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Anniz ปีงบ 2566\Risk Score 66\3.ธ.ค.65\Risk 15.1.66\"/>
    </mc:Choice>
  </mc:AlternateContent>
  <xr:revisionPtr revIDLastSave="0" documentId="13_ncr:1_{1029729F-E514-4699-9DFC-1734315A2A48}" xr6:coauthVersionLast="47" xr6:coauthVersionMax="47" xr10:uidLastSave="{00000000-0000-0000-0000-000000000000}"/>
  <bookViews>
    <workbookView xWindow="-108" yWindow="-108" windowWidth="23256" windowHeight="12456" tabRatio="940" xr2:uid="{00000000-000D-0000-FFFF-FFFF00000000}"/>
  </bookViews>
  <sheets>
    <sheet name="สรุป Unit Cost จังหวัด" sheetId="93" r:id="rId1"/>
    <sheet name="3.ข้อมูลงบทดลองปัจจุบัน เติมเอง" sheetId="1" r:id="rId2"/>
    <sheet name="สรุปUnit Cost และ HGR" sheetId="61" r:id="rId3"/>
    <sheet name="Unit Cost" sheetId="60" r:id="rId4"/>
    <sheet name="DataService สะสม เติมเอง" sheetId="62" r:id="rId5"/>
    <sheet name="ค่ากลางกลุ่ม UnitCost, HGR" sheetId="63" r:id="rId6"/>
  </sheets>
  <externalReferences>
    <externalReference r:id="rId7"/>
  </externalReferences>
  <definedNames>
    <definedName name="_xlnm._FilterDatabase" localSheetId="1" hidden="1">'3.ข้อมูลงบทดลองปัจจุบัน เติมเอง'!$A$4:$CL$846</definedName>
    <definedName name="_xlnm._FilterDatabase" localSheetId="4" hidden="1">'DataService สะสม เติมเอง'!$A$4:$AE$92</definedName>
    <definedName name="_xlnm._FilterDatabase" localSheetId="2" hidden="1">'สรุปUnit Cost และ HGR'!$A$4:$AN$93</definedName>
    <definedName name="data">'[1]งบทดลอง รพ.'!$A$2:$CL$438</definedName>
    <definedName name="data1">'3.ข้อมูลงบทดลองปัจจุบัน เติมเอง'!$A$1:$CL$791</definedName>
    <definedName name="NEW">'3.ข้อมูลงบทดลองปัจจุบัน เติมเอง'!$A$1:$CL$791</definedName>
    <definedName name="_xlnm.Print_Titles" localSheetId="4">'DataService สะสม เติมเอง'!$1:$4</definedName>
    <definedName name="_xlnm.Print_Titles" localSheetId="2">'สรุปUnit Cost และ HGR'!$1:$4</definedName>
    <definedName name="test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" i="93" l="1"/>
  <c r="F14" i="93" s="1"/>
  <c r="D13" i="93"/>
  <c r="D12" i="93"/>
  <c r="D11" i="93"/>
  <c r="F11" i="93" s="1"/>
  <c r="D10" i="93"/>
  <c r="F10" i="93" s="1"/>
  <c r="D9" i="93"/>
  <c r="F9" i="93" s="1"/>
  <c r="H9" i="93" s="1"/>
  <c r="E9" i="93" s="1"/>
  <c r="D15" i="93"/>
  <c r="D8" i="93"/>
  <c r="I15" i="93"/>
  <c r="C15" i="93"/>
  <c r="F8" i="93" l="1"/>
  <c r="H8" i="93" s="1"/>
  <c r="E8" i="93" s="1"/>
  <c r="H11" i="93"/>
  <c r="G11" i="93" s="1"/>
  <c r="H13" i="93"/>
  <c r="E13" i="93" s="1"/>
  <c r="H14" i="93"/>
  <c r="G14" i="93" s="1"/>
  <c r="F13" i="93"/>
  <c r="H10" i="93"/>
  <c r="E10" i="93" s="1"/>
  <c r="F12" i="93"/>
  <c r="G9" i="93"/>
  <c r="E11" i="93" l="1"/>
  <c r="F15" i="93"/>
  <c r="G8" i="93"/>
  <c r="E14" i="93"/>
  <c r="G10" i="93"/>
  <c r="H12" i="93"/>
  <c r="E12" i="93" s="1"/>
  <c r="G13" i="93"/>
  <c r="G12" i="93" l="1"/>
  <c r="H15" i="93"/>
  <c r="G15" i="93" s="1"/>
  <c r="E15" i="93" l="1"/>
  <c r="K5" i="61" l="1"/>
  <c r="L6" i="61" l="1"/>
  <c r="D137" i="60" l="1"/>
  <c r="E137" i="60"/>
  <c r="F137" i="60"/>
  <c r="G137" i="60"/>
  <c r="AE5" i="62"/>
  <c r="AF6" i="61" l="1"/>
  <c r="AF7" i="61"/>
  <c r="AF8" i="61"/>
  <c r="AF9" i="61"/>
  <c r="AF10" i="61"/>
  <c r="AF11" i="61"/>
  <c r="AF12" i="61"/>
  <c r="AF13" i="61"/>
  <c r="AF14" i="61"/>
  <c r="AF15" i="61"/>
  <c r="AF16" i="61"/>
  <c r="AF17" i="61"/>
  <c r="AF18" i="61"/>
  <c r="AF19" i="61"/>
  <c r="AF20" i="61"/>
  <c r="AF21" i="61"/>
  <c r="AF22" i="61"/>
  <c r="AF23" i="61"/>
  <c r="AF24" i="61"/>
  <c r="AF25" i="61"/>
  <c r="AF26" i="61"/>
  <c r="AF27" i="61"/>
  <c r="AF28" i="61"/>
  <c r="AF29" i="61"/>
  <c r="AF30" i="61"/>
  <c r="AF31" i="61"/>
  <c r="AF32" i="61"/>
  <c r="AF33" i="61"/>
  <c r="AF34" i="61"/>
  <c r="AF35" i="61"/>
  <c r="AF36" i="61"/>
  <c r="AF37" i="61"/>
  <c r="AF38" i="61"/>
  <c r="AF39" i="61"/>
  <c r="AF40" i="61"/>
  <c r="AF41" i="61"/>
  <c r="AF42" i="61"/>
  <c r="AF43" i="61"/>
  <c r="AF44" i="61"/>
  <c r="AF45" i="61"/>
  <c r="AF46" i="61"/>
  <c r="AF47" i="61"/>
  <c r="AF48" i="61"/>
  <c r="AF49" i="61"/>
  <c r="AF50" i="61"/>
  <c r="AF51" i="61"/>
  <c r="AF52" i="61"/>
  <c r="AF53" i="61"/>
  <c r="AF54" i="61"/>
  <c r="AF55" i="61"/>
  <c r="AF56" i="61"/>
  <c r="AF57" i="61"/>
  <c r="AF58" i="61"/>
  <c r="AF59" i="61"/>
  <c r="AF60" i="61"/>
  <c r="AF61" i="61"/>
  <c r="AF62" i="61"/>
  <c r="AF63" i="61"/>
  <c r="AF64" i="61"/>
  <c r="AF65" i="61"/>
  <c r="AF66" i="61"/>
  <c r="AF67" i="61"/>
  <c r="AF68" i="61"/>
  <c r="AF69" i="61"/>
  <c r="AF70" i="61"/>
  <c r="AF71" i="61"/>
  <c r="AF72" i="61"/>
  <c r="AF73" i="61"/>
  <c r="AF74" i="61"/>
  <c r="AF75" i="61"/>
  <c r="AF76" i="61"/>
  <c r="AF77" i="61"/>
  <c r="AF78" i="61"/>
  <c r="AF79" i="61"/>
  <c r="AF80" i="61"/>
  <c r="AF81" i="61"/>
  <c r="AF82" i="61"/>
  <c r="AF83" i="61"/>
  <c r="AF84" i="61"/>
  <c r="AF85" i="61"/>
  <c r="AF86" i="61"/>
  <c r="AF87" i="61"/>
  <c r="AF88" i="61"/>
  <c r="AF89" i="61"/>
  <c r="AF90" i="61"/>
  <c r="AF91" i="61"/>
  <c r="AF92" i="61"/>
  <c r="AF5" i="61"/>
  <c r="AE6" i="61"/>
  <c r="AE7" i="61"/>
  <c r="AE8" i="61"/>
  <c r="AE9" i="61"/>
  <c r="AE10" i="61"/>
  <c r="AE11" i="61"/>
  <c r="AE12" i="61"/>
  <c r="AE13" i="61"/>
  <c r="AE14" i="61"/>
  <c r="AE15" i="61"/>
  <c r="AE16" i="61"/>
  <c r="AE17" i="61"/>
  <c r="AE18" i="61"/>
  <c r="AE19" i="61"/>
  <c r="AE20" i="61"/>
  <c r="AE21" i="61"/>
  <c r="AE22" i="61"/>
  <c r="AE23" i="61"/>
  <c r="AE24" i="61"/>
  <c r="AE25" i="61"/>
  <c r="AE26" i="61"/>
  <c r="AE27" i="61"/>
  <c r="AE28" i="61"/>
  <c r="AE29" i="61"/>
  <c r="AE30" i="61"/>
  <c r="AE31" i="61"/>
  <c r="AE32" i="61"/>
  <c r="AE33" i="61"/>
  <c r="AE34" i="61"/>
  <c r="AE35" i="61"/>
  <c r="AE36" i="61"/>
  <c r="AE37" i="61"/>
  <c r="AE38" i="61"/>
  <c r="AE39" i="61"/>
  <c r="AE40" i="61"/>
  <c r="AE41" i="61"/>
  <c r="AE42" i="61"/>
  <c r="AE43" i="61"/>
  <c r="AE44" i="61"/>
  <c r="AE45" i="61"/>
  <c r="AE46" i="61"/>
  <c r="AE47" i="61"/>
  <c r="AE48" i="61"/>
  <c r="AE49" i="61"/>
  <c r="AE50" i="61"/>
  <c r="AE51" i="61"/>
  <c r="AE52" i="61"/>
  <c r="AE53" i="61"/>
  <c r="AE54" i="61"/>
  <c r="AE55" i="61"/>
  <c r="AE56" i="61"/>
  <c r="AE57" i="61"/>
  <c r="AE58" i="61"/>
  <c r="AE59" i="61"/>
  <c r="AE60" i="61"/>
  <c r="AE61" i="61"/>
  <c r="AE62" i="61"/>
  <c r="AE63" i="61"/>
  <c r="AE64" i="61"/>
  <c r="AE65" i="61"/>
  <c r="AE66" i="61"/>
  <c r="AE67" i="61"/>
  <c r="AE68" i="61"/>
  <c r="AE69" i="61"/>
  <c r="AE70" i="61"/>
  <c r="AE71" i="61"/>
  <c r="AE72" i="61"/>
  <c r="AE73" i="61"/>
  <c r="AE74" i="61"/>
  <c r="AE75" i="61"/>
  <c r="AE76" i="61"/>
  <c r="AE77" i="61"/>
  <c r="AE78" i="61"/>
  <c r="AE79" i="61"/>
  <c r="AE80" i="61"/>
  <c r="AE81" i="61"/>
  <c r="AE82" i="61"/>
  <c r="AE83" i="61"/>
  <c r="AE84" i="61"/>
  <c r="AE85" i="61"/>
  <c r="AE86" i="61"/>
  <c r="AE87" i="61"/>
  <c r="AE88" i="61"/>
  <c r="AE89" i="61"/>
  <c r="AE90" i="61"/>
  <c r="AE91" i="61"/>
  <c r="AE92" i="61"/>
  <c r="AE5" i="61"/>
  <c r="AD6" i="61"/>
  <c r="AD7" i="61"/>
  <c r="AD8" i="61"/>
  <c r="AD9" i="61"/>
  <c r="AD10" i="61"/>
  <c r="AD11" i="61"/>
  <c r="AD12" i="61"/>
  <c r="AD13" i="61"/>
  <c r="AD14" i="61"/>
  <c r="AD15" i="61"/>
  <c r="AD16" i="61"/>
  <c r="AD17" i="61"/>
  <c r="AD18" i="61"/>
  <c r="AD19" i="61"/>
  <c r="AD20" i="61"/>
  <c r="AD21" i="61"/>
  <c r="AD22" i="61"/>
  <c r="AD23" i="61"/>
  <c r="AD24" i="61"/>
  <c r="AD25" i="61"/>
  <c r="AD26" i="61"/>
  <c r="AD27" i="61"/>
  <c r="AD28" i="61"/>
  <c r="AD29" i="61"/>
  <c r="AD30" i="61"/>
  <c r="AD31" i="61"/>
  <c r="AD32" i="61"/>
  <c r="AD33" i="61"/>
  <c r="AD34" i="61"/>
  <c r="AD35" i="61"/>
  <c r="AD36" i="61"/>
  <c r="AD37" i="61"/>
  <c r="AD38" i="61"/>
  <c r="AD39" i="61"/>
  <c r="AD40" i="61"/>
  <c r="AD41" i="61"/>
  <c r="AD42" i="61"/>
  <c r="AD43" i="61"/>
  <c r="AD44" i="61"/>
  <c r="AD45" i="61"/>
  <c r="AD46" i="61"/>
  <c r="AD47" i="61"/>
  <c r="AD48" i="61"/>
  <c r="AD49" i="61"/>
  <c r="AD50" i="61"/>
  <c r="AD51" i="61"/>
  <c r="AD52" i="61"/>
  <c r="AD53" i="61"/>
  <c r="AD54" i="61"/>
  <c r="AD55" i="61"/>
  <c r="AD56" i="61"/>
  <c r="AD57" i="61"/>
  <c r="AD58" i="61"/>
  <c r="AD59" i="61"/>
  <c r="AD60" i="61"/>
  <c r="AD61" i="61"/>
  <c r="AD62" i="61"/>
  <c r="AD63" i="61"/>
  <c r="AD64" i="61"/>
  <c r="AD65" i="61"/>
  <c r="AD66" i="61"/>
  <c r="AD67" i="61"/>
  <c r="AD68" i="61"/>
  <c r="AD69" i="61"/>
  <c r="AD70" i="61"/>
  <c r="AD71" i="61"/>
  <c r="AD72" i="61"/>
  <c r="AD73" i="61"/>
  <c r="AD74" i="61"/>
  <c r="AD75" i="61"/>
  <c r="AD76" i="61"/>
  <c r="AD77" i="61"/>
  <c r="AD78" i="61"/>
  <c r="AD79" i="61"/>
  <c r="AD80" i="61"/>
  <c r="AD81" i="61"/>
  <c r="AD82" i="61"/>
  <c r="AD83" i="61"/>
  <c r="AD84" i="61"/>
  <c r="AD85" i="61"/>
  <c r="AD86" i="61"/>
  <c r="AD87" i="61"/>
  <c r="AD88" i="61"/>
  <c r="AD89" i="61"/>
  <c r="AD90" i="61"/>
  <c r="AD91" i="61"/>
  <c r="AD92" i="61"/>
  <c r="AD5" i="61"/>
  <c r="AC6" i="61"/>
  <c r="AC7" i="61"/>
  <c r="AC8" i="61"/>
  <c r="AC9" i="61"/>
  <c r="AC10" i="61"/>
  <c r="AC11" i="61"/>
  <c r="AC12" i="61"/>
  <c r="AC13" i="61"/>
  <c r="AC14" i="61"/>
  <c r="AC15" i="61"/>
  <c r="AC16" i="61"/>
  <c r="AC17" i="61"/>
  <c r="AC18" i="61"/>
  <c r="AC19" i="61"/>
  <c r="AC20" i="61"/>
  <c r="AC21" i="61"/>
  <c r="AC22" i="61"/>
  <c r="AC23" i="61"/>
  <c r="AC24" i="61"/>
  <c r="AC25" i="61"/>
  <c r="AC26" i="61"/>
  <c r="AC27" i="61"/>
  <c r="AC28" i="61"/>
  <c r="AC29" i="61"/>
  <c r="AC30" i="61"/>
  <c r="AC31" i="61"/>
  <c r="AC32" i="61"/>
  <c r="AC33" i="61"/>
  <c r="AC34" i="61"/>
  <c r="AC35" i="61"/>
  <c r="AC36" i="61"/>
  <c r="AC37" i="61"/>
  <c r="AC38" i="61"/>
  <c r="AC39" i="61"/>
  <c r="AC40" i="61"/>
  <c r="AC41" i="61"/>
  <c r="AC42" i="61"/>
  <c r="AC43" i="61"/>
  <c r="AC44" i="61"/>
  <c r="AC45" i="61"/>
  <c r="AC46" i="61"/>
  <c r="AC47" i="61"/>
  <c r="AC48" i="61"/>
  <c r="AC49" i="61"/>
  <c r="AC50" i="61"/>
  <c r="AC51" i="61"/>
  <c r="AC52" i="61"/>
  <c r="AC53" i="61"/>
  <c r="AC54" i="61"/>
  <c r="AC55" i="61"/>
  <c r="AC56" i="61"/>
  <c r="AC57" i="61"/>
  <c r="AC58" i="61"/>
  <c r="AC59" i="61"/>
  <c r="AC60" i="61"/>
  <c r="AC61" i="61"/>
  <c r="AC62" i="61"/>
  <c r="AC63" i="61"/>
  <c r="AC64" i="61"/>
  <c r="AC65" i="61"/>
  <c r="AC66" i="61"/>
  <c r="AC67" i="61"/>
  <c r="AC68" i="61"/>
  <c r="AC69" i="61"/>
  <c r="AC70" i="61"/>
  <c r="AC71" i="61"/>
  <c r="AC72" i="61"/>
  <c r="AC73" i="61"/>
  <c r="AC74" i="61"/>
  <c r="AC75" i="61"/>
  <c r="AC76" i="61"/>
  <c r="AC77" i="61"/>
  <c r="AC78" i="61"/>
  <c r="AC79" i="61"/>
  <c r="AC80" i="61"/>
  <c r="AC81" i="61"/>
  <c r="AC82" i="61"/>
  <c r="AC83" i="61"/>
  <c r="AC84" i="61"/>
  <c r="AC85" i="61"/>
  <c r="AC86" i="61"/>
  <c r="AC87" i="61"/>
  <c r="AC88" i="61"/>
  <c r="AC89" i="61"/>
  <c r="AC90" i="61"/>
  <c r="AC91" i="61"/>
  <c r="AC92" i="61"/>
  <c r="AC5" i="61"/>
  <c r="N5" i="61"/>
  <c r="AE6" i="62" l="1"/>
  <c r="L5" i="61" l="1"/>
  <c r="H137" i="60" l="1"/>
  <c r="I137" i="60"/>
  <c r="J137" i="60"/>
  <c r="K137" i="60"/>
  <c r="L137" i="60"/>
  <c r="M137" i="60"/>
  <c r="N137" i="60"/>
  <c r="O137" i="60"/>
  <c r="P137" i="60"/>
  <c r="Q137" i="60"/>
  <c r="R137" i="60"/>
  <c r="S137" i="60"/>
  <c r="T137" i="60"/>
  <c r="U137" i="60"/>
  <c r="V137" i="60"/>
  <c r="W137" i="60"/>
  <c r="X137" i="60"/>
  <c r="Y137" i="60"/>
  <c r="Z137" i="60"/>
  <c r="AA137" i="60"/>
  <c r="AB137" i="60"/>
  <c r="AC137" i="60"/>
  <c r="AD137" i="60"/>
  <c r="AE137" i="60"/>
  <c r="AF137" i="60"/>
  <c r="AG137" i="60"/>
  <c r="AH137" i="60"/>
  <c r="AI137" i="60"/>
  <c r="AJ137" i="60"/>
  <c r="AK137" i="60"/>
  <c r="AL137" i="60"/>
  <c r="AM137" i="60"/>
  <c r="AN137" i="60"/>
  <c r="AO137" i="60"/>
  <c r="AP137" i="60"/>
  <c r="AQ137" i="60"/>
  <c r="AR137" i="60"/>
  <c r="AS137" i="60"/>
  <c r="AT137" i="60"/>
  <c r="AU137" i="60"/>
  <c r="AV137" i="60"/>
  <c r="AW137" i="60"/>
  <c r="AX137" i="60"/>
  <c r="AY137" i="60"/>
  <c r="AZ137" i="60"/>
  <c r="BA137" i="60"/>
  <c r="BB137" i="60"/>
  <c r="BC137" i="60"/>
  <c r="BD137" i="60"/>
  <c r="BE137" i="60"/>
  <c r="BF137" i="60"/>
  <c r="BG137" i="60"/>
  <c r="BH137" i="60"/>
  <c r="BI137" i="60"/>
  <c r="BJ137" i="60"/>
  <c r="BK137" i="60"/>
  <c r="BL137" i="60"/>
  <c r="BM137" i="60"/>
  <c r="BN137" i="60"/>
  <c r="BO137" i="60"/>
  <c r="BP137" i="60"/>
  <c r="BQ137" i="60"/>
  <c r="BR137" i="60"/>
  <c r="BS137" i="60"/>
  <c r="BT137" i="60"/>
  <c r="BU137" i="60"/>
  <c r="BV137" i="60"/>
  <c r="BW137" i="60"/>
  <c r="BX137" i="60"/>
  <c r="BY137" i="60"/>
  <c r="BZ137" i="60"/>
  <c r="CA137" i="60"/>
  <c r="CB137" i="60"/>
  <c r="CC137" i="60"/>
  <c r="CD137" i="60"/>
  <c r="CE137" i="60"/>
  <c r="CF137" i="60"/>
  <c r="CG137" i="60"/>
  <c r="CH137" i="60"/>
  <c r="CI137" i="60"/>
  <c r="CJ137" i="60"/>
  <c r="CK137" i="60"/>
  <c r="CL137" i="60"/>
  <c r="CM137" i="60"/>
  <c r="AE7" i="62" l="1"/>
  <c r="AE8" i="62"/>
  <c r="AE9" i="62"/>
  <c r="AE10" i="62"/>
  <c r="AE11" i="62"/>
  <c r="AE12" i="62"/>
  <c r="AE13" i="62"/>
  <c r="AE14" i="62"/>
  <c r="AE15" i="62"/>
  <c r="AE16" i="62"/>
  <c r="AE17" i="62"/>
  <c r="AE18" i="62"/>
  <c r="AE19" i="62"/>
  <c r="AE20" i="62"/>
  <c r="AE21" i="62"/>
  <c r="AE22" i="62"/>
  <c r="AE23" i="62"/>
  <c r="AE24" i="62"/>
  <c r="AE25" i="62"/>
  <c r="AE26" i="62"/>
  <c r="AE27" i="62"/>
  <c r="AE28" i="62"/>
  <c r="AE29" i="62"/>
  <c r="AE30" i="62"/>
  <c r="AE31" i="62"/>
  <c r="AE32" i="62"/>
  <c r="AE33" i="62"/>
  <c r="AE34" i="62"/>
  <c r="AE35" i="62"/>
  <c r="AE36" i="62"/>
  <c r="AE37" i="62"/>
  <c r="AE38" i="62"/>
  <c r="AE39" i="62"/>
  <c r="AE40" i="62"/>
  <c r="AE41" i="62"/>
  <c r="AE42" i="62"/>
  <c r="AE43" i="62"/>
  <c r="AE44" i="62"/>
  <c r="AE45" i="62"/>
  <c r="AE46" i="62"/>
  <c r="AE47" i="62"/>
  <c r="AE48" i="62"/>
  <c r="AE49" i="62"/>
  <c r="AE50" i="62"/>
  <c r="AE51" i="62"/>
  <c r="AE52" i="62"/>
  <c r="AE53" i="62"/>
  <c r="AE54" i="62"/>
  <c r="AE55" i="62"/>
  <c r="AE56" i="62"/>
  <c r="AE57" i="62"/>
  <c r="AE58" i="62"/>
  <c r="AE59" i="62"/>
  <c r="AE60" i="62"/>
  <c r="AE61" i="62"/>
  <c r="AE62" i="62"/>
  <c r="AE63" i="62"/>
  <c r="AE64" i="62"/>
  <c r="AE65" i="62"/>
  <c r="AE66" i="62"/>
  <c r="AE67" i="62"/>
  <c r="AE68" i="62"/>
  <c r="AE69" i="62"/>
  <c r="AE70" i="62"/>
  <c r="AE71" i="62"/>
  <c r="AE72" i="62"/>
  <c r="AE73" i="62"/>
  <c r="AE74" i="62"/>
  <c r="AE75" i="62"/>
  <c r="AE76" i="62"/>
  <c r="AE77" i="62"/>
  <c r="AE78" i="62"/>
  <c r="AE79" i="62"/>
  <c r="AE80" i="62"/>
  <c r="AE81" i="62"/>
  <c r="AE82" i="62"/>
  <c r="AE83" i="62"/>
  <c r="AE84" i="62"/>
  <c r="AE85" i="62"/>
  <c r="AE86" i="62"/>
  <c r="AE87" i="62"/>
  <c r="AE88" i="62"/>
  <c r="AE89" i="62"/>
  <c r="AE90" i="62"/>
  <c r="AE91" i="62"/>
  <c r="AE92" i="62"/>
  <c r="P5" i="61" l="1"/>
  <c r="Q5" i="61" l="1"/>
  <c r="D442" i="60" l="1"/>
  <c r="E442" i="60"/>
  <c r="F442" i="60"/>
  <c r="G442" i="60"/>
  <c r="H442" i="60"/>
  <c r="I442" i="60"/>
  <c r="J442" i="60"/>
  <c r="K442" i="60"/>
  <c r="L442" i="60"/>
  <c r="M442" i="60"/>
  <c r="N442" i="60"/>
  <c r="O442" i="60"/>
  <c r="P442" i="60"/>
  <c r="Q442" i="60"/>
  <c r="R442" i="60"/>
  <c r="S442" i="60"/>
  <c r="T442" i="60"/>
  <c r="U442" i="60"/>
  <c r="V442" i="60"/>
  <c r="W442" i="60"/>
  <c r="X442" i="60"/>
  <c r="Y442" i="60"/>
  <c r="Z442" i="60"/>
  <c r="AA442" i="60"/>
  <c r="AB442" i="60"/>
  <c r="AC442" i="60"/>
  <c r="AD442" i="60"/>
  <c r="AE442" i="60"/>
  <c r="AF442" i="60"/>
  <c r="AG442" i="60"/>
  <c r="AH442" i="60"/>
  <c r="AI442" i="60"/>
  <c r="AJ442" i="60"/>
  <c r="AK442" i="60"/>
  <c r="AL442" i="60"/>
  <c r="AM442" i="60"/>
  <c r="AN442" i="60"/>
  <c r="AO442" i="60"/>
  <c r="AP442" i="60"/>
  <c r="AQ442" i="60"/>
  <c r="AR442" i="60"/>
  <c r="AS442" i="60"/>
  <c r="AT442" i="60"/>
  <c r="AU442" i="60"/>
  <c r="AV442" i="60"/>
  <c r="AW442" i="60"/>
  <c r="AX442" i="60"/>
  <c r="AY442" i="60"/>
  <c r="AZ442" i="60"/>
  <c r="BA442" i="60"/>
  <c r="BB442" i="60"/>
  <c r="BC442" i="60"/>
  <c r="BD442" i="60"/>
  <c r="BE442" i="60"/>
  <c r="BF442" i="60"/>
  <c r="BG442" i="60"/>
  <c r="BH442" i="60"/>
  <c r="BI442" i="60"/>
  <c r="BJ442" i="60"/>
  <c r="BK442" i="60"/>
  <c r="BL442" i="60"/>
  <c r="BM442" i="60"/>
  <c r="BN442" i="60"/>
  <c r="BO442" i="60"/>
  <c r="BP442" i="60"/>
  <c r="BQ442" i="60"/>
  <c r="BR442" i="60"/>
  <c r="BS442" i="60"/>
  <c r="BT442" i="60"/>
  <c r="BU442" i="60"/>
  <c r="BV442" i="60"/>
  <c r="BW442" i="60"/>
  <c r="BX442" i="60"/>
  <c r="BY442" i="60"/>
  <c r="BZ442" i="60"/>
  <c r="CA442" i="60"/>
  <c r="CB442" i="60"/>
  <c r="CC442" i="60"/>
  <c r="CD442" i="60"/>
  <c r="CE442" i="60"/>
  <c r="CF442" i="60"/>
  <c r="CG442" i="60"/>
  <c r="CH442" i="60"/>
  <c r="CI442" i="60"/>
  <c r="CJ442" i="60"/>
  <c r="CK442" i="60"/>
  <c r="CL442" i="60"/>
  <c r="CM442" i="60"/>
  <c r="D6" i="60" l="1"/>
  <c r="E6" i="60"/>
  <c r="F6" i="60"/>
  <c r="G6" i="60"/>
  <c r="H6" i="60"/>
  <c r="I6" i="60"/>
  <c r="J6" i="60"/>
  <c r="K6" i="60"/>
  <c r="L6" i="60"/>
  <c r="M6" i="60"/>
  <c r="N6" i="60"/>
  <c r="O6" i="60"/>
  <c r="P6" i="60"/>
  <c r="Q6" i="60"/>
  <c r="R6" i="60"/>
  <c r="S6" i="60"/>
  <c r="T6" i="60"/>
  <c r="U6" i="60"/>
  <c r="V6" i="60"/>
  <c r="W6" i="60"/>
  <c r="X6" i="60"/>
  <c r="Y6" i="60"/>
  <c r="Z6" i="60"/>
  <c r="AA6" i="60"/>
  <c r="AB6" i="60"/>
  <c r="AC6" i="60"/>
  <c r="AD6" i="60"/>
  <c r="AE6" i="60"/>
  <c r="AF6" i="60"/>
  <c r="AG6" i="60"/>
  <c r="AH6" i="60"/>
  <c r="AI6" i="60"/>
  <c r="AJ6" i="60"/>
  <c r="AK6" i="60"/>
  <c r="AL6" i="60"/>
  <c r="AM6" i="60"/>
  <c r="AN6" i="60"/>
  <c r="AO6" i="60"/>
  <c r="AP6" i="60"/>
  <c r="AQ6" i="60"/>
  <c r="AR6" i="60"/>
  <c r="AS6" i="60"/>
  <c r="AT6" i="60"/>
  <c r="AU6" i="60"/>
  <c r="AV6" i="60"/>
  <c r="AW6" i="60"/>
  <c r="AX6" i="60"/>
  <c r="AY6" i="60"/>
  <c r="AZ6" i="60"/>
  <c r="BA6" i="60"/>
  <c r="BB6" i="60"/>
  <c r="BC6" i="60"/>
  <c r="BD6" i="60"/>
  <c r="BE6" i="60"/>
  <c r="BF6" i="60"/>
  <c r="BG6" i="60"/>
  <c r="BH6" i="60"/>
  <c r="BI6" i="60"/>
  <c r="BJ6" i="60"/>
  <c r="BK6" i="60"/>
  <c r="BL6" i="60"/>
  <c r="BM6" i="60"/>
  <c r="BN6" i="60"/>
  <c r="BO6" i="60"/>
  <c r="BP6" i="60"/>
  <c r="BQ6" i="60"/>
  <c r="BR6" i="60"/>
  <c r="BS6" i="60"/>
  <c r="BT6" i="60"/>
  <c r="BU6" i="60"/>
  <c r="BV6" i="60"/>
  <c r="BW6" i="60"/>
  <c r="BX6" i="60"/>
  <c r="BY6" i="60"/>
  <c r="BZ6" i="60"/>
  <c r="CA6" i="60"/>
  <c r="CB6" i="60"/>
  <c r="CC6" i="60"/>
  <c r="CD6" i="60"/>
  <c r="CE6" i="60"/>
  <c r="CF6" i="60"/>
  <c r="CG6" i="60"/>
  <c r="CH6" i="60"/>
  <c r="CI6" i="60"/>
  <c r="CJ6" i="60"/>
  <c r="CK6" i="60"/>
  <c r="CL6" i="60"/>
  <c r="CM6" i="60"/>
  <c r="D7" i="60"/>
  <c r="E7" i="60"/>
  <c r="F7" i="60"/>
  <c r="G7" i="60"/>
  <c r="H7" i="60"/>
  <c r="I7" i="60"/>
  <c r="J7" i="60"/>
  <c r="K7" i="60"/>
  <c r="L7" i="60"/>
  <c r="M7" i="60"/>
  <c r="N7" i="60"/>
  <c r="O7" i="60"/>
  <c r="P7" i="60"/>
  <c r="Q7" i="60"/>
  <c r="R7" i="60"/>
  <c r="S7" i="60"/>
  <c r="T7" i="60"/>
  <c r="U7" i="60"/>
  <c r="V7" i="60"/>
  <c r="W7" i="60"/>
  <c r="X7" i="60"/>
  <c r="Y7" i="60"/>
  <c r="Z7" i="60"/>
  <c r="AA7" i="60"/>
  <c r="AB7" i="60"/>
  <c r="AC7" i="60"/>
  <c r="AD7" i="60"/>
  <c r="AE7" i="60"/>
  <c r="AF7" i="60"/>
  <c r="AG7" i="60"/>
  <c r="AH7" i="60"/>
  <c r="AI7" i="60"/>
  <c r="AJ7" i="60"/>
  <c r="AK7" i="60"/>
  <c r="AL7" i="60"/>
  <c r="AM7" i="60"/>
  <c r="AN7" i="60"/>
  <c r="AO7" i="60"/>
  <c r="AP7" i="60"/>
  <c r="AQ7" i="60"/>
  <c r="AR7" i="60"/>
  <c r="AS7" i="60"/>
  <c r="AT7" i="60"/>
  <c r="AU7" i="60"/>
  <c r="AV7" i="60"/>
  <c r="AW7" i="60"/>
  <c r="AX7" i="60"/>
  <c r="AY7" i="60"/>
  <c r="AZ7" i="60"/>
  <c r="BA7" i="60"/>
  <c r="BB7" i="60"/>
  <c r="BC7" i="60"/>
  <c r="BD7" i="60"/>
  <c r="BE7" i="60"/>
  <c r="BF7" i="60"/>
  <c r="BG7" i="60"/>
  <c r="BH7" i="60"/>
  <c r="BI7" i="60"/>
  <c r="BJ7" i="60"/>
  <c r="BK7" i="60"/>
  <c r="BL7" i="60"/>
  <c r="BM7" i="60"/>
  <c r="BN7" i="60"/>
  <c r="BO7" i="60"/>
  <c r="BP7" i="60"/>
  <c r="BQ7" i="60"/>
  <c r="BR7" i="60"/>
  <c r="BS7" i="60"/>
  <c r="BT7" i="60"/>
  <c r="BU7" i="60"/>
  <c r="BV7" i="60"/>
  <c r="BW7" i="60"/>
  <c r="BX7" i="60"/>
  <c r="BY7" i="60"/>
  <c r="BZ7" i="60"/>
  <c r="CA7" i="60"/>
  <c r="CB7" i="60"/>
  <c r="CC7" i="60"/>
  <c r="CD7" i="60"/>
  <c r="CE7" i="60"/>
  <c r="CF7" i="60"/>
  <c r="CG7" i="60"/>
  <c r="CH7" i="60"/>
  <c r="CI7" i="60"/>
  <c r="CJ7" i="60"/>
  <c r="CK7" i="60"/>
  <c r="CL7" i="60"/>
  <c r="CM7" i="60"/>
  <c r="D8" i="60"/>
  <c r="E8" i="60"/>
  <c r="F8" i="60"/>
  <c r="G8" i="60"/>
  <c r="H8" i="60"/>
  <c r="I8" i="60"/>
  <c r="J8" i="60"/>
  <c r="K8" i="60"/>
  <c r="L8" i="60"/>
  <c r="M8" i="60"/>
  <c r="N8" i="60"/>
  <c r="O8" i="60"/>
  <c r="P8" i="60"/>
  <c r="Q8" i="60"/>
  <c r="R8" i="60"/>
  <c r="S8" i="60"/>
  <c r="T8" i="60"/>
  <c r="U8" i="60"/>
  <c r="V8" i="60"/>
  <c r="W8" i="60"/>
  <c r="X8" i="60"/>
  <c r="Y8" i="60"/>
  <c r="Z8" i="60"/>
  <c r="AA8" i="60"/>
  <c r="AB8" i="60"/>
  <c r="AC8" i="60"/>
  <c r="AD8" i="60"/>
  <c r="AE8" i="60"/>
  <c r="AF8" i="60"/>
  <c r="AG8" i="60"/>
  <c r="AH8" i="60"/>
  <c r="AI8" i="60"/>
  <c r="AJ8" i="60"/>
  <c r="AK8" i="60"/>
  <c r="AL8" i="60"/>
  <c r="AM8" i="60"/>
  <c r="AN8" i="60"/>
  <c r="AO8" i="60"/>
  <c r="AP8" i="60"/>
  <c r="AQ8" i="60"/>
  <c r="AR8" i="60"/>
  <c r="AS8" i="60"/>
  <c r="AT8" i="60"/>
  <c r="AU8" i="60"/>
  <c r="AV8" i="60"/>
  <c r="AW8" i="60"/>
  <c r="AX8" i="60"/>
  <c r="AY8" i="60"/>
  <c r="AZ8" i="60"/>
  <c r="BA8" i="60"/>
  <c r="BB8" i="60"/>
  <c r="BC8" i="60"/>
  <c r="BD8" i="60"/>
  <c r="BE8" i="60"/>
  <c r="BF8" i="60"/>
  <c r="BG8" i="60"/>
  <c r="BH8" i="60"/>
  <c r="BI8" i="60"/>
  <c r="BJ8" i="60"/>
  <c r="BK8" i="60"/>
  <c r="BL8" i="60"/>
  <c r="BM8" i="60"/>
  <c r="BN8" i="60"/>
  <c r="BO8" i="60"/>
  <c r="BP8" i="60"/>
  <c r="BQ8" i="60"/>
  <c r="BR8" i="60"/>
  <c r="BS8" i="60"/>
  <c r="BT8" i="60"/>
  <c r="BU8" i="60"/>
  <c r="BV8" i="60"/>
  <c r="BW8" i="60"/>
  <c r="BX8" i="60"/>
  <c r="BY8" i="60"/>
  <c r="BZ8" i="60"/>
  <c r="CA8" i="60"/>
  <c r="CB8" i="60"/>
  <c r="CC8" i="60"/>
  <c r="CD8" i="60"/>
  <c r="CE8" i="60"/>
  <c r="CF8" i="60"/>
  <c r="CG8" i="60"/>
  <c r="CH8" i="60"/>
  <c r="CI8" i="60"/>
  <c r="CJ8" i="60"/>
  <c r="CK8" i="60"/>
  <c r="CL8" i="60"/>
  <c r="CM8" i="60"/>
  <c r="D9" i="60"/>
  <c r="E9" i="60"/>
  <c r="F9" i="60"/>
  <c r="G9" i="60"/>
  <c r="H9" i="60"/>
  <c r="I9" i="60"/>
  <c r="J9" i="60"/>
  <c r="K9" i="60"/>
  <c r="L9" i="60"/>
  <c r="M9" i="60"/>
  <c r="N9" i="60"/>
  <c r="O9" i="60"/>
  <c r="P9" i="60"/>
  <c r="Q9" i="60"/>
  <c r="R9" i="60"/>
  <c r="S9" i="60"/>
  <c r="T9" i="60"/>
  <c r="U9" i="60"/>
  <c r="V9" i="60"/>
  <c r="W9" i="60"/>
  <c r="X9" i="60"/>
  <c r="Y9" i="60"/>
  <c r="Z9" i="60"/>
  <c r="AA9" i="60"/>
  <c r="AB9" i="60"/>
  <c r="AC9" i="60"/>
  <c r="AD9" i="60"/>
  <c r="AE9" i="60"/>
  <c r="AF9" i="60"/>
  <c r="AG9" i="60"/>
  <c r="AH9" i="60"/>
  <c r="AI9" i="60"/>
  <c r="AJ9" i="60"/>
  <c r="AK9" i="60"/>
  <c r="AL9" i="60"/>
  <c r="AM9" i="60"/>
  <c r="AN9" i="60"/>
  <c r="AO9" i="60"/>
  <c r="AP9" i="60"/>
  <c r="AQ9" i="60"/>
  <c r="AR9" i="60"/>
  <c r="AS9" i="60"/>
  <c r="AT9" i="60"/>
  <c r="AU9" i="60"/>
  <c r="AV9" i="60"/>
  <c r="AW9" i="60"/>
  <c r="AX9" i="60"/>
  <c r="AY9" i="60"/>
  <c r="AZ9" i="60"/>
  <c r="BA9" i="60"/>
  <c r="BB9" i="60"/>
  <c r="BC9" i="60"/>
  <c r="BD9" i="60"/>
  <c r="BE9" i="60"/>
  <c r="BF9" i="60"/>
  <c r="BG9" i="60"/>
  <c r="BH9" i="60"/>
  <c r="BI9" i="60"/>
  <c r="BJ9" i="60"/>
  <c r="BK9" i="60"/>
  <c r="BL9" i="60"/>
  <c r="BM9" i="60"/>
  <c r="BN9" i="60"/>
  <c r="BO9" i="60"/>
  <c r="BP9" i="60"/>
  <c r="BQ9" i="60"/>
  <c r="BR9" i="60"/>
  <c r="BS9" i="60"/>
  <c r="BT9" i="60"/>
  <c r="BU9" i="60"/>
  <c r="BV9" i="60"/>
  <c r="BW9" i="60"/>
  <c r="BX9" i="60"/>
  <c r="BY9" i="60"/>
  <c r="BZ9" i="60"/>
  <c r="CA9" i="60"/>
  <c r="CB9" i="60"/>
  <c r="CC9" i="60"/>
  <c r="CD9" i="60"/>
  <c r="CE9" i="60"/>
  <c r="CF9" i="60"/>
  <c r="CG9" i="60"/>
  <c r="CH9" i="60"/>
  <c r="CI9" i="60"/>
  <c r="CJ9" i="60"/>
  <c r="CK9" i="60"/>
  <c r="CL9" i="60"/>
  <c r="CM9" i="60"/>
  <c r="D10" i="60"/>
  <c r="E10" i="60"/>
  <c r="F10" i="60"/>
  <c r="G10" i="60"/>
  <c r="H10" i="60"/>
  <c r="I10" i="60"/>
  <c r="J10" i="60"/>
  <c r="K10" i="60"/>
  <c r="L10" i="60"/>
  <c r="M10" i="60"/>
  <c r="N10" i="60"/>
  <c r="O10" i="60"/>
  <c r="P10" i="60"/>
  <c r="Q10" i="60"/>
  <c r="R10" i="60"/>
  <c r="S10" i="60"/>
  <c r="T10" i="60"/>
  <c r="U10" i="60"/>
  <c r="V10" i="60"/>
  <c r="W10" i="60"/>
  <c r="X10" i="60"/>
  <c r="Y10" i="60"/>
  <c r="Z10" i="60"/>
  <c r="AA10" i="60"/>
  <c r="AB10" i="60"/>
  <c r="AC10" i="60"/>
  <c r="AD10" i="60"/>
  <c r="AE10" i="60"/>
  <c r="AF10" i="60"/>
  <c r="AG10" i="60"/>
  <c r="AH10" i="60"/>
  <c r="AI10" i="60"/>
  <c r="AJ10" i="60"/>
  <c r="AK10" i="60"/>
  <c r="AL10" i="60"/>
  <c r="AM10" i="60"/>
  <c r="AN10" i="60"/>
  <c r="AO10" i="60"/>
  <c r="AP10" i="60"/>
  <c r="AQ10" i="60"/>
  <c r="AR10" i="60"/>
  <c r="AS10" i="60"/>
  <c r="AT10" i="60"/>
  <c r="AU10" i="60"/>
  <c r="AV10" i="60"/>
  <c r="AW10" i="60"/>
  <c r="AX10" i="60"/>
  <c r="AY10" i="60"/>
  <c r="AZ10" i="60"/>
  <c r="BA10" i="60"/>
  <c r="BB10" i="60"/>
  <c r="BC10" i="60"/>
  <c r="BD10" i="60"/>
  <c r="BE10" i="60"/>
  <c r="BF10" i="60"/>
  <c r="BG10" i="60"/>
  <c r="BH10" i="60"/>
  <c r="BI10" i="60"/>
  <c r="BJ10" i="60"/>
  <c r="BK10" i="60"/>
  <c r="BL10" i="60"/>
  <c r="BM10" i="60"/>
  <c r="BN10" i="60"/>
  <c r="BO10" i="60"/>
  <c r="BP10" i="60"/>
  <c r="BQ10" i="60"/>
  <c r="BR10" i="60"/>
  <c r="BS10" i="60"/>
  <c r="BT10" i="60"/>
  <c r="BU10" i="60"/>
  <c r="BV10" i="60"/>
  <c r="BW10" i="60"/>
  <c r="BX10" i="60"/>
  <c r="BY10" i="60"/>
  <c r="BZ10" i="60"/>
  <c r="CA10" i="60"/>
  <c r="CB10" i="60"/>
  <c r="CC10" i="60"/>
  <c r="CD10" i="60"/>
  <c r="CE10" i="60"/>
  <c r="CF10" i="60"/>
  <c r="CG10" i="60"/>
  <c r="CH10" i="60"/>
  <c r="CI10" i="60"/>
  <c r="CJ10" i="60"/>
  <c r="CK10" i="60"/>
  <c r="CL10" i="60"/>
  <c r="CM10" i="60"/>
  <c r="D11" i="60"/>
  <c r="E11" i="60"/>
  <c r="F11" i="60"/>
  <c r="G11" i="60"/>
  <c r="H11" i="60"/>
  <c r="I11" i="60"/>
  <c r="J11" i="60"/>
  <c r="K11" i="60"/>
  <c r="L11" i="60"/>
  <c r="M11" i="60"/>
  <c r="N11" i="60"/>
  <c r="O11" i="60"/>
  <c r="P11" i="60"/>
  <c r="Q11" i="60"/>
  <c r="R11" i="60"/>
  <c r="S11" i="60"/>
  <c r="T11" i="60"/>
  <c r="U11" i="60"/>
  <c r="V11" i="60"/>
  <c r="W11" i="60"/>
  <c r="X11" i="60"/>
  <c r="Y11" i="60"/>
  <c r="Z11" i="60"/>
  <c r="AA11" i="60"/>
  <c r="AB11" i="60"/>
  <c r="AC11" i="60"/>
  <c r="AD11" i="60"/>
  <c r="AE11" i="60"/>
  <c r="AF11" i="60"/>
  <c r="AG11" i="60"/>
  <c r="AH11" i="60"/>
  <c r="AI11" i="60"/>
  <c r="AJ11" i="60"/>
  <c r="AK11" i="60"/>
  <c r="AL11" i="60"/>
  <c r="AM11" i="60"/>
  <c r="AN11" i="60"/>
  <c r="AO11" i="60"/>
  <c r="AP11" i="60"/>
  <c r="AQ11" i="60"/>
  <c r="AR11" i="60"/>
  <c r="AS11" i="60"/>
  <c r="AT11" i="60"/>
  <c r="AU11" i="60"/>
  <c r="AV11" i="60"/>
  <c r="AW11" i="60"/>
  <c r="AX11" i="60"/>
  <c r="AY11" i="60"/>
  <c r="AZ11" i="60"/>
  <c r="BA11" i="60"/>
  <c r="BB11" i="60"/>
  <c r="BC11" i="60"/>
  <c r="BD11" i="60"/>
  <c r="BE11" i="60"/>
  <c r="BF11" i="60"/>
  <c r="BG11" i="60"/>
  <c r="BH11" i="60"/>
  <c r="BI11" i="60"/>
  <c r="BJ11" i="60"/>
  <c r="BK11" i="60"/>
  <c r="BL11" i="60"/>
  <c r="BM11" i="60"/>
  <c r="BN11" i="60"/>
  <c r="BO11" i="60"/>
  <c r="BP11" i="60"/>
  <c r="BQ11" i="60"/>
  <c r="BR11" i="60"/>
  <c r="BS11" i="60"/>
  <c r="BT11" i="60"/>
  <c r="BU11" i="60"/>
  <c r="BV11" i="60"/>
  <c r="BW11" i="60"/>
  <c r="BX11" i="60"/>
  <c r="BY11" i="60"/>
  <c r="BZ11" i="60"/>
  <c r="CA11" i="60"/>
  <c r="CB11" i="60"/>
  <c r="CC11" i="60"/>
  <c r="CD11" i="60"/>
  <c r="CE11" i="60"/>
  <c r="CF11" i="60"/>
  <c r="CG11" i="60"/>
  <c r="CH11" i="60"/>
  <c r="CI11" i="60"/>
  <c r="CJ11" i="60"/>
  <c r="CK11" i="60"/>
  <c r="CL11" i="60"/>
  <c r="CM11" i="60"/>
  <c r="D12" i="60"/>
  <c r="E12" i="60"/>
  <c r="F12" i="60"/>
  <c r="G12" i="60"/>
  <c r="H12" i="60"/>
  <c r="I12" i="60"/>
  <c r="J12" i="60"/>
  <c r="K12" i="60"/>
  <c r="L12" i="60"/>
  <c r="M12" i="60"/>
  <c r="N12" i="60"/>
  <c r="O12" i="60"/>
  <c r="P12" i="60"/>
  <c r="Q12" i="60"/>
  <c r="R12" i="60"/>
  <c r="S12" i="60"/>
  <c r="T12" i="60"/>
  <c r="U12" i="60"/>
  <c r="V12" i="60"/>
  <c r="W12" i="60"/>
  <c r="X12" i="60"/>
  <c r="Y12" i="60"/>
  <c r="Z12" i="60"/>
  <c r="AA12" i="60"/>
  <c r="AB12" i="60"/>
  <c r="AC12" i="60"/>
  <c r="AD12" i="60"/>
  <c r="AE12" i="60"/>
  <c r="AF12" i="60"/>
  <c r="AG12" i="60"/>
  <c r="AH12" i="60"/>
  <c r="AI12" i="60"/>
  <c r="AJ12" i="60"/>
  <c r="AK12" i="60"/>
  <c r="AL12" i="60"/>
  <c r="AM12" i="60"/>
  <c r="AN12" i="60"/>
  <c r="AO12" i="60"/>
  <c r="AP12" i="60"/>
  <c r="AQ12" i="60"/>
  <c r="AR12" i="60"/>
  <c r="AS12" i="60"/>
  <c r="AT12" i="60"/>
  <c r="AU12" i="60"/>
  <c r="AV12" i="60"/>
  <c r="AW12" i="60"/>
  <c r="AX12" i="60"/>
  <c r="AY12" i="60"/>
  <c r="AZ12" i="60"/>
  <c r="BA12" i="60"/>
  <c r="BB12" i="60"/>
  <c r="BC12" i="60"/>
  <c r="BD12" i="60"/>
  <c r="BE12" i="60"/>
  <c r="BF12" i="60"/>
  <c r="BG12" i="60"/>
  <c r="BH12" i="60"/>
  <c r="BI12" i="60"/>
  <c r="BJ12" i="60"/>
  <c r="BK12" i="60"/>
  <c r="BL12" i="60"/>
  <c r="BM12" i="60"/>
  <c r="BN12" i="60"/>
  <c r="BO12" i="60"/>
  <c r="BP12" i="60"/>
  <c r="BQ12" i="60"/>
  <c r="BR12" i="60"/>
  <c r="BS12" i="60"/>
  <c r="BT12" i="60"/>
  <c r="BU12" i="60"/>
  <c r="BV12" i="60"/>
  <c r="BW12" i="60"/>
  <c r="BX12" i="60"/>
  <c r="BY12" i="60"/>
  <c r="BZ12" i="60"/>
  <c r="CA12" i="60"/>
  <c r="CB12" i="60"/>
  <c r="CC12" i="60"/>
  <c r="CD12" i="60"/>
  <c r="CE12" i="60"/>
  <c r="CF12" i="60"/>
  <c r="CG12" i="60"/>
  <c r="CH12" i="60"/>
  <c r="CI12" i="60"/>
  <c r="CJ12" i="60"/>
  <c r="CK12" i="60"/>
  <c r="CL12" i="60"/>
  <c r="CM12" i="60"/>
  <c r="D13" i="60"/>
  <c r="E13" i="60"/>
  <c r="F13" i="60"/>
  <c r="G13" i="60"/>
  <c r="H13" i="60"/>
  <c r="I13" i="60"/>
  <c r="J13" i="60"/>
  <c r="K13" i="60"/>
  <c r="L13" i="60"/>
  <c r="M13" i="60"/>
  <c r="N13" i="60"/>
  <c r="O13" i="60"/>
  <c r="P13" i="60"/>
  <c r="Q13" i="60"/>
  <c r="R13" i="60"/>
  <c r="S13" i="60"/>
  <c r="T13" i="60"/>
  <c r="U13" i="60"/>
  <c r="V13" i="60"/>
  <c r="W13" i="60"/>
  <c r="X13" i="60"/>
  <c r="Y13" i="60"/>
  <c r="Z13" i="60"/>
  <c r="AA13" i="60"/>
  <c r="AB13" i="60"/>
  <c r="AC13" i="60"/>
  <c r="AD13" i="60"/>
  <c r="AE13" i="60"/>
  <c r="AF13" i="60"/>
  <c r="AG13" i="60"/>
  <c r="AH13" i="60"/>
  <c r="AI13" i="60"/>
  <c r="AJ13" i="60"/>
  <c r="AK13" i="60"/>
  <c r="AL13" i="60"/>
  <c r="AM13" i="60"/>
  <c r="AN13" i="60"/>
  <c r="AO13" i="60"/>
  <c r="AP13" i="60"/>
  <c r="AQ13" i="60"/>
  <c r="AR13" i="60"/>
  <c r="AS13" i="60"/>
  <c r="AT13" i="60"/>
  <c r="AU13" i="60"/>
  <c r="AV13" i="60"/>
  <c r="AW13" i="60"/>
  <c r="AX13" i="60"/>
  <c r="AY13" i="60"/>
  <c r="AZ13" i="60"/>
  <c r="BA13" i="60"/>
  <c r="BB13" i="60"/>
  <c r="BC13" i="60"/>
  <c r="BD13" i="60"/>
  <c r="BE13" i="60"/>
  <c r="BF13" i="60"/>
  <c r="BG13" i="60"/>
  <c r="BH13" i="60"/>
  <c r="BI13" i="60"/>
  <c r="BJ13" i="60"/>
  <c r="BK13" i="60"/>
  <c r="BL13" i="60"/>
  <c r="BM13" i="60"/>
  <c r="BN13" i="60"/>
  <c r="BO13" i="60"/>
  <c r="BP13" i="60"/>
  <c r="BQ13" i="60"/>
  <c r="BR13" i="60"/>
  <c r="BS13" i="60"/>
  <c r="BT13" i="60"/>
  <c r="BU13" i="60"/>
  <c r="BV13" i="60"/>
  <c r="BW13" i="60"/>
  <c r="BX13" i="60"/>
  <c r="BY13" i="60"/>
  <c r="BZ13" i="60"/>
  <c r="CA13" i="60"/>
  <c r="CB13" i="60"/>
  <c r="CC13" i="60"/>
  <c r="CD13" i="60"/>
  <c r="CE13" i="60"/>
  <c r="CF13" i="60"/>
  <c r="CG13" i="60"/>
  <c r="CH13" i="60"/>
  <c r="CI13" i="60"/>
  <c r="CJ13" i="60"/>
  <c r="CK13" i="60"/>
  <c r="CL13" i="60"/>
  <c r="CM13" i="60"/>
  <c r="D14" i="60"/>
  <c r="E14" i="60"/>
  <c r="F14" i="60"/>
  <c r="G14" i="60"/>
  <c r="H14" i="60"/>
  <c r="I14" i="60"/>
  <c r="J14" i="60"/>
  <c r="K14" i="60"/>
  <c r="L14" i="60"/>
  <c r="M14" i="60"/>
  <c r="N14" i="60"/>
  <c r="O14" i="60"/>
  <c r="P14" i="60"/>
  <c r="Q14" i="60"/>
  <c r="R14" i="60"/>
  <c r="S14" i="60"/>
  <c r="T14" i="60"/>
  <c r="U14" i="60"/>
  <c r="V14" i="60"/>
  <c r="W14" i="60"/>
  <c r="X14" i="60"/>
  <c r="Y14" i="60"/>
  <c r="Z14" i="60"/>
  <c r="AA14" i="60"/>
  <c r="AB14" i="60"/>
  <c r="AC14" i="60"/>
  <c r="AD14" i="60"/>
  <c r="AE14" i="60"/>
  <c r="AF14" i="60"/>
  <c r="AG14" i="60"/>
  <c r="AH14" i="60"/>
  <c r="AI14" i="60"/>
  <c r="AJ14" i="60"/>
  <c r="AK14" i="60"/>
  <c r="AL14" i="60"/>
  <c r="AM14" i="60"/>
  <c r="AN14" i="60"/>
  <c r="AO14" i="60"/>
  <c r="AP14" i="60"/>
  <c r="AQ14" i="60"/>
  <c r="AR14" i="60"/>
  <c r="AS14" i="60"/>
  <c r="AT14" i="60"/>
  <c r="AU14" i="60"/>
  <c r="AV14" i="60"/>
  <c r="AW14" i="60"/>
  <c r="AX14" i="60"/>
  <c r="AY14" i="60"/>
  <c r="AZ14" i="60"/>
  <c r="BA14" i="60"/>
  <c r="BB14" i="60"/>
  <c r="BC14" i="60"/>
  <c r="BD14" i="60"/>
  <c r="BE14" i="60"/>
  <c r="BF14" i="60"/>
  <c r="BG14" i="60"/>
  <c r="BH14" i="60"/>
  <c r="BI14" i="60"/>
  <c r="BJ14" i="60"/>
  <c r="BK14" i="60"/>
  <c r="BL14" i="60"/>
  <c r="BM14" i="60"/>
  <c r="BN14" i="60"/>
  <c r="BO14" i="60"/>
  <c r="BP14" i="60"/>
  <c r="BQ14" i="60"/>
  <c r="BR14" i="60"/>
  <c r="BS14" i="60"/>
  <c r="BT14" i="60"/>
  <c r="BU14" i="60"/>
  <c r="BV14" i="60"/>
  <c r="BW14" i="60"/>
  <c r="BX14" i="60"/>
  <c r="BY14" i="60"/>
  <c r="BZ14" i="60"/>
  <c r="CA14" i="60"/>
  <c r="CB14" i="60"/>
  <c r="CC14" i="60"/>
  <c r="CD14" i="60"/>
  <c r="CE14" i="60"/>
  <c r="CF14" i="60"/>
  <c r="CG14" i="60"/>
  <c r="CH14" i="60"/>
  <c r="CI14" i="60"/>
  <c r="CJ14" i="60"/>
  <c r="CK14" i="60"/>
  <c r="CL14" i="60"/>
  <c r="CM14" i="60"/>
  <c r="D15" i="60"/>
  <c r="E15" i="60"/>
  <c r="F15" i="60"/>
  <c r="G15" i="60"/>
  <c r="H15" i="60"/>
  <c r="I15" i="60"/>
  <c r="J15" i="60"/>
  <c r="K15" i="60"/>
  <c r="L15" i="60"/>
  <c r="M15" i="60"/>
  <c r="N15" i="60"/>
  <c r="O15" i="60"/>
  <c r="P15" i="60"/>
  <c r="Q15" i="60"/>
  <c r="R15" i="60"/>
  <c r="S15" i="60"/>
  <c r="T15" i="60"/>
  <c r="U15" i="60"/>
  <c r="V15" i="60"/>
  <c r="W15" i="60"/>
  <c r="X15" i="60"/>
  <c r="Y15" i="60"/>
  <c r="Z15" i="60"/>
  <c r="AA15" i="60"/>
  <c r="AB15" i="60"/>
  <c r="AC15" i="60"/>
  <c r="AD15" i="60"/>
  <c r="AE15" i="60"/>
  <c r="AF15" i="60"/>
  <c r="AG15" i="60"/>
  <c r="AH15" i="60"/>
  <c r="AI15" i="60"/>
  <c r="AJ15" i="60"/>
  <c r="AK15" i="60"/>
  <c r="AL15" i="60"/>
  <c r="AM15" i="60"/>
  <c r="AN15" i="60"/>
  <c r="AO15" i="60"/>
  <c r="AP15" i="60"/>
  <c r="AQ15" i="60"/>
  <c r="AR15" i="60"/>
  <c r="AS15" i="60"/>
  <c r="AT15" i="60"/>
  <c r="AU15" i="60"/>
  <c r="AV15" i="60"/>
  <c r="AW15" i="60"/>
  <c r="AX15" i="60"/>
  <c r="AY15" i="60"/>
  <c r="AZ15" i="60"/>
  <c r="BA15" i="60"/>
  <c r="BB15" i="60"/>
  <c r="BC15" i="60"/>
  <c r="BD15" i="60"/>
  <c r="BE15" i="60"/>
  <c r="BF15" i="60"/>
  <c r="BG15" i="60"/>
  <c r="BH15" i="60"/>
  <c r="BI15" i="60"/>
  <c r="BJ15" i="60"/>
  <c r="BK15" i="60"/>
  <c r="BL15" i="60"/>
  <c r="BM15" i="60"/>
  <c r="BN15" i="60"/>
  <c r="BO15" i="60"/>
  <c r="BP15" i="60"/>
  <c r="BQ15" i="60"/>
  <c r="BR15" i="60"/>
  <c r="BS15" i="60"/>
  <c r="BT15" i="60"/>
  <c r="BU15" i="60"/>
  <c r="BV15" i="60"/>
  <c r="BW15" i="60"/>
  <c r="BX15" i="60"/>
  <c r="BY15" i="60"/>
  <c r="BZ15" i="60"/>
  <c r="CA15" i="60"/>
  <c r="CB15" i="60"/>
  <c r="CC15" i="60"/>
  <c r="CD15" i="60"/>
  <c r="CE15" i="60"/>
  <c r="CF15" i="60"/>
  <c r="CG15" i="60"/>
  <c r="CH15" i="60"/>
  <c r="CI15" i="60"/>
  <c r="CJ15" i="60"/>
  <c r="CK15" i="60"/>
  <c r="CL15" i="60"/>
  <c r="CM15" i="60"/>
  <c r="D16" i="60"/>
  <c r="E16" i="60"/>
  <c r="F16" i="60"/>
  <c r="G16" i="60"/>
  <c r="H16" i="60"/>
  <c r="I16" i="60"/>
  <c r="J16" i="60"/>
  <c r="K16" i="60"/>
  <c r="L16" i="60"/>
  <c r="M16" i="60"/>
  <c r="N16" i="60"/>
  <c r="O16" i="60"/>
  <c r="P16" i="60"/>
  <c r="Q16" i="60"/>
  <c r="R16" i="60"/>
  <c r="S16" i="60"/>
  <c r="T16" i="60"/>
  <c r="U16" i="60"/>
  <c r="V16" i="60"/>
  <c r="W16" i="60"/>
  <c r="X16" i="60"/>
  <c r="Y16" i="60"/>
  <c r="Z16" i="60"/>
  <c r="AA16" i="60"/>
  <c r="AB16" i="60"/>
  <c r="AC16" i="60"/>
  <c r="AD16" i="60"/>
  <c r="AE16" i="60"/>
  <c r="AF16" i="60"/>
  <c r="AG16" i="60"/>
  <c r="AH16" i="60"/>
  <c r="AI16" i="60"/>
  <c r="AJ16" i="60"/>
  <c r="AK16" i="60"/>
  <c r="AL16" i="60"/>
  <c r="AM16" i="60"/>
  <c r="AN16" i="60"/>
  <c r="AO16" i="60"/>
  <c r="AP16" i="60"/>
  <c r="AQ16" i="60"/>
  <c r="AR16" i="60"/>
  <c r="AS16" i="60"/>
  <c r="AT16" i="60"/>
  <c r="AU16" i="60"/>
  <c r="AV16" i="60"/>
  <c r="AW16" i="60"/>
  <c r="AX16" i="60"/>
  <c r="AY16" i="60"/>
  <c r="AZ16" i="60"/>
  <c r="BA16" i="60"/>
  <c r="BB16" i="60"/>
  <c r="BC16" i="60"/>
  <c r="BD16" i="60"/>
  <c r="BE16" i="60"/>
  <c r="BF16" i="60"/>
  <c r="BG16" i="60"/>
  <c r="BH16" i="60"/>
  <c r="BI16" i="60"/>
  <c r="BJ16" i="60"/>
  <c r="BK16" i="60"/>
  <c r="BL16" i="60"/>
  <c r="BM16" i="60"/>
  <c r="BN16" i="60"/>
  <c r="BO16" i="60"/>
  <c r="BP16" i="60"/>
  <c r="BQ16" i="60"/>
  <c r="BR16" i="60"/>
  <c r="BS16" i="60"/>
  <c r="BT16" i="60"/>
  <c r="BU16" i="60"/>
  <c r="BV16" i="60"/>
  <c r="BW16" i="60"/>
  <c r="BX16" i="60"/>
  <c r="BY16" i="60"/>
  <c r="BZ16" i="60"/>
  <c r="CA16" i="60"/>
  <c r="CB16" i="60"/>
  <c r="CC16" i="60"/>
  <c r="CD16" i="60"/>
  <c r="CE16" i="60"/>
  <c r="CF16" i="60"/>
  <c r="CG16" i="60"/>
  <c r="CH16" i="60"/>
  <c r="CI16" i="60"/>
  <c r="CJ16" i="60"/>
  <c r="CK16" i="60"/>
  <c r="CL16" i="60"/>
  <c r="CM16" i="60"/>
  <c r="D17" i="60"/>
  <c r="E17" i="60"/>
  <c r="F17" i="60"/>
  <c r="G17" i="60"/>
  <c r="H17" i="60"/>
  <c r="I17" i="60"/>
  <c r="J17" i="60"/>
  <c r="K17" i="60"/>
  <c r="L17" i="60"/>
  <c r="M17" i="60"/>
  <c r="N17" i="60"/>
  <c r="O17" i="60"/>
  <c r="P17" i="60"/>
  <c r="Q17" i="60"/>
  <c r="R17" i="60"/>
  <c r="S17" i="60"/>
  <c r="T17" i="60"/>
  <c r="U17" i="60"/>
  <c r="V17" i="60"/>
  <c r="W17" i="60"/>
  <c r="X17" i="60"/>
  <c r="Y17" i="60"/>
  <c r="Z17" i="60"/>
  <c r="AA17" i="60"/>
  <c r="AB17" i="60"/>
  <c r="AC17" i="60"/>
  <c r="AD17" i="60"/>
  <c r="AE17" i="60"/>
  <c r="AF17" i="60"/>
  <c r="AG17" i="60"/>
  <c r="AH17" i="60"/>
  <c r="AI17" i="60"/>
  <c r="AJ17" i="60"/>
  <c r="AK17" i="60"/>
  <c r="AL17" i="60"/>
  <c r="AM17" i="60"/>
  <c r="AN17" i="60"/>
  <c r="AO17" i="60"/>
  <c r="AP17" i="60"/>
  <c r="AQ17" i="60"/>
  <c r="AR17" i="60"/>
  <c r="AS17" i="60"/>
  <c r="AT17" i="60"/>
  <c r="AU17" i="60"/>
  <c r="AV17" i="60"/>
  <c r="AW17" i="60"/>
  <c r="AX17" i="60"/>
  <c r="AY17" i="60"/>
  <c r="AZ17" i="60"/>
  <c r="BA17" i="60"/>
  <c r="BB17" i="60"/>
  <c r="BC17" i="60"/>
  <c r="BD17" i="60"/>
  <c r="BE17" i="60"/>
  <c r="BF17" i="60"/>
  <c r="BG17" i="60"/>
  <c r="BH17" i="60"/>
  <c r="BI17" i="60"/>
  <c r="BJ17" i="60"/>
  <c r="BK17" i="60"/>
  <c r="BL17" i="60"/>
  <c r="BM17" i="60"/>
  <c r="BN17" i="60"/>
  <c r="BO17" i="60"/>
  <c r="BP17" i="60"/>
  <c r="BQ17" i="60"/>
  <c r="BR17" i="60"/>
  <c r="BS17" i="60"/>
  <c r="BT17" i="60"/>
  <c r="BU17" i="60"/>
  <c r="BV17" i="60"/>
  <c r="BW17" i="60"/>
  <c r="BX17" i="60"/>
  <c r="BY17" i="60"/>
  <c r="BZ17" i="60"/>
  <c r="CA17" i="60"/>
  <c r="CB17" i="60"/>
  <c r="CC17" i="60"/>
  <c r="CD17" i="60"/>
  <c r="CE17" i="60"/>
  <c r="CF17" i="60"/>
  <c r="CG17" i="60"/>
  <c r="CH17" i="60"/>
  <c r="CI17" i="60"/>
  <c r="CJ17" i="60"/>
  <c r="CK17" i="60"/>
  <c r="CL17" i="60"/>
  <c r="CM17" i="60"/>
  <c r="D18" i="60"/>
  <c r="E18" i="60"/>
  <c r="F18" i="60"/>
  <c r="G18" i="60"/>
  <c r="H18" i="60"/>
  <c r="I18" i="60"/>
  <c r="J18" i="60"/>
  <c r="K18" i="60"/>
  <c r="L18" i="60"/>
  <c r="M18" i="60"/>
  <c r="N18" i="60"/>
  <c r="O18" i="60"/>
  <c r="P18" i="60"/>
  <c r="Q18" i="60"/>
  <c r="R18" i="60"/>
  <c r="S18" i="60"/>
  <c r="T18" i="60"/>
  <c r="U18" i="60"/>
  <c r="V18" i="60"/>
  <c r="W18" i="60"/>
  <c r="X18" i="60"/>
  <c r="Y18" i="60"/>
  <c r="Z18" i="60"/>
  <c r="AA18" i="60"/>
  <c r="AB18" i="60"/>
  <c r="AC18" i="60"/>
  <c r="AD18" i="60"/>
  <c r="AE18" i="60"/>
  <c r="AF18" i="60"/>
  <c r="AG18" i="60"/>
  <c r="AH18" i="60"/>
  <c r="AI18" i="60"/>
  <c r="AJ18" i="60"/>
  <c r="AK18" i="60"/>
  <c r="AL18" i="60"/>
  <c r="AM18" i="60"/>
  <c r="AN18" i="60"/>
  <c r="AO18" i="60"/>
  <c r="AP18" i="60"/>
  <c r="AQ18" i="60"/>
  <c r="AR18" i="60"/>
  <c r="AS18" i="60"/>
  <c r="AT18" i="60"/>
  <c r="AU18" i="60"/>
  <c r="AV18" i="60"/>
  <c r="AW18" i="60"/>
  <c r="AX18" i="60"/>
  <c r="AY18" i="60"/>
  <c r="AZ18" i="60"/>
  <c r="BA18" i="60"/>
  <c r="BB18" i="60"/>
  <c r="BC18" i="60"/>
  <c r="BD18" i="60"/>
  <c r="BE18" i="60"/>
  <c r="BF18" i="60"/>
  <c r="BG18" i="60"/>
  <c r="BH18" i="60"/>
  <c r="BI18" i="60"/>
  <c r="BJ18" i="60"/>
  <c r="BK18" i="60"/>
  <c r="BL18" i="60"/>
  <c r="BM18" i="60"/>
  <c r="BN18" i="60"/>
  <c r="BO18" i="60"/>
  <c r="BP18" i="60"/>
  <c r="BQ18" i="60"/>
  <c r="BR18" i="60"/>
  <c r="BS18" i="60"/>
  <c r="BT18" i="60"/>
  <c r="BU18" i="60"/>
  <c r="BV18" i="60"/>
  <c r="BW18" i="60"/>
  <c r="BX18" i="60"/>
  <c r="BY18" i="60"/>
  <c r="BZ18" i="60"/>
  <c r="CA18" i="60"/>
  <c r="CB18" i="60"/>
  <c r="CC18" i="60"/>
  <c r="CD18" i="60"/>
  <c r="CE18" i="60"/>
  <c r="CF18" i="60"/>
  <c r="CG18" i="60"/>
  <c r="CH18" i="60"/>
  <c r="CI18" i="60"/>
  <c r="CJ18" i="60"/>
  <c r="CK18" i="60"/>
  <c r="CL18" i="60"/>
  <c r="CM18" i="60"/>
  <c r="D19" i="60"/>
  <c r="E19" i="60"/>
  <c r="F19" i="60"/>
  <c r="G19" i="60"/>
  <c r="H19" i="60"/>
  <c r="I19" i="60"/>
  <c r="J19" i="60"/>
  <c r="K19" i="60"/>
  <c r="L19" i="60"/>
  <c r="M19" i="60"/>
  <c r="N19" i="60"/>
  <c r="O19" i="60"/>
  <c r="P19" i="60"/>
  <c r="Q19" i="60"/>
  <c r="R19" i="60"/>
  <c r="S19" i="60"/>
  <c r="T19" i="60"/>
  <c r="U19" i="60"/>
  <c r="V19" i="60"/>
  <c r="W19" i="60"/>
  <c r="X19" i="60"/>
  <c r="Y19" i="60"/>
  <c r="Z19" i="60"/>
  <c r="AA19" i="60"/>
  <c r="AB19" i="60"/>
  <c r="AC19" i="60"/>
  <c r="AD19" i="60"/>
  <c r="AE19" i="60"/>
  <c r="AF19" i="60"/>
  <c r="AG19" i="60"/>
  <c r="AH19" i="60"/>
  <c r="AI19" i="60"/>
  <c r="AJ19" i="60"/>
  <c r="AK19" i="60"/>
  <c r="AL19" i="60"/>
  <c r="AM19" i="60"/>
  <c r="AN19" i="60"/>
  <c r="AO19" i="60"/>
  <c r="AP19" i="60"/>
  <c r="AQ19" i="60"/>
  <c r="AR19" i="60"/>
  <c r="AS19" i="60"/>
  <c r="AT19" i="60"/>
  <c r="AU19" i="60"/>
  <c r="AV19" i="60"/>
  <c r="AW19" i="60"/>
  <c r="AX19" i="60"/>
  <c r="AY19" i="60"/>
  <c r="AZ19" i="60"/>
  <c r="BA19" i="60"/>
  <c r="BB19" i="60"/>
  <c r="BC19" i="60"/>
  <c r="BD19" i="60"/>
  <c r="BE19" i="60"/>
  <c r="BF19" i="60"/>
  <c r="BG19" i="60"/>
  <c r="BH19" i="60"/>
  <c r="BI19" i="60"/>
  <c r="BJ19" i="60"/>
  <c r="BK19" i="60"/>
  <c r="BL19" i="60"/>
  <c r="BM19" i="60"/>
  <c r="BN19" i="60"/>
  <c r="BO19" i="60"/>
  <c r="BP19" i="60"/>
  <c r="BQ19" i="60"/>
  <c r="BR19" i="60"/>
  <c r="BS19" i="60"/>
  <c r="BT19" i="60"/>
  <c r="BU19" i="60"/>
  <c r="BV19" i="60"/>
  <c r="BW19" i="60"/>
  <c r="BX19" i="60"/>
  <c r="BY19" i="60"/>
  <c r="BZ19" i="60"/>
  <c r="CA19" i="60"/>
  <c r="CB19" i="60"/>
  <c r="CC19" i="60"/>
  <c r="CD19" i="60"/>
  <c r="CE19" i="60"/>
  <c r="CF19" i="60"/>
  <c r="CG19" i="60"/>
  <c r="CH19" i="60"/>
  <c r="CI19" i="60"/>
  <c r="CJ19" i="60"/>
  <c r="CK19" i="60"/>
  <c r="CL19" i="60"/>
  <c r="CM19" i="60"/>
  <c r="D20" i="60"/>
  <c r="E20" i="60"/>
  <c r="F20" i="60"/>
  <c r="G20" i="60"/>
  <c r="H20" i="60"/>
  <c r="I20" i="60"/>
  <c r="J20" i="60"/>
  <c r="K20" i="60"/>
  <c r="L20" i="60"/>
  <c r="M20" i="60"/>
  <c r="N20" i="60"/>
  <c r="O20" i="60"/>
  <c r="P20" i="60"/>
  <c r="Q20" i="60"/>
  <c r="R20" i="60"/>
  <c r="S20" i="60"/>
  <c r="T20" i="60"/>
  <c r="U20" i="60"/>
  <c r="V20" i="60"/>
  <c r="W20" i="60"/>
  <c r="X20" i="60"/>
  <c r="Y20" i="60"/>
  <c r="Z20" i="60"/>
  <c r="AA20" i="60"/>
  <c r="AB20" i="60"/>
  <c r="AC20" i="60"/>
  <c r="AD20" i="60"/>
  <c r="AE20" i="60"/>
  <c r="AF20" i="60"/>
  <c r="AG20" i="60"/>
  <c r="AH20" i="60"/>
  <c r="AI20" i="60"/>
  <c r="AJ20" i="60"/>
  <c r="AK20" i="60"/>
  <c r="AL20" i="60"/>
  <c r="AM20" i="60"/>
  <c r="AN20" i="60"/>
  <c r="AO20" i="60"/>
  <c r="AP20" i="60"/>
  <c r="AQ20" i="60"/>
  <c r="AR20" i="60"/>
  <c r="AS20" i="60"/>
  <c r="AT20" i="60"/>
  <c r="AU20" i="60"/>
  <c r="AV20" i="60"/>
  <c r="AW20" i="60"/>
  <c r="AX20" i="60"/>
  <c r="AY20" i="60"/>
  <c r="AZ20" i="60"/>
  <c r="BA20" i="60"/>
  <c r="BB20" i="60"/>
  <c r="BC20" i="60"/>
  <c r="BD20" i="60"/>
  <c r="BE20" i="60"/>
  <c r="BF20" i="60"/>
  <c r="BG20" i="60"/>
  <c r="BH20" i="60"/>
  <c r="BI20" i="60"/>
  <c r="BJ20" i="60"/>
  <c r="BK20" i="60"/>
  <c r="BL20" i="60"/>
  <c r="BM20" i="60"/>
  <c r="BN20" i="60"/>
  <c r="BO20" i="60"/>
  <c r="BP20" i="60"/>
  <c r="BQ20" i="60"/>
  <c r="BR20" i="60"/>
  <c r="BS20" i="60"/>
  <c r="BT20" i="60"/>
  <c r="BU20" i="60"/>
  <c r="BV20" i="60"/>
  <c r="BW20" i="60"/>
  <c r="BX20" i="60"/>
  <c r="BY20" i="60"/>
  <c r="BZ20" i="60"/>
  <c r="CA20" i="60"/>
  <c r="CB20" i="60"/>
  <c r="CC20" i="60"/>
  <c r="CD20" i="60"/>
  <c r="CE20" i="60"/>
  <c r="CF20" i="60"/>
  <c r="CG20" i="60"/>
  <c r="CH20" i="60"/>
  <c r="CI20" i="60"/>
  <c r="CJ20" i="60"/>
  <c r="CK20" i="60"/>
  <c r="CL20" i="60"/>
  <c r="CM20" i="60"/>
  <c r="D21" i="60"/>
  <c r="E21" i="60"/>
  <c r="F21" i="60"/>
  <c r="G21" i="60"/>
  <c r="H21" i="60"/>
  <c r="I21" i="60"/>
  <c r="J21" i="60"/>
  <c r="K21" i="60"/>
  <c r="L21" i="60"/>
  <c r="M21" i="60"/>
  <c r="N21" i="60"/>
  <c r="O21" i="60"/>
  <c r="P21" i="60"/>
  <c r="Q21" i="60"/>
  <c r="R21" i="60"/>
  <c r="S21" i="60"/>
  <c r="T21" i="60"/>
  <c r="U21" i="60"/>
  <c r="V21" i="60"/>
  <c r="W21" i="60"/>
  <c r="X21" i="60"/>
  <c r="Y21" i="60"/>
  <c r="Z21" i="60"/>
  <c r="AA21" i="60"/>
  <c r="AB21" i="60"/>
  <c r="AC21" i="60"/>
  <c r="AD21" i="60"/>
  <c r="AE21" i="60"/>
  <c r="AF21" i="60"/>
  <c r="AG21" i="60"/>
  <c r="AH21" i="60"/>
  <c r="AI21" i="60"/>
  <c r="AJ21" i="60"/>
  <c r="AK21" i="60"/>
  <c r="AL21" i="60"/>
  <c r="AM21" i="60"/>
  <c r="AN21" i="60"/>
  <c r="AO21" i="60"/>
  <c r="AP21" i="60"/>
  <c r="AQ21" i="60"/>
  <c r="AR21" i="60"/>
  <c r="AS21" i="60"/>
  <c r="AT21" i="60"/>
  <c r="AU21" i="60"/>
  <c r="AV21" i="60"/>
  <c r="AW21" i="60"/>
  <c r="AX21" i="60"/>
  <c r="AY21" i="60"/>
  <c r="AZ21" i="60"/>
  <c r="BA21" i="60"/>
  <c r="BB21" i="60"/>
  <c r="BC21" i="60"/>
  <c r="BD21" i="60"/>
  <c r="BE21" i="60"/>
  <c r="BF21" i="60"/>
  <c r="BG21" i="60"/>
  <c r="BH21" i="60"/>
  <c r="BI21" i="60"/>
  <c r="BJ21" i="60"/>
  <c r="BK21" i="60"/>
  <c r="BL21" i="60"/>
  <c r="BM21" i="60"/>
  <c r="BN21" i="60"/>
  <c r="BO21" i="60"/>
  <c r="BP21" i="60"/>
  <c r="BQ21" i="60"/>
  <c r="BR21" i="60"/>
  <c r="BS21" i="60"/>
  <c r="BT21" i="60"/>
  <c r="BU21" i="60"/>
  <c r="BV21" i="60"/>
  <c r="BW21" i="60"/>
  <c r="BX21" i="60"/>
  <c r="BY21" i="60"/>
  <c r="BZ21" i="60"/>
  <c r="CA21" i="60"/>
  <c r="CB21" i="60"/>
  <c r="CC21" i="60"/>
  <c r="CD21" i="60"/>
  <c r="CE21" i="60"/>
  <c r="CF21" i="60"/>
  <c r="CG21" i="60"/>
  <c r="CH21" i="60"/>
  <c r="CI21" i="60"/>
  <c r="CJ21" i="60"/>
  <c r="CK21" i="60"/>
  <c r="CL21" i="60"/>
  <c r="CM21" i="60"/>
  <c r="D22" i="60"/>
  <c r="E22" i="60"/>
  <c r="F22" i="60"/>
  <c r="G22" i="60"/>
  <c r="H22" i="60"/>
  <c r="I22" i="60"/>
  <c r="J22" i="60"/>
  <c r="K22" i="60"/>
  <c r="L22" i="60"/>
  <c r="M22" i="60"/>
  <c r="N22" i="60"/>
  <c r="O22" i="60"/>
  <c r="P22" i="60"/>
  <c r="Q22" i="60"/>
  <c r="R22" i="60"/>
  <c r="S22" i="60"/>
  <c r="T22" i="60"/>
  <c r="U22" i="60"/>
  <c r="V22" i="60"/>
  <c r="W22" i="60"/>
  <c r="X22" i="60"/>
  <c r="Y22" i="60"/>
  <c r="Z22" i="60"/>
  <c r="AA22" i="60"/>
  <c r="AB22" i="60"/>
  <c r="AC22" i="60"/>
  <c r="AD22" i="60"/>
  <c r="AE22" i="60"/>
  <c r="AF22" i="60"/>
  <c r="AG22" i="60"/>
  <c r="AH22" i="60"/>
  <c r="AI22" i="60"/>
  <c r="AJ22" i="60"/>
  <c r="AK22" i="60"/>
  <c r="AL22" i="60"/>
  <c r="AM22" i="60"/>
  <c r="AN22" i="60"/>
  <c r="AO22" i="60"/>
  <c r="AP22" i="60"/>
  <c r="AQ22" i="60"/>
  <c r="AR22" i="60"/>
  <c r="AS22" i="60"/>
  <c r="AT22" i="60"/>
  <c r="AU22" i="60"/>
  <c r="AV22" i="60"/>
  <c r="AW22" i="60"/>
  <c r="AX22" i="60"/>
  <c r="AY22" i="60"/>
  <c r="AZ22" i="60"/>
  <c r="BA22" i="60"/>
  <c r="BB22" i="60"/>
  <c r="BC22" i="60"/>
  <c r="BD22" i="60"/>
  <c r="BE22" i="60"/>
  <c r="BF22" i="60"/>
  <c r="BG22" i="60"/>
  <c r="BH22" i="60"/>
  <c r="BI22" i="60"/>
  <c r="BJ22" i="60"/>
  <c r="BK22" i="60"/>
  <c r="BL22" i="60"/>
  <c r="BM22" i="60"/>
  <c r="BN22" i="60"/>
  <c r="BO22" i="60"/>
  <c r="BP22" i="60"/>
  <c r="BQ22" i="60"/>
  <c r="BR22" i="60"/>
  <c r="BS22" i="60"/>
  <c r="BT22" i="60"/>
  <c r="BU22" i="60"/>
  <c r="BV22" i="60"/>
  <c r="BW22" i="60"/>
  <c r="BX22" i="60"/>
  <c r="BY22" i="60"/>
  <c r="BZ22" i="60"/>
  <c r="CA22" i="60"/>
  <c r="CB22" i="60"/>
  <c r="CC22" i="60"/>
  <c r="CD22" i="60"/>
  <c r="CE22" i="60"/>
  <c r="CF22" i="60"/>
  <c r="CG22" i="60"/>
  <c r="CH22" i="60"/>
  <c r="CI22" i="60"/>
  <c r="CJ22" i="60"/>
  <c r="CK22" i="60"/>
  <c r="CL22" i="60"/>
  <c r="CM22" i="60"/>
  <c r="D23" i="60"/>
  <c r="E23" i="60"/>
  <c r="F23" i="60"/>
  <c r="G23" i="60"/>
  <c r="H23" i="60"/>
  <c r="I23" i="60"/>
  <c r="J23" i="60"/>
  <c r="K23" i="60"/>
  <c r="L23" i="60"/>
  <c r="M23" i="60"/>
  <c r="N23" i="60"/>
  <c r="O23" i="60"/>
  <c r="P23" i="60"/>
  <c r="Q23" i="60"/>
  <c r="R23" i="60"/>
  <c r="S23" i="60"/>
  <c r="T23" i="60"/>
  <c r="U23" i="60"/>
  <c r="V23" i="60"/>
  <c r="W23" i="60"/>
  <c r="X23" i="60"/>
  <c r="Y23" i="60"/>
  <c r="Z23" i="60"/>
  <c r="AA23" i="60"/>
  <c r="AB23" i="60"/>
  <c r="AC23" i="60"/>
  <c r="AD23" i="60"/>
  <c r="AE23" i="60"/>
  <c r="AF23" i="60"/>
  <c r="AG23" i="60"/>
  <c r="AH23" i="60"/>
  <c r="AI23" i="60"/>
  <c r="AJ23" i="60"/>
  <c r="AK23" i="60"/>
  <c r="AL23" i="60"/>
  <c r="AM23" i="60"/>
  <c r="AN23" i="60"/>
  <c r="AO23" i="60"/>
  <c r="AP23" i="60"/>
  <c r="AQ23" i="60"/>
  <c r="AR23" i="60"/>
  <c r="AS23" i="60"/>
  <c r="AT23" i="60"/>
  <c r="AU23" i="60"/>
  <c r="AV23" i="60"/>
  <c r="AW23" i="60"/>
  <c r="AX23" i="60"/>
  <c r="AY23" i="60"/>
  <c r="AZ23" i="60"/>
  <c r="BA23" i="60"/>
  <c r="BB23" i="60"/>
  <c r="BC23" i="60"/>
  <c r="BD23" i="60"/>
  <c r="BE23" i="60"/>
  <c r="BF23" i="60"/>
  <c r="BG23" i="60"/>
  <c r="BH23" i="60"/>
  <c r="BI23" i="60"/>
  <c r="BJ23" i="60"/>
  <c r="BK23" i="60"/>
  <c r="BL23" i="60"/>
  <c r="BM23" i="60"/>
  <c r="BN23" i="60"/>
  <c r="BO23" i="60"/>
  <c r="BP23" i="60"/>
  <c r="BQ23" i="60"/>
  <c r="BR23" i="60"/>
  <c r="BS23" i="60"/>
  <c r="BT23" i="60"/>
  <c r="BU23" i="60"/>
  <c r="BV23" i="60"/>
  <c r="BW23" i="60"/>
  <c r="BX23" i="60"/>
  <c r="BY23" i="60"/>
  <c r="BZ23" i="60"/>
  <c r="CA23" i="60"/>
  <c r="CB23" i="60"/>
  <c r="CC23" i="60"/>
  <c r="CD23" i="60"/>
  <c r="CE23" i="60"/>
  <c r="CF23" i="60"/>
  <c r="CG23" i="60"/>
  <c r="CH23" i="60"/>
  <c r="CI23" i="60"/>
  <c r="CJ23" i="60"/>
  <c r="CK23" i="60"/>
  <c r="CL23" i="60"/>
  <c r="CM23" i="60"/>
  <c r="D24" i="60"/>
  <c r="E24" i="60"/>
  <c r="F24" i="60"/>
  <c r="G24" i="60"/>
  <c r="H24" i="60"/>
  <c r="I24" i="60"/>
  <c r="J24" i="60"/>
  <c r="K24" i="60"/>
  <c r="L24" i="60"/>
  <c r="M24" i="60"/>
  <c r="N24" i="60"/>
  <c r="O24" i="60"/>
  <c r="P24" i="60"/>
  <c r="Q24" i="60"/>
  <c r="R24" i="60"/>
  <c r="S24" i="60"/>
  <c r="T24" i="60"/>
  <c r="U24" i="60"/>
  <c r="V24" i="60"/>
  <c r="W24" i="60"/>
  <c r="X24" i="60"/>
  <c r="Y24" i="60"/>
  <c r="Z24" i="60"/>
  <c r="AA24" i="60"/>
  <c r="AB24" i="60"/>
  <c r="AC24" i="60"/>
  <c r="AD24" i="60"/>
  <c r="AE24" i="60"/>
  <c r="AF24" i="60"/>
  <c r="AG24" i="60"/>
  <c r="AH24" i="60"/>
  <c r="AI24" i="60"/>
  <c r="AJ24" i="60"/>
  <c r="AK24" i="60"/>
  <c r="AL24" i="60"/>
  <c r="AM24" i="60"/>
  <c r="AN24" i="60"/>
  <c r="AO24" i="60"/>
  <c r="AP24" i="60"/>
  <c r="AQ24" i="60"/>
  <c r="AR24" i="60"/>
  <c r="AS24" i="60"/>
  <c r="AT24" i="60"/>
  <c r="AU24" i="60"/>
  <c r="AV24" i="60"/>
  <c r="AW24" i="60"/>
  <c r="AX24" i="60"/>
  <c r="AY24" i="60"/>
  <c r="AZ24" i="60"/>
  <c r="BA24" i="60"/>
  <c r="BB24" i="60"/>
  <c r="BC24" i="60"/>
  <c r="BD24" i="60"/>
  <c r="BE24" i="60"/>
  <c r="BF24" i="60"/>
  <c r="BG24" i="60"/>
  <c r="BH24" i="60"/>
  <c r="BI24" i="60"/>
  <c r="BJ24" i="60"/>
  <c r="BK24" i="60"/>
  <c r="BL24" i="60"/>
  <c r="BM24" i="60"/>
  <c r="BN24" i="60"/>
  <c r="BO24" i="60"/>
  <c r="BP24" i="60"/>
  <c r="BQ24" i="60"/>
  <c r="BR24" i="60"/>
  <c r="BS24" i="60"/>
  <c r="BT24" i="60"/>
  <c r="BU24" i="60"/>
  <c r="BV24" i="60"/>
  <c r="BW24" i="60"/>
  <c r="BX24" i="60"/>
  <c r="BY24" i="60"/>
  <c r="BZ24" i="60"/>
  <c r="CA24" i="60"/>
  <c r="CB24" i="60"/>
  <c r="CC24" i="60"/>
  <c r="CD24" i="60"/>
  <c r="CE24" i="60"/>
  <c r="CF24" i="60"/>
  <c r="CG24" i="60"/>
  <c r="CH24" i="60"/>
  <c r="CI24" i="60"/>
  <c r="CJ24" i="60"/>
  <c r="CK24" i="60"/>
  <c r="CL24" i="60"/>
  <c r="CM24" i="60"/>
  <c r="D25" i="60"/>
  <c r="E25" i="60"/>
  <c r="F25" i="60"/>
  <c r="G25" i="60"/>
  <c r="H25" i="60"/>
  <c r="I25" i="60"/>
  <c r="J25" i="60"/>
  <c r="K25" i="60"/>
  <c r="L25" i="60"/>
  <c r="M25" i="60"/>
  <c r="N25" i="60"/>
  <c r="O25" i="60"/>
  <c r="P25" i="60"/>
  <c r="Q25" i="60"/>
  <c r="R25" i="60"/>
  <c r="S25" i="60"/>
  <c r="T25" i="60"/>
  <c r="U25" i="60"/>
  <c r="V25" i="60"/>
  <c r="W25" i="60"/>
  <c r="X25" i="60"/>
  <c r="Y25" i="60"/>
  <c r="Z25" i="60"/>
  <c r="AA25" i="60"/>
  <c r="AB25" i="60"/>
  <c r="AC25" i="60"/>
  <c r="AD25" i="60"/>
  <c r="AE25" i="60"/>
  <c r="AF25" i="60"/>
  <c r="AG25" i="60"/>
  <c r="AH25" i="60"/>
  <c r="AI25" i="60"/>
  <c r="AJ25" i="60"/>
  <c r="AK25" i="60"/>
  <c r="AL25" i="60"/>
  <c r="AM25" i="60"/>
  <c r="AN25" i="60"/>
  <c r="AO25" i="60"/>
  <c r="AP25" i="60"/>
  <c r="AQ25" i="60"/>
  <c r="AR25" i="60"/>
  <c r="AS25" i="60"/>
  <c r="AT25" i="60"/>
  <c r="AU25" i="60"/>
  <c r="AV25" i="60"/>
  <c r="AW25" i="60"/>
  <c r="AX25" i="60"/>
  <c r="AY25" i="60"/>
  <c r="AZ25" i="60"/>
  <c r="BA25" i="60"/>
  <c r="BB25" i="60"/>
  <c r="BC25" i="60"/>
  <c r="BD25" i="60"/>
  <c r="BE25" i="60"/>
  <c r="BF25" i="60"/>
  <c r="BG25" i="60"/>
  <c r="BH25" i="60"/>
  <c r="BI25" i="60"/>
  <c r="BJ25" i="60"/>
  <c r="BK25" i="60"/>
  <c r="BL25" i="60"/>
  <c r="BM25" i="60"/>
  <c r="BN25" i="60"/>
  <c r="BO25" i="60"/>
  <c r="BP25" i="60"/>
  <c r="BQ25" i="60"/>
  <c r="BR25" i="60"/>
  <c r="BS25" i="60"/>
  <c r="BT25" i="60"/>
  <c r="BU25" i="60"/>
  <c r="BV25" i="60"/>
  <c r="BW25" i="60"/>
  <c r="BX25" i="60"/>
  <c r="BY25" i="60"/>
  <c r="BZ25" i="60"/>
  <c r="CA25" i="60"/>
  <c r="CB25" i="60"/>
  <c r="CC25" i="60"/>
  <c r="CD25" i="60"/>
  <c r="CE25" i="60"/>
  <c r="CF25" i="60"/>
  <c r="CG25" i="60"/>
  <c r="CH25" i="60"/>
  <c r="CI25" i="60"/>
  <c r="CJ25" i="60"/>
  <c r="CK25" i="60"/>
  <c r="CL25" i="60"/>
  <c r="CM25" i="60"/>
  <c r="D26" i="60"/>
  <c r="E26" i="60"/>
  <c r="F26" i="60"/>
  <c r="G26" i="60"/>
  <c r="H26" i="60"/>
  <c r="I26" i="60"/>
  <c r="J26" i="60"/>
  <c r="K26" i="60"/>
  <c r="L26" i="60"/>
  <c r="M26" i="60"/>
  <c r="N26" i="60"/>
  <c r="O26" i="60"/>
  <c r="P26" i="60"/>
  <c r="Q26" i="60"/>
  <c r="R26" i="60"/>
  <c r="S26" i="60"/>
  <c r="T26" i="60"/>
  <c r="U26" i="60"/>
  <c r="V26" i="60"/>
  <c r="W26" i="60"/>
  <c r="X26" i="60"/>
  <c r="Y26" i="60"/>
  <c r="Z26" i="60"/>
  <c r="AA26" i="60"/>
  <c r="AB26" i="60"/>
  <c r="AC26" i="60"/>
  <c r="AD26" i="60"/>
  <c r="AE26" i="60"/>
  <c r="AF26" i="60"/>
  <c r="AG26" i="60"/>
  <c r="AH26" i="60"/>
  <c r="AI26" i="60"/>
  <c r="AJ26" i="60"/>
  <c r="AK26" i="60"/>
  <c r="AL26" i="60"/>
  <c r="AM26" i="60"/>
  <c r="AN26" i="60"/>
  <c r="AO26" i="60"/>
  <c r="AP26" i="60"/>
  <c r="AQ26" i="60"/>
  <c r="AR26" i="60"/>
  <c r="AS26" i="60"/>
  <c r="AT26" i="60"/>
  <c r="AU26" i="60"/>
  <c r="AV26" i="60"/>
  <c r="AW26" i="60"/>
  <c r="AX26" i="60"/>
  <c r="AY26" i="60"/>
  <c r="AZ26" i="60"/>
  <c r="BA26" i="60"/>
  <c r="BB26" i="60"/>
  <c r="BC26" i="60"/>
  <c r="BD26" i="60"/>
  <c r="BE26" i="60"/>
  <c r="BF26" i="60"/>
  <c r="BG26" i="60"/>
  <c r="BH26" i="60"/>
  <c r="BI26" i="60"/>
  <c r="BJ26" i="60"/>
  <c r="BK26" i="60"/>
  <c r="BL26" i="60"/>
  <c r="BM26" i="60"/>
  <c r="BN26" i="60"/>
  <c r="BO26" i="60"/>
  <c r="BP26" i="60"/>
  <c r="BQ26" i="60"/>
  <c r="BR26" i="60"/>
  <c r="BS26" i="60"/>
  <c r="BT26" i="60"/>
  <c r="BU26" i="60"/>
  <c r="BV26" i="60"/>
  <c r="BW26" i="60"/>
  <c r="BX26" i="60"/>
  <c r="BY26" i="60"/>
  <c r="BZ26" i="60"/>
  <c r="CA26" i="60"/>
  <c r="CB26" i="60"/>
  <c r="CC26" i="60"/>
  <c r="CD26" i="60"/>
  <c r="CE26" i="60"/>
  <c r="CF26" i="60"/>
  <c r="CG26" i="60"/>
  <c r="CH26" i="60"/>
  <c r="CI26" i="60"/>
  <c r="CJ26" i="60"/>
  <c r="CK26" i="60"/>
  <c r="CL26" i="60"/>
  <c r="CM26" i="60"/>
  <c r="D27" i="60"/>
  <c r="E27" i="60"/>
  <c r="F27" i="60"/>
  <c r="G27" i="60"/>
  <c r="H27" i="60"/>
  <c r="I27" i="60"/>
  <c r="J27" i="60"/>
  <c r="K27" i="60"/>
  <c r="L27" i="60"/>
  <c r="M27" i="60"/>
  <c r="N27" i="60"/>
  <c r="O27" i="60"/>
  <c r="P27" i="60"/>
  <c r="Q27" i="60"/>
  <c r="R27" i="60"/>
  <c r="S27" i="60"/>
  <c r="T27" i="60"/>
  <c r="U27" i="60"/>
  <c r="V27" i="60"/>
  <c r="W27" i="60"/>
  <c r="X27" i="60"/>
  <c r="Y27" i="60"/>
  <c r="Z27" i="60"/>
  <c r="AA27" i="60"/>
  <c r="AB27" i="60"/>
  <c r="AC27" i="60"/>
  <c r="AD27" i="60"/>
  <c r="AE27" i="60"/>
  <c r="AF27" i="60"/>
  <c r="AG27" i="60"/>
  <c r="AH27" i="60"/>
  <c r="AI27" i="60"/>
  <c r="AJ27" i="60"/>
  <c r="AK27" i="60"/>
  <c r="AL27" i="60"/>
  <c r="AM27" i="60"/>
  <c r="AN27" i="60"/>
  <c r="AO27" i="60"/>
  <c r="AP27" i="60"/>
  <c r="AQ27" i="60"/>
  <c r="AR27" i="60"/>
  <c r="AS27" i="60"/>
  <c r="AT27" i="60"/>
  <c r="AU27" i="60"/>
  <c r="AV27" i="60"/>
  <c r="AW27" i="60"/>
  <c r="AX27" i="60"/>
  <c r="AY27" i="60"/>
  <c r="AZ27" i="60"/>
  <c r="BA27" i="60"/>
  <c r="BB27" i="60"/>
  <c r="BC27" i="60"/>
  <c r="BD27" i="60"/>
  <c r="BE27" i="60"/>
  <c r="BF27" i="60"/>
  <c r="BG27" i="60"/>
  <c r="BH27" i="60"/>
  <c r="BI27" i="60"/>
  <c r="BJ27" i="60"/>
  <c r="BK27" i="60"/>
  <c r="BL27" i="60"/>
  <c r="BM27" i="60"/>
  <c r="BN27" i="60"/>
  <c r="BO27" i="60"/>
  <c r="BP27" i="60"/>
  <c r="BQ27" i="60"/>
  <c r="BR27" i="60"/>
  <c r="BS27" i="60"/>
  <c r="BT27" i="60"/>
  <c r="BU27" i="60"/>
  <c r="BV27" i="60"/>
  <c r="BW27" i="60"/>
  <c r="BX27" i="60"/>
  <c r="BY27" i="60"/>
  <c r="BZ27" i="60"/>
  <c r="CA27" i="60"/>
  <c r="CB27" i="60"/>
  <c r="CC27" i="60"/>
  <c r="CD27" i="60"/>
  <c r="CE27" i="60"/>
  <c r="CF27" i="60"/>
  <c r="CG27" i="60"/>
  <c r="CH27" i="60"/>
  <c r="CI27" i="60"/>
  <c r="CJ27" i="60"/>
  <c r="CK27" i="60"/>
  <c r="CL27" i="60"/>
  <c r="CM27" i="60"/>
  <c r="D28" i="60"/>
  <c r="E28" i="60"/>
  <c r="F28" i="60"/>
  <c r="G28" i="60"/>
  <c r="H28" i="60"/>
  <c r="I28" i="60"/>
  <c r="J28" i="60"/>
  <c r="K28" i="60"/>
  <c r="L28" i="60"/>
  <c r="M28" i="60"/>
  <c r="N28" i="60"/>
  <c r="O28" i="60"/>
  <c r="P28" i="60"/>
  <c r="Q28" i="60"/>
  <c r="R28" i="60"/>
  <c r="S28" i="60"/>
  <c r="T28" i="60"/>
  <c r="U28" i="60"/>
  <c r="V28" i="60"/>
  <c r="W28" i="60"/>
  <c r="X28" i="60"/>
  <c r="Y28" i="60"/>
  <c r="Z28" i="60"/>
  <c r="AA28" i="60"/>
  <c r="AB28" i="60"/>
  <c r="AC28" i="60"/>
  <c r="AD28" i="60"/>
  <c r="AE28" i="60"/>
  <c r="AF28" i="60"/>
  <c r="AG28" i="60"/>
  <c r="AH28" i="60"/>
  <c r="AI28" i="60"/>
  <c r="AJ28" i="60"/>
  <c r="AK28" i="60"/>
  <c r="AL28" i="60"/>
  <c r="AM28" i="60"/>
  <c r="AN28" i="60"/>
  <c r="AO28" i="60"/>
  <c r="AP28" i="60"/>
  <c r="AQ28" i="60"/>
  <c r="AR28" i="60"/>
  <c r="AS28" i="60"/>
  <c r="AT28" i="60"/>
  <c r="AU28" i="60"/>
  <c r="AV28" i="60"/>
  <c r="AW28" i="60"/>
  <c r="AX28" i="60"/>
  <c r="AY28" i="60"/>
  <c r="AZ28" i="60"/>
  <c r="BA28" i="60"/>
  <c r="BB28" i="60"/>
  <c r="BC28" i="60"/>
  <c r="BD28" i="60"/>
  <c r="BE28" i="60"/>
  <c r="BF28" i="60"/>
  <c r="BG28" i="60"/>
  <c r="BH28" i="60"/>
  <c r="BI28" i="60"/>
  <c r="BJ28" i="60"/>
  <c r="BK28" i="60"/>
  <c r="BL28" i="60"/>
  <c r="BM28" i="60"/>
  <c r="BN28" i="60"/>
  <c r="BO28" i="60"/>
  <c r="BP28" i="60"/>
  <c r="BQ28" i="60"/>
  <c r="BR28" i="60"/>
  <c r="BS28" i="60"/>
  <c r="BT28" i="60"/>
  <c r="BU28" i="60"/>
  <c r="BV28" i="60"/>
  <c r="BW28" i="60"/>
  <c r="BX28" i="60"/>
  <c r="BY28" i="60"/>
  <c r="BZ28" i="60"/>
  <c r="CA28" i="60"/>
  <c r="CB28" i="60"/>
  <c r="CC28" i="60"/>
  <c r="CD28" i="60"/>
  <c r="CE28" i="60"/>
  <c r="CF28" i="60"/>
  <c r="CG28" i="60"/>
  <c r="CH28" i="60"/>
  <c r="CI28" i="60"/>
  <c r="CJ28" i="60"/>
  <c r="CK28" i="60"/>
  <c r="CL28" i="60"/>
  <c r="CM28" i="60"/>
  <c r="D29" i="60"/>
  <c r="E29" i="60"/>
  <c r="F29" i="60"/>
  <c r="G29" i="60"/>
  <c r="H29" i="60"/>
  <c r="I29" i="60"/>
  <c r="J29" i="60"/>
  <c r="K29" i="60"/>
  <c r="L29" i="60"/>
  <c r="M29" i="60"/>
  <c r="N29" i="60"/>
  <c r="O29" i="60"/>
  <c r="P29" i="60"/>
  <c r="Q29" i="60"/>
  <c r="R29" i="60"/>
  <c r="S29" i="60"/>
  <c r="T29" i="60"/>
  <c r="U29" i="60"/>
  <c r="V29" i="60"/>
  <c r="W29" i="60"/>
  <c r="X29" i="60"/>
  <c r="Y29" i="60"/>
  <c r="Z29" i="60"/>
  <c r="AA29" i="60"/>
  <c r="AB29" i="60"/>
  <c r="AC29" i="60"/>
  <c r="AD29" i="60"/>
  <c r="AE29" i="60"/>
  <c r="AF29" i="60"/>
  <c r="AG29" i="60"/>
  <c r="AH29" i="60"/>
  <c r="AI29" i="60"/>
  <c r="AJ29" i="60"/>
  <c r="AK29" i="60"/>
  <c r="AL29" i="60"/>
  <c r="AM29" i="60"/>
  <c r="AN29" i="60"/>
  <c r="AO29" i="60"/>
  <c r="AP29" i="60"/>
  <c r="AQ29" i="60"/>
  <c r="AR29" i="60"/>
  <c r="AS29" i="60"/>
  <c r="AT29" i="60"/>
  <c r="AU29" i="60"/>
  <c r="AV29" i="60"/>
  <c r="AW29" i="60"/>
  <c r="AX29" i="60"/>
  <c r="AY29" i="60"/>
  <c r="AZ29" i="60"/>
  <c r="BA29" i="60"/>
  <c r="BB29" i="60"/>
  <c r="BC29" i="60"/>
  <c r="BD29" i="60"/>
  <c r="BE29" i="60"/>
  <c r="BF29" i="60"/>
  <c r="BG29" i="60"/>
  <c r="BH29" i="60"/>
  <c r="BI29" i="60"/>
  <c r="BJ29" i="60"/>
  <c r="BK29" i="60"/>
  <c r="BL29" i="60"/>
  <c r="BM29" i="60"/>
  <c r="BN29" i="60"/>
  <c r="BO29" i="60"/>
  <c r="BP29" i="60"/>
  <c r="BQ29" i="60"/>
  <c r="BR29" i="60"/>
  <c r="BS29" i="60"/>
  <c r="BT29" i="60"/>
  <c r="BU29" i="60"/>
  <c r="BV29" i="60"/>
  <c r="BW29" i="60"/>
  <c r="BX29" i="60"/>
  <c r="BY29" i="60"/>
  <c r="BZ29" i="60"/>
  <c r="CA29" i="60"/>
  <c r="CB29" i="60"/>
  <c r="CC29" i="60"/>
  <c r="CD29" i="60"/>
  <c r="CE29" i="60"/>
  <c r="CF29" i="60"/>
  <c r="CG29" i="60"/>
  <c r="CH29" i="60"/>
  <c r="CI29" i="60"/>
  <c r="CJ29" i="60"/>
  <c r="CK29" i="60"/>
  <c r="CL29" i="60"/>
  <c r="CM29" i="60"/>
  <c r="D30" i="60"/>
  <c r="E30" i="60"/>
  <c r="F30" i="60"/>
  <c r="G30" i="60"/>
  <c r="H30" i="60"/>
  <c r="I30" i="60"/>
  <c r="J30" i="60"/>
  <c r="K30" i="60"/>
  <c r="L30" i="60"/>
  <c r="M30" i="60"/>
  <c r="N30" i="60"/>
  <c r="O30" i="60"/>
  <c r="P30" i="60"/>
  <c r="Q30" i="60"/>
  <c r="R30" i="60"/>
  <c r="S30" i="60"/>
  <c r="T30" i="60"/>
  <c r="U30" i="60"/>
  <c r="V30" i="60"/>
  <c r="W30" i="60"/>
  <c r="X30" i="60"/>
  <c r="Y30" i="60"/>
  <c r="Z30" i="60"/>
  <c r="AA30" i="60"/>
  <c r="AB30" i="60"/>
  <c r="AC30" i="60"/>
  <c r="AD30" i="60"/>
  <c r="AE30" i="60"/>
  <c r="AF30" i="60"/>
  <c r="AG30" i="60"/>
  <c r="AH30" i="60"/>
  <c r="AI30" i="60"/>
  <c r="AJ30" i="60"/>
  <c r="AK30" i="60"/>
  <c r="AL30" i="60"/>
  <c r="AM30" i="60"/>
  <c r="AN30" i="60"/>
  <c r="AO30" i="60"/>
  <c r="AP30" i="60"/>
  <c r="AQ30" i="60"/>
  <c r="AR30" i="60"/>
  <c r="AS30" i="60"/>
  <c r="AT30" i="60"/>
  <c r="AU30" i="60"/>
  <c r="AV30" i="60"/>
  <c r="AW30" i="60"/>
  <c r="AX30" i="60"/>
  <c r="AY30" i="60"/>
  <c r="AZ30" i="60"/>
  <c r="BA30" i="60"/>
  <c r="BB30" i="60"/>
  <c r="BC30" i="60"/>
  <c r="BD30" i="60"/>
  <c r="BE30" i="60"/>
  <c r="BF30" i="60"/>
  <c r="BG30" i="60"/>
  <c r="BH30" i="60"/>
  <c r="BI30" i="60"/>
  <c r="BJ30" i="60"/>
  <c r="BK30" i="60"/>
  <c r="BL30" i="60"/>
  <c r="BM30" i="60"/>
  <c r="BN30" i="60"/>
  <c r="BO30" i="60"/>
  <c r="BP30" i="60"/>
  <c r="BQ30" i="60"/>
  <c r="BR30" i="60"/>
  <c r="BS30" i="60"/>
  <c r="BT30" i="60"/>
  <c r="BU30" i="60"/>
  <c r="BV30" i="60"/>
  <c r="BW30" i="60"/>
  <c r="BX30" i="60"/>
  <c r="BY30" i="60"/>
  <c r="BZ30" i="60"/>
  <c r="CA30" i="60"/>
  <c r="CB30" i="60"/>
  <c r="CC30" i="60"/>
  <c r="CD30" i="60"/>
  <c r="CE30" i="60"/>
  <c r="CF30" i="60"/>
  <c r="CG30" i="60"/>
  <c r="CH30" i="60"/>
  <c r="CI30" i="60"/>
  <c r="CJ30" i="60"/>
  <c r="CK30" i="60"/>
  <c r="CL30" i="60"/>
  <c r="CM30" i="60"/>
  <c r="D31" i="60"/>
  <c r="E31" i="60"/>
  <c r="F31" i="60"/>
  <c r="G31" i="60"/>
  <c r="H31" i="60"/>
  <c r="I31" i="60"/>
  <c r="J31" i="60"/>
  <c r="K31" i="60"/>
  <c r="L31" i="60"/>
  <c r="M31" i="60"/>
  <c r="N31" i="60"/>
  <c r="O31" i="60"/>
  <c r="P31" i="60"/>
  <c r="Q31" i="60"/>
  <c r="R31" i="60"/>
  <c r="S31" i="60"/>
  <c r="T31" i="60"/>
  <c r="U31" i="60"/>
  <c r="V31" i="60"/>
  <c r="W31" i="60"/>
  <c r="X31" i="60"/>
  <c r="Y31" i="60"/>
  <c r="Z31" i="60"/>
  <c r="AA31" i="60"/>
  <c r="AB31" i="60"/>
  <c r="AC31" i="60"/>
  <c r="AD31" i="60"/>
  <c r="AE31" i="60"/>
  <c r="AF31" i="60"/>
  <c r="AG31" i="60"/>
  <c r="AH31" i="60"/>
  <c r="AI31" i="60"/>
  <c r="AJ31" i="60"/>
  <c r="AK31" i="60"/>
  <c r="AL31" i="60"/>
  <c r="AM31" i="60"/>
  <c r="AN31" i="60"/>
  <c r="AO31" i="60"/>
  <c r="AP31" i="60"/>
  <c r="AQ31" i="60"/>
  <c r="AR31" i="60"/>
  <c r="AS31" i="60"/>
  <c r="AT31" i="60"/>
  <c r="AU31" i="60"/>
  <c r="AV31" i="60"/>
  <c r="AW31" i="60"/>
  <c r="AX31" i="60"/>
  <c r="AY31" i="60"/>
  <c r="AZ31" i="60"/>
  <c r="BA31" i="60"/>
  <c r="BB31" i="60"/>
  <c r="BC31" i="60"/>
  <c r="BD31" i="60"/>
  <c r="BE31" i="60"/>
  <c r="BF31" i="60"/>
  <c r="BG31" i="60"/>
  <c r="BH31" i="60"/>
  <c r="BI31" i="60"/>
  <c r="BJ31" i="60"/>
  <c r="BK31" i="60"/>
  <c r="BL31" i="60"/>
  <c r="BM31" i="60"/>
  <c r="BN31" i="60"/>
  <c r="BO31" i="60"/>
  <c r="BP31" i="60"/>
  <c r="BQ31" i="60"/>
  <c r="BR31" i="60"/>
  <c r="BS31" i="60"/>
  <c r="BT31" i="60"/>
  <c r="BU31" i="60"/>
  <c r="BV31" i="60"/>
  <c r="BW31" i="60"/>
  <c r="BX31" i="60"/>
  <c r="BY31" i="60"/>
  <c r="BZ31" i="60"/>
  <c r="CA31" i="60"/>
  <c r="CB31" i="60"/>
  <c r="CC31" i="60"/>
  <c r="CD31" i="60"/>
  <c r="CE31" i="60"/>
  <c r="CF31" i="60"/>
  <c r="CG31" i="60"/>
  <c r="CH31" i="60"/>
  <c r="CI31" i="60"/>
  <c r="CJ31" i="60"/>
  <c r="CK31" i="60"/>
  <c r="CL31" i="60"/>
  <c r="CM31" i="60"/>
  <c r="D32" i="60"/>
  <c r="E32" i="60"/>
  <c r="F32" i="60"/>
  <c r="G32" i="60"/>
  <c r="H32" i="60"/>
  <c r="I32" i="60"/>
  <c r="J32" i="60"/>
  <c r="K32" i="60"/>
  <c r="L32" i="60"/>
  <c r="M32" i="60"/>
  <c r="N32" i="60"/>
  <c r="O32" i="60"/>
  <c r="P32" i="60"/>
  <c r="Q32" i="60"/>
  <c r="R32" i="60"/>
  <c r="S32" i="60"/>
  <c r="T32" i="60"/>
  <c r="U32" i="60"/>
  <c r="V32" i="60"/>
  <c r="W32" i="60"/>
  <c r="X32" i="60"/>
  <c r="Y32" i="60"/>
  <c r="Z32" i="60"/>
  <c r="AA32" i="60"/>
  <c r="AB32" i="60"/>
  <c r="AC32" i="60"/>
  <c r="AD32" i="60"/>
  <c r="AE32" i="60"/>
  <c r="AF32" i="60"/>
  <c r="AG32" i="60"/>
  <c r="AH32" i="60"/>
  <c r="AI32" i="60"/>
  <c r="AJ32" i="60"/>
  <c r="AK32" i="60"/>
  <c r="AL32" i="60"/>
  <c r="AM32" i="60"/>
  <c r="AN32" i="60"/>
  <c r="AO32" i="60"/>
  <c r="AP32" i="60"/>
  <c r="AQ32" i="60"/>
  <c r="AR32" i="60"/>
  <c r="AS32" i="60"/>
  <c r="AT32" i="60"/>
  <c r="AU32" i="60"/>
  <c r="AV32" i="60"/>
  <c r="AW32" i="60"/>
  <c r="AX32" i="60"/>
  <c r="AY32" i="60"/>
  <c r="AZ32" i="60"/>
  <c r="BA32" i="60"/>
  <c r="BB32" i="60"/>
  <c r="BC32" i="60"/>
  <c r="BD32" i="60"/>
  <c r="BE32" i="60"/>
  <c r="BF32" i="60"/>
  <c r="BG32" i="60"/>
  <c r="BH32" i="60"/>
  <c r="BI32" i="60"/>
  <c r="BJ32" i="60"/>
  <c r="BK32" i="60"/>
  <c r="BL32" i="60"/>
  <c r="BM32" i="60"/>
  <c r="BN32" i="60"/>
  <c r="BO32" i="60"/>
  <c r="BP32" i="60"/>
  <c r="BQ32" i="60"/>
  <c r="BR32" i="60"/>
  <c r="BS32" i="60"/>
  <c r="BT32" i="60"/>
  <c r="BU32" i="60"/>
  <c r="BV32" i="60"/>
  <c r="BW32" i="60"/>
  <c r="BX32" i="60"/>
  <c r="BY32" i="60"/>
  <c r="BZ32" i="60"/>
  <c r="CA32" i="60"/>
  <c r="CB32" i="60"/>
  <c r="CC32" i="60"/>
  <c r="CD32" i="60"/>
  <c r="CE32" i="60"/>
  <c r="CF32" i="60"/>
  <c r="CG32" i="60"/>
  <c r="CH32" i="60"/>
  <c r="CI32" i="60"/>
  <c r="CJ32" i="60"/>
  <c r="CK32" i="60"/>
  <c r="CL32" i="60"/>
  <c r="CM32" i="60"/>
  <c r="D5" i="60"/>
  <c r="D34" i="60"/>
  <c r="D35" i="60"/>
  <c r="D36" i="60"/>
  <c r="D37" i="60"/>
  <c r="D38" i="60"/>
  <c r="D39" i="60"/>
  <c r="D40" i="60"/>
  <c r="D41" i="60"/>
  <c r="D42" i="60"/>
  <c r="D43" i="60"/>
  <c r="D44" i="60"/>
  <c r="D45" i="60"/>
  <c r="D46" i="60"/>
  <c r="D47" i="60"/>
  <c r="D48" i="60"/>
  <c r="D49" i="60"/>
  <c r="D50" i="60"/>
  <c r="D51" i="60"/>
  <c r="D52" i="60"/>
  <c r="D54" i="60"/>
  <c r="D55" i="60"/>
  <c r="D56" i="60"/>
  <c r="D57" i="60"/>
  <c r="D58" i="60"/>
  <c r="D59" i="60"/>
  <c r="D60" i="60"/>
  <c r="D61" i="60"/>
  <c r="D62" i="60"/>
  <c r="D63" i="60"/>
  <c r="D64" i="60"/>
  <c r="D65" i="60"/>
  <c r="D66" i="60"/>
  <c r="D67" i="60"/>
  <c r="D68" i="60"/>
  <c r="D69" i="60"/>
  <c r="D70" i="60"/>
  <c r="D71" i="60"/>
  <c r="D72" i="60"/>
  <c r="D73" i="60"/>
  <c r="D74" i="60"/>
  <c r="D75" i="60"/>
  <c r="D76" i="60"/>
  <c r="D77" i="60"/>
  <c r="D78" i="60"/>
  <c r="D79" i="60"/>
  <c r="D80" i="60"/>
  <c r="D81" i="60"/>
  <c r="D82" i="60"/>
  <c r="D83" i="60"/>
  <c r="D84" i="60"/>
  <c r="D86" i="60"/>
  <c r="D87" i="60"/>
  <c r="D88" i="60"/>
  <c r="D89" i="60"/>
  <c r="D90" i="60"/>
  <c r="D91" i="60"/>
  <c r="D92" i="60"/>
  <c r="D93" i="60"/>
  <c r="D94" i="60"/>
  <c r="D95" i="60"/>
  <c r="D96" i="60"/>
  <c r="D97" i="60"/>
  <c r="D98" i="60"/>
  <c r="D99" i="60"/>
  <c r="D100" i="60"/>
  <c r="D101" i="60"/>
  <c r="D102" i="60"/>
  <c r="D103" i="60"/>
  <c r="D104" i="60"/>
  <c r="D105" i="60"/>
  <c r="D106" i="60"/>
  <c r="D107" i="60"/>
  <c r="D108" i="60"/>
  <c r="D109" i="60"/>
  <c r="D110" i="60"/>
  <c r="D111" i="60"/>
  <c r="D112" i="60"/>
  <c r="D113" i="60"/>
  <c r="D114" i="60"/>
  <c r="D115" i="60"/>
  <c r="D116" i="60"/>
  <c r="D117" i="60"/>
  <c r="D118" i="60"/>
  <c r="D119" i="60"/>
  <c r="D120" i="60"/>
  <c r="D121" i="60"/>
  <c r="D122" i="60"/>
  <c r="D123" i="60"/>
  <c r="D124" i="60"/>
  <c r="D125" i="60"/>
  <c r="D126" i="60"/>
  <c r="D127" i="60"/>
  <c r="D128" i="60"/>
  <c r="D129" i="60"/>
  <c r="D130" i="60"/>
  <c r="D131" i="60"/>
  <c r="D132" i="60"/>
  <c r="D133" i="60"/>
  <c r="D134" i="60"/>
  <c r="D135" i="60"/>
  <c r="D136" i="60"/>
  <c r="D139" i="60"/>
  <c r="D140" i="60"/>
  <c r="D141" i="60"/>
  <c r="D142" i="60"/>
  <c r="D143" i="60"/>
  <c r="D144" i="60"/>
  <c r="D145" i="60"/>
  <c r="D146" i="60"/>
  <c r="D147" i="60"/>
  <c r="D148" i="60"/>
  <c r="D149" i="60"/>
  <c r="D150" i="60"/>
  <c r="D151" i="60"/>
  <c r="D152" i="60"/>
  <c r="D153" i="60"/>
  <c r="D154" i="60"/>
  <c r="D155" i="60"/>
  <c r="D156" i="60"/>
  <c r="D157" i="60"/>
  <c r="D158" i="60"/>
  <c r="D159" i="60"/>
  <c r="D160" i="60"/>
  <c r="D161" i="60"/>
  <c r="D162" i="60"/>
  <c r="D163" i="60"/>
  <c r="D164" i="60"/>
  <c r="D165" i="60"/>
  <c r="D166" i="60"/>
  <c r="D167" i="60"/>
  <c r="D168" i="60"/>
  <c r="D169" i="60"/>
  <c r="D170" i="60"/>
  <c r="D171" i="60"/>
  <c r="D172" i="60"/>
  <c r="D173" i="60"/>
  <c r="D174" i="60"/>
  <c r="D175" i="60"/>
  <c r="D176" i="60"/>
  <c r="D177" i="60"/>
  <c r="D178" i="60"/>
  <c r="D179" i="60"/>
  <c r="D180" i="60"/>
  <c r="D181" i="60"/>
  <c r="D182" i="60"/>
  <c r="D464" i="60" s="1"/>
  <c r="D183" i="60"/>
  <c r="D465" i="60" s="1"/>
  <c r="D184" i="60"/>
  <c r="D185" i="60"/>
  <c r="D468" i="60" s="1"/>
  <c r="D186" i="60"/>
  <c r="D469" i="60" s="1"/>
  <c r="D187" i="60"/>
  <c r="D470" i="60" s="1"/>
  <c r="D188" i="60"/>
  <c r="D471" i="60" s="1"/>
  <c r="D189" i="60"/>
  <c r="D190" i="60"/>
  <c r="D191" i="60"/>
  <c r="D192" i="60"/>
  <c r="D193" i="60"/>
  <c r="D194" i="60"/>
  <c r="D195" i="60"/>
  <c r="D196" i="60"/>
  <c r="D197" i="60"/>
  <c r="D198" i="60"/>
  <c r="D199" i="60"/>
  <c r="D200" i="60"/>
  <c r="D202" i="60"/>
  <c r="D203" i="60"/>
  <c r="D204" i="60"/>
  <c r="D205" i="60"/>
  <c r="D206" i="60"/>
  <c r="D207" i="60"/>
  <c r="D208" i="60"/>
  <c r="D209" i="60"/>
  <c r="D210" i="60"/>
  <c r="D211" i="60"/>
  <c r="D212" i="60"/>
  <c r="D213" i="60"/>
  <c r="D214" i="60"/>
  <c r="D215" i="60"/>
  <c r="D216" i="60"/>
  <c r="D217" i="60"/>
  <c r="D218" i="60"/>
  <c r="D219" i="60"/>
  <c r="D220" i="60"/>
  <c r="D221" i="60"/>
  <c r="D222" i="60"/>
  <c r="D223" i="60"/>
  <c r="D224" i="60"/>
  <c r="D225" i="60"/>
  <c r="D226" i="60"/>
  <c r="D227" i="60"/>
  <c r="D228" i="60"/>
  <c r="D229" i="60"/>
  <c r="D230" i="60"/>
  <c r="D231" i="60"/>
  <c r="D232" i="60"/>
  <c r="D233" i="60"/>
  <c r="D234" i="60"/>
  <c r="D235" i="60"/>
  <c r="D236" i="60"/>
  <c r="D237" i="60"/>
  <c r="D238" i="60"/>
  <c r="D239" i="60"/>
  <c r="D240" i="60"/>
  <c r="D241" i="60"/>
  <c r="D242" i="60"/>
  <c r="D243" i="60"/>
  <c r="D244" i="60"/>
  <c r="D245" i="60"/>
  <c r="D246" i="60"/>
  <c r="D247" i="60"/>
  <c r="D248" i="60"/>
  <c r="D250" i="60"/>
  <c r="D251" i="60"/>
  <c r="D252" i="60"/>
  <c r="D253" i="60"/>
  <c r="D254" i="60"/>
  <c r="D255" i="60"/>
  <c r="D256" i="60"/>
  <c r="D257" i="60"/>
  <c r="D258" i="60"/>
  <c r="D259" i="60"/>
  <c r="D260" i="60"/>
  <c r="D261" i="60"/>
  <c r="D262" i="60"/>
  <c r="D263" i="60"/>
  <c r="D264" i="60"/>
  <c r="D265" i="60"/>
  <c r="D266" i="60"/>
  <c r="D267" i="60"/>
  <c r="D268" i="60"/>
  <c r="D269" i="60"/>
  <c r="D270" i="60"/>
  <c r="D271" i="60"/>
  <c r="D272" i="60"/>
  <c r="D273" i="60"/>
  <c r="D274" i="60"/>
  <c r="D275" i="60"/>
  <c r="D276" i="60"/>
  <c r="D277" i="60"/>
  <c r="D278" i="60"/>
  <c r="D279" i="60"/>
  <c r="D280" i="60"/>
  <c r="D281" i="60"/>
  <c r="D282" i="60"/>
  <c r="D283" i="60"/>
  <c r="D284" i="60"/>
  <c r="D285" i="60"/>
  <c r="D286" i="60"/>
  <c r="D287" i="60"/>
  <c r="D288" i="60"/>
  <c r="D289" i="60"/>
  <c r="D290" i="60"/>
  <c r="D291" i="60"/>
  <c r="D292" i="60"/>
  <c r="D293" i="60"/>
  <c r="D294" i="60"/>
  <c r="D295" i="60"/>
  <c r="D296" i="60"/>
  <c r="D297" i="60"/>
  <c r="D298" i="60"/>
  <c r="D299" i="60"/>
  <c r="D300" i="60"/>
  <c r="D301" i="60"/>
  <c r="D302" i="60"/>
  <c r="D303" i="60"/>
  <c r="D304" i="60"/>
  <c r="D305" i="60"/>
  <c r="D306" i="60"/>
  <c r="D307" i="60"/>
  <c r="D308" i="60"/>
  <c r="D309" i="60"/>
  <c r="D310" i="60"/>
  <c r="D311" i="60"/>
  <c r="D312" i="60"/>
  <c r="D313" i="60"/>
  <c r="D314" i="60"/>
  <c r="D315" i="60"/>
  <c r="D316" i="60"/>
  <c r="D317" i="60"/>
  <c r="D318" i="60"/>
  <c r="D319" i="60"/>
  <c r="D320" i="60"/>
  <c r="D321" i="60"/>
  <c r="D322" i="60"/>
  <c r="D323" i="60"/>
  <c r="D324" i="60"/>
  <c r="D325" i="60"/>
  <c r="D326" i="60"/>
  <c r="D327" i="60"/>
  <c r="D328" i="60"/>
  <c r="D329" i="60"/>
  <c r="D330" i="60"/>
  <c r="D331" i="60"/>
  <c r="D332" i="60"/>
  <c r="D333" i="60"/>
  <c r="D334" i="60"/>
  <c r="D335" i="60"/>
  <c r="D336" i="60"/>
  <c r="D337" i="60"/>
  <c r="D338" i="60"/>
  <c r="D339" i="60"/>
  <c r="D340" i="60"/>
  <c r="D341" i="60"/>
  <c r="D342" i="60"/>
  <c r="D343" i="60"/>
  <c r="D344" i="60"/>
  <c r="D345" i="60"/>
  <c r="D346" i="60"/>
  <c r="D347" i="60"/>
  <c r="D348" i="60"/>
  <c r="D349" i="60"/>
  <c r="D350" i="60"/>
  <c r="D351" i="60"/>
  <c r="D352" i="60"/>
  <c r="D353" i="60"/>
  <c r="D354" i="60"/>
  <c r="D355" i="60"/>
  <c r="D356" i="60"/>
  <c r="D357" i="60"/>
  <c r="D358" i="60"/>
  <c r="D359" i="60"/>
  <c r="D360" i="60"/>
  <c r="D361" i="60"/>
  <c r="D362" i="60"/>
  <c r="D363" i="60"/>
  <c r="D364" i="60"/>
  <c r="D365" i="60"/>
  <c r="D366" i="60"/>
  <c r="D367" i="60"/>
  <c r="D368" i="60"/>
  <c r="D369" i="60"/>
  <c r="D371" i="60"/>
  <c r="D372" i="60"/>
  <c r="D373" i="60"/>
  <c r="D374" i="60"/>
  <c r="D375" i="60"/>
  <c r="D376" i="60"/>
  <c r="D377" i="60"/>
  <c r="D378" i="60"/>
  <c r="D379" i="60"/>
  <c r="D380" i="60"/>
  <c r="D381" i="60"/>
  <c r="D382" i="60"/>
  <c r="D383" i="60"/>
  <c r="D384" i="60"/>
  <c r="D385" i="60"/>
  <c r="D386" i="60"/>
  <c r="D387" i="60"/>
  <c r="D388" i="60"/>
  <c r="D389" i="60"/>
  <c r="D390" i="60"/>
  <c r="D391" i="60"/>
  <c r="D392" i="60"/>
  <c r="D393" i="60"/>
  <c r="D394" i="60"/>
  <c r="D395" i="60"/>
  <c r="D396" i="60"/>
  <c r="D397" i="60"/>
  <c r="D398" i="60"/>
  <c r="D399" i="60"/>
  <c r="D400" i="60"/>
  <c r="D401" i="60"/>
  <c r="D402" i="60"/>
  <c r="D403" i="60"/>
  <c r="D404" i="60"/>
  <c r="D405" i="60"/>
  <c r="D406" i="60"/>
  <c r="D407" i="60"/>
  <c r="D408" i="60"/>
  <c r="D409" i="60"/>
  <c r="D410" i="60"/>
  <c r="D411" i="60"/>
  <c r="D412" i="60"/>
  <c r="D413" i="60"/>
  <c r="D414" i="60"/>
  <c r="D415" i="60"/>
  <c r="D416" i="60"/>
  <c r="D417" i="60"/>
  <c r="D418" i="60"/>
  <c r="D419" i="60"/>
  <c r="D420" i="60"/>
  <c r="D421" i="60"/>
  <c r="D422" i="60"/>
  <c r="D423" i="60"/>
  <c r="D424" i="60"/>
  <c r="D425" i="60"/>
  <c r="D426" i="60"/>
  <c r="D427" i="60"/>
  <c r="D428" i="60"/>
  <c r="D429" i="60"/>
  <c r="D430" i="60"/>
  <c r="D431" i="60"/>
  <c r="D432" i="60"/>
  <c r="D433" i="60"/>
  <c r="D434" i="60"/>
  <c r="D435" i="60"/>
  <c r="D436" i="60"/>
  <c r="D437" i="60"/>
  <c r="D438" i="60"/>
  <c r="D439" i="60"/>
  <c r="D440" i="60"/>
  <c r="D441" i="60"/>
  <c r="BS5" i="60"/>
  <c r="AO236" i="60"/>
  <c r="AP236" i="60"/>
  <c r="AQ236" i="60"/>
  <c r="AR236" i="60"/>
  <c r="AS236" i="60"/>
  <c r="AT236" i="60"/>
  <c r="AU236" i="60"/>
  <c r="AV236" i="60"/>
  <c r="AW236" i="60"/>
  <c r="AX236" i="60"/>
  <c r="AY236" i="60"/>
  <c r="AZ236" i="60"/>
  <c r="BA236" i="60"/>
  <c r="BB236" i="60"/>
  <c r="BC236" i="60"/>
  <c r="BD236" i="60"/>
  <c r="BE236" i="60"/>
  <c r="BF236" i="60"/>
  <c r="BG236" i="60"/>
  <c r="BH236" i="60"/>
  <c r="BI236" i="60"/>
  <c r="BJ236" i="60"/>
  <c r="BK236" i="60"/>
  <c r="BL236" i="60"/>
  <c r="BM236" i="60"/>
  <c r="BN236" i="60"/>
  <c r="BO236" i="60"/>
  <c r="BP236" i="60"/>
  <c r="BQ236" i="60"/>
  <c r="BR236" i="60"/>
  <c r="BS236" i="60"/>
  <c r="BT236" i="60"/>
  <c r="BU236" i="60"/>
  <c r="BV236" i="60"/>
  <c r="BW236" i="60"/>
  <c r="BX236" i="60"/>
  <c r="BY236" i="60"/>
  <c r="BZ236" i="60"/>
  <c r="CA236" i="60"/>
  <c r="CB236" i="60"/>
  <c r="CC236" i="60"/>
  <c r="CD236" i="60"/>
  <c r="CE236" i="60"/>
  <c r="CF236" i="60"/>
  <c r="CG236" i="60"/>
  <c r="CH236" i="60"/>
  <c r="CI236" i="60"/>
  <c r="CJ236" i="60"/>
  <c r="CK236" i="60"/>
  <c r="CL236" i="60"/>
  <c r="CM236" i="60"/>
  <c r="AO237" i="60"/>
  <c r="AP237" i="60"/>
  <c r="AQ237" i="60"/>
  <c r="AR237" i="60"/>
  <c r="AS237" i="60"/>
  <c r="AT237" i="60"/>
  <c r="AU237" i="60"/>
  <c r="AV237" i="60"/>
  <c r="AW237" i="60"/>
  <c r="AX237" i="60"/>
  <c r="AY237" i="60"/>
  <c r="AZ237" i="60"/>
  <c r="BA237" i="60"/>
  <c r="BB237" i="60"/>
  <c r="BC237" i="60"/>
  <c r="BD237" i="60"/>
  <c r="BE237" i="60"/>
  <c r="BF237" i="60"/>
  <c r="BG237" i="60"/>
  <c r="BH237" i="60"/>
  <c r="BI237" i="60"/>
  <c r="BJ237" i="60"/>
  <c r="BK237" i="60"/>
  <c r="BL237" i="60"/>
  <c r="BM237" i="60"/>
  <c r="BN237" i="60"/>
  <c r="BO237" i="60"/>
  <c r="BP237" i="60"/>
  <c r="BQ237" i="60"/>
  <c r="BR237" i="60"/>
  <c r="BS237" i="60"/>
  <c r="BT237" i="60"/>
  <c r="BU237" i="60"/>
  <c r="BV237" i="60"/>
  <c r="BW237" i="60"/>
  <c r="BX237" i="60"/>
  <c r="BY237" i="60"/>
  <c r="BZ237" i="60"/>
  <c r="CA237" i="60"/>
  <c r="CB237" i="60"/>
  <c r="CC237" i="60"/>
  <c r="CD237" i="60"/>
  <c r="CE237" i="60"/>
  <c r="CF237" i="60"/>
  <c r="CG237" i="60"/>
  <c r="CH237" i="60"/>
  <c r="CI237" i="60"/>
  <c r="CJ237" i="60"/>
  <c r="CK237" i="60"/>
  <c r="CL237" i="60"/>
  <c r="CM237" i="60"/>
  <c r="AO238" i="60"/>
  <c r="AP238" i="60"/>
  <c r="AQ238" i="60"/>
  <c r="AR238" i="60"/>
  <c r="AS238" i="60"/>
  <c r="AT238" i="60"/>
  <c r="AU238" i="60"/>
  <c r="AV238" i="60"/>
  <c r="AW238" i="60"/>
  <c r="AX238" i="60"/>
  <c r="AY238" i="60"/>
  <c r="AZ238" i="60"/>
  <c r="BA238" i="60"/>
  <c r="BB238" i="60"/>
  <c r="BC238" i="60"/>
  <c r="BD238" i="60"/>
  <c r="BE238" i="60"/>
  <c r="BF238" i="60"/>
  <c r="BG238" i="60"/>
  <c r="BH238" i="60"/>
  <c r="BI238" i="60"/>
  <c r="BJ238" i="60"/>
  <c r="BK238" i="60"/>
  <c r="BL238" i="60"/>
  <c r="BM238" i="60"/>
  <c r="BN238" i="60"/>
  <c r="BO238" i="60"/>
  <c r="BP238" i="60"/>
  <c r="BQ238" i="60"/>
  <c r="BR238" i="60"/>
  <c r="BS238" i="60"/>
  <c r="BT238" i="60"/>
  <c r="BU238" i="60"/>
  <c r="BV238" i="60"/>
  <c r="BW238" i="60"/>
  <c r="BX238" i="60"/>
  <c r="BY238" i="60"/>
  <c r="BZ238" i="60"/>
  <c r="CA238" i="60"/>
  <c r="CB238" i="60"/>
  <c r="CC238" i="60"/>
  <c r="CD238" i="60"/>
  <c r="CE238" i="60"/>
  <c r="CF238" i="60"/>
  <c r="CG238" i="60"/>
  <c r="CH238" i="60"/>
  <c r="CI238" i="60"/>
  <c r="CJ238" i="60"/>
  <c r="CK238" i="60"/>
  <c r="CL238" i="60"/>
  <c r="CM238" i="60"/>
  <c r="AO239" i="60"/>
  <c r="AP239" i="60"/>
  <c r="AQ239" i="60"/>
  <c r="AR239" i="60"/>
  <c r="AS239" i="60"/>
  <c r="AT239" i="60"/>
  <c r="AU239" i="60"/>
  <c r="AV239" i="60"/>
  <c r="AW239" i="60"/>
  <c r="AX239" i="60"/>
  <c r="AY239" i="60"/>
  <c r="AZ239" i="60"/>
  <c r="BA239" i="60"/>
  <c r="BB239" i="60"/>
  <c r="BC239" i="60"/>
  <c r="BD239" i="60"/>
  <c r="BE239" i="60"/>
  <c r="BF239" i="60"/>
  <c r="BG239" i="60"/>
  <c r="BH239" i="60"/>
  <c r="BI239" i="60"/>
  <c r="BJ239" i="60"/>
  <c r="BK239" i="60"/>
  <c r="BL239" i="60"/>
  <c r="BM239" i="60"/>
  <c r="BN239" i="60"/>
  <c r="BO239" i="60"/>
  <c r="BP239" i="60"/>
  <c r="BQ239" i="60"/>
  <c r="BR239" i="60"/>
  <c r="BS239" i="60"/>
  <c r="BT239" i="60"/>
  <c r="BU239" i="60"/>
  <c r="BV239" i="60"/>
  <c r="BW239" i="60"/>
  <c r="BX239" i="60"/>
  <c r="BY239" i="60"/>
  <c r="BZ239" i="60"/>
  <c r="CA239" i="60"/>
  <c r="CB239" i="60"/>
  <c r="CC239" i="60"/>
  <c r="CD239" i="60"/>
  <c r="CE239" i="60"/>
  <c r="CF239" i="60"/>
  <c r="CG239" i="60"/>
  <c r="CH239" i="60"/>
  <c r="CI239" i="60"/>
  <c r="CJ239" i="60"/>
  <c r="CK239" i="60"/>
  <c r="CL239" i="60"/>
  <c r="CM239" i="60"/>
  <c r="AO240" i="60"/>
  <c r="AP240" i="60"/>
  <c r="AQ240" i="60"/>
  <c r="AR240" i="60"/>
  <c r="AS240" i="60"/>
  <c r="AT240" i="60"/>
  <c r="AU240" i="60"/>
  <c r="AV240" i="60"/>
  <c r="AW240" i="60"/>
  <c r="AX240" i="60"/>
  <c r="AY240" i="60"/>
  <c r="AZ240" i="60"/>
  <c r="BA240" i="60"/>
  <c r="BB240" i="60"/>
  <c r="BC240" i="60"/>
  <c r="BD240" i="60"/>
  <c r="BE240" i="60"/>
  <c r="BF240" i="60"/>
  <c r="BG240" i="60"/>
  <c r="BH240" i="60"/>
  <c r="BI240" i="60"/>
  <c r="BJ240" i="60"/>
  <c r="BK240" i="60"/>
  <c r="BL240" i="60"/>
  <c r="BM240" i="60"/>
  <c r="BN240" i="60"/>
  <c r="BO240" i="60"/>
  <c r="BP240" i="60"/>
  <c r="BQ240" i="60"/>
  <c r="BR240" i="60"/>
  <c r="BS240" i="60"/>
  <c r="BT240" i="60"/>
  <c r="BU240" i="60"/>
  <c r="BV240" i="60"/>
  <c r="BW240" i="60"/>
  <c r="BX240" i="60"/>
  <c r="BY240" i="60"/>
  <c r="BZ240" i="60"/>
  <c r="CA240" i="60"/>
  <c r="CB240" i="60"/>
  <c r="CC240" i="60"/>
  <c r="CD240" i="60"/>
  <c r="CE240" i="60"/>
  <c r="CF240" i="60"/>
  <c r="CG240" i="60"/>
  <c r="CH240" i="60"/>
  <c r="CI240" i="60"/>
  <c r="CJ240" i="60"/>
  <c r="CK240" i="60"/>
  <c r="CL240" i="60"/>
  <c r="CM240" i="60"/>
  <c r="AO241" i="60"/>
  <c r="AP241" i="60"/>
  <c r="AQ241" i="60"/>
  <c r="AR241" i="60"/>
  <c r="AS241" i="60"/>
  <c r="AT241" i="60"/>
  <c r="AU241" i="60"/>
  <c r="AV241" i="60"/>
  <c r="AW241" i="60"/>
  <c r="AX241" i="60"/>
  <c r="AY241" i="60"/>
  <c r="AZ241" i="60"/>
  <c r="BA241" i="60"/>
  <c r="BB241" i="60"/>
  <c r="BC241" i="60"/>
  <c r="BD241" i="60"/>
  <c r="BE241" i="60"/>
  <c r="BF241" i="60"/>
  <c r="BG241" i="60"/>
  <c r="BH241" i="60"/>
  <c r="BI241" i="60"/>
  <c r="BJ241" i="60"/>
  <c r="BK241" i="60"/>
  <c r="BL241" i="60"/>
  <c r="BM241" i="60"/>
  <c r="BN241" i="60"/>
  <c r="BO241" i="60"/>
  <c r="BP241" i="60"/>
  <c r="BQ241" i="60"/>
  <c r="BR241" i="60"/>
  <c r="BS241" i="60"/>
  <c r="BT241" i="60"/>
  <c r="BU241" i="60"/>
  <c r="BV241" i="60"/>
  <c r="BW241" i="60"/>
  <c r="BX241" i="60"/>
  <c r="BY241" i="60"/>
  <c r="BZ241" i="60"/>
  <c r="CA241" i="60"/>
  <c r="CB241" i="60"/>
  <c r="CC241" i="60"/>
  <c r="CD241" i="60"/>
  <c r="CE241" i="60"/>
  <c r="CF241" i="60"/>
  <c r="CG241" i="60"/>
  <c r="CH241" i="60"/>
  <c r="CI241" i="60"/>
  <c r="CJ241" i="60"/>
  <c r="CK241" i="60"/>
  <c r="CL241" i="60"/>
  <c r="CM241" i="60"/>
  <c r="BL65" i="60"/>
  <c r="BM65" i="60"/>
  <c r="BN65" i="60"/>
  <c r="BO65" i="60"/>
  <c r="BP65" i="60"/>
  <c r="BQ65" i="60"/>
  <c r="BR65" i="60"/>
  <c r="BS65" i="60"/>
  <c r="BT65" i="60"/>
  <c r="BU65" i="60"/>
  <c r="BV65" i="60"/>
  <c r="BW65" i="60"/>
  <c r="BX65" i="60"/>
  <c r="BY65" i="60"/>
  <c r="BZ65" i="60"/>
  <c r="CA65" i="60"/>
  <c r="CB65" i="60"/>
  <c r="CC65" i="60"/>
  <c r="CD65" i="60"/>
  <c r="CE65" i="60"/>
  <c r="CF65" i="60"/>
  <c r="CG65" i="60"/>
  <c r="CH65" i="60"/>
  <c r="CI65" i="60"/>
  <c r="CJ65" i="60"/>
  <c r="CK65" i="60"/>
  <c r="CL65" i="60"/>
  <c r="CM65" i="60"/>
  <c r="BL66" i="60"/>
  <c r="BM66" i="60"/>
  <c r="BN66" i="60"/>
  <c r="BO66" i="60"/>
  <c r="BP66" i="60"/>
  <c r="BQ66" i="60"/>
  <c r="BR66" i="60"/>
  <c r="BS66" i="60"/>
  <c r="BT66" i="60"/>
  <c r="BU66" i="60"/>
  <c r="BV66" i="60"/>
  <c r="BW66" i="60"/>
  <c r="BX66" i="60"/>
  <c r="BY66" i="60"/>
  <c r="BZ66" i="60"/>
  <c r="CA66" i="60"/>
  <c r="CB66" i="60"/>
  <c r="CC66" i="60"/>
  <c r="CD66" i="60"/>
  <c r="CE66" i="60"/>
  <c r="CF66" i="60"/>
  <c r="CG66" i="60"/>
  <c r="CH66" i="60"/>
  <c r="CI66" i="60"/>
  <c r="CJ66" i="60"/>
  <c r="CK66" i="60"/>
  <c r="CL66" i="60"/>
  <c r="CM66" i="60"/>
  <c r="BL67" i="60"/>
  <c r="BM67" i="60"/>
  <c r="BN67" i="60"/>
  <c r="BO67" i="60"/>
  <c r="BP67" i="60"/>
  <c r="BQ67" i="60"/>
  <c r="BR67" i="60"/>
  <c r="BS67" i="60"/>
  <c r="BT67" i="60"/>
  <c r="BU67" i="60"/>
  <c r="BV67" i="60"/>
  <c r="BW67" i="60"/>
  <c r="BX67" i="60"/>
  <c r="BY67" i="60"/>
  <c r="BZ67" i="60"/>
  <c r="CA67" i="60"/>
  <c r="CB67" i="60"/>
  <c r="CC67" i="60"/>
  <c r="CD67" i="60"/>
  <c r="CE67" i="60"/>
  <c r="CF67" i="60"/>
  <c r="CG67" i="60"/>
  <c r="CH67" i="60"/>
  <c r="CI67" i="60"/>
  <c r="CJ67" i="60"/>
  <c r="CK67" i="60"/>
  <c r="CL67" i="60"/>
  <c r="CM67" i="60"/>
  <c r="BL68" i="60"/>
  <c r="BM68" i="60"/>
  <c r="BN68" i="60"/>
  <c r="BO68" i="60"/>
  <c r="BP68" i="60"/>
  <c r="BQ68" i="60"/>
  <c r="BR68" i="60"/>
  <c r="BS68" i="60"/>
  <c r="BT68" i="60"/>
  <c r="BU68" i="60"/>
  <c r="BV68" i="60"/>
  <c r="BW68" i="60"/>
  <c r="BX68" i="60"/>
  <c r="BY68" i="60"/>
  <c r="BZ68" i="60"/>
  <c r="CA68" i="60"/>
  <c r="CB68" i="60"/>
  <c r="CC68" i="60"/>
  <c r="CD68" i="60"/>
  <c r="CE68" i="60"/>
  <c r="CF68" i="60"/>
  <c r="CG68" i="60"/>
  <c r="CH68" i="60"/>
  <c r="CI68" i="60"/>
  <c r="CJ68" i="60"/>
  <c r="CK68" i="60"/>
  <c r="CL68" i="60"/>
  <c r="CM68" i="60"/>
  <c r="BL69" i="60"/>
  <c r="BM69" i="60"/>
  <c r="BN69" i="60"/>
  <c r="BO69" i="60"/>
  <c r="BP69" i="60"/>
  <c r="BQ69" i="60"/>
  <c r="BR69" i="60"/>
  <c r="BS69" i="60"/>
  <c r="BT69" i="60"/>
  <c r="BU69" i="60"/>
  <c r="BV69" i="60"/>
  <c r="BW69" i="60"/>
  <c r="BX69" i="60"/>
  <c r="BY69" i="60"/>
  <c r="BZ69" i="60"/>
  <c r="CA69" i="60"/>
  <c r="CB69" i="60"/>
  <c r="CC69" i="60"/>
  <c r="CD69" i="60"/>
  <c r="CE69" i="60"/>
  <c r="CF69" i="60"/>
  <c r="CG69" i="60"/>
  <c r="CH69" i="60"/>
  <c r="CI69" i="60"/>
  <c r="CJ69" i="60"/>
  <c r="CK69" i="60"/>
  <c r="CL69" i="60"/>
  <c r="CM69" i="60"/>
  <c r="BL70" i="60"/>
  <c r="BM70" i="60"/>
  <c r="BN70" i="60"/>
  <c r="BO70" i="60"/>
  <c r="BP70" i="60"/>
  <c r="BQ70" i="60"/>
  <c r="BR70" i="60"/>
  <c r="BS70" i="60"/>
  <c r="BT70" i="60"/>
  <c r="BU70" i="60"/>
  <c r="BV70" i="60"/>
  <c r="BW70" i="60"/>
  <c r="BX70" i="60"/>
  <c r="BY70" i="60"/>
  <c r="BZ70" i="60"/>
  <c r="CA70" i="60"/>
  <c r="CB70" i="60"/>
  <c r="CC70" i="60"/>
  <c r="CD70" i="60"/>
  <c r="CE70" i="60"/>
  <c r="CF70" i="60"/>
  <c r="CG70" i="60"/>
  <c r="CH70" i="60"/>
  <c r="CI70" i="60"/>
  <c r="CJ70" i="60"/>
  <c r="CK70" i="60"/>
  <c r="CL70" i="60"/>
  <c r="CM70" i="60"/>
  <c r="BL71" i="60"/>
  <c r="BM71" i="60"/>
  <c r="BN71" i="60"/>
  <c r="BO71" i="60"/>
  <c r="BP71" i="60"/>
  <c r="BQ71" i="60"/>
  <c r="BR71" i="60"/>
  <c r="BS71" i="60"/>
  <c r="BT71" i="60"/>
  <c r="BU71" i="60"/>
  <c r="BV71" i="60"/>
  <c r="BW71" i="60"/>
  <c r="BX71" i="60"/>
  <c r="BY71" i="60"/>
  <c r="BZ71" i="60"/>
  <c r="CA71" i="60"/>
  <c r="CB71" i="60"/>
  <c r="CC71" i="60"/>
  <c r="CD71" i="60"/>
  <c r="CE71" i="60"/>
  <c r="CF71" i="60"/>
  <c r="CG71" i="60"/>
  <c r="CH71" i="60"/>
  <c r="CI71" i="60"/>
  <c r="CJ71" i="60"/>
  <c r="CK71" i="60"/>
  <c r="CL71" i="60"/>
  <c r="CM71" i="60"/>
  <c r="BL72" i="60"/>
  <c r="BM72" i="60"/>
  <c r="BN72" i="60"/>
  <c r="BO72" i="60"/>
  <c r="BP72" i="60"/>
  <c r="BQ72" i="60"/>
  <c r="BR72" i="60"/>
  <c r="BS72" i="60"/>
  <c r="BT72" i="60"/>
  <c r="BU72" i="60"/>
  <c r="BV72" i="60"/>
  <c r="BW72" i="60"/>
  <c r="BX72" i="60"/>
  <c r="BY72" i="60"/>
  <c r="BZ72" i="60"/>
  <c r="CA72" i="60"/>
  <c r="CB72" i="60"/>
  <c r="CC72" i="60"/>
  <c r="CD72" i="60"/>
  <c r="CE72" i="60"/>
  <c r="CF72" i="60"/>
  <c r="CG72" i="60"/>
  <c r="CH72" i="60"/>
  <c r="CI72" i="60"/>
  <c r="CJ72" i="60"/>
  <c r="CK72" i="60"/>
  <c r="CL72" i="60"/>
  <c r="CM72" i="60"/>
  <c r="BL73" i="60"/>
  <c r="BM73" i="60"/>
  <c r="BN73" i="60"/>
  <c r="BO73" i="60"/>
  <c r="BP73" i="60"/>
  <c r="BQ73" i="60"/>
  <c r="BR73" i="60"/>
  <c r="BS73" i="60"/>
  <c r="BT73" i="60"/>
  <c r="BU73" i="60"/>
  <c r="BV73" i="60"/>
  <c r="BW73" i="60"/>
  <c r="BX73" i="60"/>
  <c r="BY73" i="60"/>
  <c r="BZ73" i="60"/>
  <c r="CA73" i="60"/>
  <c r="CB73" i="60"/>
  <c r="CC73" i="60"/>
  <c r="CD73" i="60"/>
  <c r="CE73" i="60"/>
  <c r="CF73" i="60"/>
  <c r="CG73" i="60"/>
  <c r="CH73" i="60"/>
  <c r="CI73" i="60"/>
  <c r="CJ73" i="60"/>
  <c r="CK73" i="60"/>
  <c r="CL73" i="60"/>
  <c r="CM73" i="60"/>
  <c r="BL74" i="60"/>
  <c r="BM74" i="60"/>
  <c r="BN74" i="60"/>
  <c r="BO74" i="60"/>
  <c r="BP74" i="60"/>
  <c r="BQ74" i="60"/>
  <c r="BR74" i="60"/>
  <c r="BS74" i="60"/>
  <c r="BT74" i="60"/>
  <c r="BU74" i="60"/>
  <c r="BV74" i="60"/>
  <c r="BW74" i="60"/>
  <c r="BX74" i="60"/>
  <c r="BY74" i="60"/>
  <c r="BZ74" i="60"/>
  <c r="CA74" i="60"/>
  <c r="CB74" i="60"/>
  <c r="CC74" i="60"/>
  <c r="CD74" i="60"/>
  <c r="CE74" i="60"/>
  <c r="CF74" i="60"/>
  <c r="CG74" i="60"/>
  <c r="CH74" i="60"/>
  <c r="CI74" i="60"/>
  <c r="CJ74" i="60"/>
  <c r="CK74" i="60"/>
  <c r="CL74" i="60"/>
  <c r="CM74" i="60"/>
  <c r="BL75" i="60"/>
  <c r="BM75" i="60"/>
  <c r="BN75" i="60"/>
  <c r="BO75" i="60"/>
  <c r="BP75" i="60"/>
  <c r="BQ75" i="60"/>
  <c r="BR75" i="60"/>
  <c r="BS75" i="60"/>
  <c r="BT75" i="60"/>
  <c r="BU75" i="60"/>
  <c r="BV75" i="60"/>
  <c r="BW75" i="60"/>
  <c r="BX75" i="60"/>
  <c r="BY75" i="60"/>
  <c r="BZ75" i="60"/>
  <c r="CA75" i="60"/>
  <c r="CB75" i="60"/>
  <c r="CC75" i="60"/>
  <c r="CD75" i="60"/>
  <c r="CE75" i="60"/>
  <c r="CF75" i="60"/>
  <c r="CG75" i="60"/>
  <c r="CH75" i="60"/>
  <c r="CI75" i="60"/>
  <c r="CJ75" i="60"/>
  <c r="CK75" i="60"/>
  <c r="CL75" i="60"/>
  <c r="CM75" i="60"/>
  <c r="BL76" i="60"/>
  <c r="BM76" i="60"/>
  <c r="BN76" i="60"/>
  <c r="BO76" i="60"/>
  <c r="BP76" i="60"/>
  <c r="BQ76" i="60"/>
  <c r="BR76" i="60"/>
  <c r="BS76" i="60"/>
  <c r="BT76" i="60"/>
  <c r="BU76" i="60"/>
  <c r="BV76" i="60"/>
  <c r="BW76" i="60"/>
  <c r="BX76" i="60"/>
  <c r="BY76" i="60"/>
  <c r="BZ76" i="60"/>
  <c r="CA76" i="60"/>
  <c r="CB76" i="60"/>
  <c r="CC76" i="60"/>
  <c r="CD76" i="60"/>
  <c r="CE76" i="60"/>
  <c r="CF76" i="60"/>
  <c r="CG76" i="60"/>
  <c r="CH76" i="60"/>
  <c r="CI76" i="60"/>
  <c r="CJ76" i="60"/>
  <c r="CK76" i="60"/>
  <c r="CL76" i="60"/>
  <c r="CM76" i="60"/>
  <c r="BL77" i="60"/>
  <c r="BM77" i="60"/>
  <c r="BN77" i="60"/>
  <c r="BO77" i="60"/>
  <c r="BP77" i="60"/>
  <c r="BQ77" i="60"/>
  <c r="BR77" i="60"/>
  <c r="BS77" i="60"/>
  <c r="BT77" i="60"/>
  <c r="BU77" i="60"/>
  <c r="BV77" i="60"/>
  <c r="BW77" i="60"/>
  <c r="BX77" i="60"/>
  <c r="BY77" i="60"/>
  <c r="BZ77" i="60"/>
  <c r="CA77" i="60"/>
  <c r="CB77" i="60"/>
  <c r="CC77" i="60"/>
  <c r="CD77" i="60"/>
  <c r="CE77" i="60"/>
  <c r="CF77" i="60"/>
  <c r="CG77" i="60"/>
  <c r="CH77" i="60"/>
  <c r="CI77" i="60"/>
  <c r="CJ77" i="60"/>
  <c r="CK77" i="60"/>
  <c r="CL77" i="60"/>
  <c r="CM77" i="60"/>
  <c r="BL78" i="60"/>
  <c r="BM78" i="60"/>
  <c r="BN78" i="60"/>
  <c r="BO78" i="60"/>
  <c r="BP78" i="60"/>
  <c r="BQ78" i="60"/>
  <c r="BR78" i="60"/>
  <c r="BS78" i="60"/>
  <c r="BT78" i="60"/>
  <c r="BU78" i="60"/>
  <c r="BV78" i="60"/>
  <c r="BW78" i="60"/>
  <c r="BX78" i="60"/>
  <c r="BY78" i="60"/>
  <c r="BZ78" i="60"/>
  <c r="CA78" i="60"/>
  <c r="CB78" i="60"/>
  <c r="CC78" i="60"/>
  <c r="CD78" i="60"/>
  <c r="CE78" i="60"/>
  <c r="CF78" i="60"/>
  <c r="CG78" i="60"/>
  <c r="CH78" i="60"/>
  <c r="CI78" i="60"/>
  <c r="CJ78" i="60"/>
  <c r="CK78" i="60"/>
  <c r="CL78" i="60"/>
  <c r="CM78" i="60"/>
  <c r="BL79" i="60"/>
  <c r="BM79" i="60"/>
  <c r="BN79" i="60"/>
  <c r="BO79" i="60"/>
  <c r="BP79" i="60"/>
  <c r="BQ79" i="60"/>
  <c r="BR79" i="60"/>
  <c r="BS79" i="60"/>
  <c r="BT79" i="60"/>
  <c r="BU79" i="60"/>
  <c r="BV79" i="60"/>
  <c r="BW79" i="60"/>
  <c r="BX79" i="60"/>
  <c r="BY79" i="60"/>
  <c r="BZ79" i="60"/>
  <c r="CA79" i="60"/>
  <c r="CB79" i="60"/>
  <c r="CC79" i="60"/>
  <c r="CD79" i="60"/>
  <c r="CE79" i="60"/>
  <c r="CF79" i="60"/>
  <c r="CG79" i="60"/>
  <c r="CH79" i="60"/>
  <c r="CI79" i="60"/>
  <c r="CJ79" i="60"/>
  <c r="CK79" i="60"/>
  <c r="CL79" i="60"/>
  <c r="CM79" i="60"/>
  <c r="BL80" i="60"/>
  <c r="BM80" i="60"/>
  <c r="BN80" i="60"/>
  <c r="BO80" i="60"/>
  <c r="BP80" i="60"/>
  <c r="BQ80" i="60"/>
  <c r="BR80" i="60"/>
  <c r="BS80" i="60"/>
  <c r="BT80" i="60"/>
  <c r="BU80" i="60"/>
  <c r="BV80" i="60"/>
  <c r="BW80" i="60"/>
  <c r="BX80" i="60"/>
  <c r="BY80" i="60"/>
  <c r="BZ80" i="60"/>
  <c r="CA80" i="60"/>
  <c r="CB80" i="60"/>
  <c r="CC80" i="60"/>
  <c r="CD80" i="60"/>
  <c r="CE80" i="60"/>
  <c r="CF80" i="60"/>
  <c r="CG80" i="60"/>
  <c r="CH80" i="60"/>
  <c r="CI80" i="60"/>
  <c r="CJ80" i="60"/>
  <c r="CK80" i="60"/>
  <c r="CL80" i="60"/>
  <c r="CM80" i="60"/>
  <c r="BL81" i="60"/>
  <c r="BM81" i="60"/>
  <c r="BN81" i="60"/>
  <c r="BO81" i="60"/>
  <c r="BP81" i="60"/>
  <c r="BQ81" i="60"/>
  <c r="BR81" i="60"/>
  <c r="BS81" i="60"/>
  <c r="BT81" i="60"/>
  <c r="BU81" i="60"/>
  <c r="BV81" i="60"/>
  <c r="BW81" i="60"/>
  <c r="BX81" i="60"/>
  <c r="BY81" i="60"/>
  <c r="BZ81" i="60"/>
  <c r="CA81" i="60"/>
  <c r="CB81" i="60"/>
  <c r="CC81" i="60"/>
  <c r="CD81" i="60"/>
  <c r="CE81" i="60"/>
  <c r="CF81" i="60"/>
  <c r="CG81" i="60"/>
  <c r="CH81" i="60"/>
  <c r="CI81" i="60"/>
  <c r="CJ81" i="60"/>
  <c r="CK81" i="60"/>
  <c r="CL81" i="60"/>
  <c r="CM81" i="60"/>
  <c r="BL82" i="60"/>
  <c r="BM82" i="60"/>
  <c r="BN82" i="60"/>
  <c r="BO82" i="60"/>
  <c r="BP82" i="60"/>
  <c r="BQ82" i="60"/>
  <c r="BR82" i="60"/>
  <c r="BS82" i="60"/>
  <c r="BT82" i="60"/>
  <c r="BU82" i="60"/>
  <c r="BV82" i="60"/>
  <c r="BW82" i="60"/>
  <c r="BX82" i="60"/>
  <c r="BY82" i="60"/>
  <c r="BZ82" i="60"/>
  <c r="CA82" i="60"/>
  <c r="CB82" i="60"/>
  <c r="CC82" i="60"/>
  <c r="CD82" i="60"/>
  <c r="CE82" i="60"/>
  <c r="CF82" i="60"/>
  <c r="CG82" i="60"/>
  <c r="CH82" i="60"/>
  <c r="CI82" i="60"/>
  <c r="CJ82" i="60"/>
  <c r="CK82" i="60"/>
  <c r="CL82" i="60"/>
  <c r="CM82" i="60"/>
  <c r="BL83" i="60"/>
  <c r="BM83" i="60"/>
  <c r="BN83" i="60"/>
  <c r="BO83" i="60"/>
  <c r="BP83" i="60"/>
  <c r="BQ83" i="60"/>
  <c r="BR83" i="60"/>
  <c r="BS83" i="60"/>
  <c r="BT83" i="60"/>
  <c r="BU83" i="60"/>
  <c r="BV83" i="60"/>
  <c r="BW83" i="60"/>
  <c r="BX83" i="60"/>
  <c r="BY83" i="60"/>
  <c r="BZ83" i="60"/>
  <c r="CA83" i="60"/>
  <c r="CB83" i="60"/>
  <c r="CC83" i="60"/>
  <c r="CD83" i="60"/>
  <c r="CE83" i="60"/>
  <c r="CF83" i="60"/>
  <c r="CG83" i="60"/>
  <c r="CH83" i="60"/>
  <c r="CI83" i="60"/>
  <c r="CJ83" i="60"/>
  <c r="CK83" i="60"/>
  <c r="CL83" i="60"/>
  <c r="CM83" i="60"/>
  <c r="BL84" i="60"/>
  <c r="BM84" i="60"/>
  <c r="BN84" i="60"/>
  <c r="BO84" i="60"/>
  <c r="BP84" i="60"/>
  <c r="BQ84" i="60"/>
  <c r="BR84" i="60"/>
  <c r="BS84" i="60"/>
  <c r="BT84" i="60"/>
  <c r="BU84" i="60"/>
  <c r="BV84" i="60"/>
  <c r="BW84" i="60"/>
  <c r="BX84" i="60"/>
  <c r="BY84" i="60"/>
  <c r="BZ84" i="60"/>
  <c r="CA84" i="60"/>
  <c r="CB84" i="60"/>
  <c r="CC84" i="60"/>
  <c r="CD84" i="60"/>
  <c r="CE84" i="60"/>
  <c r="CF84" i="60"/>
  <c r="CG84" i="60"/>
  <c r="CH84" i="60"/>
  <c r="CI84" i="60"/>
  <c r="CJ84" i="60"/>
  <c r="CK84" i="60"/>
  <c r="CL84" i="60"/>
  <c r="CM84" i="60"/>
  <c r="BL85" i="60"/>
  <c r="BM85" i="60"/>
  <c r="BN85" i="60"/>
  <c r="BO85" i="60"/>
  <c r="BP85" i="60"/>
  <c r="BQ85" i="60"/>
  <c r="BR85" i="60"/>
  <c r="BS85" i="60"/>
  <c r="BT85" i="60"/>
  <c r="BU85" i="60"/>
  <c r="BV85" i="60"/>
  <c r="BW85" i="60"/>
  <c r="BX85" i="60"/>
  <c r="BY85" i="60"/>
  <c r="BZ85" i="60"/>
  <c r="CA85" i="60"/>
  <c r="CB85" i="60"/>
  <c r="CC85" i="60"/>
  <c r="CD85" i="60"/>
  <c r="CE85" i="60"/>
  <c r="CF85" i="60"/>
  <c r="CG85" i="60"/>
  <c r="CH85" i="60"/>
  <c r="CI85" i="60"/>
  <c r="CJ85" i="60"/>
  <c r="CK85" i="60"/>
  <c r="CL85" i="60"/>
  <c r="CM85" i="60"/>
  <c r="BL86" i="60"/>
  <c r="BM86" i="60"/>
  <c r="BN86" i="60"/>
  <c r="BO86" i="60"/>
  <c r="BP86" i="60"/>
  <c r="BQ86" i="60"/>
  <c r="BR86" i="60"/>
  <c r="BS86" i="60"/>
  <c r="BT86" i="60"/>
  <c r="BU86" i="60"/>
  <c r="BV86" i="60"/>
  <c r="BW86" i="60"/>
  <c r="BX86" i="60"/>
  <c r="BY86" i="60"/>
  <c r="BZ86" i="60"/>
  <c r="CA86" i="60"/>
  <c r="CB86" i="60"/>
  <c r="CC86" i="60"/>
  <c r="CD86" i="60"/>
  <c r="CE86" i="60"/>
  <c r="CF86" i="60"/>
  <c r="CG86" i="60"/>
  <c r="CH86" i="60"/>
  <c r="CI86" i="60"/>
  <c r="CJ86" i="60"/>
  <c r="CK86" i="60"/>
  <c r="CL86" i="60"/>
  <c r="CM86" i="60"/>
  <c r="BL87" i="60"/>
  <c r="BM87" i="60"/>
  <c r="BN87" i="60"/>
  <c r="BO87" i="60"/>
  <c r="BP87" i="60"/>
  <c r="BQ87" i="60"/>
  <c r="BR87" i="60"/>
  <c r="BS87" i="60"/>
  <c r="BT87" i="60"/>
  <c r="BU87" i="60"/>
  <c r="BV87" i="60"/>
  <c r="BW87" i="60"/>
  <c r="BX87" i="60"/>
  <c r="BY87" i="60"/>
  <c r="BZ87" i="60"/>
  <c r="CA87" i="60"/>
  <c r="CB87" i="60"/>
  <c r="CC87" i="60"/>
  <c r="CD87" i="60"/>
  <c r="CE87" i="60"/>
  <c r="CF87" i="60"/>
  <c r="CG87" i="60"/>
  <c r="CH87" i="60"/>
  <c r="CI87" i="60"/>
  <c r="CJ87" i="60"/>
  <c r="CK87" i="60"/>
  <c r="CL87" i="60"/>
  <c r="CM87" i="60"/>
  <c r="BL88" i="60"/>
  <c r="BM88" i="60"/>
  <c r="BN88" i="60"/>
  <c r="BO88" i="60"/>
  <c r="BP88" i="60"/>
  <c r="BQ88" i="60"/>
  <c r="BR88" i="60"/>
  <c r="BS88" i="60"/>
  <c r="BT88" i="60"/>
  <c r="BU88" i="60"/>
  <c r="BV88" i="60"/>
  <c r="BW88" i="60"/>
  <c r="BX88" i="60"/>
  <c r="BY88" i="60"/>
  <c r="BZ88" i="60"/>
  <c r="CA88" i="60"/>
  <c r="CB88" i="60"/>
  <c r="CC88" i="60"/>
  <c r="CD88" i="60"/>
  <c r="CE88" i="60"/>
  <c r="CF88" i="60"/>
  <c r="CG88" i="60"/>
  <c r="CH88" i="60"/>
  <c r="CI88" i="60"/>
  <c r="CJ88" i="60"/>
  <c r="CK88" i="60"/>
  <c r="CL88" i="60"/>
  <c r="CM88" i="60"/>
  <c r="BL89" i="60"/>
  <c r="BM89" i="60"/>
  <c r="BN89" i="60"/>
  <c r="BO89" i="60"/>
  <c r="BP89" i="60"/>
  <c r="BQ89" i="60"/>
  <c r="BR89" i="60"/>
  <c r="BS89" i="60"/>
  <c r="BT89" i="60"/>
  <c r="BU89" i="60"/>
  <c r="BV89" i="60"/>
  <c r="BW89" i="60"/>
  <c r="BX89" i="60"/>
  <c r="BY89" i="60"/>
  <c r="BZ89" i="60"/>
  <c r="CA89" i="60"/>
  <c r="CB89" i="60"/>
  <c r="CC89" i="60"/>
  <c r="CD89" i="60"/>
  <c r="CE89" i="60"/>
  <c r="CF89" i="60"/>
  <c r="CG89" i="60"/>
  <c r="CH89" i="60"/>
  <c r="CI89" i="60"/>
  <c r="CJ89" i="60"/>
  <c r="CK89" i="60"/>
  <c r="CL89" i="60"/>
  <c r="CM89" i="60"/>
  <c r="BL90" i="60"/>
  <c r="BM90" i="60"/>
  <c r="BN90" i="60"/>
  <c r="BO90" i="60"/>
  <c r="BP90" i="60"/>
  <c r="BQ90" i="60"/>
  <c r="BR90" i="60"/>
  <c r="BS90" i="60"/>
  <c r="BT90" i="60"/>
  <c r="BU90" i="60"/>
  <c r="BV90" i="60"/>
  <c r="BW90" i="60"/>
  <c r="BX90" i="60"/>
  <c r="BY90" i="60"/>
  <c r="BZ90" i="60"/>
  <c r="CA90" i="60"/>
  <c r="CB90" i="60"/>
  <c r="CC90" i="60"/>
  <c r="CD90" i="60"/>
  <c r="CE90" i="60"/>
  <c r="CF90" i="60"/>
  <c r="CG90" i="60"/>
  <c r="CH90" i="60"/>
  <c r="CI90" i="60"/>
  <c r="CJ90" i="60"/>
  <c r="CK90" i="60"/>
  <c r="CL90" i="60"/>
  <c r="CM90" i="60"/>
  <c r="BL91" i="60"/>
  <c r="BM91" i="60"/>
  <c r="BN91" i="60"/>
  <c r="BO91" i="60"/>
  <c r="BP91" i="60"/>
  <c r="BQ91" i="60"/>
  <c r="BR91" i="60"/>
  <c r="BS91" i="60"/>
  <c r="BT91" i="60"/>
  <c r="BU91" i="60"/>
  <c r="BV91" i="60"/>
  <c r="BW91" i="60"/>
  <c r="BX91" i="60"/>
  <c r="BY91" i="60"/>
  <c r="BZ91" i="60"/>
  <c r="CA91" i="60"/>
  <c r="CB91" i="60"/>
  <c r="CC91" i="60"/>
  <c r="CD91" i="60"/>
  <c r="CE91" i="60"/>
  <c r="CF91" i="60"/>
  <c r="CG91" i="60"/>
  <c r="CH91" i="60"/>
  <c r="CI91" i="60"/>
  <c r="CJ91" i="60"/>
  <c r="CK91" i="60"/>
  <c r="CL91" i="60"/>
  <c r="CM91" i="60"/>
  <c r="BL92" i="60"/>
  <c r="BM92" i="60"/>
  <c r="BN92" i="60"/>
  <c r="BO92" i="60"/>
  <c r="BP92" i="60"/>
  <c r="BQ92" i="60"/>
  <c r="BR92" i="60"/>
  <c r="BS92" i="60"/>
  <c r="BT92" i="60"/>
  <c r="BU92" i="60"/>
  <c r="BV92" i="60"/>
  <c r="BW92" i="60"/>
  <c r="BX92" i="60"/>
  <c r="BY92" i="60"/>
  <c r="BZ92" i="60"/>
  <c r="CA92" i="60"/>
  <c r="CB92" i="60"/>
  <c r="CC92" i="60"/>
  <c r="CD92" i="60"/>
  <c r="CE92" i="60"/>
  <c r="CF92" i="60"/>
  <c r="CG92" i="60"/>
  <c r="CH92" i="60"/>
  <c r="CI92" i="60"/>
  <c r="CJ92" i="60"/>
  <c r="CK92" i="60"/>
  <c r="CL92" i="60"/>
  <c r="CM92" i="60"/>
  <c r="BL93" i="60"/>
  <c r="BM93" i="60"/>
  <c r="BN93" i="60"/>
  <c r="BO93" i="60"/>
  <c r="BP93" i="60"/>
  <c r="BQ93" i="60"/>
  <c r="BR93" i="60"/>
  <c r="BS93" i="60"/>
  <c r="BT93" i="60"/>
  <c r="BU93" i="60"/>
  <c r="BV93" i="60"/>
  <c r="BW93" i="60"/>
  <c r="BX93" i="60"/>
  <c r="BY93" i="60"/>
  <c r="BZ93" i="60"/>
  <c r="CA93" i="60"/>
  <c r="CB93" i="60"/>
  <c r="CC93" i="60"/>
  <c r="CD93" i="60"/>
  <c r="CE93" i="60"/>
  <c r="CF93" i="60"/>
  <c r="CG93" i="60"/>
  <c r="CH93" i="60"/>
  <c r="CI93" i="60"/>
  <c r="CJ93" i="60"/>
  <c r="CK93" i="60"/>
  <c r="CL93" i="60"/>
  <c r="CM93" i="60"/>
  <c r="BL94" i="60"/>
  <c r="BM94" i="60"/>
  <c r="BN94" i="60"/>
  <c r="BO94" i="60"/>
  <c r="BP94" i="60"/>
  <c r="BQ94" i="60"/>
  <c r="BR94" i="60"/>
  <c r="BS94" i="60"/>
  <c r="BT94" i="60"/>
  <c r="BU94" i="60"/>
  <c r="BV94" i="60"/>
  <c r="BW94" i="60"/>
  <c r="BX94" i="60"/>
  <c r="BY94" i="60"/>
  <c r="BZ94" i="60"/>
  <c r="CA94" i="60"/>
  <c r="CB94" i="60"/>
  <c r="CC94" i="60"/>
  <c r="CD94" i="60"/>
  <c r="CE94" i="60"/>
  <c r="CF94" i="60"/>
  <c r="CG94" i="60"/>
  <c r="CH94" i="60"/>
  <c r="CI94" i="60"/>
  <c r="CJ94" i="60"/>
  <c r="CK94" i="60"/>
  <c r="CL94" i="60"/>
  <c r="CM94" i="60"/>
  <c r="BL95" i="60"/>
  <c r="BM95" i="60"/>
  <c r="BN95" i="60"/>
  <c r="BO95" i="60"/>
  <c r="BP95" i="60"/>
  <c r="BQ95" i="60"/>
  <c r="BR95" i="60"/>
  <c r="BS95" i="60"/>
  <c r="BT95" i="60"/>
  <c r="BU95" i="60"/>
  <c r="BV95" i="60"/>
  <c r="BW95" i="60"/>
  <c r="BX95" i="60"/>
  <c r="BY95" i="60"/>
  <c r="BZ95" i="60"/>
  <c r="CA95" i="60"/>
  <c r="CB95" i="60"/>
  <c r="CC95" i="60"/>
  <c r="CD95" i="60"/>
  <c r="CE95" i="60"/>
  <c r="CF95" i="60"/>
  <c r="CG95" i="60"/>
  <c r="CH95" i="60"/>
  <c r="CI95" i="60"/>
  <c r="CJ95" i="60"/>
  <c r="CK95" i="60"/>
  <c r="CL95" i="60"/>
  <c r="CM95" i="60"/>
  <c r="BL96" i="60"/>
  <c r="BM96" i="60"/>
  <c r="BN96" i="60"/>
  <c r="BO96" i="60"/>
  <c r="BP96" i="60"/>
  <c r="BQ96" i="60"/>
  <c r="BR96" i="60"/>
  <c r="BS96" i="60"/>
  <c r="BT96" i="60"/>
  <c r="BU96" i="60"/>
  <c r="BV96" i="60"/>
  <c r="BW96" i="60"/>
  <c r="BX96" i="60"/>
  <c r="BY96" i="60"/>
  <c r="BZ96" i="60"/>
  <c r="CA96" i="60"/>
  <c r="CB96" i="60"/>
  <c r="CC96" i="60"/>
  <c r="CD96" i="60"/>
  <c r="CE96" i="60"/>
  <c r="CF96" i="60"/>
  <c r="CG96" i="60"/>
  <c r="CH96" i="60"/>
  <c r="CI96" i="60"/>
  <c r="CJ96" i="60"/>
  <c r="CK96" i="60"/>
  <c r="CL96" i="60"/>
  <c r="CM96" i="60"/>
  <c r="BL97" i="60"/>
  <c r="BM97" i="60"/>
  <c r="BN97" i="60"/>
  <c r="BO97" i="60"/>
  <c r="BP97" i="60"/>
  <c r="BQ97" i="60"/>
  <c r="BR97" i="60"/>
  <c r="BS97" i="60"/>
  <c r="BT97" i="60"/>
  <c r="BU97" i="60"/>
  <c r="BV97" i="60"/>
  <c r="BW97" i="60"/>
  <c r="BX97" i="60"/>
  <c r="BY97" i="60"/>
  <c r="BZ97" i="60"/>
  <c r="CA97" i="60"/>
  <c r="CB97" i="60"/>
  <c r="CC97" i="60"/>
  <c r="CD97" i="60"/>
  <c r="CE97" i="60"/>
  <c r="CF97" i="60"/>
  <c r="CG97" i="60"/>
  <c r="CH97" i="60"/>
  <c r="CI97" i="60"/>
  <c r="CJ97" i="60"/>
  <c r="CK97" i="60"/>
  <c r="CL97" i="60"/>
  <c r="CM97" i="60"/>
  <c r="BL98" i="60"/>
  <c r="BM98" i="60"/>
  <c r="BN98" i="60"/>
  <c r="BO98" i="60"/>
  <c r="BP98" i="60"/>
  <c r="BQ98" i="60"/>
  <c r="BR98" i="60"/>
  <c r="BS98" i="60"/>
  <c r="BT98" i="60"/>
  <c r="BU98" i="60"/>
  <c r="BV98" i="60"/>
  <c r="BW98" i="60"/>
  <c r="BX98" i="60"/>
  <c r="BY98" i="60"/>
  <c r="BZ98" i="60"/>
  <c r="CA98" i="60"/>
  <c r="CB98" i="60"/>
  <c r="CC98" i="60"/>
  <c r="CD98" i="60"/>
  <c r="CE98" i="60"/>
  <c r="CF98" i="60"/>
  <c r="CG98" i="60"/>
  <c r="CH98" i="60"/>
  <c r="CI98" i="60"/>
  <c r="CJ98" i="60"/>
  <c r="CK98" i="60"/>
  <c r="CL98" i="60"/>
  <c r="CM98" i="60"/>
  <c r="BL99" i="60"/>
  <c r="BM99" i="60"/>
  <c r="BN99" i="60"/>
  <c r="BO99" i="60"/>
  <c r="BP99" i="60"/>
  <c r="BQ99" i="60"/>
  <c r="BR99" i="60"/>
  <c r="BS99" i="60"/>
  <c r="BT99" i="60"/>
  <c r="BU99" i="60"/>
  <c r="BV99" i="60"/>
  <c r="BW99" i="60"/>
  <c r="BX99" i="60"/>
  <c r="BY99" i="60"/>
  <c r="BZ99" i="60"/>
  <c r="CA99" i="60"/>
  <c r="CB99" i="60"/>
  <c r="CC99" i="60"/>
  <c r="CD99" i="60"/>
  <c r="CE99" i="60"/>
  <c r="CF99" i="60"/>
  <c r="CG99" i="60"/>
  <c r="CH99" i="60"/>
  <c r="CI99" i="60"/>
  <c r="CJ99" i="60"/>
  <c r="CK99" i="60"/>
  <c r="CL99" i="60"/>
  <c r="CM99" i="60"/>
  <c r="BL100" i="60"/>
  <c r="BM100" i="60"/>
  <c r="BN100" i="60"/>
  <c r="BO100" i="60"/>
  <c r="BP100" i="60"/>
  <c r="BQ100" i="60"/>
  <c r="BR100" i="60"/>
  <c r="BS100" i="60"/>
  <c r="BT100" i="60"/>
  <c r="BU100" i="60"/>
  <c r="BV100" i="60"/>
  <c r="BW100" i="60"/>
  <c r="BX100" i="60"/>
  <c r="BY100" i="60"/>
  <c r="BZ100" i="60"/>
  <c r="CA100" i="60"/>
  <c r="CB100" i="60"/>
  <c r="CC100" i="60"/>
  <c r="CD100" i="60"/>
  <c r="CE100" i="60"/>
  <c r="CF100" i="60"/>
  <c r="CG100" i="60"/>
  <c r="CH100" i="60"/>
  <c r="CI100" i="60"/>
  <c r="CJ100" i="60"/>
  <c r="CK100" i="60"/>
  <c r="CL100" i="60"/>
  <c r="CM100" i="60"/>
  <c r="BL101" i="60"/>
  <c r="BM101" i="60"/>
  <c r="BN101" i="60"/>
  <c r="BO101" i="60"/>
  <c r="BP101" i="60"/>
  <c r="BQ101" i="60"/>
  <c r="BR101" i="60"/>
  <c r="BS101" i="60"/>
  <c r="BT101" i="60"/>
  <c r="BU101" i="60"/>
  <c r="BV101" i="60"/>
  <c r="BW101" i="60"/>
  <c r="BX101" i="60"/>
  <c r="BY101" i="60"/>
  <c r="BZ101" i="60"/>
  <c r="CA101" i="60"/>
  <c r="CB101" i="60"/>
  <c r="CC101" i="60"/>
  <c r="CD101" i="60"/>
  <c r="CE101" i="60"/>
  <c r="CF101" i="60"/>
  <c r="CG101" i="60"/>
  <c r="CH101" i="60"/>
  <c r="CI101" i="60"/>
  <c r="CJ101" i="60"/>
  <c r="CK101" i="60"/>
  <c r="CL101" i="60"/>
  <c r="CM101" i="60"/>
  <c r="BL102" i="60"/>
  <c r="BM102" i="60"/>
  <c r="BN102" i="60"/>
  <c r="BO102" i="60"/>
  <c r="BP102" i="60"/>
  <c r="BQ102" i="60"/>
  <c r="BR102" i="60"/>
  <c r="BS102" i="60"/>
  <c r="BT102" i="60"/>
  <c r="BU102" i="60"/>
  <c r="BV102" i="60"/>
  <c r="BW102" i="60"/>
  <c r="BX102" i="60"/>
  <c r="BY102" i="60"/>
  <c r="BZ102" i="60"/>
  <c r="CA102" i="60"/>
  <c r="CB102" i="60"/>
  <c r="CC102" i="60"/>
  <c r="CD102" i="60"/>
  <c r="CE102" i="60"/>
  <c r="CF102" i="60"/>
  <c r="CG102" i="60"/>
  <c r="CH102" i="60"/>
  <c r="CI102" i="60"/>
  <c r="CJ102" i="60"/>
  <c r="CK102" i="60"/>
  <c r="CL102" i="60"/>
  <c r="CM102" i="60"/>
  <c r="BL103" i="60"/>
  <c r="BM103" i="60"/>
  <c r="BN103" i="60"/>
  <c r="BO103" i="60"/>
  <c r="BP103" i="60"/>
  <c r="BQ103" i="60"/>
  <c r="BR103" i="60"/>
  <c r="BS103" i="60"/>
  <c r="BT103" i="60"/>
  <c r="BU103" i="60"/>
  <c r="BV103" i="60"/>
  <c r="BW103" i="60"/>
  <c r="BX103" i="60"/>
  <c r="BY103" i="60"/>
  <c r="BZ103" i="60"/>
  <c r="CA103" i="60"/>
  <c r="CB103" i="60"/>
  <c r="CC103" i="60"/>
  <c r="CD103" i="60"/>
  <c r="CE103" i="60"/>
  <c r="CF103" i="60"/>
  <c r="CG103" i="60"/>
  <c r="CH103" i="60"/>
  <c r="CI103" i="60"/>
  <c r="CJ103" i="60"/>
  <c r="CK103" i="60"/>
  <c r="CL103" i="60"/>
  <c r="CM103" i="60"/>
  <c r="BL104" i="60"/>
  <c r="BM104" i="60"/>
  <c r="BN104" i="60"/>
  <c r="BO104" i="60"/>
  <c r="BP104" i="60"/>
  <c r="BQ104" i="60"/>
  <c r="BR104" i="60"/>
  <c r="BS104" i="60"/>
  <c r="BT104" i="60"/>
  <c r="BU104" i="60"/>
  <c r="BV104" i="60"/>
  <c r="BW104" i="60"/>
  <c r="BX104" i="60"/>
  <c r="BY104" i="60"/>
  <c r="BZ104" i="60"/>
  <c r="CA104" i="60"/>
  <c r="CB104" i="60"/>
  <c r="CC104" i="60"/>
  <c r="CD104" i="60"/>
  <c r="CE104" i="60"/>
  <c r="CF104" i="60"/>
  <c r="CG104" i="60"/>
  <c r="CH104" i="60"/>
  <c r="CI104" i="60"/>
  <c r="CJ104" i="60"/>
  <c r="CK104" i="60"/>
  <c r="CL104" i="60"/>
  <c r="CM104" i="60"/>
  <c r="BL105" i="60"/>
  <c r="BM105" i="60"/>
  <c r="BN105" i="60"/>
  <c r="BO105" i="60"/>
  <c r="BP105" i="60"/>
  <c r="BQ105" i="60"/>
  <c r="BR105" i="60"/>
  <c r="BS105" i="60"/>
  <c r="BT105" i="60"/>
  <c r="BU105" i="60"/>
  <c r="BV105" i="60"/>
  <c r="BW105" i="60"/>
  <c r="BX105" i="60"/>
  <c r="BY105" i="60"/>
  <c r="BZ105" i="60"/>
  <c r="CA105" i="60"/>
  <c r="CB105" i="60"/>
  <c r="CC105" i="60"/>
  <c r="CD105" i="60"/>
  <c r="CE105" i="60"/>
  <c r="CF105" i="60"/>
  <c r="CG105" i="60"/>
  <c r="CH105" i="60"/>
  <c r="CI105" i="60"/>
  <c r="CJ105" i="60"/>
  <c r="CK105" i="60"/>
  <c r="CL105" i="60"/>
  <c r="CM105" i="60"/>
  <c r="BL106" i="60"/>
  <c r="BM106" i="60"/>
  <c r="BN106" i="60"/>
  <c r="BO106" i="60"/>
  <c r="BP106" i="60"/>
  <c r="BQ106" i="60"/>
  <c r="BR106" i="60"/>
  <c r="BS106" i="60"/>
  <c r="BT106" i="60"/>
  <c r="BU106" i="60"/>
  <c r="BV106" i="60"/>
  <c r="BW106" i="60"/>
  <c r="BX106" i="60"/>
  <c r="BY106" i="60"/>
  <c r="BZ106" i="60"/>
  <c r="CA106" i="60"/>
  <c r="CB106" i="60"/>
  <c r="CC106" i="60"/>
  <c r="CD106" i="60"/>
  <c r="CE106" i="60"/>
  <c r="CF106" i="60"/>
  <c r="CG106" i="60"/>
  <c r="CH106" i="60"/>
  <c r="CI106" i="60"/>
  <c r="CJ106" i="60"/>
  <c r="CK106" i="60"/>
  <c r="CL106" i="60"/>
  <c r="CM106" i="60"/>
  <c r="BL107" i="60"/>
  <c r="BM107" i="60"/>
  <c r="BN107" i="60"/>
  <c r="BO107" i="60"/>
  <c r="BP107" i="60"/>
  <c r="BQ107" i="60"/>
  <c r="BR107" i="60"/>
  <c r="BS107" i="60"/>
  <c r="BT107" i="60"/>
  <c r="BU107" i="60"/>
  <c r="BV107" i="60"/>
  <c r="BW107" i="60"/>
  <c r="BX107" i="60"/>
  <c r="BY107" i="60"/>
  <c r="BZ107" i="60"/>
  <c r="CA107" i="60"/>
  <c r="CB107" i="60"/>
  <c r="CC107" i="60"/>
  <c r="CD107" i="60"/>
  <c r="CE107" i="60"/>
  <c r="CF107" i="60"/>
  <c r="CG107" i="60"/>
  <c r="CH107" i="60"/>
  <c r="CI107" i="60"/>
  <c r="CJ107" i="60"/>
  <c r="CK107" i="60"/>
  <c r="CL107" i="60"/>
  <c r="CM107" i="60"/>
  <c r="BL108" i="60"/>
  <c r="BM108" i="60"/>
  <c r="BN108" i="60"/>
  <c r="BO108" i="60"/>
  <c r="BP108" i="60"/>
  <c r="BQ108" i="60"/>
  <c r="BR108" i="60"/>
  <c r="BS108" i="60"/>
  <c r="BT108" i="60"/>
  <c r="BU108" i="60"/>
  <c r="BV108" i="60"/>
  <c r="BW108" i="60"/>
  <c r="BX108" i="60"/>
  <c r="BY108" i="60"/>
  <c r="BZ108" i="60"/>
  <c r="CA108" i="60"/>
  <c r="CB108" i="60"/>
  <c r="CC108" i="60"/>
  <c r="CD108" i="60"/>
  <c r="CE108" i="60"/>
  <c r="CF108" i="60"/>
  <c r="CG108" i="60"/>
  <c r="CH108" i="60"/>
  <c r="CI108" i="60"/>
  <c r="CJ108" i="60"/>
  <c r="CK108" i="60"/>
  <c r="CL108" i="60"/>
  <c r="CM108" i="60"/>
  <c r="BL109" i="60"/>
  <c r="BM109" i="60"/>
  <c r="BN109" i="60"/>
  <c r="BO109" i="60"/>
  <c r="BP109" i="60"/>
  <c r="BQ109" i="60"/>
  <c r="BR109" i="60"/>
  <c r="BS109" i="60"/>
  <c r="BT109" i="60"/>
  <c r="BU109" i="60"/>
  <c r="BV109" i="60"/>
  <c r="BW109" i="60"/>
  <c r="BX109" i="60"/>
  <c r="BY109" i="60"/>
  <c r="BZ109" i="60"/>
  <c r="CA109" i="60"/>
  <c r="CB109" i="60"/>
  <c r="CC109" i="60"/>
  <c r="CD109" i="60"/>
  <c r="CE109" i="60"/>
  <c r="CF109" i="60"/>
  <c r="CG109" i="60"/>
  <c r="CH109" i="60"/>
  <c r="CI109" i="60"/>
  <c r="CJ109" i="60"/>
  <c r="CK109" i="60"/>
  <c r="CL109" i="60"/>
  <c r="CM109" i="60"/>
  <c r="BL110" i="60"/>
  <c r="BM110" i="60"/>
  <c r="BN110" i="60"/>
  <c r="BO110" i="60"/>
  <c r="BP110" i="60"/>
  <c r="BQ110" i="60"/>
  <c r="BR110" i="60"/>
  <c r="BS110" i="60"/>
  <c r="BT110" i="60"/>
  <c r="BU110" i="60"/>
  <c r="BV110" i="60"/>
  <c r="BW110" i="60"/>
  <c r="BX110" i="60"/>
  <c r="BY110" i="60"/>
  <c r="BZ110" i="60"/>
  <c r="CA110" i="60"/>
  <c r="CB110" i="60"/>
  <c r="CC110" i="60"/>
  <c r="CD110" i="60"/>
  <c r="CE110" i="60"/>
  <c r="CF110" i="60"/>
  <c r="CG110" i="60"/>
  <c r="CH110" i="60"/>
  <c r="CI110" i="60"/>
  <c r="CJ110" i="60"/>
  <c r="CK110" i="60"/>
  <c r="CL110" i="60"/>
  <c r="CM110" i="60"/>
  <c r="BL111" i="60"/>
  <c r="BM111" i="60"/>
  <c r="BN111" i="60"/>
  <c r="BO111" i="60"/>
  <c r="BP111" i="60"/>
  <c r="BQ111" i="60"/>
  <c r="BR111" i="60"/>
  <c r="BS111" i="60"/>
  <c r="BT111" i="60"/>
  <c r="BU111" i="60"/>
  <c r="BV111" i="60"/>
  <c r="BW111" i="60"/>
  <c r="BX111" i="60"/>
  <c r="BY111" i="60"/>
  <c r="BZ111" i="60"/>
  <c r="CA111" i="60"/>
  <c r="CB111" i="60"/>
  <c r="CC111" i="60"/>
  <c r="CD111" i="60"/>
  <c r="CE111" i="60"/>
  <c r="CF111" i="60"/>
  <c r="CG111" i="60"/>
  <c r="CH111" i="60"/>
  <c r="CI111" i="60"/>
  <c r="CJ111" i="60"/>
  <c r="CK111" i="60"/>
  <c r="CL111" i="60"/>
  <c r="CM111" i="60"/>
  <c r="BL112" i="60"/>
  <c r="BM112" i="60"/>
  <c r="BN112" i="60"/>
  <c r="BO112" i="60"/>
  <c r="BP112" i="60"/>
  <c r="BQ112" i="60"/>
  <c r="BR112" i="60"/>
  <c r="BS112" i="60"/>
  <c r="BT112" i="60"/>
  <c r="BU112" i="60"/>
  <c r="BV112" i="60"/>
  <c r="BW112" i="60"/>
  <c r="BX112" i="60"/>
  <c r="BY112" i="60"/>
  <c r="BZ112" i="60"/>
  <c r="CA112" i="60"/>
  <c r="CB112" i="60"/>
  <c r="CC112" i="60"/>
  <c r="CD112" i="60"/>
  <c r="CE112" i="60"/>
  <c r="CF112" i="60"/>
  <c r="CG112" i="60"/>
  <c r="CH112" i="60"/>
  <c r="CI112" i="60"/>
  <c r="CJ112" i="60"/>
  <c r="CK112" i="60"/>
  <c r="CL112" i="60"/>
  <c r="CM112" i="60"/>
  <c r="BL113" i="60"/>
  <c r="BM113" i="60"/>
  <c r="BN113" i="60"/>
  <c r="BO113" i="60"/>
  <c r="BP113" i="60"/>
  <c r="BQ113" i="60"/>
  <c r="BR113" i="60"/>
  <c r="BS113" i="60"/>
  <c r="BT113" i="60"/>
  <c r="BU113" i="60"/>
  <c r="BV113" i="60"/>
  <c r="BW113" i="60"/>
  <c r="BX113" i="60"/>
  <c r="BY113" i="60"/>
  <c r="BZ113" i="60"/>
  <c r="CA113" i="60"/>
  <c r="CB113" i="60"/>
  <c r="CC113" i="60"/>
  <c r="CD113" i="60"/>
  <c r="CE113" i="60"/>
  <c r="CF113" i="60"/>
  <c r="CG113" i="60"/>
  <c r="CH113" i="60"/>
  <c r="CI113" i="60"/>
  <c r="CJ113" i="60"/>
  <c r="CK113" i="60"/>
  <c r="CL113" i="60"/>
  <c r="CM113" i="60"/>
  <c r="BL114" i="60"/>
  <c r="BM114" i="60"/>
  <c r="BN114" i="60"/>
  <c r="BO114" i="60"/>
  <c r="BP114" i="60"/>
  <c r="BQ114" i="60"/>
  <c r="BR114" i="60"/>
  <c r="BS114" i="60"/>
  <c r="BT114" i="60"/>
  <c r="BU114" i="60"/>
  <c r="BV114" i="60"/>
  <c r="BW114" i="60"/>
  <c r="BX114" i="60"/>
  <c r="BY114" i="60"/>
  <c r="BZ114" i="60"/>
  <c r="CA114" i="60"/>
  <c r="CB114" i="60"/>
  <c r="CC114" i="60"/>
  <c r="CD114" i="60"/>
  <c r="CE114" i="60"/>
  <c r="CF114" i="60"/>
  <c r="CG114" i="60"/>
  <c r="CH114" i="60"/>
  <c r="CI114" i="60"/>
  <c r="CJ114" i="60"/>
  <c r="CK114" i="60"/>
  <c r="CL114" i="60"/>
  <c r="CM114" i="60"/>
  <c r="BL115" i="60"/>
  <c r="BM115" i="60"/>
  <c r="BN115" i="60"/>
  <c r="BO115" i="60"/>
  <c r="BP115" i="60"/>
  <c r="BQ115" i="60"/>
  <c r="BR115" i="60"/>
  <c r="BS115" i="60"/>
  <c r="BT115" i="60"/>
  <c r="BU115" i="60"/>
  <c r="BV115" i="60"/>
  <c r="BW115" i="60"/>
  <c r="BX115" i="60"/>
  <c r="BY115" i="60"/>
  <c r="BZ115" i="60"/>
  <c r="CA115" i="60"/>
  <c r="CB115" i="60"/>
  <c r="CC115" i="60"/>
  <c r="CD115" i="60"/>
  <c r="CE115" i="60"/>
  <c r="CF115" i="60"/>
  <c r="CG115" i="60"/>
  <c r="CH115" i="60"/>
  <c r="CI115" i="60"/>
  <c r="CJ115" i="60"/>
  <c r="CK115" i="60"/>
  <c r="CL115" i="60"/>
  <c r="CM115" i="60"/>
  <c r="BL116" i="60"/>
  <c r="BM116" i="60"/>
  <c r="BN116" i="60"/>
  <c r="BO116" i="60"/>
  <c r="BP116" i="60"/>
  <c r="BQ116" i="60"/>
  <c r="BR116" i="60"/>
  <c r="BS116" i="60"/>
  <c r="BT116" i="60"/>
  <c r="BU116" i="60"/>
  <c r="BV116" i="60"/>
  <c r="BW116" i="60"/>
  <c r="BX116" i="60"/>
  <c r="BY116" i="60"/>
  <c r="BZ116" i="60"/>
  <c r="CA116" i="60"/>
  <c r="CB116" i="60"/>
  <c r="CC116" i="60"/>
  <c r="CD116" i="60"/>
  <c r="CE116" i="60"/>
  <c r="CF116" i="60"/>
  <c r="CG116" i="60"/>
  <c r="CH116" i="60"/>
  <c r="CI116" i="60"/>
  <c r="CJ116" i="60"/>
  <c r="CK116" i="60"/>
  <c r="CL116" i="60"/>
  <c r="CM116" i="60"/>
  <c r="BL117" i="60"/>
  <c r="BM117" i="60"/>
  <c r="BN117" i="60"/>
  <c r="BO117" i="60"/>
  <c r="BP117" i="60"/>
  <c r="BQ117" i="60"/>
  <c r="BR117" i="60"/>
  <c r="BS117" i="60"/>
  <c r="BT117" i="60"/>
  <c r="BU117" i="60"/>
  <c r="BV117" i="60"/>
  <c r="BW117" i="60"/>
  <c r="BX117" i="60"/>
  <c r="BY117" i="60"/>
  <c r="BZ117" i="60"/>
  <c r="CA117" i="60"/>
  <c r="CB117" i="60"/>
  <c r="CC117" i="60"/>
  <c r="CD117" i="60"/>
  <c r="CE117" i="60"/>
  <c r="CF117" i="60"/>
  <c r="CG117" i="60"/>
  <c r="CH117" i="60"/>
  <c r="CI117" i="60"/>
  <c r="CJ117" i="60"/>
  <c r="CK117" i="60"/>
  <c r="CL117" i="60"/>
  <c r="CM117" i="60"/>
  <c r="BL118" i="60"/>
  <c r="BM118" i="60"/>
  <c r="BN118" i="60"/>
  <c r="BO118" i="60"/>
  <c r="BP118" i="60"/>
  <c r="BQ118" i="60"/>
  <c r="BR118" i="60"/>
  <c r="BS118" i="60"/>
  <c r="BT118" i="60"/>
  <c r="BU118" i="60"/>
  <c r="BV118" i="60"/>
  <c r="BW118" i="60"/>
  <c r="BX118" i="60"/>
  <c r="BY118" i="60"/>
  <c r="BZ118" i="60"/>
  <c r="CA118" i="60"/>
  <c r="CB118" i="60"/>
  <c r="CC118" i="60"/>
  <c r="CD118" i="60"/>
  <c r="CE118" i="60"/>
  <c r="CF118" i="60"/>
  <c r="CG118" i="60"/>
  <c r="CH118" i="60"/>
  <c r="CI118" i="60"/>
  <c r="CJ118" i="60"/>
  <c r="CK118" i="60"/>
  <c r="CL118" i="60"/>
  <c r="CM118" i="60"/>
  <c r="BL119" i="60"/>
  <c r="BM119" i="60"/>
  <c r="BN119" i="60"/>
  <c r="BO119" i="60"/>
  <c r="BP119" i="60"/>
  <c r="BQ119" i="60"/>
  <c r="BR119" i="60"/>
  <c r="BS119" i="60"/>
  <c r="BT119" i="60"/>
  <c r="BU119" i="60"/>
  <c r="BV119" i="60"/>
  <c r="BW119" i="60"/>
  <c r="BX119" i="60"/>
  <c r="BY119" i="60"/>
  <c r="BZ119" i="60"/>
  <c r="CA119" i="60"/>
  <c r="CB119" i="60"/>
  <c r="CC119" i="60"/>
  <c r="CD119" i="60"/>
  <c r="CE119" i="60"/>
  <c r="CF119" i="60"/>
  <c r="CG119" i="60"/>
  <c r="CH119" i="60"/>
  <c r="CI119" i="60"/>
  <c r="CJ119" i="60"/>
  <c r="CK119" i="60"/>
  <c r="CL119" i="60"/>
  <c r="CM119" i="60"/>
  <c r="BL120" i="60"/>
  <c r="BM120" i="60"/>
  <c r="BN120" i="60"/>
  <c r="BO120" i="60"/>
  <c r="BP120" i="60"/>
  <c r="BQ120" i="60"/>
  <c r="BR120" i="60"/>
  <c r="BS120" i="60"/>
  <c r="BT120" i="60"/>
  <c r="BU120" i="60"/>
  <c r="BV120" i="60"/>
  <c r="BW120" i="60"/>
  <c r="BX120" i="60"/>
  <c r="BY120" i="60"/>
  <c r="BZ120" i="60"/>
  <c r="CA120" i="60"/>
  <c r="CB120" i="60"/>
  <c r="CC120" i="60"/>
  <c r="CD120" i="60"/>
  <c r="CE120" i="60"/>
  <c r="CF120" i="60"/>
  <c r="CG120" i="60"/>
  <c r="CH120" i="60"/>
  <c r="CI120" i="60"/>
  <c r="CJ120" i="60"/>
  <c r="CK120" i="60"/>
  <c r="CL120" i="60"/>
  <c r="CM120" i="60"/>
  <c r="BL121" i="60"/>
  <c r="BM121" i="60"/>
  <c r="BN121" i="60"/>
  <c r="BO121" i="60"/>
  <c r="BP121" i="60"/>
  <c r="BQ121" i="60"/>
  <c r="BR121" i="60"/>
  <c r="BS121" i="60"/>
  <c r="BT121" i="60"/>
  <c r="BU121" i="60"/>
  <c r="BV121" i="60"/>
  <c r="BW121" i="60"/>
  <c r="BX121" i="60"/>
  <c r="BY121" i="60"/>
  <c r="BZ121" i="60"/>
  <c r="CA121" i="60"/>
  <c r="CB121" i="60"/>
  <c r="CC121" i="60"/>
  <c r="CD121" i="60"/>
  <c r="CE121" i="60"/>
  <c r="CF121" i="60"/>
  <c r="CG121" i="60"/>
  <c r="CH121" i="60"/>
  <c r="CI121" i="60"/>
  <c r="CJ121" i="60"/>
  <c r="CK121" i="60"/>
  <c r="CL121" i="60"/>
  <c r="CM121" i="60"/>
  <c r="BL122" i="60"/>
  <c r="BM122" i="60"/>
  <c r="BN122" i="60"/>
  <c r="BO122" i="60"/>
  <c r="BP122" i="60"/>
  <c r="BQ122" i="60"/>
  <c r="BR122" i="60"/>
  <c r="BS122" i="60"/>
  <c r="BT122" i="60"/>
  <c r="BU122" i="60"/>
  <c r="BV122" i="60"/>
  <c r="BW122" i="60"/>
  <c r="BX122" i="60"/>
  <c r="BY122" i="60"/>
  <c r="BZ122" i="60"/>
  <c r="CA122" i="60"/>
  <c r="CB122" i="60"/>
  <c r="CC122" i="60"/>
  <c r="CD122" i="60"/>
  <c r="CE122" i="60"/>
  <c r="CF122" i="60"/>
  <c r="CG122" i="60"/>
  <c r="CH122" i="60"/>
  <c r="CI122" i="60"/>
  <c r="CJ122" i="60"/>
  <c r="CK122" i="60"/>
  <c r="CL122" i="60"/>
  <c r="CM122" i="60"/>
  <c r="BL123" i="60"/>
  <c r="BM123" i="60"/>
  <c r="BN123" i="60"/>
  <c r="BO123" i="60"/>
  <c r="BP123" i="60"/>
  <c r="BQ123" i="60"/>
  <c r="BR123" i="60"/>
  <c r="BS123" i="60"/>
  <c r="BT123" i="60"/>
  <c r="BU123" i="60"/>
  <c r="BV123" i="60"/>
  <c r="BW123" i="60"/>
  <c r="BX123" i="60"/>
  <c r="BY123" i="60"/>
  <c r="BZ123" i="60"/>
  <c r="CA123" i="60"/>
  <c r="CB123" i="60"/>
  <c r="CC123" i="60"/>
  <c r="CD123" i="60"/>
  <c r="CE123" i="60"/>
  <c r="CF123" i="60"/>
  <c r="CG123" i="60"/>
  <c r="CH123" i="60"/>
  <c r="CI123" i="60"/>
  <c r="CJ123" i="60"/>
  <c r="CK123" i="60"/>
  <c r="CL123" i="60"/>
  <c r="CM123" i="60"/>
  <c r="BL124" i="60"/>
  <c r="BM124" i="60"/>
  <c r="BN124" i="60"/>
  <c r="BO124" i="60"/>
  <c r="BP124" i="60"/>
  <c r="BQ124" i="60"/>
  <c r="BR124" i="60"/>
  <c r="BS124" i="60"/>
  <c r="BT124" i="60"/>
  <c r="BU124" i="60"/>
  <c r="BV124" i="60"/>
  <c r="BW124" i="60"/>
  <c r="BX124" i="60"/>
  <c r="BY124" i="60"/>
  <c r="BZ124" i="60"/>
  <c r="CA124" i="60"/>
  <c r="CB124" i="60"/>
  <c r="CC124" i="60"/>
  <c r="CD124" i="60"/>
  <c r="CE124" i="60"/>
  <c r="CF124" i="60"/>
  <c r="CG124" i="60"/>
  <c r="CH124" i="60"/>
  <c r="CI124" i="60"/>
  <c r="CJ124" i="60"/>
  <c r="CK124" i="60"/>
  <c r="CL124" i="60"/>
  <c r="CM124" i="60"/>
  <c r="BL125" i="60"/>
  <c r="BM125" i="60"/>
  <c r="BN125" i="60"/>
  <c r="BO125" i="60"/>
  <c r="BP125" i="60"/>
  <c r="BQ125" i="60"/>
  <c r="BR125" i="60"/>
  <c r="BS125" i="60"/>
  <c r="BT125" i="60"/>
  <c r="BU125" i="60"/>
  <c r="BV125" i="60"/>
  <c r="BW125" i="60"/>
  <c r="BX125" i="60"/>
  <c r="BY125" i="60"/>
  <c r="BZ125" i="60"/>
  <c r="CA125" i="60"/>
  <c r="CB125" i="60"/>
  <c r="CC125" i="60"/>
  <c r="CD125" i="60"/>
  <c r="CE125" i="60"/>
  <c r="CF125" i="60"/>
  <c r="CG125" i="60"/>
  <c r="CH125" i="60"/>
  <c r="CI125" i="60"/>
  <c r="CJ125" i="60"/>
  <c r="CK125" i="60"/>
  <c r="CL125" i="60"/>
  <c r="CM125" i="60"/>
  <c r="BL126" i="60"/>
  <c r="BM126" i="60"/>
  <c r="BN126" i="60"/>
  <c r="BO126" i="60"/>
  <c r="BP126" i="60"/>
  <c r="BQ126" i="60"/>
  <c r="BR126" i="60"/>
  <c r="BS126" i="60"/>
  <c r="BT126" i="60"/>
  <c r="BU126" i="60"/>
  <c r="BV126" i="60"/>
  <c r="BW126" i="60"/>
  <c r="BX126" i="60"/>
  <c r="BY126" i="60"/>
  <c r="BZ126" i="60"/>
  <c r="CA126" i="60"/>
  <c r="CB126" i="60"/>
  <c r="CC126" i="60"/>
  <c r="CD126" i="60"/>
  <c r="CE126" i="60"/>
  <c r="CF126" i="60"/>
  <c r="CG126" i="60"/>
  <c r="CH126" i="60"/>
  <c r="CI126" i="60"/>
  <c r="CJ126" i="60"/>
  <c r="CK126" i="60"/>
  <c r="CL126" i="60"/>
  <c r="CM126" i="60"/>
  <c r="BL127" i="60"/>
  <c r="BM127" i="60"/>
  <c r="BN127" i="60"/>
  <c r="BO127" i="60"/>
  <c r="BP127" i="60"/>
  <c r="BQ127" i="60"/>
  <c r="BR127" i="60"/>
  <c r="BS127" i="60"/>
  <c r="BT127" i="60"/>
  <c r="BU127" i="60"/>
  <c r="BV127" i="60"/>
  <c r="BW127" i="60"/>
  <c r="BX127" i="60"/>
  <c r="BY127" i="60"/>
  <c r="BZ127" i="60"/>
  <c r="CA127" i="60"/>
  <c r="CB127" i="60"/>
  <c r="CC127" i="60"/>
  <c r="CD127" i="60"/>
  <c r="CE127" i="60"/>
  <c r="CF127" i="60"/>
  <c r="CG127" i="60"/>
  <c r="CH127" i="60"/>
  <c r="CI127" i="60"/>
  <c r="CJ127" i="60"/>
  <c r="CK127" i="60"/>
  <c r="CL127" i="60"/>
  <c r="CM127" i="60"/>
  <c r="BL128" i="60"/>
  <c r="BM128" i="60"/>
  <c r="BN128" i="60"/>
  <c r="BO128" i="60"/>
  <c r="BP128" i="60"/>
  <c r="BQ128" i="60"/>
  <c r="BR128" i="60"/>
  <c r="BS128" i="60"/>
  <c r="BT128" i="60"/>
  <c r="BU128" i="60"/>
  <c r="BV128" i="60"/>
  <c r="BW128" i="60"/>
  <c r="BX128" i="60"/>
  <c r="BY128" i="60"/>
  <c r="BZ128" i="60"/>
  <c r="CA128" i="60"/>
  <c r="CB128" i="60"/>
  <c r="CC128" i="60"/>
  <c r="CD128" i="60"/>
  <c r="CE128" i="60"/>
  <c r="CF128" i="60"/>
  <c r="CG128" i="60"/>
  <c r="CH128" i="60"/>
  <c r="CI128" i="60"/>
  <c r="CJ128" i="60"/>
  <c r="CK128" i="60"/>
  <c r="CL128" i="60"/>
  <c r="CM128" i="60"/>
  <c r="BL129" i="60"/>
  <c r="BM129" i="60"/>
  <c r="BN129" i="60"/>
  <c r="BO129" i="60"/>
  <c r="BP129" i="60"/>
  <c r="BQ129" i="60"/>
  <c r="BR129" i="60"/>
  <c r="BS129" i="60"/>
  <c r="BT129" i="60"/>
  <c r="BU129" i="60"/>
  <c r="BV129" i="60"/>
  <c r="BW129" i="60"/>
  <c r="BX129" i="60"/>
  <c r="BY129" i="60"/>
  <c r="BZ129" i="60"/>
  <c r="CA129" i="60"/>
  <c r="CB129" i="60"/>
  <c r="CC129" i="60"/>
  <c r="CD129" i="60"/>
  <c r="CE129" i="60"/>
  <c r="CF129" i="60"/>
  <c r="CG129" i="60"/>
  <c r="CH129" i="60"/>
  <c r="CI129" i="60"/>
  <c r="CJ129" i="60"/>
  <c r="CK129" i="60"/>
  <c r="CL129" i="60"/>
  <c r="CM129" i="60"/>
  <c r="BL130" i="60"/>
  <c r="BM130" i="60"/>
  <c r="BN130" i="60"/>
  <c r="BO130" i="60"/>
  <c r="BP130" i="60"/>
  <c r="BQ130" i="60"/>
  <c r="BR130" i="60"/>
  <c r="BS130" i="60"/>
  <c r="BT130" i="60"/>
  <c r="BU130" i="60"/>
  <c r="BV130" i="60"/>
  <c r="BW130" i="60"/>
  <c r="BX130" i="60"/>
  <c r="BY130" i="60"/>
  <c r="BZ130" i="60"/>
  <c r="CA130" i="60"/>
  <c r="CB130" i="60"/>
  <c r="CC130" i="60"/>
  <c r="CD130" i="60"/>
  <c r="CE130" i="60"/>
  <c r="CF130" i="60"/>
  <c r="CG130" i="60"/>
  <c r="CH130" i="60"/>
  <c r="CI130" i="60"/>
  <c r="CJ130" i="60"/>
  <c r="CK130" i="60"/>
  <c r="CL130" i="60"/>
  <c r="CM130" i="60"/>
  <c r="BL131" i="60"/>
  <c r="BM131" i="60"/>
  <c r="BN131" i="60"/>
  <c r="BO131" i="60"/>
  <c r="BP131" i="60"/>
  <c r="BQ131" i="60"/>
  <c r="BR131" i="60"/>
  <c r="BS131" i="60"/>
  <c r="BT131" i="60"/>
  <c r="BU131" i="60"/>
  <c r="BV131" i="60"/>
  <c r="BW131" i="60"/>
  <c r="BX131" i="60"/>
  <c r="BY131" i="60"/>
  <c r="BZ131" i="60"/>
  <c r="CA131" i="60"/>
  <c r="CB131" i="60"/>
  <c r="CC131" i="60"/>
  <c r="CD131" i="60"/>
  <c r="CE131" i="60"/>
  <c r="CF131" i="60"/>
  <c r="CG131" i="60"/>
  <c r="CH131" i="60"/>
  <c r="CI131" i="60"/>
  <c r="CJ131" i="60"/>
  <c r="CK131" i="60"/>
  <c r="CL131" i="60"/>
  <c r="CM131" i="60"/>
  <c r="BL132" i="60"/>
  <c r="BM132" i="60"/>
  <c r="BN132" i="60"/>
  <c r="BO132" i="60"/>
  <c r="BP132" i="60"/>
  <c r="BQ132" i="60"/>
  <c r="BR132" i="60"/>
  <c r="BS132" i="60"/>
  <c r="BT132" i="60"/>
  <c r="BU132" i="60"/>
  <c r="BV132" i="60"/>
  <c r="BW132" i="60"/>
  <c r="BX132" i="60"/>
  <c r="BY132" i="60"/>
  <c r="BZ132" i="60"/>
  <c r="CA132" i="60"/>
  <c r="CB132" i="60"/>
  <c r="CC132" i="60"/>
  <c r="CD132" i="60"/>
  <c r="CE132" i="60"/>
  <c r="CF132" i="60"/>
  <c r="CG132" i="60"/>
  <c r="CH132" i="60"/>
  <c r="CI132" i="60"/>
  <c r="CJ132" i="60"/>
  <c r="CK132" i="60"/>
  <c r="CL132" i="60"/>
  <c r="CM132" i="60"/>
  <c r="BL133" i="60"/>
  <c r="BM133" i="60"/>
  <c r="BN133" i="60"/>
  <c r="BO133" i="60"/>
  <c r="BP133" i="60"/>
  <c r="BQ133" i="60"/>
  <c r="BR133" i="60"/>
  <c r="BS133" i="60"/>
  <c r="BT133" i="60"/>
  <c r="BU133" i="60"/>
  <c r="BV133" i="60"/>
  <c r="BW133" i="60"/>
  <c r="BX133" i="60"/>
  <c r="BY133" i="60"/>
  <c r="BZ133" i="60"/>
  <c r="CA133" i="60"/>
  <c r="CB133" i="60"/>
  <c r="CC133" i="60"/>
  <c r="CD133" i="60"/>
  <c r="CE133" i="60"/>
  <c r="CF133" i="60"/>
  <c r="CG133" i="60"/>
  <c r="CH133" i="60"/>
  <c r="CI133" i="60"/>
  <c r="CJ133" i="60"/>
  <c r="CK133" i="60"/>
  <c r="CL133" i="60"/>
  <c r="CM133" i="60"/>
  <c r="BL134" i="60"/>
  <c r="BM134" i="60"/>
  <c r="BN134" i="60"/>
  <c r="BO134" i="60"/>
  <c r="BP134" i="60"/>
  <c r="BQ134" i="60"/>
  <c r="BR134" i="60"/>
  <c r="BS134" i="60"/>
  <c r="BT134" i="60"/>
  <c r="BU134" i="60"/>
  <c r="BV134" i="60"/>
  <c r="BW134" i="60"/>
  <c r="BX134" i="60"/>
  <c r="BY134" i="60"/>
  <c r="BZ134" i="60"/>
  <c r="CA134" i="60"/>
  <c r="CB134" i="60"/>
  <c r="CC134" i="60"/>
  <c r="CD134" i="60"/>
  <c r="CE134" i="60"/>
  <c r="CF134" i="60"/>
  <c r="CG134" i="60"/>
  <c r="CH134" i="60"/>
  <c r="CI134" i="60"/>
  <c r="CJ134" i="60"/>
  <c r="CK134" i="60"/>
  <c r="CL134" i="60"/>
  <c r="CM134" i="60"/>
  <c r="BL135" i="60"/>
  <c r="BM135" i="60"/>
  <c r="BN135" i="60"/>
  <c r="BO135" i="60"/>
  <c r="BP135" i="60"/>
  <c r="BQ135" i="60"/>
  <c r="BR135" i="60"/>
  <c r="BS135" i="60"/>
  <c r="BT135" i="60"/>
  <c r="BU135" i="60"/>
  <c r="BV135" i="60"/>
  <c r="BW135" i="60"/>
  <c r="BX135" i="60"/>
  <c r="BY135" i="60"/>
  <c r="BZ135" i="60"/>
  <c r="CA135" i="60"/>
  <c r="CB135" i="60"/>
  <c r="CC135" i="60"/>
  <c r="CD135" i="60"/>
  <c r="CE135" i="60"/>
  <c r="CF135" i="60"/>
  <c r="CG135" i="60"/>
  <c r="CH135" i="60"/>
  <c r="CI135" i="60"/>
  <c r="CJ135" i="60"/>
  <c r="CK135" i="60"/>
  <c r="CL135" i="60"/>
  <c r="CM135" i="60"/>
  <c r="BL136" i="60"/>
  <c r="BM136" i="60"/>
  <c r="BN136" i="60"/>
  <c r="BO136" i="60"/>
  <c r="BP136" i="60"/>
  <c r="BQ136" i="60"/>
  <c r="BR136" i="60"/>
  <c r="BS136" i="60"/>
  <c r="BT136" i="60"/>
  <c r="BU136" i="60"/>
  <c r="BV136" i="60"/>
  <c r="BW136" i="60"/>
  <c r="BX136" i="60"/>
  <c r="BY136" i="60"/>
  <c r="BZ136" i="60"/>
  <c r="CA136" i="60"/>
  <c r="CB136" i="60"/>
  <c r="CC136" i="60"/>
  <c r="CD136" i="60"/>
  <c r="CE136" i="60"/>
  <c r="CF136" i="60"/>
  <c r="CG136" i="60"/>
  <c r="CH136" i="60"/>
  <c r="CI136" i="60"/>
  <c r="CJ136" i="60"/>
  <c r="CK136" i="60"/>
  <c r="CL136" i="60"/>
  <c r="CM136" i="60"/>
  <c r="E44" i="60"/>
  <c r="F44" i="60"/>
  <c r="G44" i="60"/>
  <c r="H44" i="60"/>
  <c r="I44" i="60"/>
  <c r="J44" i="60"/>
  <c r="K44" i="60"/>
  <c r="L44" i="60"/>
  <c r="M44" i="60"/>
  <c r="N44" i="60"/>
  <c r="O44" i="60"/>
  <c r="P44" i="60"/>
  <c r="Q44" i="60"/>
  <c r="R44" i="60"/>
  <c r="S44" i="60"/>
  <c r="T44" i="60"/>
  <c r="U44" i="60"/>
  <c r="V44" i="60"/>
  <c r="W44" i="60"/>
  <c r="X44" i="60"/>
  <c r="Y44" i="60"/>
  <c r="Z44" i="60"/>
  <c r="AA44" i="60"/>
  <c r="AB44" i="60"/>
  <c r="AC44" i="60"/>
  <c r="AD44" i="60"/>
  <c r="AE44" i="60"/>
  <c r="AF44" i="60"/>
  <c r="AG44" i="60"/>
  <c r="AH44" i="60"/>
  <c r="AI44" i="60"/>
  <c r="AJ44" i="60"/>
  <c r="AK44" i="60"/>
  <c r="AL44" i="60"/>
  <c r="AM44" i="60"/>
  <c r="AN44" i="60"/>
  <c r="AO44" i="60"/>
  <c r="AP44" i="60"/>
  <c r="AQ44" i="60"/>
  <c r="AR44" i="60"/>
  <c r="AS44" i="60"/>
  <c r="AT44" i="60"/>
  <c r="AU44" i="60"/>
  <c r="AV44" i="60"/>
  <c r="AW44" i="60"/>
  <c r="AX44" i="60"/>
  <c r="AY44" i="60"/>
  <c r="AZ44" i="60"/>
  <c r="BA44" i="60"/>
  <c r="BB44" i="60"/>
  <c r="BC44" i="60"/>
  <c r="BD44" i="60"/>
  <c r="BE44" i="60"/>
  <c r="BF44" i="60"/>
  <c r="BG44" i="60"/>
  <c r="BH44" i="60"/>
  <c r="BI44" i="60"/>
  <c r="BJ44" i="60"/>
  <c r="BK44" i="60"/>
  <c r="BL44" i="60"/>
  <c r="BM44" i="60"/>
  <c r="BN44" i="60"/>
  <c r="BO44" i="60"/>
  <c r="BP44" i="60"/>
  <c r="BQ44" i="60"/>
  <c r="BR44" i="60"/>
  <c r="BS44" i="60"/>
  <c r="BT44" i="60"/>
  <c r="BU44" i="60"/>
  <c r="BV44" i="60"/>
  <c r="BW44" i="60"/>
  <c r="BX44" i="60"/>
  <c r="BY44" i="60"/>
  <c r="BZ44" i="60"/>
  <c r="CA44" i="60"/>
  <c r="CB44" i="60"/>
  <c r="CC44" i="60"/>
  <c r="CD44" i="60"/>
  <c r="CE44" i="60"/>
  <c r="CF44" i="60"/>
  <c r="CG44" i="60"/>
  <c r="CH44" i="60"/>
  <c r="CI44" i="60"/>
  <c r="CJ44" i="60"/>
  <c r="CK44" i="60"/>
  <c r="CL44" i="60"/>
  <c r="CM44" i="60"/>
  <c r="E45" i="60"/>
  <c r="F45" i="60"/>
  <c r="G45" i="60"/>
  <c r="H45" i="60"/>
  <c r="I45" i="60"/>
  <c r="J45" i="60"/>
  <c r="K45" i="60"/>
  <c r="L45" i="60"/>
  <c r="M45" i="60"/>
  <c r="N45" i="60"/>
  <c r="O45" i="60"/>
  <c r="P45" i="60"/>
  <c r="Q45" i="60"/>
  <c r="R45" i="60"/>
  <c r="S45" i="60"/>
  <c r="T45" i="60"/>
  <c r="U45" i="60"/>
  <c r="V45" i="60"/>
  <c r="W45" i="60"/>
  <c r="X45" i="60"/>
  <c r="Y45" i="60"/>
  <c r="Z45" i="60"/>
  <c r="AA45" i="60"/>
  <c r="AB45" i="60"/>
  <c r="AC45" i="60"/>
  <c r="AD45" i="60"/>
  <c r="AE45" i="60"/>
  <c r="AF45" i="60"/>
  <c r="AG45" i="60"/>
  <c r="AH45" i="60"/>
  <c r="AI45" i="60"/>
  <c r="AJ45" i="60"/>
  <c r="AK45" i="60"/>
  <c r="AL45" i="60"/>
  <c r="AM45" i="60"/>
  <c r="AN45" i="60"/>
  <c r="AO45" i="60"/>
  <c r="AP45" i="60"/>
  <c r="AQ45" i="60"/>
  <c r="AR45" i="60"/>
  <c r="AS45" i="60"/>
  <c r="AT45" i="60"/>
  <c r="AU45" i="60"/>
  <c r="AV45" i="60"/>
  <c r="AW45" i="60"/>
  <c r="AX45" i="60"/>
  <c r="AY45" i="60"/>
  <c r="AZ45" i="60"/>
  <c r="BA45" i="60"/>
  <c r="BB45" i="60"/>
  <c r="BC45" i="60"/>
  <c r="BD45" i="60"/>
  <c r="BE45" i="60"/>
  <c r="BF45" i="60"/>
  <c r="BG45" i="60"/>
  <c r="BH45" i="60"/>
  <c r="BI45" i="60"/>
  <c r="BJ45" i="60"/>
  <c r="BK45" i="60"/>
  <c r="BL45" i="60"/>
  <c r="BM45" i="60"/>
  <c r="BN45" i="60"/>
  <c r="BO45" i="60"/>
  <c r="BP45" i="60"/>
  <c r="BQ45" i="60"/>
  <c r="BR45" i="60"/>
  <c r="BS45" i="60"/>
  <c r="BT45" i="60"/>
  <c r="BU45" i="60"/>
  <c r="BV45" i="60"/>
  <c r="BW45" i="60"/>
  <c r="BX45" i="60"/>
  <c r="BY45" i="60"/>
  <c r="BZ45" i="60"/>
  <c r="CA45" i="60"/>
  <c r="CB45" i="60"/>
  <c r="CC45" i="60"/>
  <c r="CD45" i="60"/>
  <c r="CE45" i="60"/>
  <c r="CF45" i="60"/>
  <c r="CG45" i="60"/>
  <c r="CH45" i="60"/>
  <c r="CI45" i="60"/>
  <c r="CJ45" i="60"/>
  <c r="CK45" i="60"/>
  <c r="CL45" i="60"/>
  <c r="CM45" i="60"/>
  <c r="E46" i="60"/>
  <c r="F46" i="60"/>
  <c r="G46" i="60"/>
  <c r="H46" i="60"/>
  <c r="I46" i="60"/>
  <c r="J46" i="60"/>
  <c r="K46" i="60"/>
  <c r="L46" i="60"/>
  <c r="M46" i="60"/>
  <c r="N46" i="60"/>
  <c r="O46" i="60"/>
  <c r="P46" i="60"/>
  <c r="Q46" i="60"/>
  <c r="R46" i="60"/>
  <c r="S46" i="60"/>
  <c r="T46" i="60"/>
  <c r="U46" i="60"/>
  <c r="V46" i="60"/>
  <c r="W46" i="60"/>
  <c r="X46" i="60"/>
  <c r="Y46" i="60"/>
  <c r="Z46" i="60"/>
  <c r="AA46" i="60"/>
  <c r="AB46" i="60"/>
  <c r="AC46" i="60"/>
  <c r="AD46" i="60"/>
  <c r="AE46" i="60"/>
  <c r="AF46" i="60"/>
  <c r="AG46" i="60"/>
  <c r="AH46" i="60"/>
  <c r="AI46" i="60"/>
  <c r="AJ46" i="60"/>
  <c r="AK46" i="60"/>
  <c r="AL46" i="60"/>
  <c r="AM46" i="60"/>
  <c r="AN46" i="60"/>
  <c r="AO46" i="60"/>
  <c r="AP46" i="60"/>
  <c r="AQ46" i="60"/>
  <c r="AR46" i="60"/>
  <c r="AS46" i="60"/>
  <c r="AT46" i="60"/>
  <c r="AU46" i="60"/>
  <c r="AV46" i="60"/>
  <c r="AW46" i="60"/>
  <c r="AX46" i="60"/>
  <c r="AY46" i="60"/>
  <c r="AZ46" i="60"/>
  <c r="BA46" i="60"/>
  <c r="BB46" i="60"/>
  <c r="BC46" i="60"/>
  <c r="BD46" i="60"/>
  <c r="BE46" i="60"/>
  <c r="BF46" i="60"/>
  <c r="BG46" i="60"/>
  <c r="BH46" i="60"/>
  <c r="BI46" i="60"/>
  <c r="BJ46" i="60"/>
  <c r="BK46" i="60"/>
  <c r="BL46" i="60"/>
  <c r="BM46" i="60"/>
  <c r="BN46" i="60"/>
  <c r="BO46" i="60"/>
  <c r="BP46" i="60"/>
  <c r="BQ46" i="60"/>
  <c r="BR46" i="60"/>
  <c r="BS46" i="60"/>
  <c r="BT46" i="60"/>
  <c r="BU46" i="60"/>
  <c r="BV46" i="60"/>
  <c r="BW46" i="60"/>
  <c r="BX46" i="60"/>
  <c r="BY46" i="60"/>
  <c r="BZ46" i="60"/>
  <c r="CA46" i="60"/>
  <c r="CB46" i="60"/>
  <c r="CC46" i="60"/>
  <c r="CD46" i="60"/>
  <c r="CE46" i="60"/>
  <c r="CF46" i="60"/>
  <c r="CG46" i="60"/>
  <c r="CH46" i="60"/>
  <c r="CI46" i="60"/>
  <c r="CJ46" i="60"/>
  <c r="CK46" i="60"/>
  <c r="CL46" i="60"/>
  <c r="CM46" i="60"/>
  <c r="E47" i="60"/>
  <c r="F47" i="60"/>
  <c r="G47" i="60"/>
  <c r="H47" i="60"/>
  <c r="I47" i="60"/>
  <c r="J47" i="60"/>
  <c r="K47" i="60"/>
  <c r="L47" i="60"/>
  <c r="M47" i="60"/>
  <c r="N47" i="60"/>
  <c r="O47" i="60"/>
  <c r="P47" i="60"/>
  <c r="Q47" i="60"/>
  <c r="R47" i="60"/>
  <c r="S47" i="60"/>
  <c r="T47" i="60"/>
  <c r="U47" i="60"/>
  <c r="V47" i="60"/>
  <c r="W47" i="60"/>
  <c r="X47" i="60"/>
  <c r="Y47" i="60"/>
  <c r="Z47" i="60"/>
  <c r="AA47" i="60"/>
  <c r="AB47" i="60"/>
  <c r="AC47" i="60"/>
  <c r="AD47" i="60"/>
  <c r="AE47" i="60"/>
  <c r="AF47" i="60"/>
  <c r="AG47" i="60"/>
  <c r="AH47" i="60"/>
  <c r="AI47" i="60"/>
  <c r="AJ47" i="60"/>
  <c r="AK47" i="60"/>
  <c r="AL47" i="60"/>
  <c r="AM47" i="60"/>
  <c r="AN47" i="60"/>
  <c r="AO47" i="60"/>
  <c r="AP47" i="60"/>
  <c r="AQ47" i="60"/>
  <c r="AR47" i="60"/>
  <c r="AS47" i="60"/>
  <c r="AT47" i="60"/>
  <c r="AU47" i="60"/>
  <c r="AV47" i="60"/>
  <c r="AW47" i="60"/>
  <c r="AX47" i="60"/>
  <c r="AY47" i="60"/>
  <c r="AZ47" i="60"/>
  <c r="BA47" i="60"/>
  <c r="BB47" i="60"/>
  <c r="BC47" i="60"/>
  <c r="BD47" i="60"/>
  <c r="BE47" i="60"/>
  <c r="BF47" i="60"/>
  <c r="BG47" i="60"/>
  <c r="BH47" i="60"/>
  <c r="BI47" i="60"/>
  <c r="BJ47" i="60"/>
  <c r="BK47" i="60"/>
  <c r="BL47" i="60"/>
  <c r="BM47" i="60"/>
  <c r="BN47" i="60"/>
  <c r="BO47" i="60"/>
  <c r="BP47" i="60"/>
  <c r="BQ47" i="60"/>
  <c r="BR47" i="60"/>
  <c r="BS47" i="60"/>
  <c r="BT47" i="60"/>
  <c r="BU47" i="60"/>
  <c r="BV47" i="60"/>
  <c r="BW47" i="60"/>
  <c r="BX47" i="60"/>
  <c r="BY47" i="60"/>
  <c r="BZ47" i="60"/>
  <c r="CA47" i="60"/>
  <c r="CB47" i="60"/>
  <c r="CC47" i="60"/>
  <c r="CD47" i="60"/>
  <c r="CE47" i="60"/>
  <c r="CF47" i="60"/>
  <c r="CG47" i="60"/>
  <c r="CH47" i="60"/>
  <c r="CI47" i="60"/>
  <c r="CJ47" i="60"/>
  <c r="CK47" i="60"/>
  <c r="CL47" i="60"/>
  <c r="CM47" i="60"/>
  <c r="E48" i="60"/>
  <c r="F48" i="60"/>
  <c r="G48" i="60"/>
  <c r="H48" i="60"/>
  <c r="I48" i="60"/>
  <c r="J48" i="60"/>
  <c r="K48" i="60"/>
  <c r="L48" i="60"/>
  <c r="M48" i="60"/>
  <c r="N48" i="60"/>
  <c r="O48" i="60"/>
  <c r="P48" i="60"/>
  <c r="Q48" i="60"/>
  <c r="R48" i="60"/>
  <c r="S48" i="60"/>
  <c r="T48" i="60"/>
  <c r="U48" i="60"/>
  <c r="V48" i="60"/>
  <c r="W48" i="60"/>
  <c r="X48" i="60"/>
  <c r="Y48" i="60"/>
  <c r="Z48" i="60"/>
  <c r="AA48" i="60"/>
  <c r="AB48" i="60"/>
  <c r="AC48" i="60"/>
  <c r="AD48" i="60"/>
  <c r="AE48" i="60"/>
  <c r="AF48" i="60"/>
  <c r="AG48" i="60"/>
  <c r="AH48" i="60"/>
  <c r="AI48" i="60"/>
  <c r="AJ48" i="60"/>
  <c r="AK48" i="60"/>
  <c r="AL48" i="60"/>
  <c r="AM48" i="60"/>
  <c r="AN48" i="60"/>
  <c r="AO48" i="60"/>
  <c r="AP48" i="60"/>
  <c r="AQ48" i="60"/>
  <c r="AR48" i="60"/>
  <c r="AS48" i="60"/>
  <c r="AT48" i="60"/>
  <c r="AU48" i="60"/>
  <c r="AV48" i="60"/>
  <c r="AW48" i="60"/>
  <c r="AX48" i="60"/>
  <c r="AY48" i="60"/>
  <c r="AZ48" i="60"/>
  <c r="BA48" i="60"/>
  <c r="BB48" i="60"/>
  <c r="BC48" i="60"/>
  <c r="BD48" i="60"/>
  <c r="BE48" i="60"/>
  <c r="BF48" i="60"/>
  <c r="BG48" i="60"/>
  <c r="BH48" i="60"/>
  <c r="BI48" i="60"/>
  <c r="BJ48" i="60"/>
  <c r="BK48" i="60"/>
  <c r="BL48" i="60"/>
  <c r="BM48" i="60"/>
  <c r="BN48" i="60"/>
  <c r="BO48" i="60"/>
  <c r="BP48" i="60"/>
  <c r="BQ48" i="60"/>
  <c r="BR48" i="60"/>
  <c r="BS48" i="60"/>
  <c r="BT48" i="60"/>
  <c r="BU48" i="60"/>
  <c r="BV48" i="60"/>
  <c r="BW48" i="60"/>
  <c r="BX48" i="60"/>
  <c r="BY48" i="60"/>
  <c r="BZ48" i="60"/>
  <c r="CA48" i="60"/>
  <c r="CB48" i="60"/>
  <c r="CC48" i="60"/>
  <c r="CD48" i="60"/>
  <c r="CE48" i="60"/>
  <c r="CF48" i="60"/>
  <c r="CG48" i="60"/>
  <c r="CH48" i="60"/>
  <c r="CI48" i="60"/>
  <c r="CJ48" i="60"/>
  <c r="CK48" i="60"/>
  <c r="CL48" i="60"/>
  <c r="CM48" i="60"/>
  <c r="E49" i="60"/>
  <c r="F49" i="60"/>
  <c r="G49" i="60"/>
  <c r="H49" i="60"/>
  <c r="I49" i="60"/>
  <c r="J49" i="60"/>
  <c r="K49" i="60"/>
  <c r="L49" i="60"/>
  <c r="M49" i="60"/>
  <c r="N49" i="60"/>
  <c r="O49" i="60"/>
  <c r="P49" i="60"/>
  <c r="Q49" i="60"/>
  <c r="R49" i="60"/>
  <c r="S49" i="60"/>
  <c r="T49" i="60"/>
  <c r="U49" i="60"/>
  <c r="V49" i="60"/>
  <c r="W49" i="60"/>
  <c r="X49" i="60"/>
  <c r="Y49" i="60"/>
  <c r="Z49" i="60"/>
  <c r="AA49" i="60"/>
  <c r="AB49" i="60"/>
  <c r="AC49" i="60"/>
  <c r="AD49" i="60"/>
  <c r="AE49" i="60"/>
  <c r="AF49" i="60"/>
  <c r="AG49" i="60"/>
  <c r="AH49" i="60"/>
  <c r="AI49" i="60"/>
  <c r="AJ49" i="60"/>
  <c r="AK49" i="60"/>
  <c r="AL49" i="60"/>
  <c r="AM49" i="60"/>
  <c r="AN49" i="60"/>
  <c r="AO49" i="60"/>
  <c r="AP49" i="60"/>
  <c r="AQ49" i="60"/>
  <c r="AR49" i="60"/>
  <c r="AS49" i="60"/>
  <c r="AT49" i="60"/>
  <c r="AU49" i="60"/>
  <c r="AV49" i="60"/>
  <c r="AW49" i="60"/>
  <c r="AX49" i="60"/>
  <c r="AY49" i="60"/>
  <c r="AZ49" i="60"/>
  <c r="BA49" i="60"/>
  <c r="BB49" i="60"/>
  <c r="BC49" i="60"/>
  <c r="BD49" i="60"/>
  <c r="BE49" i="60"/>
  <c r="BF49" i="60"/>
  <c r="BG49" i="60"/>
  <c r="BH49" i="60"/>
  <c r="BI49" i="60"/>
  <c r="BJ49" i="60"/>
  <c r="BK49" i="60"/>
  <c r="BL49" i="60"/>
  <c r="BM49" i="60"/>
  <c r="BN49" i="60"/>
  <c r="BO49" i="60"/>
  <c r="BP49" i="60"/>
  <c r="BQ49" i="60"/>
  <c r="BR49" i="60"/>
  <c r="BS49" i="60"/>
  <c r="BT49" i="60"/>
  <c r="BU49" i="60"/>
  <c r="BV49" i="60"/>
  <c r="BW49" i="60"/>
  <c r="BX49" i="60"/>
  <c r="BY49" i="60"/>
  <c r="BZ49" i="60"/>
  <c r="CA49" i="60"/>
  <c r="CB49" i="60"/>
  <c r="CC49" i="60"/>
  <c r="CD49" i="60"/>
  <c r="CE49" i="60"/>
  <c r="CF49" i="60"/>
  <c r="CG49" i="60"/>
  <c r="CH49" i="60"/>
  <c r="CI49" i="60"/>
  <c r="CJ49" i="60"/>
  <c r="CK49" i="60"/>
  <c r="CL49" i="60"/>
  <c r="CM49" i="60"/>
  <c r="E50" i="60"/>
  <c r="F50" i="60"/>
  <c r="G50" i="60"/>
  <c r="H50" i="60"/>
  <c r="I50" i="60"/>
  <c r="J50" i="60"/>
  <c r="K50" i="60"/>
  <c r="L50" i="60"/>
  <c r="M50" i="60"/>
  <c r="N50" i="60"/>
  <c r="O50" i="60"/>
  <c r="P50" i="60"/>
  <c r="Q50" i="60"/>
  <c r="R50" i="60"/>
  <c r="S50" i="60"/>
  <c r="T50" i="60"/>
  <c r="U50" i="60"/>
  <c r="V50" i="60"/>
  <c r="W50" i="60"/>
  <c r="X50" i="60"/>
  <c r="Y50" i="60"/>
  <c r="Z50" i="60"/>
  <c r="AA50" i="60"/>
  <c r="AB50" i="60"/>
  <c r="AC50" i="60"/>
  <c r="AD50" i="60"/>
  <c r="AE50" i="60"/>
  <c r="AF50" i="60"/>
  <c r="AG50" i="60"/>
  <c r="AH50" i="60"/>
  <c r="AI50" i="60"/>
  <c r="AJ50" i="60"/>
  <c r="AK50" i="60"/>
  <c r="AL50" i="60"/>
  <c r="AM50" i="60"/>
  <c r="AN50" i="60"/>
  <c r="AO50" i="60"/>
  <c r="AP50" i="60"/>
  <c r="AQ50" i="60"/>
  <c r="AR50" i="60"/>
  <c r="AS50" i="60"/>
  <c r="AT50" i="60"/>
  <c r="AU50" i="60"/>
  <c r="AV50" i="60"/>
  <c r="AW50" i="60"/>
  <c r="AX50" i="60"/>
  <c r="AY50" i="60"/>
  <c r="AZ50" i="60"/>
  <c r="BA50" i="60"/>
  <c r="BB50" i="60"/>
  <c r="BC50" i="60"/>
  <c r="BD50" i="60"/>
  <c r="BE50" i="60"/>
  <c r="BF50" i="60"/>
  <c r="BG50" i="60"/>
  <c r="BH50" i="60"/>
  <c r="BI50" i="60"/>
  <c r="BJ50" i="60"/>
  <c r="BK50" i="60"/>
  <c r="BL50" i="60"/>
  <c r="BM50" i="60"/>
  <c r="BN50" i="60"/>
  <c r="BO50" i="60"/>
  <c r="BP50" i="60"/>
  <c r="BQ50" i="60"/>
  <c r="BR50" i="60"/>
  <c r="BS50" i="60"/>
  <c r="BT50" i="60"/>
  <c r="BU50" i="60"/>
  <c r="BV50" i="60"/>
  <c r="BW50" i="60"/>
  <c r="BX50" i="60"/>
  <c r="BY50" i="60"/>
  <c r="BZ50" i="60"/>
  <c r="CA50" i="60"/>
  <c r="CB50" i="60"/>
  <c r="CC50" i="60"/>
  <c r="CD50" i="60"/>
  <c r="CE50" i="60"/>
  <c r="CF50" i="60"/>
  <c r="CG50" i="60"/>
  <c r="CH50" i="60"/>
  <c r="CI50" i="60"/>
  <c r="CJ50" i="60"/>
  <c r="CK50" i="60"/>
  <c r="CL50" i="60"/>
  <c r="CM50" i="60"/>
  <c r="E51" i="60"/>
  <c r="F51" i="60"/>
  <c r="G51" i="60"/>
  <c r="H51" i="60"/>
  <c r="I51" i="60"/>
  <c r="J51" i="60"/>
  <c r="K51" i="60"/>
  <c r="L51" i="60"/>
  <c r="M51" i="60"/>
  <c r="N51" i="60"/>
  <c r="O51" i="60"/>
  <c r="P51" i="60"/>
  <c r="Q51" i="60"/>
  <c r="R51" i="60"/>
  <c r="S51" i="60"/>
  <c r="T51" i="60"/>
  <c r="U51" i="60"/>
  <c r="V51" i="60"/>
  <c r="W51" i="60"/>
  <c r="X51" i="60"/>
  <c r="Y51" i="60"/>
  <c r="Z51" i="60"/>
  <c r="AA51" i="60"/>
  <c r="AB51" i="60"/>
  <c r="AC51" i="60"/>
  <c r="AD51" i="60"/>
  <c r="AE51" i="60"/>
  <c r="AF51" i="60"/>
  <c r="AG51" i="60"/>
  <c r="AH51" i="60"/>
  <c r="AI51" i="60"/>
  <c r="AJ51" i="60"/>
  <c r="AK51" i="60"/>
  <c r="AL51" i="60"/>
  <c r="AM51" i="60"/>
  <c r="AN51" i="60"/>
  <c r="AO51" i="60"/>
  <c r="AP51" i="60"/>
  <c r="AQ51" i="60"/>
  <c r="AR51" i="60"/>
  <c r="AS51" i="60"/>
  <c r="AT51" i="60"/>
  <c r="AU51" i="60"/>
  <c r="AV51" i="60"/>
  <c r="AW51" i="60"/>
  <c r="AX51" i="60"/>
  <c r="AY51" i="60"/>
  <c r="AZ51" i="60"/>
  <c r="BA51" i="60"/>
  <c r="BB51" i="60"/>
  <c r="BC51" i="60"/>
  <c r="BD51" i="60"/>
  <c r="BE51" i="60"/>
  <c r="BF51" i="60"/>
  <c r="BG51" i="60"/>
  <c r="BH51" i="60"/>
  <c r="BI51" i="60"/>
  <c r="BJ51" i="60"/>
  <c r="BK51" i="60"/>
  <c r="BL51" i="60"/>
  <c r="BM51" i="60"/>
  <c r="BN51" i="60"/>
  <c r="BO51" i="60"/>
  <c r="BP51" i="60"/>
  <c r="BQ51" i="60"/>
  <c r="BR51" i="60"/>
  <c r="BS51" i="60"/>
  <c r="BT51" i="60"/>
  <c r="BU51" i="60"/>
  <c r="BV51" i="60"/>
  <c r="BW51" i="60"/>
  <c r="BX51" i="60"/>
  <c r="BY51" i="60"/>
  <c r="BZ51" i="60"/>
  <c r="CA51" i="60"/>
  <c r="CB51" i="60"/>
  <c r="CC51" i="60"/>
  <c r="CD51" i="60"/>
  <c r="CE51" i="60"/>
  <c r="CF51" i="60"/>
  <c r="CG51" i="60"/>
  <c r="CH51" i="60"/>
  <c r="CI51" i="60"/>
  <c r="CJ51" i="60"/>
  <c r="CK51" i="60"/>
  <c r="CL51" i="60"/>
  <c r="CM51" i="60"/>
  <c r="E52" i="60"/>
  <c r="F52" i="60"/>
  <c r="G52" i="60"/>
  <c r="H52" i="60"/>
  <c r="I52" i="60"/>
  <c r="J52" i="60"/>
  <c r="K52" i="60"/>
  <c r="L52" i="60"/>
  <c r="M52" i="60"/>
  <c r="N52" i="60"/>
  <c r="O52" i="60"/>
  <c r="P52" i="60"/>
  <c r="Q52" i="60"/>
  <c r="R52" i="60"/>
  <c r="S52" i="60"/>
  <c r="T52" i="60"/>
  <c r="U52" i="60"/>
  <c r="V52" i="60"/>
  <c r="W52" i="60"/>
  <c r="X52" i="60"/>
  <c r="Y52" i="60"/>
  <c r="Z52" i="60"/>
  <c r="AA52" i="60"/>
  <c r="AB52" i="60"/>
  <c r="AC52" i="60"/>
  <c r="AD52" i="60"/>
  <c r="AE52" i="60"/>
  <c r="AF52" i="60"/>
  <c r="AG52" i="60"/>
  <c r="AH52" i="60"/>
  <c r="AI52" i="60"/>
  <c r="AJ52" i="60"/>
  <c r="AK52" i="60"/>
  <c r="AL52" i="60"/>
  <c r="AM52" i="60"/>
  <c r="AN52" i="60"/>
  <c r="AO52" i="60"/>
  <c r="AP52" i="60"/>
  <c r="AQ52" i="60"/>
  <c r="AR52" i="60"/>
  <c r="AS52" i="60"/>
  <c r="AT52" i="60"/>
  <c r="AU52" i="60"/>
  <c r="AV52" i="60"/>
  <c r="AW52" i="60"/>
  <c r="AX52" i="60"/>
  <c r="AY52" i="60"/>
  <c r="AZ52" i="60"/>
  <c r="BA52" i="60"/>
  <c r="BB52" i="60"/>
  <c r="BC52" i="60"/>
  <c r="BD52" i="60"/>
  <c r="BE52" i="60"/>
  <c r="BF52" i="60"/>
  <c r="BG52" i="60"/>
  <c r="BH52" i="60"/>
  <c r="BI52" i="60"/>
  <c r="BJ52" i="60"/>
  <c r="BK52" i="60"/>
  <c r="BL52" i="60"/>
  <c r="BM52" i="60"/>
  <c r="BN52" i="60"/>
  <c r="BO52" i="60"/>
  <c r="BP52" i="60"/>
  <c r="BQ52" i="60"/>
  <c r="BR52" i="60"/>
  <c r="BS52" i="60"/>
  <c r="BT52" i="60"/>
  <c r="BU52" i="60"/>
  <c r="BV52" i="60"/>
  <c r="BW52" i="60"/>
  <c r="BX52" i="60"/>
  <c r="BY52" i="60"/>
  <c r="BZ52" i="60"/>
  <c r="CA52" i="60"/>
  <c r="CB52" i="60"/>
  <c r="CC52" i="60"/>
  <c r="CD52" i="60"/>
  <c r="CE52" i="60"/>
  <c r="CF52" i="60"/>
  <c r="CG52" i="60"/>
  <c r="CH52" i="60"/>
  <c r="CI52" i="60"/>
  <c r="CJ52" i="60"/>
  <c r="CK52" i="60"/>
  <c r="CL52" i="60"/>
  <c r="CM52" i="60"/>
  <c r="D138" i="60" l="1"/>
  <c r="D453" i="60" s="1"/>
  <c r="Y5" i="61" s="1"/>
  <c r="AG5" i="61" s="1"/>
  <c r="D201" i="60"/>
  <c r="D454" i="60" s="1"/>
  <c r="D467" i="60"/>
  <c r="AA5" i="61" s="1"/>
  <c r="D466" i="60"/>
  <c r="AB5" i="61" s="1"/>
  <c r="AJ5" i="61" s="1"/>
  <c r="AN5" i="61" s="1"/>
  <c r="D463" i="60"/>
  <c r="D33" i="60"/>
  <c r="D449" i="60" s="1"/>
  <c r="BS33" i="60"/>
  <c r="BS449" i="60" s="1"/>
  <c r="D370" i="60"/>
  <c r="D444" i="60" s="1"/>
  <c r="D53" i="60"/>
  <c r="D450" i="60" s="1"/>
  <c r="D249" i="60"/>
  <c r="D455" i="60" s="1"/>
  <c r="D443" i="60"/>
  <c r="D472" i="60" l="1"/>
  <c r="D446" i="60"/>
  <c r="Z5" i="61"/>
  <c r="AH5" i="61" s="1"/>
  <c r="AL5" i="61" s="1"/>
  <c r="D451" i="60"/>
  <c r="D458" i="60" s="1"/>
  <c r="D456" i="60"/>
  <c r="D445" i="60"/>
  <c r="D447" i="60" s="1"/>
  <c r="D457" i="60" s="1"/>
  <c r="D461" i="60" l="1"/>
  <c r="O5" i="61" s="1"/>
  <c r="T5" i="61" s="1"/>
  <c r="D478" i="60"/>
  <c r="D473" i="60"/>
  <c r="D460" i="60"/>
  <c r="M5" i="61" s="1"/>
  <c r="V5" i="61" l="1"/>
  <c r="AK5" i="61"/>
  <c r="AI5" i="61"/>
  <c r="AM5" i="61" s="1"/>
  <c r="D462" i="60"/>
  <c r="S5" i="61"/>
  <c r="U33" i="61"/>
  <c r="P67" i="61"/>
  <c r="P68" i="61"/>
  <c r="P69" i="61"/>
  <c r="P70" i="61"/>
  <c r="P71" i="61"/>
  <c r="P66" i="61"/>
  <c r="P58" i="61"/>
  <c r="P59" i="61"/>
  <c r="P60" i="61"/>
  <c r="P61" i="61"/>
  <c r="P62" i="61"/>
  <c r="P63" i="61"/>
  <c r="P64" i="61"/>
  <c r="P65" i="61"/>
  <c r="P40" i="61"/>
  <c r="P41" i="61"/>
  <c r="P42" i="61"/>
  <c r="P43" i="61"/>
  <c r="P44" i="61"/>
  <c r="P45" i="61"/>
  <c r="P46" i="61"/>
  <c r="P47" i="61"/>
  <c r="P48" i="61"/>
  <c r="P49" i="61"/>
  <c r="P50" i="61"/>
  <c r="P51" i="61"/>
  <c r="P52" i="61"/>
  <c r="P53" i="61"/>
  <c r="P54" i="61"/>
  <c r="P55" i="61"/>
  <c r="P56" i="61"/>
  <c r="P26" i="61"/>
  <c r="P27" i="61"/>
  <c r="P28" i="61"/>
  <c r="P29" i="61"/>
  <c r="P30" i="61"/>
  <c r="P31" i="61"/>
  <c r="P32" i="61"/>
  <c r="P33" i="61"/>
  <c r="P34" i="61"/>
  <c r="P35" i="61"/>
  <c r="P36" i="61"/>
  <c r="P37" i="61"/>
  <c r="P38" i="61"/>
  <c r="P18" i="61"/>
  <c r="P19" i="61"/>
  <c r="P20" i="61"/>
  <c r="P21" i="61"/>
  <c r="P22" i="61"/>
  <c r="P23" i="61"/>
  <c r="P24" i="61"/>
  <c r="P6" i="61"/>
  <c r="P7" i="61"/>
  <c r="P8" i="61"/>
  <c r="P9" i="61"/>
  <c r="P10" i="61"/>
  <c r="P11" i="61"/>
  <c r="P12" i="61"/>
  <c r="P13" i="61"/>
  <c r="P14" i="61"/>
  <c r="P15" i="61"/>
  <c r="P16" i="61"/>
  <c r="L73" i="61" l="1"/>
  <c r="L74" i="61"/>
  <c r="L75" i="61"/>
  <c r="L76" i="61"/>
  <c r="L77" i="61"/>
  <c r="L78" i="61"/>
  <c r="L79" i="61"/>
  <c r="L80" i="61"/>
  <c r="L81" i="61"/>
  <c r="L82" i="61"/>
  <c r="L83" i="61"/>
  <c r="L84" i="61"/>
  <c r="L85" i="61"/>
  <c r="L86" i="61"/>
  <c r="L87" i="61"/>
  <c r="L88" i="61"/>
  <c r="L89" i="61"/>
  <c r="L90" i="61"/>
  <c r="L91" i="61"/>
  <c r="L92" i="61"/>
  <c r="L72" i="61"/>
  <c r="L67" i="61"/>
  <c r="L68" i="61"/>
  <c r="L69" i="61"/>
  <c r="L70" i="61"/>
  <c r="L71" i="61"/>
  <c r="L66" i="61"/>
  <c r="L58" i="61"/>
  <c r="L59" i="61"/>
  <c r="L60" i="61"/>
  <c r="L61" i="61"/>
  <c r="L62" i="61"/>
  <c r="L63" i="61"/>
  <c r="L64" i="61"/>
  <c r="L65" i="61"/>
  <c r="L57" i="61"/>
  <c r="L40" i="61"/>
  <c r="L41" i="61"/>
  <c r="L42" i="61"/>
  <c r="L43" i="61"/>
  <c r="L44" i="61"/>
  <c r="L45" i="61"/>
  <c r="L46" i="61"/>
  <c r="L47" i="61"/>
  <c r="L48" i="61"/>
  <c r="L49" i="61"/>
  <c r="L50" i="61"/>
  <c r="L51" i="61"/>
  <c r="L52" i="61"/>
  <c r="L53" i="61"/>
  <c r="L54" i="61"/>
  <c r="L55" i="61"/>
  <c r="L56" i="61"/>
  <c r="L39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25" i="61"/>
  <c r="L18" i="61"/>
  <c r="L19" i="61"/>
  <c r="L20" i="61"/>
  <c r="L21" i="61"/>
  <c r="L22" i="61"/>
  <c r="L23" i="61"/>
  <c r="L24" i="61"/>
  <c r="L17" i="61"/>
  <c r="L7" i="61"/>
  <c r="L8" i="61"/>
  <c r="L9" i="61"/>
  <c r="L10" i="61"/>
  <c r="L11" i="61"/>
  <c r="L12" i="61"/>
  <c r="L13" i="61"/>
  <c r="L14" i="61"/>
  <c r="L15" i="61"/>
  <c r="L16" i="61"/>
  <c r="E301" i="60"/>
  <c r="F301" i="60"/>
  <c r="G301" i="60"/>
  <c r="H301" i="60"/>
  <c r="I301" i="60"/>
  <c r="J301" i="60"/>
  <c r="K301" i="60"/>
  <c r="L301" i="60"/>
  <c r="M301" i="60"/>
  <c r="N301" i="60"/>
  <c r="O301" i="60"/>
  <c r="P301" i="60"/>
  <c r="Q301" i="60"/>
  <c r="R301" i="60"/>
  <c r="S301" i="60"/>
  <c r="T301" i="60"/>
  <c r="U301" i="60"/>
  <c r="V301" i="60"/>
  <c r="W301" i="60"/>
  <c r="X301" i="60"/>
  <c r="Y301" i="60"/>
  <c r="Z301" i="60"/>
  <c r="AA301" i="60"/>
  <c r="AB301" i="60"/>
  <c r="AC301" i="60"/>
  <c r="AD301" i="60"/>
  <c r="AE301" i="60"/>
  <c r="AF301" i="60"/>
  <c r="AG301" i="60"/>
  <c r="AH301" i="60"/>
  <c r="AI301" i="60"/>
  <c r="AJ301" i="60"/>
  <c r="AK301" i="60"/>
  <c r="AL301" i="60"/>
  <c r="AM301" i="60"/>
  <c r="AN301" i="60"/>
  <c r="AO301" i="60"/>
  <c r="AP301" i="60"/>
  <c r="AQ301" i="60"/>
  <c r="AR301" i="60"/>
  <c r="AS301" i="60"/>
  <c r="AT301" i="60"/>
  <c r="AU301" i="60"/>
  <c r="AV301" i="60"/>
  <c r="AW301" i="60"/>
  <c r="AX301" i="60"/>
  <c r="AY301" i="60"/>
  <c r="AZ301" i="60"/>
  <c r="BA301" i="60"/>
  <c r="BB301" i="60"/>
  <c r="BC301" i="60"/>
  <c r="BD301" i="60"/>
  <c r="BE301" i="60"/>
  <c r="BF301" i="60"/>
  <c r="BG301" i="60"/>
  <c r="BH301" i="60"/>
  <c r="BI301" i="60"/>
  <c r="BJ301" i="60"/>
  <c r="BK301" i="60"/>
  <c r="BL301" i="60"/>
  <c r="BM301" i="60"/>
  <c r="BN301" i="60"/>
  <c r="BO301" i="60"/>
  <c r="BP301" i="60"/>
  <c r="BQ301" i="60"/>
  <c r="BR301" i="60"/>
  <c r="BS301" i="60"/>
  <c r="BT301" i="60"/>
  <c r="BU301" i="60"/>
  <c r="BV301" i="60"/>
  <c r="BW301" i="60"/>
  <c r="BX301" i="60"/>
  <c r="BY301" i="60"/>
  <c r="BZ301" i="60"/>
  <c r="CA301" i="60"/>
  <c r="CB301" i="60"/>
  <c r="CC301" i="60"/>
  <c r="CD301" i="60"/>
  <c r="CE301" i="60"/>
  <c r="CF301" i="60"/>
  <c r="CG301" i="60"/>
  <c r="CH301" i="60"/>
  <c r="CI301" i="60"/>
  <c r="CJ301" i="60"/>
  <c r="CK301" i="60"/>
  <c r="CL301" i="60"/>
  <c r="CM301" i="60"/>
  <c r="E302" i="60"/>
  <c r="F302" i="60"/>
  <c r="G302" i="60"/>
  <c r="H302" i="60"/>
  <c r="I302" i="60"/>
  <c r="J302" i="60"/>
  <c r="K302" i="60"/>
  <c r="L302" i="60"/>
  <c r="M302" i="60"/>
  <c r="N302" i="60"/>
  <c r="O302" i="60"/>
  <c r="P302" i="60"/>
  <c r="Q302" i="60"/>
  <c r="R302" i="60"/>
  <c r="S302" i="60"/>
  <c r="T302" i="60"/>
  <c r="U302" i="60"/>
  <c r="V302" i="60"/>
  <c r="W302" i="60"/>
  <c r="X302" i="60"/>
  <c r="Y302" i="60"/>
  <c r="Z302" i="60"/>
  <c r="AA302" i="60"/>
  <c r="AB302" i="60"/>
  <c r="AC302" i="60"/>
  <c r="AD302" i="60"/>
  <c r="AE302" i="60"/>
  <c r="AF302" i="60"/>
  <c r="AG302" i="60"/>
  <c r="AH302" i="60"/>
  <c r="AI302" i="60"/>
  <c r="AJ302" i="60"/>
  <c r="AK302" i="60"/>
  <c r="AL302" i="60"/>
  <c r="AM302" i="60"/>
  <c r="AN302" i="60"/>
  <c r="AO302" i="60"/>
  <c r="AP302" i="60"/>
  <c r="AQ302" i="60"/>
  <c r="AR302" i="60"/>
  <c r="AS302" i="60"/>
  <c r="AT302" i="60"/>
  <c r="AU302" i="60"/>
  <c r="AV302" i="60"/>
  <c r="AW302" i="60"/>
  <c r="AX302" i="60"/>
  <c r="AY302" i="60"/>
  <c r="AZ302" i="60"/>
  <c r="BA302" i="60"/>
  <c r="BB302" i="60"/>
  <c r="BC302" i="60"/>
  <c r="BD302" i="60"/>
  <c r="BE302" i="60"/>
  <c r="BF302" i="60"/>
  <c r="BG302" i="60"/>
  <c r="BH302" i="60"/>
  <c r="BI302" i="60"/>
  <c r="BJ302" i="60"/>
  <c r="BK302" i="60"/>
  <c r="BL302" i="60"/>
  <c r="BM302" i="60"/>
  <c r="BN302" i="60"/>
  <c r="BO302" i="60"/>
  <c r="BP302" i="60"/>
  <c r="BQ302" i="60"/>
  <c r="BR302" i="60"/>
  <c r="BS302" i="60"/>
  <c r="BT302" i="60"/>
  <c r="BU302" i="60"/>
  <c r="BV302" i="60"/>
  <c r="BW302" i="60"/>
  <c r="BX302" i="60"/>
  <c r="BY302" i="60"/>
  <c r="BZ302" i="60"/>
  <c r="CA302" i="60"/>
  <c r="CB302" i="60"/>
  <c r="CC302" i="60"/>
  <c r="CD302" i="60"/>
  <c r="CE302" i="60"/>
  <c r="CF302" i="60"/>
  <c r="CG302" i="60"/>
  <c r="CH302" i="60"/>
  <c r="CI302" i="60"/>
  <c r="CJ302" i="60"/>
  <c r="CK302" i="60"/>
  <c r="CL302" i="60"/>
  <c r="CM302" i="60"/>
  <c r="E303" i="60"/>
  <c r="F303" i="60"/>
  <c r="G303" i="60"/>
  <c r="H303" i="60"/>
  <c r="I303" i="60"/>
  <c r="J303" i="60"/>
  <c r="K303" i="60"/>
  <c r="L303" i="60"/>
  <c r="M303" i="60"/>
  <c r="N303" i="60"/>
  <c r="O303" i="60"/>
  <c r="P303" i="60"/>
  <c r="Q303" i="60"/>
  <c r="R303" i="60"/>
  <c r="S303" i="60"/>
  <c r="T303" i="60"/>
  <c r="U303" i="60"/>
  <c r="V303" i="60"/>
  <c r="W303" i="60"/>
  <c r="X303" i="60"/>
  <c r="Y303" i="60"/>
  <c r="Z303" i="60"/>
  <c r="AA303" i="60"/>
  <c r="AB303" i="60"/>
  <c r="AC303" i="60"/>
  <c r="AD303" i="60"/>
  <c r="AE303" i="60"/>
  <c r="AF303" i="60"/>
  <c r="AG303" i="60"/>
  <c r="AH303" i="60"/>
  <c r="AI303" i="60"/>
  <c r="AJ303" i="60"/>
  <c r="AK303" i="60"/>
  <c r="AL303" i="60"/>
  <c r="AM303" i="60"/>
  <c r="AN303" i="60"/>
  <c r="AO303" i="60"/>
  <c r="AP303" i="60"/>
  <c r="AQ303" i="60"/>
  <c r="AR303" i="60"/>
  <c r="AS303" i="60"/>
  <c r="AT303" i="60"/>
  <c r="AU303" i="60"/>
  <c r="AV303" i="60"/>
  <c r="AW303" i="60"/>
  <c r="AX303" i="60"/>
  <c r="AY303" i="60"/>
  <c r="AZ303" i="60"/>
  <c r="BA303" i="60"/>
  <c r="BB303" i="60"/>
  <c r="BC303" i="60"/>
  <c r="BD303" i="60"/>
  <c r="BE303" i="60"/>
  <c r="BF303" i="60"/>
  <c r="BG303" i="60"/>
  <c r="BH303" i="60"/>
  <c r="BI303" i="60"/>
  <c r="BJ303" i="60"/>
  <c r="BK303" i="60"/>
  <c r="BL303" i="60"/>
  <c r="BM303" i="60"/>
  <c r="BN303" i="60"/>
  <c r="BO303" i="60"/>
  <c r="BP303" i="60"/>
  <c r="BQ303" i="60"/>
  <c r="BR303" i="60"/>
  <c r="BS303" i="60"/>
  <c r="BT303" i="60"/>
  <c r="BU303" i="60"/>
  <c r="BV303" i="60"/>
  <c r="BW303" i="60"/>
  <c r="BX303" i="60"/>
  <c r="BY303" i="60"/>
  <c r="BZ303" i="60"/>
  <c r="CA303" i="60"/>
  <c r="CB303" i="60"/>
  <c r="CC303" i="60"/>
  <c r="CD303" i="60"/>
  <c r="CE303" i="60"/>
  <c r="CF303" i="60"/>
  <c r="CG303" i="60"/>
  <c r="CH303" i="60"/>
  <c r="CI303" i="60"/>
  <c r="CJ303" i="60"/>
  <c r="CK303" i="60"/>
  <c r="CL303" i="60"/>
  <c r="CM303" i="60"/>
  <c r="E304" i="60"/>
  <c r="F304" i="60"/>
  <c r="G304" i="60"/>
  <c r="H304" i="60"/>
  <c r="I304" i="60"/>
  <c r="J304" i="60"/>
  <c r="K304" i="60"/>
  <c r="L304" i="60"/>
  <c r="M304" i="60"/>
  <c r="N304" i="60"/>
  <c r="O304" i="60"/>
  <c r="P304" i="60"/>
  <c r="Q304" i="60"/>
  <c r="R304" i="60"/>
  <c r="S304" i="60"/>
  <c r="T304" i="60"/>
  <c r="U304" i="60"/>
  <c r="V304" i="60"/>
  <c r="W304" i="60"/>
  <c r="X304" i="60"/>
  <c r="Y304" i="60"/>
  <c r="Z304" i="60"/>
  <c r="AA304" i="60"/>
  <c r="AB304" i="60"/>
  <c r="AC304" i="60"/>
  <c r="AD304" i="60"/>
  <c r="AE304" i="60"/>
  <c r="AF304" i="60"/>
  <c r="AG304" i="60"/>
  <c r="AH304" i="60"/>
  <c r="AI304" i="60"/>
  <c r="AJ304" i="60"/>
  <c r="AK304" i="60"/>
  <c r="AL304" i="60"/>
  <c r="AM304" i="60"/>
  <c r="AN304" i="60"/>
  <c r="AO304" i="60"/>
  <c r="AP304" i="60"/>
  <c r="AQ304" i="60"/>
  <c r="AR304" i="60"/>
  <c r="AS304" i="60"/>
  <c r="AT304" i="60"/>
  <c r="AU304" i="60"/>
  <c r="AV304" i="60"/>
  <c r="AW304" i="60"/>
  <c r="AX304" i="60"/>
  <c r="AY304" i="60"/>
  <c r="AZ304" i="60"/>
  <c r="BA304" i="60"/>
  <c r="BB304" i="60"/>
  <c r="BC304" i="60"/>
  <c r="BD304" i="60"/>
  <c r="BE304" i="60"/>
  <c r="BF304" i="60"/>
  <c r="BG304" i="60"/>
  <c r="BH304" i="60"/>
  <c r="BI304" i="60"/>
  <c r="BJ304" i="60"/>
  <c r="BK304" i="60"/>
  <c r="BL304" i="60"/>
  <c r="BM304" i="60"/>
  <c r="BN304" i="60"/>
  <c r="BO304" i="60"/>
  <c r="BP304" i="60"/>
  <c r="BQ304" i="60"/>
  <c r="BR304" i="60"/>
  <c r="BS304" i="60"/>
  <c r="BT304" i="60"/>
  <c r="BU304" i="60"/>
  <c r="BV304" i="60"/>
  <c r="BW304" i="60"/>
  <c r="BX304" i="60"/>
  <c r="BY304" i="60"/>
  <c r="BZ304" i="60"/>
  <c r="CA304" i="60"/>
  <c r="CB304" i="60"/>
  <c r="CC304" i="60"/>
  <c r="CD304" i="60"/>
  <c r="CE304" i="60"/>
  <c r="CF304" i="60"/>
  <c r="CG304" i="60"/>
  <c r="CH304" i="60"/>
  <c r="CI304" i="60"/>
  <c r="CJ304" i="60"/>
  <c r="CK304" i="60"/>
  <c r="CL304" i="60"/>
  <c r="CM304" i="60"/>
  <c r="E305" i="60"/>
  <c r="F305" i="60"/>
  <c r="G305" i="60"/>
  <c r="H305" i="60"/>
  <c r="I305" i="60"/>
  <c r="J305" i="60"/>
  <c r="K305" i="60"/>
  <c r="L305" i="60"/>
  <c r="M305" i="60"/>
  <c r="N305" i="60"/>
  <c r="O305" i="60"/>
  <c r="P305" i="60"/>
  <c r="Q305" i="60"/>
  <c r="R305" i="60"/>
  <c r="S305" i="60"/>
  <c r="T305" i="60"/>
  <c r="U305" i="60"/>
  <c r="V305" i="60"/>
  <c r="W305" i="60"/>
  <c r="X305" i="60"/>
  <c r="Y305" i="60"/>
  <c r="Z305" i="60"/>
  <c r="AA305" i="60"/>
  <c r="AB305" i="60"/>
  <c r="AC305" i="60"/>
  <c r="AD305" i="60"/>
  <c r="AE305" i="60"/>
  <c r="AF305" i="60"/>
  <c r="AG305" i="60"/>
  <c r="AH305" i="60"/>
  <c r="AI305" i="60"/>
  <c r="AJ305" i="60"/>
  <c r="AK305" i="60"/>
  <c r="AL305" i="60"/>
  <c r="AM305" i="60"/>
  <c r="AN305" i="60"/>
  <c r="AO305" i="60"/>
  <c r="AP305" i="60"/>
  <c r="AQ305" i="60"/>
  <c r="AR305" i="60"/>
  <c r="AS305" i="60"/>
  <c r="AT305" i="60"/>
  <c r="AU305" i="60"/>
  <c r="AV305" i="60"/>
  <c r="AW305" i="60"/>
  <c r="AX305" i="60"/>
  <c r="AY305" i="60"/>
  <c r="AZ305" i="60"/>
  <c r="BA305" i="60"/>
  <c r="BB305" i="60"/>
  <c r="BC305" i="60"/>
  <c r="BD305" i="60"/>
  <c r="BE305" i="60"/>
  <c r="BF305" i="60"/>
  <c r="BG305" i="60"/>
  <c r="BH305" i="60"/>
  <c r="BI305" i="60"/>
  <c r="BJ305" i="60"/>
  <c r="BK305" i="60"/>
  <c r="BL305" i="60"/>
  <c r="BM305" i="60"/>
  <c r="BN305" i="60"/>
  <c r="BO305" i="60"/>
  <c r="BP305" i="60"/>
  <c r="BQ305" i="60"/>
  <c r="BR305" i="60"/>
  <c r="BS305" i="60"/>
  <c r="BT305" i="60"/>
  <c r="BU305" i="60"/>
  <c r="BV305" i="60"/>
  <c r="BW305" i="60"/>
  <c r="BX305" i="60"/>
  <c r="BY305" i="60"/>
  <c r="BZ305" i="60"/>
  <c r="CA305" i="60"/>
  <c r="CB305" i="60"/>
  <c r="CC305" i="60"/>
  <c r="CD305" i="60"/>
  <c r="CE305" i="60"/>
  <c r="CF305" i="60"/>
  <c r="CG305" i="60"/>
  <c r="CH305" i="60"/>
  <c r="CI305" i="60"/>
  <c r="CJ305" i="60"/>
  <c r="CK305" i="60"/>
  <c r="CL305" i="60"/>
  <c r="CM305" i="60"/>
  <c r="E306" i="60"/>
  <c r="F306" i="60"/>
  <c r="G306" i="60"/>
  <c r="H306" i="60"/>
  <c r="I306" i="60"/>
  <c r="J306" i="60"/>
  <c r="K306" i="60"/>
  <c r="L306" i="60"/>
  <c r="M306" i="60"/>
  <c r="N306" i="60"/>
  <c r="O306" i="60"/>
  <c r="P306" i="60"/>
  <c r="Q306" i="60"/>
  <c r="R306" i="60"/>
  <c r="S306" i="60"/>
  <c r="T306" i="60"/>
  <c r="U306" i="60"/>
  <c r="V306" i="60"/>
  <c r="W306" i="60"/>
  <c r="X306" i="60"/>
  <c r="Y306" i="60"/>
  <c r="Z306" i="60"/>
  <c r="AA306" i="60"/>
  <c r="AB306" i="60"/>
  <c r="AC306" i="60"/>
  <c r="AD306" i="60"/>
  <c r="AE306" i="60"/>
  <c r="AF306" i="60"/>
  <c r="AG306" i="60"/>
  <c r="AH306" i="60"/>
  <c r="AI306" i="60"/>
  <c r="AJ306" i="60"/>
  <c r="AK306" i="60"/>
  <c r="AL306" i="60"/>
  <c r="AM306" i="60"/>
  <c r="AN306" i="60"/>
  <c r="AO306" i="60"/>
  <c r="AP306" i="60"/>
  <c r="AQ306" i="60"/>
  <c r="AR306" i="60"/>
  <c r="AS306" i="60"/>
  <c r="AT306" i="60"/>
  <c r="AU306" i="60"/>
  <c r="AV306" i="60"/>
  <c r="AW306" i="60"/>
  <c r="AX306" i="60"/>
  <c r="AY306" i="60"/>
  <c r="AZ306" i="60"/>
  <c r="BA306" i="60"/>
  <c r="BB306" i="60"/>
  <c r="BC306" i="60"/>
  <c r="BD306" i="60"/>
  <c r="BE306" i="60"/>
  <c r="BF306" i="60"/>
  <c r="BG306" i="60"/>
  <c r="BH306" i="60"/>
  <c r="BI306" i="60"/>
  <c r="BJ306" i="60"/>
  <c r="BK306" i="60"/>
  <c r="BL306" i="60"/>
  <c r="BM306" i="60"/>
  <c r="BN306" i="60"/>
  <c r="BO306" i="60"/>
  <c r="BP306" i="60"/>
  <c r="BQ306" i="60"/>
  <c r="BR306" i="60"/>
  <c r="BS306" i="60"/>
  <c r="BT306" i="60"/>
  <c r="BU306" i="60"/>
  <c r="BV306" i="60"/>
  <c r="BW306" i="60"/>
  <c r="BX306" i="60"/>
  <c r="BY306" i="60"/>
  <c r="BZ306" i="60"/>
  <c r="CA306" i="60"/>
  <c r="CB306" i="60"/>
  <c r="CC306" i="60"/>
  <c r="CD306" i="60"/>
  <c r="CE306" i="60"/>
  <c r="CF306" i="60"/>
  <c r="CG306" i="60"/>
  <c r="CH306" i="60"/>
  <c r="CI306" i="60"/>
  <c r="CJ306" i="60"/>
  <c r="CK306" i="60"/>
  <c r="CL306" i="60"/>
  <c r="CM306" i="60"/>
  <c r="P73" i="61" l="1"/>
  <c r="P74" i="61"/>
  <c r="P75" i="61"/>
  <c r="P76" i="61"/>
  <c r="P77" i="61"/>
  <c r="P78" i="61"/>
  <c r="P79" i="61"/>
  <c r="P80" i="61"/>
  <c r="P81" i="61"/>
  <c r="P82" i="61"/>
  <c r="P83" i="61"/>
  <c r="P84" i="61"/>
  <c r="P85" i="61"/>
  <c r="P86" i="61"/>
  <c r="P87" i="61"/>
  <c r="P88" i="61"/>
  <c r="P89" i="61"/>
  <c r="P90" i="61"/>
  <c r="P91" i="61"/>
  <c r="P92" i="61"/>
  <c r="P72" i="61"/>
  <c r="P57" i="61"/>
  <c r="P39" i="61"/>
  <c r="P25" i="61"/>
  <c r="P17" i="61"/>
  <c r="R5" i="61"/>
  <c r="E34" i="60" l="1"/>
  <c r="F34" i="60"/>
  <c r="G34" i="60"/>
  <c r="H34" i="60"/>
  <c r="I34" i="60"/>
  <c r="J34" i="60"/>
  <c r="K34" i="60"/>
  <c r="L34" i="60"/>
  <c r="M34" i="60"/>
  <c r="N34" i="60"/>
  <c r="O34" i="60"/>
  <c r="P34" i="60"/>
  <c r="Q34" i="60"/>
  <c r="R34" i="60"/>
  <c r="S34" i="60"/>
  <c r="T34" i="60"/>
  <c r="U34" i="60"/>
  <c r="V34" i="60"/>
  <c r="W34" i="60"/>
  <c r="X34" i="60"/>
  <c r="Y34" i="60"/>
  <c r="Z34" i="60"/>
  <c r="AA34" i="60"/>
  <c r="AB34" i="60"/>
  <c r="AC34" i="60"/>
  <c r="AD34" i="60"/>
  <c r="AE34" i="60"/>
  <c r="AF34" i="60"/>
  <c r="AG34" i="60"/>
  <c r="AH34" i="60"/>
  <c r="AI34" i="60"/>
  <c r="AJ34" i="60"/>
  <c r="AK34" i="60"/>
  <c r="AL34" i="60"/>
  <c r="AM34" i="60"/>
  <c r="AN34" i="60"/>
  <c r="AO34" i="60"/>
  <c r="AP34" i="60"/>
  <c r="AQ34" i="60"/>
  <c r="AR34" i="60"/>
  <c r="AS34" i="60"/>
  <c r="AT34" i="60"/>
  <c r="AU34" i="60"/>
  <c r="AV34" i="60"/>
  <c r="AW34" i="60"/>
  <c r="AX34" i="60"/>
  <c r="AY34" i="60"/>
  <c r="AZ34" i="60"/>
  <c r="BA34" i="60"/>
  <c r="BB34" i="60"/>
  <c r="BC34" i="60"/>
  <c r="BD34" i="60"/>
  <c r="BE34" i="60"/>
  <c r="BF34" i="60"/>
  <c r="BG34" i="60"/>
  <c r="BH34" i="60"/>
  <c r="BI34" i="60"/>
  <c r="BJ34" i="60"/>
  <c r="BK34" i="60"/>
  <c r="BL34" i="60"/>
  <c r="BM34" i="60"/>
  <c r="BN34" i="60"/>
  <c r="BO34" i="60"/>
  <c r="BP34" i="60"/>
  <c r="BQ34" i="60"/>
  <c r="BR34" i="60"/>
  <c r="BS34" i="60"/>
  <c r="BT34" i="60"/>
  <c r="BU34" i="60"/>
  <c r="BV34" i="60"/>
  <c r="BW34" i="60"/>
  <c r="BX34" i="60"/>
  <c r="BY34" i="60"/>
  <c r="BZ34" i="60"/>
  <c r="CA34" i="60"/>
  <c r="CB34" i="60"/>
  <c r="CC34" i="60"/>
  <c r="CD34" i="60"/>
  <c r="CE34" i="60"/>
  <c r="CF34" i="60"/>
  <c r="CG34" i="60"/>
  <c r="CH34" i="60"/>
  <c r="CI34" i="60"/>
  <c r="CJ34" i="60"/>
  <c r="CK34" i="60"/>
  <c r="CL34" i="60"/>
  <c r="CM34" i="60"/>
  <c r="E35" i="60"/>
  <c r="F35" i="60"/>
  <c r="G35" i="60"/>
  <c r="H35" i="60"/>
  <c r="I35" i="60"/>
  <c r="J35" i="60"/>
  <c r="K35" i="60"/>
  <c r="L35" i="60"/>
  <c r="M35" i="60"/>
  <c r="N35" i="60"/>
  <c r="O35" i="60"/>
  <c r="P35" i="60"/>
  <c r="Q35" i="60"/>
  <c r="R35" i="60"/>
  <c r="S35" i="60"/>
  <c r="T35" i="60"/>
  <c r="U35" i="60"/>
  <c r="V35" i="60"/>
  <c r="W35" i="60"/>
  <c r="X35" i="60"/>
  <c r="Y35" i="60"/>
  <c r="Z35" i="60"/>
  <c r="AA35" i="60"/>
  <c r="AB35" i="60"/>
  <c r="AC35" i="60"/>
  <c r="AD35" i="60"/>
  <c r="AE35" i="60"/>
  <c r="AF35" i="60"/>
  <c r="AG35" i="60"/>
  <c r="AH35" i="60"/>
  <c r="AI35" i="60"/>
  <c r="AJ35" i="60"/>
  <c r="AK35" i="60"/>
  <c r="AL35" i="60"/>
  <c r="AM35" i="60"/>
  <c r="AN35" i="60"/>
  <c r="AO35" i="60"/>
  <c r="AP35" i="60"/>
  <c r="AQ35" i="60"/>
  <c r="AR35" i="60"/>
  <c r="AS35" i="60"/>
  <c r="AT35" i="60"/>
  <c r="AU35" i="60"/>
  <c r="AV35" i="60"/>
  <c r="AW35" i="60"/>
  <c r="AX35" i="60"/>
  <c r="AY35" i="60"/>
  <c r="AZ35" i="60"/>
  <c r="BA35" i="60"/>
  <c r="BB35" i="60"/>
  <c r="BC35" i="60"/>
  <c r="BD35" i="60"/>
  <c r="BE35" i="60"/>
  <c r="BF35" i="60"/>
  <c r="BG35" i="60"/>
  <c r="BH35" i="60"/>
  <c r="BI35" i="60"/>
  <c r="BJ35" i="60"/>
  <c r="BK35" i="60"/>
  <c r="BL35" i="60"/>
  <c r="BM35" i="60"/>
  <c r="BN35" i="60"/>
  <c r="BO35" i="60"/>
  <c r="BP35" i="60"/>
  <c r="BQ35" i="60"/>
  <c r="BR35" i="60"/>
  <c r="BS35" i="60"/>
  <c r="BT35" i="60"/>
  <c r="BU35" i="60"/>
  <c r="BV35" i="60"/>
  <c r="BW35" i="60"/>
  <c r="BX35" i="60"/>
  <c r="BY35" i="60"/>
  <c r="BZ35" i="60"/>
  <c r="CA35" i="60"/>
  <c r="CB35" i="60"/>
  <c r="CC35" i="60"/>
  <c r="CD35" i="60"/>
  <c r="CE35" i="60"/>
  <c r="CF35" i="60"/>
  <c r="CG35" i="60"/>
  <c r="CH35" i="60"/>
  <c r="CI35" i="60"/>
  <c r="CJ35" i="60"/>
  <c r="CK35" i="60"/>
  <c r="CL35" i="60"/>
  <c r="CM35" i="60"/>
  <c r="E36" i="60"/>
  <c r="F36" i="60"/>
  <c r="G36" i="60"/>
  <c r="H36" i="60"/>
  <c r="I36" i="60"/>
  <c r="J36" i="60"/>
  <c r="K36" i="60"/>
  <c r="L36" i="60"/>
  <c r="M36" i="60"/>
  <c r="N36" i="60"/>
  <c r="O36" i="60"/>
  <c r="P36" i="60"/>
  <c r="Q36" i="60"/>
  <c r="R36" i="60"/>
  <c r="S36" i="60"/>
  <c r="T36" i="60"/>
  <c r="U36" i="60"/>
  <c r="V36" i="60"/>
  <c r="W36" i="60"/>
  <c r="X36" i="60"/>
  <c r="Y36" i="60"/>
  <c r="Z36" i="60"/>
  <c r="AA36" i="60"/>
  <c r="AB36" i="60"/>
  <c r="AC36" i="60"/>
  <c r="AD36" i="60"/>
  <c r="AE36" i="60"/>
  <c r="AF36" i="60"/>
  <c r="AG36" i="60"/>
  <c r="AH36" i="60"/>
  <c r="AI36" i="60"/>
  <c r="AJ36" i="60"/>
  <c r="AK36" i="60"/>
  <c r="AL36" i="60"/>
  <c r="AM36" i="60"/>
  <c r="AN36" i="60"/>
  <c r="AO36" i="60"/>
  <c r="AP36" i="60"/>
  <c r="AQ36" i="60"/>
  <c r="AR36" i="60"/>
  <c r="AS36" i="60"/>
  <c r="AT36" i="60"/>
  <c r="AU36" i="60"/>
  <c r="AV36" i="60"/>
  <c r="AW36" i="60"/>
  <c r="AX36" i="60"/>
  <c r="AY36" i="60"/>
  <c r="AZ36" i="60"/>
  <c r="BA36" i="60"/>
  <c r="BB36" i="60"/>
  <c r="BC36" i="60"/>
  <c r="BD36" i="60"/>
  <c r="BE36" i="60"/>
  <c r="BF36" i="60"/>
  <c r="BG36" i="60"/>
  <c r="BH36" i="60"/>
  <c r="BI36" i="60"/>
  <c r="BJ36" i="60"/>
  <c r="BK36" i="60"/>
  <c r="BL36" i="60"/>
  <c r="BM36" i="60"/>
  <c r="BN36" i="60"/>
  <c r="BO36" i="60"/>
  <c r="BP36" i="60"/>
  <c r="BQ36" i="60"/>
  <c r="BR36" i="60"/>
  <c r="BS36" i="60"/>
  <c r="BT36" i="60"/>
  <c r="BU36" i="60"/>
  <c r="BV36" i="60"/>
  <c r="BW36" i="60"/>
  <c r="BX36" i="60"/>
  <c r="BY36" i="60"/>
  <c r="BZ36" i="60"/>
  <c r="CA36" i="60"/>
  <c r="CB36" i="60"/>
  <c r="CC36" i="60"/>
  <c r="CD36" i="60"/>
  <c r="CE36" i="60"/>
  <c r="CF36" i="60"/>
  <c r="CG36" i="60"/>
  <c r="CH36" i="60"/>
  <c r="CI36" i="60"/>
  <c r="CJ36" i="60"/>
  <c r="CK36" i="60"/>
  <c r="CL36" i="60"/>
  <c r="CM36" i="60"/>
  <c r="E37" i="60"/>
  <c r="F37" i="60"/>
  <c r="G37" i="60"/>
  <c r="H37" i="60"/>
  <c r="I37" i="60"/>
  <c r="J37" i="60"/>
  <c r="K37" i="60"/>
  <c r="L37" i="60"/>
  <c r="M37" i="60"/>
  <c r="N37" i="60"/>
  <c r="O37" i="60"/>
  <c r="P37" i="60"/>
  <c r="Q37" i="60"/>
  <c r="R37" i="60"/>
  <c r="S37" i="60"/>
  <c r="T37" i="60"/>
  <c r="U37" i="60"/>
  <c r="V37" i="60"/>
  <c r="W37" i="60"/>
  <c r="X37" i="60"/>
  <c r="Y37" i="60"/>
  <c r="Z37" i="60"/>
  <c r="AA37" i="60"/>
  <c r="AB37" i="60"/>
  <c r="AC37" i="60"/>
  <c r="AD37" i="60"/>
  <c r="AE37" i="60"/>
  <c r="AF37" i="60"/>
  <c r="AG37" i="60"/>
  <c r="AH37" i="60"/>
  <c r="AI37" i="60"/>
  <c r="AJ37" i="60"/>
  <c r="AK37" i="60"/>
  <c r="AL37" i="60"/>
  <c r="AM37" i="60"/>
  <c r="AN37" i="60"/>
  <c r="AO37" i="60"/>
  <c r="AP37" i="60"/>
  <c r="AQ37" i="60"/>
  <c r="AR37" i="60"/>
  <c r="AS37" i="60"/>
  <c r="AT37" i="60"/>
  <c r="AU37" i="60"/>
  <c r="AV37" i="60"/>
  <c r="AW37" i="60"/>
  <c r="AX37" i="60"/>
  <c r="AY37" i="60"/>
  <c r="AZ37" i="60"/>
  <c r="BA37" i="60"/>
  <c r="BB37" i="60"/>
  <c r="BC37" i="60"/>
  <c r="BD37" i="60"/>
  <c r="BE37" i="60"/>
  <c r="BF37" i="60"/>
  <c r="BG37" i="60"/>
  <c r="BH37" i="60"/>
  <c r="BI37" i="60"/>
  <c r="BJ37" i="60"/>
  <c r="BK37" i="60"/>
  <c r="BL37" i="60"/>
  <c r="BM37" i="60"/>
  <c r="BN37" i="60"/>
  <c r="BO37" i="60"/>
  <c r="BP37" i="60"/>
  <c r="BQ37" i="60"/>
  <c r="BR37" i="60"/>
  <c r="BS37" i="60"/>
  <c r="BT37" i="60"/>
  <c r="BU37" i="60"/>
  <c r="BV37" i="60"/>
  <c r="BW37" i="60"/>
  <c r="BX37" i="60"/>
  <c r="BY37" i="60"/>
  <c r="BZ37" i="60"/>
  <c r="CA37" i="60"/>
  <c r="CB37" i="60"/>
  <c r="CC37" i="60"/>
  <c r="CD37" i="60"/>
  <c r="CE37" i="60"/>
  <c r="CF37" i="60"/>
  <c r="CG37" i="60"/>
  <c r="CH37" i="60"/>
  <c r="CI37" i="60"/>
  <c r="CJ37" i="60"/>
  <c r="CK37" i="60"/>
  <c r="CL37" i="60"/>
  <c r="CM37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AR38" i="60"/>
  <c r="AS38" i="60"/>
  <c r="AT38" i="60"/>
  <c r="AU38" i="60"/>
  <c r="AV38" i="60"/>
  <c r="AW38" i="60"/>
  <c r="AX38" i="60"/>
  <c r="AY38" i="60"/>
  <c r="AZ38" i="60"/>
  <c r="BA38" i="60"/>
  <c r="BB38" i="60"/>
  <c r="BC38" i="60"/>
  <c r="BD38" i="60"/>
  <c r="BE38" i="60"/>
  <c r="BF38" i="60"/>
  <c r="BG38" i="60"/>
  <c r="BH38" i="60"/>
  <c r="BI38" i="60"/>
  <c r="BJ38" i="60"/>
  <c r="BK38" i="60"/>
  <c r="BL38" i="60"/>
  <c r="BM38" i="60"/>
  <c r="BN38" i="60"/>
  <c r="BO38" i="60"/>
  <c r="BP38" i="60"/>
  <c r="BQ38" i="60"/>
  <c r="BR38" i="60"/>
  <c r="BS38" i="60"/>
  <c r="BT38" i="60"/>
  <c r="BU38" i="60"/>
  <c r="BV38" i="60"/>
  <c r="BW38" i="60"/>
  <c r="BX38" i="60"/>
  <c r="BY38" i="60"/>
  <c r="BZ38" i="60"/>
  <c r="CA38" i="60"/>
  <c r="CB38" i="60"/>
  <c r="CC38" i="60"/>
  <c r="CD38" i="60"/>
  <c r="CE38" i="60"/>
  <c r="CF38" i="60"/>
  <c r="CG38" i="60"/>
  <c r="CH38" i="60"/>
  <c r="CI38" i="60"/>
  <c r="CJ38" i="60"/>
  <c r="CK38" i="60"/>
  <c r="CL38" i="60"/>
  <c r="CM38" i="60"/>
  <c r="E39" i="60"/>
  <c r="F39" i="60"/>
  <c r="G39" i="60"/>
  <c r="H39" i="60"/>
  <c r="I39" i="60"/>
  <c r="J39" i="60"/>
  <c r="K39" i="60"/>
  <c r="L39" i="60"/>
  <c r="M39" i="60"/>
  <c r="N39" i="60"/>
  <c r="O39" i="60"/>
  <c r="P39" i="60"/>
  <c r="Q39" i="60"/>
  <c r="R39" i="60"/>
  <c r="S39" i="60"/>
  <c r="T39" i="60"/>
  <c r="U39" i="60"/>
  <c r="V39" i="60"/>
  <c r="W39" i="60"/>
  <c r="X39" i="60"/>
  <c r="Y39" i="60"/>
  <c r="Z39" i="60"/>
  <c r="AA39" i="60"/>
  <c r="AB39" i="60"/>
  <c r="AC39" i="60"/>
  <c r="AD39" i="60"/>
  <c r="AE39" i="60"/>
  <c r="AF39" i="60"/>
  <c r="AG39" i="60"/>
  <c r="AH39" i="60"/>
  <c r="AI39" i="60"/>
  <c r="AJ39" i="60"/>
  <c r="AK39" i="60"/>
  <c r="AL39" i="60"/>
  <c r="AM39" i="60"/>
  <c r="AN39" i="60"/>
  <c r="AO39" i="60"/>
  <c r="AP39" i="60"/>
  <c r="AQ39" i="60"/>
  <c r="AR39" i="60"/>
  <c r="AS39" i="60"/>
  <c r="AT39" i="60"/>
  <c r="AU39" i="60"/>
  <c r="AV39" i="60"/>
  <c r="AW39" i="60"/>
  <c r="AX39" i="60"/>
  <c r="AY39" i="60"/>
  <c r="AZ39" i="60"/>
  <c r="BA39" i="60"/>
  <c r="BB39" i="60"/>
  <c r="BC39" i="60"/>
  <c r="BD39" i="60"/>
  <c r="BE39" i="60"/>
  <c r="BF39" i="60"/>
  <c r="BG39" i="60"/>
  <c r="BH39" i="60"/>
  <c r="BI39" i="60"/>
  <c r="BJ39" i="60"/>
  <c r="BK39" i="60"/>
  <c r="BL39" i="60"/>
  <c r="BM39" i="60"/>
  <c r="BN39" i="60"/>
  <c r="BO39" i="60"/>
  <c r="BP39" i="60"/>
  <c r="BQ39" i="60"/>
  <c r="BR39" i="60"/>
  <c r="BS39" i="60"/>
  <c r="BT39" i="60"/>
  <c r="BU39" i="60"/>
  <c r="BV39" i="60"/>
  <c r="BW39" i="60"/>
  <c r="BX39" i="60"/>
  <c r="BY39" i="60"/>
  <c r="BZ39" i="60"/>
  <c r="CA39" i="60"/>
  <c r="CB39" i="60"/>
  <c r="CC39" i="60"/>
  <c r="CD39" i="60"/>
  <c r="CE39" i="60"/>
  <c r="CF39" i="60"/>
  <c r="CG39" i="60"/>
  <c r="CH39" i="60"/>
  <c r="CI39" i="60"/>
  <c r="CJ39" i="60"/>
  <c r="CK39" i="60"/>
  <c r="CL39" i="60"/>
  <c r="CM39" i="60"/>
  <c r="E40" i="60"/>
  <c r="F40" i="60"/>
  <c r="G40" i="60"/>
  <c r="H40" i="60"/>
  <c r="I40" i="60"/>
  <c r="J40" i="60"/>
  <c r="K40" i="60"/>
  <c r="L40" i="60"/>
  <c r="M40" i="60"/>
  <c r="N40" i="60"/>
  <c r="O40" i="60"/>
  <c r="P40" i="60"/>
  <c r="Q40" i="60"/>
  <c r="R40" i="60"/>
  <c r="S40" i="60"/>
  <c r="T40" i="60"/>
  <c r="U40" i="60"/>
  <c r="V40" i="60"/>
  <c r="W40" i="60"/>
  <c r="X40" i="60"/>
  <c r="Y40" i="60"/>
  <c r="Z40" i="60"/>
  <c r="AA40" i="60"/>
  <c r="AB40" i="60"/>
  <c r="AC40" i="60"/>
  <c r="AD40" i="60"/>
  <c r="AE40" i="60"/>
  <c r="AF40" i="60"/>
  <c r="AG40" i="60"/>
  <c r="AH40" i="60"/>
  <c r="AI40" i="60"/>
  <c r="AJ40" i="60"/>
  <c r="AK40" i="60"/>
  <c r="AL40" i="60"/>
  <c r="AM40" i="60"/>
  <c r="AN40" i="60"/>
  <c r="AO40" i="60"/>
  <c r="AP40" i="60"/>
  <c r="AQ40" i="60"/>
  <c r="AR40" i="60"/>
  <c r="AS40" i="60"/>
  <c r="AT40" i="60"/>
  <c r="AU40" i="60"/>
  <c r="AV40" i="60"/>
  <c r="AW40" i="60"/>
  <c r="AX40" i="60"/>
  <c r="AY40" i="60"/>
  <c r="AZ40" i="60"/>
  <c r="BA40" i="60"/>
  <c r="BB40" i="60"/>
  <c r="BC40" i="60"/>
  <c r="BD40" i="60"/>
  <c r="BE40" i="60"/>
  <c r="BF40" i="60"/>
  <c r="BG40" i="60"/>
  <c r="BH40" i="60"/>
  <c r="BI40" i="60"/>
  <c r="BJ40" i="60"/>
  <c r="BK40" i="60"/>
  <c r="BL40" i="60"/>
  <c r="BM40" i="60"/>
  <c r="BN40" i="60"/>
  <c r="BO40" i="60"/>
  <c r="BP40" i="60"/>
  <c r="BQ40" i="60"/>
  <c r="BR40" i="60"/>
  <c r="BS40" i="60"/>
  <c r="BT40" i="60"/>
  <c r="BU40" i="60"/>
  <c r="BV40" i="60"/>
  <c r="BW40" i="60"/>
  <c r="BX40" i="60"/>
  <c r="BY40" i="60"/>
  <c r="BZ40" i="60"/>
  <c r="CA40" i="60"/>
  <c r="CB40" i="60"/>
  <c r="CC40" i="60"/>
  <c r="CD40" i="60"/>
  <c r="CE40" i="60"/>
  <c r="CF40" i="60"/>
  <c r="CG40" i="60"/>
  <c r="CH40" i="60"/>
  <c r="CI40" i="60"/>
  <c r="CJ40" i="60"/>
  <c r="CK40" i="60"/>
  <c r="CL40" i="60"/>
  <c r="CM40" i="60"/>
  <c r="E41" i="60"/>
  <c r="F41" i="60"/>
  <c r="G41" i="60"/>
  <c r="H41" i="60"/>
  <c r="I41" i="60"/>
  <c r="J41" i="60"/>
  <c r="K41" i="60"/>
  <c r="L41" i="60"/>
  <c r="M41" i="60"/>
  <c r="N41" i="60"/>
  <c r="O41" i="60"/>
  <c r="P41" i="60"/>
  <c r="Q41" i="60"/>
  <c r="R41" i="60"/>
  <c r="S41" i="60"/>
  <c r="T41" i="60"/>
  <c r="U41" i="60"/>
  <c r="V41" i="60"/>
  <c r="W41" i="60"/>
  <c r="X41" i="60"/>
  <c r="Y41" i="60"/>
  <c r="Z41" i="60"/>
  <c r="AA41" i="60"/>
  <c r="AB41" i="60"/>
  <c r="AC41" i="60"/>
  <c r="AD41" i="60"/>
  <c r="AE41" i="60"/>
  <c r="AF41" i="60"/>
  <c r="AG41" i="60"/>
  <c r="AH41" i="60"/>
  <c r="AI41" i="60"/>
  <c r="AJ41" i="60"/>
  <c r="AK41" i="60"/>
  <c r="AL41" i="60"/>
  <c r="AM41" i="60"/>
  <c r="AN41" i="60"/>
  <c r="AO41" i="60"/>
  <c r="AP41" i="60"/>
  <c r="AQ41" i="60"/>
  <c r="AR41" i="60"/>
  <c r="AS41" i="60"/>
  <c r="AT41" i="60"/>
  <c r="AU41" i="60"/>
  <c r="AV41" i="60"/>
  <c r="AW41" i="60"/>
  <c r="AX41" i="60"/>
  <c r="AY41" i="60"/>
  <c r="AZ41" i="60"/>
  <c r="BA41" i="60"/>
  <c r="BB41" i="60"/>
  <c r="BC41" i="60"/>
  <c r="BD41" i="60"/>
  <c r="BE41" i="60"/>
  <c r="BF41" i="60"/>
  <c r="BG41" i="60"/>
  <c r="BH41" i="60"/>
  <c r="BI41" i="60"/>
  <c r="BJ41" i="60"/>
  <c r="BK41" i="60"/>
  <c r="BL41" i="60"/>
  <c r="BM41" i="60"/>
  <c r="BN41" i="60"/>
  <c r="BO41" i="60"/>
  <c r="BP41" i="60"/>
  <c r="BQ41" i="60"/>
  <c r="BR41" i="60"/>
  <c r="BS41" i="60"/>
  <c r="BT41" i="60"/>
  <c r="BU41" i="60"/>
  <c r="BV41" i="60"/>
  <c r="BW41" i="60"/>
  <c r="BX41" i="60"/>
  <c r="BY41" i="60"/>
  <c r="BZ41" i="60"/>
  <c r="CA41" i="60"/>
  <c r="CB41" i="60"/>
  <c r="CC41" i="60"/>
  <c r="CD41" i="60"/>
  <c r="CE41" i="60"/>
  <c r="CF41" i="60"/>
  <c r="CG41" i="60"/>
  <c r="CH41" i="60"/>
  <c r="CI41" i="60"/>
  <c r="CJ41" i="60"/>
  <c r="CK41" i="60"/>
  <c r="CL41" i="60"/>
  <c r="CM41" i="60"/>
  <c r="E42" i="60"/>
  <c r="F42" i="60"/>
  <c r="G42" i="60"/>
  <c r="H42" i="60"/>
  <c r="I42" i="60"/>
  <c r="J42" i="60"/>
  <c r="K42" i="60"/>
  <c r="L42" i="60"/>
  <c r="M42" i="60"/>
  <c r="N42" i="60"/>
  <c r="O42" i="60"/>
  <c r="P42" i="60"/>
  <c r="Q42" i="60"/>
  <c r="R42" i="60"/>
  <c r="S42" i="60"/>
  <c r="T42" i="60"/>
  <c r="U42" i="60"/>
  <c r="V42" i="60"/>
  <c r="W42" i="60"/>
  <c r="X42" i="60"/>
  <c r="Y42" i="60"/>
  <c r="Z42" i="60"/>
  <c r="AA42" i="60"/>
  <c r="AB42" i="60"/>
  <c r="AC42" i="60"/>
  <c r="AD42" i="60"/>
  <c r="AE42" i="60"/>
  <c r="AF42" i="60"/>
  <c r="AG42" i="60"/>
  <c r="AH42" i="60"/>
  <c r="AI42" i="60"/>
  <c r="AJ42" i="60"/>
  <c r="AK42" i="60"/>
  <c r="AL42" i="60"/>
  <c r="AM42" i="60"/>
  <c r="AN42" i="60"/>
  <c r="AO42" i="60"/>
  <c r="AP42" i="60"/>
  <c r="AQ42" i="60"/>
  <c r="AR42" i="60"/>
  <c r="AS42" i="60"/>
  <c r="AT42" i="60"/>
  <c r="AU42" i="60"/>
  <c r="AV42" i="60"/>
  <c r="AW42" i="60"/>
  <c r="AX42" i="60"/>
  <c r="AY42" i="60"/>
  <c r="AZ42" i="60"/>
  <c r="BA42" i="60"/>
  <c r="BB42" i="60"/>
  <c r="BC42" i="60"/>
  <c r="BD42" i="60"/>
  <c r="BE42" i="60"/>
  <c r="BF42" i="60"/>
  <c r="BG42" i="60"/>
  <c r="BH42" i="60"/>
  <c r="BI42" i="60"/>
  <c r="BJ42" i="60"/>
  <c r="BK42" i="60"/>
  <c r="BL42" i="60"/>
  <c r="BM42" i="60"/>
  <c r="BN42" i="60"/>
  <c r="BO42" i="60"/>
  <c r="BP42" i="60"/>
  <c r="BQ42" i="60"/>
  <c r="BR42" i="60"/>
  <c r="BS42" i="60"/>
  <c r="BT42" i="60"/>
  <c r="BU42" i="60"/>
  <c r="BV42" i="60"/>
  <c r="BW42" i="60"/>
  <c r="BX42" i="60"/>
  <c r="BY42" i="60"/>
  <c r="BZ42" i="60"/>
  <c r="CA42" i="60"/>
  <c r="CB42" i="60"/>
  <c r="CC42" i="60"/>
  <c r="CD42" i="60"/>
  <c r="CE42" i="60"/>
  <c r="CF42" i="60"/>
  <c r="CG42" i="60"/>
  <c r="CH42" i="60"/>
  <c r="CI42" i="60"/>
  <c r="CJ42" i="60"/>
  <c r="CK42" i="60"/>
  <c r="CL42" i="60"/>
  <c r="CM42" i="60"/>
  <c r="E43" i="60"/>
  <c r="F43" i="60"/>
  <c r="G43" i="60"/>
  <c r="H43" i="60"/>
  <c r="I43" i="60"/>
  <c r="J43" i="60"/>
  <c r="K43" i="60"/>
  <c r="L43" i="60"/>
  <c r="M43" i="60"/>
  <c r="N43" i="60"/>
  <c r="O43" i="60"/>
  <c r="P43" i="60"/>
  <c r="Q43" i="60"/>
  <c r="R43" i="60"/>
  <c r="S43" i="60"/>
  <c r="T43" i="60"/>
  <c r="U43" i="60"/>
  <c r="V43" i="60"/>
  <c r="W43" i="60"/>
  <c r="X43" i="60"/>
  <c r="Y43" i="60"/>
  <c r="Z43" i="60"/>
  <c r="AA43" i="60"/>
  <c r="AB43" i="60"/>
  <c r="AC43" i="60"/>
  <c r="AD43" i="60"/>
  <c r="AE43" i="60"/>
  <c r="AF43" i="60"/>
  <c r="AG43" i="60"/>
  <c r="AH43" i="60"/>
  <c r="AI43" i="60"/>
  <c r="AJ43" i="60"/>
  <c r="AK43" i="60"/>
  <c r="AL43" i="60"/>
  <c r="AM43" i="60"/>
  <c r="AN43" i="60"/>
  <c r="AO43" i="60"/>
  <c r="AP43" i="60"/>
  <c r="AQ43" i="60"/>
  <c r="AR43" i="60"/>
  <c r="AS43" i="60"/>
  <c r="AT43" i="60"/>
  <c r="AU43" i="60"/>
  <c r="AV43" i="60"/>
  <c r="AW43" i="60"/>
  <c r="AX43" i="60"/>
  <c r="AY43" i="60"/>
  <c r="AZ43" i="60"/>
  <c r="BA43" i="60"/>
  <c r="BB43" i="60"/>
  <c r="BC43" i="60"/>
  <c r="BD43" i="60"/>
  <c r="BE43" i="60"/>
  <c r="BF43" i="60"/>
  <c r="BG43" i="60"/>
  <c r="BH43" i="60"/>
  <c r="BI43" i="60"/>
  <c r="BJ43" i="60"/>
  <c r="BK43" i="60"/>
  <c r="BL43" i="60"/>
  <c r="BM43" i="60"/>
  <c r="BN43" i="60"/>
  <c r="BO43" i="60"/>
  <c r="BP43" i="60"/>
  <c r="BQ43" i="60"/>
  <c r="BR43" i="60"/>
  <c r="BS43" i="60"/>
  <c r="BT43" i="60"/>
  <c r="BU43" i="60"/>
  <c r="BV43" i="60"/>
  <c r="BW43" i="60"/>
  <c r="BX43" i="60"/>
  <c r="BY43" i="60"/>
  <c r="BZ43" i="60"/>
  <c r="CA43" i="60"/>
  <c r="CB43" i="60"/>
  <c r="CC43" i="60"/>
  <c r="CD43" i="60"/>
  <c r="CE43" i="60"/>
  <c r="CF43" i="60"/>
  <c r="CG43" i="60"/>
  <c r="CH43" i="60"/>
  <c r="CI43" i="60"/>
  <c r="CJ43" i="60"/>
  <c r="CK43" i="60"/>
  <c r="CL43" i="60"/>
  <c r="CM43" i="60"/>
  <c r="E54" i="60"/>
  <c r="F54" i="60"/>
  <c r="G54" i="60"/>
  <c r="H54" i="60"/>
  <c r="I54" i="60"/>
  <c r="J54" i="60"/>
  <c r="K54" i="60"/>
  <c r="L54" i="60"/>
  <c r="M54" i="60"/>
  <c r="N54" i="60"/>
  <c r="O54" i="60"/>
  <c r="P54" i="60"/>
  <c r="Q54" i="60"/>
  <c r="R54" i="60"/>
  <c r="S54" i="60"/>
  <c r="T54" i="60"/>
  <c r="U54" i="60"/>
  <c r="V54" i="60"/>
  <c r="W54" i="60"/>
  <c r="X54" i="60"/>
  <c r="Y54" i="60"/>
  <c r="Z54" i="60"/>
  <c r="AA54" i="60"/>
  <c r="AB54" i="60"/>
  <c r="AC54" i="60"/>
  <c r="AD54" i="60"/>
  <c r="AE54" i="60"/>
  <c r="AF54" i="60"/>
  <c r="AG54" i="60"/>
  <c r="AH54" i="60"/>
  <c r="AI54" i="60"/>
  <c r="AJ54" i="60"/>
  <c r="AK54" i="60"/>
  <c r="AL54" i="60"/>
  <c r="AM54" i="60"/>
  <c r="AN54" i="60"/>
  <c r="AO54" i="60"/>
  <c r="AP54" i="60"/>
  <c r="AQ54" i="60"/>
  <c r="AR54" i="60"/>
  <c r="AS54" i="60"/>
  <c r="AT54" i="60"/>
  <c r="AU54" i="60"/>
  <c r="AV54" i="60"/>
  <c r="AW54" i="60"/>
  <c r="AX54" i="60"/>
  <c r="AY54" i="60"/>
  <c r="AZ54" i="60"/>
  <c r="BA54" i="60"/>
  <c r="BB54" i="60"/>
  <c r="BC54" i="60"/>
  <c r="BD54" i="60"/>
  <c r="BE54" i="60"/>
  <c r="BF54" i="60"/>
  <c r="BG54" i="60"/>
  <c r="BH54" i="60"/>
  <c r="BI54" i="60"/>
  <c r="BJ54" i="60"/>
  <c r="BK54" i="60"/>
  <c r="BL54" i="60"/>
  <c r="BM54" i="60"/>
  <c r="BN54" i="60"/>
  <c r="BO54" i="60"/>
  <c r="BP54" i="60"/>
  <c r="BQ54" i="60"/>
  <c r="BR54" i="60"/>
  <c r="BS54" i="60"/>
  <c r="BT54" i="60"/>
  <c r="BU54" i="60"/>
  <c r="BV54" i="60"/>
  <c r="BW54" i="60"/>
  <c r="BX54" i="60"/>
  <c r="BY54" i="60"/>
  <c r="BZ54" i="60"/>
  <c r="CA54" i="60"/>
  <c r="CB54" i="60"/>
  <c r="CC54" i="60"/>
  <c r="CD54" i="60"/>
  <c r="CE54" i="60"/>
  <c r="CF54" i="60"/>
  <c r="CG54" i="60"/>
  <c r="CH54" i="60"/>
  <c r="CI54" i="60"/>
  <c r="CJ54" i="60"/>
  <c r="CK54" i="60"/>
  <c r="CL54" i="60"/>
  <c r="CM54" i="60"/>
  <c r="E55" i="60"/>
  <c r="F55" i="60"/>
  <c r="G55" i="60"/>
  <c r="H55" i="60"/>
  <c r="I55" i="60"/>
  <c r="J55" i="60"/>
  <c r="K55" i="60"/>
  <c r="L55" i="60"/>
  <c r="M55" i="60"/>
  <c r="N55" i="60"/>
  <c r="O55" i="60"/>
  <c r="P55" i="60"/>
  <c r="Q55" i="60"/>
  <c r="R55" i="60"/>
  <c r="S55" i="60"/>
  <c r="T55" i="60"/>
  <c r="U55" i="60"/>
  <c r="V55" i="60"/>
  <c r="W55" i="60"/>
  <c r="X55" i="60"/>
  <c r="Y55" i="60"/>
  <c r="Z55" i="60"/>
  <c r="AA55" i="60"/>
  <c r="AB55" i="60"/>
  <c r="AC55" i="60"/>
  <c r="AD55" i="60"/>
  <c r="AE55" i="60"/>
  <c r="AF55" i="60"/>
  <c r="AG55" i="60"/>
  <c r="AH55" i="60"/>
  <c r="AI55" i="60"/>
  <c r="AJ55" i="60"/>
  <c r="AK55" i="60"/>
  <c r="AL55" i="60"/>
  <c r="AM55" i="60"/>
  <c r="AN55" i="60"/>
  <c r="AO55" i="60"/>
  <c r="AP55" i="60"/>
  <c r="AQ55" i="60"/>
  <c r="AR55" i="60"/>
  <c r="AS55" i="60"/>
  <c r="AT55" i="60"/>
  <c r="AU55" i="60"/>
  <c r="AV55" i="60"/>
  <c r="AW55" i="60"/>
  <c r="AX55" i="60"/>
  <c r="AY55" i="60"/>
  <c r="AZ55" i="60"/>
  <c r="BA55" i="60"/>
  <c r="BB55" i="60"/>
  <c r="BC55" i="60"/>
  <c r="BD55" i="60"/>
  <c r="BE55" i="60"/>
  <c r="BF55" i="60"/>
  <c r="BG55" i="60"/>
  <c r="BH55" i="60"/>
  <c r="BI55" i="60"/>
  <c r="BJ55" i="60"/>
  <c r="BK55" i="60"/>
  <c r="BL55" i="60"/>
  <c r="BM55" i="60"/>
  <c r="BN55" i="60"/>
  <c r="BO55" i="60"/>
  <c r="BP55" i="60"/>
  <c r="BQ55" i="60"/>
  <c r="BR55" i="60"/>
  <c r="BS55" i="60"/>
  <c r="BT55" i="60"/>
  <c r="BU55" i="60"/>
  <c r="BV55" i="60"/>
  <c r="BW55" i="60"/>
  <c r="BX55" i="60"/>
  <c r="BY55" i="60"/>
  <c r="BZ55" i="60"/>
  <c r="CA55" i="60"/>
  <c r="CB55" i="60"/>
  <c r="CC55" i="60"/>
  <c r="CD55" i="60"/>
  <c r="CE55" i="60"/>
  <c r="CF55" i="60"/>
  <c r="CG55" i="60"/>
  <c r="CH55" i="60"/>
  <c r="CI55" i="60"/>
  <c r="CJ55" i="60"/>
  <c r="CK55" i="60"/>
  <c r="CL55" i="60"/>
  <c r="CM55" i="60"/>
  <c r="E56" i="60"/>
  <c r="F56" i="60"/>
  <c r="G56" i="60"/>
  <c r="H56" i="60"/>
  <c r="I56" i="60"/>
  <c r="J56" i="60"/>
  <c r="K56" i="60"/>
  <c r="L56" i="60"/>
  <c r="M56" i="60"/>
  <c r="N56" i="60"/>
  <c r="O56" i="60"/>
  <c r="P56" i="60"/>
  <c r="Q56" i="60"/>
  <c r="R56" i="60"/>
  <c r="S56" i="60"/>
  <c r="T56" i="60"/>
  <c r="U56" i="60"/>
  <c r="V56" i="60"/>
  <c r="W56" i="60"/>
  <c r="X56" i="60"/>
  <c r="Y56" i="60"/>
  <c r="Z56" i="60"/>
  <c r="AA56" i="60"/>
  <c r="AB56" i="60"/>
  <c r="AC56" i="60"/>
  <c r="AD56" i="60"/>
  <c r="AE56" i="60"/>
  <c r="AF56" i="60"/>
  <c r="AG56" i="60"/>
  <c r="AH56" i="60"/>
  <c r="AI56" i="60"/>
  <c r="AJ56" i="60"/>
  <c r="AK56" i="60"/>
  <c r="AL56" i="60"/>
  <c r="AM56" i="60"/>
  <c r="AN56" i="60"/>
  <c r="AO56" i="60"/>
  <c r="AP56" i="60"/>
  <c r="AQ56" i="60"/>
  <c r="AR56" i="60"/>
  <c r="AS56" i="60"/>
  <c r="AT56" i="60"/>
  <c r="AU56" i="60"/>
  <c r="AV56" i="60"/>
  <c r="AW56" i="60"/>
  <c r="AX56" i="60"/>
  <c r="AY56" i="60"/>
  <c r="AZ56" i="60"/>
  <c r="BA56" i="60"/>
  <c r="BB56" i="60"/>
  <c r="BC56" i="60"/>
  <c r="BD56" i="60"/>
  <c r="BE56" i="60"/>
  <c r="BF56" i="60"/>
  <c r="BG56" i="60"/>
  <c r="BH56" i="60"/>
  <c r="BI56" i="60"/>
  <c r="BJ56" i="60"/>
  <c r="BK56" i="60"/>
  <c r="BL56" i="60"/>
  <c r="BM56" i="60"/>
  <c r="BN56" i="60"/>
  <c r="BO56" i="60"/>
  <c r="BP56" i="60"/>
  <c r="BQ56" i="60"/>
  <c r="BR56" i="60"/>
  <c r="BS56" i="60"/>
  <c r="BT56" i="60"/>
  <c r="BU56" i="60"/>
  <c r="BV56" i="60"/>
  <c r="BW56" i="60"/>
  <c r="BX56" i="60"/>
  <c r="BY56" i="60"/>
  <c r="BZ56" i="60"/>
  <c r="CA56" i="60"/>
  <c r="CB56" i="60"/>
  <c r="CC56" i="60"/>
  <c r="CD56" i="60"/>
  <c r="CE56" i="60"/>
  <c r="CF56" i="60"/>
  <c r="CG56" i="60"/>
  <c r="CH56" i="60"/>
  <c r="CI56" i="60"/>
  <c r="CJ56" i="60"/>
  <c r="CK56" i="60"/>
  <c r="CL56" i="60"/>
  <c r="CM56" i="60"/>
  <c r="E57" i="60"/>
  <c r="F57" i="60"/>
  <c r="G57" i="60"/>
  <c r="H57" i="60"/>
  <c r="I57" i="60"/>
  <c r="J57" i="60"/>
  <c r="K57" i="60"/>
  <c r="L57" i="60"/>
  <c r="M57" i="60"/>
  <c r="N57" i="60"/>
  <c r="O57" i="60"/>
  <c r="P57" i="60"/>
  <c r="Q57" i="60"/>
  <c r="R57" i="60"/>
  <c r="S57" i="60"/>
  <c r="T57" i="60"/>
  <c r="U57" i="60"/>
  <c r="V57" i="60"/>
  <c r="W57" i="60"/>
  <c r="X57" i="60"/>
  <c r="Y57" i="60"/>
  <c r="Z57" i="60"/>
  <c r="AA57" i="60"/>
  <c r="AB57" i="60"/>
  <c r="AC57" i="60"/>
  <c r="AD57" i="60"/>
  <c r="AE57" i="60"/>
  <c r="AF57" i="60"/>
  <c r="AG57" i="60"/>
  <c r="AH57" i="60"/>
  <c r="AI57" i="60"/>
  <c r="AJ57" i="60"/>
  <c r="AK57" i="60"/>
  <c r="AL57" i="60"/>
  <c r="AM57" i="60"/>
  <c r="AN57" i="60"/>
  <c r="AO57" i="60"/>
  <c r="AP57" i="60"/>
  <c r="AQ57" i="60"/>
  <c r="AR57" i="60"/>
  <c r="AS57" i="60"/>
  <c r="AT57" i="60"/>
  <c r="AU57" i="60"/>
  <c r="AV57" i="60"/>
  <c r="AW57" i="60"/>
  <c r="AX57" i="60"/>
  <c r="AY57" i="60"/>
  <c r="AZ57" i="60"/>
  <c r="BA57" i="60"/>
  <c r="BB57" i="60"/>
  <c r="BC57" i="60"/>
  <c r="BD57" i="60"/>
  <c r="BE57" i="60"/>
  <c r="BF57" i="60"/>
  <c r="BG57" i="60"/>
  <c r="BH57" i="60"/>
  <c r="BI57" i="60"/>
  <c r="BJ57" i="60"/>
  <c r="BK57" i="60"/>
  <c r="BL57" i="60"/>
  <c r="BM57" i="60"/>
  <c r="BN57" i="60"/>
  <c r="BO57" i="60"/>
  <c r="BP57" i="60"/>
  <c r="BQ57" i="60"/>
  <c r="BR57" i="60"/>
  <c r="BS57" i="60"/>
  <c r="BT57" i="60"/>
  <c r="BU57" i="60"/>
  <c r="BV57" i="60"/>
  <c r="BW57" i="60"/>
  <c r="BX57" i="60"/>
  <c r="BY57" i="60"/>
  <c r="BZ57" i="60"/>
  <c r="CA57" i="60"/>
  <c r="CB57" i="60"/>
  <c r="CC57" i="60"/>
  <c r="CD57" i="60"/>
  <c r="CE57" i="60"/>
  <c r="CF57" i="60"/>
  <c r="CG57" i="60"/>
  <c r="CH57" i="60"/>
  <c r="CI57" i="60"/>
  <c r="CJ57" i="60"/>
  <c r="CK57" i="60"/>
  <c r="CL57" i="60"/>
  <c r="CM57" i="60"/>
  <c r="E58" i="60"/>
  <c r="F58" i="60"/>
  <c r="G58" i="60"/>
  <c r="H58" i="60"/>
  <c r="I58" i="60"/>
  <c r="J58" i="60"/>
  <c r="K58" i="60"/>
  <c r="L58" i="60"/>
  <c r="M58" i="60"/>
  <c r="N58" i="60"/>
  <c r="O58" i="60"/>
  <c r="P58" i="60"/>
  <c r="Q58" i="60"/>
  <c r="R58" i="60"/>
  <c r="S58" i="60"/>
  <c r="T58" i="60"/>
  <c r="U58" i="60"/>
  <c r="V58" i="60"/>
  <c r="W58" i="60"/>
  <c r="X58" i="60"/>
  <c r="Y58" i="60"/>
  <c r="Z58" i="60"/>
  <c r="AA58" i="60"/>
  <c r="AB58" i="60"/>
  <c r="AC58" i="60"/>
  <c r="AD58" i="60"/>
  <c r="AE58" i="60"/>
  <c r="AF58" i="60"/>
  <c r="AG58" i="60"/>
  <c r="AH58" i="60"/>
  <c r="AI58" i="60"/>
  <c r="AJ58" i="60"/>
  <c r="AK58" i="60"/>
  <c r="AL58" i="60"/>
  <c r="AM58" i="60"/>
  <c r="AN58" i="60"/>
  <c r="AO58" i="60"/>
  <c r="AP58" i="60"/>
  <c r="AQ58" i="60"/>
  <c r="AR58" i="60"/>
  <c r="AS58" i="60"/>
  <c r="AT58" i="60"/>
  <c r="AU58" i="60"/>
  <c r="AV58" i="60"/>
  <c r="AW58" i="60"/>
  <c r="AX58" i="60"/>
  <c r="AY58" i="60"/>
  <c r="AZ58" i="60"/>
  <c r="BA58" i="60"/>
  <c r="BB58" i="60"/>
  <c r="BC58" i="60"/>
  <c r="BD58" i="60"/>
  <c r="BE58" i="60"/>
  <c r="BF58" i="60"/>
  <c r="BG58" i="60"/>
  <c r="BH58" i="60"/>
  <c r="BI58" i="60"/>
  <c r="BJ58" i="60"/>
  <c r="BK58" i="60"/>
  <c r="BL58" i="60"/>
  <c r="BM58" i="60"/>
  <c r="BN58" i="60"/>
  <c r="BO58" i="60"/>
  <c r="BP58" i="60"/>
  <c r="BQ58" i="60"/>
  <c r="BR58" i="60"/>
  <c r="BS58" i="60"/>
  <c r="BT58" i="60"/>
  <c r="BU58" i="60"/>
  <c r="BV58" i="60"/>
  <c r="BW58" i="60"/>
  <c r="BX58" i="60"/>
  <c r="BY58" i="60"/>
  <c r="BZ58" i="60"/>
  <c r="CA58" i="60"/>
  <c r="CB58" i="60"/>
  <c r="CC58" i="60"/>
  <c r="CD58" i="60"/>
  <c r="CE58" i="60"/>
  <c r="CF58" i="60"/>
  <c r="CG58" i="60"/>
  <c r="CH58" i="60"/>
  <c r="CI58" i="60"/>
  <c r="CJ58" i="60"/>
  <c r="CK58" i="60"/>
  <c r="CL58" i="60"/>
  <c r="CM58" i="60"/>
  <c r="E59" i="60"/>
  <c r="F59" i="60"/>
  <c r="G59" i="60"/>
  <c r="H59" i="60"/>
  <c r="I59" i="60"/>
  <c r="J59" i="60"/>
  <c r="K59" i="60"/>
  <c r="L59" i="60"/>
  <c r="M59" i="60"/>
  <c r="N59" i="60"/>
  <c r="O59" i="60"/>
  <c r="P59" i="60"/>
  <c r="Q59" i="60"/>
  <c r="R59" i="60"/>
  <c r="S59" i="60"/>
  <c r="T59" i="60"/>
  <c r="U59" i="60"/>
  <c r="V59" i="60"/>
  <c r="W59" i="60"/>
  <c r="X59" i="60"/>
  <c r="Y59" i="60"/>
  <c r="Z59" i="60"/>
  <c r="AA59" i="60"/>
  <c r="AB59" i="60"/>
  <c r="AC59" i="60"/>
  <c r="AD59" i="60"/>
  <c r="AE59" i="60"/>
  <c r="AF59" i="60"/>
  <c r="AG59" i="60"/>
  <c r="AH59" i="60"/>
  <c r="AI59" i="60"/>
  <c r="AJ59" i="60"/>
  <c r="AK59" i="60"/>
  <c r="AL59" i="60"/>
  <c r="AM59" i="60"/>
  <c r="AN59" i="60"/>
  <c r="AO59" i="60"/>
  <c r="AP59" i="60"/>
  <c r="AQ59" i="60"/>
  <c r="AR59" i="60"/>
  <c r="AS59" i="60"/>
  <c r="AT59" i="60"/>
  <c r="AU59" i="60"/>
  <c r="AV59" i="60"/>
  <c r="AW59" i="60"/>
  <c r="AX59" i="60"/>
  <c r="AY59" i="60"/>
  <c r="AZ59" i="60"/>
  <c r="BA59" i="60"/>
  <c r="BB59" i="60"/>
  <c r="BC59" i="60"/>
  <c r="BD59" i="60"/>
  <c r="BE59" i="60"/>
  <c r="BF59" i="60"/>
  <c r="BG59" i="60"/>
  <c r="BH59" i="60"/>
  <c r="BI59" i="60"/>
  <c r="BJ59" i="60"/>
  <c r="BK59" i="60"/>
  <c r="BL59" i="60"/>
  <c r="BM59" i="60"/>
  <c r="BN59" i="60"/>
  <c r="BO59" i="60"/>
  <c r="BP59" i="60"/>
  <c r="BQ59" i="60"/>
  <c r="BR59" i="60"/>
  <c r="BS59" i="60"/>
  <c r="BT59" i="60"/>
  <c r="BU59" i="60"/>
  <c r="BV59" i="60"/>
  <c r="BW59" i="60"/>
  <c r="BX59" i="60"/>
  <c r="BY59" i="60"/>
  <c r="BZ59" i="60"/>
  <c r="CA59" i="60"/>
  <c r="CB59" i="60"/>
  <c r="CC59" i="60"/>
  <c r="CD59" i="60"/>
  <c r="CE59" i="60"/>
  <c r="CF59" i="60"/>
  <c r="CG59" i="60"/>
  <c r="CH59" i="60"/>
  <c r="CI59" i="60"/>
  <c r="CJ59" i="60"/>
  <c r="CK59" i="60"/>
  <c r="CL59" i="60"/>
  <c r="CM59" i="60"/>
  <c r="E60" i="60"/>
  <c r="F60" i="60"/>
  <c r="G60" i="60"/>
  <c r="H60" i="60"/>
  <c r="I60" i="60"/>
  <c r="J60" i="60"/>
  <c r="K60" i="60"/>
  <c r="L60" i="60"/>
  <c r="M60" i="60"/>
  <c r="N60" i="60"/>
  <c r="O60" i="60"/>
  <c r="P60" i="60"/>
  <c r="Q60" i="60"/>
  <c r="R60" i="60"/>
  <c r="S60" i="60"/>
  <c r="T60" i="60"/>
  <c r="U60" i="60"/>
  <c r="V60" i="60"/>
  <c r="W60" i="60"/>
  <c r="X60" i="60"/>
  <c r="Y60" i="60"/>
  <c r="Z60" i="60"/>
  <c r="AA60" i="60"/>
  <c r="AB60" i="60"/>
  <c r="AC60" i="60"/>
  <c r="AD60" i="60"/>
  <c r="AE60" i="60"/>
  <c r="AF60" i="60"/>
  <c r="AG60" i="60"/>
  <c r="AH60" i="60"/>
  <c r="AI60" i="60"/>
  <c r="AJ60" i="60"/>
  <c r="AK60" i="60"/>
  <c r="AL60" i="60"/>
  <c r="AM60" i="60"/>
  <c r="AN60" i="60"/>
  <c r="AO60" i="60"/>
  <c r="AP60" i="60"/>
  <c r="AQ60" i="60"/>
  <c r="AR60" i="60"/>
  <c r="AS60" i="60"/>
  <c r="AT60" i="60"/>
  <c r="AU60" i="60"/>
  <c r="AV60" i="60"/>
  <c r="AW60" i="60"/>
  <c r="AX60" i="60"/>
  <c r="AY60" i="60"/>
  <c r="AZ60" i="60"/>
  <c r="BA60" i="60"/>
  <c r="BB60" i="60"/>
  <c r="BC60" i="60"/>
  <c r="BD60" i="60"/>
  <c r="BE60" i="60"/>
  <c r="BF60" i="60"/>
  <c r="BG60" i="60"/>
  <c r="BH60" i="60"/>
  <c r="BI60" i="60"/>
  <c r="BJ60" i="60"/>
  <c r="BK60" i="60"/>
  <c r="BL60" i="60"/>
  <c r="BM60" i="60"/>
  <c r="BN60" i="60"/>
  <c r="BO60" i="60"/>
  <c r="BP60" i="60"/>
  <c r="BQ60" i="60"/>
  <c r="BR60" i="60"/>
  <c r="BS60" i="60"/>
  <c r="BT60" i="60"/>
  <c r="BU60" i="60"/>
  <c r="BV60" i="60"/>
  <c r="BW60" i="60"/>
  <c r="BX60" i="60"/>
  <c r="BY60" i="60"/>
  <c r="BZ60" i="60"/>
  <c r="CA60" i="60"/>
  <c r="CB60" i="60"/>
  <c r="CC60" i="60"/>
  <c r="CD60" i="60"/>
  <c r="CE60" i="60"/>
  <c r="CF60" i="60"/>
  <c r="CG60" i="60"/>
  <c r="CH60" i="60"/>
  <c r="CI60" i="60"/>
  <c r="CJ60" i="60"/>
  <c r="CK60" i="60"/>
  <c r="CL60" i="60"/>
  <c r="CM60" i="60"/>
  <c r="E61" i="60"/>
  <c r="F61" i="60"/>
  <c r="G61" i="60"/>
  <c r="H61" i="60"/>
  <c r="I61" i="60"/>
  <c r="J61" i="60"/>
  <c r="K61" i="60"/>
  <c r="L61" i="60"/>
  <c r="M61" i="60"/>
  <c r="N61" i="60"/>
  <c r="O61" i="60"/>
  <c r="P61" i="60"/>
  <c r="Q61" i="60"/>
  <c r="R61" i="60"/>
  <c r="S61" i="60"/>
  <c r="T61" i="60"/>
  <c r="U61" i="60"/>
  <c r="V61" i="60"/>
  <c r="W61" i="60"/>
  <c r="X61" i="60"/>
  <c r="Y61" i="60"/>
  <c r="Z61" i="60"/>
  <c r="AA61" i="60"/>
  <c r="AB61" i="60"/>
  <c r="AC61" i="60"/>
  <c r="AD61" i="60"/>
  <c r="AE61" i="60"/>
  <c r="AF61" i="60"/>
  <c r="AG61" i="60"/>
  <c r="AH61" i="60"/>
  <c r="AI61" i="60"/>
  <c r="AJ61" i="60"/>
  <c r="AK61" i="60"/>
  <c r="AL61" i="60"/>
  <c r="AM61" i="60"/>
  <c r="AN61" i="60"/>
  <c r="AO61" i="60"/>
  <c r="AP61" i="60"/>
  <c r="AQ61" i="60"/>
  <c r="AR61" i="60"/>
  <c r="AS61" i="60"/>
  <c r="AT61" i="60"/>
  <c r="AU61" i="60"/>
  <c r="AV61" i="60"/>
  <c r="AW61" i="60"/>
  <c r="AX61" i="60"/>
  <c r="AY61" i="60"/>
  <c r="AZ61" i="60"/>
  <c r="BA61" i="60"/>
  <c r="BB61" i="60"/>
  <c r="BC61" i="60"/>
  <c r="BD61" i="60"/>
  <c r="BE61" i="60"/>
  <c r="BF61" i="60"/>
  <c r="BG61" i="60"/>
  <c r="BH61" i="60"/>
  <c r="BI61" i="60"/>
  <c r="BJ61" i="60"/>
  <c r="BK61" i="60"/>
  <c r="BL61" i="60"/>
  <c r="BM61" i="60"/>
  <c r="BN61" i="60"/>
  <c r="BO61" i="60"/>
  <c r="BP61" i="60"/>
  <c r="BQ61" i="60"/>
  <c r="BR61" i="60"/>
  <c r="BS61" i="60"/>
  <c r="BT61" i="60"/>
  <c r="BU61" i="60"/>
  <c r="BV61" i="60"/>
  <c r="BW61" i="60"/>
  <c r="BX61" i="60"/>
  <c r="BY61" i="60"/>
  <c r="BZ61" i="60"/>
  <c r="CA61" i="60"/>
  <c r="CB61" i="60"/>
  <c r="CC61" i="60"/>
  <c r="CD61" i="60"/>
  <c r="CE61" i="60"/>
  <c r="CF61" i="60"/>
  <c r="CG61" i="60"/>
  <c r="CH61" i="60"/>
  <c r="CI61" i="60"/>
  <c r="CJ61" i="60"/>
  <c r="CK61" i="60"/>
  <c r="CL61" i="60"/>
  <c r="CM61" i="60"/>
  <c r="E62" i="60"/>
  <c r="F62" i="60"/>
  <c r="G62" i="60"/>
  <c r="H62" i="60"/>
  <c r="I62" i="60"/>
  <c r="J62" i="60"/>
  <c r="K62" i="60"/>
  <c r="L62" i="60"/>
  <c r="M62" i="60"/>
  <c r="N62" i="60"/>
  <c r="O62" i="60"/>
  <c r="P62" i="60"/>
  <c r="Q62" i="60"/>
  <c r="R62" i="60"/>
  <c r="S62" i="60"/>
  <c r="T62" i="60"/>
  <c r="U62" i="60"/>
  <c r="V62" i="60"/>
  <c r="W62" i="60"/>
  <c r="X62" i="60"/>
  <c r="Y62" i="60"/>
  <c r="Z62" i="60"/>
  <c r="AA62" i="60"/>
  <c r="AB62" i="60"/>
  <c r="AC62" i="60"/>
  <c r="AD62" i="60"/>
  <c r="AE62" i="60"/>
  <c r="AF62" i="60"/>
  <c r="AG62" i="60"/>
  <c r="AH62" i="60"/>
  <c r="AI62" i="60"/>
  <c r="AJ62" i="60"/>
  <c r="AK62" i="60"/>
  <c r="AL62" i="60"/>
  <c r="AM62" i="60"/>
  <c r="AN62" i="60"/>
  <c r="AO62" i="60"/>
  <c r="AP62" i="60"/>
  <c r="AQ62" i="60"/>
  <c r="AR62" i="60"/>
  <c r="AS62" i="60"/>
  <c r="AT62" i="60"/>
  <c r="AU62" i="60"/>
  <c r="AV62" i="60"/>
  <c r="AW62" i="60"/>
  <c r="AX62" i="60"/>
  <c r="AY62" i="60"/>
  <c r="AZ62" i="60"/>
  <c r="BA62" i="60"/>
  <c r="BB62" i="60"/>
  <c r="BC62" i="60"/>
  <c r="BD62" i="60"/>
  <c r="BE62" i="60"/>
  <c r="BF62" i="60"/>
  <c r="BG62" i="60"/>
  <c r="BH62" i="60"/>
  <c r="BI62" i="60"/>
  <c r="BJ62" i="60"/>
  <c r="BK62" i="60"/>
  <c r="BL62" i="60"/>
  <c r="BM62" i="60"/>
  <c r="BN62" i="60"/>
  <c r="BO62" i="60"/>
  <c r="BP62" i="60"/>
  <c r="BQ62" i="60"/>
  <c r="BR62" i="60"/>
  <c r="BS62" i="60"/>
  <c r="BT62" i="60"/>
  <c r="BU62" i="60"/>
  <c r="BV62" i="60"/>
  <c r="BW62" i="60"/>
  <c r="BX62" i="60"/>
  <c r="BY62" i="60"/>
  <c r="BZ62" i="60"/>
  <c r="CA62" i="60"/>
  <c r="CB62" i="60"/>
  <c r="CC62" i="60"/>
  <c r="CD62" i="60"/>
  <c r="CE62" i="60"/>
  <c r="CF62" i="60"/>
  <c r="CG62" i="60"/>
  <c r="CH62" i="60"/>
  <c r="CI62" i="60"/>
  <c r="CJ62" i="60"/>
  <c r="CK62" i="60"/>
  <c r="CL62" i="60"/>
  <c r="CM62" i="60"/>
  <c r="E63" i="60"/>
  <c r="F63" i="60"/>
  <c r="G63" i="60"/>
  <c r="H63" i="60"/>
  <c r="I63" i="60"/>
  <c r="J63" i="60"/>
  <c r="K63" i="60"/>
  <c r="L63" i="60"/>
  <c r="M63" i="60"/>
  <c r="N63" i="60"/>
  <c r="O63" i="60"/>
  <c r="P63" i="60"/>
  <c r="Q63" i="60"/>
  <c r="R63" i="60"/>
  <c r="S63" i="60"/>
  <c r="T63" i="60"/>
  <c r="U63" i="60"/>
  <c r="V63" i="60"/>
  <c r="W63" i="60"/>
  <c r="X63" i="60"/>
  <c r="Y63" i="60"/>
  <c r="Z63" i="60"/>
  <c r="AA63" i="60"/>
  <c r="AB63" i="60"/>
  <c r="AC63" i="60"/>
  <c r="AD63" i="60"/>
  <c r="AE63" i="60"/>
  <c r="AF63" i="60"/>
  <c r="AG63" i="60"/>
  <c r="AH63" i="60"/>
  <c r="AI63" i="60"/>
  <c r="AJ63" i="60"/>
  <c r="AK63" i="60"/>
  <c r="AL63" i="60"/>
  <c r="AM63" i="60"/>
  <c r="AN63" i="60"/>
  <c r="AO63" i="60"/>
  <c r="AP63" i="60"/>
  <c r="AQ63" i="60"/>
  <c r="AR63" i="60"/>
  <c r="AS63" i="60"/>
  <c r="AT63" i="60"/>
  <c r="AU63" i="60"/>
  <c r="AV63" i="60"/>
  <c r="AW63" i="60"/>
  <c r="AX63" i="60"/>
  <c r="AY63" i="60"/>
  <c r="AZ63" i="60"/>
  <c r="BA63" i="60"/>
  <c r="BB63" i="60"/>
  <c r="BC63" i="60"/>
  <c r="BD63" i="60"/>
  <c r="BE63" i="60"/>
  <c r="BF63" i="60"/>
  <c r="BG63" i="60"/>
  <c r="BH63" i="60"/>
  <c r="BI63" i="60"/>
  <c r="BJ63" i="60"/>
  <c r="BK63" i="60"/>
  <c r="BL63" i="60"/>
  <c r="BM63" i="60"/>
  <c r="BN63" i="60"/>
  <c r="BO63" i="60"/>
  <c r="BP63" i="60"/>
  <c r="BQ63" i="60"/>
  <c r="BR63" i="60"/>
  <c r="BS63" i="60"/>
  <c r="BT63" i="60"/>
  <c r="BU63" i="60"/>
  <c r="BV63" i="60"/>
  <c r="BW63" i="60"/>
  <c r="BX63" i="60"/>
  <c r="BY63" i="60"/>
  <c r="BZ63" i="60"/>
  <c r="CA63" i="60"/>
  <c r="CB63" i="60"/>
  <c r="CC63" i="60"/>
  <c r="CD63" i="60"/>
  <c r="CE63" i="60"/>
  <c r="CF63" i="60"/>
  <c r="CG63" i="60"/>
  <c r="CH63" i="60"/>
  <c r="CI63" i="60"/>
  <c r="CJ63" i="60"/>
  <c r="CK63" i="60"/>
  <c r="CL63" i="60"/>
  <c r="CM63" i="60"/>
  <c r="E64" i="60"/>
  <c r="F64" i="60"/>
  <c r="G64" i="60"/>
  <c r="H64" i="60"/>
  <c r="I64" i="60"/>
  <c r="J64" i="60"/>
  <c r="K64" i="60"/>
  <c r="L64" i="60"/>
  <c r="M64" i="60"/>
  <c r="N64" i="60"/>
  <c r="O64" i="60"/>
  <c r="P64" i="60"/>
  <c r="Q64" i="60"/>
  <c r="R64" i="60"/>
  <c r="S64" i="60"/>
  <c r="T64" i="60"/>
  <c r="U64" i="60"/>
  <c r="V64" i="60"/>
  <c r="W64" i="60"/>
  <c r="X64" i="60"/>
  <c r="Y64" i="60"/>
  <c r="Z64" i="60"/>
  <c r="AA64" i="60"/>
  <c r="AB64" i="60"/>
  <c r="AC64" i="60"/>
  <c r="AD64" i="60"/>
  <c r="AE64" i="60"/>
  <c r="AF64" i="60"/>
  <c r="AG64" i="60"/>
  <c r="AH64" i="60"/>
  <c r="AI64" i="60"/>
  <c r="AJ64" i="60"/>
  <c r="AK64" i="60"/>
  <c r="AL64" i="60"/>
  <c r="AM64" i="60"/>
  <c r="AN64" i="60"/>
  <c r="AO64" i="60"/>
  <c r="AP64" i="60"/>
  <c r="AQ64" i="60"/>
  <c r="AR64" i="60"/>
  <c r="AS64" i="60"/>
  <c r="AT64" i="60"/>
  <c r="AU64" i="60"/>
  <c r="AV64" i="60"/>
  <c r="AW64" i="60"/>
  <c r="AX64" i="60"/>
  <c r="AY64" i="60"/>
  <c r="AZ64" i="60"/>
  <c r="BA64" i="60"/>
  <c r="BB64" i="60"/>
  <c r="BC64" i="60"/>
  <c r="BD64" i="60"/>
  <c r="BE64" i="60"/>
  <c r="BF64" i="60"/>
  <c r="BG64" i="60"/>
  <c r="BH64" i="60"/>
  <c r="BI64" i="60"/>
  <c r="BJ64" i="60"/>
  <c r="BK64" i="60"/>
  <c r="BL64" i="60"/>
  <c r="BM64" i="60"/>
  <c r="BN64" i="60"/>
  <c r="BO64" i="60"/>
  <c r="BP64" i="60"/>
  <c r="BQ64" i="60"/>
  <c r="BR64" i="60"/>
  <c r="BS64" i="60"/>
  <c r="BT64" i="60"/>
  <c r="BU64" i="60"/>
  <c r="BV64" i="60"/>
  <c r="BW64" i="60"/>
  <c r="BX64" i="60"/>
  <c r="BY64" i="60"/>
  <c r="BZ64" i="60"/>
  <c r="CA64" i="60"/>
  <c r="CB64" i="60"/>
  <c r="CC64" i="60"/>
  <c r="CD64" i="60"/>
  <c r="CE64" i="60"/>
  <c r="CF64" i="60"/>
  <c r="CG64" i="60"/>
  <c r="CH64" i="60"/>
  <c r="CI64" i="60"/>
  <c r="CJ64" i="60"/>
  <c r="CK64" i="60"/>
  <c r="CL64" i="60"/>
  <c r="CM64" i="60"/>
  <c r="E65" i="60"/>
  <c r="F65" i="60"/>
  <c r="G65" i="60"/>
  <c r="H65" i="60"/>
  <c r="I65" i="60"/>
  <c r="J65" i="60"/>
  <c r="K65" i="60"/>
  <c r="L65" i="60"/>
  <c r="M65" i="60"/>
  <c r="N65" i="60"/>
  <c r="O65" i="60"/>
  <c r="P65" i="60"/>
  <c r="Q65" i="60"/>
  <c r="R65" i="60"/>
  <c r="S65" i="60"/>
  <c r="T65" i="60"/>
  <c r="U65" i="60"/>
  <c r="V65" i="60"/>
  <c r="W65" i="60"/>
  <c r="X65" i="60"/>
  <c r="Y65" i="60"/>
  <c r="Z65" i="60"/>
  <c r="AA65" i="60"/>
  <c r="AB65" i="60"/>
  <c r="AC65" i="60"/>
  <c r="AD65" i="60"/>
  <c r="AE65" i="60"/>
  <c r="AF65" i="60"/>
  <c r="AG65" i="60"/>
  <c r="AH65" i="60"/>
  <c r="AI65" i="60"/>
  <c r="AJ65" i="60"/>
  <c r="AK65" i="60"/>
  <c r="AL65" i="60"/>
  <c r="AM65" i="60"/>
  <c r="AN65" i="60"/>
  <c r="AO65" i="60"/>
  <c r="AP65" i="60"/>
  <c r="AQ65" i="60"/>
  <c r="AR65" i="60"/>
  <c r="AS65" i="60"/>
  <c r="AT65" i="60"/>
  <c r="AU65" i="60"/>
  <c r="AV65" i="60"/>
  <c r="AW65" i="60"/>
  <c r="AX65" i="60"/>
  <c r="AY65" i="60"/>
  <c r="AZ65" i="60"/>
  <c r="BA65" i="60"/>
  <c r="BB65" i="60"/>
  <c r="BC65" i="60"/>
  <c r="BD65" i="60"/>
  <c r="BE65" i="60"/>
  <c r="BF65" i="60"/>
  <c r="BG65" i="60"/>
  <c r="BH65" i="60"/>
  <c r="BI65" i="60"/>
  <c r="BJ65" i="60"/>
  <c r="BK65" i="60"/>
  <c r="E66" i="60"/>
  <c r="F66" i="60"/>
  <c r="G66" i="60"/>
  <c r="H66" i="60"/>
  <c r="I66" i="60"/>
  <c r="J66" i="60"/>
  <c r="K66" i="60"/>
  <c r="L66" i="60"/>
  <c r="M66" i="60"/>
  <c r="N66" i="60"/>
  <c r="O66" i="60"/>
  <c r="P66" i="60"/>
  <c r="Q66" i="60"/>
  <c r="R66" i="60"/>
  <c r="S66" i="60"/>
  <c r="T66" i="60"/>
  <c r="U66" i="60"/>
  <c r="V66" i="60"/>
  <c r="W66" i="60"/>
  <c r="X66" i="60"/>
  <c r="Y66" i="60"/>
  <c r="Z66" i="60"/>
  <c r="AA66" i="60"/>
  <c r="AB66" i="60"/>
  <c r="AC66" i="60"/>
  <c r="AD66" i="60"/>
  <c r="AE66" i="60"/>
  <c r="AF66" i="60"/>
  <c r="AG66" i="60"/>
  <c r="AH66" i="60"/>
  <c r="AI66" i="60"/>
  <c r="AJ66" i="60"/>
  <c r="AK66" i="60"/>
  <c r="AL66" i="60"/>
  <c r="AM66" i="60"/>
  <c r="AN66" i="60"/>
  <c r="AO66" i="60"/>
  <c r="AP66" i="60"/>
  <c r="AQ66" i="60"/>
  <c r="AR66" i="60"/>
  <c r="AS66" i="60"/>
  <c r="AT66" i="60"/>
  <c r="AU66" i="60"/>
  <c r="AV66" i="60"/>
  <c r="AW66" i="60"/>
  <c r="AX66" i="60"/>
  <c r="AY66" i="60"/>
  <c r="AZ66" i="60"/>
  <c r="BA66" i="60"/>
  <c r="BB66" i="60"/>
  <c r="BC66" i="60"/>
  <c r="BD66" i="60"/>
  <c r="BE66" i="60"/>
  <c r="BF66" i="60"/>
  <c r="BG66" i="60"/>
  <c r="BH66" i="60"/>
  <c r="BI66" i="60"/>
  <c r="BJ66" i="60"/>
  <c r="BK66" i="60"/>
  <c r="E67" i="60"/>
  <c r="F67" i="60"/>
  <c r="G67" i="60"/>
  <c r="H67" i="60"/>
  <c r="I67" i="60"/>
  <c r="J67" i="60"/>
  <c r="K67" i="60"/>
  <c r="L67" i="60"/>
  <c r="M67" i="60"/>
  <c r="N67" i="60"/>
  <c r="O67" i="60"/>
  <c r="P67" i="60"/>
  <c r="Q67" i="60"/>
  <c r="R67" i="60"/>
  <c r="S67" i="60"/>
  <c r="T67" i="60"/>
  <c r="U67" i="60"/>
  <c r="V67" i="60"/>
  <c r="W67" i="60"/>
  <c r="X67" i="60"/>
  <c r="Y67" i="60"/>
  <c r="Z67" i="60"/>
  <c r="AA67" i="60"/>
  <c r="AB67" i="60"/>
  <c r="AC67" i="60"/>
  <c r="AD67" i="60"/>
  <c r="AE67" i="60"/>
  <c r="AF67" i="60"/>
  <c r="AG67" i="60"/>
  <c r="AH67" i="60"/>
  <c r="AI67" i="60"/>
  <c r="AJ67" i="60"/>
  <c r="AK67" i="60"/>
  <c r="AL67" i="60"/>
  <c r="AM67" i="60"/>
  <c r="AN67" i="60"/>
  <c r="AO67" i="60"/>
  <c r="AP67" i="60"/>
  <c r="AQ67" i="60"/>
  <c r="AR67" i="60"/>
  <c r="AS67" i="60"/>
  <c r="AT67" i="60"/>
  <c r="AU67" i="60"/>
  <c r="AV67" i="60"/>
  <c r="AW67" i="60"/>
  <c r="AX67" i="60"/>
  <c r="AY67" i="60"/>
  <c r="AZ67" i="60"/>
  <c r="BA67" i="60"/>
  <c r="BB67" i="60"/>
  <c r="BC67" i="60"/>
  <c r="BD67" i="60"/>
  <c r="BE67" i="60"/>
  <c r="BF67" i="60"/>
  <c r="BG67" i="60"/>
  <c r="BH67" i="60"/>
  <c r="BI67" i="60"/>
  <c r="BJ67" i="60"/>
  <c r="BK67" i="60"/>
  <c r="E68" i="60"/>
  <c r="F68" i="60"/>
  <c r="G68" i="60"/>
  <c r="H68" i="60"/>
  <c r="I68" i="60"/>
  <c r="J68" i="60"/>
  <c r="K68" i="60"/>
  <c r="L68" i="60"/>
  <c r="M68" i="60"/>
  <c r="N68" i="60"/>
  <c r="O68" i="60"/>
  <c r="P68" i="60"/>
  <c r="Q68" i="60"/>
  <c r="R68" i="60"/>
  <c r="S68" i="60"/>
  <c r="T68" i="60"/>
  <c r="U68" i="60"/>
  <c r="V68" i="60"/>
  <c r="W68" i="60"/>
  <c r="X68" i="60"/>
  <c r="Y68" i="60"/>
  <c r="Z68" i="60"/>
  <c r="AA68" i="60"/>
  <c r="AB68" i="60"/>
  <c r="AC68" i="60"/>
  <c r="AD68" i="60"/>
  <c r="AE68" i="60"/>
  <c r="AF68" i="60"/>
  <c r="AG68" i="60"/>
  <c r="AH68" i="60"/>
  <c r="AI68" i="60"/>
  <c r="AJ68" i="60"/>
  <c r="AK68" i="60"/>
  <c r="AL68" i="60"/>
  <c r="AM68" i="60"/>
  <c r="AN68" i="60"/>
  <c r="AO68" i="60"/>
  <c r="AP68" i="60"/>
  <c r="AQ68" i="60"/>
  <c r="AR68" i="60"/>
  <c r="AS68" i="60"/>
  <c r="AT68" i="60"/>
  <c r="AU68" i="60"/>
  <c r="AV68" i="60"/>
  <c r="AW68" i="60"/>
  <c r="AX68" i="60"/>
  <c r="AY68" i="60"/>
  <c r="AZ68" i="60"/>
  <c r="BA68" i="60"/>
  <c r="BB68" i="60"/>
  <c r="BC68" i="60"/>
  <c r="BD68" i="60"/>
  <c r="BE68" i="60"/>
  <c r="BF68" i="60"/>
  <c r="BG68" i="60"/>
  <c r="BH68" i="60"/>
  <c r="BI68" i="60"/>
  <c r="BJ68" i="60"/>
  <c r="BK68" i="60"/>
  <c r="E69" i="60"/>
  <c r="F69" i="60"/>
  <c r="G69" i="60"/>
  <c r="H69" i="60"/>
  <c r="I69" i="60"/>
  <c r="J69" i="60"/>
  <c r="K69" i="60"/>
  <c r="L69" i="60"/>
  <c r="M69" i="60"/>
  <c r="N69" i="60"/>
  <c r="O69" i="60"/>
  <c r="P69" i="60"/>
  <c r="Q69" i="60"/>
  <c r="R69" i="60"/>
  <c r="S69" i="60"/>
  <c r="T69" i="60"/>
  <c r="U69" i="60"/>
  <c r="V69" i="60"/>
  <c r="W69" i="60"/>
  <c r="X69" i="60"/>
  <c r="Y69" i="60"/>
  <c r="Z69" i="60"/>
  <c r="AA69" i="60"/>
  <c r="AB69" i="60"/>
  <c r="AC69" i="60"/>
  <c r="AD69" i="60"/>
  <c r="AE69" i="60"/>
  <c r="AF69" i="60"/>
  <c r="AG69" i="60"/>
  <c r="AH69" i="60"/>
  <c r="AI69" i="60"/>
  <c r="AJ69" i="60"/>
  <c r="AK69" i="60"/>
  <c r="AL69" i="60"/>
  <c r="AM69" i="60"/>
  <c r="AN69" i="60"/>
  <c r="AO69" i="60"/>
  <c r="AP69" i="60"/>
  <c r="AQ69" i="60"/>
  <c r="AR69" i="60"/>
  <c r="AS69" i="60"/>
  <c r="AT69" i="60"/>
  <c r="AU69" i="60"/>
  <c r="AV69" i="60"/>
  <c r="AW69" i="60"/>
  <c r="AX69" i="60"/>
  <c r="AY69" i="60"/>
  <c r="AZ69" i="60"/>
  <c r="BA69" i="60"/>
  <c r="BB69" i="60"/>
  <c r="BC69" i="60"/>
  <c r="BD69" i="60"/>
  <c r="BE69" i="60"/>
  <c r="BF69" i="60"/>
  <c r="BG69" i="60"/>
  <c r="BH69" i="60"/>
  <c r="BI69" i="60"/>
  <c r="BJ69" i="60"/>
  <c r="BK69" i="60"/>
  <c r="E70" i="60"/>
  <c r="F70" i="60"/>
  <c r="G70" i="60"/>
  <c r="H70" i="60"/>
  <c r="I70" i="60"/>
  <c r="J70" i="60"/>
  <c r="K70" i="60"/>
  <c r="L70" i="60"/>
  <c r="M70" i="60"/>
  <c r="N70" i="60"/>
  <c r="O70" i="60"/>
  <c r="P70" i="60"/>
  <c r="Q70" i="60"/>
  <c r="R70" i="60"/>
  <c r="S70" i="60"/>
  <c r="T70" i="60"/>
  <c r="U70" i="60"/>
  <c r="V70" i="60"/>
  <c r="W70" i="60"/>
  <c r="X70" i="60"/>
  <c r="Y70" i="60"/>
  <c r="Z70" i="60"/>
  <c r="AA70" i="60"/>
  <c r="AB70" i="60"/>
  <c r="AC70" i="60"/>
  <c r="AD70" i="60"/>
  <c r="AE70" i="60"/>
  <c r="AF70" i="60"/>
  <c r="AG70" i="60"/>
  <c r="AH70" i="60"/>
  <c r="AI70" i="60"/>
  <c r="AJ70" i="60"/>
  <c r="AK70" i="60"/>
  <c r="AL70" i="60"/>
  <c r="AM70" i="60"/>
  <c r="AN70" i="60"/>
  <c r="AO70" i="60"/>
  <c r="AP70" i="60"/>
  <c r="AQ70" i="60"/>
  <c r="AR70" i="60"/>
  <c r="AS70" i="60"/>
  <c r="AT70" i="60"/>
  <c r="AU70" i="60"/>
  <c r="AV70" i="60"/>
  <c r="AW70" i="60"/>
  <c r="AX70" i="60"/>
  <c r="AY70" i="60"/>
  <c r="AZ70" i="60"/>
  <c r="BA70" i="60"/>
  <c r="BB70" i="60"/>
  <c r="BC70" i="60"/>
  <c r="BD70" i="60"/>
  <c r="BE70" i="60"/>
  <c r="BF70" i="60"/>
  <c r="BG70" i="60"/>
  <c r="BH70" i="60"/>
  <c r="BI70" i="60"/>
  <c r="BJ70" i="60"/>
  <c r="BK70" i="60"/>
  <c r="E71" i="60"/>
  <c r="F71" i="60"/>
  <c r="G71" i="60"/>
  <c r="H71" i="60"/>
  <c r="I71" i="60"/>
  <c r="J71" i="60"/>
  <c r="K71" i="60"/>
  <c r="L71" i="60"/>
  <c r="M71" i="60"/>
  <c r="N71" i="60"/>
  <c r="O71" i="60"/>
  <c r="P71" i="60"/>
  <c r="Q71" i="60"/>
  <c r="R71" i="60"/>
  <c r="S71" i="60"/>
  <c r="T71" i="60"/>
  <c r="U71" i="60"/>
  <c r="V71" i="60"/>
  <c r="W71" i="60"/>
  <c r="X71" i="60"/>
  <c r="Y71" i="60"/>
  <c r="Z71" i="60"/>
  <c r="AA71" i="60"/>
  <c r="AB71" i="60"/>
  <c r="AC71" i="60"/>
  <c r="AD71" i="60"/>
  <c r="AE71" i="60"/>
  <c r="AF71" i="60"/>
  <c r="AG71" i="60"/>
  <c r="AH71" i="60"/>
  <c r="AI71" i="60"/>
  <c r="AJ71" i="60"/>
  <c r="AK71" i="60"/>
  <c r="AL71" i="60"/>
  <c r="AM71" i="60"/>
  <c r="AN71" i="60"/>
  <c r="AO71" i="60"/>
  <c r="AP71" i="60"/>
  <c r="AQ71" i="60"/>
  <c r="AR71" i="60"/>
  <c r="AS71" i="60"/>
  <c r="AT71" i="60"/>
  <c r="AU71" i="60"/>
  <c r="AV71" i="60"/>
  <c r="AW71" i="60"/>
  <c r="AX71" i="60"/>
  <c r="AY71" i="60"/>
  <c r="AZ71" i="60"/>
  <c r="BA71" i="60"/>
  <c r="BB71" i="60"/>
  <c r="BC71" i="60"/>
  <c r="BD71" i="60"/>
  <c r="BE71" i="60"/>
  <c r="BF71" i="60"/>
  <c r="BG71" i="60"/>
  <c r="BH71" i="60"/>
  <c r="BI71" i="60"/>
  <c r="BJ71" i="60"/>
  <c r="BK71" i="60"/>
  <c r="E72" i="60"/>
  <c r="F72" i="60"/>
  <c r="G72" i="60"/>
  <c r="H72" i="60"/>
  <c r="I72" i="60"/>
  <c r="J72" i="60"/>
  <c r="K72" i="60"/>
  <c r="L72" i="60"/>
  <c r="M72" i="60"/>
  <c r="N72" i="60"/>
  <c r="O72" i="60"/>
  <c r="P72" i="60"/>
  <c r="Q72" i="60"/>
  <c r="R72" i="60"/>
  <c r="S72" i="60"/>
  <c r="T72" i="60"/>
  <c r="U72" i="60"/>
  <c r="V72" i="60"/>
  <c r="W72" i="60"/>
  <c r="X72" i="60"/>
  <c r="Y72" i="60"/>
  <c r="Z72" i="60"/>
  <c r="AA72" i="60"/>
  <c r="AB72" i="60"/>
  <c r="AC72" i="60"/>
  <c r="AD72" i="60"/>
  <c r="AE72" i="60"/>
  <c r="AF72" i="60"/>
  <c r="AG72" i="60"/>
  <c r="AH72" i="60"/>
  <c r="AI72" i="60"/>
  <c r="AJ72" i="60"/>
  <c r="AK72" i="60"/>
  <c r="AL72" i="60"/>
  <c r="AM72" i="60"/>
  <c r="AN72" i="60"/>
  <c r="AO72" i="60"/>
  <c r="AP72" i="60"/>
  <c r="AQ72" i="60"/>
  <c r="AR72" i="60"/>
  <c r="AS72" i="60"/>
  <c r="AT72" i="60"/>
  <c r="AU72" i="60"/>
  <c r="AV72" i="60"/>
  <c r="AW72" i="60"/>
  <c r="AX72" i="60"/>
  <c r="AY72" i="60"/>
  <c r="AZ72" i="60"/>
  <c r="BA72" i="60"/>
  <c r="BB72" i="60"/>
  <c r="BC72" i="60"/>
  <c r="BD72" i="60"/>
  <c r="BE72" i="60"/>
  <c r="BF72" i="60"/>
  <c r="BG72" i="60"/>
  <c r="BH72" i="60"/>
  <c r="BI72" i="60"/>
  <c r="BJ72" i="60"/>
  <c r="BK72" i="60"/>
  <c r="E73" i="60"/>
  <c r="F73" i="60"/>
  <c r="G73" i="60"/>
  <c r="H73" i="60"/>
  <c r="I73" i="60"/>
  <c r="J73" i="60"/>
  <c r="K73" i="60"/>
  <c r="L73" i="60"/>
  <c r="M73" i="60"/>
  <c r="N73" i="60"/>
  <c r="O73" i="60"/>
  <c r="P73" i="60"/>
  <c r="Q73" i="60"/>
  <c r="R73" i="60"/>
  <c r="S73" i="60"/>
  <c r="T73" i="60"/>
  <c r="U73" i="60"/>
  <c r="V73" i="60"/>
  <c r="W73" i="60"/>
  <c r="X73" i="60"/>
  <c r="Y73" i="60"/>
  <c r="Z73" i="60"/>
  <c r="AA73" i="60"/>
  <c r="AB73" i="60"/>
  <c r="AC73" i="60"/>
  <c r="AD73" i="60"/>
  <c r="AE73" i="60"/>
  <c r="AF73" i="60"/>
  <c r="AG73" i="60"/>
  <c r="AH73" i="60"/>
  <c r="AI73" i="60"/>
  <c r="AJ73" i="60"/>
  <c r="AK73" i="60"/>
  <c r="AL73" i="60"/>
  <c r="AM73" i="60"/>
  <c r="AN73" i="60"/>
  <c r="AO73" i="60"/>
  <c r="AP73" i="60"/>
  <c r="AQ73" i="60"/>
  <c r="AR73" i="60"/>
  <c r="AS73" i="60"/>
  <c r="AT73" i="60"/>
  <c r="AU73" i="60"/>
  <c r="AV73" i="60"/>
  <c r="AW73" i="60"/>
  <c r="AX73" i="60"/>
  <c r="AY73" i="60"/>
  <c r="AZ73" i="60"/>
  <c r="BA73" i="60"/>
  <c r="BB73" i="60"/>
  <c r="BC73" i="60"/>
  <c r="BD73" i="60"/>
  <c r="BE73" i="60"/>
  <c r="BF73" i="60"/>
  <c r="BG73" i="60"/>
  <c r="BH73" i="60"/>
  <c r="BI73" i="60"/>
  <c r="BJ73" i="60"/>
  <c r="BK73" i="60"/>
  <c r="E74" i="60"/>
  <c r="F74" i="60"/>
  <c r="G74" i="60"/>
  <c r="H74" i="60"/>
  <c r="I74" i="60"/>
  <c r="J74" i="60"/>
  <c r="K74" i="60"/>
  <c r="L74" i="60"/>
  <c r="M74" i="60"/>
  <c r="N74" i="60"/>
  <c r="O74" i="60"/>
  <c r="P74" i="60"/>
  <c r="Q74" i="60"/>
  <c r="R74" i="60"/>
  <c r="S74" i="60"/>
  <c r="T74" i="60"/>
  <c r="U74" i="60"/>
  <c r="V74" i="60"/>
  <c r="W74" i="60"/>
  <c r="X74" i="60"/>
  <c r="Y74" i="60"/>
  <c r="Z74" i="60"/>
  <c r="AA74" i="60"/>
  <c r="AB74" i="60"/>
  <c r="AC74" i="60"/>
  <c r="AD74" i="60"/>
  <c r="AE74" i="60"/>
  <c r="AF74" i="60"/>
  <c r="AG74" i="60"/>
  <c r="AH74" i="60"/>
  <c r="AI74" i="60"/>
  <c r="AJ74" i="60"/>
  <c r="AK74" i="60"/>
  <c r="AL74" i="60"/>
  <c r="AM74" i="60"/>
  <c r="AN74" i="60"/>
  <c r="AO74" i="60"/>
  <c r="AP74" i="60"/>
  <c r="AQ74" i="60"/>
  <c r="AR74" i="60"/>
  <c r="AS74" i="60"/>
  <c r="AT74" i="60"/>
  <c r="AU74" i="60"/>
  <c r="AV74" i="60"/>
  <c r="AW74" i="60"/>
  <c r="AX74" i="60"/>
  <c r="AY74" i="60"/>
  <c r="AZ74" i="60"/>
  <c r="BA74" i="60"/>
  <c r="BB74" i="60"/>
  <c r="BC74" i="60"/>
  <c r="BD74" i="60"/>
  <c r="BE74" i="60"/>
  <c r="BF74" i="60"/>
  <c r="BG74" i="60"/>
  <c r="BH74" i="60"/>
  <c r="BI74" i="60"/>
  <c r="BJ74" i="60"/>
  <c r="BK74" i="60"/>
  <c r="E75" i="60"/>
  <c r="F75" i="60"/>
  <c r="G75" i="60"/>
  <c r="H75" i="60"/>
  <c r="I75" i="60"/>
  <c r="J75" i="60"/>
  <c r="K75" i="60"/>
  <c r="L75" i="60"/>
  <c r="M75" i="60"/>
  <c r="N75" i="60"/>
  <c r="O75" i="60"/>
  <c r="P75" i="60"/>
  <c r="Q75" i="60"/>
  <c r="R75" i="60"/>
  <c r="S75" i="60"/>
  <c r="T75" i="60"/>
  <c r="U75" i="60"/>
  <c r="V75" i="60"/>
  <c r="W75" i="60"/>
  <c r="X75" i="60"/>
  <c r="Y75" i="60"/>
  <c r="Z75" i="60"/>
  <c r="AA75" i="60"/>
  <c r="AB75" i="60"/>
  <c r="AC75" i="60"/>
  <c r="AD75" i="60"/>
  <c r="AE75" i="60"/>
  <c r="AF75" i="60"/>
  <c r="AG75" i="60"/>
  <c r="AH75" i="60"/>
  <c r="AI75" i="60"/>
  <c r="AJ75" i="60"/>
  <c r="AK75" i="60"/>
  <c r="AL75" i="60"/>
  <c r="AM75" i="60"/>
  <c r="AN75" i="60"/>
  <c r="AO75" i="60"/>
  <c r="AP75" i="60"/>
  <c r="AQ75" i="60"/>
  <c r="AR75" i="60"/>
  <c r="AS75" i="60"/>
  <c r="AT75" i="60"/>
  <c r="AU75" i="60"/>
  <c r="AV75" i="60"/>
  <c r="AW75" i="60"/>
  <c r="AX75" i="60"/>
  <c r="AY75" i="60"/>
  <c r="AZ75" i="60"/>
  <c r="BA75" i="60"/>
  <c r="BB75" i="60"/>
  <c r="BC75" i="60"/>
  <c r="BD75" i="60"/>
  <c r="BE75" i="60"/>
  <c r="BF75" i="60"/>
  <c r="BG75" i="60"/>
  <c r="BH75" i="60"/>
  <c r="BI75" i="60"/>
  <c r="BJ75" i="60"/>
  <c r="BK75" i="60"/>
  <c r="E76" i="60"/>
  <c r="F76" i="60"/>
  <c r="G76" i="60"/>
  <c r="H76" i="60"/>
  <c r="I76" i="60"/>
  <c r="J76" i="60"/>
  <c r="K76" i="60"/>
  <c r="L76" i="60"/>
  <c r="M76" i="60"/>
  <c r="N76" i="60"/>
  <c r="O76" i="60"/>
  <c r="P76" i="60"/>
  <c r="Q76" i="60"/>
  <c r="R76" i="60"/>
  <c r="S76" i="60"/>
  <c r="T76" i="60"/>
  <c r="U76" i="60"/>
  <c r="V76" i="60"/>
  <c r="W76" i="60"/>
  <c r="X76" i="60"/>
  <c r="Y76" i="60"/>
  <c r="Z76" i="60"/>
  <c r="AA76" i="60"/>
  <c r="AB76" i="60"/>
  <c r="AC76" i="60"/>
  <c r="AD76" i="60"/>
  <c r="AE76" i="60"/>
  <c r="AF76" i="60"/>
  <c r="AG76" i="60"/>
  <c r="AH76" i="60"/>
  <c r="AI76" i="60"/>
  <c r="AJ76" i="60"/>
  <c r="AK76" i="60"/>
  <c r="AL76" i="60"/>
  <c r="AM76" i="60"/>
  <c r="AN76" i="60"/>
  <c r="AO76" i="60"/>
  <c r="AP76" i="60"/>
  <c r="AQ76" i="60"/>
  <c r="AR76" i="60"/>
  <c r="AS76" i="60"/>
  <c r="AT76" i="60"/>
  <c r="AU76" i="60"/>
  <c r="AV76" i="60"/>
  <c r="AW76" i="60"/>
  <c r="AX76" i="60"/>
  <c r="AY76" i="60"/>
  <c r="AZ76" i="60"/>
  <c r="BA76" i="60"/>
  <c r="BB76" i="60"/>
  <c r="BC76" i="60"/>
  <c r="BD76" i="60"/>
  <c r="BE76" i="60"/>
  <c r="BF76" i="60"/>
  <c r="BG76" i="60"/>
  <c r="BH76" i="60"/>
  <c r="BI76" i="60"/>
  <c r="BJ76" i="60"/>
  <c r="BK76" i="60"/>
  <c r="E77" i="60"/>
  <c r="F77" i="60"/>
  <c r="G77" i="60"/>
  <c r="H77" i="60"/>
  <c r="I77" i="60"/>
  <c r="J77" i="60"/>
  <c r="K77" i="60"/>
  <c r="L77" i="60"/>
  <c r="M77" i="60"/>
  <c r="N77" i="60"/>
  <c r="O77" i="60"/>
  <c r="P77" i="60"/>
  <c r="Q77" i="60"/>
  <c r="R77" i="60"/>
  <c r="S77" i="60"/>
  <c r="T77" i="60"/>
  <c r="U77" i="60"/>
  <c r="V77" i="60"/>
  <c r="W77" i="60"/>
  <c r="X77" i="60"/>
  <c r="Y77" i="60"/>
  <c r="Z77" i="60"/>
  <c r="AA77" i="60"/>
  <c r="AB77" i="60"/>
  <c r="AC77" i="60"/>
  <c r="AD77" i="60"/>
  <c r="AE77" i="60"/>
  <c r="AF77" i="60"/>
  <c r="AG77" i="60"/>
  <c r="AH77" i="60"/>
  <c r="AI77" i="60"/>
  <c r="AJ77" i="60"/>
  <c r="AK77" i="60"/>
  <c r="AL77" i="60"/>
  <c r="AM77" i="60"/>
  <c r="AN77" i="60"/>
  <c r="AO77" i="60"/>
  <c r="AP77" i="60"/>
  <c r="AQ77" i="60"/>
  <c r="AR77" i="60"/>
  <c r="AS77" i="60"/>
  <c r="AT77" i="60"/>
  <c r="AU77" i="60"/>
  <c r="AV77" i="60"/>
  <c r="AW77" i="60"/>
  <c r="AX77" i="60"/>
  <c r="AY77" i="60"/>
  <c r="AZ77" i="60"/>
  <c r="BA77" i="60"/>
  <c r="BB77" i="60"/>
  <c r="BC77" i="60"/>
  <c r="BD77" i="60"/>
  <c r="BE77" i="60"/>
  <c r="BF77" i="60"/>
  <c r="BG77" i="60"/>
  <c r="BH77" i="60"/>
  <c r="BI77" i="60"/>
  <c r="BJ77" i="60"/>
  <c r="BK77" i="60"/>
  <c r="E78" i="60"/>
  <c r="F78" i="60"/>
  <c r="G78" i="60"/>
  <c r="H78" i="60"/>
  <c r="I78" i="60"/>
  <c r="J78" i="60"/>
  <c r="K78" i="60"/>
  <c r="L78" i="60"/>
  <c r="M78" i="60"/>
  <c r="N78" i="60"/>
  <c r="O78" i="60"/>
  <c r="P78" i="60"/>
  <c r="Q78" i="60"/>
  <c r="R78" i="60"/>
  <c r="S78" i="60"/>
  <c r="T78" i="60"/>
  <c r="U78" i="60"/>
  <c r="V78" i="60"/>
  <c r="W78" i="60"/>
  <c r="X78" i="60"/>
  <c r="Y78" i="60"/>
  <c r="Z78" i="60"/>
  <c r="AA78" i="60"/>
  <c r="AB78" i="60"/>
  <c r="AC78" i="60"/>
  <c r="AD78" i="60"/>
  <c r="AE78" i="60"/>
  <c r="AF78" i="60"/>
  <c r="AG78" i="60"/>
  <c r="AH78" i="60"/>
  <c r="AI78" i="60"/>
  <c r="AJ78" i="60"/>
  <c r="AK78" i="60"/>
  <c r="AL78" i="60"/>
  <c r="AM78" i="60"/>
  <c r="AN78" i="60"/>
  <c r="AO78" i="60"/>
  <c r="AP78" i="60"/>
  <c r="AQ78" i="60"/>
  <c r="AR78" i="60"/>
  <c r="AS78" i="60"/>
  <c r="AT78" i="60"/>
  <c r="AU78" i="60"/>
  <c r="AV78" i="60"/>
  <c r="AW78" i="60"/>
  <c r="AX78" i="60"/>
  <c r="AY78" i="60"/>
  <c r="AZ78" i="60"/>
  <c r="BA78" i="60"/>
  <c r="BB78" i="60"/>
  <c r="BC78" i="60"/>
  <c r="BD78" i="60"/>
  <c r="BE78" i="60"/>
  <c r="BF78" i="60"/>
  <c r="BG78" i="60"/>
  <c r="BH78" i="60"/>
  <c r="BI78" i="60"/>
  <c r="BJ78" i="60"/>
  <c r="BK78" i="60"/>
  <c r="E79" i="60"/>
  <c r="F79" i="60"/>
  <c r="G79" i="60"/>
  <c r="H79" i="60"/>
  <c r="I79" i="60"/>
  <c r="J79" i="60"/>
  <c r="K79" i="60"/>
  <c r="L79" i="60"/>
  <c r="M79" i="60"/>
  <c r="N79" i="60"/>
  <c r="O79" i="60"/>
  <c r="P79" i="60"/>
  <c r="Q79" i="60"/>
  <c r="R79" i="60"/>
  <c r="S79" i="60"/>
  <c r="T79" i="60"/>
  <c r="U79" i="60"/>
  <c r="V79" i="60"/>
  <c r="W79" i="60"/>
  <c r="X79" i="60"/>
  <c r="Y79" i="60"/>
  <c r="Z79" i="60"/>
  <c r="AA79" i="60"/>
  <c r="AB79" i="60"/>
  <c r="AC79" i="60"/>
  <c r="AD79" i="60"/>
  <c r="AE79" i="60"/>
  <c r="AF79" i="60"/>
  <c r="AG79" i="60"/>
  <c r="AH79" i="60"/>
  <c r="AI79" i="60"/>
  <c r="AJ79" i="60"/>
  <c r="AK79" i="60"/>
  <c r="AL79" i="60"/>
  <c r="AM79" i="60"/>
  <c r="AN79" i="60"/>
  <c r="AO79" i="60"/>
  <c r="AP79" i="60"/>
  <c r="AQ79" i="60"/>
  <c r="AR79" i="60"/>
  <c r="AS79" i="60"/>
  <c r="AT79" i="60"/>
  <c r="AU79" i="60"/>
  <c r="AV79" i="60"/>
  <c r="AW79" i="60"/>
  <c r="AX79" i="60"/>
  <c r="AY79" i="60"/>
  <c r="AZ79" i="60"/>
  <c r="BA79" i="60"/>
  <c r="BB79" i="60"/>
  <c r="BC79" i="60"/>
  <c r="BD79" i="60"/>
  <c r="BE79" i="60"/>
  <c r="BF79" i="60"/>
  <c r="BG79" i="60"/>
  <c r="BH79" i="60"/>
  <c r="BI79" i="60"/>
  <c r="BJ79" i="60"/>
  <c r="BK79" i="60"/>
  <c r="E80" i="60"/>
  <c r="F80" i="60"/>
  <c r="G80" i="60"/>
  <c r="H80" i="60"/>
  <c r="I80" i="60"/>
  <c r="J80" i="60"/>
  <c r="K80" i="60"/>
  <c r="L80" i="60"/>
  <c r="M80" i="60"/>
  <c r="N80" i="60"/>
  <c r="O80" i="60"/>
  <c r="P80" i="60"/>
  <c r="Q80" i="60"/>
  <c r="R80" i="60"/>
  <c r="S80" i="60"/>
  <c r="T80" i="60"/>
  <c r="U80" i="60"/>
  <c r="V80" i="60"/>
  <c r="W80" i="60"/>
  <c r="X80" i="60"/>
  <c r="Y80" i="60"/>
  <c r="Z80" i="60"/>
  <c r="AA80" i="60"/>
  <c r="AB80" i="60"/>
  <c r="AC80" i="60"/>
  <c r="AD80" i="60"/>
  <c r="AE80" i="60"/>
  <c r="AF80" i="60"/>
  <c r="AG80" i="60"/>
  <c r="AH80" i="60"/>
  <c r="AI80" i="60"/>
  <c r="AJ80" i="60"/>
  <c r="AK80" i="60"/>
  <c r="AL80" i="60"/>
  <c r="AM80" i="60"/>
  <c r="AN80" i="60"/>
  <c r="AO80" i="60"/>
  <c r="AP80" i="60"/>
  <c r="AQ80" i="60"/>
  <c r="AR80" i="60"/>
  <c r="AS80" i="60"/>
  <c r="AT80" i="60"/>
  <c r="AU80" i="60"/>
  <c r="AV80" i="60"/>
  <c r="AW80" i="60"/>
  <c r="AX80" i="60"/>
  <c r="AY80" i="60"/>
  <c r="AZ80" i="60"/>
  <c r="BA80" i="60"/>
  <c r="BB80" i="60"/>
  <c r="BC80" i="60"/>
  <c r="BD80" i="60"/>
  <c r="BE80" i="60"/>
  <c r="BF80" i="60"/>
  <c r="BG80" i="60"/>
  <c r="BH80" i="60"/>
  <c r="BI80" i="60"/>
  <c r="BJ80" i="60"/>
  <c r="BK80" i="60"/>
  <c r="E81" i="60"/>
  <c r="F81" i="60"/>
  <c r="G81" i="60"/>
  <c r="H81" i="60"/>
  <c r="I81" i="60"/>
  <c r="J81" i="60"/>
  <c r="K81" i="60"/>
  <c r="L81" i="60"/>
  <c r="M81" i="60"/>
  <c r="N81" i="60"/>
  <c r="O81" i="60"/>
  <c r="P81" i="60"/>
  <c r="Q81" i="60"/>
  <c r="R81" i="60"/>
  <c r="S81" i="60"/>
  <c r="T81" i="60"/>
  <c r="U81" i="60"/>
  <c r="V81" i="60"/>
  <c r="W81" i="60"/>
  <c r="X81" i="60"/>
  <c r="Y81" i="60"/>
  <c r="Z81" i="60"/>
  <c r="AA81" i="60"/>
  <c r="AB81" i="60"/>
  <c r="AC81" i="60"/>
  <c r="AD81" i="60"/>
  <c r="AE81" i="60"/>
  <c r="AF81" i="60"/>
  <c r="AG81" i="60"/>
  <c r="AH81" i="60"/>
  <c r="AI81" i="60"/>
  <c r="AJ81" i="60"/>
  <c r="AK81" i="60"/>
  <c r="AL81" i="60"/>
  <c r="AM81" i="60"/>
  <c r="AN81" i="60"/>
  <c r="AO81" i="60"/>
  <c r="AP81" i="60"/>
  <c r="AQ81" i="60"/>
  <c r="AR81" i="60"/>
  <c r="AS81" i="60"/>
  <c r="AT81" i="60"/>
  <c r="AU81" i="60"/>
  <c r="AV81" i="60"/>
  <c r="AW81" i="60"/>
  <c r="AX81" i="60"/>
  <c r="AY81" i="60"/>
  <c r="AZ81" i="60"/>
  <c r="BA81" i="60"/>
  <c r="BB81" i="60"/>
  <c r="BC81" i="60"/>
  <c r="BD81" i="60"/>
  <c r="BE81" i="60"/>
  <c r="BF81" i="60"/>
  <c r="BG81" i="60"/>
  <c r="BH81" i="60"/>
  <c r="BI81" i="60"/>
  <c r="BJ81" i="60"/>
  <c r="BK81" i="60"/>
  <c r="E82" i="60"/>
  <c r="F82" i="60"/>
  <c r="G82" i="60"/>
  <c r="H82" i="60"/>
  <c r="I82" i="60"/>
  <c r="J82" i="60"/>
  <c r="K82" i="60"/>
  <c r="L82" i="60"/>
  <c r="M82" i="60"/>
  <c r="N82" i="60"/>
  <c r="O82" i="60"/>
  <c r="P82" i="60"/>
  <c r="Q82" i="60"/>
  <c r="R82" i="60"/>
  <c r="S82" i="60"/>
  <c r="T82" i="60"/>
  <c r="U82" i="60"/>
  <c r="V82" i="60"/>
  <c r="W82" i="60"/>
  <c r="X82" i="60"/>
  <c r="Y82" i="60"/>
  <c r="Z82" i="60"/>
  <c r="AA82" i="60"/>
  <c r="AB82" i="60"/>
  <c r="AC82" i="60"/>
  <c r="AD82" i="60"/>
  <c r="AE82" i="60"/>
  <c r="AF82" i="60"/>
  <c r="AG82" i="60"/>
  <c r="AH82" i="60"/>
  <c r="AI82" i="60"/>
  <c r="AJ82" i="60"/>
  <c r="AK82" i="60"/>
  <c r="AL82" i="60"/>
  <c r="AM82" i="60"/>
  <c r="AN82" i="60"/>
  <c r="AO82" i="60"/>
  <c r="AP82" i="60"/>
  <c r="AQ82" i="60"/>
  <c r="AR82" i="60"/>
  <c r="AS82" i="60"/>
  <c r="AT82" i="60"/>
  <c r="AU82" i="60"/>
  <c r="AV82" i="60"/>
  <c r="AW82" i="60"/>
  <c r="AX82" i="60"/>
  <c r="AY82" i="60"/>
  <c r="AZ82" i="60"/>
  <c r="BA82" i="60"/>
  <c r="BB82" i="60"/>
  <c r="BC82" i="60"/>
  <c r="BD82" i="60"/>
  <c r="BE82" i="60"/>
  <c r="BF82" i="60"/>
  <c r="BG82" i="60"/>
  <c r="BH82" i="60"/>
  <c r="BI82" i="60"/>
  <c r="BJ82" i="60"/>
  <c r="BK82" i="60"/>
  <c r="E83" i="60"/>
  <c r="F83" i="60"/>
  <c r="G83" i="60"/>
  <c r="H83" i="60"/>
  <c r="I83" i="60"/>
  <c r="J83" i="60"/>
  <c r="K83" i="60"/>
  <c r="L83" i="60"/>
  <c r="M83" i="60"/>
  <c r="N83" i="60"/>
  <c r="O83" i="60"/>
  <c r="P83" i="60"/>
  <c r="Q83" i="60"/>
  <c r="R83" i="60"/>
  <c r="S83" i="60"/>
  <c r="T83" i="60"/>
  <c r="U83" i="60"/>
  <c r="V83" i="60"/>
  <c r="W83" i="60"/>
  <c r="X83" i="60"/>
  <c r="Y83" i="60"/>
  <c r="Z83" i="60"/>
  <c r="AA83" i="60"/>
  <c r="AB83" i="60"/>
  <c r="AC83" i="60"/>
  <c r="AD83" i="60"/>
  <c r="AE83" i="60"/>
  <c r="AF83" i="60"/>
  <c r="AG83" i="60"/>
  <c r="AH83" i="60"/>
  <c r="AI83" i="60"/>
  <c r="AJ83" i="60"/>
  <c r="AK83" i="60"/>
  <c r="AL83" i="60"/>
  <c r="AM83" i="60"/>
  <c r="AN83" i="60"/>
  <c r="AO83" i="60"/>
  <c r="AP83" i="60"/>
  <c r="AQ83" i="60"/>
  <c r="AR83" i="60"/>
  <c r="AS83" i="60"/>
  <c r="AT83" i="60"/>
  <c r="AU83" i="60"/>
  <c r="AV83" i="60"/>
  <c r="AW83" i="60"/>
  <c r="AX83" i="60"/>
  <c r="AY83" i="60"/>
  <c r="AZ83" i="60"/>
  <c r="BA83" i="60"/>
  <c r="BB83" i="60"/>
  <c r="BC83" i="60"/>
  <c r="BD83" i="60"/>
  <c r="BE83" i="60"/>
  <c r="BF83" i="60"/>
  <c r="BG83" i="60"/>
  <c r="BH83" i="60"/>
  <c r="BI83" i="60"/>
  <c r="BJ83" i="60"/>
  <c r="BK83" i="60"/>
  <c r="E84" i="60"/>
  <c r="F84" i="60"/>
  <c r="G84" i="60"/>
  <c r="H84" i="60"/>
  <c r="I84" i="60"/>
  <c r="J84" i="60"/>
  <c r="K84" i="60"/>
  <c r="L84" i="60"/>
  <c r="M84" i="60"/>
  <c r="N84" i="60"/>
  <c r="O84" i="60"/>
  <c r="P84" i="60"/>
  <c r="Q84" i="60"/>
  <c r="R84" i="60"/>
  <c r="S84" i="60"/>
  <c r="T84" i="60"/>
  <c r="U84" i="60"/>
  <c r="V84" i="60"/>
  <c r="W84" i="60"/>
  <c r="X84" i="60"/>
  <c r="Y84" i="60"/>
  <c r="Z84" i="60"/>
  <c r="AA84" i="60"/>
  <c r="AB84" i="60"/>
  <c r="AC84" i="60"/>
  <c r="AD84" i="60"/>
  <c r="AE84" i="60"/>
  <c r="AF84" i="60"/>
  <c r="AG84" i="60"/>
  <c r="AH84" i="60"/>
  <c r="AI84" i="60"/>
  <c r="AJ84" i="60"/>
  <c r="AK84" i="60"/>
  <c r="AL84" i="60"/>
  <c r="AM84" i="60"/>
  <c r="AN84" i="60"/>
  <c r="AO84" i="60"/>
  <c r="AP84" i="60"/>
  <c r="AQ84" i="60"/>
  <c r="AR84" i="60"/>
  <c r="AS84" i="60"/>
  <c r="AT84" i="60"/>
  <c r="AU84" i="60"/>
  <c r="AV84" i="60"/>
  <c r="AW84" i="60"/>
  <c r="AX84" i="60"/>
  <c r="AY84" i="60"/>
  <c r="AZ84" i="60"/>
  <c r="BA84" i="60"/>
  <c r="BB84" i="60"/>
  <c r="BC84" i="60"/>
  <c r="BD84" i="60"/>
  <c r="BE84" i="60"/>
  <c r="BF84" i="60"/>
  <c r="BG84" i="60"/>
  <c r="BH84" i="60"/>
  <c r="BI84" i="60"/>
  <c r="BJ84" i="60"/>
  <c r="BK84" i="60"/>
  <c r="E86" i="60"/>
  <c r="F86" i="60"/>
  <c r="G86" i="60"/>
  <c r="H86" i="60"/>
  <c r="I86" i="60"/>
  <c r="J86" i="60"/>
  <c r="K86" i="60"/>
  <c r="L86" i="60"/>
  <c r="M86" i="60"/>
  <c r="N86" i="60"/>
  <c r="O86" i="60"/>
  <c r="P86" i="60"/>
  <c r="Q86" i="60"/>
  <c r="R86" i="60"/>
  <c r="S86" i="60"/>
  <c r="T86" i="60"/>
  <c r="U86" i="60"/>
  <c r="V86" i="60"/>
  <c r="W86" i="60"/>
  <c r="X86" i="60"/>
  <c r="Y86" i="60"/>
  <c r="Z86" i="60"/>
  <c r="AA86" i="60"/>
  <c r="AB86" i="60"/>
  <c r="AC86" i="60"/>
  <c r="AD86" i="60"/>
  <c r="AE86" i="60"/>
  <c r="AF86" i="60"/>
  <c r="AG86" i="60"/>
  <c r="AH86" i="60"/>
  <c r="AI86" i="60"/>
  <c r="AJ86" i="60"/>
  <c r="AK86" i="60"/>
  <c r="AL86" i="60"/>
  <c r="AM86" i="60"/>
  <c r="AN86" i="60"/>
  <c r="AO86" i="60"/>
  <c r="AP86" i="60"/>
  <c r="AQ86" i="60"/>
  <c r="AR86" i="60"/>
  <c r="AS86" i="60"/>
  <c r="AT86" i="60"/>
  <c r="AU86" i="60"/>
  <c r="AV86" i="60"/>
  <c r="AW86" i="60"/>
  <c r="AX86" i="60"/>
  <c r="AY86" i="60"/>
  <c r="AZ86" i="60"/>
  <c r="BA86" i="60"/>
  <c r="BB86" i="60"/>
  <c r="BC86" i="60"/>
  <c r="BD86" i="60"/>
  <c r="BE86" i="60"/>
  <c r="BF86" i="60"/>
  <c r="BG86" i="60"/>
  <c r="BH86" i="60"/>
  <c r="BI86" i="60"/>
  <c r="BJ86" i="60"/>
  <c r="BK86" i="60"/>
  <c r="E87" i="60"/>
  <c r="F87" i="60"/>
  <c r="G87" i="60"/>
  <c r="H87" i="60"/>
  <c r="I87" i="60"/>
  <c r="J87" i="60"/>
  <c r="K87" i="60"/>
  <c r="L87" i="60"/>
  <c r="M87" i="60"/>
  <c r="N87" i="60"/>
  <c r="O87" i="60"/>
  <c r="P87" i="60"/>
  <c r="Q87" i="60"/>
  <c r="R87" i="60"/>
  <c r="S87" i="60"/>
  <c r="T87" i="60"/>
  <c r="U87" i="60"/>
  <c r="V87" i="60"/>
  <c r="W87" i="60"/>
  <c r="X87" i="60"/>
  <c r="Y87" i="60"/>
  <c r="Z87" i="60"/>
  <c r="AA87" i="60"/>
  <c r="AB87" i="60"/>
  <c r="AC87" i="60"/>
  <c r="AD87" i="60"/>
  <c r="AE87" i="60"/>
  <c r="AF87" i="60"/>
  <c r="AG87" i="60"/>
  <c r="AH87" i="60"/>
  <c r="AI87" i="60"/>
  <c r="AJ87" i="60"/>
  <c r="AK87" i="60"/>
  <c r="AL87" i="60"/>
  <c r="AM87" i="60"/>
  <c r="AN87" i="60"/>
  <c r="AO87" i="60"/>
  <c r="AP87" i="60"/>
  <c r="AQ87" i="60"/>
  <c r="AR87" i="60"/>
  <c r="AS87" i="60"/>
  <c r="AT87" i="60"/>
  <c r="AU87" i="60"/>
  <c r="AV87" i="60"/>
  <c r="AW87" i="60"/>
  <c r="AX87" i="60"/>
  <c r="AY87" i="60"/>
  <c r="AZ87" i="60"/>
  <c r="BA87" i="60"/>
  <c r="BB87" i="60"/>
  <c r="BC87" i="60"/>
  <c r="BD87" i="60"/>
  <c r="BE87" i="60"/>
  <c r="BF87" i="60"/>
  <c r="BG87" i="60"/>
  <c r="BH87" i="60"/>
  <c r="BI87" i="60"/>
  <c r="BJ87" i="60"/>
  <c r="BK87" i="60"/>
  <c r="E88" i="60"/>
  <c r="F88" i="60"/>
  <c r="G88" i="60"/>
  <c r="H88" i="60"/>
  <c r="I88" i="60"/>
  <c r="J88" i="60"/>
  <c r="K88" i="60"/>
  <c r="L88" i="60"/>
  <c r="M88" i="60"/>
  <c r="N88" i="60"/>
  <c r="O88" i="60"/>
  <c r="P88" i="60"/>
  <c r="Q88" i="60"/>
  <c r="R88" i="60"/>
  <c r="S88" i="60"/>
  <c r="T88" i="60"/>
  <c r="U88" i="60"/>
  <c r="V88" i="60"/>
  <c r="W88" i="60"/>
  <c r="X88" i="60"/>
  <c r="Y88" i="60"/>
  <c r="Z88" i="60"/>
  <c r="AA88" i="60"/>
  <c r="AB88" i="60"/>
  <c r="AC88" i="60"/>
  <c r="AD88" i="60"/>
  <c r="AE88" i="60"/>
  <c r="AF88" i="60"/>
  <c r="AG88" i="60"/>
  <c r="AH88" i="60"/>
  <c r="AI88" i="60"/>
  <c r="AJ88" i="60"/>
  <c r="AK88" i="60"/>
  <c r="AL88" i="60"/>
  <c r="AM88" i="60"/>
  <c r="AN88" i="60"/>
  <c r="AO88" i="60"/>
  <c r="AP88" i="60"/>
  <c r="AQ88" i="60"/>
  <c r="AR88" i="60"/>
  <c r="AS88" i="60"/>
  <c r="AT88" i="60"/>
  <c r="AU88" i="60"/>
  <c r="AV88" i="60"/>
  <c r="AW88" i="60"/>
  <c r="AX88" i="60"/>
  <c r="AY88" i="60"/>
  <c r="AZ88" i="60"/>
  <c r="BA88" i="60"/>
  <c r="BB88" i="60"/>
  <c r="BC88" i="60"/>
  <c r="BD88" i="60"/>
  <c r="BE88" i="60"/>
  <c r="BF88" i="60"/>
  <c r="BG88" i="60"/>
  <c r="BH88" i="60"/>
  <c r="BI88" i="60"/>
  <c r="BJ88" i="60"/>
  <c r="BK88" i="60"/>
  <c r="E89" i="60"/>
  <c r="F89" i="60"/>
  <c r="G89" i="60"/>
  <c r="H89" i="60"/>
  <c r="I89" i="60"/>
  <c r="J89" i="60"/>
  <c r="K89" i="60"/>
  <c r="L89" i="60"/>
  <c r="M89" i="60"/>
  <c r="N89" i="60"/>
  <c r="O89" i="60"/>
  <c r="P89" i="60"/>
  <c r="Q89" i="60"/>
  <c r="R89" i="60"/>
  <c r="S89" i="60"/>
  <c r="T89" i="60"/>
  <c r="U89" i="60"/>
  <c r="V89" i="60"/>
  <c r="W89" i="60"/>
  <c r="X89" i="60"/>
  <c r="Y89" i="60"/>
  <c r="Z89" i="60"/>
  <c r="AA89" i="60"/>
  <c r="AB89" i="60"/>
  <c r="AC89" i="60"/>
  <c r="AD89" i="60"/>
  <c r="AE89" i="60"/>
  <c r="AF89" i="60"/>
  <c r="AG89" i="60"/>
  <c r="AH89" i="60"/>
  <c r="AI89" i="60"/>
  <c r="AJ89" i="60"/>
  <c r="AK89" i="60"/>
  <c r="AL89" i="60"/>
  <c r="AM89" i="60"/>
  <c r="AN89" i="60"/>
  <c r="AO89" i="60"/>
  <c r="AP89" i="60"/>
  <c r="AQ89" i="60"/>
  <c r="AR89" i="60"/>
  <c r="AS89" i="60"/>
  <c r="AT89" i="60"/>
  <c r="AU89" i="60"/>
  <c r="AV89" i="60"/>
  <c r="AW89" i="60"/>
  <c r="AX89" i="60"/>
  <c r="AY89" i="60"/>
  <c r="AZ89" i="60"/>
  <c r="BA89" i="60"/>
  <c r="BB89" i="60"/>
  <c r="BC89" i="60"/>
  <c r="BD89" i="60"/>
  <c r="BE89" i="60"/>
  <c r="BF89" i="60"/>
  <c r="BG89" i="60"/>
  <c r="BH89" i="60"/>
  <c r="BI89" i="60"/>
  <c r="BJ89" i="60"/>
  <c r="BK89" i="60"/>
  <c r="E90" i="60"/>
  <c r="F90" i="60"/>
  <c r="G90" i="60"/>
  <c r="H90" i="60"/>
  <c r="I90" i="60"/>
  <c r="J90" i="60"/>
  <c r="K90" i="60"/>
  <c r="L90" i="60"/>
  <c r="M90" i="60"/>
  <c r="N90" i="60"/>
  <c r="O90" i="60"/>
  <c r="P90" i="60"/>
  <c r="Q90" i="60"/>
  <c r="R90" i="60"/>
  <c r="S90" i="60"/>
  <c r="T90" i="60"/>
  <c r="U90" i="60"/>
  <c r="V90" i="60"/>
  <c r="W90" i="60"/>
  <c r="X90" i="60"/>
  <c r="Y90" i="60"/>
  <c r="Z90" i="60"/>
  <c r="AA90" i="60"/>
  <c r="AB90" i="60"/>
  <c r="AC90" i="60"/>
  <c r="AD90" i="60"/>
  <c r="AE90" i="60"/>
  <c r="AF90" i="60"/>
  <c r="AG90" i="60"/>
  <c r="AH90" i="60"/>
  <c r="AI90" i="60"/>
  <c r="AJ90" i="60"/>
  <c r="AK90" i="60"/>
  <c r="AL90" i="60"/>
  <c r="AM90" i="60"/>
  <c r="AN90" i="60"/>
  <c r="AO90" i="60"/>
  <c r="AP90" i="60"/>
  <c r="AQ90" i="60"/>
  <c r="AR90" i="60"/>
  <c r="AS90" i="60"/>
  <c r="AT90" i="60"/>
  <c r="AU90" i="60"/>
  <c r="AV90" i="60"/>
  <c r="AW90" i="60"/>
  <c r="AX90" i="60"/>
  <c r="AY90" i="60"/>
  <c r="AZ90" i="60"/>
  <c r="BA90" i="60"/>
  <c r="BB90" i="60"/>
  <c r="BC90" i="60"/>
  <c r="BD90" i="60"/>
  <c r="BE90" i="60"/>
  <c r="BF90" i="60"/>
  <c r="BG90" i="60"/>
  <c r="BH90" i="60"/>
  <c r="BI90" i="60"/>
  <c r="BJ90" i="60"/>
  <c r="BK90" i="60"/>
  <c r="E91" i="60"/>
  <c r="F91" i="60"/>
  <c r="G91" i="60"/>
  <c r="H91" i="60"/>
  <c r="I91" i="60"/>
  <c r="J91" i="60"/>
  <c r="K91" i="60"/>
  <c r="L91" i="60"/>
  <c r="M91" i="60"/>
  <c r="N91" i="60"/>
  <c r="O91" i="60"/>
  <c r="P91" i="60"/>
  <c r="Q91" i="60"/>
  <c r="R91" i="60"/>
  <c r="S91" i="60"/>
  <c r="T91" i="60"/>
  <c r="U91" i="60"/>
  <c r="V91" i="60"/>
  <c r="W91" i="60"/>
  <c r="X91" i="60"/>
  <c r="Y91" i="60"/>
  <c r="Z91" i="60"/>
  <c r="AA91" i="60"/>
  <c r="AB91" i="60"/>
  <c r="AC91" i="60"/>
  <c r="AD91" i="60"/>
  <c r="AE91" i="60"/>
  <c r="AF91" i="60"/>
  <c r="AG91" i="60"/>
  <c r="AH91" i="60"/>
  <c r="AI91" i="60"/>
  <c r="AJ91" i="60"/>
  <c r="AK91" i="60"/>
  <c r="AL91" i="60"/>
  <c r="AM91" i="60"/>
  <c r="AN91" i="60"/>
  <c r="AO91" i="60"/>
  <c r="AP91" i="60"/>
  <c r="AQ91" i="60"/>
  <c r="AR91" i="60"/>
  <c r="AS91" i="60"/>
  <c r="AT91" i="60"/>
  <c r="AU91" i="60"/>
  <c r="AV91" i="60"/>
  <c r="AW91" i="60"/>
  <c r="AX91" i="60"/>
  <c r="AY91" i="60"/>
  <c r="AZ91" i="60"/>
  <c r="BA91" i="60"/>
  <c r="BB91" i="60"/>
  <c r="BC91" i="60"/>
  <c r="BD91" i="60"/>
  <c r="BE91" i="60"/>
  <c r="BF91" i="60"/>
  <c r="BG91" i="60"/>
  <c r="BH91" i="60"/>
  <c r="BI91" i="60"/>
  <c r="BJ91" i="60"/>
  <c r="BK91" i="60"/>
  <c r="E92" i="60"/>
  <c r="F92" i="60"/>
  <c r="G92" i="60"/>
  <c r="H92" i="60"/>
  <c r="I92" i="60"/>
  <c r="J92" i="60"/>
  <c r="K92" i="60"/>
  <c r="L92" i="60"/>
  <c r="M92" i="60"/>
  <c r="N92" i="60"/>
  <c r="O92" i="60"/>
  <c r="P92" i="60"/>
  <c r="Q92" i="60"/>
  <c r="R92" i="60"/>
  <c r="S92" i="60"/>
  <c r="T92" i="60"/>
  <c r="U92" i="60"/>
  <c r="V92" i="60"/>
  <c r="W92" i="60"/>
  <c r="X92" i="60"/>
  <c r="Y92" i="60"/>
  <c r="Z92" i="60"/>
  <c r="AA92" i="60"/>
  <c r="AB92" i="60"/>
  <c r="AC92" i="60"/>
  <c r="AD92" i="60"/>
  <c r="AE92" i="60"/>
  <c r="AF92" i="60"/>
  <c r="AG92" i="60"/>
  <c r="AH92" i="60"/>
  <c r="AI92" i="60"/>
  <c r="AJ92" i="60"/>
  <c r="AK92" i="60"/>
  <c r="AL92" i="60"/>
  <c r="AM92" i="60"/>
  <c r="AN92" i="60"/>
  <c r="AO92" i="60"/>
  <c r="AP92" i="60"/>
  <c r="AQ92" i="60"/>
  <c r="AR92" i="60"/>
  <c r="AS92" i="60"/>
  <c r="AT92" i="60"/>
  <c r="AU92" i="60"/>
  <c r="AV92" i="60"/>
  <c r="AW92" i="60"/>
  <c r="AX92" i="60"/>
  <c r="AY92" i="60"/>
  <c r="AZ92" i="60"/>
  <c r="BA92" i="60"/>
  <c r="BB92" i="60"/>
  <c r="BC92" i="60"/>
  <c r="BD92" i="60"/>
  <c r="BE92" i="60"/>
  <c r="BF92" i="60"/>
  <c r="BG92" i="60"/>
  <c r="BH92" i="60"/>
  <c r="BI92" i="60"/>
  <c r="BJ92" i="60"/>
  <c r="BK92" i="60"/>
  <c r="E93" i="60"/>
  <c r="F93" i="60"/>
  <c r="G93" i="60"/>
  <c r="H93" i="60"/>
  <c r="I93" i="60"/>
  <c r="J93" i="60"/>
  <c r="K93" i="60"/>
  <c r="L93" i="60"/>
  <c r="M93" i="60"/>
  <c r="N93" i="60"/>
  <c r="O93" i="60"/>
  <c r="P93" i="60"/>
  <c r="Q93" i="60"/>
  <c r="R93" i="60"/>
  <c r="S93" i="60"/>
  <c r="T93" i="60"/>
  <c r="U93" i="60"/>
  <c r="V93" i="60"/>
  <c r="W93" i="60"/>
  <c r="X93" i="60"/>
  <c r="Y93" i="60"/>
  <c r="Z93" i="60"/>
  <c r="AA93" i="60"/>
  <c r="AB93" i="60"/>
  <c r="AC93" i="60"/>
  <c r="AD93" i="60"/>
  <c r="AE93" i="60"/>
  <c r="AF93" i="60"/>
  <c r="AG93" i="60"/>
  <c r="AH93" i="60"/>
  <c r="AI93" i="60"/>
  <c r="AJ93" i="60"/>
  <c r="AK93" i="60"/>
  <c r="AL93" i="60"/>
  <c r="AM93" i="60"/>
  <c r="AN93" i="60"/>
  <c r="AO93" i="60"/>
  <c r="AP93" i="60"/>
  <c r="AQ93" i="60"/>
  <c r="AR93" i="60"/>
  <c r="AS93" i="60"/>
  <c r="AT93" i="60"/>
  <c r="AU93" i="60"/>
  <c r="AV93" i="60"/>
  <c r="AW93" i="60"/>
  <c r="AX93" i="60"/>
  <c r="AY93" i="60"/>
  <c r="AZ93" i="60"/>
  <c r="BA93" i="60"/>
  <c r="BB93" i="60"/>
  <c r="BC93" i="60"/>
  <c r="BD93" i="60"/>
  <c r="BE93" i="60"/>
  <c r="BF93" i="60"/>
  <c r="BG93" i="60"/>
  <c r="BH93" i="60"/>
  <c r="BI93" i="60"/>
  <c r="BJ93" i="60"/>
  <c r="BK93" i="60"/>
  <c r="E94" i="60"/>
  <c r="F94" i="60"/>
  <c r="G94" i="60"/>
  <c r="H94" i="60"/>
  <c r="I94" i="60"/>
  <c r="J94" i="60"/>
  <c r="K94" i="60"/>
  <c r="L94" i="60"/>
  <c r="M94" i="60"/>
  <c r="N94" i="60"/>
  <c r="O94" i="60"/>
  <c r="P94" i="60"/>
  <c r="Q94" i="60"/>
  <c r="R94" i="60"/>
  <c r="S94" i="60"/>
  <c r="T94" i="60"/>
  <c r="U94" i="60"/>
  <c r="V94" i="60"/>
  <c r="W94" i="60"/>
  <c r="X94" i="60"/>
  <c r="Y94" i="60"/>
  <c r="Z94" i="60"/>
  <c r="AA94" i="60"/>
  <c r="AB94" i="60"/>
  <c r="AC94" i="60"/>
  <c r="AD94" i="60"/>
  <c r="AE94" i="60"/>
  <c r="AF94" i="60"/>
  <c r="AG94" i="60"/>
  <c r="AH94" i="60"/>
  <c r="AI94" i="60"/>
  <c r="AJ94" i="60"/>
  <c r="AK94" i="60"/>
  <c r="AL94" i="60"/>
  <c r="AM94" i="60"/>
  <c r="AN94" i="60"/>
  <c r="AO94" i="60"/>
  <c r="AP94" i="60"/>
  <c r="AQ94" i="60"/>
  <c r="AR94" i="60"/>
  <c r="AS94" i="60"/>
  <c r="AT94" i="60"/>
  <c r="AU94" i="60"/>
  <c r="AV94" i="60"/>
  <c r="AW94" i="60"/>
  <c r="AX94" i="60"/>
  <c r="AY94" i="60"/>
  <c r="AZ94" i="60"/>
  <c r="BA94" i="60"/>
  <c r="BB94" i="60"/>
  <c r="BC94" i="60"/>
  <c r="BD94" i="60"/>
  <c r="BE94" i="60"/>
  <c r="BF94" i="60"/>
  <c r="BG94" i="60"/>
  <c r="BH94" i="60"/>
  <c r="BI94" i="60"/>
  <c r="BJ94" i="60"/>
  <c r="BK94" i="60"/>
  <c r="E95" i="60"/>
  <c r="F95" i="60"/>
  <c r="G95" i="60"/>
  <c r="H95" i="60"/>
  <c r="I95" i="60"/>
  <c r="J95" i="60"/>
  <c r="K95" i="60"/>
  <c r="L95" i="60"/>
  <c r="M95" i="60"/>
  <c r="N95" i="60"/>
  <c r="O95" i="60"/>
  <c r="P95" i="60"/>
  <c r="Q95" i="60"/>
  <c r="R95" i="60"/>
  <c r="S95" i="60"/>
  <c r="T95" i="60"/>
  <c r="U95" i="60"/>
  <c r="V95" i="60"/>
  <c r="W95" i="60"/>
  <c r="X95" i="60"/>
  <c r="Y95" i="60"/>
  <c r="Z95" i="60"/>
  <c r="AA95" i="60"/>
  <c r="AB95" i="60"/>
  <c r="AC95" i="60"/>
  <c r="AD95" i="60"/>
  <c r="AE95" i="60"/>
  <c r="AF95" i="60"/>
  <c r="AG95" i="60"/>
  <c r="AH95" i="60"/>
  <c r="AI95" i="60"/>
  <c r="AJ95" i="60"/>
  <c r="AK95" i="60"/>
  <c r="AL95" i="60"/>
  <c r="AM95" i="60"/>
  <c r="AN95" i="60"/>
  <c r="AO95" i="60"/>
  <c r="AP95" i="60"/>
  <c r="AQ95" i="60"/>
  <c r="AR95" i="60"/>
  <c r="AS95" i="60"/>
  <c r="AT95" i="60"/>
  <c r="AU95" i="60"/>
  <c r="AV95" i="60"/>
  <c r="AW95" i="60"/>
  <c r="AX95" i="60"/>
  <c r="AY95" i="60"/>
  <c r="AZ95" i="60"/>
  <c r="BA95" i="60"/>
  <c r="BB95" i="60"/>
  <c r="BC95" i="60"/>
  <c r="BD95" i="60"/>
  <c r="BE95" i="60"/>
  <c r="BF95" i="60"/>
  <c r="BG95" i="60"/>
  <c r="BH95" i="60"/>
  <c r="BI95" i="60"/>
  <c r="BJ95" i="60"/>
  <c r="BK95" i="60"/>
  <c r="E96" i="60"/>
  <c r="F96" i="60"/>
  <c r="G96" i="60"/>
  <c r="H96" i="60"/>
  <c r="I96" i="60"/>
  <c r="J96" i="60"/>
  <c r="K96" i="60"/>
  <c r="L96" i="60"/>
  <c r="M96" i="60"/>
  <c r="N96" i="60"/>
  <c r="O96" i="60"/>
  <c r="P96" i="60"/>
  <c r="Q96" i="60"/>
  <c r="R96" i="60"/>
  <c r="S96" i="60"/>
  <c r="T96" i="60"/>
  <c r="U96" i="60"/>
  <c r="V96" i="60"/>
  <c r="W96" i="60"/>
  <c r="X96" i="60"/>
  <c r="Y96" i="60"/>
  <c r="Z96" i="60"/>
  <c r="AA96" i="60"/>
  <c r="AB96" i="60"/>
  <c r="AC96" i="60"/>
  <c r="AD96" i="60"/>
  <c r="AE96" i="60"/>
  <c r="AF96" i="60"/>
  <c r="AG96" i="60"/>
  <c r="AH96" i="60"/>
  <c r="AI96" i="60"/>
  <c r="AJ96" i="60"/>
  <c r="AK96" i="60"/>
  <c r="AL96" i="60"/>
  <c r="AM96" i="60"/>
  <c r="AN96" i="60"/>
  <c r="AO96" i="60"/>
  <c r="AP96" i="60"/>
  <c r="AQ96" i="60"/>
  <c r="AR96" i="60"/>
  <c r="AS96" i="60"/>
  <c r="AT96" i="60"/>
  <c r="AU96" i="60"/>
  <c r="AV96" i="60"/>
  <c r="AW96" i="60"/>
  <c r="AX96" i="60"/>
  <c r="AY96" i="60"/>
  <c r="AZ96" i="60"/>
  <c r="BA96" i="60"/>
  <c r="BB96" i="60"/>
  <c r="BC96" i="60"/>
  <c r="BD96" i="60"/>
  <c r="BE96" i="60"/>
  <c r="BF96" i="60"/>
  <c r="BG96" i="60"/>
  <c r="BH96" i="60"/>
  <c r="BI96" i="60"/>
  <c r="BJ96" i="60"/>
  <c r="BK96" i="60"/>
  <c r="E97" i="60"/>
  <c r="F97" i="60"/>
  <c r="G97" i="60"/>
  <c r="H97" i="60"/>
  <c r="I97" i="60"/>
  <c r="J97" i="60"/>
  <c r="K97" i="60"/>
  <c r="L97" i="60"/>
  <c r="M97" i="60"/>
  <c r="N97" i="60"/>
  <c r="O97" i="60"/>
  <c r="P97" i="60"/>
  <c r="Q97" i="60"/>
  <c r="R97" i="60"/>
  <c r="S97" i="60"/>
  <c r="T97" i="60"/>
  <c r="U97" i="60"/>
  <c r="V97" i="60"/>
  <c r="W97" i="60"/>
  <c r="X97" i="60"/>
  <c r="Y97" i="60"/>
  <c r="Z97" i="60"/>
  <c r="AA97" i="60"/>
  <c r="AB97" i="60"/>
  <c r="AC97" i="60"/>
  <c r="AD97" i="60"/>
  <c r="AE97" i="60"/>
  <c r="AF97" i="60"/>
  <c r="AG97" i="60"/>
  <c r="AH97" i="60"/>
  <c r="AI97" i="60"/>
  <c r="AJ97" i="60"/>
  <c r="AK97" i="60"/>
  <c r="AL97" i="60"/>
  <c r="AM97" i="60"/>
  <c r="AN97" i="60"/>
  <c r="AO97" i="60"/>
  <c r="AP97" i="60"/>
  <c r="AQ97" i="60"/>
  <c r="AR97" i="60"/>
  <c r="AS97" i="60"/>
  <c r="AT97" i="60"/>
  <c r="AU97" i="60"/>
  <c r="AV97" i="60"/>
  <c r="AW97" i="60"/>
  <c r="AX97" i="60"/>
  <c r="AY97" i="60"/>
  <c r="AZ97" i="60"/>
  <c r="BA97" i="60"/>
  <c r="BB97" i="60"/>
  <c r="BC97" i="60"/>
  <c r="BD97" i="60"/>
  <c r="BE97" i="60"/>
  <c r="BF97" i="60"/>
  <c r="BG97" i="60"/>
  <c r="BH97" i="60"/>
  <c r="BI97" i="60"/>
  <c r="BJ97" i="60"/>
  <c r="BK97" i="60"/>
  <c r="E98" i="60"/>
  <c r="F98" i="60"/>
  <c r="G98" i="60"/>
  <c r="H98" i="60"/>
  <c r="I98" i="60"/>
  <c r="J98" i="60"/>
  <c r="K98" i="60"/>
  <c r="L98" i="60"/>
  <c r="M98" i="60"/>
  <c r="N98" i="60"/>
  <c r="O98" i="60"/>
  <c r="P98" i="60"/>
  <c r="Q98" i="60"/>
  <c r="R98" i="60"/>
  <c r="S98" i="60"/>
  <c r="T98" i="60"/>
  <c r="U98" i="60"/>
  <c r="V98" i="60"/>
  <c r="W98" i="60"/>
  <c r="X98" i="60"/>
  <c r="Y98" i="60"/>
  <c r="Z98" i="60"/>
  <c r="AA98" i="60"/>
  <c r="AB98" i="60"/>
  <c r="AC98" i="60"/>
  <c r="AD98" i="60"/>
  <c r="AE98" i="60"/>
  <c r="AF98" i="60"/>
  <c r="AG98" i="60"/>
  <c r="AH98" i="60"/>
  <c r="AI98" i="60"/>
  <c r="AJ98" i="60"/>
  <c r="AK98" i="60"/>
  <c r="AL98" i="60"/>
  <c r="AM98" i="60"/>
  <c r="AN98" i="60"/>
  <c r="AO98" i="60"/>
  <c r="AP98" i="60"/>
  <c r="AQ98" i="60"/>
  <c r="AR98" i="60"/>
  <c r="AS98" i="60"/>
  <c r="AT98" i="60"/>
  <c r="AU98" i="60"/>
  <c r="AV98" i="60"/>
  <c r="AW98" i="60"/>
  <c r="AX98" i="60"/>
  <c r="AY98" i="60"/>
  <c r="AZ98" i="60"/>
  <c r="BA98" i="60"/>
  <c r="BB98" i="60"/>
  <c r="BC98" i="60"/>
  <c r="BD98" i="60"/>
  <c r="BE98" i="60"/>
  <c r="BF98" i="60"/>
  <c r="BG98" i="60"/>
  <c r="BH98" i="60"/>
  <c r="BI98" i="60"/>
  <c r="BJ98" i="60"/>
  <c r="BK98" i="60"/>
  <c r="E99" i="60"/>
  <c r="F99" i="60"/>
  <c r="G99" i="60"/>
  <c r="H99" i="60"/>
  <c r="I99" i="60"/>
  <c r="J99" i="60"/>
  <c r="K99" i="60"/>
  <c r="L99" i="60"/>
  <c r="M99" i="60"/>
  <c r="N99" i="60"/>
  <c r="O99" i="60"/>
  <c r="P99" i="60"/>
  <c r="Q99" i="60"/>
  <c r="R99" i="60"/>
  <c r="S99" i="60"/>
  <c r="T99" i="60"/>
  <c r="U99" i="60"/>
  <c r="V99" i="60"/>
  <c r="W99" i="60"/>
  <c r="X99" i="60"/>
  <c r="Y99" i="60"/>
  <c r="Z99" i="60"/>
  <c r="AA99" i="60"/>
  <c r="AB99" i="60"/>
  <c r="AC99" i="60"/>
  <c r="AD99" i="60"/>
  <c r="AE99" i="60"/>
  <c r="AF99" i="60"/>
  <c r="AG99" i="60"/>
  <c r="AH99" i="60"/>
  <c r="AI99" i="60"/>
  <c r="AJ99" i="60"/>
  <c r="AK99" i="60"/>
  <c r="AL99" i="60"/>
  <c r="AM99" i="60"/>
  <c r="AN99" i="60"/>
  <c r="AO99" i="60"/>
  <c r="AP99" i="60"/>
  <c r="AQ99" i="60"/>
  <c r="AR99" i="60"/>
  <c r="AS99" i="60"/>
  <c r="AT99" i="60"/>
  <c r="AU99" i="60"/>
  <c r="AV99" i="60"/>
  <c r="AW99" i="60"/>
  <c r="AX99" i="60"/>
  <c r="AY99" i="60"/>
  <c r="AZ99" i="60"/>
  <c r="BA99" i="60"/>
  <c r="BB99" i="60"/>
  <c r="BC99" i="60"/>
  <c r="BD99" i="60"/>
  <c r="BE99" i="60"/>
  <c r="BF99" i="60"/>
  <c r="BG99" i="60"/>
  <c r="BH99" i="60"/>
  <c r="BI99" i="60"/>
  <c r="BJ99" i="60"/>
  <c r="BK99" i="60"/>
  <c r="E100" i="60"/>
  <c r="F100" i="60"/>
  <c r="G100" i="60"/>
  <c r="H100" i="60"/>
  <c r="I100" i="60"/>
  <c r="J100" i="60"/>
  <c r="K100" i="60"/>
  <c r="L100" i="60"/>
  <c r="M100" i="60"/>
  <c r="N100" i="60"/>
  <c r="O100" i="60"/>
  <c r="P100" i="60"/>
  <c r="Q100" i="60"/>
  <c r="R100" i="60"/>
  <c r="S100" i="60"/>
  <c r="T100" i="60"/>
  <c r="U100" i="60"/>
  <c r="V100" i="60"/>
  <c r="W100" i="60"/>
  <c r="X100" i="60"/>
  <c r="Y100" i="60"/>
  <c r="Z100" i="60"/>
  <c r="AA100" i="60"/>
  <c r="AB100" i="60"/>
  <c r="AC100" i="60"/>
  <c r="AD100" i="60"/>
  <c r="AE100" i="60"/>
  <c r="AF100" i="60"/>
  <c r="AG100" i="60"/>
  <c r="AH100" i="60"/>
  <c r="AI100" i="60"/>
  <c r="AJ100" i="60"/>
  <c r="AK100" i="60"/>
  <c r="AL100" i="60"/>
  <c r="AM100" i="60"/>
  <c r="AN100" i="60"/>
  <c r="AO100" i="60"/>
  <c r="AP100" i="60"/>
  <c r="AQ100" i="60"/>
  <c r="AR100" i="60"/>
  <c r="AS100" i="60"/>
  <c r="AT100" i="60"/>
  <c r="AU100" i="60"/>
  <c r="AV100" i="60"/>
  <c r="AW100" i="60"/>
  <c r="AX100" i="60"/>
  <c r="AY100" i="60"/>
  <c r="AZ100" i="60"/>
  <c r="BA100" i="60"/>
  <c r="BB100" i="60"/>
  <c r="BC100" i="60"/>
  <c r="BD100" i="60"/>
  <c r="BE100" i="60"/>
  <c r="BF100" i="60"/>
  <c r="BG100" i="60"/>
  <c r="BH100" i="60"/>
  <c r="BI100" i="60"/>
  <c r="BJ100" i="60"/>
  <c r="BK100" i="60"/>
  <c r="E101" i="60"/>
  <c r="F101" i="60"/>
  <c r="G101" i="60"/>
  <c r="H101" i="60"/>
  <c r="I101" i="60"/>
  <c r="J101" i="60"/>
  <c r="K101" i="60"/>
  <c r="L101" i="60"/>
  <c r="M101" i="60"/>
  <c r="N101" i="60"/>
  <c r="O101" i="60"/>
  <c r="P101" i="60"/>
  <c r="Q101" i="60"/>
  <c r="R101" i="60"/>
  <c r="S101" i="60"/>
  <c r="T101" i="60"/>
  <c r="U101" i="60"/>
  <c r="V101" i="60"/>
  <c r="W101" i="60"/>
  <c r="X101" i="60"/>
  <c r="Y101" i="60"/>
  <c r="Z101" i="60"/>
  <c r="AA101" i="60"/>
  <c r="AB101" i="60"/>
  <c r="AC101" i="60"/>
  <c r="AD101" i="60"/>
  <c r="AE101" i="60"/>
  <c r="AF101" i="60"/>
  <c r="AG101" i="60"/>
  <c r="AH101" i="60"/>
  <c r="AI101" i="60"/>
  <c r="AJ101" i="60"/>
  <c r="AK101" i="60"/>
  <c r="AL101" i="60"/>
  <c r="AM101" i="60"/>
  <c r="AN101" i="60"/>
  <c r="AO101" i="60"/>
  <c r="AP101" i="60"/>
  <c r="AQ101" i="60"/>
  <c r="AR101" i="60"/>
  <c r="AS101" i="60"/>
  <c r="AT101" i="60"/>
  <c r="AU101" i="60"/>
  <c r="AV101" i="60"/>
  <c r="AW101" i="60"/>
  <c r="AX101" i="60"/>
  <c r="AY101" i="60"/>
  <c r="AZ101" i="60"/>
  <c r="BA101" i="60"/>
  <c r="BB101" i="60"/>
  <c r="BC101" i="60"/>
  <c r="BD101" i="60"/>
  <c r="BE101" i="60"/>
  <c r="BF101" i="60"/>
  <c r="BG101" i="60"/>
  <c r="BH101" i="60"/>
  <c r="BI101" i="60"/>
  <c r="BJ101" i="60"/>
  <c r="BK101" i="60"/>
  <c r="E102" i="60"/>
  <c r="F102" i="60"/>
  <c r="G102" i="60"/>
  <c r="H102" i="60"/>
  <c r="I102" i="60"/>
  <c r="J102" i="60"/>
  <c r="K102" i="60"/>
  <c r="L102" i="60"/>
  <c r="M102" i="60"/>
  <c r="N102" i="60"/>
  <c r="O102" i="60"/>
  <c r="P102" i="60"/>
  <c r="Q102" i="60"/>
  <c r="R102" i="60"/>
  <c r="S102" i="60"/>
  <c r="T102" i="60"/>
  <c r="U102" i="60"/>
  <c r="V102" i="60"/>
  <c r="W102" i="60"/>
  <c r="X102" i="60"/>
  <c r="Y102" i="60"/>
  <c r="Z102" i="60"/>
  <c r="AA102" i="60"/>
  <c r="AB102" i="60"/>
  <c r="AC102" i="60"/>
  <c r="AD102" i="60"/>
  <c r="AE102" i="60"/>
  <c r="AF102" i="60"/>
  <c r="AG102" i="60"/>
  <c r="AH102" i="60"/>
  <c r="AI102" i="60"/>
  <c r="AJ102" i="60"/>
  <c r="AK102" i="60"/>
  <c r="AL102" i="60"/>
  <c r="AM102" i="60"/>
  <c r="AN102" i="60"/>
  <c r="AO102" i="60"/>
  <c r="AP102" i="60"/>
  <c r="AQ102" i="60"/>
  <c r="AR102" i="60"/>
  <c r="AS102" i="60"/>
  <c r="AT102" i="60"/>
  <c r="AU102" i="60"/>
  <c r="AV102" i="60"/>
  <c r="AW102" i="60"/>
  <c r="AX102" i="60"/>
  <c r="AY102" i="60"/>
  <c r="AZ102" i="60"/>
  <c r="BA102" i="60"/>
  <c r="BB102" i="60"/>
  <c r="BC102" i="60"/>
  <c r="BD102" i="60"/>
  <c r="BE102" i="60"/>
  <c r="BF102" i="60"/>
  <c r="BG102" i="60"/>
  <c r="BH102" i="60"/>
  <c r="BI102" i="60"/>
  <c r="BJ102" i="60"/>
  <c r="BK102" i="60"/>
  <c r="E103" i="60"/>
  <c r="F103" i="60"/>
  <c r="G103" i="60"/>
  <c r="H103" i="60"/>
  <c r="I103" i="60"/>
  <c r="J103" i="60"/>
  <c r="K103" i="60"/>
  <c r="L103" i="60"/>
  <c r="M103" i="60"/>
  <c r="N103" i="60"/>
  <c r="O103" i="60"/>
  <c r="P103" i="60"/>
  <c r="Q103" i="60"/>
  <c r="R103" i="60"/>
  <c r="S103" i="60"/>
  <c r="T103" i="60"/>
  <c r="U103" i="60"/>
  <c r="V103" i="60"/>
  <c r="W103" i="60"/>
  <c r="X103" i="60"/>
  <c r="Y103" i="60"/>
  <c r="Z103" i="60"/>
  <c r="AA103" i="60"/>
  <c r="AB103" i="60"/>
  <c r="AC103" i="60"/>
  <c r="AD103" i="60"/>
  <c r="AE103" i="60"/>
  <c r="AF103" i="60"/>
  <c r="AG103" i="60"/>
  <c r="AH103" i="60"/>
  <c r="AI103" i="60"/>
  <c r="AJ103" i="60"/>
  <c r="AK103" i="60"/>
  <c r="AL103" i="60"/>
  <c r="AM103" i="60"/>
  <c r="AN103" i="60"/>
  <c r="AO103" i="60"/>
  <c r="AP103" i="60"/>
  <c r="AQ103" i="60"/>
  <c r="AR103" i="60"/>
  <c r="AS103" i="60"/>
  <c r="AT103" i="60"/>
  <c r="AU103" i="60"/>
  <c r="AV103" i="60"/>
  <c r="AW103" i="60"/>
  <c r="AX103" i="60"/>
  <c r="AY103" i="60"/>
  <c r="AZ103" i="60"/>
  <c r="BA103" i="60"/>
  <c r="BB103" i="60"/>
  <c r="BC103" i="60"/>
  <c r="BD103" i="60"/>
  <c r="BE103" i="60"/>
  <c r="BF103" i="60"/>
  <c r="BG103" i="60"/>
  <c r="BH103" i="60"/>
  <c r="BI103" i="60"/>
  <c r="BJ103" i="60"/>
  <c r="BK103" i="60"/>
  <c r="E104" i="60"/>
  <c r="F104" i="60"/>
  <c r="G104" i="60"/>
  <c r="H104" i="60"/>
  <c r="I104" i="60"/>
  <c r="J104" i="60"/>
  <c r="K104" i="60"/>
  <c r="L104" i="60"/>
  <c r="M104" i="60"/>
  <c r="N104" i="60"/>
  <c r="O104" i="60"/>
  <c r="P104" i="60"/>
  <c r="Q104" i="60"/>
  <c r="R104" i="60"/>
  <c r="S104" i="60"/>
  <c r="T104" i="60"/>
  <c r="U104" i="60"/>
  <c r="V104" i="60"/>
  <c r="W104" i="60"/>
  <c r="X104" i="60"/>
  <c r="Y104" i="60"/>
  <c r="Z104" i="60"/>
  <c r="AA104" i="60"/>
  <c r="AB104" i="60"/>
  <c r="AC104" i="60"/>
  <c r="AD104" i="60"/>
  <c r="AE104" i="60"/>
  <c r="AF104" i="60"/>
  <c r="AG104" i="60"/>
  <c r="AH104" i="60"/>
  <c r="AI104" i="60"/>
  <c r="AJ104" i="60"/>
  <c r="AK104" i="60"/>
  <c r="AL104" i="60"/>
  <c r="AM104" i="60"/>
  <c r="AN104" i="60"/>
  <c r="AO104" i="60"/>
  <c r="AP104" i="60"/>
  <c r="AQ104" i="60"/>
  <c r="AR104" i="60"/>
  <c r="AS104" i="60"/>
  <c r="AT104" i="60"/>
  <c r="AU104" i="60"/>
  <c r="AV104" i="60"/>
  <c r="AW104" i="60"/>
  <c r="AX104" i="60"/>
  <c r="AY104" i="60"/>
  <c r="AZ104" i="60"/>
  <c r="BA104" i="60"/>
  <c r="BB104" i="60"/>
  <c r="BC104" i="60"/>
  <c r="BD104" i="60"/>
  <c r="BE104" i="60"/>
  <c r="BF104" i="60"/>
  <c r="BG104" i="60"/>
  <c r="BH104" i="60"/>
  <c r="BI104" i="60"/>
  <c r="BJ104" i="60"/>
  <c r="BK104" i="60"/>
  <c r="E105" i="60"/>
  <c r="F105" i="60"/>
  <c r="G105" i="60"/>
  <c r="H105" i="60"/>
  <c r="I105" i="60"/>
  <c r="J105" i="60"/>
  <c r="K105" i="60"/>
  <c r="L105" i="60"/>
  <c r="M105" i="60"/>
  <c r="N105" i="60"/>
  <c r="O105" i="60"/>
  <c r="P105" i="60"/>
  <c r="Q105" i="60"/>
  <c r="R105" i="60"/>
  <c r="S105" i="60"/>
  <c r="T105" i="60"/>
  <c r="U105" i="60"/>
  <c r="V105" i="60"/>
  <c r="W105" i="60"/>
  <c r="X105" i="60"/>
  <c r="Y105" i="60"/>
  <c r="Z105" i="60"/>
  <c r="AA105" i="60"/>
  <c r="AB105" i="60"/>
  <c r="AC105" i="60"/>
  <c r="AD105" i="60"/>
  <c r="AE105" i="60"/>
  <c r="AF105" i="60"/>
  <c r="AG105" i="60"/>
  <c r="AH105" i="60"/>
  <c r="AI105" i="60"/>
  <c r="AJ105" i="60"/>
  <c r="AK105" i="60"/>
  <c r="AL105" i="60"/>
  <c r="AM105" i="60"/>
  <c r="AN105" i="60"/>
  <c r="AO105" i="60"/>
  <c r="AP105" i="60"/>
  <c r="AQ105" i="60"/>
  <c r="AR105" i="60"/>
  <c r="AS105" i="60"/>
  <c r="AT105" i="60"/>
  <c r="AU105" i="60"/>
  <c r="AV105" i="60"/>
  <c r="AW105" i="60"/>
  <c r="AX105" i="60"/>
  <c r="AY105" i="60"/>
  <c r="AZ105" i="60"/>
  <c r="BA105" i="60"/>
  <c r="BB105" i="60"/>
  <c r="BC105" i="60"/>
  <c r="BD105" i="60"/>
  <c r="BE105" i="60"/>
  <c r="BF105" i="60"/>
  <c r="BG105" i="60"/>
  <c r="BH105" i="60"/>
  <c r="BI105" i="60"/>
  <c r="BJ105" i="60"/>
  <c r="BK105" i="60"/>
  <c r="E106" i="60"/>
  <c r="F106" i="60"/>
  <c r="G106" i="60"/>
  <c r="H106" i="60"/>
  <c r="I106" i="60"/>
  <c r="J106" i="60"/>
  <c r="K106" i="60"/>
  <c r="L106" i="60"/>
  <c r="M106" i="60"/>
  <c r="N106" i="60"/>
  <c r="O106" i="60"/>
  <c r="P106" i="60"/>
  <c r="Q106" i="60"/>
  <c r="R106" i="60"/>
  <c r="S106" i="60"/>
  <c r="T106" i="60"/>
  <c r="U106" i="60"/>
  <c r="V106" i="60"/>
  <c r="W106" i="60"/>
  <c r="X106" i="60"/>
  <c r="Y106" i="60"/>
  <c r="Z106" i="60"/>
  <c r="AA106" i="60"/>
  <c r="AB106" i="60"/>
  <c r="AC106" i="60"/>
  <c r="AD106" i="60"/>
  <c r="AE106" i="60"/>
  <c r="AF106" i="60"/>
  <c r="AG106" i="60"/>
  <c r="AH106" i="60"/>
  <c r="AI106" i="60"/>
  <c r="AJ106" i="60"/>
  <c r="AK106" i="60"/>
  <c r="AL106" i="60"/>
  <c r="AM106" i="60"/>
  <c r="AN106" i="60"/>
  <c r="AO106" i="60"/>
  <c r="AP106" i="60"/>
  <c r="AQ106" i="60"/>
  <c r="AR106" i="60"/>
  <c r="AS106" i="60"/>
  <c r="AT106" i="60"/>
  <c r="AU106" i="60"/>
  <c r="AV106" i="60"/>
  <c r="AW106" i="60"/>
  <c r="AX106" i="60"/>
  <c r="AY106" i="60"/>
  <c r="AZ106" i="60"/>
  <c r="BA106" i="60"/>
  <c r="BB106" i="60"/>
  <c r="BC106" i="60"/>
  <c r="BD106" i="60"/>
  <c r="BE106" i="60"/>
  <c r="BF106" i="60"/>
  <c r="BG106" i="60"/>
  <c r="BH106" i="60"/>
  <c r="BI106" i="60"/>
  <c r="BJ106" i="60"/>
  <c r="BK106" i="60"/>
  <c r="E107" i="60"/>
  <c r="F107" i="60"/>
  <c r="G107" i="60"/>
  <c r="H107" i="60"/>
  <c r="I107" i="60"/>
  <c r="J107" i="60"/>
  <c r="K107" i="60"/>
  <c r="L107" i="60"/>
  <c r="M107" i="60"/>
  <c r="N107" i="60"/>
  <c r="O107" i="60"/>
  <c r="P107" i="60"/>
  <c r="Q107" i="60"/>
  <c r="R107" i="60"/>
  <c r="S107" i="60"/>
  <c r="T107" i="60"/>
  <c r="U107" i="60"/>
  <c r="V107" i="60"/>
  <c r="W107" i="60"/>
  <c r="X107" i="60"/>
  <c r="Y107" i="60"/>
  <c r="Z107" i="60"/>
  <c r="AA107" i="60"/>
  <c r="AB107" i="60"/>
  <c r="AC107" i="60"/>
  <c r="AD107" i="60"/>
  <c r="AE107" i="60"/>
  <c r="AF107" i="60"/>
  <c r="AG107" i="60"/>
  <c r="AH107" i="60"/>
  <c r="AI107" i="60"/>
  <c r="AJ107" i="60"/>
  <c r="AK107" i="60"/>
  <c r="AL107" i="60"/>
  <c r="AM107" i="60"/>
  <c r="AN107" i="60"/>
  <c r="AO107" i="60"/>
  <c r="AP107" i="60"/>
  <c r="AQ107" i="60"/>
  <c r="AR107" i="60"/>
  <c r="AS107" i="60"/>
  <c r="AT107" i="60"/>
  <c r="AU107" i="60"/>
  <c r="AV107" i="60"/>
  <c r="AW107" i="60"/>
  <c r="AX107" i="60"/>
  <c r="AY107" i="60"/>
  <c r="AZ107" i="60"/>
  <c r="BA107" i="60"/>
  <c r="BB107" i="60"/>
  <c r="BC107" i="60"/>
  <c r="BD107" i="60"/>
  <c r="BE107" i="60"/>
  <c r="BF107" i="60"/>
  <c r="BG107" i="60"/>
  <c r="BH107" i="60"/>
  <c r="BI107" i="60"/>
  <c r="BJ107" i="60"/>
  <c r="BK107" i="60"/>
  <c r="E108" i="60"/>
  <c r="F108" i="60"/>
  <c r="G108" i="60"/>
  <c r="H108" i="60"/>
  <c r="I108" i="60"/>
  <c r="J108" i="60"/>
  <c r="K108" i="60"/>
  <c r="L108" i="60"/>
  <c r="M108" i="60"/>
  <c r="N108" i="60"/>
  <c r="O108" i="60"/>
  <c r="P108" i="60"/>
  <c r="Q108" i="60"/>
  <c r="R108" i="60"/>
  <c r="S108" i="60"/>
  <c r="T108" i="60"/>
  <c r="U108" i="60"/>
  <c r="V108" i="60"/>
  <c r="W108" i="60"/>
  <c r="X108" i="60"/>
  <c r="Y108" i="60"/>
  <c r="Z108" i="60"/>
  <c r="AA108" i="60"/>
  <c r="AB108" i="60"/>
  <c r="AC108" i="60"/>
  <c r="AD108" i="60"/>
  <c r="AE108" i="60"/>
  <c r="AF108" i="60"/>
  <c r="AG108" i="60"/>
  <c r="AH108" i="60"/>
  <c r="AI108" i="60"/>
  <c r="AJ108" i="60"/>
  <c r="AK108" i="60"/>
  <c r="AL108" i="60"/>
  <c r="AM108" i="60"/>
  <c r="AN108" i="60"/>
  <c r="AO108" i="60"/>
  <c r="AP108" i="60"/>
  <c r="AQ108" i="60"/>
  <c r="AR108" i="60"/>
  <c r="AS108" i="60"/>
  <c r="AT108" i="60"/>
  <c r="AU108" i="60"/>
  <c r="AV108" i="60"/>
  <c r="AW108" i="60"/>
  <c r="AX108" i="60"/>
  <c r="AY108" i="60"/>
  <c r="AZ108" i="60"/>
  <c r="BA108" i="60"/>
  <c r="BB108" i="60"/>
  <c r="BC108" i="60"/>
  <c r="BD108" i="60"/>
  <c r="BE108" i="60"/>
  <c r="BF108" i="60"/>
  <c r="BG108" i="60"/>
  <c r="BH108" i="60"/>
  <c r="BI108" i="60"/>
  <c r="BJ108" i="60"/>
  <c r="BK108" i="60"/>
  <c r="E109" i="60"/>
  <c r="F109" i="60"/>
  <c r="G109" i="60"/>
  <c r="H109" i="60"/>
  <c r="I109" i="60"/>
  <c r="J109" i="60"/>
  <c r="K109" i="60"/>
  <c r="L109" i="60"/>
  <c r="M109" i="60"/>
  <c r="N109" i="60"/>
  <c r="O109" i="60"/>
  <c r="P109" i="60"/>
  <c r="Q109" i="60"/>
  <c r="R109" i="60"/>
  <c r="S109" i="60"/>
  <c r="T109" i="60"/>
  <c r="U109" i="60"/>
  <c r="V109" i="60"/>
  <c r="W109" i="60"/>
  <c r="X109" i="60"/>
  <c r="Y109" i="60"/>
  <c r="Z109" i="60"/>
  <c r="AA109" i="60"/>
  <c r="AB109" i="60"/>
  <c r="AC109" i="60"/>
  <c r="AD109" i="60"/>
  <c r="AE109" i="60"/>
  <c r="AF109" i="60"/>
  <c r="AG109" i="60"/>
  <c r="AH109" i="60"/>
  <c r="AI109" i="60"/>
  <c r="AJ109" i="60"/>
  <c r="AK109" i="60"/>
  <c r="AL109" i="60"/>
  <c r="AM109" i="60"/>
  <c r="AN109" i="60"/>
  <c r="AO109" i="60"/>
  <c r="AP109" i="60"/>
  <c r="AQ109" i="60"/>
  <c r="AR109" i="60"/>
  <c r="AS109" i="60"/>
  <c r="AT109" i="60"/>
  <c r="AU109" i="60"/>
  <c r="AV109" i="60"/>
  <c r="AW109" i="60"/>
  <c r="AX109" i="60"/>
  <c r="AY109" i="60"/>
  <c r="AZ109" i="60"/>
  <c r="BA109" i="60"/>
  <c r="BB109" i="60"/>
  <c r="BC109" i="60"/>
  <c r="BD109" i="60"/>
  <c r="BE109" i="60"/>
  <c r="BF109" i="60"/>
  <c r="BG109" i="60"/>
  <c r="BH109" i="60"/>
  <c r="BI109" i="60"/>
  <c r="BJ109" i="60"/>
  <c r="BK109" i="60"/>
  <c r="E110" i="60"/>
  <c r="F110" i="60"/>
  <c r="G110" i="60"/>
  <c r="H110" i="60"/>
  <c r="I110" i="60"/>
  <c r="J110" i="60"/>
  <c r="K110" i="60"/>
  <c r="L110" i="60"/>
  <c r="M110" i="60"/>
  <c r="N110" i="60"/>
  <c r="O110" i="60"/>
  <c r="P110" i="60"/>
  <c r="Q110" i="60"/>
  <c r="R110" i="60"/>
  <c r="S110" i="60"/>
  <c r="T110" i="60"/>
  <c r="U110" i="60"/>
  <c r="V110" i="60"/>
  <c r="W110" i="60"/>
  <c r="X110" i="60"/>
  <c r="Y110" i="60"/>
  <c r="Z110" i="60"/>
  <c r="AA110" i="60"/>
  <c r="AB110" i="60"/>
  <c r="AC110" i="60"/>
  <c r="AD110" i="60"/>
  <c r="AE110" i="60"/>
  <c r="AF110" i="60"/>
  <c r="AG110" i="60"/>
  <c r="AH110" i="60"/>
  <c r="AI110" i="60"/>
  <c r="AJ110" i="60"/>
  <c r="AK110" i="60"/>
  <c r="AL110" i="60"/>
  <c r="AM110" i="60"/>
  <c r="AN110" i="60"/>
  <c r="AO110" i="60"/>
  <c r="AP110" i="60"/>
  <c r="AQ110" i="60"/>
  <c r="AR110" i="60"/>
  <c r="AS110" i="60"/>
  <c r="AT110" i="60"/>
  <c r="AU110" i="60"/>
  <c r="AV110" i="60"/>
  <c r="AW110" i="60"/>
  <c r="AX110" i="60"/>
  <c r="AY110" i="60"/>
  <c r="AZ110" i="60"/>
  <c r="BA110" i="60"/>
  <c r="BB110" i="60"/>
  <c r="BC110" i="60"/>
  <c r="BD110" i="60"/>
  <c r="BE110" i="60"/>
  <c r="BF110" i="60"/>
  <c r="BG110" i="60"/>
  <c r="BH110" i="60"/>
  <c r="BI110" i="60"/>
  <c r="BJ110" i="60"/>
  <c r="BK110" i="60"/>
  <c r="E111" i="60"/>
  <c r="F111" i="60"/>
  <c r="G111" i="60"/>
  <c r="H111" i="60"/>
  <c r="I111" i="60"/>
  <c r="J111" i="60"/>
  <c r="K111" i="60"/>
  <c r="L111" i="60"/>
  <c r="M111" i="60"/>
  <c r="N111" i="60"/>
  <c r="O111" i="60"/>
  <c r="P111" i="60"/>
  <c r="Q111" i="60"/>
  <c r="R111" i="60"/>
  <c r="S111" i="60"/>
  <c r="T111" i="60"/>
  <c r="U111" i="60"/>
  <c r="V111" i="60"/>
  <c r="W111" i="60"/>
  <c r="X111" i="60"/>
  <c r="Y111" i="60"/>
  <c r="Z111" i="60"/>
  <c r="AA111" i="60"/>
  <c r="AB111" i="60"/>
  <c r="AC111" i="60"/>
  <c r="AD111" i="60"/>
  <c r="AE111" i="60"/>
  <c r="AF111" i="60"/>
  <c r="AG111" i="60"/>
  <c r="AH111" i="60"/>
  <c r="AI111" i="60"/>
  <c r="AJ111" i="60"/>
  <c r="AK111" i="60"/>
  <c r="AL111" i="60"/>
  <c r="AM111" i="60"/>
  <c r="AN111" i="60"/>
  <c r="AO111" i="60"/>
  <c r="AP111" i="60"/>
  <c r="AQ111" i="60"/>
  <c r="AR111" i="60"/>
  <c r="AS111" i="60"/>
  <c r="AT111" i="60"/>
  <c r="AU111" i="60"/>
  <c r="AV111" i="60"/>
  <c r="AW111" i="60"/>
  <c r="AX111" i="60"/>
  <c r="AY111" i="60"/>
  <c r="AZ111" i="60"/>
  <c r="BA111" i="60"/>
  <c r="BB111" i="60"/>
  <c r="BC111" i="60"/>
  <c r="BD111" i="60"/>
  <c r="BE111" i="60"/>
  <c r="BF111" i="60"/>
  <c r="BG111" i="60"/>
  <c r="BH111" i="60"/>
  <c r="BI111" i="60"/>
  <c r="BJ111" i="60"/>
  <c r="BK111" i="60"/>
  <c r="E112" i="60"/>
  <c r="F112" i="60"/>
  <c r="G112" i="60"/>
  <c r="H112" i="60"/>
  <c r="I112" i="60"/>
  <c r="J112" i="60"/>
  <c r="K112" i="60"/>
  <c r="L112" i="60"/>
  <c r="M112" i="60"/>
  <c r="N112" i="60"/>
  <c r="O112" i="60"/>
  <c r="P112" i="60"/>
  <c r="Q112" i="60"/>
  <c r="R112" i="60"/>
  <c r="S112" i="60"/>
  <c r="T112" i="60"/>
  <c r="U112" i="60"/>
  <c r="V112" i="60"/>
  <c r="W112" i="60"/>
  <c r="X112" i="60"/>
  <c r="Y112" i="60"/>
  <c r="Z112" i="60"/>
  <c r="AA112" i="60"/>
  <c r="AB112" i="60"/>
  <c r="AC112" i="60"/>
  <c r="AD112" i="60"/>
  <c r="AE112" i="60"/>
  <c r="AF112" i="60"/>
  <c r="AG112" i="60"/>
  <c r="AH112" i="60"/>
  <c r="AI112" i="60"/>
  <c r="AJ112" i="60"/>
  <c r="AK112" i="60"/>
  <c r="AL112" i="60"/>
  <c r="AM112" i="60"/>
  <c r="AN112" i="60"/>
  <c r="AO112" i="60"/>
  <c r="AP112" i="60"/>
  <c r="AQ112" i="60"/>
  <c r="AR112" i="60"/>
  <c r="AS112" i="60"/>
  <c r="AT112" i="60"/>
  <c r="AU112" i="60"/>
  <c r="AV112" i="60"/>
  <c r="AW112" i="60"/>
  <c r="AX112" i="60"/>
  <c r="AY112" i="60"/>
  <c r="AZ112" i="60"/>
  <c r="BA112" i="60"/>
  <c r="BB112" i="60"/>
  <c r="BC112" i="60"/>
  <c r="BD112" i="60"/>
  <c r="BE112" i="60"/>
  <c r="BF112" i="60"/>
  <c r="BG112" i="60"/>
  <c r="BH112" i="60"/>
  <c r="BI112" i="60"/>
  <c r="BJ112" i="60"/>
  <c r="BK112" i="60"/>
  <c r="E113" i="60"/>
  <c r="F113" i="60"/>
  <c r="G113" i="60"/>
  <c r="H113" i="60"/>
  <c r="I113" i="60"/>
  <c r="J113" i="60"/>
  <c r="K113" i="60"/>
  <c r="L113" i="60"/>
  <c r="M113" i="60"/>
  <c r="N113" i="60"/>
  <c r="O113" i="60"/>
  <c r="P113" i="60"/>
  <c r="Q113" i="60"/>
  <c r="R113" i="60"/>
  <c r="S113" i="60"/>
  <c r="T113" i="60"/>
  <c r="U113" i="60"/>
  <c r="V113" i="60"/>
  <c r="W113" i="60"/>
  <c r="X113" i="60"/>
  <c r="Y113" i="60"/>
  <c r="Z113" i="60"/>
  <c r="AA113" i="60"/>
  <c r="AB113" i="60"/>
  <c r="AC113" i="60"/>
  <c r="AD113" i="60"/>
  <c r="AE113" i="60"/>
  <c r="AF113" i="60"/>
  <c r="AG113" i="60"/>
  <c r="AH113" i="60"/>
  <c r="AI113" i="60"/>
  <c r="AJ113" i="60"/>
  <c r="AK113" i="60"/>
  <c r="AL113" i="60"/>
  <c r="AM113" i="60"/>
  <c r="AN113" i="60"/>
  <c r="AO113" i="60"/>
  <c r="AP113" i="60"/>
  <c r="AQ113" i="60"/>
  <c r="AR113" i="60"/>
  <c r="AS113" i="60"/>
  <c r="AT113" i="60"/>
  <c r="AU113" i="60"/>
  <c r="AV113" i="60"/>
  <c r="AW113" i="60"/>
  <c r="AX113" i="60"/>
  <c r="AY113" i="60"/>
  <c r="AZ113" i="60"/>
  <c r="BA113" i="60"/>
  <c r="BB113" i="60"/>
  <c r="BC113" i="60"/>
  <c r="BD113" i="60"/>
  <c r="BE113" i="60"/>
  <c r="BF113" i="60"/>
  <c r="BG113" i="60"/>
  <c r="BH113" i="60"/>
  <c r="BI113" i="60"/>
  <c r="BJ113" i="60"/>
  <c r="BK113" i="60"/>
  <c r="E114" i="60"/>
  <c r="F114" i="60"/>
  <c r="G114" i="60"/>
  <c r="H114" i="60"/>
  <c r="I114" i="60"/>
  <c r="J114" i="60"/>
  <c r="K114" i="60"/>
  <c r="L114" i="60"/>
  <c r="M114" i="60"/>
  <c r="N114" i="60"/>
  <c r="O114" i="60"/>
  <c r="P114" i="60"/>
  <c r="Q114" i="60"/>
  <c r="R114" i="60"/>
  <c r="S114" i="60"/>
  <c r="T114" i="60"/>
  <c r="U114" i="60"/>
  <c r="V114" i="60"/>
  <c r="W114" i="60"/>
  <c r="X114" i="60"/>
  <c r="Y114" i="60"/>
  <c r="Z114" i="60"/>
  <c r="AA114" i="60"/>
  <c r="AB114" i="60"/>
  <c r="AC114" i="60"/>
  <c r="AD114" i="60"/>
  <c r="AE114" i="60"/>
  <c r="AF114" i="60"/>
  <c r="AG114" i="60"/>
  <c r="AH114" i="60"/>
  <c r="AI114" i="60"/>
  <c r="AJ114" i="60"/>
  <c r="AK114" i="60"/>
  <c r="AL114" i="60"/>
  <c r="AM114" i="60"/>
  <c r="AN114" i="60"/>
  <c r="AO114" i="60"/>
  <c r="AP114" i="60"/>
  <c r="AQ114" i="60"/>
  <c r="AR114" i="60"/>
  <c r="AS114" i="60"/>
  <c r="AT114" i="60"/>
  <c r="AU114" i="60"/>
  <c r="AV114" i="60"/>
  <c r="AW114" i="60"/>
  <c r="AX114" i="60"/>
  <c r="AY114" i="60"/>
  <c r="AZ114" i="60"/>
  <c r="BA114" i="60"/>
  <c r="BB114" i="60"/>
  <c r="BC114" i="60"/>
  <c r="BD114" i="60"/>
  <c r="BE114" i="60"/>
  <c r="BF114" i="60"/>
  <c r="BG114" i="60"/>
  <c r="BH114" i="60"/>
  <c r="BI114" i="60"/>
  <c r="BJ114" i="60"/>
  <c r="BK114" i="60"/>
  <c r="E115" i="60"/>
  <c r="F115" i="60"/>
  <c r="G115" i="60"/>
  <c r="H115" i="60"/>
  <c r="I115" i="60"/>
  <c r="J115" i="60"/>
  <c r="K115" i="60"/>
  <c r="L115" i="60"/>
  <c r="M115" i="60"/>
  <c r="N115" i="60"/>
  <c r="O115" i="60"/>
  <c r="P115" i="60"/>
  <c r="Q115" i="60"/>
  <c r="R115" i="60"/>
  <c r="S115" i="60"/>
  <c r="T115" i="60"/>
  <c r="U115" i="60"/>
  <c r="V115" i="60"/>
  <c r="W115" i="60"/>
  <c r="X115" i="60"/>
  <c r="Y115" i="60"/>
  <c r="Z115" i="60"/>
  <c r="AA115" i="60"/>
  <c r="AB115" i="60"/>
  <c r="AC115" i="60"/>
  <c r="AD115" i="60"/>
  <c r="AE115" i="60"/>
  <c r="AF115" i="60"/>
  <c r="AG115" i="60"/>
  <c r="AH115" i="60"/>
  <c r="AI115" i="60"/>
  <c r="AJ115" i="60"/>
  <c r="AK115" i="60"/>
  <c r="AL115" i="60"/>
  <c r="AM115" i="60"/>
  <c r="AN115" i="60"/>
  <c r="AO115" i="60"/>
  <c r="AP115" i="60"/>
  <c r="AQ115" i="60"/>
  <c r="AR115" i="60"/>
  <c r="AS115" i="60"/>
  <c r="AT115" i="60"/>
  <c r="AU115" i="60"/>
  <c r="AV115" i="60"/>
  <c r="AW115" i="60"/>
  <c r="AX115" i="60"/>
  <c r="AY115" i="60"/>
  <c r="AZ115" i="60"/>
  <c r="BA115" i="60"/>
  <c r="BB115" i="60"/>
  <c r="BC115" i="60"/>
  <c r="BD115" i="60"/>
  <c r="BE115" i="60"/>
  <c r="BF115" i="60"/>
  <c r="BG115" i="60"/>
  <c r="BH115" i="60"/>
  <c r="BI115" i="60"/>
  <c r="BJ115" i="60"/>
  <c r="BK115" i="60"/>
  <c r="E116" i="60"/>
  <c r="F116" i="60"/>
  <c r="G116" i="60"/>
  <c r="H116" i="60"/>
  <c r="I116" i="60"/>
  <c r="J116" i="60"/>
  <c r="K116" i="60"/>
  <c r="L116" i="60"/>
  <c r="M116" i="60"/>
  <c r="N116" i="60"/>
  <c r="O116" i="60"/>
  <c r="P116" i="60"/>
  <c r="Q116" i="60"/>
  <c r="R116" i="60"/>
  <c r="S116" i="60"/>
  <c r="T116" i="60"/>
  <c r="U116" i="60"/>
  <c r="V116" i="60"/>
  <c r="W116" i="60"/>
  <c r="X116" i="60"/>
  <c r="Y116" i="60"/>
  <c r="Z116" i="60"/>
  <c r="AA116" i="60"/>
  <c r="AB116" i="60"/>
  <c r="AC116" i="60"/>
  <c r="AD116" i="60"/>
  <c r="AE116" i="60"/>
  <c r="AF116" i="60"/>
  <c r="AG116" i="60"/>
  <c r="AH116" i="60"/>
  <c r="AI116" i="60"/>
  <c r="AJ116" i="60"/>
  <c r="AK116" i="60"/>
  <c r="AL116" i="60"/>
  <c r="AM116" i="60"/>
  <c r="AN116" i="60"/>
  <c r="AO116" i="60"/>
  <c r="AP116" i="60"/>
  <c r="AQ116" i="60"/>
  <c r="AR116" i="60"/>
  <c r="AS116" i="60"/>
  <c r="AT116" i="60"/>
  <c r="AU116" i="60"/>
  <c r="AV116" i="60"/>
  <c r="AW116" i="60"/>
  <c r="AX116" i="60"/>
  <c r="AY116" i="60"/>
  <c r="AZ116" i="60"/>
  <c r="BA116" i="60"/>
  <c r="BB116" i="60"/>
  <c r="BC116" i="60"/>
  <c r="BD116" i="60"/>
  <c r="BE116" i="60"/>
  <c r="BF116" i="60"/>
  <c r="BG116" i="60"/>
  <c r="BH116" i="60"/>
  <c r="BI116" i="60"/>
  <c r="BJ116" i="60"/>
  <c r="BK116" i="60"/>
  <c r="E117" i="60"/>
  <c r="F117" i="60"/>
  <c r="G117" i="60"/>
  <c r="H117" i="60"/>
  <c r="I117" i="60"/>
  <c r="J117" i="60"/>
  <c r="K117" i="60"/>
  <c r="L117" i="60"/>
  <c r="M117" i="60"/>
  <c r="N117" i="60"/>
  <c r="O117" i="60"/>
  <c r="P117" i="60"/>
  <c r="Q117" i="60"/>
  <c r="R117" i="60"/>
  <c r="S117" i="60"/>
  <c r="T117" i="60"/>
  <c r="U117" i="60"/>
  <c r="V117" i="60"/>
  <c r="W117" i="60"/>
  <c r="X117" i="60"/>
  <c r="Y117" i="60"/>
  <c r="Z117" i="60"/>
  <c r="AA117" i="60"/>
  <c r="AB117" i="60"/>
  <c r="AC117" i="60"/>
  <c r="AD117" i="60"/>
  <c r="AE117" i="60"/>
  <c r="AF117" i="60"/>
  <c r="AG117" i="60"/>
  <c r="AH117" i="60"/>
  <c r="AI117" i="60"/>
  <c r="AJ117" i="60"/>
  <c r="AK117" i="60"/>
  <c r="AL117" i="60"/>
  <c r="AM117" i="60"/>
  <c r="AN117" i="60"/>
  <c r="AO117" i="60"/>
  <c r="AP117" i="60"/>
  <c r="AQ117" i="60"/>
  <c r="AR117" i="60"/>
  <c r="AS117" i="60"/>
  <c r="AT117" i="60"/>
  <c r="AU117" i="60"/>
  <c r="AV117" i="60"/>
  <c r="AW117" i="60"/>
  <c r="AX117" i="60"/>
  <c r="AY117" i="60"/>
  <c r="AZ117" i="60"/>
  <c r="BA117" i="60"/>
  <c r="BB117" i="60"/>
  <c r="BC117" i="60"/>
  <c r="BD117" i="60"/>
  <c r="BE117" i="60"/>
  <c r="BF117" i="60"/>
  <c r="BG117" i="60"/>
  <c r="BH117" i="60"/>
  <c r="BI117" i="60"/>
  <c r="BJ117" i="60"/>
  <c r="BK117" i="60"/>
  <c r="E118" i="60"/>
  <c r="F118" i="60"/>
  <c r="G118" i="60"/>
  <c r="H118" i="60"/>
  <c r="I118" i="60"/>
  <c r="J118" i="60"/>
  <c r="K118" i="60"/>
  <c r="L118" i="60"/>
  <c r="M118" i="60"/>
  <c r="N118" i="60"/>
  <c r="O118" i="60"/>
  <c r="P118" i="60"/>
  <c r="Q118" i="60"/>
  <c r="R118" i="60"/>
  <c r="S118" i="60"/>
  <c r="T118" i="60"/>
  <c r="U118" i="60"/>
  <c r="V118" i="60"/>
  <c r="W118" i="60"/>
  <c r="X118" i="60"/>
  <c r="Y118" i="60"/>
  <c r="Z118" i="60"/>
  <c r="AA118" i="60"/>
  <c r="AB118" i="60"/>
  <c r="AC118" i="60"/>
  <c r="AD118" i="60"/>
  <c r="AE118" i="60"/>
  <c r="AF118" i="60"/>
  <c r="AG118" i="60"/>
  <c r="AH118" i="60"/>
  <c r="AI118" i="60"/>
  <c r="AJ118" i="60"/>
  <c r="AK118" i="60"/>
  <c r="AL118" i="60"/>
  <c r="AM118" i="60"/>
  <c r="AN118" i="60"/>
  <c r="AO118" i="60"/>
  <c r="AP118" i="60"/>
  <c r="AQ118" i="60"/>
  <c r="AR118" i="60"/>
  <c r="AS118" i="60"/>
  <c r="AT118" i="60"/>
  <c r="AU118" i="60"/>
  <c r="AV118" i="60"/>
  <c r="AW118" i="60"/>
  <c r="AX118" i="60"/>
  <c r="AY118" i="60"/>
  <c r="AZ118" i="60"/>
  <c r="BA118" i="60"/>
  <c r="BB118" i="60"/>
  <c r="BC118" i="60"/>
  <c r="BD118" i="60"/>
  <c r="BE118" i="60"/>
  <c r="BF118" i="60"/>
  <c r="BG118" i="60"/>
  <c r="BH118" i="60"/>
  <c r="BI118" i="60"/>
  <c r="BJ118" i="60"/>
  <c r="BK118" i="60"/>
  <c r="E119" i="60"/>
  <c r="F119" i="60"/>
  <c r="G119" i="60"/>
  <c r="H119" i="60"/>
  <c r="I119" i="60"/>
  <c r="J119" i="60"/>
  <c r="K119" i="60"/>
  <c r="L119" i="60"/>
  <c r="M119" i="60"/>
  <c r="N119" i="60"/>
  <c r="O119" i="60"/>
  <c r="P119" i="60"/>
  <c r="Q119" i="60"/>
  <c r="R119" i="60"/>
  <c r="S119" i="60"/>
  <c r="T119" i="60"/>
  <c r="U119" i="60"/>
  <c r="V119" i="60"/>
  <c r="W119" i="60"/>
  <c r="X119" i="60"/>
  <c r="Y119" i="60"/>
  <c r="Z119" i="60"/>
  <c r="AA119" i="60"/>
  <c r="AB119" i="60"/>
  <c r="AC119" i="60"/>
  <c r="AD119" i="60"/>
  <c r="AE119" i="60"/>
  <c r="AF119" i="60"/>
  <c r="AG119" i="60"/>
  <c r="AH119" i="60"/>
  <c r="AI119" i="60"/>
  <c r="AJ119" i="60"/>
  <c r="AK119" i="60"/>
  <c r="AL119" i="60"/>
  <c r="AM119" i="60"/>
  <c r="AN119" i="60"/>
  <c r="AO119" i="60"/>
  <c r="AP119" i="60"/>
  <c r="AQ119" i="60"/>
  <c r="AR119" i="60"/>
  <c r="AS119" i="60"/>
  <c r="AT119" i="60"/>
  <c r="AU119" i="60"/>
  <c r="AV119" i="60"/>
  <c r="AW119" i="60"/>
  <c r="AX119" i="60"/>
  <c r="AY119" i="60"/>
  <c r="AZ119" i="60"/>
  <c r="BA119" i="60"/>
  <c r="BB119" i="60"/>
  <c r="BC119" i="60"/>
  <c r="BD119" i="60"/>
  <c r="BE119" i="60"/>
  <c r="BF119" i="60"/>
  <c r="BG119" i="60"/>
  <c r="BH119" i="60"/>
  <c r="BI119" i="60"/>
  <c r="BJ119" i="60"/>
  <c r="BK119" i="60"/>
  <c r="E120" i="60"/>
  <c r="F120" i="60"/>
  <c r="G120" i="60"/>
  <c r="H120" i="60"/>
  <c r="I120" i="60"/>
  <c r="J120" i="60"/>
  <c r="K120" i="60"/>
  <c r="L120" i="60"/>
  <c r="M120" i="60"/>
  <c r="N120" i="60"/>
  <c r="O120" i="60"/>
  <c r="P120" i="60"/>
  <c r="Q120" i="60"/>
  <c r="R120" i="60"/>
  <c r="S120" i="60"/>
  <c r="T120" i="60"/>
  <c r="U120" i="60"/>
  <c r="V120" i="60"/>
  <c r="W120" i="60"/>
  <c r="X120" i="60"/>
  <c r="Y120" i="60"/>
  <c r="Z120" i="60"/>
  <c r="AA120" i="60"/>
  <c r="AB120" i="60"/>
  <c r="AC120" i="60"/>
  <c r="AD120" i="60"/>
  <c r="AE120" i="60"/>
  <c r="AF120" i="60"/>
  <c r="AG120" i="60"/>
  <c r="AH120" i="60"/>
  <c r="AI120" i="60"/>
  <c r="AJ120" i="60"/>
  <c r="AK120" i="60"/>
  <c r="AL120" i="60"/>
  <c r="AM120" i="60"/>
  <c r="AN120" i="60"/>
  <c r="AO120" i="60"/>
  <c r="AP120" i="60"/>
  <c r="AQ120" i="60"/>
  <c r="AR120" i="60"/>
  <c r="AS120" i="60"/>
  <c r="AT120" i="60"/>
  <c r="AU120" i="60"/>
  <c r="AV120" i="60"/>
  <c r="AW120" i="60"/>
  <c r="AX120" i="60"/>
  <c r="AY120" i="60"/>
  <c r="AZ120" i="60"/>
  <c r="BA120" i="60"/>
  <c r="BB120" i="60"/>
  <c r="BC120" i="60"/>
  <c r="BD120" i="60"/>
  <c r="BE120" i="60"/>
  <c r="BF120" i="60"/>
  <c r="BG120" i="60"/>
  <c r="BH120" i="60"/>
  <c r="BI120" i="60"/>
  <c r="BJ120" i="60"/>
  <c r="BK120" i="60"/>
  <c r="E121" i="60"/>
  <c r="F121" i="60"/>
  <c r="G121" i="60"/>
  <c r="H121" i="60"/>
  <c r="I121" i="60"/>
  <c r="J121" i="60"/>
  <c r="K121" i="60"/>
  <c r="L121" i="60"/>
  <c r="M121" i="60"/>
  <c r="N121" i="60"/>
  <c r="O121" i="60"/>
  <c r="P121" i="60"/>
  <c r="Q121" i="60"/>
  <c r="R121" i="60"/>
  <c r="S121" i="60"/>
  <c r="T121" i="60"/>
  <c r="U121" i="60"/>
  <c r="V121" i="60"/>
  <c r="W121" i="60"/>
  <c r="X121" i="60"/>
  <c r="Y121" i="60"/>
  <c r="Z121" i="60"/>
  <c r="AA121" i="60"/>
  <c r="AB121" i="60"/>
  <c r="AC121" i="60"/>
  <c r="AD121" i="60"/>
  <c r="AE121" i="60"/>
  <c r="AF121" i="60"/>
  <c r="AG121" i="60"/>
  <c r="AH121" i="60"/>
  <c r="AI121" i="60"/>
  <c r="AJ121" i="60"/>
  <c r="AK121" i="60"/>
  <c r="AL121" i="60"/>
  <c r="AM121" i="60"/>
  <c r="AN121" i="60"/>
  <c r="AO121" i="60"/>
  <c r="AP121" i="60"/>
  <c r="AQ121" i="60"/>
  <c r="AR121" i="60"/>
  <c r="AS121" i="60"/>
  <c r="AT121" i="60"/>
  <c r="AU121" i="60"/>
  <c r="AV121" i="60"/>
  <c r="AW121" i="60"/>
  <c r="AX121" i="60"/>
  <c r="AY121" i="60"/>
  <c r="AZ121" i="60"/>
  <c r="BA121" i="60"/>
  <c r="BB121" i="60"/>
  <c r="BC121" i="60"/>
  <c r="BD121" i="60"/>
  <c r="BE121" i="60"/>
  <c r="BF121" i="60"/>
  <c r="BG121" i="60"/>
  <c r="BH121" i="60"/>
  <c r="BI121" i="60"/>
  <c r="BJ121" i="60"/>
  <c r="BK121" i="60"/>
  <c r="E122" i="60"/>
  <c r="F122" i="60"/>
  <c r="G122" i="60"/>
  <c r="H122" i="60"/>
  <c r="I122" i="60"/>
  <c r="J122" i="60"/>
  <c r="K122" i="60"/>
  <c r="L122" i="60"/>
  <c r="M122" i="60"/>
  <c r="N122" i="60"/>
  <c r="O122" i="60"/>
  <c r="P122" i="60"/>
  <c r="Q122" i="60"/>
  <c r="R122" i="60"/>
  <c r="S122" i="60"/>
  <c r="T122" i="60"/>
  <c r="U122" i="60"/>
  <c r="V122" i="60"/>
  <c r="W122" i="60"/>
  <c r="X122" i="60"/>
  <c r="Y122" i="60"/>
  <c r="Z122" i="60"/>
  <c r="AA122" i="60"/>
  <c r="AB122" i="60"/>
  <c r="AC122" i="60"/>
  <c r="AD122" i="60"/>
  <c r="AE122" i="60"/>
  <c r="AF122" i="60"/>
  <c r="AG122" i="60"/>
  <c r="AH122" i="60"/>
  <c r="AI122" i="60"/>
  <c r="AJ122" i="60"/>
  <c r="AK122" i="60"/>
  <c r="AL122" i="60"/>
  <c r="AM122" i="60"/>
  <c r="AN122" i="60"/>
  <c r="AO122" i="60"/>
  <c r="AP122" i="60"/>
  <c r="AQ122" i="60"/>
  <c r="AR122" i="60"/>
  <c r="AS122" i="60"/>
  <c r="AT122" i="60"/>
  <c r="AU122" i="60"/>
  <c r="AV122" i="60"/>
  <c r="AW122" i="60"/>
  <c r="AX122" i="60"/>
  <c r="AY122" i="60"/>
  <c r="AZ122" i="60"/>
  <c r="BA122" i="60"/>
  <c r="BB122" i="60"/>
  <c r="BC122" i="60"/>
  <c r="BD122" i="60"/>
  <c r="BE122" i="60"/>
  <c r="BF122" i="60"/>
  <c r="BG122" i="60"/>
  <c r="BH122" i="60"/>
  <c r="BI122" i="60"/>
  <c r="BJ122" i="60"/>
  <c r="BK122" i="60"/>
  <c r="E123" i="60"/>
  <c r="F123" i="60"/>
  <c r="G123" i="60"/>
  <c r="H123" i="60"/>
  <c r="I123" i="60"/>
  <c r="J123" i="60"/>
  <c r="K123" i="60"/>
  <c r="L123" i="60"/>
  <c r="M123" i="60"/>
  <c r="N123" i="60"/>
  <c r="O123" i="60"/>
  <c r="P123" i="60"/>
  <c r="Q123" i="60"/>
  <c r="R123" i="60"/>
  <c r="S123" i="60"/>
  <c r="T123" i="60"/>
  <c r="U123" i="60"/>
  <c r="V123" i="60"/>
  <c r="W123" i="60"/>
  <c r="X123" i="60"/>
  <c r="Y123" i="60"/>
  <c r="Z123" i="60"/>
  <c r="AA123" i="60"/>
  <c r="AB123" i="60"/>
  <c r="AC123" i="60"/>
  <c r="AD123" i="60"/>
  <c r="AE123" i="60"/>
  <c r="AF123" i="60"/>
  <c r="AG123" i="60"/>
  <c r="AH123" i="60"/>
  <c r="AI123" i="60"/>
  <c r="AJ123" i="60"/>
  <c r="AK123" i="60"/>
  <c r="AL123" i="60"/>
  <c r="AM123" i="60"/>
  <c r="AN123" i="60"/>
  <c r="AO123" i="60"/>
  <c r="AP123" i="60"/>
  <c r="AQ123" i="60"/>
  <c r="AR123" i="60"/>
  <c r="AS123" i="60"/>
  <c r="AT123" i="60"/>
  <c r="AU123" i="60"/>
  <c r="AV123" i="60"/>
  <c r="AW123" i="60"/>
  <c r="AX123" i="60"/>
  <c r="AY123" i="60"/>
  <c r="AZ123" i="60"/>
  <c r="BA123" i="60"/>
  <c r="BB123" i="60"/>
  <c r="BC123" i="60"/>
  <c r="BD123" i="60"/>
  <c r="BE123" i="60"/>
  <c r="BF123" i="60"/>
  <c r="BG123" i="60"/>
  <c r="BH123" i="60"/>
  <c r="BI123" i="60"/>
  <c r="BJ123" i="60"/>
  <c r="BK123" i="60"/>
  <c r="E124" i="60"/>
  <c r="F124" i="60"/>
  <c r="G124" i="60"/>
  <c r="H124" i="60"/>
  <c r="I124" i="60"/>
  <c r="J124" i="60"/>
  <c r="K124" i="60"/>
  <c r="L124" i="60"/>
  <c r="M124" i="60"/>
  <c r="N124" i="60"/>
  <c r="O124" i="60"/>
  <c r="P124" i="60"/>
  <c r="Q124" i="60"/>
  <c r="R124" i="60"/>
  <c r="S124" i="60"/>
  <c r="T124" i="60"/>
  <c r="U124" i="60"/>
  <c r="V124" i="60"/>
  <c r="W124" i="60"/>
  <c r="X124" i="60"/>
  <c r="Y124" i="60"/>
  <c r="Z124" i="60"/>
  <c r="AA124" i="60"/>
  <c r="AB124" i="60"/>
  <c r="AC124" i="60"/>
  <c r="AD124" i="60"/>
  <c r="AE124" i="60"/>
  <c r="AF124" i="60"/>
  <c r="AG124" i="60"/>
  <c r="AH124" i="60"/>
  <c r="AI124" i="60"/>
  <c r="AJ124" i="60"/>
  <c r="AK124" i="60"/>
  <c r="AL124" i="60"/>
  <c r="AM124" i="60"/>
  <c r="AN124" i="60"/>
  <c r="AO124" i="60"/>
  <c r="AP124" i="60"/>
  <c r="AQ124" i="60"/>
  <c r="AR124" i="60"/>
  <c r="AS124" i="60"/>
  <c r="AT124" i="60"/>
  <c r="AU124" i="60"/>
  <c r="AV124" i="60"/>
  <c r="AW124" i="60"/>
  <c r="AX124" i="60"/>
  <c r="AY124" i="60"/>
  <c r="AZ124" i="60"/>
  <c r="BA124" i="60"/>
  <c r="BB124" i="60"/>
  <c r="BC124" i="60"/>
  <c r="BD124" i="60"/>
  <c r="BE124" i="60"/>
  <c r="BF124" i="60"/>
  <c r="BG124" i="60"/>
  <c r="BH124" i="60"/>
  <c r="BI124" i="60"/>
  <c r="BJ124" i="60"/>
  <c r="BK124" i="60"/>
  <c r="E125" i="60"/>
  <c r="F125" i="60"/>
  <c r="G125" i="60"/>
  <c r="H125" i="60"/>
  <c r="I125" i="60"/>
  <c r="J125" i="60"/>
  <c r="K125" i="60"/>
  <c r="L125" i="60"/>
  <c r="M125" i="60"/>
  <c r="N125" i="60"/>
  <c r="O125" i="60"/>
  <c r="P125" i="60"/>
  <c r="Q125" i="60"/>
  <c r="R125" i="60"/>
  <c r="S125" i="60"/>
  <c r="T125" i="60"/>
  <c r="U125" i="60"/>
  <c r="V125" i="60"/>
  <c r="W125" i="60"/>
  <c r="X125" i="60"/>
  <c r="Y125" i="60"/>
  <c r="Z125" i="60"/>
  <c r="AA125" i="60"/>
  <c r="AB125" i="60"/>
  <c r="AC125" i="60"/>
  <c r="AD125" i="60"/>
  <c r="AE125" i="60"/>
  <c r="AF125" i="60"/>
  <c r="AG125" i="60"/>
  <c r="AH125" i="60"/>
  <c r="AI125" i="60"/>
  <c r="AJ125" i="60"/>
  <c r="AK125" i="60"/>
  <c r="AL125" i="60"/>
  <c r="AM125" i="60"/>
  <c r="AN125" i="60"/>
  <c r="AO125" i="60"/>
  <c r="AP125" i="60"/>
  <c r="AQ125" i="60"/>
  <c r="AR125" i="60"/>
  <c r="AS125" i="60"/>
  <c r="AT125" i="60"/>
  <c r="AU125" i="60"/>
  <c r="AV125" i="60"/>
  <c r="AW125" i="60"/>
  <c r="AX125" i="60"/>
  <c r="AY125" i="60"/>
  <c r="AZ125" i="60"/>
  <c r="BA125" i="60"/>
  <c r="BB125" i="60"/>
  <c r="BC125" i="60"/>
  <c r="BD125" i="60"/>
  <c r="BE125" i="60"/>
  <c r="BF125" i="60"/>
  <c r="BG125" i="60"/>
  <c r="BH125" i="60"/>
  <c r="BI125" i="60"/>
  <c r="BJ125" i="60"/>
  <c r="BK125" i="60"/>
  <c r="E126" i="60"/>
  <c r="F126" i="60"/>
  <c r="G126" i="60"/>
  <c r="H126" i="60"/>
  <c r="I126" i="60"/>
  <c r="J126" i="60"/>
  <c r="K126" i="60"/>
  <c r="L126" i="60"/>
  <c r="M126" i="60"/>
  <c r="N126" i="60"/>
  <c r="O126" i="60"/>
  <c r="P126" i="60"/>
  <c r="Q126" i="60"/>
  <c r="R126" i="60"/>
  <c r="S126" i="60"/>
  <c r="T126" i="60"/>
  <c r="U126" i="60"/>
  <c r="V126" i="60"/>
  <c r="W126" i="60"/>
  <c r="X126" i="60"/>
  <c r="Y126" i="60"/>
  <c r="Z126" i="60"/>
  <c r="AA126" i="60"/>
  <c r="AB126" i="60"/>
  <c r="AC126" i="60"/>
  <c r="AD126" i="60"/>
  <c r="AE126" i="60"/>
  <c r="AF126" i="60"/>
  <c r="AG126" i="60"/>
  <c r="AH126" i="60"/>
  <c r="AI126" i="60"/>
  <c r="AJ126" i="60"/>
  <c r="AK126" i="60"/>
  <c r="AL126" i="60"/>
  <c r="AM126" i="60"/>
  <c r="AN126" i="60"/>
  <c r="AO126" i="60"/>
  <c r="AP126" i="60"/>
  <c r="AQ126" i="60"/>
  <c r="AR126" i="60"/>
  <c r="AS126" i="60"/>
  <c r="AT126" i="60"/>
  <c r="AU126" i="60"/>
  <c r="AV126" i="60"/>
  <c r="AW126" i="60"/>
  <c r="AX126" i="60"/>
  <c r="AY126" i="60"/>
  <c r="AZ126" i="60"/>
  <c r="BA126" i="60"/>
  <c r="BB126" i="60"/>
  <c r="BC126" i="60"/>
  <c r="BD126" i="60"/>
  <c r="BE126" i="60"/>
  <c r="BF126" i="60"/>
  <c r="BG126" i="60"/>
  <c r="BH126" i="60"/>
  <c r="BI126" i="60"/>
  <c r="BJ126" i="60"/>
  <c r="BK126" i="60"/>
  <c r="E127" i="60"/>
  <c r="F127" i="60"/>
  <c r="G127" i="60"/>
  <c r="H127" i="60"/>
  <c r="I127" i="60"/>
  <c r="J127" i="60"/>
  <c r="K127" i="60"/>
  <c r="L127" i="60"/>
  <c r="M127" i="60"/>
  <c r="N127" i="60"/>
  <c r="O127" i="60"/>
  <c r="P127" i="60"/>
  <c r="Q127" i="60"/>
  <c r="R127" i="60"/>
  <c r="S127" i="60"/>
  <c r="T127" i="60"/>
  <c r="U127" i="60"/>
  <c r="V127" i="60"/>
  <c r="W127" i="60"/>
  <c r="X127" i="60"/>
  <c r="Y127" i="60"/>
  <c r="Z127" i="60"/>
  <c r="AA127" i="60"/>
  <c r="AB127" i="60"/>
  <c r="AC127" i="60"/>
  <c r="AD127" i="60"/>
  <c r="AE127" i="60"/>
  <c r="AF127" i="60"/>
  <c r="AG127" i="60"/>
  <c r="AH127" i="60"/>
  <c r="AI127" i="60"/>
  <c r="AJ127" i="60"/>
  <c r="AK127" i="60"/>
  <c r="AL127" i="60"/>
  <c r="AM127" i="60"/>
  <c r="AN127" i="60"/>
  <c r="AO127" i="60"/>
  <c r="AP127" i="60"/>
  <c r="AQ127" i="60"/>
  <c r="AR127" i="60"/>
  <c r="AS127" i="60"/>
  <c r="AT127" i="60"/>
  <c r="AU127" i="60"/>
  <c r="AV127" i="60"/>
  <c r="AW127" i="60"/>
  <c r="AX127" i="60"/>
  <c r="AY127" i="60"/>
  <c r="AZ127" i="60"/>
  <c r="BA127" i="60"/>
  <c r="BB127" i="60"/>
  <c r="BC127" i="60"/>
  <c r="BD127" i="60"/>
  <c r="BE127" i="60"/>
  <c r="BF127" i="60"/>
  <c r="BG127" i="60"/>
  <c r="BH127" i="60"/>
  <c r="BI127" i="60"/>
  <c r="BJ127" i="60"/>
  <c r="BK127" i="60"/>
  <c r="E128" i="60"/>
  <c r="F128" i="60"/>
  <c r="G128" i="60"/>
  <c r="H128" i="60"/>
  <c r="I128" i="60"/>
  <c r="J128" i="60"/>
  <c r="K128" i="60"/>
  <c r="L128" i="60"/>
  <c r="M128" i="60"/>
  <c r="N128" i="60"/>
  <c r="O128" i="60"/>
  <c r="P128" i="60"/>
  <c r="Q128" i="60"/>
  <c r="R128" i="60"/>
  <c r="S128" i="60"/>
  <c r="T128" i="60"/>
  <c r="U128" i="60"/>
  <c r="V128" i="60"/>
  <c r="W128" i="60"/>
  <c r="X128" i="60"/>
  <c r="Y128" i="60"/>
  <c r="Z128" i="60"/>
  <c r="AA128" i="60"/>
  <c r="AB128" i="60"/>
  <c r="AC128" i="60"/>
  <c r="AD128" i="60"/>
  <c r="AE128" i="60"/>
  <c r="AF128" i="60"/>
  <c r="AG128" i="60"/>
  <c r="AH128" i="60"/>
  <c r="AI128" i="60"/>
  <c r="AJ128" i="60"/>
  <c r="AK128" i="60"/>
  <c r="AL128" i="60"/>
  <c r="AM128" i="60"/>
  <c r="AN128" i="60"/>
  <c r="AO128" i="60"/>
  <c r="AP128" i="60"/>
  <c r="AQ128" i="60"/>
  <c r="AR128" i="60"/>
  <c r="AS128" i="60"/>
  <c r="AT128" i="60"/>
  <c r="AU128" i="60"/>
  <c r="AV128" i="60"/>
  <c r="AW128" i="60"/>
  <c r="AX128" i="60"/>
  <c r="AY128" i="60"/>
  <c r="AZ128" i="60"/>
  <c r="BA128" i="60"/>
  <c r="BB128" i="60"/>
  <c r="BC128" i="60"/>
  <c r="BD128" i="60"/>
  <c r="BE128" i="60"/>
  <c r="BF128" i="60"/>
  <c r="BG128" i="60"/>
  <c r="BH128" i="60"/>
  <c r="BI128" i="60"/>
  <c r="BJ128" i="60"/>
  <c r="BK128" i="60"/>
  <c r="E129" i="60"/>
  <c r="F129" i="60"/>
  <c r="G129" i="60"/>
  <c r="H129" i="60"/>
  <c r="I129" i="60"/>
  <c r="J129" i="60"/>
  <c r="K129" i="60"/>
  <c r="L129" i="60"/>
  <c r="M129" i="60"/>
  <c r="N129" i="60"/>
  <c r="O129" i="60"/>
  <c r="P129" i="60"/>
  <c r="Q129" i="60"/>
  <c r="R129" i="60"/>
  <c r="S129" i="60"/>
  <c r="T129" i="60"/>
  <c r="U129" i="60"/>
  <c r="V129" i="60"/>
  <c r="W129" i="60"/>
  <c r="X129" i="60"/>
  <c r="Y129" i="60"/>
  <c r="Z129" i="60"/>
  <c r="AA129" i="60"/>
  <c r="AB129" i="60"/>
  <c r="AC129" i="60"/>
  <c r="AD129" i="60"/>
  <c r="AE129" i="60"/>
  <c r="AF129" i="60"/>
  <c r="AG129" i="60"/>
  <c r="AH129" i="60"/>
  <c r="AI129" i="60"/>
  <c r="AJ129" i="60"/>
  <c r="AK129" i="60"/>
  <c r="AL129" i="60"/>
  <c r="AM129" i="60"/>
  <c r="AN129" i="60"/>
  <c r="AO129" i="60"/>
  <c r="AP129" i="60"/>
  <c r="AQ129" i="60"/>
  <c r="AR129" i="60"/>
  <c r="AS129" i="60"/>
  <c r="AT129" i="60"/>
  <c r="AU129" i="60"/>
  <c r="AV129" i="60"/>
  <c r="AW129" i="60"/>
  <c r="AX129" i="60"/>
  <c r="AY129" i="60"/>
  <c r="AZ129" i="60"/>
  <c r="BA129" i="60"/>
  <c r="BB129" i="60"/>
  <c r="BC129" i="60"/>
  <c r="BD129" i="60"/>
  <c r="BE129" i="60"/>
  <c r="BF129" i="60"/>
  <c r="BG129" i="60"/>
  <c r="BH129" i="60"/>
  <c r="BI129" i="60"/>
  <c r="BJ129" i="60"/>
  <c r="BK129" i="60"/>
  <c r="E130" i="60"/>
  <c r="F130" i="60"/>
  <c r="G130" i="60"/>
  <c r="H130" i="60"/>
  <c r="I130" i="60"/>
  <c r="J130" i="60"/>
  <c r="K130" i="60"/>
  <c r="L130" i="60"/>
  <c r="M130" i="60"/>
  <c r="N130" i="60"/>
  <c r="O130" i="60"/>
  <c r="P130" i="60"/>
  <c r="Q130" i="60"/>
  <c r="R130" i="60"/>
  <c r="S130" i="60"/>
  <c r="T130" i="60"/>
  <c r="U130" i="60"/>
  <c r="V130" i="60"/>
  <c r="W130" i="60"/>
  <c r="X130" i="60"/>
  <c r="Y130" i="60"/>
  <c r="Z130" i="60"/>
  <c r="AA130" i="60"/>
  <c r="AB130" i="60"/>
  <c r="AC130" i="60"/>
  <c r="AD130" i="60"/>
  <c r="AE130" i="60"/>
  <c r="AF130" i="60"/>
  <c r="AG130" i="60"/>
  <c r="AH130" i="60"/>
  <c r="AI130" i="60"/>
  <c r="AJ130" i="60"/>
  <c r="AK130" i="60"/>
  <c r="AL130" i="60"/>
  <c r="AM130" i="60"/>
  <c r="AN130" i="60"/>
  <c r="AO130" i="60"/>
  <c r="AP130" i="60"/>
  <c r="AQ130" i="60"/>
  <c r="AR130" i="60"/>
  <c r="AS130" i="60"/>
  <c r="AT130" i="60"/>
  <c r="AU130" i="60"/>
  <c r="AV130" i="60"/>
  <c r="AW130" i="60"/>
  <c r="AX130" i="60"/>
  <c r="AY130" i="60"/>
  <c r="AZ130" i="60"/>
  <c r="BA130" i="60"/>
  <c r="BB130" i="60"/>
  <c r="BC130" i="60"/>
  <c r="BD130" i="60"/>
  <c r="BE130" i="60"/>
  <c r="BF130" i="60"/>
  <c r="BG130" i="60"/>
  <c r="BH130" i="60"/>
  <c r="BI130" i="60"/>
  <c r="BJ130" i="60"/>
  <c r="BK130" i="60"/>
  <c r="E131" i="60"/>
  <c r="F131" i="60"/>
  <c r="G131" i="60"/>
  <c r="H131" i="60"/>
  <c r="I131" i="60"/>
  <c r="J131" i="60"/>
  <c r="K131" i="60"/>
  <c r="L131" i="60"/>
  <c r="M131" i="60"/>
  <c r="N131" i="60"/>
  <c r="O131" i="60"/>
  <c r="P131" i="60"/>
  <c r="Q131" i="60"/>
  <c r="R131" i="60"/>
  <c r="S131" i="60"/>
  <c r="T131" i="60"/>
  <c r="U131" i="60"/>
  <c r="V131" i="60"/>
  <c r="W131" i="60"/>
  <c r="X131" i="60"/>
  <c r="Y131" i="60"/>
  <c r="Z131" i="60"/>
  <c r="AA131" i="60"/>
  <c r="AB131" i="60"/>
  <c r="AC131" i="60"/>
  <c r="AD131" i="60"/>
  <c r="AE131" i="60"/>
  <c r="AF131" i="60"/>
  <c r="AG131" i="60"/>
  <c r="AH131" i="60"/>
  <c r="AI131" i="60"/>
  <c r="AJ131" i="60"/>
  <c r="AK131" i="60"/>
  <c r="AL131" i="60"/>
  <c r="AM131" i="60"/>
  <c r="AN131" i="60"/>
  <c r="AO131" i="60"/>
  <c r="AP131" i="60"/>
  <c r="AQ131" i="60"/>
  <c r="AR131" i="60"/>
  <c r="AS131" i="60"/>
  <c r="AT131" i="60"/>
  <c r="AU131" i="60"/>
  <c r="AV131" i="60"/>
  <c r="AW131" i="60"/>
  <c r="AX131" i="60"/>
  <c r="AY131" i="60"/>
  <c r="AZ131" i="60"/>
  <c r="BA131" i="60"/>
  <c r="BB131" i="60"/>
  <c r="BC131" i="60"/>
  <c r="BD131" i="60"/>
  <c r="BE131" i="60"/>
  <c r="BF131" i="60"/>
  <c r="BG131" i="60"/>
  <c r="BH131" i="60"/>
  <c r="BI131" i="60"/>
  <c r="BJ131" i="60"/>
  <c r="BK131" i="60"/>
  <c r="E132" i="60"/>
  <c r="F132" i="60"/>
  <c r="G132" i="60"/>
  <c r="H132" i="60"/>
  <c r="I132" i="60"/>
  <c r="J132" i="60"/>
  <c r="K132" i="60"/>
  <c r="L132" i="60"/>
  <c r="M132" i="60"/>
  <c r="N132" i="60"/>
  <c r="O132" i="60"/>
  <c r="P132" i="60"/>
  <c r="Q132" i="60"/>
  <c r="R132" i="60"/>
  <c r="S132" i="60"/>
  <c r="T132" i="60"/>
  <c r="U132" i="60"/>
  <c r="V132" i="60"/>
  <c r="W132" i="60"/>
  <c r="X132" i="60"/>
  <c r="Y132" i="60"/>
  <c r="Z132" i="60"/>
  <c r="AA132" i="60"/>
  <c r="AB132" i="60"/>
  <c r="AC132" i="60"/>
  <c r="AD132" i="60"/>
  <c r="AE132" i="60"/>
  <c r="AF132" i="60"/>
  <c r="AG132" i="60"/>
  <c r="AH132" i="60"/>
  <c r="AI132" i="60"/>
  <c r="AJ132" i="60"/>
  <c r="AK132" i="60"/>
  <c r="AL132" i="60"/>
  <c r="AM132" i="60"/>
  <c r="AN132" i="60"/>
  <c r="AO132" i="60"/>
  <c r="AP132" i="60"/>
  <c r="AQ132" i="60"/>
  <c r="AR132" i="60"/>
  <c r="AS132" i="60"/>
  <c r="AT132" i="60"/>
  <c r="AU132" i="60"/>
  <c r="AV132" i="60"/>
  <c r="AW132" i="60"/>
  <c r="AX132" i="60"/>
  <c r="AY132" i="60"/>
  <c r="AZ132" i="60"/>
  <c r="BA132" i="60"/>
  <c r="BB132" i="60"/>
  <c r="BC132" i="60"/>
  <c r="BD132" i="60"/>
  <c r="BE132" i="60"/>
  <c r="BF132" i="60"/>
  <c r="BG132" i="60"/>
  <c r="BH132" i="60"/>
  <c r="BI132" i="60"/>
  <c r="BJ132" i="60"/>
  <c r="BK132" i="60"/>
  <c r="E133" i="60"/>
  <c r="F133" i="60"/>
  <c r="G133" i="60"/>
  <c r="H133" i="60"/>
  <c r="I133" i="60"/>
  <c r="J133" i="60"/>
  <c r="K133" i="60"/>
  <c r="L133" i="60"/>
  <c r="M133" i="60"/>
  <c r="N133" i="60"/>
  <c r="O133" i="60"/>
  <c r="P133" i="60"/>
  <c r="Q133" i="60"/>
  <c r="R133" i="60"/>
  <c r="S133" i="60"/>
  <c r="T133" i="60"/>
  <c r="U133" i="60"/>
  <c r="V133" i="60"/>
  <c r="W133" i="60"/>
  <c r="X133" i="60"/>
  <c r="Y133" i="60"/>
  <c r="Z133" i="60"/>
  <c r="AA133" i="60"/>
  <c r="AB133" i="60"/>
  <c r="AC133" i="60"/>
  <c r="AD133" i="60"/>
  <c r="AE133" i="60"/>
  <c r="AF133" i="60"/>
  <c r="AG133" i="60"/>
  <c r="AH133" i="60"/>
  <c r="AI133" i="60"/>
  <c r="AJ133" i="60"/>
  <c r="AK133" i="60"/>
  <c r="AL133" i="60"/>
  <c r="AM133" i="60"/>
  <c r="AN133" i="60"/>
  <c r="AO133" i="60"/>
  <c r="AP133" i="60"/>
  <c r="AQ133" i="60"/>
  <c r="AR133" i="60"/>
  <c r="AS133" i="60"/>
  <c r="AT133" i="60"/>
  <c r="AU133" i="60"/>
  <c r="AV133" i="60"/>
  <c r="AW133" i="60"/>
  <c r="AX133" i="60"/>
  <c r="AY133" i="60"/>
  <c r="AZ133" i="60"/>
  <c r="BA133" i="60"/>
  <c r="BB133" i="60"/>
  <c r="BC133" i="60"/>
  <c r="BD133" i="60"/>
  <c r="BE133" i="60"/>
  <c r="BF133" i="60"/>
  <c r="BG133" i="60"/>
  <c r="BH133" i="60"/>
  <c r="BI133" i="60"/>
  <c r="BJ133" i="60"/>
  <c r="BK133" i="60"/>
  <c r="E134" i="60"/>
  <c r="F134" i="60"/>
  <c r="G134" i="60"/>
  <c r="H134" i="60"/>
  <c r="I134" i="60"/>
  <c r="J134" i="60"/>
  <c r="K134" i="60"/>
  <c r="L134" i="60"/>
  <c r="M134" i="60"/>
  <c r="N134" i="60"/>
  <c r="O134" i="60"/>
  <c r="P134" i="60"/>
  <c r="Q134" i="60"/>
  <c r="R134" i="60"/>
  <c r="S134" i="60"/>
  <c r="T134" i="60"/>
  <c r="U134" i="60"/>
  <c r="V134" i="60"/>
  <c r="W134" i="60"/>
  <c r="X134" i="60"/>
  <c r="Y134" i="60"/>
  <c r="Z134" i="60"/>
  <c r="AA134" i="60"/>
  <c r="AB134" i="60"/>
  <c r="AC134" i="60"/>
  <c r="AD134" i="60"/>
  <c r="AE134" i="60"/>
  <c r="AF134" i="60"/>
  <c r="AG134" i="60"/>
  <c r="AH134" i="60"/>
  <c r="AI134" i="60"/>
  <c r="AJ134" i="60"/>
  <c r="AK134" i="60"/>
  <c r="AL134" i="60"/>
  <c r="AM134" i="60"/>
  <c r="AN134" i="60"/>
  <c r="AO134" i="60"/>
  <c r="AP134" i="60"/>
  <c r="AQ134" i="60"/>
  <c r="AR134" i="60"/>
  <c r="AS134" i="60"/>
  <c r="AT134" i="60"/>
  <c r="AU134" i="60"/>
  <c r="AV134" i="60"/>
  <c r="AW134" i="60"/>
  <c r="AX134" i="60"/>
  <c r="AY134" i="60"/>
  <c r="AZ134" i="60"/>
  <c r="BA134" i="60"/>
  <c r="BB134" i="60"/>
  <c r="BC134" i="60"/>
  <c r="BD134" i="60"/>
  <c r="BE134" i="60"/>
  <c r="BF134" i="60"/>
  <c r="BG134" i="60"/>
  <c r="BH134" i="60"/>
  <c r="BI134" i="60"/>
  <c r="BJ134" i="60"/>
  <c r="BK134" i="60"/>
  <c r="E135" i="60"/>
  <c r="F135" i="60"/>
  <c r="G135" i="60"/>
  <c r="H135" i="60"/>
  <c r="I135" i="60"/>
  <c r="J135" i="60"/>
  <c r="K135" i="60"/>
  <c r="L135" i="60"/>
  <c r="M135" i="60"/>
  <c r="N135" i="60"/>
  <c r="O135" i="60"/>
  <c r="P135" i="60"/>
  <c r="Q135" i="60"/>
  <c r="R135" i="60"/>
  <c r="S135" i="60"/>
  <c r="T135" i="60"/>
  <c r="U135" i="60"/>
  <c r="V135" i="60"/>
  <c r="W135" i="60"/>
  <c r="X135" i="60"/>
  <c r="Y135" i="60"/>
  <c r="Z135" i="60"/>
  <c r="AA135" i="60"/>
  <c r="AB135" i="60"/>
  <c r="AC135" i="60"/>
  <c r="AD135" i="60"/>
  <c r="AE135" i="60"/>
  <c r="AF135" i="60"/>
  <c r="AG135" i="60"/>
  <c r="AH135" i="60"/>
  <c r="AI135" i="60"/>
  <c r="AJ135" i="60"/>
  <c r="AK135" i="60"/>
  <c r="AL135" i="60"/>
  <c r="AM135" i="60"/>
  <c r="AN135" i="60"/>
  <c r="AO135" i="60"/>
  <c r="AP135" i="60"/>
  <c r="AQ135" i="60"/>
  <c r="AR135" i="60"/>
  <c r="AS135" i="60"/>
  <c r="AT135" i="60"/>
  <c r="AU135" i="60"/>
  <c r="AV135" i="60"/>
  <c r="AW135" i="60"/>
  <c r="AX135" i="60"/>
  <c r="AY135" i="60"/>
  <c r="AZ135" i="60"/>
  <c r="BA135" i="60"/>
  <c r="BB135" i="60"/>
  <c r="BC135" i="60"/>
  <c r="BD135" i="60"/>
  <c r="BE135" i="60"/>
  <c r="BF135" i="60"/>
  <c r="BG135" i="60"/>
  <c r="BH135" i="60"/>
  <c r="BI135" i="60"/>
  <c r="BJ135" i="60"/>
  <c r="BK135" i="60"/>
  <c r="E136" i="60"/>
  <c r="F136" i="60"/>
  <c r="G136" i="60"/>
  <c r="H136" i="60"/>
  <c r="I136" i="60"/>
  <c r="J136" i="60"/>
  <c r="K136" i="60"/>
  <c r="L136" i="60"/>
  <c r="M136" i="60"/>
  <c r="N136" i="60"/>
  <c r="O136" i="60"/>
  <c r="P136" i="60"/>
  <c r="Q136" i="60"/>
  <c r="R136" i="60"/>
  <c r="S136" i="60"/>
  <c r="T136" i="60"/>
  <c r="U136" i="60"/>
  <c r="V136" i="60"/>
  <c r="W136" i="60"/>
  <c r="X136" i="60"/>
  <c r="Y136" i="60"/>
  <c r="Z136" i="60"/>
  <c r="AA136" i="60"/>
  <c r="AB136" i="60"/>
  <c r="AC136" i="60"/>
  <c r="AD136" i="60"/>
  <c r="AE136" i="60"/>
  <c r="AF136" i="60"/>
  <c r="AG136" i="60"/>
  <c r="AH136" i="60"/>
  <c r="AI136" i="60"/>
  <c r="AJ136" i="60"/>
  <c r="AK136" i="60"/>
  <c r="AL136" i="60"/>
  <c r="AM136" i="60"/>
  <c r="AN136" i="60"/>
  <c r="AO136" i="60"/>
  <c r="AP136" i="60"/>
  <c r="AQ136" i="60"/>
  <c r="AR136" i="60"/>
  <c r="AS136" i="60"/>
  <c r="AT136" i="60"/>
  <c r="AU136" i="60"/>
  <c r="AV136" i="60"/>
  <c r="AW136" i="60"/>
  <c r="AX136" i="60"/>
  <c r="AY136" i="60"/>
  <c r="AZ136" i="60"/>
  <c r="BA136" i="60"/>
  <c r="BB136" i="60"/>
  <c r="BC136" i="60"/>
  <c r="BD136" i="60"/>
  <c r="BE136" i="60"/>
  <c r="BF136" i="60"/>
  <c r="BG136" i="60"/>
  <c r="BH136" i="60"/>
  <c r="BI136" i="60"/>
  <c r="BJ136" i="60"/>
  <c r="BK136" i="60"/>
  <c r="E139" i="60"/>
  <c r="F139" i="60"/>
  <c r="G139" i="60"/>
  <c r="H139" i="60"/>
  <c r="I139" i="60"/>
  <c r="J139" i="60"/>
  <c r="K139" i="60"/>
  <c r="L139" i="60"/>
  <c r="M139" i="60"/>
  <c r="N139" i="60"/>
  <c r="O139" i="60"/>
  <c r="P139" i="60"/>
  <c r="Q139" i="60"/>
  <c r="R139" i="60"/>
  <c r="S139" i="60"/>
  <c r="T139" i="60"/>
  <c r="U139" i="60"/>
  <c r="V139" i="60"/>
  <c r="W139" i="60"/>
  <c r="X139" i="60"/>
  <c r="Y139" i="60"/>
  <c r="Z139" i="60"/>
  <c r="AA139" i="60"/>
  <c r="AB139" i="60"/>
  <c r="AC139" i="60"/>
  <c r="AD139" i="60"/>
  <c r="AE139" i="60"/>
  <c r="AF139" i="60"/>
  <c r="AG139" i="60"/>
  <c r="AH139" i="60"/>
  <c r="AI139" i="60"/>
  <c r="AJ139" i="60"/>
  <c r="AK139" i="60"/>
  <c r="AL139" i="60"/>
  <c r="AM139" i="60"/>
  <c r="AN139" i="60"/>
  <c r="AO139" i="60"/>
  <c r="AP139" i="60"/>
  <c r="AQ139" i="60"/>
  <c r="AR139" i="60"/>
  <c r="AS139" i="60"/>
  <c r="AT139" i="60"/>
  <c r="AU139" i="60"/>
  <c r="AV139" i="60"/>
  <c r="AW139" i="60"/>
  <c r="AX139" i="60"/>
  <c r="AY139" i="60"/>
  <c r="AZ139" i="60"/>
  <c r="BA139" i="60"/>
  <c r="BB139" i="60"/>
  <c r="BC139" i="60"/>
  <c r="BD139" i="60"/>
  <c r="BE139" i="60"/>
  <c r="BF139" i="60"/>
  <c r="BG139" i="60"/>
  <c r="BH139" i="60"/>
  <c r="BI139" i="60"/>
  <c r="BJ139" i="60"/>
  <c r="BK139" i="60"/>
  <c r="BL139" i="60"/>
  <c r="BM139" i="60"/>
  <c r="BN139" i="60"/>
  <c r="BO139" i="60"/>
  <c r="BP139" i="60"/>
  <c r="BQ139" i="60"/>
  <c r="BR139" i="60"/>
  <c r="BS139" i="60"/>
  <c r="BT139" i="60"/>
  <c r="BU139" i="60"/>
  <c r="BV139" i="60"/>
  <c r="BW139" i="60"/>
  <c r="BX139" i="60"/>
  <c r="BY139" i="60"/>
  <c r="BZ139" i="60"/>
  <c r="CA139" i="60"/>
  <c r="CB139" i="60"/>
  <c r="CC139" i="60"/>
  <c r="CD139" i="60"/>
  <c r="CE139" i="60"/>
  <c r="CF139" i="60"/>
  <c r="CG139" i="60"/>
  <c r="CH139" i="60"/>
  <c r="CI139" i="60"/>
  <c r="CJ139" i="60"/>
  <c r="CK139" i="60"/>
  <c r="CL139" i="60"/>
  <c r="CM139" i="60"/>
  <c r="E140" i="60"/>
  <c r="F140" i="60"/>
  <c r="G140" i="60"/>
  <c r="H140" i="60"/>
  <c r="I140" i="60"/>
  <c r="J140" i="60"/>
  <c r="K140" i="60"/>
  <c r="L140" i="60"/>
  <c r="M140" i="60"/>
  <c r="N140" i="60"/>
  <c r="O140" i="60"/>
  <c r="P140" i="60"/>
  <c r="Q140" i="60"/>
  <c r="R140" i="60"/>
  <c r="S140" i="60"/>
  <c r="T140" i="60"/>
  <c r="U140" i="60"/>
  <c r="V140" i="60"/>
  <c r="W140" i="60"/>
  <c r="X140" i="60"/>
  <c r="Y140" i="60"/>
  <c r="Z140" i="60"/>
  <c r="AA140" i="60"/>
  <c r="AB140" i="60"/>
  <c r="AC140" i="60"/>
  <c r="AD140" i="60"/>
  <c r="AE140" i="60"/>
  <c r="AF140" i="60"/>
  <c r="AG140" i="60"/>
  <c r="AH140" i="60"/>
  <c r="AI140" i="60"/>
  <c r="AJ140" i="60"/>
  <c r="AK140" i="60"/>
  <c r="AL140" i="60"/>
  <c r="AM140" i="60"/>
  <c r="AN140" i="60"/>
  <c r="AO140" i="60"/>
  <c r="AP140" i="60"/>
  <c r="AQ140" i="60"/>
  <c r="AR140" i="60"/>
  <c r="AS140" i="60"/>
  <c r="AT140" i="60"/>
  <c r="AU140" i="60"/>
  <c r="AV140" i="60"/>
  <c r="AW140" i="60"/>
  <c r="AX140" i="60"/>
  <c r="AY140" i="60"/>
  <c r="AZ140" i="60"/>
  <c r="BA140" i="60"/>
  <c r="BB140" i="60"/>
  <c r="BC140" i="60"/>
  <c r="BD140" i="60"/>
  <c r="BE140" i="60"/>
  <c r="BF140" i="60"/>
  <c r="BG140" i="60"/>
  <c r="BH140" i="60"/>
  <c r="BI140" i="60"/>
  <c r="BJ140" i="60"/>
  <c r="BK140" i="60"/>
  <c r="BL140" i="60"/>
  <c r="BM140" i="60"/>
  <c r="BN140" i="60"/>
  <c r="BO140" i="60"/>
  <c r="BP140" i="60"/>
  <c r="BQ140" i="60"/>
  <c r="BR140" i="60"/>
  <c r="BS140" i="60"/>
  <c r="BT140" i="60"/>
  <c r="BU140" i="60"/>
  <c r="BV140" i="60"/>
  <c r="BW140" i="60"/>
  <c r="BX140" i="60"/>
  <c r="BY140" i="60"/>
  <c r="BZ140" i="60"/>
  <c r="CA140" i="60"/>
  <c r="CB140" i="60"/>
  <c r="CC140" i="60"/>
  <c r="CD140" i="60"/>
  <c r="CE140" i="60"/>
  <c r="CF140" i="60"/>
  <c r="CG140" i="60"/>
  <c r="CH140" i="60"/>
  <c r="CI140" i="60"/>
  <c r="CJ140" i="60"/>
  <c r="CK140" i="60"/>
  <c r="CL140" i="60"/>
  <c r="CM140" i="60"/>
  <c r="E141" i="60"/>
  <c r="F141" i="60"/>
  <c r="G141" i="60"/>
  <c r="H141" i="60"/>
  <c r="I141" i="60"/>
  <c r="J141" i="60"/>
  <c r="K141" i="60"/>
  <c r="L141" i="60"/>
  <c r="M141" i="60"/>
  <c r="N141" i="60"/>
  <c r="O141" i="60"/>
  <c r="P141" i="60"/>
  <c r="Q141" i="60"/>
  <c r="R141" i="60"/>
  <c r="S141" i="60"/>
  <c r="T141" i="60"/>
  <c r="U141" i="60"/>
  <c r="V141" i="60"/>
  <c r="W141" i="60"/>
  <c r="X141" i="60"/>
  <c r="Y141" i="60"/>
  <c r="Z141" i="60"/>
  <c r="AA141" i="60"/>
  <c r="AB141" i="60"/>
  <c r="AC141" i="60"/>
  <c r="AD141" i="60"/>
  <c r="AE141" i="60"/>
  <c r="AF141" i="60"/>
  <c r="AG141" i="60"/>
  <c r="AH141" i="60"/>
  <c r="AI141" i="60"/>
  <c r="AJ141" i="60"/>
  <c r="AK141" i="60"/>
  <c r="AL141" i="60"/>
  <c r="AM141" i="60"/>
  <c r="AN141" i="60"/>
  <c r="AO141" i="60"/>
  <c r="AP141" i="60"/>
  <c r="AQ141" i="60"/>
  <c r="AR141" i="60"/>
  <c r="AS141" i="60"/>
  <c r="AT141" i="60"/>
  <c r="AU141" i="60"/>
  <c r="AV141" i="60"/>
  <c r="AW141" i="60"/>
  <c r="AX141" i="60"/>
  <c r="AY141" i="60"/>
  <c r="AZ141" i="60"/>
  <c r="BA141" i="60"/>
  <c r="BB141" i="60"/>
  <c r="BC141" i="60"/>
  <c r="BD141" i="60"/>
  <c r="BE141" i="60"/>
  <c r="BF141" i="60"/>
  <c r="BG141" i="60"/>
  <c r="BH141" i="60"/>
  <c r="BI141" i="60"/>
  <c r="BJ141" i="60"/>
  <c r="BK141" i="60"/>
  <c r="BL141" i="60"/>
  <c r="BM141" i="60"/>
  <c r="BN141" i="60"/>
  <c r="BO141" i="60"/>
  <c r="BP141" i="60"/>
  <c r="BQ141" i="60"/>
  <c r="BR141" i="60"/>
  <c r="BS141" i="60"/>
  <c r="BT141" i="60"/>
  <c r="BU141" i="60"/>
  <c r="BV141" i="60"/>
  <c r="BW141" i="60"/>
  <c r="BX141" i="60"/>
  <c r="BY141" i="60"/>
  <c r="BZ141" i="60"/>
  <c r="CA141" i="60"/>
  <c r="CB141" i="60"/>
  <c r="CC141" i="60"/>
  <c r="CD141" i="60"/>
  <c r="CE141" i="60"/>
  <c r="CF141" i="60"/>
  <c r="CG141" i="60"/>
  <c r="CH141" i="60"/>
  <c r="CI141" i="60"/>
  <c r="CJ141" i="60"/>
  <c r="CK141" i="60"/>
  <c r="CL141" i="60"/>
  <c r="CM141" i="60"/>
  <c r="E142" i="60"/>
  <c r="F142" i="60"/>
  <c r="G142" i="60"/>
  <c r="H142" i="60"/>
  <c r="I142" i="60"/>
  <c r="J142" i="60"/>
  <c r="K142" i="60"/>
  <c r="L142" i="60"/>
  <c r="M142" i="60"/>
  <c r="N142" i="60"/>
  <c r="O142" i="60"/>
  <c r="P142" i="60"/>
  <c r="Q142" i="60"/>
  <c r="R142" i="60"/>
  <c r="S142" i="60"/>
  <c r="T142" i="60"/>
  <c r="U142" i="60"/>
  <c r="V142" i="60"/>
  <c r="W142" i="60"/>
  <c r="X142" i="60"/>
  <c r="Y142" i="60"/>
  <c r="Z142" i="60"/>
  <c r="AA142" i="60"/>
  <c r="AB142" i="60"/>
  <c r="AC142" i="60"/>
  <c r="AD142" i="60"/>
  <c r="AE142" i="60"/>
  <c r="AF142" i="60"/>
  <c r="AG142" i="60"/>
  <c r="AH142" i="60"/>
  <c r="AI142" i="60"/>
  <c r="AJ142" i="60"/>
  <c r="AK142" i="60"/>
  <c r="AL142" i="60"/>
  <c r="AM142" i="60"/>
  <c r="AN142" i="60"/>
  <c r="AO142" i="60"/>
  <c r="AP142" i="60"/>
  <c r="AQ142" i="60"/>
  <c r="AR142" i="60"/>
  <c r="AS142" i="60"/>
  <c r="AT142" i="60"/>
  <c r="AU142" i="60"/>
  <c r="AV142" i="60"/>
  <c r="AW142" i="60"/>
  <c r="AX142" i="60"/>
  <c r="AY142" i="60"/>
  <c r="AZ142" i="60"/>
  <c r="BA142" i="60"/>
  <c r="BB142" i="60"/>
  <c r="BC142" i="60"/>
  <c r="BD142" i="60"/>
  <c r="BE142" i="60"/>
  <c r="BF142" i="60"/>
  <c r="BG142" i="60"/>
  <c r="BH142" i="60"/>
  <c r="BI142" i="60"/>
  <c r="BJ142" i="60"/>
  <c r="BK142" i="60"/>
  <c r="BL142" i="60"/>
  <c r="BM142" i="60"/>
  <c r="BN142" i="60"/>
  <c r="BO142" i="60"/>
  <c r="BP142" i="60"/>
  <c r="BQ142" i="60"/>
  <c r="BR142" i="60"/>
  <c r="BS142" i="60"/>
  <c r="BT142" i="60"/>
  <c r="BU142" i="60"/>
  <c r="BV142" i="60"/>
  <c r="BW142" i="60"/>
  <c r="BX142" i="60"/>
  <c r="BY142" i="60"/>
  <c r="BZ142" i="60"/>
  <c r="CA142" i="60"/>
  <c r="CB142" i="60"/>
  <c r="CC142" i="60"/>
  <c r="CD142" i="60"/>
  <c r="CE142" i="60"/>
  <c r="CF142" i="60"/>
  <c r="CG142" i="60"/>
  <c r="CH142" i="60"/>
  <c r="CI142" i="60"/>
  <c r="CJ142" i="60"/>
  <c r="CK142" i="60"/>
  <c r="CL142" i="60"/>
  <c r="CM142" i="60"/>
  <c r="E143" i="60"/>
  <c r="F143" i="60"/>
  <c r="G143" i="60"/>
  <c r="H143" i="60"/>
  <c r="I143" i="60"/>
  <c r="J143" i="60"/>
  <c r="K143" i="60"/>
  <c r="L143" i="60"/>
  <c r="M143" i="60"/>
  <c r="N143" i="60"/>
  <c r="O143" i="60"/>
  <c r="P143" i="60"/>
  <c r="Q143" i="60"/>
  <c r="R143" i="60"/>
  <c r="S143" i="60"/>
  <c r="T143" i="60"/>
  <c r="U143" i="60"/>
  <c r="V143" i="60"/>
  <c r="W143" i="60"/>
  <c r="X143" i="60"/>
  <c r="Y143" i="60"/>
  <c r="Z143" i="60"/>
  <c r="AA143" i="60"/>
  <c r="AB143" i="60"/>
  <c r="AC143" i="60"/>
  <c r="AD143" i="60"/>
  <c r="AE143" i="60"/>
  <c r="AF143" i="60"/>
  <c r="AG143" i="60"/>
  <c r="AH143" i="60"/>
  <c r="AI143" i="60"/>
  <c r="AJ143" i="60"/>
  <c r="AK143" i="60"/>
  <c r="AL143" i="60"/>
  <c r="AM143" i="60"/>
  <c r="AN143" i="60"/>
  <c r="AO143" i="60"/>
  <c r="AP143" i="60"/>
  <c r="AQ143" i="60"/>
  <c r="AR143" i="60"/>
  <c r="AS143" i="60"/>
  <c r="AT143" i="60"/>
  <c r="AU143" i="60"/>
  <c r="AV143" i="60"/>
  <c r="AW143" i="60"/>
  <c r="AX143" i="60"/>
  <c r="AY143" i="60"/>
  <c r="AZ143" i="60"/>
  <c r="BA143" i="60"/>
  <c r="BB143" i="60"/>
  <c r="BC143" i="60"/>
  <c r="BD143" i="60"/>
  <c r="BE143" i="60"/>
  <c r="BF143" i="60"/>
  <c r="BG143" i="60"/>
  <c r="BH143" i="60"/>
  <c r="BI143" i="60"/>
  <c r="BJ143" i="60"/>
  <c r="BK143" i="60"/>
  <c r="BL143" i="60"/>
  <c r="BM143" i="60"/>
  <c r="BN143" i="60"/>
  <c r="BO143" i="60"/>
  <c r="BP143" i="60"/>
  <c r="BQ143" i="60"/>
  <c r="BR143" i="60"/>
  <c r="BS143" i="60"/>
  <c r="BT143" i="60"/>
  <c r="BU143" i="60"/>
  <c r="BV143" i="60"/>
  <c r="BW143" i="60"/>
  <c r="BX143" i="60"/>
  <c r="BY143" i="60"/>
  <c r="BZ143" i="60"/>
  <c r="CA143" i="60"/>
  <c r="CB143" i="60"/>
  <c r="CC143" i="60"/>
  <c r="CD143" i="60"/>
  <c r="CE143" i="60"/>
  <c r="CF143" i="60"/>
  <c r="CG143" i="60"/>
  <c r="CH143" i="60"/>
  <c r="CI143" i="60"/>
  <c r="CJ143" i="60"/>
  <c r="CK143" i="60"/>
  <c r="CL143" i="60"/>
  <c r="CM143" i="60"/>
  <c r="E144" i="60"/>
  <c r="F144" i="60"/>
  <c r="G144" i="60"/>
  <c r="H144" i="60"/>
  <c r="I144" i="60"/>
  <c r="J144" i="60"/>
  <c r="K144" i="60"/>
  <c r="L144" i="60"/>
  <c r="M144" i="60"/>
  <c r="N144" i="60"/>
  <c r="O144" i="60"/>
  <c r="P144" i="60"/>
  <c r="Q144" i="60"/>
  <c r="R144" i="60"/>
  <c r="S144" i="60"/>
  <c r="T144" i="60"/>
  <c r="U144" i="60"/>
  <c r="V144" i="60"/>
  <c r="W144" i="60"/>
  <c r="X144" i="60"/>
  <c r="Y144" i="60"/>
  <c r="Z144" i="60"/>
  <c r="AA144" i="60"/>
  <c r="AB144" i="60"/>
  <c r="AC144" i="60"/>
  <c r="AD144" i="60"/>
  <c r="AE144" i="60"/>
  <c r="AF144" i="60"/>
  <c r="AG144" i="60"/>
  <c r="AH144" i="60"/>
  <c r="AI144" i="60"/>
  <c r="AJ144" i="60"/>
  <c r="AK144" i="60"/>
  <c r="AL144" i="60"/>
  <c r="AM144" i="60"/>
  <c r="AN144" i="60"/>
  <c r="AO144" i="60"/>
  <c r="AP144" i="60"/>
  <c r="AQ144" i="60"/>
  <c r="AR144" i="60"/>
  <c r="AS144" i="60"/>
  <c r="AT144" i="60"/>
  <c r="AU144" i="60"/>
  <c r="AV144" i="60"/>
  <c r="AW144" i="60"/>
  <c r="AX144" i="60"/>
  <c r="AY144" i="60"/>
  <c r="AZ144" i="60"/>
  <c r="BA144" i="60"/>
  <c r="BB144" i="60"/>
  <c r="BC144" i="60"/>
  <c r="BD144" i="60"/>
  <c r="BE144" i="60"/>
  <c r="BF144" i="60"/>
  <c r="BG144" i="60"/>
  <c r="BH144" i="60"/>
  <c r="BI144" i="60"/>
  <c r="BJ144" i="60"/>
  <c r="BK144" i="60"/>
  <c r="BL144" i="60"/>
  <c r="BM144" i="60"/>
  <c r="BN144" i="60"/>
  <c r="BO144" i="60"/>
  <c r="BP144" i="60"/>
  <c r="BQ144" i="60"/>
  <c r="BR144" i="60"/>
  <c r="BS144" i="60"/>
  <c r="BT144" i="60"/>
  <c r="BU144" i="60"/>
  <c r="BV144" i="60"/>
  <c r="BW144" i="60"/>
  <c r="BX144" i="60"/>
  <c r="BY144" i="60"/>
  <c r="BZ144" i="60"/>
  <c r="CA144" i="60"/>
  <c r="CB144" i="60"/>
  <c r="CC144" i="60"/>
  <c r="CD144" i="60"/>
  <c r="CE144" i="60"/>
  <c r="CF144" i="60"/>
  <c r="CG144" i="60"/>
  <c r="CH144" i="60"/>
  <c r="CI144" i="60"/>
  <c r="CJ144" i="60"/>
  <c r="CK144" i="60"/>
  <c r="CL144" i="60"/>
  <c r="CM144" i="60"/>
  <c r="E145" i="60"/>
  <c r="F145" i="60"/>
  <c r="G145" i="60"/>
  <c r="H145" i="60"/>
  <c r="I145" i="60"/>
  <c r="J145" i="60"/>
  <c r="K145" i="60"/>
  <c r="L145" i="60"/>
  <c r="M145" i="60"/>
  <c r="N145" i="60"/>
  <c r="O145" i="60"/>
  <c r="P145" i="60"/>
  <c r="Q145" i="60"/>
  <c r="R145" i="60"/>
  <c r="S145" i="60"/>
  <c r="T145" i="60"/>
  <c r="U145" i="60"/>
  <c r="V145" i="60"/>
  <c r="W145" i="60"/>
  <c r="X145" i="60"/>
  <c r="Y145" i="60"/>
  <c r="Z145" i="60"/>
  <c r="AA145" i="60"/>
  <c r="AB145" i="60"/>
  <c r="AC145" i="60"/>
  <c r="AD145" i="60"/>
  <c r="AE145" i="60"/>
  <c r="AF145" i="60"/>
  <c r="AG145" i="60"/>
  <c r="AH145" i="60"/>
  <c r="AI145" i="60"/>
  <c r="AJ145" i="60"/>
  <c r="AK145" i="60"/>
  <c r="AL145" i="60"/>
  <c r="AM145" i="60"/>
  <c r="AN145" i="60"/>
  <c r="AO145" i="60"/>
  <c r="AP145" i="60"/>
  <c r="AQ145" i="60"/>
  <c r="AR145" i="60"/>
  <c r="AS145" i="60"/>
  <c r="AT145" i="60"/>
  <c r="AU145" i="60"/>
  <c r="AV145" i="60"/>
  <c r="AW145" i="60"/>
  <c r="AX145" i="60"/>
  <c r="AY145" i="60"/>
  <c r="AZ145" i="60"/>
  <c r="BA145" i="60"/>
  <c r="BB145" i="60"/>
  <c r="BC145" i="60"/>
  <c r="BD145" i="60"/>
  <c r="BE145" i="60"/>
  <c r="BF145" i="60"/>
  <c r="BG145" i="60"/>
  <c r="BH145" i="60"/>
  <c r="BI145" i="60"/>
  <c r="BJ145" i="60"/>
  <c r="BK145" i="60"/>
  <c r="BL145" i="60"/>
  <c r="BM145" i="60"/>
  <c r="BN145" i="60"/>
  <c r="BO145" i="60"/>
  <c r="BP145" i="60"/>
  <c r="BQ145" i="60"/>
  <c r="BR145" i="60"/>
  <c r="BS145" i="60"/>
  <c r="BT145" i="60"/>
  <c r="BU145" i="60"/>
  <c r="BV145" i="60"/>
  <c r="BW145" i="60"/>
  <c r="BX145" i="60"/>
  <c r="BY145" i="60"/>
  <c r="BZ145" i="60"/>
  <c r="CA145" i="60"/>
  <c r="CB145" i="60"/>
  <c r="CC145" i="60"/>
  <c r="CD145" i="60"/>
  <c r="CE145" i="60"/>
  <c r="CF145" i="60"/>
  <c r="CG145" i="60"/>
  <c r="CH145" i="60"/>
  <c r="CI145" i="60"/>
  <c r="CJ145" i="60"/>
  <c r="CK145" i="60"/>
  <c r="CL145" i="60"/>
  <c r="CM145" i="60"/>
  <c r="E146" i="60"/>
  <c r="F146" i="60"/>
  <c r="G146" i="60"/>
  <c r="H146" i="60"/>
  <c r="I146" i="60"/>
  <c r="J146" i="60"/>
  <c r="K146" i="60"/>
  <c r="L146" i="60"/>
  <c r="M146" i="60"/>
  <c r="N146" i="60"/>
  <c r="O146" i="60"/>
  <c r="P146" i="60"/>
  <c r="Q146" i="60"/>
  <c r="R146" i="60"/>
  <c r="S146" i="60"/>
  <c r="T146" i="60"/>
  <c r="U146" i="60"/>
  <c r="V146" i="60"/>
  <c r="W146" i="60"/>
  <c r="X146" i="60"/>
  <c r="Y146" i="60"/>
  <c r="Z146" i="60"/>
  <c r="AA146" i="60"/>
  <c r="AB146" i="60"/>
  <c r="AC146" i="60"/>
  <c r="AD146" i="60"/>
  <c r="AE146" i="60"/>
  <c r="AF146" i="60"/>
  <c r="AG146" i="60"/>
  <c r="AH146" i="60"/>
  <c r="AI146" i="60"/>
  <c r="AJ146" i="60"/>
  <c r="AK146" i="60"/>
  <c r="AL146" i="60"/>
  <c r="AM146" i="60"/>
  <c r="AN146" i="60"/>
  <c r="AO146" i="60"/>
  <c r="AP146" i="60"/>
  <c r="AQ146" i="60"/>
  <c r="AR146" i="60"/>
  <c r="AS146" i="60"/>
  <c r="AT146" i="60"/>
  <c r="AU146" i="60"/>
  <c r="AV146" i="60"/>
  <c r="AW146" i="60"/>
  <c r="AX146" i="60"/>
  <c r="AY146" i="60"/>
  <c r="AZ146" i="60"/>
  <c r="BA146" i="60"/>
  <c r="BB146" i="60"/>
  <c r="BC146" i="60"/>
  <c r="BD146" i="60"/>
  <c r="BE146" i="60"/>
  <c r="BF146" i="60"/>
  <c r="BG146" i="60"/>
  <c r="BH146" i="60"/>
  <c r="BI146" i="60"/>
  <c r="BJ146" i="60"/>
  <c r="BK146" i="60"/>
  <c r="BL146" i="60"/>
  <c r="BM146" i="60"/>
  <c r="BN146" i="60"/>
  <c r="BO146" i="60"/>
  <c r="BP146" i="60"/>
  <c r="BQ146" i="60"/>
  <c r="BR146" i="60"/>
  <c r="BS146" i="60"/>
  <c r="BT146" i="60"/>
  <c r="BU146" i="60"/>
  <c r="BV146" i="60"/>
  <c r="BW146" i="60"/>
  <c r="BX146" i="60"/>
  <c r="BY146" i="60"/>
  <c r="BZ146" i="60"/>
  <c r="CA146" i="60"/>
  <c r="CB146" i="60"/>
  <c r="CC146" i="60"/>
  <c r="CD146" i="60"/>
  <c r="CE146" i="60"/>
  <c r="CF146" i="60"/>
  <c r="CG146" i="60"/>
  <c r="CH146" i="60"/>
  <c r="CI146" i="60"/>
  <c r="CJ146" i="60"/>
  <c r="CK146" i="60"/>
  <c r="CL146" i="60"/>
  <c r="CM146" i="60"/>
  <c r="E147" i="60"/>
  <c r="F147" i="60"/>
  <c r="G147" i="60"/>
  <c r="H147" i="60"/>
  <c r="I147" i="60"/>
  <c r="J147" i="60"/>
  <c r="K147" i="60"/>
  <c r="L147" i="60"/>
  <c r="M147" i="60"/>
  <c r="N147" i="60"/>
  <c r="O147" i="60"/>
  <c r="P147" i="60"/>
  <c r="Q147" i="60"/>
  <c r="R147" i="60"/>
  <c r="S147" i="60"/>
  <c r="T147" i="60"/>
  <c r="U147" i="60"/>
  <c r="V147" i="60"/>
  <c r="W147" i="60"/>
  <c r="X147" i="60"/>
  <c r="Y147" i="60"/>
  <c r="Z147" i="60"/>
  <c r="AA147" i="60"/>
  <c r="AB147" i="60"/>
  <c r="AC147" i="60"/>
  <c r="AD147" i="60"/>
  <c r="AE147" i="60"/>
  <c r="AF147" i="60"/>
  <c r="AG147" i="60"/>
  <c r="AH147" i="60"/>
  <c r="AI147" i="60"/>
  <c r="AJ147" i="60"/>
  <c r="AK147" i="60"/>
  <c r="AL147" i="60"/>
  <c r="AM147" i="60"/>
  <c r="AN147" i="60"/>
  <c r="AO147" i="60"/>
  <c r="AP147" i="60"/>
  <c r="AQ147" i="60"/>
  <c r="AR147" i="60"/>
  <c r="AS147" i="60"/>
  <c r="AT147" i="60"/>
  <c r="AU147" i="60"/>
  <c r="AV147" i="60"/>
  <c r="AW147" i="60"/>
  <c r="AX147" i="60"/>
  <c r="AY147" i="60"/>
  <c r="AZ147" i="60"/>
  <c r="BA147" i="60"/>
  <c r="BB147" i="60"/>
  <c r="BC147" i="60"/>
  <c r="BD147" i="60"/>
  <c r="BE147" i="60"/>
  <c r="BF147" i="60"/>
  <c r="BG147" i="60"/>
  <c r="BH147" i="60"/>
  <c r="BI147" i="60"/>
  <c r="BJ147" i="60"/>
  <c r="BK147" i="60"/>
  <c r="BL147" i="60"/>
  <c r="BM147" i="60"/>
  <c r="BN147" i="60"/>
  <c r="BO147" i="60"/>
  <c r="BP147" i="60"/>
  <c r="BQ147" i="60"/>
  <c r="BR147" i="60"/>
  <c r="BS147" i="60"/>
  <c r="BT147" i="60"/>
  <c r="BU147" i="60"/>
  <c r="BV147" i="60"/>
  <c r="BW147" i="60"/>
  <c r="BX147" i="60"/>
  <c r="BY147" i="60"/>
  <c r="BZ147" i="60"/>
  <c r="CA147" i="60"/>
  <c r="CB147" i="60"/>
  <c r="CC147" i="60"/>
  <c r="CD147" i="60"/>
  <c r="CE147" i="60"/>
  <c r="CF147" i="60"/>
  <c r="CG147" i="60"/>
  <c r="CH147" i="60"/>
  <c r="CI147" i="60"/>
  <c r="CJ147" i="60"/>
  <c r="CK147" i="60"/>
  <c r="CL147" i="60"/>
  <c r="CM147" i="60"/>
  <c r="E148" i="60"/>
  <c r="F148" i="60"/>
  <c r="G148" i="60"/>
  <c r="H148" i="60"/>
  <c r="I148" i="60"/>
  <c r="J148" i="60"/>
  <c r="K148" i="60"/>
  <c r="L148" i="60"/>
  <c r="M148" i="60"/>
  <c r="N148" i="60"/>
  <c r="O148" i="60"/>
  <c r="P148" i="60"/>
  <c r="Q148" i="60"/>
  <c r="R148" i="60"/>
  <c r="S148" i="60"/>
  <c r="T148" i="60"/>
  <c r="U148" i="60"/>
  <c r="V148" i="60"/>
  <c r="W148" i="60"/>
  <c r="X148" i="60"/>
  <c r="Y148" i="60"/>
  <c r="Z148" i="60"/>
  <c r="AA148" i="60"/>
  <c r="AB148" i="60"/>
  <c r="AC148" i="60"/>
  <c r="AD148" i="60"/>
  <c r="AE148" i="60"/>
  <c r="AF148" i="60"/>
  <c r="AG148" i="60"/>
  <c r="AH148" i="60"/>
  <c r="AI148" i="60"/>
  <c r="AJ148" i="60"/>
  <c r="AK148" i="60"/>
  <c r="AL148" i="60"/>
  <c r="AM148" i="60"/>
  <c r="AN148" i="60"/>
  <c r="AO148" i="60"/>
  <c r="AP148" i="60"/>
  <c r="AQ148" i="60"/>
  <c r="AR148" i="60"/>
  <c r="AS148" i="60"/>
  <c r="AT148" i="60"/>
  <c r="AU148" i="60"/>
  <c r="AV148" i="60"/>
  <c r="AW148" i="60"/>
  <c r="AX148" i="60"/>
  <c r="AY148" i="60"/>
  <c r="AZ148" i="60"/>
  <c r="BA148" i="60"/>
  <c r="BB148" i="60"/>
  <c r="BC148" i="60"/>
  <c r="BD148" i="60"/>
  <c r="BE148" i="60"/>
  <c r="BF148" i="60"/>
  <c r="BG148" i="60"/>
  <c r="BH148" i="60"/>
  <c r="BI148" i="60"/>
  <c r="BJ148" i="60"/>
  <c r="BK148" i="60"/>
  <c r="BL148" i="60"/>
  <c r="BM148" i="60"/>
  <c r="BN148" i="60"/>
  <c r="BO148" i="60"/>
  <c r="BP148" i="60"/>
  <c r="BQ148" i="60"/>
  <c r="BR148" i="60"/>
  <c r="BS148" i="60"/>
  <c r="BT148" i="60"/>
  <c r="BU148" i="60"/>
  <c r="BV148" i="60"/>
  <c r="BW148" i="60"/>
  <c r="BX148" i="60"/>
  <c r="BY148" i="60"/>
  <c r="BZ148" i="60"/>
  <c r="CA148" i="60"/>
  <c r="CB148" i="60"/>
  <c r="CC148" i="60"/>
  <c r="CD148" i="60"/>
  <c r="CE148" i="60"/>
  <c r="CF148" i="60"/>
  <c r="CG148" i="60"/>
  <c r="CH148" i="60"/>
  <c r="CI148" i="60"/>
  <c r="CJ148" i="60"/>
  <c r="CK148" i="60"/>
  <c r="CL148" i="60"/>
  <c r="CM148" i="60"/>
  <c r="E149" i="60"/>
  <c r="F149" i="60"/>
  <c r="G149" i="60"/>
  <c r="H149" i="60"/>
  <c r="I149" i="60"/>
  <c r="J149" i="60"/>
  <c r="K149" i="60"/>
  <c r="L149" i="60"/>
  <c r="M149" i="60"/>
  <c r="N149" i="60"/>
  <c r="O149" i="60"/>
  <c r="P149" i="60"/>
  <c r="Q149" i="60"/>
  <c r="R149" i="60"/>
  <c r="S149" i="60"/>
  <c r="T149" i="60"/>
  <c r="U149" i="60"/>
  <c r="V149" i="60"/>
  <c r="W149" i="60"/>
  <c r="X149" i="60"/>
  <c r="Y149" i="60"/>
  <c r="Z149" i="60"/>
  <c r="AA149" i="60"/>
  <c r="AB149" i="60"/>
  <c r="AC149" i="60"/>
  <c r="AD149" i="60"/>
  <c r="AE149" i="60"/>
  <c r="AF149" i="60"/>
  <c r="AG149" i="60"/>
  <c r="AH149" i="60"/>
  <c r="AI149" i="60"/>
  <c r="AJ149" i="60"/>
  <c r="AK149" i="60"/>
  <c r="AL149" i="60"/>
  <c r="AM149" i="60"/>
  <c r="AN149" i="60"/>
  <c r="AO149" i="60"/>
  <c r="AP149" i="60"/>
  <c r="AQ149" i="60"/>
  <c r="AR149" i="60"/>
  <c r="AS149" i="60"/>
  <c r="AT149" i="60"/>
  <c r="AU149" i="60"/>
  <c r="AV149" i="60"/>
  <c r="AW149" i="60"/>
  <c r="AX149" i="60"/>
  <c r="AY149" i="60"/>
  <c r="AZ149" i="60"/>
  <c r="BA149" i="60"/>
  <c r="BB149" i="60"/>
  <c r="BC149" i="60"/>
  <c r="BD149" i="60"/>
  <c r="BE149" i="60"/>
  <c r="BF149" i="60"/>
  <c r="BG149" i="60"/>
  <c r="BH149" i="60"/>
  <c r="BI149" i="60"/>
  <c r="BJ149" i="60"/>
  <c r="BK149" i="60"/>
  <c r="BL149" i="60"/>
  <c r="BM149" i="60"/>
  <c r="BN149" i="60"/>
  <c r="BO149" i="60"/>
  <c r="BP149" i="60"/>
  <c r="BQ149" i="60"/>
  <c r="BR149" i="60"/>
  <c r="BS149" i="60"/>
  <c r="BT149" i="60"/>
  <c r="BU149" i="60"/>
  <c r="BV149" i="60"/>
  <c r="BW149" i="60"/>
  <c r="BX149" i="60"/>
  <c r="BY149" i="60"/>
  <c r="BZ149" i="60"/>
  <c r="CA149" i="60"/>
  <c r="CB149" i="60"/>
  <c r="CC149" i="60"/>
  <c r="CD149" i="60"/>
  <c r="CE149" i="60"/>
  <c r="CF149" i="60"/>
  <c r="CG149" i="60"/>
  <c r="CH149" i="60"/>
  <c r="CI149" i="60"/>
  <c r="CJ149" i="60"/>
  <c r="CK149" i="60"/>
  <c r="CL149" i="60"/>
  <c r="CM149" i="60"/>
  <c r="E150" i="60"/>
  <c r="F150" i="60"/>
  <c r="G150" i="60"/>
  <c r="H150" i="60"/>
  <c r="I150" i="60"/>
  <c r="J150" i="60"/>
  <c r="K150" i="60"/>
  <c r="L150" i="60"/>
  <c r="M150" i="60"/>
  <c r="N150" i="60"/>
  <c r="O150" i="60"/>
  <c r="P150" i="60"/>
  <c r="Q150" i="60"/>
  <c r="R150" i="60"/>
  <c r="S150" i="60"/>
  <c r="T150" i="60"/>
  <c r="U150" i="60"/>
  <c r="V150" i="60"/>
  <c r="W150" i="60"/>
  <c r="X150" i="60"/>
  <c r="Y150" i="60"/>
  <c r="Z150" i="60"/>
  <c r="AA150" i="60"/>
  <c r="AB150" i="60"/>
  <c r="AC150" i="60"/>
  <c r="AD150" i="60"/>
  <c r="AE150" i="60"/>
  <c r="AF150" i="60"/>
  <c r="AG150" i="60"/>
  <c r="AH150" i="60"/>
  <c r="AI150" i="60"/>
  <c r="AJ150" i="60"/>
  <c r="AK150" i="60"/>
  <c r="AL150" i="60"/>
  <c r="AM150" i="60"/>
  <c r="AN150" i="60"/>
  <c r="AO150" i="60"/>
  <c r="AP150" i="60"/>
  <c r="AQ150" i="60"/>
  <c r="AR150" i="60"/>
  <c r="AS150" i="60"/>
  <c r="AT150" i="60"/>
  <c r="AU150" i="60"/>
  <c r="AV150" i="60"/>
  <c r="AW150" i="60"/>
  <c r="AX150" i="60"/>
  <c r="AY150" i="60"/>
  <c r="AZ150" i="60"/>
  <c r="BA150" i="60"/>
  <c r="BB150" i="60"/>
  <c r="BC150" i="60"/>
  <c r="BD150" i="60"/>
  <c r="BE150" i="60"/>
  <c r="BF150" i="60"/>
  <c r="BG150" i="60"/>
  <c r="BH150" i="60"/>
  <c r="BI150" i="60"/>
  <c r="BJ150" i="60"/>
  <c r="BK150" i="60"/>
  <c r="BL150" i="60"/>
  <c r="BM150" i="60"/>
  <c r="BN150" i="60"/>
  <c r="BO150" i="60"/>
  <c r="BP150" i="60"/>
  <c r="BQ150" i="60"/>
  <c r="BR150" i="60"/>
  <c r="BS150" i="60"/>
  <c r="BT150" i="60"/>
  <c r="BU150" i="60"/>
  <c r="BV150" i="60"/>
  <c r="BW150" i="60"/>
  <c r="BX150" i="60"/>
  <c r="BY150" i="60"/>
  <c r="BZ150" i="60"/>
  <c r="CA150" i="60"/>
  <c r="CB150" i="60"/>
  <c r="CC150" i="60"/>
  <c r="CD150" i="60"/>
  <c r="CE150" i="60"/>
  <c r="CF150" i="60"/>
  <c r="CG150" i="60"/>
  <c r="CH150" i="60"/>
  <c r="CI150" i="60"/>
  <c r="CJ150" i="60"/>
  <c r="CK150" i="60"/>
  <c r="CL150" i="60"/>
  <c r="CM150" i="60"/>
  <c r="E151" i="60"/>
  <c r="F151" i="60"/>
  <c r="G151" i="60"/>
  <c r="H151" i="60"/>
  <c r="I151" i="60"/>
  <c r="J151" i="60"/>
  <c r="K151" i="60"/>
  <c r="L151" i="60"/>
  <c r="M151" i="60"/>
  <c r="N151" i="60"/>
  <c r="O151" i="60"/>
  <c r="P151" i="60"/>
  <c r="Q151" i="60"/>
  <c r="R151" i="60"/>
  <c r="S151" i="60"/>
  <c r="T151" i="60"/>
  <c r="U151" i="60"/>
  <c r="V151" i="60"/>
  <c r="W151" i="60"/>
  <c r="X151" i="60"/>
  <c r="Y151" i="60"/>
  <c r="Z151" i="60"/>
  <c r="AA151" i="60"/>
  <c r="AB151" i="60"/>
  <c r="AC151" i="60"/>
  <c r="AD151" i="60"/>
  <c r="AE151" i="60"/>
  <c r="AF151" i="60"/>
  <c r="AG151" i="60"/>
  <c r="AH151" i="60"/>
  <c r="AI151" i="60"/>
  <c r="AJ151" i="60"/>
  <c r="AK151" i="60"/>
  <c r="AL151" i="60"/>
  <c r="AM151" i="60"/>
  <c r="AN151" i="60"/>
  <c r="AO151" i="60"/>
  <c r="AP151" i="60"/>
  <c r="AQ151" i="60"/>
  <c r="AR151" i="60"/>
  <c r="AS151" i="60"/>
  <c r="AT151" i="60"/>
  <c r="AU151" i="60"/>
  <c r="AV151" i="60"/>
  <c r="AW151" i="60"/>
  <c r="AX151" i="60"/>
  <c r="AY151" i="60"/>
  <c r="AZ151" i="60"/>
  <c r="BA151" i="60"/>
  <c r="BB151" i="60"/>
  <c r="BC151" i="60"/>
  <c r="BD151" i="60"/>
  <c r="BE151" i="60"/>
  <c r="BF151" i="60"/>
  <c r="BG151" i="60"/>
  <c r="BH151" i="60"/>
  <c r="BI151" i="60"/>
  <c r="BJ151" i="60"/>
  <c r="BK151" i="60"/>
  <c r="BL151" i="60"/>
  <c r="BM151" i="60"/>
  <c r="BN151" i="60"/>
  <c r="BO151" i="60"/>
  <c r="BP151" i="60"/>
  <c r="BQ151" i="60"/>
  <c r="BR151" i="60"/>
  <c r="BS151" i="60"/>
  <c r="BT151" i="60"/>
  <c r="BU151" i="60"/>
  <c r="BV151" i="60"/>
  <c r="BW151" i="60"/>
  <c r="BX151" i="60"/>
  <c r="BY151" i="60"/>
  <c r="BZ151" i="60"/>
  <c r="CA151" i="60"/>
  <c r="CB151" i="60"/>
  <c r="CC151" i="60"/>
  <c r="CD151" i="60"/>
  <c r="CE151" i="60"/>
  <c r="CF151" i="60"/>
  <c r="CG151" i="60"/>
  <c r="CH151" i="60"/>
  <c r="CI151" i="60"/>
  <c r="CJ151" i="60"/>
  <c r="CK151" i="60"/>
  <c r="CL151" i="60"/>
  <c r="CM151" i="60"/>
  <c r="E152" i="60"/>
  <c r="F152" i="60"/>
  <c r="G152" i="60"/>
  <c r="H152" i="60"/>
  <c r="I152" i="60"/>
  <c r="J152" i="60"/>
  <c r="K152" i="60"/>
  <c r="L152" i="60"/>
  <c r="M152" i="60"/>
  <c r="N152" i="60"/>
  <c r="O152" i="60"/>
  <c r="P152" i="60"/>
  <c r="Q152" i="60"/>
  <c r="R152" i="60"/>
  <c r="S152" i="60"/>
  <c r="T152" i="60"/>
  <c r="U152" i="60"/>
  <c r="V152" i="60"/>
  <c r="W152" i="60"/>
  <c r="X152" i="60"/>
  <c r="Y152" i="60"/>
  <c r="Z152" i="60"/>
  <c r="AA152" i="60"/>
  <c r="AB152" i="60"/>
  <c r="AC152" i="60"/>
  <c r="AD152" i="60"/>
  <c r="AE152" i="60"/>
  <c r="AF152" i="60"/>
  <c r="AG152" i="60"/>
  <c r="AH152" i="60"/>
  <c r="AI152" i="60"/>
  <c r="AJ152" i="60"/>
  <c r="AK152" i="60"/>
  <c r="AL152" i="60"/>
  <c r="AM152" i="60"/>
  <c r="AN152" i="60"/>
  <c r="AO152" i="60"/>
  <c r="AP152" i="60"/>
  <c r="AQ152" i="60"/>
  <c r="AR152" i="60"/>
  <c r="AS152" i="60"/>
  <c r="AT152" i="60"/>
  <c r="AU152" i="60"/>
  <c r="AV152" i="60"/>
  <c r="AW152" i="60"/>
  <c r="AX152" i="60"/>
  <c r="AY152" i="60"/>
  <c r="AZ152" i="60"/>
  <c r="BA152" i="60"/>
  <c r="BB152" i="60"/>
  <c r="BC152" i="60"/>
  <c r="BD152" i="60"/>
  <c r="BE152" i="60"/>
  <c r="BF152" i="60"/>
  <c r="BG152" i="60"/>
  <c r="BH152" i="60"/>
  <c r="BI152" i="60"/>
  <c r="BJ152" i="60"/>
  <c r="BK152" i="60"/>
  <c r="BL152" i="60"/>
  <c r="BM152" i="60"/>
  <c r="BN152" i="60"/>
  <c r="BO152" i="60"/>
  <c r="BP152" i="60"/>
  <c r="BQ152" i="60"/>
  <c r="BR152" i="60"/>
  <c r="BS152" i="60"/>
  <c r="BT152" i="60"/>
  <c r="BU152" i="60"/>
  <c r="BV152" i="60"/>
  <c r="BW152" i="60"/>
  <c r="BX152" i="60"/>
  <c r="BY152" i="60"/>
  <c r="BZ152" i="60"/>
  <c r="CA152" i="60"/>
  <c r="CB152" i="60"/>
  <c r="CC152" i="60"/>
  <c r="CD152" i="60"/>
  <c r="CE152" i="60"/>
  <c r="CF152" i="60"/>
  <c r="CG152" i="60"/>
  <c r="CH152" i="60"/>
  <c r="CI152" i="60"/>
  <c r="CJ152" i="60"/>
  <c r="CK152" i="60"/>
  <c r="CL152" i="60"/>
  <c r="CM152" i="60"/>
  <c r="E153" i="60"/>
  <c r="F153" i="60"/>
  <c r="G153" i="60"/>
  <c r="H153" i="60"/>
  <c r="I153" i="60"/>
  <c r="J153" i="60"/>
  <c r="K153" i="60"/>
  <c r="L153" i="60"/>
  <c r="M153" i="60"/>
  <c r="N153" i="60"/>
  <c r="O153" i="60"/>
  <c r="P153" i="60"/>
  <c r="Q153" i="60"/>
  <c r="R153" i="60"/>
  <c r="S153" i="60"/>
  <c r="T153" i="60"/>
  <c r="U153" i="60"/>
  <c r="V153" i="60"/>
  <c r="W153" i="60"/>
  <c r="X153" i="60"/>
  <c r="Y153" i="60"/>
  <c r="Z153" i="60"/>
  <c r="AA153" i="60"/>
  <c r="AB153" i="60"/>
  <c r="AC153" i="60"/>
  <c r="AD153" i="60"/>
  <c r="AE153" i="60"/>
  <c r="AF153" i="60"/>
  <c r="AG153" i="60"/>
  <c r="AH153" i="60"/>
  <c r="AI153" i="60"/>
  <c r="AJ153" i="60"/>
  <c r="AK153" i="60"/>
  <c r="AL153" i="60"/>
  <c r="AM153" i="60"/>
  <c r="AN153" i="60"/>
  <c r="AO153" i="60"/>
  <c r="AP153" i="60"/>
  <c r="AQ153" i="60"/>
  <c r="AR153" i="60"/>
  <c r="AS153" i="60"/>
  <c r="AT153" i="60"/>
  <c r="AU153" i="60"/>
  <c r="AV153" i="60"/>
  <c r="AW153" i="60"/>
  <c r="AX153" i="60"/>
  <c r="AY153" i="60"/>
  <c r="AZ153" i="60"/>
  <c r="BA153" i="60"/>
  <c r="BB153" i="60"/>
  <c r="BC153" i="60"/>
  <c r="BD153" i="60"/>
  <c r="BE153" i="60"/>
  <c r="BF153" i="60"/>
  <c r="BG153" i="60"/>
  <c r="BH153" i="60"/>
  <c r="BI153" i="60"/>
  <c r="BJ153" i="60"/>
  <c r="BK153" i="60"/>
  <c r="BL153" i="60"/>
  <c r="BM153" i="60"/>
  <c r="BN153" i="60"/>
  <c r="BO153" i="60"/>
  <c r="BP153" i="60"/>
  <c r="BQ153" i="60"/>
  <c r="BR153" i="60"/>
  <c r="BS153" i="60"/>
  <c r="BT153" i="60"/>
  <c r="BU153" i="60"/>
  <c r="BV153" i="60"/>
  <c r="BW153" i="60"/>
  <c r="BX153" i="60"/>
  <c r="BY153" i="60"/>
  <c r="BZ153" i="60"/>
  <c r="CA153" i="60"/>
  <c r="CB153" i="60"/>
  <c r="CC153" i="60"/>
  <c r="CD153" i="60"/>
  <c r="CE153" i="60"/>
  <c r="CF153" i="60"/>
  <c r="CG153" i="60"/>
  <c r="CH153" i="60"/>
  <c r="CI153" i="60"/>
  <c r="CJ153" i="60"/>
  <c r="CK153" i="60"/>
  <c r="CL153" i="60"/>
  <c r="CM153" i="60"/>
  <c r="E154" i="60"/>
  <c r="F154" i="60"/>
  <c r="G154" i="60"/>
  <c r="H154" i="60"/>
  <c r="I154" i="60"/>
  <c r="J154" i="60"/>
  <c r="K154" i="60"/>
  <c r="L154" i="60"/>
  <c r="M154" i="60"/>
  <c r="N154" i="60"/>
  <c r="O154" i="60"/>
  <c r="P154" i="60"/>
  <c r="Q154" i="60"/>
  <c r="R154" i="60"/>
  <c r="S154" i="60"/>
  <c r="T154" i="60"/>
  <c r="U154" i="60"/>
  <c r="V154" i="60"/>
  <c r="W154" i="60"/>
  <c r="X154" i="60"/>
  <c r="Y154" i="60"/>
  <c r="Z154" i="60"/>
  <c r="AA154" i="60"/>
  <c r="AB154" i="60"/>
  <c r="AC154" i="60"/>
  <c r="AD154" i="60"/>
  <c r="AE154" i="60"/>
  <c r="AF154" i="60"/>
  <c r="AG154" i="60"/>
  <c r="AH154" i="60"/>
  <c r="AI154" i="60"/>
  <c r="AJ154" i="60"/>
  <c r="AK154" i="60"/>
  <c r="AL154" i="60"/>
  <c r="AM154" i="60"/>
  <c r="AN154" i="60"/>
  <c r="AO154" i="60"/>
  <c r="AP154" i="60"/>
  <c r="AQ154" i="60"/>
  <c r="AR154" i="60"/>
  <c r="AS154" i="60"/>
  <c r="AT154" i="60"/>
  <c r="AU154" i="60"/>
  <c r="AV154" i="60"/>
  <c r="AW154" i="60"/>
  <c r="AX154" i="60"/>
  <c r="AY154" i="60"/>
  <c r="AZ154" i="60"/>
  <c r="BA154" i="60"/>
  <c r="BB154" i="60"/>
  <c r="BC154" i="60"/>
  <c r="BD154" i="60"/>
  <c r="BE154" i="60"/>
  <c r="BF154" i="60"/>
  <c r="BG154" i="60"/>
  <c r="BH154" i="60"/>
  <c r="BI154" i="60"/>
  <c r="BJ154" i="60"/>
  <c r="BK154" i="60"/>
  <c r="BL154" i="60"/>
  <c r="BM154" i="60"/>
  <c r="BN154" i="60"/>
  <c r="BO154" i="60"/>
  <c r="BP154" i="60"/>
  <c r="BQ154" i="60"/>
  <c r="BR154" i="60"/>
  <c r="BS154" i="60"/>
  <c r="BT154" i="60"/>
  <c r="BU154" i="60"/>
  <c r="BV154" i="60"/>
  <c r="BW154" i="60"/>
  <c r="BX154" i="60"/>
  <c r="BY154" i="60"/>
  <c r="BZ154" i="60"/>
  <c r="CA154" i="60"/>
  <c r="CB154" i="60"/>
  <c r="CC154" i="60"/>
  <c r="CD154" i="60"/>
  <c r="CE154" i="60"/>
  <c r="CF154" i="60"/>
  <c r="CG154" i="60"/>
  <c r="CH154" i="60"/>
  <c r="CI154" i="60"/>
  <c r="CJ154" i="60"/>
  <c r="CK154" i="60"/>
  <c r="CL154" i="60"/>
  <c r="CM154" i="60"/>
  <c r="E155" i="60"/>
  <c r="F155" i="60"/>
  <c r="G155" i="60"/>
  <c r="H155" i="60"/>
  <c r="I155" i="60"/>
  <c r="J155" i="60"/>
  <c r="K155" i="60"/>
  <c r="L155" i="60"/>
  <c r="M155" i="60"/>
  <c r="N155" i="60"/>
  <c r="O155" i="60"/>
  <c r="P155" i="60"/>
  <c r="Q155" i="60"/>
  <c r="R155" i="60"/>
  <c r="S155" i="60"/>
  <c r="T155" i="60"/>
  <c r="U155" i="60"/>
  <c r="V155" i="60"/>
  <c r="W155" i="60"/>
  <c r="X155" i="60"/>
  <c r="Y155" i="60"/>
  <c r="Z155" i="60"/>
  <c r="AA155" i="60"/>
  <c r="AB155" i="60"/>
  <c r="AC155" i="60"/>
  <c r="AD155" i="60"/>
  <c r="AE155" i="60"/>
  <c r="AF155" i="60"/>
  <c r="AG155" i="60"/>
  <c r="AH155" i="60"/>
  <c r="AI155" i="60"/>
  <c r="AJ155" i="60"/>
  <c r="AK155" i="60"/>
  <c r="AL155" i="60"/>
  <c r="AM155" i="60"/>
  <c r="AN155" i="60"/>
  <c r="AO155" i="60"/>
  <c r="AP155" i="60"/>
  <c r="AQ155" i="60"/>
  <c r="AR155" i="60"/>
  <c r="AS155" i="60"/>
  <c r="AT155" i="60"/>
  <c r="AU155" i="60"/>
  <c r="AV155" i="60"/>
  <c r="AW155" i="60"/>
  <c r="AX155" i="60"/>
  <c r="AY155" i="60"/>
  <c r="AZ155" i="60"/>
  <c r="BA155" i="60"/>
  <c r="BB155" i="60"/>
  <c r="BC155" i="60"/>
  <c r="BD155" i="60"/>
  <c r="BE155" i="60"/>
  <c r="BF155" i="60"/>
  <c r="BG155" i="60"/>
  <c r="BH155" i="60"/>
  <c r="BI155" i="60"/>
  <c r="BJ155" i="60"/>
  <c r="BK155" i="60"/>
  <c r="BL155" i="60"/>
  <c r="BM155" i="60"/>
  <c r="BN155" i="60"/>
  <c r="BO155" i="60"/>
  <c r="BP155" i="60"/>
  <c r="BQ155" i="60"/>
  <c r="BR155" i="60"/>
  <c r="BS155" i="60"/>
  <c r="BT155" i="60"/>
  <c r="BU155" i="60"/>
  <c r="BV155" i="60"/>
  <c r="BW155" i="60"/>
  <c r="BX155" i="60"/>
  <c r="BY155" i="60"/>
  <c r="BZ155" i="60"/>
  <c r="CA155" i="60"/>
  <c r="CB155" i="60"/>
  <c r="CC155" i="60"/>
  <c r="CD155" i="60"/>
  <c r="CE155" i="60"/>
  <c r="CF155" i="60"/>
  <c r="CG155" i="60"/>
  <c r="CH155" i="60"/>
  <c r="CI155" i="60"/>
  <c r="CJ155" i="60"/>
  <c r="CK155" i="60"/>
  <c r="CL155" i="60"/>
  <c r="CM155" i="60"/>
  <c r="E156" i="60"/>
  <c r="F156" i="60"/>
  <c r="G156" i="60"/>
  <c r="H156" i="60"/>
  <c r="I156" i="60"/>
  <c r="J156" i="60"/>
  <c r="K156" i="60"/>
  <c r="L156" i="60"/>
  <c r="M156" i="60"/>
  <c r="N156" i="60"/>
  <c r="O156" i="60"/>
  <c r="P156" i="60"/>
  <c r="Q156" i="60"/>
  <c r="R156" i="60"/>
  <c r="S156" i="60"/>
  <c r="T156" i="60"/>
  <c r="U156" i="60"/>
  <c r="V156" i="60"/>
  <c r="W156" i="60"/>
  <c r="X156" i="60"/>
  <c r="Y156" i="60"/>
  <c r="Z156" i="60"/>
  <c r="AA156" i="60"/>
  <c r="AB156" i="60"/>
  <c r="AC156" i="60"/>
  <c r="AD156" i="60"/>
  <c r="AE156" i="60"/>
  <c r="AF156" i="60"/>
  <c r="AG156" i="60"/>
  <c r="AH156" i="60"/>
  <c r="AI156" i="60"/>
  <c r="AJ156" i="60"/>
  <c r="AK156" i="60"/>
  <c r="AL156" i="60"/>
  <c r="AM156" i="60"/>
  <c r="AN156" i="60"/>
  <c r="AO156" i="60"/>
  <c r="AP156" i="60"/>
  <c r="AQ156" i="60"/>
  <c r="AR156" i="60"/>
  <c r="AS156" i="60"/>
  <c r="AT156" i="60"/>
  <c r="AU156" i="60"/>
  <c r="AV156" i="60"/>
  <c r="AW156" i="60"/>
  <c r="AX156" i="60"/>
  <c r="AY156" i="60"/>
  <c r="AZ156" i="60"/>
  <c r="BA156" i="60"/>
  <c r="BB156" i="60"/>
  <c r="BC156" i="60"/>
  <c r="BD156" i="60"/>
  <c r="BE156" i="60"/>
  <c r="BF156" i="60"/>
  <c r="BG156" i="60"/>
  <c r="BH156" i="60"/>
  <c r="BI156" i="60"/>
  <c r="BJ156" i="60"/>
  <c r="BK156" i="60"/>
  <c r="BL156" i="60"/>
  <c r="BM156" i="60"/>
  <c r="BN156" i="60"/>
  <c r="BO156" i="60"/>
  <c r="BP156" i="60"/>
  <c r="BQ156" i="60"/>
  <c r="BR156" i="60"/>
  <c r="BS156" i="60"/>
  <c r="BT156" i="60"/>
  <c r="BU156" i="60"/>
  <c r="BV156" i="60"/>
  <c r="BW156" i="60"/>
  <c r="BX156" i="60"/>
  <c r="BY156" i="60"/>
  <c r="BZ156" i="60"/>
  <c r="CA156" i="60"/>
  <c r="CB156" i="60"/>
  <c r="CC156" i="60"/>
  <c r="CD156" i="60"/>
  <c r="CE156" i="60"/>
  <c r="CF156" i="60"/>
  <c r="CG156" i="60"/>
  <c r="CH156" i="60"/>
  <c r="CI156" i="60"/>
  <c r="CJ156" i="60"/>
  <c r="CK156" i="60"/>
  <c r="CL156" i="60"/>
  <c r="CM156" i="60"/>
  <c r="E157" i="60"/>
  <c r="F157" i="60"/>
  <c r="G157" i="60"/>
  <c r="H157" i="60"/>
  <c r="I157" i="60"/>
  <c r="J157" i="60"/>
  <c r="K157" i="60"/>
  <c r="L157" i="60"/>
  <c r="M157" i="60"/>
  <c r="N157" i="60"/>
  <c r="O157" i="60"/>
  <c r="P157" i="60"/>
  <c r="Q157" i="60"/>
  <c r="R157" i="60"/>
  <c r="S157" i="60"/>
  <c r="T157" i="60"/>
  <c r="U157" i="60"/>
  <c r="V157" i="60"/>
  <c r="W157" i="60"/>
  <c r="X157" i="60"/>
  <c r="Y157" i="60"/>
  <c r="Z157" i="60"/>
  <c r="AA157" i="60"/>
  <c r="AB157" i="60"/>
  <c r="AC157" i="60"/>
  <c r="AD157" i="60"/>
  <c r="AE157" i="60"/>
  <c r="AF157" i="60"/>
  <c r="AG157" i="60"/>
  <c r="AH157" i="60"/>
  <c r="AI157" i="60"/>
  <c r="AJ157" i="60"/>
  <c r="AK157" i="60"/>
  <c r="AL157" i="60"/>
  <c r="AM157" i="60"/>
  <c r="AN157" i="60"/>
  <c r="AO157" i="60"/>
  <c r="AP157" i="60"/>
  <c r="AQ157" i="60"/>
  <c r="AR157" i="60"/>
  <c r="AS157" i="60"/>
  <c r="AT157" i="60"/>
  <c r="AU157" i="60"/>
  <c r="AV157" i="60"/>
  <c r="AW157" i="60"/>
  <c r="AX157" i="60"/>
  <c r="AY157" i="60"/>
  <c r="AZ157" i="60"/>
  <c r="BA157" i="60"/>
  <c r="BB157" i="60"/>
  <c r="BC157" i="60"/>
  <c r="BD157" i="60"/>
  <c r="BE157" i="60"/>
  <c r="BF157" i="60"/>
  <c r="BG157" i="60"/>
  <c r="BH157" i="60"/>
  <c r="BI157" i="60"/>
  <c r="BJ157" i="60"/>
  <c r="BK157" i="60"/>
  <c r="BL157" i="60"/>
  <c r="BM157" i="60"/>
  <c r="BN157" i="60"/>
  <c r="BO157" i="60"/>
  <c r="BP157" i="60"/>
  <c r="BQ157" i="60"/>
  <c r="BR157" i="60"/>
  <c r="BS157" i="60"/>
  <c r="BT157" i="60"/>
  <c r="BU157" i="60"/>
  <c r="BV157" i="60"/>
  <c r="BW157" i="60"/>
  <c r="BX157" i="60"/>
  <c r="BY157" i="60"/>
  <c r="BZ157" i="60"/>
  <c r="CA157" i="60"/>
  <c r="CB157" i="60"/>
  <c r="CC157" i="60"/>
  <c r="CD157" i="60"/>
  <c r="CE157" i="60"/>
  <c r="CF157" i="60"/>
  <c r="CG157" i="60"/>
  <c r="CH157" i="60"/>
  <c r="CI157" i="60"/>
  <c r="CJ157" i="60"/>
  <c r="CK157" i="60"/>
  <c r="CL157" i="60"/>
  <c r="CM157" i="60"/>
  <c r="E158" i="60"/>
  <c r="F158" i="60"/>
  <c r="G158" i="60"/>
  <c r="H158" i="60"/>
  <c r="I158" i="60"/>
  <c r="J158" i="60"/>
  <c r="K158" i="60"/>
  <c r="L158" i="60"/>
  <c r="M158" i="60"/>
  <c r="N158" i="60"/>
  <c r="O158" i="60"/>
  <c r="P158" i="60"/>
  <c r="Q158" i="60"/>
  <c r="R158" i="60"/>
  <c r="S158" i="60"/>
  <c r="T158" i="60"/>
  <c r="U158" i="60"/>
  <c r="V158" i="60"/>
  <c r="W158" i="60"/>
  <c r="X158" i="60"/>
  <c r="Y158" i="60"/>
  <c r="Z158" i="60"/>
  <c r="AA158" i="60"/>
  <c r="AB158" i="60"/>
  <c r="AC158" i="60"/>
  <c r="AD158" i="60"/>
  <c r="AE158" i="60"/>
  <c r="AF158" i="60"/>
  <c r="AG158" i="60"/>
  <c r="AH158" i="60"/>
  <c r="AI158" i="60"/>
  <c r="AJ158" i="60"/>
  <c r="AK158" i="60"/>
  <c r="AL158" i="60"/>
  <c r="AM158" i="60"/>
  <c r="AN158" i="60"/>
  <c r="AO158" i="60"/>
  <c r="AP158" i="60"/>
  <c r="AQ158" i="60"/>
  <c r="AR158" i="60"/>
  <c r="AS158" i="60"/>
  <c r="AT158" i="60"/>
  <c r="AU158" i="60"/>
  <c r="AV158" i="60"/>
  <c r="AW158" i="60"/>
  <c r="AX158" i="60"/>
  <c r="AY158" i="60"/>
  <c r="AZ158" i="60"/>
  <c r="BA158" i="60"/>
  <c r="BB158" i="60"/>
  <c r="BC158" i="60"/>
  <c r="BD158" i="60"/>
  <c r="BE158" i="60"/>
  <c r="BF158" i="60"/>
  <c r="BG158" i="60"/>
  <c r="BH158" i="60"/>
  <c r="BI158" i="60"/>
  <c r="BJ158" i="60"/>
  <c r="BK158" i="60"/>
  <c r="BL158" i="60"/>
  <c r="BM158" i="60"/>
  <c r="BN158" i="60"/>
  <c r="BO158" i="60"/>
  <c r="BP158" i="60"/>
  <c r="BQ158" i="60"/>
  <c r="BR158" i="60"/>
  <c r="BS158" i="60"/>
  <c r="BT158" i="60"/>
  <c r="BU158" i="60"/>
  <c r="BV158" i="60"/>
  <c r="BW158" i="60"/>
  <c r="BX158" i="60"/>
  <c r="BY158" i="60"/>
  <c r="BZ158" i="60"/>
  <c r="CA158" i="60"/>
  <c r="CB158" i="60"/>
  <c r="CC158" i="60"/>
  <c r="CD158" i="60"/>
  <c r="CE158" i="60"/>
  <c r="CF158" i="60"/>
  <c r="CG158" i="60"/>
  <c r="CH158" i="60"/>
  <c r="CI158" i="60"/>
  <c r="CJ158" i="60"/>
  <c r="CK158" i="60"/>
  <c r="CL158" i="60"/>
  <c r="CM158" i="60"/>
  <c r="E159" i="60"/>
  <c r="F159" i="60"/>
  <c r="G159" i="60"/>
  <c r="H159" i="60"/>
  <c r="I159" i="60"/>
  <c r="J159" i="60"/>
  <c r="K159" i="60"/>
  <c r="L159" i="60"/>
  <c r="M159" i="60"/>
  <c r="N159" i="60"/>
  <c r="O159" i="60"/>
  <c r="P159" i="60"/>
  <c r="Q159" i="60"/>
  <c r="R159" i="60"/>
  <c r="S159" i="60"/>
  <c r="T159" i="60"/>
  <c r="U159" i="60"/>
  <c r="V159" i="60"/>
  <c r="W159" i="60"/>
  <c r="X159" i="60"/>
  <c r="Y159" i="60"/>
  <c r="Z159" i="60"/>
  <c r="AA159" i="60"/>
  <c r="AB159" i="60"/>
  <c r="AC159" i="60"/>
  <c r="AD159" i="60"/>
  <c r="AE159" i="60"/>
  <c r="AF159" i="60"/>
  <c r="AG159" i="60"/>
  <c r="AH159" i="60"/>
  <c r="AI159" i="60"/>
  <c r="AJ159" i="60"/>
  <c r="AK159" i="60"/>
  <c r="AL159" i="60"/>
  <c r="AM159" i="60"/>
  <c r="AN159" i="60"/>
  <c r="AO159" i="60"/>
  <c r="AP159" i="60"/>
  <c r="AQ159" i="60"/>
  <c r="AR159" i="60"/>
  <c r="AS159" i="60"/>
  <c r="AT159" i="60"/>
  <c r="AU159" i="60"/>
  <c r="AV159" i="60"/>
  <c r="AW159" i="60"/>
  <c r="AX159" i="60"/>
  <c r="AY159" i="60"/>
  <c r="AZ159" i="60"/>
  <c r="BA159" i="60"/>
  <c r="BB159" i="60"/>
  <c r="BC159" i="60"/>
  <c r="BD159" i="60"/>
  <c r="BE159" i="60"/>
  <c r="BF159" i="60"/>
  <c r="BG159" i="60"/>
  <c r="BH159" i="60"/>
  <c r="BI159" i="60"/>
  <c r="BJ159" i="60"/>
  <c r="BK159" i="60"/>
  <c r="BL159" i="60"/>
  <c r="BM159" i="60"/>
  <c r="BN159" i="60"/>
  <c r="BO159" i="60"/>
  <c r="BP159" i="60"/>
  <c r="BQ159" i="60"/>
  <c r="BR159" i="60"/>
  <c r="BS159" i="60"/>
  <c r="BT159" i="60"/>
  <c r="BU159" i="60"/>
  <c r="BV159" i="60"/>
  <c r="BW159" i="60"/>
  <c r="BX159" i="60"/>
  <c r="BY159" i="60"/>
  <c r="BZ159" i="60"/>
  <c r="CA159" i="60"/>
  <c r="CB159" i="60"/>
  <c r="CC159" i="60"/>
  <c r="CD159" i="60"/>
  <c r="CE159" i="60"/>
  <c r="CF159" i="60"/>
  <c r="CG159" i="60"/>
  <c r="CH159" i="60"/>
  <c r="CI159" i="60"/>
  <c r="CJ159" i="60"/>
  <c r="CK159" i="60"/>
  <c r="CL159" i="60"/>
  <c r="CM159" i="60"/>
  <c r="E160" i="60"/>
  <c r="F160" i="60"/>
  <c r="G160" i="60"/>
  <c r="H160" i="60"/>
  <c r="I160" i="60"/>
  <c r="J160" i="60"/>
  <c r="K160" i="60"/>
  <c r="L160" i="60"/>
  <c r="M160" i="60"/>
  <c r="N160" i="60"/>
  <c r="O160" i="60"/>
  <c r="P160" i="60"/>
  <c r="Q160" i="60"/>
  <c r="R160" i="60"/>
  <c r="S160" i="60"/>
  <c r="T160" i="60"/>
  <c r="U160" i="60"/>
  <c r="V160" i="60"/>
  <c r="W160" i="60"/>
  <c r="X160" i="60"/>
  <c r="Y160" i="60"/>
  <c r="Z160" i="60"/>
  <c r="AA160" i="60"/>
  <c r="AB160" i="60"/>
  <c r="AC160" i="60"/>
  <c r="AD160" i="60"/>
  <c r="AE160" i="60"/>
  <c r="AF160" i="60"/>
  <c r="AG160" i="60"/>
  <c r="AH160" i="60"/>
  <c r="AI160" i="60"/>
  <c r="AJ160" i="60"/>
  <c r="AK160" i="60"/>
  <c r="AL160" i="60"/>
  <c r="AM160" i="60"/>
  <c r="AN160" i="60"/>
  <c r="AO160" i="60"/>
  <c r="AP160" i="60"/>
  <c r="AQ160" i="60"/>
  <c r="AR160" i="60"/>
  <c r="AS160" i="60"/>
  <c r="AT160" i="60"/>
  <c r="AU160" i="60"/>
  <c r="AV160" i="60"/>
  <c r="AW160" i="60"/>
  <c r="AX160" i="60"/>
  <c r="AY160" i="60"/>
  <c r="AZ160" i="60"/>
  <c r="BA160" i="60"/>
  <c r="BB160" i="60"/>
  <c r="BC160" i="60"/>
  <c r="BD160" i="60"/>
  <c r="BE160" i="60"/>
  <c r="BF160" i="60"/>
  <c r="BG160" i="60"/>
  <c r="BH160" i="60"/>
  <c r="BI160" i="60"/>
  <c r="BJ160" i="60"/>
  <c r="BK160" i="60"/>
  <c r="BL160" i="60"/>
  <c r="BM160" i="60"/>
  <c r="BN160" i="60"/>
  <c r="BO160" i="60"/>
  <c r="BP160" i="60"/>
  <c r="BQ160" i="60"/>
  <c r="BR160" i="60"/>
  <c r="BS160" i="60"/>
  <c r="BT160" i="60"/>
  <c r="BU160" i="60"/>
  <c r="BV160" i="60"/>
  <c r="BW160" i="60"/>
  <c r="BX160" i="60"/>
  <c r="BY160" i="60"/>
  <c r="BZ160" i="60"/>
  <c r="CA160" i="60"/>
  <c r="CB160" i="60"/>
  <c r="CC160" i="60"/>
  <c r="CD160" i="60"/>
  <c r="CE160" i="60"/>
  <c r="CF160" i="60"/>
  <c r="CG160" i="60"/>
  <c r="CH160" i="60"/>
  <c r="CI160" i="60"/>
  <c r="CJ160" i="60"/>
  <c r="CK160" i="60"/>
  <c r="CL160" i="60"/>
  <c r="CM160" i="60"/>
  <c r="E161" i="60"/>
  <c r="F161" i="60"/>
  <c r="G161" i="60"/>
  <c r="H161" i="60"/>
  <c r="I161" i="60"/>
  <c r="J161" i="60"/>
  <c r="K161" i="60"/>
  <c r="L161" i="60"/>
  <c r="M161" i="60"/>
  <c r="N161" i="60"/>
  <c r="O161" i="60"/>
  <c r="P161" i="60"/>
  <c r="Q161" i="60"/>
  <c r="R161" i="60"/>
  <c r="S161" i="60"/>
  <c r="T161" i="60"/>
  <c r="U161" i="60"/>
  <c r="V161" i="60"/>
  <c r="W161" i="60"/>
  <c r="X161" i="60"/>
  <c r="Y161" i="60"/>
  <c r="Z161" i="60"/>
  <c r="AA161" i="60"/>
  <c r="AB161" i="60"/>
  <c r="AC161" i="60"/>
  <c r="AD161" i="60"/>
  <c r="AE161" i="60"/>
  <c r="AF161" i="60"/>
  <c r="AG161" i="60"/>
  <c r="AH161" i="60"/>
  <c r="AI161" i="60"/>
  <c r="AJ161" i="60"/>
  <c r="AK161" i="60"/>
  <c r="AL161" i="60"/>
  <c r="AM161" i="60"/>
  <c r="AN161" i="60"/>
  <c r="AO161" i="60"/>
  <c r="AP161" i="60"/>
  <c r="AQ161" i="60"/>
  <c r="AR161" i="60"/>
  <c r="AS161" i="60"/>
  <c r="AT161" i="60"/>
  <c r="AU161" i="60"/>
  <c r="AV161" i="60"/>
  <c r="AW161" i="60"/>
  <c r="AX161" i="60"/>
  <c r="AY161" i="60"/>
  <c r="AZ161" i="60"/>
  <c r="BA161" i="60"/>
  <c r="BB161" i="60"/>
  <c r="BC161" i="60"/>
  <c r="BD161" i="60"/>
  <c r="BE161" i="60"/>
  <c r="BF161" i="60"/>
  <c r="BG161" i="60"/>
  <c r="BH161" i="60"/>
  <c r="BI161" i="60"/>
  <c r="BJ161" i="60"/>
  <c r="BK161" i="60"/>
  <c r="BL161" i="60"/>
  <c r="BM161" i="60"/>
  <c r="BN161" i="60"/>
  <c r="BO161" i="60"/>
  <c r="BP161" i="60"/>
  <c r="BQ161" i="60"/>
  <c r="BR161" i="60"/>
  <c r="BS161" i="60"/>
  <c r="BT161" i="60"/>
  <c r="BU161" i="60"/>
  <c r="BV161" i="60"/>
  <c r="BW161" i="60"/>
  <c r="BX161" i="60"/>
  <c r="BY161" i="60"/>
  <c r="BZ161" i="60"/>
  <c r="CA161" i="60"/>
  <c r="CB161" i="60"/>
  <c r="CC161" i="60"/>
  <c r="CD161" i="60"/>
  <c r="CE161" i="60"/>
  <c r="CF161" i="60"/>
  <c r="CG161" i="60"/>
  <c r="CH161" i="60"/>
  <c r="CI161" i="60"/>
  <c r="CJ161" i="60"/>
  <c r="CK161" i="60"/>
  <c r="CL161" i="60"/>
  <c r="CM161" i="60"/>
  <c r="E162" i="60"/>
  <c r="F162" i="60"/>
  <c r="G162" i="60"/>
  <c r="H162" i="60"/>
  <c r="I162" i="60"/>
  <c r="J162" i="60"/>
  <c r="K162" i="60"/>
  <c r="L162" i="60"/>
  <c r="M162" i="60"/>
  <c r="N162" i="60"/>
  <c r="O162" i="60"/>
  <c r="P162" i="60"/>
  <c r="Q162" i="60"/>
  <c r="R162" i="60"/>
  <c r="S162" i="60"/>
  <c r="T162" i="60"/>
  <c r="U162" i="60"/>
  <c r="V162" i="60"/>
  <c r="W162" i="60"/>
  <c r="X162" i="60"/>
  <c r="Y162" i="60"/>
  <c r="Z162" i="60"/>
  <c r="AA162" i="60"/>
  <c r="AB162" i="60"/>
  <c r="AC162" i="60"/>
  <c r="AD162" i="60"/>
  <c r="AE162" i="60"/>
  <c r="AF162" i="60"/>
  <c r="AG162" i="60"/>
  <c r="AH162" i="60"/>
  <c r="AI162" i="60"/>
  <c r="AJ162" i="60"/>
  <c r="AK162" i="60"/>
  <c r="AL162" i="60"/>
  <c r="AM162" i="60"/>
  <c r="AN162" i="60"/>
  <c r="AO162" i="60"/>
  <c r="AP162" i="60"/>
  <c r="AQ162" i="60"/>
  <c r="AR162" i="60"/>
  <c r="AS162" i="60"/>
  <c r="AT162" i="60"/>
  <c r="AU162" i="60"/>
  <c r="AV162" i="60"/>
  <c r="AW162" i="60"/>
  <c r="AX162" i="60"/>
  <c r="AY162" i="60"/>
  <c r="AZ162" i="60"/>
  <c r="BA162" i="60"/>
  <c r="BB162" i="60"/>
  <c r="BC162" i="60"/>
  <c r="BD162" i="60"/>
  <c r="BE162" i="60"/>
  <c r="BF162" i="60"/>
  <c r="BG162" i="60"/>
  <c r="BH162" i="60"/>
  <c r="BI162" i="60"/>
  <c r="BJ162" i="60"/>
  <c r="BK162" i="60"/>
  <c r="BL162" i="60"/>
  <c r="BM162" i="60"/>
  <c r="BN162" i="60"/>
  <c r="BO162" i="60"/>
  <c r="BP162" i="60"/>
  <c r="BQ162" i="60"/>
  <c r="BR162" i="60"/>
  <c r="BS162" i="60"/>
  <c r="BT162" i="60"/>
  <c r="BU162" i="60"/>
  <c r="BV162" i="60"/>
  <c r="BW162" i="60"/>
  <c r="BX162" i="60"/>
  <c r="BY162" i="60"/>
  <c r="BZ162" i="60"/>
  <c r="CA162" i="60"/>
  <c r="CB162" i="60"/>
  <c r="CC162" i="60"/>
  <c r="CD162" i="60"/>
  <c r="CE162" i="60"/>
  <c r="CF162" i="60"/>
  <c r="CG162" i="60"/>
  <c r="CH162" i="60"/>
  <c r="CI162" i="60"/>
  <c r="CJ162" i="60"/>
  <c r="CK162" i="60"/>
  <c r="CL162" i="60"/>
  <c r="CM162" i="60"/>
  <c r="E163" i="60"/>
  <c r="F163" i="60"/>
  <c r="G163" i="60"/>
  <c r="H163" i="60"/>
  <c r="I163" i="60"/>
  <c r="J163" i="60"/>
  <c r="K163" i="60"/>
  <c r="L163" i="60"/>
  <c r="M163" i="60"/>
  <c r="N163" i="60"/>
  <c r="O163" i="60"/>
  <c r="P163" i="60"/>
  <c r="Q163" i="60"/>
  <c r="R163" i="60"/>
  <c r="S163" i="60"/>
  <c r="T163" i="60"/>
  <c r="U163" i="60"/>
  <c r="V163" i="60"/>
  <c r="W163" i="60"/>
  <c r="X163" i="60"/>
  <c r="Y163" i="60"/>
  <c r="Z163" i="60"/>
  <c r="AA163" i="60"/>
  <c r="AB163" i="60"/>
  <c r="AC163" i="60"/>
  <c r="AD163" i="60"/>
  <c r="AE163" i="60"/>
  <c r="AF163" i="60"/>
  <c r="AG163" i="60"/>
  <c r="AH163" i="60"/>
  <c r="AI163" i="60"/>
  <c r="AJ163" i="60"/>
  <c r="AK163" i="60"/>
  <c r="AL163" i="60"/>
  <c r="AM163" i="60"/>
  <c r="AN163" i="60"/>
  <c r="AO163" i="60"/>
  <c r="AP163" i="60"/>
  <c r="AQ163" i="60"/>
  <c r="AR163" i="60"/>
  <c r="AS163" i="60"/>
  <c r="AT163" i="60"/>
  <c r="AU163" i="60"/>
  <c r="AV163" i="60"/>
  <c r="AW163" i="60"/>
  <c r="AX163" i="60"/>
  <c r="AY163" i="60"/>
  <c r="AZ163" i="60"/>
  <c r="BA163" i="60"/>
  <c r="BB163" i="60"/>
  <c r="BC163" i="60"/>
  <c r="BD163" i="60"/>
  <c r="BE163" i="60"/>
  <c r="BF163" i="60"/>
  <c r="BG163" i="60"/>
  <c r="BH163" i="60"/>
  <c r="BI163" i="60"/>
  <c r="BJ163" i="60"/>
  <c r="BK163" i="60"/>
  <c r="BL163" i="60"/>
  <c r="BM163" i="60"/>
  <c r="BN163" i="60"/>
  <c r="BO163" i="60"/>
  <c r="BP163" i="60"/>
  <c r="BQ163" i="60"/>
  <c r="BR163" i="60"/>
  <c r="BS163" i="60"/>
  <c r="BT163" i="60"/>
  <c r="BU163" i="60"/>
  <c r="BV163" i="60"/>
  <c r="BW163" i="60"/>
  <c r="BX163" i="60"/>
  <c r="BY163" i="60"/>
  <c r="BZ163" i="60"/>
  <c r="CA163" i="60"/>
  <c r="CB163" i="60"/>
  <c r="CC163" i="60"/>
  <c r="CD163" i="60"/>
  <c r="CE163" i="60"/>
  <c r="CF163" i="60"/>
  <c r="CG163" i="60"/>
  <c r="CH163" i="60"/>
  <c r="CI163" i="60"/>
  <c r="CJ163" i="60"/>
  <c r="CK163" i="60"/>
  <c r="CL163" i="60"/>
  <c r="CM163" i="60"/>
  <c r="E164" i="60"/>
  <c r="F164" i="60"/>
  <c r="G164" i="60"/>
  <c r="H164" i="60"/>
  <c r="I164" i="60"/>
  <c r="J164" i="60"/>
  <c r="K164" i="60"/>
  <c r="L164" i="60"/>
  <c r="M164" i="60"/>
  <c r="N164" i="60"/>
  <c r="O164" i="60"/>
  <c r="P164" i="60"/>
  <c r="Q164" i="60"/>
  <c r="R164" i="60"/>
  <c r="S164" i="60"/>
  <c r="T164" i="60"/>
  <c r="U164" i="60"/>
  <c r="V164" i="60"/>
  <c r="W164" i="60"/>
  <c r="X164" i="60"/>
  <c r="Y164" i="60"/>
  <c r="Z164" i="60"/>
  <c r="AA164" i="60"/>
  <c r="AB164" i="60"/>
  <c r="AC164" i="60"/>
  <c r="AD164" i="60"/>
  <c r="AE164" i="60"/>
  <c r="AF164" i="60"/>
  <c r="AG164" i="60"/>
  <c r="AH164" i="60"/>
  <c r="AI164" i="60"/>
  <c r="AJ164" i="60"/>
  <c r="AK164" i="60"/>
  <c r="AL164" i="60"/>
  <c r="AM164" i="60"/>
  <c r="AN164" i="60"/>
  <c r="AO164" i="60"/>
  <c r="AP164" i="60"/>
  <c r="AQ164" i="60"/>
  <c r="AR164" i="60"/>
  <c r="AS164" i="60"/>
  <c r="AT164" i="60"/>
  <c r="AU164" i="60"/>
  <c r="AV164" i="60"/>
  <c r="AW164" i="60"/>
  <c r="AX164" i="60"/>
  <c r="AY164" i="60"/>
  <c r="AZ164" i="60"/>
  <c r="BA164" i="60"/>
  <c r="BB164" i="60"/>
  <c r="BC164" i="60"/>
  <c r="BD164" i="60"/>
  <c r="BE164" i="60"/>
  <c r="BF164" i="60"/>
  <c r="BG164" i="60"/>
  <c r="BH164" i="60"/>
  <c r="BI164" i="60"/>
  <c r="BJ164" i="60"/>
  <c r="BK164" i="60"/>
  <c r="BL164" i="60"/>
  <c r="BM164" i="60"/>
  <c r="BN164" i="60"/>
  <c r="BO164" i="60"/>
  <c r="BP164" i="60"/>
  <c r="BQ164" i="60"/>
  <c r="BR164" i="60"/>
  <c r="BS164" i="60"/>
  <c r="BT164" i="60"/>
  <c r="BU164" i="60"/>
  <c r="BV164" i="60"/>
  <c r="BW164" i="60"/>
  <c r="BX164" i="60"/>
  <c r="BY164" i="60"/>
  <c r="BZ164" i="60"/>
  <c r="CA164" i="60"/>
  <c r="CB164" i="60"/>
  <c r="CC164" i="60"/>
  <c r="CD164" i="60"/>
  <c r="CE164" i="60"/>
  <c r="CF164" i="60"/>
  <c r="CG164" i="60"/>
  <c r="CH164" i="60"/>
  <c r="CI164" i="60"/>
  <c r="CJ164" i="60"/>
  <c r="CK164" i="60"/>
  <c r="CL164" i="60"/>
  <c r="CM164" i="60"/>
  <c r="E165" i="60"/>
  <c r="F165" i="60"/>
  <c r="G165" i="60"/>
  <c r="H165" i="60"/>
  <c r="I165" i="60"/>
  <c r="J165" i="60"/>
  <c r="K165" i="60"/>
  <c r="L165" i="60"/>
  <c r="M165" i="60"/>
  <c r="N165" i="60"/>
  <c r="O165" i="60"/>
  <c r="P165" i="60"/>
  <c r="Q165" i="60"/>
  <c r="R165" i="60"/>
  <c r="S165" i="60"/>
  <c r="T165" i="60"/>
  <c r="U165" i="60"/>
  <c r="V165" i="60"/>
  <c r="W165" i="60"/>
  <c r="X165" i="60"/>
  <c r="Y165" i="60"/>
  <c r="Z165" i="60"/>
  <c r="AA165" i="60"/>
  <c r="AB165" i="60"/>
  <c r="AC165" i="60"/>
  <c r="AD165" i="60"/>
  <c r="AE165" i="60"/>
  <c r="AF165" i="60"/>
  <c r="AG165" i="60"/>
  <c r="AH165" i="60"/>
  <c r="AI165" i="60"/>
  <c r="AJ165" i="60"/>
  <c r="AK165" i="60"/>
  <c r="AL165" i="60"/>
  <c r="AM165" i="60"/>
  <c r="AN165" i="60"/>
  <c r="AO165" i="60"/>
  <c r="AP165" i="60"/>
  <c r="AQ165" i="60"/>
  <c r="AR165" i="60"/>
  <c r="AS165" i="60"/>
  <c r="AT165" i="60"/>
  <c r="AU165" i="60"/>
  <c r="AV165" i="60"/>
  <c r="AW165" i="60"/>
  <c r="AX165" i="60"/>
  <c r="AY165" i="60"/>
  <c r="AZ165" i="60"/>
  <c r="BA165" i="60"/>
  <c r="BB165" i="60"/>
  <c r="BC165" i="60"/>
  <c r="BD165" i="60"/>
  <c r="BE165" i="60"/>
  <c r="BF165" i="60"/>
  <c r="BG165" i="60"/>
  <c r="BH165" i="60"/>
  <c r="BI165" i="60"/>
  <c r="BJ165" i="60"/>
  <c r="BK165" i="60"/>
  <c r="BL165" i="60"/>
  <c r="BM165" i="60"/>
  <c r="BN165" i="60"/>
  <c r="BO165" i="60"/>
  <c r="BP165" i="60"/>
  <c r="BQ165" i="60"/>
  <c r="BR165" i="60"/>
  <c r="BS165" i="60"/>
  <c r="BT165" i="60"/>
  <c r="BU165" i="60"/>
  <c r="BV165" i="60"/>
  <c r="BW165" i="60"/>
  <c r="BX165" i="60"/>
  <c r="BY165" i="60"/>
  <c r="BZ165" i="60"/>
  <c r="CA165" i="60"/>
  <c r="CB165" i="60"/>
  <c r="CC165" i="60"/>
  <c r="CD165" i="60"/>
  <c r="CE165" i="60"/>
  <c r="CF165" i="60"/>
  <c r="CG165" i="60"/>
  <c r="CH165" i="60"/>
  <c r="CI165" i="60"/>
  <c r="CJ165" i="60"/>
  <c r="CK165" i="60"/>
  <c r="CL165" i="60"/>
  <c r="CM165" i="60"/>
  <c r="E166" i="60"/>
  <c r="F166" i="60"/>
  <c r="G166" i="60"/>
  <c r="H166" i="60"/>
  <c r="I166" i="60"/>
  <c r="J166" i="60"/>
  <c r="K166" i="60"/>
  <c r="L166" i="60"/>
  <c r="M166" i="60"/>
  <c r="N166" i="60"/>
  <c r="O166" i="60"/>
  <c r="P166" i="60"/>
  <c r="Q166" i="60"/>
  <c r="R166" i="60"/>
  <c r="S166" i="60"/>
  <c r="T166" i="60"/>
  <c r="U166" i="60"/>
  <c r="V166" i="60"/>
  <c r="W166" i="60"/>
  <c r="X166" i="60"/>
  <c r="Y166" i="60"/>
  <c r="Z166" i="60"/>
  <c r="AA166" i="60"/>
  <c r="AB166" i="60"/>
  <c r="AC166" i="60"/>
  <c r="AD166" i="60"/>
  <c r="AE166" i="60"/>
  <c r="AF166" i="60"/>
  <c r="AG166" i="60"/>
  <c r="AH166" i="60"/>
  <c r="AI166" i="60"/>
  <c r="AJ166" i="60"/>
  <c r="AK166" i="60"/>
  <c r="AL166" i="60"/>
  <c r="AM166" i="60"/>
  <c r="AN166" i="60"/>
  <c r="AO166" i="60"/>
  <c r="AP166" i="60"/>
  <c r="AQ166" i="60"/>
  <c r="AR166" i="60"/>
  <c r="AS166" i="60"/>
  <c r="AT166" i="60"/>
  <c r="AU166" i="60"/>
  <c r="AV166" i="60"/>
  <c r="AW166" i="60"/>
  <c r="AX166" i="60"/>
  <c r="AY166" i="60"/>
  <c r="AZ166" i="60"/>
  <c r="BA166" i="60"/>
  <c r="BB166" i="60"/>
  <c r="BC166" i="60"/>
  <c r="BD166" i="60"/>
  <c r="BE166" i="60"/>
  <c r="BF166" i="60"/>
  <c r="BG166" i="60"/>
  <c r="BH166" i="60"/>
  <c r="BI166" i="60"/>
  <c r="BJ166" i="60"/>
  <c r="BK166" i="60"/>
  <c r="BL166" i="60"/>
  <c r="BM166" i="60"/>
  <c r="BN166" i="60"/>
  <c r="BO166" i="60"/>
  <c r="BP166" i="60"/>
  <c r="BQ166" i="60"/>
  <c r="BR166" i="60"/>
  <c r="BS166" i="60"/>
  <c r="BT166" i="60"/>
  <c r="BU166" i="60"/>
  <c r="BV166" i="60"/>
  <c r="BW166" i="60"/>
  <c r="BX166" i="60"/>
  <c r="BY166" i="60"/>
  <c r="BZ166" i="60"/>
  <c r="CA166" i="60"/>
  <c r="CB166" i="60"/>
  <c r="CC166" i="60"/>
  <c r="CD166" i="60"/>
  <c r="CE166" i="60"/>
  <c r="CF166" i="60"/>
  <c r="CG166" i="60"/>
  <c r="CH166" i="60"/>
  <c r="CI166" i="60"/>
  <c r="CJ166" i="60"/>
  <c r="CK166" i="60"/>
  <c r="CL166" i="60"/>
  <c r="CM166" i="60"/>
  <c r="E167" i="60"/>
  <c r="F167" i="60"/>
  <c r="G167" i="60"/>
  <c r="H167" i="60"/>
  <c r="I167" i="60"/>
  <c r="J167" i="60"/>
  <c r="K167" i="60"/>
  <c r="L167" i="60"/>
  <c r="M167" i="60"/>
  <c r="N167" i="60"/>
  <c r="O167" i="60"/>
  <c r="P167" i="60"/>
  <c r="Q167" i="60"/>
  <c r="R167" i="60"/>
  <c r="S167" i="60"/>
  <c r="T167" i="60"/>
  <c r="U167" i="60"/>
  <c r="V167" i="60"/>
  <c r="W167" i="60"/>
  <c r="X167" i="60"/>
  <c r="Y167" i="60"/>
  <c r="Z167" i="60"/>
  <c r="AA167" i="60"/>
  <c r="AB167" i="60"/>
  <c r="AC167" i="60"/>
  <c r="AD167" i="60"/>
  <c r="AE167" i="60"/>
  <c r="AF167" i="60"/>
  <c r="AG167" i="60"/>
  <c r="AH167" i="60"/>
  <c r="AI167" i="60"/>
  <c r="AJ167" i="60"/>
  <c r="AK167" i="60"/>
  <c r="AL167" i="60"/>
  <c r="AM167" i="60"/>
  <c r="AN167" i="60"/>
  <c r="AO167" i="60"/>
  <c r="AP167" i="60"/>
  <c r="AQ167" i="60"/>
  <c r="AR167" i="60"/>
  <c r="AS167" i="60"/>
  <c r="AT167" i="60"/>
  <c r="AU167" i="60"/>
  <c r="AV167" i="60"/>
  <c r="AW167" i="60"/>
  <c r="AX167" i="60"/>
  <c r="AY167" i="60"/>
  <c r="AZ167" i="60"/>
  <c r="BA167" i="60"/>
  <c r="BB167" i="60"/>
  <c r="BC167" i="60"/>
  <c r="BD167" i="60"/>
  <c r="BE167" i="60"/>
  <c r="BF167" i="60"/>
  <c r="BG167" i="60"/>
  <c r="BH167" i="60"/>
  <c r="BI167" i="60"/>
  <c r="BJ167" i="60"/>
  <c r="BK167" i="60"/>
  <c r="BL167" i="60"/>
  <c r="BM167" i="60"/>
  <c r="BN167" i="60"/>
  <c r="BO167" i="60"/>
  <c r="BP167" i="60"/>
  <c r="BQ167" i="60"/>
  <c r="BR167" i="60"/>
  <c r="BS167" i="60"/>
  <c r="BT167" i="60"/>
  <c r="BU167" i="60"/>
  <c r="BV167" i="60"/>
  <c r="BW167" i="60"/>
  <c r="BX167" i="60"/>
  <c r="BY167" i="60"/>
  <c r="BZ167" i="60"/>
  <c r="CA167" i="60"/>
  <c r="CB167" i="60"/>
  <c r="CC167" i="60"/>
  <c r="CD167" i="60"/>
  <c r="CE167" i="60"/>
  <c r="CF167" i="60"/>
  <c r="CG167" i="60"/>
  <c r="CH167" i="60"/>
  <c r="CI167" i="60"/>
  <c r="CJ167" i="60"/>
  <c r="CK167" i="60"/>
  <c r="CL167" i="60"/>
  <c r="CM167" i="60"/>
  <c r="E168" i="60"/>
  <c r="F168" i="60"/>
  <c r="G168" i="60"/>
  <c r="H168" i="60"/>
  <c r="I168" i="60"/>
  <c r="J168" i="60"/>
  <c r="K168" i="60"/>
  <c r="L168" i="60"/>
  <c r="M168" i="60"/>
  <c r="N168" i="60"/>
  <c r="O168" i="60"/>
  <c r="P168" i="60"/>
  <c r="Q168" i="60"/>
  <c r="R168" i="60"/>
  <c r="S168" i="60"/>
  <c r="T168" i="60"/>
  <c r="U168" i="60"/>
  <c r="V168" i="60"/>
  <c r="W168" i="60"/>
  <c r="X168" i="60"/>
  <c r="Y168" i="60"/>
  <c r="Z168" i="60"/>
  <c r="AA168" i="60"/>
  <c r="AB168" i="60"/>
  <c r="AC168" i="60"/>
  <c r="AD168" i="60"/>
  <c r="AE168" i="60"/>
  <c r="AF168" i="60"/>
  <c r="AG168" i="60"/>
  <c r="AH168" i="60"/>
  <c r="AI168" i="60"/>
  <c r="AJ168" i="60"/>
  <c r="AK168" i="60"/>
  <c r="AL168" i="60"/>
  <c r="AM168" i="60"/>
  <c r="AN168" i="60"/>
  <c r="AO168" i="60"/>
  <c r="AP168" i="60"/>
  <c r="AQ168" i="60"/>
  <c r="AR168" i="60"/>
  <c r="AS168" i="60"/>
  <c r="AT168" i="60"/>
  <c r="AU168" i="60"/>
  <c r="AV168" i="60"/>
  <c r="AW168" i="60"/>
  <c r="AX168" i="60"/>
  <c r="AY168" i="60"/>
  <c r="AZ168" i="60"/>
  <c r="BA168" i="60"/>
  <c r="BB168" i="60"/>
  <c r="BC168" i="60"/>
  <c r="BD168" i="60"/>
  <c r="BE168" i="60"/>
  <c r="BF168" i="60"/>
  <c r="BG168" i="60"/>
  <c r="BH168" i="60"/>
  <c r="BI168" i="60"/>
  <c r="BJ168" i="60"/>
  <c r="BK168" i="60"/>
  <c r="BL168" i="60"/>
  <c r="BM168" i="60"/>
  <c r="BN168" i="60"/>
  <c r="BO168" i="60"/>
  <c r="BP168" i="60"/>
  <c r="BQ168" i="60"/>
  <c r="BR168" i="60"/>
  <c r="BS168" i="60"/>
  <c r="BT168" i="60"/>
  <c r="BU168" i="60"/>
  <c r="BV168" i="60"/>
  <c r="BW168" i="60"/>
  <c r="BX168" i="60"/>
  <c r="BY168" i="60"/>
  <c r="BZ168" i="60"/>
  <c r="CA168" i="60"/>
  <c r="CB168" i="60"/>
  <c r="CC168" i="60"/>
  <c r="CD168" i="60"/>
  <c r="CE168" i="60"/>
  <c r="CF168" i="60"/>
  <c r="CG168" i="60"/>
  <c r="CH168" i="60"/>
  <c r="CI168" i="60"/>
  <c r="CJ168" i="60"/>
  <c r="CK168" i="60"/>
  <c r="CL168" i="60"/>
  <c r="CM168" i="60"/>
  <c r="E169" i="60"/>
  <c r="F169" i="60"/>
  <c r="G169" i="60"/>
  <c r="H169" i="60"/>
  <c r="I169" i="60"/>
  <c r="J169" i="60"/>
  <c r="K169" i="60"/>
  <c r="L169" i="60"/>
  <c r="M169" i="60"/>
  <c r="N169" i="60"/>
  <c r="O169" i="60"/>
  <c r="P169" i="60"/>
  <c r="Q169" i="60"/>
  <c r="R169" i="60"/>
  <c r="S169" i="60"/>
  <c r="T169" i="60"/>
  <c r="U169" i="60"/>
  <c r="V169" i="60"/>
  <c r="W169" i="60"/>
  <c r="X169" i="60"/>
  <c r="Y169" i="60"/>
  <c r="Z169" i="60"/>
  <c r="AA169" i="60"/>
  <c r="AB169" i="60"/>
  <c r="AC169" i="60"/>
  <c r="AD169" i="60"/>
  <c r="AE169" i="60"/>
  <c r="AF169" i="60"/>
  <c r="AG169" i="60"/>
  <c r="AH169" i="60"/>
  <c r="AI169" i="60"/>
  <c r="AJ169" i="60"/>
  <c r="AK169" i="60"/>
  <c r="AL169" i="60"/>
  <c r="AM169" i="60"/>
  <c r="AN169" i="60"/>
  <c r="AO169" i="60"/>
  <c r="AP169" i="60"/>
  <c r="AQ169" i="60"/>
  <c r="AR169" i="60"/>
  <c r="AS169" i="60"/>
  <c r="AT169" i="60"/>
  <c r="AU169" i="60"/>
  <c r="AV169" i="60"/>
  <c r="AW169" i="60"/>
  <c r="AX169" i="60"/>
  <c r="AY169" i="60"/>
  <c r="AZ169" i="60"/>
  <c r="BA169" i="60"/>
  <c r="BB169" i="60"/>
  <c r="BC169" i="60"/>
  <c r="BD169" i="60"/>
  <c r="BE169" i="60"/>
  <c r="BF169" i="60"/>
  <c r="BG169" i="60"/>
  <c r="BH169" i="60"/>
  <c r="BI169" i="60"/>
  <c r="BJ169" i="60"/>
  <c r="BK169" i="60"/>
  <c r="BL169" i="60"/>
  <c r="BM169" i="60"/>
  <c r="BN169" i="60"/>
  <c r="BO169" i="60"/>
  <c r="BP169" i="60"/>
  <c r="BQ169" i="60"/>
  <c r="BR169" i="60"/>
  <c r="BS169" i="60"/>
  <c r="BT169" i="60"/>
  <c r="BU169" i="60"/>
  <c r="BV169" i="60"/>
  <c r="BW169" i="60"/>
  <c r="BX169" i="60"/>
  <c r="BY169" i="60"/>
  <c r="BZ169" i="60"/>
  <c r="CA169" i="60"/>
  <c r="CB169" i="60"/>
  <c r="CC169" i="60"/>
  <c r="CD169" i="60"/>
  <c r="CE169" i="60"/>
  <c r="CF169" i="60"/>
  <c r="CG169" i="60"/>
  <c r="CH169" i="60"/>
  <c r="CI169" i="60"/>
  <c r="CJ169" i="60"/>
  <c r="CK169" i="60"/>
  <c r="CL169" i="60"/>
  <c r="CM169" i="60"/>
  <c r="E170" i="60"/>
  <c r="F170" i="60"/>
  <c r="G170" i="60"/>
  <c r="H170" i="60"/>
  <c r="I170" i="60"/>
  <c r="J170" i="60"/>
  <c r="K170" i="60"/>
  <c r="L170" i="60"/>
  <c r="M170" i="60"/>
  <c r="N170" i="60"/>
  <c r="O170" i="60"/>
  <c r="P170" i="60"/>
  <c r="Q170" i="60"/>
  <c r="R170" i="60"/>
  <c r="S170" i="60"/>
  <c r="T170" i="60"/>
  <c r="U170" i="60"/>
  <c r="V170" i="60"/>
  <c r="W170" i="60"/>
  <c r="X170" i="60"/>
  <c r="Y170" i="60"/>
  <c r="Z170" i="60"/>
  <c r="AA170" i="60"/>
  <c r="AB170" i="60"/>
  <c r="AC170" i="60"/>
  <c r="AD170" i="60"/>
  <c r="AE170" i="60"/>
  <c r="AF170" i="60"/>
  <c r="AG170" i="60"/>
  <c r="AH170" i="60"/>
  <c r="AI170" i="60"/>
  <c r="AJ170" i="60"/>
  <c r="AK170" i="60"/>
  <c r="AL170" i="60"/>
  <c r="AM170" i="60"/>
  <c r="AN170" i="60"/>
  <c r="AO170" i="60"/>
  <c r="AP170" i="60"/>
  <c r="AQ170" i="60"/>
  <c r="AR170" i="60"/>
  <c r="AS170" i="60"/>
  <c r="AT170" i="60"/>
  <c r="AU170" i="60"/>
  <c r="AV170" i="60"/>
  <c r="AW170" i="60"/>
  <c r="AX170" i="60"/>
  <c r="AY170" i="60"/>
  <c r="AZ170" i="60"/>
  <c r="BA170" i="60"/>
  <c r="BB170" i="60"/>
  <c r="BC170" i="60"/>
  <c r="BD170" i="60"/>
  <c r="BE170" i="60"/>
  <c r="BF170" i="60"/>
  <c r="BG170" i="60"/>
  <c r="BH170" i="60"/>
  <c r="BI170" i="60"/>
  <c r="BJ170" i="60"/>
  <c r="BK170" i="60"/>
  <c r="BL170" i="60"/>
  <c r="BM170" i="60"/>
  <c r="BN170" i="60"/>
  <c r="BO170" i="60"/>
  <c r="BP170" i="60"/>
  <c r="BQ170" i="60"/>
  <c r="BR170" i="60"/>
  <c r="BS170" i="60"/>
  <c r="BT170" i="60"/>
  <c r="BU170" i="60"/>
  <c r="BV170" i="60"/>
  <c r="BW170" i="60"/>
  <c r="BX170" i="60"/>
  <c r="BY170" i="60"/>
  <c r="BZ170" i="60"/>
  <c r="CA170" i="60"/>
  <c r="CB170" i="60"/>
  <c r="CC170" i="60"/>
  <c r="CD170" i="60"/>
  <c r="CE170" i="60"/>
  <c r="CF170" i="60"/>
  <c r="CG170" i="60"/>
  <c r="CH170" i="60"/>
  <c r="CI170" i="60"/>
  <c r="CJ170" i="60"/>
  <c r="CK170" i="60"/>
  <c r="CL170" i="60"/>
  <c r="CM170" i="60"/>
  <c r="E171" i="60"/>
  <c r="F171" i="60"/>
  <c r="G171" i="60"/>
  <c r="H171" i="60"/>
  <c r="I171" i="60"/>
  <c r="J171" i="60"/>
  <c r="K171" i="60"/>
  <c r="L171" i="60"/>
  <c r="M171" i="60"/>
  <c r="N171" i="60"/>
  <c r="O171" i="60"/>
  <c r="P171" i="60"/>
  <c r="Q171" i="60"/>
  <c r="R171" i="60"/>
  <c r="S171" i="60"/>
  <c r="T171" i="60"/>
  <c r="U171" i="60"/>
  <c r="V171" i="60"/>
  <c r="W171" i="60"/>
  <c r="X171" i="60"/>
  <c r="Y171" i="60"/>
  <c r="Z171" i="60"/>
  <c r="AA171" i="60"/>
  <c r="AB171" i="60"/>
  <c r="AC171" i="60"/>
  <c r="AD171" i="60"/>
  <c r="AE171" i="60"/>
  <c r="AF171" i="60"/>
  <c r="AG171" i="60"/>
  <c r="AH171" i="60"/>
  <c r="AI171" i="60"/>
  <c r="AJ171" i="60"/>
  <c r="AK171" i="60"/>
  <c r="AL171" i="60"/>
  <c r="AM171" i="60"/>
  <c r="AN171" i="60"/>
  <c r="AO171" i="60"/>
  <c r="AP171" i="60"/>
  <c r="AQ171" i="60"/>
  <c r="AR171" i="60"/>
  <c r="AS171" i="60"/>
  <c r="AT171" i="60"/>
  <c r="AU171" i="60"/>
  <c r="AV171" i="60"/>
  <c r="AW171" i="60"/>
  <c r="AX171" i="60"/>
  <c r="AY171" i="60"/>
  <c r="AZ171" i="60"/>
  <c r="BA171" i="60"/>
  <c r="BB171" i="60"/>
  <c r="BC171" i="60"/>
  <c r="BD171" i="60"/>
  <c r="BE171" i="60"/>
  <c r="BF171" i="60"/>
  <c r="BG171" i="60"/>
  <c r="BH171" i="60"/>
  <c r="BI171" i="60"/>
  <c r="BJ171" i="60"/>
  <c r="BK171" i="60"/>
  <c r="BL171" i="60"/>
  <c r="BM171" i="60"/>
  <c r="BN171" i="60"/>
  <c r="BO171" i="60"/>
  <c r="BP171" i="60"/>
  <c r="BQ171" i="60"/>
  <c r="BR171" i="60"/>
  <c r="BS171" i="60"/>
  <c r="BT171" i="60"/>
  <c r="BU171" i="60"/>
  <c r="BV171" i="60"/>
  <c r="BW171" i="60"/>
  <c r="BX171" i="60"/>
  <c r="BY171" i="60"/>
  <c r="BZ171" i="60"/>
  <c r="CA171" i="60"/>
  <c r="CB171" i="60"/>
  <c r="CC171" i="60"/>
  <c r="CD171" i="60"/>
  <c r="CE171" i="60"/>
  <c r="CF171" i="60"/>
  <c r="CG171" i="60"/>
  <c r="CH171" i="60"/>
  <c r="CI171" i="60"/>
  <c r="CJ171" i="60"/>
  <c r="CK171" i="60"/>
  <c r="CL171" i="60"/>
  <c r="CM171" i="60"/>
  <c r="E172" i="60"/>
  <c r="F172" i="60"/>
  <c r="G172" i="60"/>
  <c r="H172" i="60"/>
  <c r="I172" i="60"/>
  <c r="J172" i="60"/>
  <c r="K172" i="60"/>
  <c r="L172" i="60"/>
  <c r="M172" i="60"/>
  <c r="N172" i="60"/>
  <c r="O172" i="60"/>
  <c r="P172" i="60"/>
  <c r="Q172" i="60"/>
  <c r="R172" i="60"/>
  <c r="S172" i="60"/>
  <c r="T172" i="60"/>
  <c r="U172" i="60"/>
  <c r="V172" i="60"/>
  <c r="W172" i="60"/>
  <c r="X172" i="60"/>
  <c r="Y172" i="60"/>
  <c r="Z172" i="60"/>
  <c r="AA172" i="60"/>
  <c r="AB172" i="60"/>
  <c r="AC172" i="60"/>
  <c r="AD172" i="60"/>
  <c r="AE172" i="60"/>
  <c r="AF172" i="60"/>
  <c r="AG172" i="60"/>
  <c r="AH172" i="60"/>
  <c r="AI172" i="60"/>
  <c r="AJ172" i="60"/>
  <c r="AK172" i="60"/>
  <c r="AL172" i="60"/>
  <c r="AM172" i="60"/>
  <c r="AN172" i="60"/>
  <c r="AO172" i="60"/>
  <c r="AP172" i="60"/>
  <c r="AQ172" i="60"/>
  <c r="AR172" i="60"/>
  <c r="AS172" i="60"/>
  <c r="AT172" i="60"/>
  <c r="AU172" i="60"/>
  <c r="AV172" i="60"/>
  <c r="AW172" i="60"/>
  <c r="AX172" i="60"/>
  <c r="AY172" i="60"/>
  <c r="AZ172" i="60"/>
  <c r="BA172" i="60"/>
  <c r="BB172" i="60"/>
  <c r="BC172" i="60"/>
  <c r="BD172" i="60"/>
  <c r="BE172" i="60"/>
  <c r="BF172" i="60"/>
  <c r="BG172" i="60"/>
  <c r="BH172" i="60"/>
  <c r="BI172" i="60"/>
  <c r="BJ172" i="60"/>
  <c r="BK172" i="60"/>
  <c r="BL172" i="60"/>
  <c r="BM172" i="60"/>
  <c r="BN172" i="60"/>
  <c r="BO172" i="60"/>
  <c r="BP172" i="60"/>
  <c r="BQ172" i="60"/>
  <c r="BR172" i="60"/>
  <c r="BS172" i="60"/>
  <c r="BT172" i="60"/>
  <c r="BU172" i="60"/>
  <c r="BV172" i="60"/>
  <c r="BW172" i="60"/>
  <c r="BX172" i="60"/>
  <c r="BY172" i="60"/>
  <c r="BZ172" i="60"/>
  <c r="CA172" i="60"/>
  <c r="CB172" i="60"/>
  <c r="CC172" i="60"/>
  <c r="CD172" i="60"/>
  <c r="CE172" i="60"/>
  <c r="CF172" i="60"/>
  <c r="CG172" i="60"/>
  <c r="CH172" i="60"/>
  <c r="CI172" i="60"/>
  <c r="CJ172" i="60"/>
  <c r="CK172" i="60"/>
  <c r="CL172" i="60"/>
  <c r="CM172" i="60"/>
  <c r="E173" i="60"/>
  <c r="F173" i="60"/>
  <c r="G173" i="60"/>
  <c r="H173" i="60"/>
  <c r="I173" i="60"/>
  <c r="J173" i="60"/>
  <c r="K173" i="60"/>
  <c r="L173" i="60"/>
  <c r="M173" i="60"/>
  <c r="N173" i="60"/>
  <c r="O173" i="60"/>
  <c r="P173" i="60"/>
  <c r="Q173" i="60"/>
  <c r="R173" i="60"/>
  <c r="S173" i="60"/>
  <c r="T173" i="60"/>
  <c r="U173" i="60"/>
  <c r="V173" i="60"/>
  <c r="W173" i="60"/>
  <c r="X173" i="60"/>
  <c r="Y173" i="60"/>
  <c r="Z173" i="60"/>
  <c r="AA173" i="60"/>
  <c r="AB173" i="60"/>
  <c r="AC173" i="60"/>
  <c r="AD173" i="60"/>
  <c r="AE173" i="60"/>
  <c r="AF173" i="60"/>
  <c r="AG173" i="60"/>
  <c r="AH173" i="60"/>
  <c r="AI173" i="60"/>
  <c r="AJ173" i="60"/>
  <c r="AK173" i="60"/>
  <c r="AL173" i="60"/>
  <c r="AM173" i="60"/>
  <c r="AN173" i="60"/>
  <c r="AO173" i="60"/>
  <c r="AP173" i="60"/>
  <c r="AQ173" i="60"/>
  <c r="AR173" i="60"/>
  <c r="AS173" i="60"/>
  <c r="AT173" i="60"/>
  <c r="AU173" i="60"/>
  <c r="AV173" i="60"/>
  <c r="AW173" i="60"/>
  <c r="AX173" i="60"/>
  <c r="AY173" i="60"/>
  <c r="AZ173" i="60"/>
  <c r="BA173" i="60"/>
  <c r="BB173" i="60"/>
  <c r="BC173" i="60"/>
  <c r="BD173" i="60"/>
  <c r="BE173" i="60"/>
  <c r="BF173" i="60"/>
  <c r="BG173" i="60"/>
  <c r="BH173" i="60"/>
  <c r="BI173" i="60"/>
  <c r="BJ173" i="60"/>
  <c r="BK173" i="60"/>
  <c r="BL173" i="60"/>
  <c r="BM173" i="60"/>
  <c r="BN173" i="60"/>
  <c r="BO173" i="60"/>
  <c r="BP173" i="60"/>
  <c r="BQ173" i="60"/>
  <c r="BR173" i="60"/>
  <c r="BS173" i="60"/>
  <c r="BT173" i="60"/>
  <c r="BU173" i="60"/>
  <c r="BV173" i="60"/>
  <c r="BW173" i="60"/>
  <c r="BX173" i="60"/>
  <c r="BY173" i="60"/>
  <c r="BZ173" i="60"/>
  <c r="CA173" i="60"/>
  <c r="CB173" i="60"/>
  <c r="CC173" i="60"/>
  <c r="CD173" i="60"/>
  <c r="CE173" i="60"/>
  <c r="CF173" i="60"/>
  <c r="CG173" i="60"/>
  <c r="CH173" i="60"/>
  <c r="CI173" i="60"/>
  <c r="CJ173" i="60"/>
  <c r="CK173" i="60"/>
  <c r="CL173" i="60"/>
  <c r="CM173" i="60"/>
  <c r="E174" i="60"/>
  <c r="F174" i="60"/>
  <c r="G174" i="60"/>
  <c r="H174" i="60"/>
  <c r="I174" i="60"/>
  <c r="J174" i="60"/>
  <c r="K174" i="60"/>
  <c r="L174" i="60"/>
  <c r="M174" i="60"/>
  <c r="N174" i="60"/>
  <c r="O174" i="60"/>
  <c r="P174" i="60"/>
  <c r="Q174" i="60"/>
  <c r="R174" i="60"/>
  <c r="S174" i="60"/>
  <c r="T174" i="60"/>
  <c r="U174" i="60"/>
  <c r="V174" i="60"/>
  <c r="W174" i="60"/>
  <c r="X174" i="60"/>
  <c r="Y174" i="60"/>
  <c r="Z174" i="60"/>
  <c r="AA174" i="60"/>
  <c r="AB174" i="60"/>
  <c r="AC174" i="60"/>
  <c r="AD174" i="60"/>
  <c r="AE174" i="60"/>
  <c r="AF174" i="60"/>
  <c r="AG174" i="60"/>
  <c r="AH174" i="60"/>
  <c r="AI174" i="60"/>
  <c r="AJ174" i="60"/>
  <c r="AK174" i="60"/>
  <c r="AL174" i="60"/>
  <c r="AM174" i="60"/>
  <c r="AN174" i="60"/>
  <c r="AO174" i="60"/>
  <c r="AP174" i="60"/>
  <c r="AQ174" i="60"/>
  <c r="AR174" i="60"/>
  <c r="AS174" i="60"/>
  <c r="AT174" i="60"/>
  <c r="AU174" i="60"/>
  <c r="AV174" i="60"/>
  <c r="AW174" i="60"/>
  <c r="AX174" i="60"/>
  <c r="AY174" i="60"/>
  <c r="AZ174" i="60"/>
  <c r="BA174" i="60"/>
  <c r="BB174" i="60"/>
  <c r="BC174" i="60"/>
  <c r="BD174" i="60"/>
  <c r="BE174" i="60"/>
  <c r="BF174" i="60"/>
  <c r="BG174" i="60"/>
  <c r="BH174" i="60"/>
  <c r="BI174" i="60"/>
  <c r="BJ174" i="60"/>
  <c r="BK174" i="60"/>
  <c r="BL174" i="60"/>
  <c r="BM174" i="60"/>
  <c r="BN174" i="60"/>
  <c r="BO174" i="60"/>
  <c r="BP174" i="60"/>
  <c r="BQ174" i="60"/>
  <c r="BR174" i="60"/>
  <c r="BS174" i="60"/>
  <c r="BT174" i="60"/>
  <c r="BU174" i="60"/>
  <c r="BV174" i="60"/>
  <c r="BW174" i="60"/>
  <c r="BX174" i="60"/>
  <c r="BY174" i="60"/>
  <c r="BZ174" i="60"/>
  <c r="CA174" i="60"/>
  <c r="CB174" i="60"/>
  <c r="CC174" i="60"/>
  <c r="CD174" i="60"/>
  <c r="CE174" i="60"/>
  <c r="CF174" i="60"/>
  <c r="CG174" i="60"/>
  <c r="CH174" i="60"/>
  <c r="CI174" i="60"/>
  <c r="CJ174" i="60"/>
  <c r="CK174" i="60"/>
  <c r="CL174" i="60"/>
  <c r="CM174" i="60"/>
  <c r="E175" i="60"/>
  <c r="F175" i="60"/>
  <c r="G175" i="60"/>
  <c r="H175" i="60"/>
  <c r="I175" i="60"/>
  <c r="J175" i="60"/>
  <c r="K175" i="60"/>
  <c r="L175" i="60"/>
  <c r="M175" i="60"/>
  <c r="N175" i="60"/>
  <c r="O175" i="60"/>
  <c r="P175" i="60"/>
  <c r="Q175" i="60"/>
  <c r="R175" i="60"/>
  <c r="S175" i="60"/>
  <c r="T175" i="60"/>
  <c r="U175" i="60"/>
  <c r="V175" i="60"/>
  <c r="W175" i="60"/>
  <c r="X175" i="60"/>
  <c r="Y175" i="60"/>
  <c r="Z175" i="60"/>
  <c r="AA175" i="60"/>
  <c r="AB175" i="60"/>
  <c r="AC175" i="60"/>
  <c r="AD175" i="60"/>
  <c r="AE175" i="60"/>
  <c r="AF175" i="60"/>
  <c r="AG175" i="60"/>
  <c r="AH175" i="60"/>
  <c r="AI175" i="60"/>
  <c r="AJ175" i="60"/>
  <c r="AK175" i="60"/>
  <c r="AL175" i="60"/>
  <c r="AM175" i="60"/>
  <c r="AN175" i="60"/>
  <c r="AO175" i="60"/>
  <c r="AP175" i="60"/>
  <c r="AQ175" i="60"/>
  <c r="AR175" i="60"/>
  <c r="AS175" i="60"/>
  <c r="AT175" i="60"/>
  <c r="AU175" i="60"/>
  <c r="AV175" i="60"/>
  <c r="AW175" i="60"/>
  <c r="AX175" i="60"/>
  <c r="AY175" i="60"/>
  <c r="AZ175" i="60"/>
  <c r="BA175" i="60"/>
  <c r="BB175" i="60"/>
  <c r="BC175" i="60"/>
  <c r="BD175" i="60"/>
  <c r="BE175" i="60"/>
  <c r="BF175" i="60"/>
  <c r="BG175" i="60"/>
  <c r="BH175" i="60"/>
  <c r="BI175" i="60"/>
  <c r="BJ175" i="60"/>
  <c r="BK175" i="60"/>
  <c r="BL175" i="60"/>
  <c r="BM175" i="60"/>
  <c r="BN175" i="60"/>
  <c r="BO175" i="60"/>
  <c r="BP175" i="60"/>
  <c r="BQ175" i="60"/>
  <c r="BR175" i="60"/>
  <c r="BS175" i="60"/>
  <c r="BT175" i="60"/>
  <c r="BU175" i="60"/>
  <c r="BV175" i="60"/>
  <c r="BW175" i="60"/>
  <c r="BX175" i="60"/>
  <c r="BY175" i="60"/>
  <c r="BZ175" i="60"/>
  <c r="CA175" i="60"/>
  <c r="CB175" i="60"/>
  <c r="CC175" i="60"/>
  <c r="CD175" i="60"/>
  <c r="CE175" i="60"/>
  <c r="CF175" i="60"/>
  <c r="CG175" i="60"/>
  <c r="CH175" i="60"/>
  <c r="CI175" i="60"/>
  <c r="CJ175" i="60"/>
  <c r="CK175" i="60"/>
  <c r="CL175" i="60"/>
  <c r="CM175" i="60"/>
  <c r="E176" i="60"/>
  <c r="F176" i="60"/>
  <c r="G176" i="60"/>
  <c r="H176" i="60"/>
  <c r="I176" i="60"/>
  <c r="J176" i="60"/>
  <c r="K176" i="60"/>
  <c r="L176" i="60"/>
  <c r="M176" i="60"/>
  <c r="N176" i="60"/>
  <c r="O176" i="60"/>
  <c r="P176" i="60"/>
  <c r="Q176" i="60"/>
  <c r="R176" i="60"/>
  <c r="S176" i="60"/>
  <c r="T176" i="60"/>
  <c r="U176" i="60"/>
  <c r="V176" i="60"/>
  <c r="W176" i="60"/>
  <c r="X176" i="60"/>
  <c r="Y176" i="60"/>
  <c r="Z176" i="60"/>
  <c r="AA176" i="60"/>
  <c r="AB176" i="60"/>
  <c r="AC176" i="60"/>
  <c r="AD176" i="60"/>
  <c r="AE176" i="60"/>
  <c r="AF176" i="60"/>
  <c r="AG176" i="60"/>
  <c r="AH176" i="60"/>
  <c r="AI176" i="60"/>
  <c r="AJ176" i="60"/>
  <c r="AK176" i="60"/>
  <c r="AL176" i="60"/>
  <c r="AM176" i="60"/>
  <c r="AN176" i="60"/>
  <c r="AO176" i="60"/>
  <c r="AP176" i="60"/>
  <c r="AQ176" i="60"/>
  <c r="AR176" i="60"/>
  <c r="AS176" i="60"/>
  <c r="AT176" i="60"/>
  <c r="AU176" i="60"/>
  <c r="AV176" i="60"/>
  <c r="AW176" i="60"/>
  <c r="AX176" i="60"/>
  <c r="AY176" i="60"/>
  <c r="AZ176" i="60"/>
  <c r="BA176" i="60"/>
  <c r="BB176" i="60"/>
  <c r="BC176" i="60"/>
  <c r="BD176" i="60"/>
  <c r="BE176" i="60"/>
  <c r="BF176" i="60"/>
  <c r="BG176" i="60"/>
  <c r="BH176" i="60"/>
  <c r="BI176" i="60"/>
  <c r="BJ176" i="60"/>
  <c r="BK176" i="60"/>
  <c r="BL176" i="60"/>
  <c r="BM176" i="60"/>
  <c r="BN176" i="60"/>
  <c r="BO176" i="60"/>
  <c r="BP176" i="60"/>
  <c r="BQ176" i="60"/>
  <c r="BR176" i="60"/>
  <c r="BS176" i="60"/>
  <c r="BT176" i="60"/>
  <c r="BU176" i="60"/>
  <c r="BV176" i="60"/>
  <c r="BW176" i="60"/>
  <c r="BX176" i="60"/>
  <c r="BY176" i="60"/>
  <c r="BZ176" i="60"/>
  <c r="CA176" i="60"/>
  <c r="CB176" i="60"/>
  <c r="CC176" i="60"/>
  <c r="CD176" i="60"/>
  <c r="CE176" i="60"/>
  <c r="CF176" i="60"/>
  <c r="CG176" i="60"/>
  <c r="CH176" i="60"/>
  <c r="CI176" i="60"/>
  <c r="CJ176" i="60"/>
  <c r="CK176" i="60"/>
  <c r="CL176" i="60"/>
  <c r="CM176" i="60"/>
  <c r="E177" i="60"/>
  <c r="F177" i="60"/>
  <c r="G177" i="60"/>
  <c r="H177" i="60"/>
  <c r="I177" i="60"/>
  <c r="J177" i="60"/>
  <c r="K177" i="60"/>
  <c r="L177" i="60"/>
  <c r="M177" i="60"/>
  <c r="N177" i="60"/>
  <c r="O177" i="60"/>
  <c r="P177" i="60"/>
  <c r="Q177" i="60"/>
  <c r="R177" i="60"/>
  <c r="S177" i="60"/>
  <c r="T177" i="60"/>
  <c r="U177" i="60"/>
  <c r="V177" i="60"/>
  <c r="W177" i="60"/>
  <c r="X177" i="60"/>
  <c r="Y177" i="60"/>
  <c r="Z177" i="60"/>
  <c r="AA177" i="60"/>
  <c r="AB177" i="60"/>
  <c r="AC177" i="60"/>
  <c r="AD177" i="60"/>
  <c r="AE177" i="60"/>
  <c r="AF177" i="60"/>
  <c r="AG177" i="60"/>
  <c r="AH177" i="60"/>
  <c r="AI177" i="60"/>
  <c r="AJ177" i="60"/>
  <c r="AK177" i="60"/>
  <c r="AL177" i="60"/>
  <c r="AM177" i="60"/>
  <c r="AN177" i="60"/>
  <c r="AO177" i="60"/>
  <c r="AP177" i="60"/>
  <c r="AQ177" i="60"/>
  <c r="AR177" i="60"/>
  <c r="AS177" i="60"/>
  <c r="AT177" i="60"/>
  <c r="AU177" i="60"/>
  <c r="AV177" i="60"/>
  <c r="AW177" i="60"/>
  <c r="AX177" i="60"/>
  <c r="AY177" i="60"/>
  <c r="AZ177" i="60"/>
  <c r="BA177" i="60"/>
  <c r="BB177" i="60"/>
  <c r="BC177" i="60"/>
  <c r="BD177" i="60"/>
  <c r="BE177" i="60"/>
  <c r="BF177" i="60"/>
  <c r="BG177" i="60"/>
  <c r="BH177" i="60"/>
  <c r="BI177" i="60"/>
  <c r="BJ177" i="60"/>
  <c r="BK177" i="60"/>
  <c r="BL177" i="60"/>
  <c r="BM177" i="60"/>
  <c r="BN177" i="60"/>
  <c r="BO177" i="60"/>
  <c r="BP177" i="60"/>
  <c r="BQ177" i="60"/>
  <c r="BR177" i="60"/>
  <c r="BS177" i="60"/>
  <c r="BT177" i="60"/>
  <c r="BU177" i="60"/>
  <c r="BV177" i="60"/>
  <c r="BW177" i="60"/>
  <c r="BX177" i="60"/>
  <c r="BY177" i="60"/>
  <c r="BZ177" i="60"/>
  <c r="CA177" i="60"/>
  <c r="CB177" i="60"/>
  <c r="CC177" i="60"/>
  <c r="CD177" i="60"/>
  <c r="CE177" i="60"/>
  <c r="CF177" i="60"/>
  <c r="CG177" i="60"/>
  <c r="CH177" i="60"/>
  <c r="CI177" i="60"/>
  <c r="CJ177" i="60"/>
  <c r="CK177" i="60"/>
  <c r="CL177" i="60"/>
  <c r="CM177" i="60"/>
  <c r="E178" i="60"/>
  <c r="F178" i="60"/>
  <c r="G178" i="60"/>
  <c r="H178" i="60"/>
  <c r="I178" i="60"/>
  <c r="J178" i="60"/>
  <c r="K178" i="60"/>
  <c r="L178" i="60"/>
  <c r="M178" i="60"/>
  <c r="N178" i="60"/>
  <c r="O178" i="60"/>
  <c r="P178" i="60"/>
  <c r="Q178" i="60"/>
  <c r="R178" i="60"/>
  <c r="S178" i="60"/>
  <c r="T178" i="60"/>
  <c r="U178" i="60"/>
  <c r="V178" i="60"/>
  <c r="W178" i="60"/>
  <c r="X178" i="60"/>
  <c r="Y178" i="60"/>
  <c r="Z178" i="60"/>
  <c r="AA178" i="60"/>
  <c r="AB178" i="60"/>
  <c r="AC178" i="60"/>
  <c r="AD178" i="60"/>
  <c r="AE178" i="60"/>
  <c r="AF178" i="60"/>
  <c r="AG178" i="60"/>
  <c r="AH178" i="60"/>
  <c r="AI178" i="60"/>
  <c r="AJ178" i="60"/>
  <c r="AK178" i="60"/>
  <c r="AL178" i="60"/>
  <c r="AM178" i="60"/>
  <c r="AN178" i="60"/>
  <c r="AO178" i="60"/>
  <c r="AP178" i="60"/>
  <c r="AQ178" i="60"/>
  <c r="AR178" i="60"/>
  <c r="AS178" i="60"/>
  <c r="AT178" i="60"/>
  <c r="AU178" i="60"/>
  <c r="AV178" i="60"/>
  <c r="AW178" i="60"/>
  <c r="AX178" i="60"/>
  <c r="AY178" i="60"/>
  <c r="AZ178" i="60"/>
  <c r="BA178" i="60"/>
  <c r="BB178" i="60"/>
  <c r="BC178" i="60"/>
  <c r="BD178" i="60"/>
  <c r="BE178" i="60"/>
  <c r="BF178" i="60"/>
  <c r="BG178" i="60"/>
  <c r="BH178" i="60"/>
  <c r="BI178" i="60"/>
  <c r="BJ178" i="60"/>
  <c r="BK178" i="60"/>
  <c r="BL178" i="60"/>
  <c r="BM178" i="60"/>
  <c r="BN178" i="60"/>
  <c r="BO178" i="60"/>
  <c r="BP178" i="60"/>
  <c r="BQ178" i="60"/>
  <c r="BR178" i="60"/>
  <c r="BS178" i="60"/>
  <c r="BT178" i="60"/>
  <c r="BU178" i="60"/>
  <c r="BV178" i="60"/>
  <c r="BW178" i="60"/>
  <c r="BX178" i="60"/>
  <c r="BY178" i="60"/>
  <c r="BZ178" i="60"/>
  <c r="CA178" i="60"/>
  <c r="CB178" i="60"/>
  <c r="CC178" i="60"/>
  <c r="CD178" i="60"/>
  <c r="CE178" i="60"/>
  <c r="CF178" i="60"/>
  <c r="CG178" i="60"/>
  <c r="CH178" i="60"/>
  <c r="CI178" i="60"/>
  <c r="CJ178" i="60"/>
  <c r="CK178" i="60"/>
  <c r="CL178" i="60"/>
  <c r="CM178" i="60"/>
  <c r="E179" i="60"/>
  <c r="F179" i="60"/>
  <c r="G179" i="60"/>
  <c r="H179" i="60"/>
  <c r="I179" i="60"/>
  <c r="J179" i="60"/>
  <c r="K179" i="60"/>
  <c r="L179" i="60"/>
  <c r="M179" i="60"/>
  <c r="N179" i="60"/>
  <c r="O179" i="60"/>
  <c r="P179" i="60"/>
  <c r="Q179" i="60"/>
  <c r="R179" i="60"/>
  <c r="S179" i="60"/>
  <c r="T179" i="60"/>
  <c r="U179" i="60"/>
  <c r="V179" i="60"/>
  <c r="W179" i="60"/>
  <c r="X179" i="60"/>
  <c r="Y179" i="60"/>
  <c r="Z179" i="60"/>
  <c r="AA179" i="60"/>
  <c r="AB179" i="60"/>
  <c r="AC179" i="60"/>
  <c r="AD179" i="60"/>
  <c r="AE179" i="60"/>
  <c r="AF179" i="60"/>
  <c r="AG179" i="60"/>
  <c r="AH179" i="60"/>
  <c r="AI179" i="60"/>
  <c r="AJ179" i="60"/>
  <c r="AK179" i="60"/>
  <c r="AL179" i="60"/>
  <c r="AM179" i="60"/>
  <c r="AN179" i="60"/>
  <c r="AO179" i="60"/>
  <c r="AP179" i="60"/>
  <c r="AQ179" i="60"/>
  <c r="AR179" i="60"/>
  <c r="AS179" i="60"/>
  <c r="AT179" i="60"/>
  <c r="AU179" i="60"/>
  <c r="AV179" i="60"/>
  <c r="AW179" i="60"/>
  <c r="AX179" i="60"/>
  <c r="AY179" i="60"/>
  <c r="AZ179" i="60"/>
  <c r="BA179" i="60"/>
  <c r="BB179" i="60"/>
  <c r="BC179" i="60"/>
  <c r="BD179" i="60"/>
  <c r="BE179" i="60"/>
  <c r="BF179" i="60"/>
  <c r="BG179" i="60"/>
  <c r="BH179" i="60"/>
  <c r="BI179" i="60"/>
  <c r="BJ179" i="60"/>
  <c r="BK179" i="60"/>
  <c r="BL179" i="60"/>
  <c r="BM179" i="60"/>
  <c r="BN179" i="60"/>
  <c r="BO179" i="60"/>
  <c r="BP179" i="60"/>
  <c r="BQ179" i="60"/>
  <c r="BR179" i="60"/>
  <c r="BS179" i="60"/>
  <c r="BT179" i="60"/>
  <c r="BU179" i="60"/>
  <c r="BV179" i="60"/>
  <c r="BW179" i="60"/>
  <c r="BX179" i="60"/>
  <c r="BY179" i="60"/>
  <c r="BZ179" i="60"/>
  <c r="CA179" i="60"/>
  <c r="CB179" i="60"/>
  <c r="CC179" i="60"/>
  <c r="CD179" i="60"/>
  <c r="CE179" i="60"/>
  <c r="CF179" i="60"/>
  <c r="CG179" i="60"/>
  <c r="CH179" i="60"/>
  <c r="CI179" i="60"/>
  <c r="CJ179" i="60"/>
  <c r="CK179" i="60"/>
  <c r="CL179" i="60"/>
  <c r="CM179" i="60"/>
  <c r="E180" i="60"/>
  <c r="F180" i="60"/>
  <c r="G180" i="60"/>
  <c r="H180" i="60"/>
  <c r="I180" i="60"/>
  <c r="J180" i="60"/>
  <c r="K180" i="60"/>
  <c r="L180" i="60"/>
  <c r="M180" i="60"/>
  <c r="N180" i="60"/>
  <c r="O180" i="60"/>
  <c r="P180" i="60"/>
  <c r="Q180" i="60"/>
  <c r="R180" i="60"/>
  <c r="S180" i="60"/>
  <c r="T180" i="60"/>
  <c r="U180" i="60"/>
  <c r="V180" i="60"/>
  <c r="W180" i="60"/>
  <c r="X180" i="60"/>
  <c r="Y180" i="60"/>
  <c r="Z180" i="60"/>
  <c r="AA180" i="60"/>
  <c r="AB180" i="60"/>
  <c r="AC180" i="60"/>
  <c r="AD180" i="60"/>
  <c r="AE180" i="60"/>
  <c r="AF180" i="60"/>
  <c r="AG180" i="60"/>
  <c r="AH180" i="60"/>
  <c r="AI180" i="60"/>
  <c r="AJ180" i="60"/>
  <c r="AK180" i="60"/>
  <c r="AL180" i="60"/>
  <c r="AM180" i="60"/>
  <c r="AN180" i="60"/>
  <c r="AO180" i="60"/>
  <c r="AP180" i="60"/>
  <c r="AQ180" i="60"/>
  <c r="AR180" i="60"/>
  <c r="AS180" i="60"/>
  <c r="AT180" i="60"/>
  <c r="AU180" i="60"/>
  <c r="AV180" i="60"/>
  <c r="AW180" i="60"/>
  <c r="AX180" i="60"/>
  <c r="AY180" i="60"/>
  <c r="AZ180" i="60"/>
  <c r="BA180" i="60"/>
  <c r="BB180" i="60"/>
  <c r="BC180" i="60"/>
  <c r="BD180" i="60"/>
  <c r="BE180" i="60"/>
  <c r="BF180" i="60"/>
  <c r="BG180" i="60"/>
  <c r="BH180" i="60"/>
  <c r="BI180" i="60"/>
  <c r="BJ180" i="60"/>
  <c r="BK180" i="60"/>
  <c r="BL180" i="60"/>
  <c r="BM180" i="60"/>
  <c r="BN180" i="60"/>
  <c r="BO180" i="60"/>
  <c r="BP180" i="60"/>
  <c r="BQ180" i="60"/>
  <c r="BR180" i="60"/>
  <c r="BS180" i="60"/>
  <c r="BT180" i="60"/>
  <c r="BU180" i="60"/>
  <c r="BV180" i="60"/>
  <c r="BW180" i="60"/>
  <c r="BX180" i="60"/>
  <c r="BY180" i="60"/>
  <c r="BZ180" i="60"/>
  <c r="CA180" i="60"/>
  <c r="CB180" i="60"/>
  <c r="CC180" i="60"/>
  <c r="CD180" i="60"/>
  <c r="CE180" i="60"/>
  <c r="CF180" i="60"/>
  <c r="CG180" i="60"/>
  <c r="CH180" i="60"/>
  <c r="CI180" i="60"/>
  <c r="CJ180" i="60"/>
  <c r="CK180" i="60"/>
  <c r="CL180" i="60"/>
  <c r="CM180" i="60"/>
  <c r="E181" i="60"/>
  <c r="E463" i="60" s="1"/>
  <c r="F181" i="60"/>
  <c r="F463" i="60" s="1"/>
  <c r="G181" i="60"/>
  <c r="G463" i="60" s="1"/>
  <c r="H181" i="60"/>
  <c r="H463" i="60" s="1"/>
  <c r="I181" i="60"/>
  <c r="I463" i="60" s="1"/>
  <c r="J181" i="60"/>
  <c r="J463" i="60" s="1"/>
  <c r="K181" i="60"/>
  <c r="K463" i="60" s="1"/>
  <c r="L181" i="60"/>
  <c r="L463" i="60" s="1"/>
  <c r="M181" i="60"/>
  <c r="M463" i="60" s="1"/>
  <c r="N181" i="60"/>
  <c r="N463" i="60" s="1"/>
  <c r="O181" i="60"/>
  <c r="O463" i="60" s="1"/>
  <c r="P181" i="60"/>
  <c r="P463" i="60" s="1"/>
  <c r="Q181" i="60"/>
  <c r="Q463" i="60" s="1"/>
  <c r="R181" i="60"/>
  <c r="R463" i="60" s="1"/>
  <c r="S181" i="60"/>
  <c r="S463" i="60" s="1"/>
  <c r="T181" i="60"/>
  <c r="T463" i="60" s="1"/>
  <c r="U181" i="60"/>
  <c r="U463" i="60" s="1"/>
  <c r="V181" i="60"/>
  <c r="V463" i="60" s="1"/>
  <c r="W181" i="60"/>
  <c r="W463" i="60" s="1"/>
  <c r="X181" i="60"/>
  <c r="X463" i="60" s="1"/>
  <c r="Y181" i="60"/>
  <c r="Y463" i="60" s="1"/>
  <c r="Z181" i="60"/>
  <c r="Z463" i="60" s="1"/>
  <c r="AA181" i="60"/>
  <c r="AA463" i="60" s="1"/>
  <c r="AB181" i="60"/>
  <c r="AB463" i="60" s="1"/>
  <c r="AC181" i="60"/>
  <c r="AC463" i="60" s="1"/>
  <c r="AD181" i="60"/>
  <c r="AD463" i="60" s="1"/>
  <c r="AE181" i="60"/>
  <c r="AE463" i="60" s="1"/>
  <c r="AF181" i="60"/>
  <c r="AF463" i="60" s="1"/>
  <c r="AG181" i="60"/>
  <c r="AG463" i="60" s="1"/>
  <c r="AH181" i="60"/>
  <c r="AH463" i="60" s="1"/>
  <c r="AI181" i="60"/>
  <c r="AI463" i="60" s="1"/>
  <c r="AJ181" i="60"/>
  <c r="AJ463" i="60" s="1"/>
  <c r="AK181" i="60"/>
  <c r="AK463" i="60" s="1"/>
  <c r="AL181" i="60"/>
  <c r="AL463" i="60" s="1"/>
  <c r="AM181" i="60"/>
  <c r="AM463" i="60" s="1"/>
  <c r="AN181" i="60"/>
  <c r="AN463" i="60" s="1"/>
  <c r="AO181" i="60"/>
  <c r="AO463" i="60" s="1"/>
  <c r="AP181" i="60"/>
  <c r="AP463" i="60" s="1"/>
  <c r="AQ181" i="60"/>
  <c r="AQ463" i="60" s="1"/>
  <c r="AR181" i="60"/>
  <c r="AR463" i="60" s="1"/>
  <c r="AS181" i="60"/>
  <c r="AS463" i="60" s="1"/>
  <c r="AT181" i="60"/>
  <c r="AT463" i="60" s="1"/>
  <c r="AU181" i="60"/>
  <c r="AU463" i="60" s="1"/>
  <c r="AV181" i="60"/>
  <c r="AV463" i="60" s="1"/>
  <c r="AW181" i="60"/>
  <c r="AW463" i="60" s="1"/>
  <c r="AX181" i="60"/>
  <c r="AX463" i="60" s="1"/>
  <c r="AY181" i="60"/>
  <c r="AY463" i="60" s="1"/>
  <c r="AZ181" i="60"/>
  <c r="AZ463" i="60" s="1"/>
  <c r="BA181" i="60"/>
  <c r="BA463" i="60" s="1"/>
  <c r="BB181" i="60"/>
  <c r="BB463" i="60" s="1"/>
  <c r="BC181" i="60"/>
  <c r="BC463" i="60" s="1"/>
  <c r="BD181" i="60"/>
  <c r="BD463" i="60" s="1"/>
  <c r="BE181" i="60"/>
  <c r="BE463" i="60" s="1"/>
  <c r="BF181" i="60"/>
  <c r="BF463" i="60" s="1"/>
  <c r="BG181" i="60"/>
  <c r="BG463" i="60" s="1"/>
  <c r="BH181" i="60"/>
  <c r="BH463" i="60" s="1"/>
  <c r="BI181" i="60"/>
  <c r="BI463" i="60" s="1"/>
  <c r="BJ181" i="60"/>
  <c r="BJ463" i="60" s="1"/>
  <c r="BK181" i="60"/>
  <c r="BK463" i="60" s="1"/>
  <c r="BL181" i="60"/>
  <c r="BL463" i="60" s="1"/>
  <c r="BM181" i="60"/>
  <c r="BM463" i="60" s="1"/>
  <c r="BN181" i="60"/>
  <c r="BN463" i="60" s="1"/>
  <c r="BO181" i="60"/>
  <c r="BO463" i="60" s="1"/>
  <c r="BP181" i="60"/>
  <c r="BP463" i="60" s="1"/>
  <c r="BQ181" i="60"/>
  <c r="BQ463" i="60" s="1"/>
  <c r="BR181" i="60"/>
  <c r="BR463" i="60" s="1"/>
  <c r="BS181" i="60"/>
  <c r="BS463" i="60" s="1"/>
  <c r="BT181" i="60"/>
  <c r="BT463" i="60" s="1"/>
  <c r="BU181" i="60"/>
  <c r="BU463" i="60" s="1"/>
  <c r="BV181" i="60"/>
  <c r="BV463" i="60" s="1"/>
  <c r="BW181" i="60"/>
  <c r="BW463" i="60" s="1"/>
  <c r="BX181" i="60"/>
  <c r="BX463" i="60" s="1"/>
  <c r="BY181" i="60"/>
  <c r="BY463" i="60" s="1"/>
  <c r="BZ181" i="60"/>
  <c r="BZ463" i="60" s="1"/>
  <c r="CA181" i="60"/>
  <c r="CA463" i="60" s="1"/>
  <c r="CB181" i="60"/>
  <c r="CB463" i="60" s="1"/>
  <c r="CC181" i="60"/>
  <c r="CC463" i="60" s="1"/>
  <c r="CD181" i="60"/>
  <c r="CD463" i="60" s="1"/>
  <c r="CE181" i="60"/>
  <c r="CE463" i="60" s="1"/>
  <c r="CF181" i="60"/>
  <c r="CF463" i="60" s="1"/>
  <c r="CG181" i="60"/>
  <c r="CG463" i="60" s="1"/>
  <c r="CH181" i="60"/>
  <c r="CH463" i="60" s="1"/>
  <c r="CI181" i="60"/>
  <c r="CI463" i="60" s="1"/>
  <c r="CJ181" i="60"/>
  <c r="CJ463" i="60" s="1"/>
  <c r="CK181" i="60"/>
  <c r="CK463" i="60" s="1"/>
  <c r="CL181" i="60"/>
  <c r="CL463" i="60" s="1"/>
  <c r="CM181" i="60"/>
  <c r="CM463" i="60" s="1"/>
  <c r="E182" i="60"/>
  <c r="E464" i="60" s="1"/>
  <c r="F182" i="60"/>
  <c r="F464" i="60" s="1"/>
  <c r="G182" i="60"/>
  <c r="G464" i="60" s="1"/>
  <c r="H182" i="60"/>
  <c r="H464" i="60" s="1"/>
  <c r="I182" i="60"/>
  <c r="I464" i="60" s="1"/>
  <c r="J182" i="60"/>
  <c r="J464" i="60" s="1"/>
  <c r="K182" i="60"/>
  <c r="K464" i="60" s="1"/>
  <c r="L182" i="60"/>
  <c r="L464" i="60" s="1"/>
  <c r="M182" i="60"/>
  <c r="M464" i="60" s="1"/>
  <c r="N182" i="60"/>
  <c r="N464" i="60" s="1"/>
  <c r="O182" i="60"/>
  <c r="O464" i="60" s="1"/>
  <c r="P182" i="60"/>
  <c r="P464" i="60" s="1"/>
  <c r="Q182" i="60"/>
  <c r="Q464" i="60" s="1"/>
  <c r="R182" i="60"/>
  <c r="R464" i="60" s="1"/>
  <c r="S182" i="60"/>
  <c r="S464" i="60" s="1"/>
  <c r="T182" i="60"/>
  <c r="T464" i="60" s="1"/>
  <c r="U182" i="60"/>
  <c r="U464" i="60" s="1"/>
  <c r="V182" i="60"/>
  <c r="V464" i="60" s="1"/>
  <c r="W182" i="60"/>
  <c r="W464" i="60" s="1"/>
  <c r="X182" i="60"/>
  <c r="X464" i="60" s="1"/>
  <c r="Y182" i="60"/>
  <c r="Y464" i="60" s="1"/>
  <c r="Z182" i="60"/>
  <c r="Z464" i="60" s="1"/>
  <c r="AA182" i="60"/>
  <c r="AA464" i="60" s="1"/>
  <c r="AB182" i="60"/>
  <c r="AB464" i="60" s="1"/>
  <c r="AC182" i="60"/>
  <c r="AC464" i="60" s="1"/>
  <c r="AD182" i="60"/>
  <c r="AD464" i="60" s="1"/>
  <c r="AE182" i="60"/>
  <c r="AE464" i="60" s="1"/>
  <c r="AF182" i="60"/>
  <c r="AF464" i="60" s="1"/>
  <c r="AG182" i="60"/>
  <c r="AG464" i="60" s="1"/>
  <c r="AH182" i="60"/>
  <c r="AH464" i="60" s="1"/>
  <c r="AI182" i="60"/>
  <c r="AI464" i="60" s="1"/>
  <c r="AJ182" i="60"/>
  <c r="AJ464" i="60" s="1"/>
  <c r="AK182" i="60"/>
  <c r="AK464" i="60" s="1"/>
  <c r="AL182" i="60"/>
  <c r="AL464" i="60" s="1"/>
  <c r="AM182" i="60"/>
  <c r="AM464" i="60" s="1"/>
  <c r="AN182" i="60"/>
  <c r="AN464" i="60" s="1"/>
  <c r="AO182" i="60"/>
  <c r="AO464" i="60" s="1"/>
  <c r="AP182" i="60"/>
  <c r="AP464" i="60" s="1"/>
  <c r="AQ182" i="60"/>
  <c r="AQ464" i="60" s="1"/>
  <c r="AR182" i="60"/>
  <c r="AR464" i="60" s="1"/>
  <c r="AS182" i="60"/>
  <c r="AS464" i="60" s="1"/>
  <c r="AT182" i="60"/>
  <c r="AT464" i="60" s="1"/>
  <c r="AU182" i="60"/>
  <c r="AU464" i="60" s="1"/>
  <c r="AV182" i="60"/>
  <c r="AV464" i="60" s="1"/>
  <c r="AW182" i="60"/>
  <c r="AW464" i="60" s="1"/>
  <c r="AX182" i="60"/>
  <c r="AX464" i="60" s="1"/>
  <c r="AY182" i="60"/>
  <c r="AY464" i="60" s="1"/>
  <c r="AZ182" i="60"/>
  <c r="AZ464" i="60" s="1"/>
  <c r="BA182" i="60"/>
  <c r="BA464" i="60" s="1"/>
  <c r="BB182" i="60"/>
  <c r="BB464" i="60" s="1"/>
  <c r="BC182" i="60"/>
  <c r="BC464" i="60" s="1"/>
  <c r="BD182" i="60"/>
  <c r="BD464" i="60" s="1"/>
  <c r="BE182" i="60"/>
  <c r="BE464" i="60" s="1"/>
  <c r="BF182" i="60"/>
  <c r="BF464" i="60" s="1"/>
  <c r="BG182" i="60"/>
  <c r="BG464" i="60" s="1"/>
  <c r="BH182" i="60"/>
  <c r="BH464" i="60" s="1"/>
  <c r="BI182" i="60"/>
  <c r="BI464" i="60" s="1"/>
  <c r="BJ182" i="60"/>
  <c r="BJ464" i="60" s="1"/>
  <c r="BK182" i="60"/>
  <c r="BK464" i="60" s="1"/>
  <c r="BL182" i="60"/>
  <c r="BL464" i="60" s="1"/>
  <c r="BM182" i="60"/>
  <c r="BM464" i="60" s="1"/>
  <c r="BN182" i="60"/>
  <c r="BN464" i="60" s="1"/>
  <c r="BO182" i="60"/>
  <c r="BO464" i="60" s="1"/>
  <c r="BP182" i="60"/>
  <c r="BP464" i="60" s="1"/>
  <c r="BQ182" i="60"/>
  <c r="BQ464" i="60" s="1"/>
  <c r="BR182" i="60"/>
  <c r="BR464" i="60" s="1"/>
  <c r="BS182" i="60"/>
  <c r="BS464" i="60" s="1"/>
  <c r="BT182" i="60"/>
  <c r="BT464" i="60" s="1"/>
  <c r="BU182" i="60"/>
  <c r="BU464" i="60" s="1"/>
  <c r="BV182" i="60"/>
  <c r="BV464" i="60" s="1"/>
  <c r="BW182" i="60"/>
  <c r="BW464" i="60" s="1"/>
  <c r="BX182" i="60"/>
  <c r="BX464" i="60" s="1"/>
  <c r="BY182" i="60"/>
  <c r="BY464" i="60" s="1"/>
  <c r="BZ182" i="60"/>
  <c r="BZ464" i="60" s="1"/>
  <c r="CA182" i="60"/>
  <c r="CA464" i="60" s="1"/>
  <c r="CB182" i="60"/>
  <c r="CB464" i="60" s="1"/>
  <c r="CC182" i="60"/>
  <c r="CC464" i="60" s="1"/>
  <c r="CD182" i="60"/>
  <c r="CD464" i="60" s="1"/>
  <c r="CE182" i="60"/>
  <c r="CE464" i="60" s="1"/>
  <c r="CF182" i="60"/>
  <c r="CF464" i="60" s="1"/>
  <c r="CG182" i="60"/>
  <c r="CG464" i="60" s="1"/>
  <c r="CH182" i="60"/>
  <c r="CH464" i="60" s="1"/>
  <c r="CI182" i="60"/>
  <c r="CI464" i="60" s="1"/>
  <c r="CJ182" i="60"/>
  <c r="CJ464" i="60" s="1"/>
  <c r="CK182" i="60"/>
  <c r="CK464" i="60" s="1"/>
  <c r="CL182" i="60"/>
  <c r="CL464" i="60" s="1"/>
  <c r="CM182" i="60"/>
  <c r="CM464" i="60" s="1"/>
  <c r="E183" i="60"/>
  <c r="E465" i="60" s="1"/>
  <c r="F183" i="60"/>
  <c r="F465" i="60" s="1"/>
  <c r="G183" i="60"/>
  <c r="G465" i="60" s="1"/>
  <c r="H183" i="60"/>
  <c r="H465" i="60" s="1"/>
  <c r="I183" i="60"/>
  <c r="I465" i="60" s="1"/>
  <c r="J183" i="60"/>
  <c r="J465" i="60" s="1"/>
  <c r="K183" i="60"/>
  <c r="K465" i="60" s="1"/>
  <c r="L183" i="60"/>
  <c r="L465" i="60" s="1"/>
  <c r="M183" i="60"/>
  <c r="M465" i="60" s="1"/>
  <c r="N183" i="60"/>
  <c r="N465" i="60" s="1"/>
  <c r="O183" i="60"/>
  <c r="O465" i="60" s="1"/>
  <c r="P183" i="60"/>
  <c r="P465" i="60" s="1"/>
  <c r="Q183" i="60"/>
  <c r="Q465" i="60" s="1"/>
  <c r="R183" i="60"/>
  <c r="R465" i="60" s="1"/>
  <c r="S183" i="60"/>
  <c r="S465" i="60" s="1"/>
  <c r="T183" i="60"/>
  <c r="T465" i="60" s="1"/>
  <c r="U183" i="60"/>
  <c r="U465" i="60" s="1"/>
  <c r="V183" i="60"/>
  <c r="V465" i="60" s="1"/>
  <c r="W183" i="60"/>
  <c r="W465" i="60" s="1"/>
  <c r="X183" i="60"/>
  <c r="X465" i="60" s="1"/>
  <c r="Y183" i="60"/>
  <c r="Y465" i="60" s="1"/>
  <c r="Z183" i="60"/>
  <c r="Z465" i="60" s="1"/>
  <c r="AA183" i="60"/>
  <c r="AA465" i="60" s="1"/>
  <c r="AB183" i="60"/>
  <c r="AB465" i="60" s="1"/>
  <c r="AC183" i="60"/>
  <c r="AC465" i="60" s="1"/>
  <c r="AD183" i="60"/>
  <c r="AD465" i="60" s="1"/>
  <c r="AE183" i="60"/>
  <c r="AE465" i="60" s="1"/>
  <c r="AF183" i="60"/>
  <c r="AF465" i="60" s="1"/>
  <c r="AG183" i="60"/>
  <c r="AG465" i="60" s="1"/>
  <c r="AH183" i="60"/>
  <c r="AH465" i="60" s="1"/>
  <c r="AI183" i="60"/>
  <c r="AI465" i="60" s="1"/>
  <c r="AJ183" i="60"/>
  <c r="AJ465" i="60" s="1"/>
  <c r="AK183" i="60"/>
  <c r="AK465" i="60" s="1"/>
  <c r="AL183" i="60"/>
  <c r="AL465" i="60" s="1"/>
  <c r="AM183" i="60"/>
  <c r="AM465" i="60" s="1"/>
  <c r="AN183" i="60"/>
  <c r="AN465" i="60" s="1"/>
  <c r="AO183" i="60"/>
  <c r="AO465" i="60" s="1"/>
  <c r="AP183" i="60"/>
  <c r="AP465" i="60" s="1"/>
  <c r="AQ183" i="60"/>
  <c r="AQ465" i="60" s="1"/>
  <c r="AR183" i="60"/>
  <c r="AR465" i="60" s="1"/>
  <c r="AS183" i="60"/>
  <c r="AS465" i="60" s="1"/>
  <c r="AT183" i="60"/>
  <c r="AT465" i="60" s="1"/>
  <c r="AU183" i="60"/>
  <c r="AU465" i="60" s="1"/>
  <c r="AV183" i="60"/>
  <c r="AV465" i="60" s="1"/>
  <c r="AW183" i="60"/>
  <c r="AW465" i="60" s="1"/>
  <c r="AX183" i="60"/>
  <c r="AX465" i="60" s="1"/>
  <c r="AY183" i="60"/>
  <c r="AY465" i="60" s="1"/>
  <c r="AZ183" i="60"/>
  <c r="AZ465" i="60" s="1"/>
  <c r="BA183" i="60"/>
  <c r="BA465" i="60" s="1"/>
  <c r="BB183" i="60"/>
  <c r="BB465" i="60" s="1"/>
  <c r="BC183" i="60"/>
  <c r="BC465" i="60" s="1"/>
  <c r="BD183" i="60"/>
  <c r="BD465" i="60" s="1"/>
  <c r="BE183" i="60"/>
  <c r="BE465" i="60" s="1"/>
  <c r="BF183" i="60"/>
  <c r="BF465" i="60" s="1"/>
  <c r="BG183" i="60"/>
  <c r="BG465" i="60" s="1"/>
  <c r="BH183" i="60"/>
  <c r="BH465" i="60" s="1"/>
  <c r="BI183" i="60"/>
  <c r="BI465" i="60" s="1"/>
  <c r="BJ183" i="60"/>
  <c r="BJ465" i="60" s="1"/>
  <c r="BK183" i="60"/>
  <c r="BK465" i="60" s="1"/>
  <c r="BL183" i="60"/>
  <c r="BL465" i="60" s="1"/>
  <c r="BM183" i="60"/>
  <c r="BM465" i="60" s="1"/>
  <c r="BN183" i="60"/>
  <c r="BN465" i="60" s="1"/>
  <c r="BO183" i="60"/>
  <c r="BO465" i="60" s="1"/>
  <c r="BP183" i="60"/>
  <c r="BP465" i="60" s="1"/>
  <c r="BQ183" i="60"/>
  <c r="BQ465" i="60" s="1"/>
  <c r="BR183" i="60"/>
  <c r="BR465" i="60" s="1"/>
  <c r="BS183" i="60"/>
  <c r="BS465" i="60" s="1"/>
  <c r="BT183" i="60"/>
  <c r="BT465" i="60" s="1"/>
  <c r="BU183" i="60"/>
  <c r="BU465" i="60" s="1"/>
  <c r="BV183" i="60"/>
  <c r="BV465" i="60" s="1"/>
  <c r="BW183" i="60"/>
  <c r="BW465" i="60" s="1"/>
  <c r="BX183" i="60"/>
  <c r="BX465" i="60" s="1"/>
  <c r="BY183" i="60"/>
  <c r="BY465" i="60" s="1"/>
  <c r="BZ183" i="60"/>
  <c r="BZ465" i="60" s="1"/>
  <c r="CA183" i="60"/>
  <c r="CA465" i="60" s="1"/>
  <c r="CB183" i="60"/>
  <c r="CB465" i="60" s="1"/>
  <c r="CC183" i="60"/>
  <c r="CC465" i="60" s="1"/>
  <c r="CD183" i="60"/>
  <c r="CD465" i="60" s="1"/>
  <c r="CE183" i="60"/>
  <c r="CE465" i="60" s="1"/>
  <c r="CF183" i="60"/>
  <c r="CF465" i="60" s="1"/>
  <c r="CG183" i="60"/>
  <c r="CG465" i="60" s="1"/>
  <c r="CH183" i="60"/>
  <c r="CH465" i="60" s="1"/>
  <c r="CI183" i="60"/>
  <c r="CI465" i="60" s="1"/>
  <c r="CJ183" i="60"/>
  <c r="CJ465" i="60" s="1"/>
  <c r="CK183" i="60"/>
  <c r="CK465" i="60" s="1"/>
  <c r="CL183" i="60"/>
  <c r="CL465" i="60" s="1"/>
  <c r="CM183" i="60"/>
  <c r="CM465" i="60" s="1"/>
  <c r="E184" i="60"/>
  <c r="E467" i="60" s="1"/>
  <c r="AA6" i="61" s="1"/>
  <c r="F184" i="60"/>
  <c r="F467" i="60" s="1"/>
  <c r="AA7" i="61" s="1"/>
  <c r="G184" i="60"/>
  <c r="G467" i="60" s="1"/>
  <c r="AA8" i="61" s="1"/>
  <c r="H184" i="60"/>
  <c r="H467" i="60" s="1"/>
  <c r="AA9" i="61" s="1"/>
  <c r="I184" i="60"/>
  <c r="I467" i="60" s="1"/>
  <c r="AA10" i="61" s="1"/>
  <c r="J184" i="60"/>
  <c r="J467" i="60" s="1"/>
  <c r="AA11" i="61" s="1"/>
  <c r="K184" i="60"/>
  <c r="K467" i="60" s="1"/>
  <c r="AA12" i="61" s="1"/>
  <c r="L184" i="60"/>
  <c r="L467" i="60" s="1"/>
  <c r="AA13" i="61" s="1"/>
  <c r="M184" i="60"/>
  <c r="M467" i="60" s="1"/>
  <c r="AA14" i="61" s="1"/>
  <c r="N184" i="60"/>
  <c r="N467" i="60" s="1"/>
  <c r="AA15" i="61" s="1"/>
  <c r="O184" i="60"/>
  <c r="O467" i="60" s="1"/>
  <c r="AA16" i="61" s="1"/>
  <c r="P184" i="60"/>
  <c r="P467" i="60" s="1"/>
  <c r="AA17" i="61" s="1"/>
  <c r="Q184" i="60"/>
  <c r="Q467" i="60" s="1"/>
  <c r="AA18" i="61" s="1"/>
  <c r="R184" i="60"/>
  <c r="R467" i="60" s="1"/>
  <c r="AA19" i="61" s="1"/>
  <c r="S184" i="60"/>
  <c r="S467" i="60" s="1"/>
  <c r="AA20" i="61" s="1"/>
  <c r="T184" i="60"/>
  <c r="T467" i="60" s="1"/>
  <c r="AA21" i="61" s="1"/>
  <c r="U184" i="60"/>
  <c r="U467" i="60" s="1"/>
  <c r="AA22" i="61" s="1"/>
  <c r="V184" i="60"/>
  <c r="V467" i="60" s="1"/>
  <c r="AA23" i="61" s="1"/>
  <c r="W184" i="60"/>
  <c r="W467" i="60" s="1"/>
  <c r="AA24" i="61" s="1"/>
  <c r="X184" i="60"/>
  <c r="X467" i="60" s="1"/>
  <c r="AA25" i="61" s="1"/>
  <c r="Y184" i="60"/>
  <c r="Y467" i="60" s="1"/>
  <c r="AA26" i="61" s="1"/>
  <c r="Z184" i="60"/>
  <c r="Z467" i="60" s="1"/>
  <c r="AA27" i="61" s="1"/>
  <c r="AA184" i="60"/>
  <c r="AA467" i="60" s="1"/>
  <c r="AA28" i="61" s="1"/>
  <c r="AB184" i="60"/>
  <c r="AB467" i="60" s="1"/>
  <c r="AA29" i="61" s="1"/>
  <c r="AC184" i="60"/>
  <c r="AC467" i="60" s="1"/>
  <c r="AA30" i="61" s="1"/>
  <c r="AD184" i="60"/>
  <c r="AD467" i="60" s="1"/>
  <c r="AA31" i="61" s="1"/>
  <c r="AE184" i="60"/>
  <c r="AE467" i="60" s="1"/>
  <c r="AA32" i="61" s="1"/>
  <c r="AF184" i="60"/>
  <c r="AF467" i="60" s="1"/>
  <c r="AA33" i="61" s="1"/>
  <c r="AG184" i="60"/>
  <c r="AG467" i="60" s="1"/>
  <c r="AA34" i="61" s="1"/>
  <c r="AH184" i="60"/>
  <c r="AH467" i="60" s="1"/>
  <c r="AA35" i="61" s="1"/>
  <c r="AI184" i="60"/>
  <c r="AI467" i="60" s="1"/>
  <c r="AA36" i="61" s="1"/>
  <c r="AJ184" i="60"/>
  <c r="AJ467" i="60" s="1"/>
  <c r="AA37" i="61" s="1"/>
  <c r="AK184" i="60"/>
  <c r="AK467" i="60" s="1"/>
  <c r="AA38" i="61" s="1"/>
  <c r="AL184" i="60"/>
  <c r="AL467" i="60" s="1"/>
  <c r="AA39" i="61" s="1"/>
  <c r="AM184" i="60"/>
  <c r="AM467" i="60" s="1"/>
  <c r="AA40" i="61" s="1"/>
  <c r="AN184" i="60"/>
  <c r="AN467" i="60" s="1"/>
  <c r="AA41" i="61" s="1"/>
  <c r="AO184" i="60"/>
  <c r="AO467" i="60" s="1"/>
  <c r="AA42" i="61" s="1"/>
  <c r="AP184" i="60"/>
  <c r="AP467" i="60" s="1"/>
  <c r="AA43" i="61" s="1"/>
  <c r="AQ184" i="60"/>
  <c r="AQ467" i="60" s="1"/>
  <c r="AA44" i="61" s="1"/>
  <c r="AR184" i="60"/>
  <c r="AR467" i="60" s="1"/>
  <c r="AA45" i="61" s="1"/>
  <c r="AS184" i="60"/>
  <c r="AS467" i="60" s="1"/>
  <c r="AA46" i="61" s="1"/>
  <c r="AT184" i="60"/>
  <c r="AT467" i="60" s="1"/>
  <c r="AA47" i="61" s="1"/>
  <c r="AU184" i="60"/>
  <c r="AU467" i="60" s="1"/>
  <c r="AA48" i="61" s="1"/>
  <c r="AV184" i="60"/>
  <c r="AV467" i="60" s="1"/>
  <c r="AA49" i="61" s="1"/>
  <c r="AW184" i="60"/>
  <c r="AW467" i="60" s="1"/>
  <c r="AA50" i="61" s="1"/>
  <c r="AX184" i="60"/>
  <c r="AX467" i="60" s="1"/>
  <c r="AA51" i="61" s="1"/>
  <c r="AY184" i="60"/>
  <c r="AY467" i="60" s="1"/>
  <c r="AA52" i="61" s="1"/>
  <c r="AZ184" i="60"/>
  <c r="AZ467" i="60" s="1"/>
  <c r="AA53" i="61" s="1"/>
  <c r="BA184" i="60"/>
  <c r="BA467" i="60" s="1"/>
  <c r="AA54" i="61" s="1"/>
  <c r="BB184" i="60"/>
  <c r="BB467" i="60" s="1"/>
  <c r="AA55" i="61" s="1"/>
  <c r="BC184" i="60"/>
  <c r="BC467" i="60" s="1"/>
  <c r="AA56" i="61" s="1"/>
  <c r="BD184" i="60"/>
  <c r="BD467" i="60" s="1"/>
  <c r="AA57" i="61" s="1"/>
  <c r="BE184" i="60"/>
  <c r="BE467" i="60" s="1"/>
  <c r="AA58" i="61" s="1"/>
  <c r="BF184" i="60"/>
  <c r="BF467" i="60" s="1"/>
  <c r="AA59" i="61" s="1"/>
  <c r="BG184" i="60"/>
  <c r="BG467" i="60" s="1"/>
  <c r="AA60" i="61" s="1"/>
  <c r="BH184" i="60"/>
  <c r="BH467" i="60" s="1"/>
  <c r="AA61" i="61" s="1"/>
  <c r="BI184" i="60"/>
  <c r="BI467" i="60" s="1"/>
  <c r="AA62" i="61" s="1"/>
  <c r="BJ184" i="60"/>
  <c r="BJ467" i="60" s="1"/>
  <c r="AA63" i="61" s="1"/>
  <c r="BK184" i="60"/>
  <c r="BK467" i="60" s="1"/>
  <c r="AA64" i="61" s="1"/>
  <c r="BL184" i="60"/>
  <c r="BL467" i="60" s="1"/>
  <c r="AA65" i="61" s="1"/>
  <c r="BM184" i="60"/>
  <c r="BM467" i="60" s="1"/>
  <c r="AA66" i="61" s="1"/>
  <c r="BN184" i="60"/>
  <c r="BN467" i="60" s="1"/>
  <c r="AA67" i="61" s="1"/>
  <c r="BO184" i="60"/>
  <c r="BO467" i="60" s="1"/>
  <c r="AA68" i="61" s="1"/>
  <c r="BP184" i="60"/>
  <c r="BP467" i="60" s="1"/>
  <c r="AA69" i="61" s="1"/>
  <c r="BQ184" i="60"/>
  <c r="BQ467" i="60" s="1"/>
  <c r="AA70" i="61" s="1"/>
  <c r="BR184" i="60"/>
  <c r="BR467" i="60" s="1"/>
  <c r="AA71" i="61" s="1"/>
  <c r="BS184" i="60"/>
  <c r="BS467" i="60" s="1"/>
  <c r="AA72" i="61" s="1"/>
  <c r="BT184" i="60"/>
  <c r="BT467" i="60" s="1"/>
  <c r="AA73" i="61" s="1"/>
  <c r="BU184" i="60"/>
  <c r="BU467" i="60" s="1"/>
  <c r="AA74" i="61" s="1"/>
  <c r="BV184" i="60"/>
  <c r="BV467" i="60" s="1"/>
  <c r="AA75" i="61" s="1"/>
  <c r="BW184" i="60"/>
  <c r="BW467" i="60" s="1"/>
  <c r="AA76" i="61" s="1"/>
  <c r="BX184" i="60"/>
  <c r="BX467" i="60" s="1"/>
  <c r="AA77" i="61" s="1"/>
  <c r="BY184" i="60"/>
  <c r="BY467" i="60" s="1"/>
  <c r="AA78" i="61" s="1"/>
  <c r="BZ184" i="60"/>
  <c r="BZ467" i="60" s="1"/>
  <c r="AA79" i="61" s="1"/>
  <c r="CA184" i="60"/>
  <c r="CA467" i="60" s="1"/>
  <c r="AA80" i="61" s="1"/>
  <c r="CB184" i="60"/>
  <c r="CB467" i="60" s="1"/>
  <c r="AA81" i="61" s="1"/>
  <c r="CC184" i="60"/>
  <c r="CC467" i="60" s="1"/>
  <c r="AA82" i="61" s="1"/>
  <c r="CD184" i="60"/>
  <c r="CD467" i="60" s="1"/>
  <c r="AA83" i="61" s="1"/>
  <c r="CE184" i="60"/>
  <c r="CE467" i="60" s="1"/>
  <c r="AA84" i="61" s="1"/>
  <c r="CF184" i="60"/>
  <c r="CF467" i="60" s="1"/>
  <c r="AA85" i="61" s="1"/>
  <c r="CG184" i="60"/>
  <c r="CG467" i="60" s="1"/>
  <c r="AA86" i="61" s="1"/>
  <c r="CH184" i="60"/>
  <c r="CH467" i="60" s="1"/>
  <c r="AA87" i="61" s="1"/>
  <c r="CI184" i="60"/>
  <c r="CI467" i="60" s="1"/>
  <c r="AA88" i="61" s="1"/>
  <c r="CJ184" i="60"/>
  <c r="CJ467" i="60" s="1"/>
  <c r="AA89" i="61" s="1"/>
  <c r="CK184" i="60"/>
  <c r="CK467" i="60" s="1"/>
  <c r="AA90" i="61" s="1"/>
  <c r="CL184" i="60"/>
  <c r="CL467" i="60" s="1"/>
  <c r="AA91" i="61" s="1"/>
  <c r="CM184" i="60"/>
  <c r="CM467" i="60" s="1"/>
  <c r="AA92" i="61" s="1"/>
  <c r="E185" i="60"/>
  <c r="E468" i="60" s="1"/>
  <c r="F185" i="60"/>
  <c r="F468" i="60" s="1"/>
  <c r="G185" i="60"/>
  <c r="G468" i="60" s="1"/>
  <c r="H185" i="60"/>
  <c r="H468" i="60" s="1"/>
  <c r="I185" i="60"/>
  <c r="I468" i="60" s="1"/>
  <c r="J185" i="60"/>
  <c r="J468" i="60" s="1"/>
  <c r="K185" i="60"/>
  <c r="K468" i="60" s="1"/>
  <c r="L185" i="60"/>
  <c r="L468" i="60" s="1"/>
  <c r="M185" i="60"/>
  <c r="M468" i="60" s="1"/>
  <c r="N185" i="60"/>
  <c r="N468" i="60" s="1"/>
  <c r="O185" i="60"/>
  <c r="O468" i="60" s="1"/>
  <c r="P185" i="60"/>
  <c r="P468" i="60" s="1"/>
  <c r="Q185" i="60"/>
  <c r="Q468" i="60" s="1"/>
  <c r="R185" i="60"/>
  <c r="R468" i="60" s="1"/>
  <c r="S185" i="60"/>
  <c r="S468" i="60" s="1"/>
  <c r="T185" i="60"/>
  <c r="T468" i="60" s="1"/>
  <c r="U185" i="60"/>
  <c r="U468" i="60" s="1"/>
  <c r="V185" i="60"/>
  <c r="V468" i="60" s="1"/>
  <c r="W185" i="60"/>
  <c r="W468" i="60" s="1"/>
  <c r="X185" i="60"/>
  <c r="X468" i="60" s="1"/>
  <c r="Y185" i="60"/>
  <c r="Y468" i="60" s="1"/>
  <c r="Z185" i="60"/>
  <c r="Z468" i="60" s="1"/>
  <c r="AA185" i="60"/>
  <c r="AA468" i="60" s="1"/>
  <c r="AB185" i="60"/>
  <c r="AB468" i="60" s="1"/>
  <c r="AC185" i="60"/>
  <c r="AC468" i="60" s="1"/>
  <c r="AD185" i="60"/>
  <c r="AD468" i="60" s="1"/>
  <c r="AE185" i="60"/>
  <c r="AE468" i="60" s="1"/>
  <c r="AF185" i="60"/>
  <c r="AF468" i="60" s="1"/>
  <c r="AG185" i="60"/>
  <c r="AG468" i="60" s="1"/>
  <c r="AH185" i="60"/>
  <c r="AH468" i="60" s="1"/>
  <c r="AI185" i="60"/>
  <c r="AI468" i="60" s="1"/>
  <c r="AJ185" i="60"/>
  <c r="AJ468" i="60" s="1"/>
  <c r="AK185" i="60"/>
  <c r="AK468" i="60" s="1"/>
  <c r="AL185" i="60"/>
  <c r="AL468" i="60" s="1"/>
  <c r="AM185" i="60"/>
  <c r="AM468" i="60" s="1"/>
  <c r="AN185" i="60"/>
  <c r="AN468" i="60" s="1"/>
  <c r="AO185" i="60"/>
  <c r="AO468" i="60" s="1"/>
  <c r="AP185" i="60"/>
  <c r="AP468" i="60" s="1"/>
  <c r="AQ185" i="60"/>
  <c r="AQ468" i="60" s="1"/>
  <c r="AR185" i="60"/>
  <c r="AR468" i="60" s="1"/>
  <c r="AS185" i="60"/>
  <c r="AS468" i="60" s="1"/>
  <c r="AT185" i="60"/>
  <c r="AT468" i="60" s="1"/>
  <c r="AU185" i="60"/>
  <c r="AU468" i="60" s="1"/>
  <c r="AV185" i="60"/>
  <c r="AV468" i="60" s="1"/>
  <c r="AW185" i="60"/>
  <c r="AW468" i="60" s="1"/>
  <c r="AX185" i="60"/>
  <c r="AX468" i="60" s="1"/>
  <c r="AY185" i="60"/>
  <c r="AY468" i="60" s="1"/>
  <c r="AZ185" i="60"/>
  <c r="AZ468" i="60" s="1"/>
  <c r="BA185" i="60"/>
  <c r="BA468" i="60" s="1"/>
  <c r="BB185" i="60"/>
  <c r="BB468" i="60" s="1"/>
  <c r="BC185" i="60"/>
  <c r="BC468" i="60" s="1"/>
  <c r="BD185" i="60"/>
  <c r="BD468" i="60" s="1"/>
  <c r="BE185" i="60"/>
  <c r="BE468" i="60" s="1"/>
  <c r="BF185" i="60"/>
  <c r="BF468" i="60" s="1"/>
  <c r="BG185" i="60"/>
  <c r="BG468" i="60" s="1"/>
  <c r="BH185" i="60"/>
  <c r="BH468" i="60" s="1"/>
  <c r="BI185" i="60"/>
  <c r="BI468" i="60" s="1"/>
  <c r="BJ185" i="60"/>
  <c r="BJ468" i="60" s="1"/>
  <c r="BK185" i="60"/>
  <c r="BK468" i="60" s="1"/>
  <c r="BL185" i="60"/>
  <c r="BL468" i="60" s="1"/>
  <c r="BM185" i="60"/>
  <c r="BM468" i="60" s="1"/>
  <c r="BN185" i="60"/>
  <c r="BN468" i="60" s="1"/>
  <c r="BO185" i="60"/>
  <c r="BO468" i="60" s="1"/>
  <c r="BP185" i="60"/>
  <c r="BP468" i="60" s="1"/>
  <c r="BQ185" i="60"/>
  <c r="BQ468" i="60" s="1"/>
  <c r="BR185" i="60"/>
  <c r="BR468" i="60" s="1"/>
  <c r="BS185" i="60"/>
  <c r="BS468" i="60" s="1"/>
  <c r="BT185" i="60"/>
  <c r="BT468" i="60" s="1"/>
  <c r="BU185" i="60"/>
  <c r="BU468" i="60" s="1"/>
  <c r="BV185" i="60"/>
  <c r="BV468" i="60" s="1"/>
  <c r="BW185" i="60"/>
  <c r="BW468" i="60" s="1"/>
  <c r="BX185" i="60"/>
  <c r="BX468" i="60" s="1"/>
  <c r="BY185" i="60"/>
  <c r="BY468" i="60" s="1"/>
  <c r="BZ185" i="60"/>
  <c r="BZ468" i="60" s="1"/>
  <c r="CA185" i="60"/>
  <c r="CA468" i="60" s="1"/>
  <c r="CB185" i="60"/>
  <c r="CB468" i="60" s="1"/>
  <c r="CC185" i="60"/>
  <c r="CC468" i="60" s="1"/>
  <c r="CD185" i="60"/>
  <c r="CD468" i="60" s="1"/>
  <c r="CE185" i="60"/>
  <c r="CE468" i="60" s="1"/>
  <c r="CF185" i="60"/>
  <c r="CF468" i="60" s="1"/>
  <c r="CG185" i="60"/>
  <c r="CG468" i="60" s="1"/>
  <c r="CH185" i="60"/>
  <c r="CH468" i="60" s="1"/>
  <c r="CI185" i="60"/>
  <c r="CI468" i="60" s="1"/>
  <c r="CJ185" i="60"/>
  <c r="CJ468" i="60" s="1"/>
  <c r="CK185" i="60"/>
  <c r="CK468" i="60" s="1"/>
  <c r="CL185" i="60"/>
  <c r="CL468" i="60" s="1"/>
  <c r="CM185" i="60"/>
  <c r="CM468" i="60" s="1"/>
  <c r="E186" i="60"/>
  <c r="E469" i="60" s="1"/>
  <c r="F186" i="60"/>
  <c r="F469" i="60" s="1"/>
  <c r="G186" i="60"/>
  <c r="G469" i="60" s="1"/>
  <c r="H186" i="60"/>
  <c r="H469" i="60" s="1"/>
  <c r="I186" i="60"/>
  <c r="I469" i="60" s="1"/>
  <c r="J186" i="60"/>
  <c r="J469" i="60" s="1"/>
  <c r="K186" i="60"/>
  <c r="K469" i="60" s="1"/>
  <c r="L186" i="60"/>
  <c r="L469" i="60" s="1"/>
  <c r="M186" i="60"/>
  <c r="M469" i="60" s="1"/>
  <c r="N186" i="60"/>
  <c r="N469" i="60" s="1"/>
  <c r="O186" i="60"/>
  <c r="O469" i="60" s="1"/>
  <c r="P186" i="60"/>
  <c r="P469" i="60" s="1"/>
  <c r="Q186" i="60"/>
  <c r="Q469" i="60" s="1"/>
  <c r="R186" i="60"/>
  <c r="R469" i="60" s="1"/>
  <c r="S186" i="60"/>
  <c r="S469" i="60" s="1"/>
  <c r="T186" i="60"/>
  <c r="T469" i="60" s="1"/>
  <c r="U186" i="60"/>
  <c r="U469" i="60" s="1"/>
  <c r="V186" i="60"/>
  <c r="V469" i="60" s="1"/>
  <c r="W186" i="60"/>
  <c r="W469" i="60" s="1"/>
  <c r="X186" i="60"/>
  <c r="X469" i="60" s="1"/>
  <c r="Y186" i="60"/>
  <c r="Y469" i="60" s="1"/>
  <c r="Z186" i="60"/>
  <c r="Z469" i="60" s="1"/>
  <c r="AA186" i="60"/>
  <c r="AA469" i="60" s="1"/>
  <c r="AB186" i="60"/>
  <c r="AB469" i="60" s="1"/>
  <c r="AC186" i="60"/>
  <c r="AC469" i="60" s="1"/>
  <c r="AD186" i="60"/>
  <c r="AD469" i="60" s="1"/>
  <c r="AE186" i="60"/>
  <c r="AE469" i="60" s="1"/>
  <c r="AF186" i="60"/>
  <c r="AF469" i="60" s="1"/>
  <c r="AG186" i="60"/>
  <c r="AG469" i="60" s="1"/>
  <c r="AH186" i="60"/>
  <c r="AH469" i="60" s="1"/>
  <c r="AI186" i="60"/>
  <c r="AI469" i="60" s="1"/>
  <c r="AJ186" i="60"/>
  <c r="AJ469" i="60" s="1"/>
  <c r="AK186" i="60"/>
  <c r="AK469" i="60" s="1"/>
  <c r="AL186" i="60"/>
  <c r="AL469" i="60" s="1"/>
  <c r="AM186" i="60"/>
  <c r="AM469" i="60" s="1"/>
  <c r="AN186" i="60"/>
  <c r="AN469" i="60" s="1"/>
  <c r="AO186" i="60"/>
  <c r="AO469" i="60" s="1"/>
  <c r="AP186" i="60"/>
  <c r="AP469" i="60" s="1"/>
  <c r="AQ186" i="60"/>
  <c r="AQ469" i="60" s="1"/>
  <c r="AR186" i="60"/>
  <c r="AR469" i="60" s="1"/>
  <c r="AS186" i="60"/>
  <c r="AS469" i="60" s="1"/>
  <c r="AT186" i="60"/>
  <c r="AT469" i="60" s="1"/>
  <c r="AU186" i="60"/>
  <c r="AU469" i="60" s="1"/>
  <c r="AV186" i="60"/>
  <c r="AV469" i="60" s="1"/>
  <c r="AW186" i="60"/>
  <c r="AW469" i="60" s="1"/>
  <c r="AX186" i="60"/>
  <c r="AX469" i="60" s="1"/>
  <c r="AY186" i="60"/>
  <c r="AY469" i="60" s="1"/>
  <c r="AZ186" i="60"/>
  <c r="AZ469" i="60" s="1"/>
  <c r="BA186" i="60"/>
  <c r="BA469" i="60" s="1"/>
  <c r="BB186" i="60"/>
  <c r="BB469" i="60" s="1"/>
  <c r="BC186" i="60"/>
  <c r="BC469" i="60" s="1"/>
  <c r="BD186" i="60"/>
  <c r="BD469" i="60" s="1"/>
  <c r="BE186" i="60"/>
  <c r="BE469" i="60" s="1"/>
  <c r="BF186" i="60"/>
  <c r="BF469" i="60" s="1"/>
  <c r="BG186" i="60"/>
  <c r="BG469" i="60" s="1"/>
  <c r="BH186" i="60"/>
  <c r="BH469" i="60" s="1"/>
  <c r="BI186" i="60"/>
  <c r="BI469" i="60" s="1"/>
  <c r="BJ186" i="60"/>
  <c r="BJ469" i="60" s="1"/>
  <c r="BK186" i="60"/>
  <c r="BK469" i="60" s="1"/>
  <c r="BL186" i="60"/>
  <c r="BL469" i="60" s="1"/>
  <c r="BM186" i="60"/>
  <c r="BM469" i="60" s="1"/>
  <c r="BN186" i="60"/>
  <c r="BN469" i="60" s="1"/>
  <c r="BO186" i="60"/>
  <c r="BO469" i="60" s="1"/>
  <c r="BP186" i="60"/>
  <c r="BP469" i="60" s="1"/>
  <c r="BQ186" i="60"/>
  <c r="BQ469" i="60" s="1"/>
  <c r="BR186" i="60"/>
  <c r="BR469" i="60" s="1"/>
  <c r="BS186" i="60"/>
  <c r="BS469" i="60" s="1"/>
  <c r="BT186" i="60"/>
  <c r="BT469" i="60" s="1"/>
  <c r="BU186" i="60"/>
  <c r="BU469" i="60" s="1"/>
  <c r="BV186" i="60"/>
  <c r="BV469" i="60" s="1"/>
  <c r="BW186" i="60"/>
  <c r="BW469" i="60" s="1"/>
  <c r="BX186" i="60"/>
  <c r="BX469" i="60" s="1"/>
  <c r="BY186" i="60"/>
  <c r="BY469" i="60" s="1"/>
  <c r="BZ186" i="60"/>
  <c r="BZ469" i="60" s="1"/>
  <c r="CA186" i="60"/>
  <c r="CA469" i="60" s="1"/>
  <c r="CB186" i="60"/>
  <c r="CB469" i="60" s="1"/>
  <c r="CC186" i="60"/>
  <c r="CC469" i="60" s="1"/>
  <c r="CD186" i="60"/>
  <c r="CD469" i="60" s="1"/>
  <c r="CE186" i="60"/>
  <c r="CE469" i="60" s="1"/>
  <c r="CF186" i="60"/>
  <c r="CF469" i="60" s="1"/>
  <c r="CG186" i="60"/>
  <c r="CG469" i="60" s="1"/>
  <c r="CH186" i="60"/>
  <c r="CH469" i="60" s="1"/>
  <c r="CI186" i="60"/>
  <c r="CI469" i="60" s="1"/>
  <c r="CJ186" i="60"/>
  <c r="CJ469" i="60" s="1"/>
  <c r="CK186" i="60"/>
  <c r="CK469" i="60" s="1"/>
  <c r="CL186" i="60"/>
  <c r="CL469" i="60" s="1"/>
  <c r="CM186" i="60"/>
  <c r="CM469" i="60" s="1"/>
  <c r="E187" i="60"/>
  <c r="E470" i="60" s="1"/>
  <c r="F187" i="60"/>
  <c r="F470" i="60" s="1"/>
  <c r="G187" i="60"/>
  <c r="G470" i="60" s="1"/>
  <c r="H187" i="60"/>
  <c r="H470" i="60" s="1"/>
  <c r="I187" i="60"/>
  <c r="I470" i="60" s="1"/>
  <c r="J187" i="60"/>
  <c r="J470" i="60" s="1"/>
  <c r="K187" i="60"/>
  <c r="K470" i="60" s="1"/>
  <c r="L187" i="60"/>
  <c r="L470" i="60" s="1"/>
  <c r="M187" i="60"/>
  <c r="M470" i="60" s="1"/>
  <c r="N187" i="60"/>
  <c r="N470" i="60" s="1"/>
  <c r="O187" i="60"/>
  <c r="O470" i="60" s="1"/>
  <c r="P187" i="60"/>
  <c r="P470" i="60" s="1"/>
  <c r="Q187" i="60"/>
  <c r="Q470" i="60" s="1"/>
  <c r="R187" i="60"/>
  <c r="R470" i="60" s="1"/>
  <c r="S187" i="60"/>
  <c r="S470" i="60" s="1"/>
  <c r="T187" i="60"/>
  <c r="T470" i="60" s="1"/>
  <c r="U187" i="60"/>
  <c r="U470" i="60" s="1"/>
  <c r="V187" i="60"/>
  <c r="V470" i="60" s="1"/>
  <c r="W187" i="60"/>
  <c r="W470" i="60" s="1"/>
  <c r="X187" i="60"/>
  <c r="X470" i="60" s="1"/>
  <c r="Y187" i="60"/>
  <c r="Y470" i="60" s="1"/>
  <c r="Z187" i="60"/>
  <c r="Z470" i="60" s="1"/>
  <c r="AA187" i="60"/>
  <c r="AA470" i="60" s="1"/>
  <c r="AB187" i="60"/>
  <c r="AB470" i="60" s="1"/>
  <c r="AC187" i="60"/>
  <c r="AC470" i="60" s="1"/>
  <c r="AD187" i="60"/>
  <c r="AD470" i="60" s="1"/>
  <c r="AE187" i="60"/>
  <c r="AE470" i="60" s="1"/>
  <c r="AF187" i="60"/>
  <c r="AF470" i="60" s="1"/>
  <c r="AG187" i="60"/>
  <c r="AG470" i="60" s="1"/>
  <c r="AH187" i="60"/>
  <c r="AH470" i="60" s="1"/>
  <c r="AI187" i="60"/>
  <c r="AI470" i="60" s="1"/>
  <c r="AJ187" i="60"/>
  <c r="AJ470" i="60" s="1"/>
  <c r="AK187" i="60"/>
  <c r="AK470" i="60" s="1"/>
  <c r="AL187" i="60"/>
  <c r="AL470" i="60" s="1"/>
  <c r="AM187" i="60"/>
  <c r="AM470" i="60" s="1"/>
  <c r="AN187" i="60"/>
  <c r="AN470" i="60" s="1"/>
  <c r="AO187" i="60"/>
  <c r="AO470" i="60" s="1"/>
  <c r="AP187" i="60"/>
  <c r="AP470" i="60" s="1"/>
  <c r="AQ187" i="60"/>
  <c r="AQ470" i="60" s="1"/>
  <c r="AR187" i="60"/>
  <c r="AR470" i="60" s="1"/>
  <c r="AS187" i="60"/>
  <c r="AS470" i="60" s="1"/>
  <c r="AT187" i="60"/>
  <c r="AT470" i="60" s="1"/>
  <c r="AU187" i="60"/>
  <c r="AU470" i="60" s="1"/>
  <c r="AV187" i="60"/>
  <c r="AV470" i="60" s="1"/>
  <c r="AW187" i="60"/>
  <c r="AW470" i="60" s="1"/>
  <c r="AX187" i="60"/>
  <c r="AX470" i="60" s="1"/>
  <c r="AY187" i="60"/>
  <c r="AY470" i="60" s="1"/>
  <c r="AZ187" i="60"/>
  <c r="AZ470" i="60" s="1"/>
  <c r="BA187" i="60"/>
  <c r="BA470" i="60" s="1"/>
  <c r="BB187" i="60"/>
  <c r="BB470" i="60" s="1"/>
  <c r="BC187" i="60"/>
  <c r="BC470" i="60" s="1"/>
  <c r="BD187" i="60"/>
  <c r="BD470" i="60" s="1"/>
  <c r="BE187" i="60"/>
  <c r="BE470" i="60" s="1"/>
  <c r="BF187" i="60"/>
  <c r="BF470" i="60" s="1"/>
  <c r="BG187" i="60"/>
  <c r="BG470" i="60" s="1"/>
  <c r="BH187" i="60"/>
  <c r="BH470" i="60" s="1"/>
  <c r="BI187" i="60"/>
  <c r="BI470" i="60" s="1"/>
  <c r="BJ187" i="60"/>
  <c r="BJ470" i="60" s="1"/>
  <c r="BK187" i="60"/>
  <c r="BK470" i="60" s="1"/>
  <c r="BL187" i="60"/>
  <c r="BL470" i="60" s="1"/>
  <c r="BM187" i="60"/>
  <c r="BM470" i="60" s="1"/>
  <c r="BN187" i="60"/>
  <c r="BN470" i="60" s="1"/>
  <c r="BO187" i="60"/>
  <c r="BO470" i="60" s="1"/>
  <c r="BP187" i="60"/>
  <c r="BP470" i="60" s="1"/>
  <c r="BQ187" i="60"/>
  <c r="BQ470" i="60" s="1"/>
  <c r="BR187" i="60"/>
  <c r="BR470" i="60" s="1"/>
  <c r="BS187" i="60"/>
  <c r="BS470" i="60" s="1"/>
  <c r="BT187" i="60"/>
  <c r="BT470" i="60" s="1"/>
  <c r="BU187" i="60"/>
  <c r="BU470" i="60" s="1"/>
  <c r="BV187" i="60"/>
  <c r="BV470" i="60" s="1"/>
  <c r="BW187" i="60"/>
  <c r="BW470" i="60" s="1"/>
  <c r="BX187" i="60"/>
  <c r="BX470" i="60" s="1"/>
  <c r="BY187" i="60"/>
  <c r="BY470" i="60" s="1"/>
  <c r="BZ187" i="60"/>
  <c r="BZ470" i="60" s="1"/>
  <c r="CA187" i="60"/>
  <c r="CA470" i="60" s="1"/>
  <c r="CB187" i="60"/>
  <c r="CB470" i="60" s="1"/>
  <c r="CC187" i="60"/>
  <c r="CC470" i="60" s="1"/>
  <c r="CD187" i="60"/>
  <c r="CD470" i="60" s="1"/>
  <c r="CE187" i="60"/>
  <c r="CE470" i="60" s="1"/>
  <c r="CF187" i="60"/>
  <c r="CF470" i="60" s="1"/>
  <c r="CG187" i="60"/>
  <c r="CG470" i="60" s="1"/>
  <c r="CH187" i="60"/>
  <c r="CH470" i="60" s="1"/>
  <c r="CI187" i="60"/>
  <c r="CI470" i="60" s="1"/>
  <c r="CJ187" i="60"/>
  <c r="CJ470" i="60" s="1"/>
  <c r="CK187" i="60"/>
  <c r="CK470" i="60" s="1"/>
  <c r="CL187" i="60"/>
  <c r="CL470" i="60" s="1"/>
  <c r="CM187" i="60"/>
  <c r="CM470" i="60" s="1"/>
  <c r="E188" i="60"/>
  <c r="E471" i="60" s="1"/>
  <c r="F188" i="60"/>
  <c r="F471" i="60" s="1"/>
  <c r="G188" i="60"/>
  <c r="G471" i="60" s="1"/>
  <c r="H188" i="60"/>
  <c r="H471" i="60" s="1"/>
  <c r="I188" i="60"/>
  <c r="I471" i="60" s="1"/>
  <c r="J188" i="60"/>
  <c r="J471" i="60" s="1"/>
  <c r="K188" i="60"/>
  <c r="K471" i="60" s="1"/>
  <c r="L188" i="60"/>
  <c r="L471" i="60" s="1"/>
  <c r="M188" i="60"/>
  <c r="M471" i="60" s="1"/>
  <c r="N188" i="60"/>
  <c r="N471" i="60" s="1"/>
  <c r="O188" i="60"/>
  <c r="O471" i="60" s="1"/>
  <c r="P188" i="60"/>
  <c r="P471" i="60" s="1"/>
  <c r="Q188" i="60"/>
  <c r="Q471" i="60" s="1"/>
  <c r="R188" i="60"/>
  <c r="R471" i="60" s="1"/>
  <c r="S188" i="60"/>
  <c r="S471" i="60" s="1"/>
  <c r="T188" i="60"/>
  <c r="T471" i="60" s="1"/>
  <c r="U188" i="60"/>
  <c r="U471" i="60" s="1"/>
  <c r="V188" i="60"/>
  <c r="V471" i="60" s="1"/>
  <c r="W188" i="60"/>
  <c r="W471" i="60" s="1"/>
  <c r="X188" i="60"/>
  <c r="X471" i="60" s="1"/>
  <c r="Y188" i="60"/>
  <c r="Y471" i="60" s="1"/>
  <c r="Z188" i="60"/>
  <c r="Z471" i="60" s="1"/>
  <c r="AA188" i="60"/>
  <c r="AA471" i="60" s="1"/>
  <c r="AB188" i="60"/>
  <c r="AB471" i="60" s="1"/>
  <c r="AC188" i="60"/>
  <c r="AC471" i="60" s="1"/>
  <c r="AD188" i="60"/>
  <c r="AD471" i="60" s="1"/>
  <c r="AE188" i="60"/>
  <c r="AE471" i="60" s="1"/>
  <c r="AF188" i="60"/>
  <c r="AF471" i="60" s="1"/>
  <c r="AG188" i="60"/>
  <c r="AG471" i="60" s="1"/>
  <c r="AH188" i="60"/>
  <c r="AH471" i="60" s="1"/>
  <c r="AI188" i="60"/>
  <c r="AI471" i="60" s="1"/>
  <c r="AJ188" i="60"/>
  <c r="AJ471" i="60" s="1"/>
  <c r="AK188" i="60"/>
  <c r="AK471" i="60" s="1"/>
  <c r="AL188" i="60"/>
  <c r="AL471" i="60" s="1"/>
  <c r="AM188" i="60"/>
  <c r="AM471" i="60" s="1"/>
  <c r="AN188" i="60"/>
  <c r="AN471" i="60" s="1"/>
  <c r="AO188" i="60"/>
  <c r="AO471" i="60" s="1"/>
  <c r="AP188" i="60"/>
  <c r="AP471" i="60" s="1"/>
  <c r="AQ188" i="60"/>
  <c r="AQ471" i="60" s="1"/>
  <c r="AR188" i="60"/>
  <c r="AR471" i="60" s="1"/>
  <c r="AS188" i="60"/>
  <c r="AS471" i="60" s="1"/>
  <c r="AT188" i="60"/>
  <c r="AT471" i="60" s="1"/>
  <c r="AU188" i="60"/>
  <c r="AU471" i="60" s="1"/>
  <c r="AV188" i="60"/>
  <c r="AV471" i="60" s="1"/>
  <c r="AW188" i="60"/>
  <c r="AW471" i="60" s="1"/>
  <c r="AX188" i="60"/>
  <c r="AX471" i="60" s="1"/>
  <c r="AY188" i="60"/>
  <c r="AY471" i="60" s="1"/>
  <c r="AZ188" i="60"/>
  <c r="AZ471" i="60" s="1"/>
  <c r="BA188" i="60"/>
  <c r="BA471" i="60" s="1"/>
  <c r="BB188" i="60"/>
  <c r="BB471" i="60" s="1"/>
  <c r="BC188" i="60"/>
  <c r="BC471" i="60" s="1"/>
  <c r="BD188" i="60"/>
  <c r="BD471" i="60" s="1"/>
  <c r="BE188" i="60"/>
  <c r="BE471" i="60" s="1"/>
  <c r="BF188" i="60"/>
  <c r="BF471" i="60" s="1"/>
  <c r="BG188" i="60"/>
  <c r="BG471" i="60" s="1"/>
  <c r="BH188" i="60"/>
  <c r="BH471" i="60" s="1"/>
  <c r="BI188" i="60"/>
  <c r="BI471" i="60" s="1"/>
  <c r="BJ188" i="60"/>
  <c r="BJ471" i="60" s="1"/>
  <c r="BK188" i="60"/>
  <c r="BK471" i="60" s="1"/>
  <c r="BL188" i="60"/>
  <c r="BL471" i="60" s="1"/>
  <c r="BM188" i="60"/>
  <c r="BM471" i="60" s="1"/>
  <c r="BN188" i="60"/>
  <c r="BN471" i="60" s="1"/>
  <c r="BO188" i="60"/>
  <c r="BO471" i="60" s="1"/>
  <c r="BP188" i="60"/>
  <c r="BP471" i="60" s="1"/>
  <c r="BQ188" i="60"/>
  <c r="BQ471" i="60" s="1"/>
  <c r="BR188" i="60"/>
  <c r="BR471" i="60" s="1"/>
  <c r="BS188" i="60"/>
  <c r="BS471" i="60" s="1"/>
  <c r="BT188" i="60"/>
  <c r="BT471" i="60" s="1"/>
  <c r="BU188" i="60"/>
  <c r="BU471" i="60" s="1"/>
  <c r="BV188" i="60"/>
  <c r="BV471" i="60" s="1"/>
  <c r="BW188" i="60"/>
  <c r="BW471" i="60" s="1"/>
  <c r="BX188" i="60"/>
  <c r="BX471" i="60" s="1"/>
  <c r="BY188" i="60"/>
  <c r="BY471" i="60" s="1"/>
  <c r="BZ188" i="60"/>
  <c r="BZ471" i="60" s="1"/>
  <c r="CA188" i="60"/>
  <c r="CA471" i="60" s="1"/>
  <c r="CB188" i="60"/>
  <c r="CB471" i="60" s="1"/>
  <c r="CC188" i="60"/>
  <c r="CC471" i="60" s="1"/>
  <c r="CD188" i="60"/>
  <c r="CD471" i="60" s="1"/>
  <c r="CE188" i="60"/>
  <c r="CE471" i="60" s="1"/>
  <c r="CF188" i="60"/>
  <c r="CF471" i="60" s="1"/>
  <c r="CG188" i="60"/>
  <c r="CG471" i="60" s="1"/>
  <c r="CH188" i="60"/>
  <c r="CH471" i="60" s="1"/>
  <c r="CI188" i="60"/>
  <c r="CI471" i="60" s="1"/>
  <c r="CJ188" i="60"/>
  <c r="CJ471" i="60" s="1"/>
  <c r="CK188" i="60"/>
  <c r="CK471" i="60" s="1"/>
  <c r="CL188" i="60"/>
  <c r="CL471" i="60" s="1"/>
  <c r="CM188" i="60"/>
  <c r="CM471" i="60" s="1"/>
  <c r="E189" i="60"/>
  <c r="F189" i="60"/>
  <c r="G189" i="60"/>
  <c r="H189" i="60"/>
  <c r="I189" i="60"/>
  <c r="J189" i="60"/>
  <c r="K189" i="60"/>
  <c r="L189" i="60"/>
  <c r="M189" i="60"/>
  <c r="N189" i="60"/>
  <c r="O189" i="60"/>
  <c r="P189" i="60"/>
  <c r="Q189" i="60"/>
  <c r="R189" i="60"/>
  <c r="S189" i="60"/>
  <c r="T189" i="60"/>
  <c r="U189" i="60"/>
  <c r="V189" i="60"/>
  <c r="W189" i="60"/>
  <c r="X189" i="60"/>
  <c r="Y189" i="60"/>
  <c r="Z189" i="60"/>
  <c r="AA189" i="60"/>
  <c r="AB189" i="60"/>
  <c r="AC189" i="60"/>
  <c r="AD189" i="60"/>
  <c r="AE189" i="60"/>
  <c r="AF189" i="60"/>
  <c r="AG189" i="60"/>
  <c r="AH189" i="60"/>
  <c r="AI189" i="60"/>
  <c r="AJ189" i="60"/>
  <c r="AK189" i="60"/>
  <c r="AL189" i="60"/>
  <c r="AM189" i="60"/>
  <c r="AN189" i="60"/>
  <c r="AO189" i="60"/>
  <c r="AP189" i="60"/>
  <c r="AQ189" i="60"/>
  <c r="AR189" i="60"/>
  <c r="AS189" i="60"/>
  <c r="AT189" i="60"/>
  <c r="AU189" i="60"/>
  <c r="AV189" i="60"/>
  <c r="AW189" i="60"/>
  <c r="AX189" i="60"/>
  <c r="AY189" i="60"/>
  <c r="AZ189" i="60"/>
  <c r="BA189" i="60"/>
  <c r="BB189" i="60"/>
  <c r="BC189" i="60"/>
  <c r="BD189" i="60"/>
  <c r="BE189" i="60"/>
  <c r="BF189" i="60"/>
  <c r="BG189" i="60"/>
  <c r="BH189" i="60"/>
  <c r="BI189" i="60"/>
  <c r="BJ189" i="60"/>
  <c r="BK189" i="60"/>
  <c r="BL189" i="60"/>
  <c r="BM189" i="60"/>
  <c r="BN189" i="60"/>
  <c r="BO189" i="60"/>
  <c r="BP189" i="60"/>
  <c r="BQ189" i="60"/>
  <c r="BR189" i="60"/>
  <c r="BS189" i="60"/>
  <c r="BT189" i="60"/>
  <c r="BU189" i="60"/>
  <c r="BV189" i="60"/>
  <c r="BW189" i="60"/>
  <c r="BX189" i="60"/>
  <c r="BY189" i="60"/>
  <c r="BZ189" i="60"/>
  <c r="CA189" i="60"/>
  <c r="CB189" i="60"/>
  <c r="CC189" i="60"/>
  <c r="CD189" i="60"/>
  <c r="CE189" i="60"/>
  <c r="CF189" i="60"/>
  <c r="CG189" i="60"/>
  <c r="CH189" i="60"/>
  <c r="CI189" i="60"/>
  <c r="CJ189" i="60"/>
  <c r="CK189" i="60"/>
  <c r="CL189" i="60"/>
  <c r="CM189" i="60"/>
  <c r="E190" i="60"/>
  <c r="F190" i="60"/>
  <c r="G190" i="60"/>
  <c r="H190" i="60"/>
  <c r="I190" i="60"/>
  <c r="J190" i="60"/>
  <c r="K190" i="60"/>
  <c r="L190" i="60"/>
  <c r="M190" i="60"/>
  <c r="N190" i="60"/>
  <c r="O190" i="60"/>
  <c r="P190" i="60"/>
  <c r="Q190" i="60"/>
  <c r="R190" i="60"/>
  <c r="S190" i="60"/>
  <c r="T190" i="60"/>
  <c r="U190" i="60"/>
  <c r="V190" i="60"/>
  <c r="W190" i="60"/>
  <c r="X190" i="60"/>
  <c r="Y190" i="60"/>
  <c r="Z190" i="60"/>
  <c r="AA190" i="60"/>
  <c r="AB190" i="60"/>
  <c r="AC190" i="60"/>
  <c r="AD190" i="60"/>
  <c r="AE190" i="60"/>
  <c r="AF190" i="60"/>
  <c r="AG190" i="60"/>
  <c r="AH190" i="60"/>
  <c r="AI190" i="60"/>
  <c r="AJ190" i="60"/>
  <c r="AK190" i="60"/>
  <c r="AL190" i="60"/>
  <c r="AM190" i="60"/>
  <c r="AN190" i="60"/>
  <c r="AO190" i="60"/>
  <c r="AP190" i="60"/>
  <c r="AQ190" i="60"/>
  <c r="AR190" i="60"/>
  <c r="AS190" i="60"/>
  <c r="AT190" i="60"/>
  <c r="AU190" i="60"/>
  <c r="AV190" i="60"/>
  <c r="AW190" i="60"/>
  <c r="AX190" i="60"/>
  <c r="AY190" i="60"/>
  <c r="AZ190" i="60"/>
  <c r="BA190" i="60"/>
  <c r="BB190" i="60"/>
  <c r="BC190" i="60"/>
  <c r="BD190" i="60"/>
  <c r="BE190" i="60"/>
  <c r="BF190" i="60"/>
  <c r="BG190" i="60"/>
  <c r="BH190" i="60"/>
  <c r="BI190" i="60"/>
  <c r="BJ190" i="60"/>
  <c r="BK190" i="60"/>
  <c r="BL190" i="60"/>
  <c r="BM190" i="60"/>
  <c r="BN190" i="60"/>
  <c r="BO190" i="60"/>
  <c r="BP190" i="60"/>
  <c r="BQ190" i="60"/>
  <c r="BR190" i="60"/>
  <c r="BS190" i="60"/>
  <c r="BT190" i="60"/>
  <c r="BU190" i="60"/>
  <c r="BV190" i="60"/>
  <c r="BW190" i="60"/>
  <c r="BX190" i="60"/>
  <c r="BY190" i="60"/>
  <c r="BZ190" i="60"/>
  <c r="CA190" i="60"/>
  <c r="CB190" i="60"/>
  <c r="CC190" i="60"/>
  <c r="CD190" i="60"/>
  <c r="CE190" i="60"/>
  <c r="CF190" i="60"/>
  <c r="CG190" i="60"/>
  <c r="CH190" i="60"/>
  <c r="CI190" i="60"/>
  <c r="CJ190" i="60"/>
  <c r="CK190" i="60"/>
  <c r="CL190" i="60"/>
  <c r="CM190" i="60"/>
  <c r="E191" i="60"/>
  <c r="F191" i="60"/>
  <c r="G191" i="60"/>
  <c r="H191" i="60"/>
  <c r="I191" i="60"/>
  <c r="J191" i="60"/>
  <c r="K191" i="60"/>
  <c r="L191" i="60"/>
  <c r="M191" i="60"/>
  <c r="N191" i="60"/>
  <c r="O191" i="60"/>
  <c r="P191" i="60"/>
  <c r="Q191" i="60"/>
  <c r="R191" i="60"/>
  <c r="S191" i="60"/>
  <c r="T191" i="60"/>
  <c r="U191" i="60"/>
  <c r="V191" i="60"/>
  <c r="W191" i="60"/>
  <c r="X191" i="60"/>
  <c r="Y191" i="60"/>
  <c r="Z191" i="60"/>
  <c r="AA191" i="60"/>
  <c r="AB191" i="60"/>
  <c r="AC191" i="60"/>
  <c r="AD191" i="60"/>
  <c r="AE191" i="60"/>
  <c r="AF191" i="60"/>
  <c r="AG191" i="60"/>
  <c r="AH191" i="60"/>
  <c r="AI191" i="60"/>
  <c r="AJ191" i="60"/>
  <c r="AK191" i="60"/>
  <c r="AL191" i="60"/>
  <c r="AM191" i="60"/>
  <c r="AN191" i="60"/>
  <c r="AO191" i="60"/>
  <c r="AP191" i="60"/>
  <c r="AQ191" i="60"/>
  <c r="AR191" i="60"/>
  <c r="AS191" i="60"/>
  <c r="AT191" i="60"/>
  <c r="AU191" i="60"/>
  <c r="AV191" i="60"/>
  <c r="AW191" i="60"/>
  <c r="AX191" i="60"/>
  <c r="AY191" i="60"/>
  <c r="AZ191" i="60"/>
  <c r="BA191" i="60"/>
  <c r="BB191" i="60"/>
  <c r="BC191" i="60"/>
  <c r="BD191" i="60"/>
  <c r="BE191" i="60"/>
  <c r="BF191" i="60"/>
  <c r="BG191" i="60"/>
  <c r="BH191" i="60"/>
  <c r="BI191" i="60"/>
  <c r="BJ191" i="60"/>
  <c r="BK191" i="60"/>
  <c r="BL191" i="60"/>
  <c r="BM191" i="60"/>
  <c r="BN191" i="60"/>
  <c r="BO191" i="60"/>
  <c r="BP191" i="60"/>
  <c r="BQ191" i="60"/>
  <c r="BR191" i="60"/>
  <c r="BS191" i="60"/>
  <c r="BT191" i="60"/>
  <c r="BU191" i="60"/>
  <c r="BV191" i="60"/>
  <c r="BW191" i="60"/>
  <c r="BX191" i="60"/>
  <c r="BY191" i="60"/>
  <c r="BZ191" i="60"/>
  <c r="CA191" i="60"/>
  <c r="CB191" i="60"/>
  <c r="CC191" i="60"/>
  <c r="CD191" i="60"/>
  <c r="CE191" i="60"/>
  <c r="CF191" i="60"/>
  <c r="CG191" i="60"/>
  <c r="CH191" i="60"/>
  <c r="CI191" i="60"/>
  <c r="CJ191" i="60"/>
  <c r="CK191" i="60"/>
  <c r="CL191" i="60"/>
  <c r="CM191" i="60"/>
  <c r="E192" i="60"/>
  <c r="F192" i="60"/>
  <c r="G192" i="60"/>
  <c r="H192" i="60"/>
  <c r="I192" i="60"/>
  <c r="J192" i="60"/>
  <c r="K192" i="60"/>
  <c r="L192" i="60"/>
  <c r="M192" i="60"/>
  <c r="N192" i="60"/>
  <c r="O192" i="60"/>
  <c r="P192" i="60"/>
  <c r="Q192" i="60"/>
  <c r="R192" i="60"/>
  <c r="S192" i="60"/>
  <c r="T192" i="60"/>
  <c r="U192" i="60"/>
  <c r="V192" i="60"/>
  <c r="W192" i="60"/>
  <c r="X192" i="60"/>
  <c r="Y192" i="60"/>
  <c r="Z192" i="60"/>
  <c r="AA192" i="60"/>
  <c r="AB192" i="60"/>
  <c r="AC192" i="60"/>
  <c r="AD192" i="60"/>
  <c r="AE192" i="60"/>
  <c r="AF192" i="60"/>
  <c r="AG192" i="60"/>
  <c r="AH192" i="60"/>
  <c r="AI192" i="60"/>
  <c r="AJ192" i="60"/>
  <c r="AK192" i="60"/>
  <c r="AL192" i="60"/>
  <c r="AM192" i="60"/>
  <c r="AN192" i="60"/>
  <c r="AO192" i="60"/>
  <c r="AP192" i="60"/>
  <c r="AQ192" i="60"/>
  <c r="AR192" i="60"/>
  <c r="AS192" i="60"/>
  <c r="AT192" i="60"/>
  <c r="AU192" i="60"/>
  <c r="AV192" i="60"/>
  <c r="AW192" i="60"/>
  <c r="AX192" i="60"/>
  <c r="AY192" i="60"/>
  <c r="AZ192" i="60"/>
  <c r="BA192" i="60"/>
  <c r="BB192" i="60"/>
  <c r="BC192" i="60"/>
  <c r="BD192" i="60"/>
  <c r="BE192" i="60"/>
  <c r="BF192" i="60"/>
  <c r="BG192" i="60"/>
  <c r="BH192" i="60"/>
  <c r="BI192" i="60"/>
  <c r="BJ192" i="60"/>
  <c r="BK192" i="60"/>
  <c r="BL192" i="60"/>
  <c r="BM192" i="60"/>
  <c r="BN192" i="60"/>
  <c r="BO192" i="60"/>
  <c r="BP192" i="60"/>
  <c r="BQ192" i="60"/>
  <c r="BR192" i="60"/>
  <c r="BS192" i="60"/>
  <c r="BT192" i="60"/>
  <c r="BU192" i="60"/>
  <c r="BV192" i="60"/>
  <c r="BW192" i="60"/>
  <c r="BX192" i="60"/>
  <c r="BY192" i="60"/>
  <c r="BZ192" i="60"/>
  <c r="CA192" i="60"/>
  <c r="CB192" i="60"/>
  <c r="CC192" i="60"/>
  <c r="CD192" i="60"/>
  <c r="CE192" i="60"/>
  <c r="CF192" i="60"/>
  <c r="CG192" i="60"/>
  <c r="CH192" i="60"/>
  <c r="CI192" i="60"/>
  <c r="CJ192" i="60"/>
  <c r="CK192" i="60"/>
  <c r="CL192" i="60"/>
  <c r="CM192" i="60"/>
  <c r="E193" i="60"/>
  <c r="F193" i="60"/>
  <c r="G193" i="60"/>
  <c r="H193" i="60"/>
  <c r="I193" i="60"/>
  <c r="J193" i="60"/>
  <c r="K193" i="60"/>
  <c r="L193" i="60"/>
  <c r="M193" i="60"/>
  <c r="N193" i="60"/>
  <c r="O193" i="60"/>
  <c r="P193" i="60"/>
  <c r="Q193" i="60"/>
  <c r="R193" i="60"/>
  <c r="S193" i="60"/>
  <c r="T193" i="60"/>
  <c r="U193" i="60"/>
  <c r="V193" i="60"/>
  <c r="W193" i="60"/>
  <c r="X193" i="60"/>
  <c r="Y193" i="60"/>
  <c r="Z193" i="60"/>
  <c r="AA193" i="60"/>
  <c r="AB193" i="60"/>
  <c r="AC193" i="60"/>
  <c r="AD193" i="60"/>
  <c r="AE193" i="60"/>
  <c r="AF193" i="60"/>
  <c r="AG193" i="60"/>
  <c r="AH193" i="60"/>
  <c r="AI193" i="60"/>
  <c r="AJ193" i="60"/>
  <c r="AK193" i="60"/>
  <c r="AL193" i="60"/>
  <c r="AM193" i="60"/>
  <c r="AN193" i="60"/>
  <c r="AO193" i="60"/>
  <c r="AP193" i="60"/>
  <c r="AQ193" i="60"/>
  <c r="AR193" i="60"/>
  <c r="AS193" i="60"/>
  <c r="AT193" i="60"/>
  <c r="AU193" i="60"/>
  <c r="AV193" i="60"/>
  <c r="AW193" i="60"/>
  <c r="AX193" i="60"/>
  <c r="AY193" i="60"/>
  <c r="AZ193" i="60"/>
  <c r="BA193" i="60"/>
  <c r="BB193" i="60"/>
  <c r="BC193" i="60"/>
  <c r="BD193" i="60"/>
  <c r="BE193" i="60"/>
  <c r="BF193" i="60"/>
  <c r="BG193" i="60"/>
  <c r="BH193" i="60"/>
  <c r="BI193" i="60"/>
  <c r="BJ193" i="60"/>
  <c r="BK193" i="60"/>
  <c r="BL193" i="60"/>
  <c r="BM193" i="60"/>
  <c r="BN193" i="60"/>
  <c r="BO193" i="60"/>
  <c r="BP193" i="60"/>
  <c r="BQ193" i="60"/>
  <c r="BR193" i="60"/>
  <c r="BS193" i="60"/>
  <c r="BT193" i="60"/>
  <c r="BU193" i="60"/>
  <c r="BV193" i="60"/>
  <c r="BW193" i="60"/>
  <c r="BX193" i="60"/>
  <c r="BY193" i="60"/>
  <c r="BZ193" i="60"/>
  <c r="CA193" i="60"/>
  <c r="CB193" i="60"/>
  <c r="CC193" i="60"/>
  <c r="CD193" i="60"/>
  <c r="CE193" i="60"/>
  <c r="CF193" i="60"/>
  <c r="CG193" i="60"/>
  <c r="CH193" i="60"/>
  <c r="CI193" i="60"/>
  <c r="CJ193" i="60"/>
  <c r="CK193" i="60"/>
  <c r="CL193" i="60"/>
  <c r="CM193" i="60"/>
  <c r="E194" i="60"/>
  <c r="F194" i="60"/>
  <c r="G194" i="60"/>
  <c r="H194" i="60"/>
  <c r="I194" i="60"/>
  <c r="J194" i="60"/>
  <c r="K194" i="60"/>
  <c r="L194" i="60"/>
  <c r="M194" i="60"/>
  <c r="N194" i="60"/>
  <c r="O194" i="60"/>
  <c r="P194" i="60"/>
  <c r="Q194" i="60"/>
  <c r="R194" i="60"/>
  <c r="S194" i="60"/>
  <c r="T194" i="60"/>
  <c r="U194" i="60"/>
  <c r="V194" i="60"/>
  <c r="W194" i="60"/>
  <c r="X194" i="60"/>
  <c r="Y194" i="60"/>
  <c r="Z194" i="60"/>
  <c r="AA194" i="60"/>
  <c r="AB194" i="60"/>
  <c r="AC194" i="60"/>
  <c r="AD194" i="60"/>
  <c r="AE194" i="60"/>
  <c r="AF194" i="60"/>
  <c r="AG194" i="60"/>
  <c r="AH194" i="60"/>
  <c r="AI194" i="60"/>
  <c r="AJ194" i="60"/>
  <c r="AK194" i="60"/>
  <c r="AL194" i="60"/>
  <c r="AM194" i="60"/>
  <c r="AN194" i="60"/>
  <c r="AO194" i="60"/>
  <c r="AP194" i="60"/>
  <c r="AQ194" i="60"/>
  <c r="AR194" i="60"/>
  <c r="AS194" i="60"/>
  <c r="AT194" i="60"/>
  <c r="AU194" i="60"/>
  <c r="AV194" i="60"/>
  <c r="AW194" i="60"/>
  <c r="AX194" i="60"/>
  <c r="AY194" i="60"/>
  <c r="AZ194" i="60"/>
  <c r="BA194" i="60"/>
  <c r="BB194" i="60"/>
  <c r="BC194" i="60"/>
  <c r="BD194" i="60"/>
  <c r="BE194" i="60"/>
  <c r="BF194" i="60"/>
  <c r="BG194" i="60"/>
  <c r="BH194" i="60"/>
  <c r="BI194" i="60"/>
  <c r="BJ194" i="60"/>
  <c r="BK194" i="60"/>
  <c r="BL194" i="60"/>
  <c r="BM194" i="60"/>
  <c r="BN194" i="60"/>
  <c r="BO194" i="60"/>
  <c r="BP194" i="60"/>
  <c r="BQ194" i="60"/>
  <c r="BR194" i="60"/>
  <c r="BS194" i="60"/>
  <c r="BT194" i="60"/>
  <c r="BU194" i="60"/>
  <c r="BV194" i="60"/>
  <c r="BW194" i="60"/>
  <c r="BX194" i="60"/>
  <c r="BY194" i="60"/>
  <c r="BZ194" i="60"/>
  <c r="CA194" i="60"/>
  <c r="CB194" i="60"/>
  <c r="CC194" i="60"/>
  <c r="CD194" i="60"/>
  <c r="CE194" i="60"/>
  <c r="CF194" i="60"/>
  <c r="CG194" i="60"/>
  <c r="CH194" i="60"/>
  <c r="CI194" i="60"/>
  <c r="CJ194" i="60"/>
  <c r="CK194" i="60"/>
  <c r="CL194" i="60"/>
  <c r="CM194" i="60"/>
  <c r="E195" i="60"/>
  <c r="F195" i="60"/>
  <c r="G195" i="60"/>
  <c r="H195" i="60"/>
  <c r="I195" i="60"/>
  <c r="J195" i="60"/>
  <c r="K195" i="60"/>
  <c r="L195" i="60"/>
  <c r="M195" i="60"/>
  <c r="N195" i="60"/>
  <c r="O195" i="60"/>
  <c r="P195" i="60"/>
  <c r="Q195" i="60"/>
  <c r="R195" i="60"/>
  <c r="S195" i="60"/>
  <c r="T195" i="60"/>
  <c r="U195" i="60"/>
  <c r="V195" i="60"/>
  <c r="W195" i="60"/>
  <c r="X195" i="60"/>
  <c r="Y195" i="60"/>
  <c r="Z195" i="60"/>
  <c r="AA195" i="60"/>
  <c r="AB195" i="60"/>
  <c r="AC195" i="60"/>
  <c r="AD195" i="60"/>
  <c r="AE195" i="60"/>
  <c r="AF195" i="60"/>
  <c r="AG195" i="60"/>
  <c r="AH195" i="60"/>
  <c r="AI195" i="60"/>
  <c r="AJ195" i="60"/>
  <c r="AK195" i="60"/>
  <c r="AL195" i="60"/>
  <c r="AM195" i="60"/>
  <c r="AN195" i="60"/>
  <c r="AO195" i="60"/>
  <c r="AP195" i="60"/>
  <c r="AQ195" i="60"/>
  <c r="AR195" i="60"/>
  <c r="AS195" i="60"/>
  <c r="AT195" i="60"/>
  <c r="AU195" i="60"/>
  <c r="AV195" i="60"/>
  <c r="AW195" i="60"/>
  <c r="AX195" i="60"/>
  <c r="AY195" i="60"/>
  <c r="AZ195" i="60"/>
  <c r="BA195" i="60"/>
  <c r="BB195" i="60"/>
  <c r="BC195" i="60"/>
  <c r="BD195" i="60"/>
  <c r="BE195" i="60"/>
  <c r="BF195" i="60"/>
  <c r="BG195" i="60"/>
  <c r="BH195" i="60"/>
  <c r="BI195" i="60"/>
  <c r="BJ195" i="60"/>
  <c r="BK195" i="60"/>
  <c r="BL195" i="60"/>
  <c r="BM195" i="60"/>
  <c r="BN195" i="60"/>
  <c r="BO195" i="60"/>
  <c r="BP195" i="60"/>
  <c r="BQ195" i="60"/>
  <c r="BR195" i="60"/>
  <c r="BS195" i="60"/>
  <c r="BT195" i="60"/>
  <c r="BU195" i="60"/>
  <c r="BV195" i="60"/>
  <c r="BW195" i="60"/>
  <c r="BX195" i="60"/>
  <c r="BY195" i="60"/>
  <c r="BZ195" i="60"/>
  <c r="CA195" i="60"/>
  <c r="CB195" i="60"/>
  <c r="CC195" i="60"/>
  <c r="CD195" i="60"/>
  <c r="CE195" i="60"/>
  <c r="CF195" i="60"/>
  <c r="CG195" i="60"/>
  <c r="CH195" i="60"/>
  <c r="CI195" i="60"/>
  <c r="CJ195" i="60"/>
  <c r="CK195" i="60"/>
  <c r="CL195" i="60"/>
  <c r="CM195" i="60"/>
  <c r="E196" i="60"/>
  <c r="F196" i="60"/>
  <c r="G196" i="60"/>
  <c r="H196" i="60"/>
  <c r="I196" i="60"/>
  <c r="J196" i="60"/>
  <c r="K196" i="60"/>
  <c r="L196" i="60"/>
  <c r="M196" i="60"/>
  <c r="N196" i="60"/>
  <c r="O196" i="60"/>
  <c r="P196" i="60"/>
  <c r="Q196" i="60"/>
  <c r="R196" i="60"/>
  <c r="S196" i="60"/>
  <c r="T196" i="60"/>
  <c r="U196" i="60"/>
  <c r="V196" i="60"/>
  <c r="W196" i="60"/>
  <c r="X196" i="60"/>
  <c r="Y196" i="60"/>
  <c r="Z196" i="60"/>
  <c r="AA196" i="60"/>
  <c r="AB196" i="60"/>
  <c r="AC196" i="60"/>
  <c r="AD196" i="60"/>
  <c r="AE196" i="60"/>
  <c r="AF196" i="60"/>
  <c r="AG196" i="60"/>
  <c r="AH196" i="60"/>
  <c r="AI196" i="60"/>
  <c r="AJ196" i="60"/>
  <c r="AK196" i="60"/>
  <c r="AL196" i="60"/>
  <c r="AM196" i="60"/>
  <c r="AN196" i="60"/>
  <c r="AO196" i="60"/>
  <c r="AP196" i="60"/>
  <c r="AQ196" i="60"/>
  <c r="AR196" i="60"/>
  <c r="AS196" i="60"/>
  <c r="AT196" i="60"/>
  <c r="AU196" i="60"/>
  <c r="AV196" i="60"/>
  <c r="AW196" i="60"/>
  <c r="AX196" i="60"/>
  <c r="AY196" i="60"/>
  <c r="AZ196" i="60"/>
  <c r="BA196" i="60"/>
  <c r="BB196" i="60"/>
  <c r="BC196" i="60"/>
  <c r="BD196" i="60"/>
  <c r="BE196" i="60"/>
  <c r="BF196" i="60"/>
  <c r="BG196" i="60"/>
  <c r="BH196" i="60"/>
  <c r="BI196" i="60"/>
  <c r="BJ196" i="60"/>
  <c r="BK196" i="60"/>
  <c r="BL196" i="60"/>
  <c r="BM196" i="60"/>
  <c r="BN196" i="60"/>
  <c r="BO196" i="60"/>
  <c r="BP196" i="60"/>
  <c r="BQ196" i="60"/>
  <c r="BR196" i="60"/>
  <c r="BS196" i="60"/>
  <c r="BT196" i="60"/>
  <c r="BU196" i="60"/>
  <c r="BV196" i="60"/>
  <c r="BW196" i="60"/>
  <c r="BX196" i="60"/>
  <c r="BY196" i="60"/>
  <c r="BZ196" i="60"/>
  <c r="CA196" i="60"/>
  <c r="CB196" i="60"/>
  <c r="CC196" i="60"/>
  <c r="CD196" i="60"/>
  <c r="CE196" i="60"/>
  <c r="CF196" i="60"/>
  <c r="CG196" i="60"/>
  <c r="CH196" i="60"/>
  <c r="CI196" i="60"/>
  <c r="CJ196" i="60"/>
  <c r="CK196" i="60"/>
  <c r="CL196" i="60"/>
  <c r="CM196" i="60"/>
  <c r="E197" i="60"/>
  <c r="F197" i="60"/>
  <c r="G197" i="60"/>
  <c r="H197" i="60"/>
  <c r="I197" i="60"/>
  <c r="J197" i="60"/>
  <c r="K197" i="60"/>
  <c r="L197" i="60"/>
  <c r="M197" i="60"/>
  <c r="N197" i="60"/>
  <c r="O197" i="60"/>
  <c r="P197" i="60"/>
  <c r="Q197" i="60"/>
  <c r="R197" i="60"/>
  <c r="S197" i="60"/>
  <c r="T197" i="60"/>
  <c r="U197" i="60"/>
  <c r="V197" i="60"/>
  <c r="W197" i="60"/>
  <c r="X197" i="60"/>
  <c r="Y197" i="60"/>
  <c r="Z197" i="60"/>
  <c r="AA197" i="60"/>
  <c r="AB197" i="60"/>
  <c r="AC197" i="60"/>
  <c r="AD197" i="60"/>
  <c r="AE197" i="60"/>
  <c r="AF197" i="60"/>
  <c r="AG197" i="60"/>
  <c r="AH197" i="60"/>
  <c r="AI197" i="60"/>
  <c r="AJ197" i="60"/>
  <c r="AK197" i="60"/>
  <c r="AL197" i="60"/>
  <c r="AM197" i="60"/>
  <c r="AN197" i="60"/>
  <c r="AO197" i="60"/>
  <c r="AP197" i="60"/>
  <c r="AQ197" i="60"/>
  <c r="AR197" i="60"/>
  <c r="AS197" i="60"/>
  <c r="AT197" i="60"/>
  <c r="AU197" i="60"/>
  <c r="AV197" i="60"/>
  <c r="AW197" i="60"/>
  <c r="AX197" i="60"/>
  <c r="AY197" i="60"/>
  <c r="AZ197" i="60"/>
  <c r="BA197" i="60"/>
  <c r="BB197" i="60"/>
  <c r="BC197" i="60"/>
  <c r="BD197" i="60"/>
  <c r="BE197" i="60"/>
  <c r="BF197" i="60"/>
  <c r="BG197" i="60"/>
  <c r="BH197" i="60"/>
  <c r="BI197" i="60"/>
  <c r="BJ197" i="60"/>
  <c r="BK197" i="60"/>
  <c r="BL197" i="60"/>
  <c r="BM197" i="60"/>
  <c r="BN197" i="60"/>
  <c r="BO197" i="60"/>
  <c r="BP197" i="60"/>
  <c r="BQ197" i="60"/>
  <c r="BR197" i="60"/>
  <c r="BS197" i="60"/>
  <c r="BT197" i="60"/>
  <c r="BU197" i="60"/>
  <c r="BV197" i="60"/>
  <c r="BW197" i="60"/>
  <c r="BX197" i="60"/>
  <c r="BY197" i="60"/>
  <c r="BZ197" i="60"/>
  <c r="CA197" i="60"/>
  <c r="CB197" i="60"/>
  <c r="CC197" i="60"/>
  <c r="CD197" i="60"/>
  <c r="CE197" i="60"/>
  <c r="CF197" i="60"/>
  <c r="CG197" i="60"/>
  <c r="CH197" i="60"/>
  <c r="CI197" i="60"/>
  <c r="CJ197" i="60"/>
  <c r="CK197" i="60"/>
  <c r="CL197" i="60"/>
  <c r="CM197" i="60"/>
  <c r="E198" i="60"/>
  <c r="F198" i="60"/>
  <c r="G198" i="60"/>
  <c r="H198" i="60"/>
  <c r="I198" i="60"/>
  <c r="J198" i="60"/>
  <c r="K198" i="60"/>
  <c r="L198" i="60"/>
  <c r="M198" i="60"/>
  <c r="N198" i="60"/>
  <c r="O198" i="60"/>
  <c r="P198" i="60"/>
  <c r="Q198" i="60"/>
  <c r="R198" i="60"/>
  <c r="S198" i="60"/>
  <c r="T198" i="60"/>
  <c r="U198" i="60"/>
  <c r="V198" i="60"/>
  <c r="W198" i="60"/>
  <c r="X198" i="60"/>
  <c r="Y198" i="60"/>
  <c r="Z198" i="60"/>
  <c r="AA198" i="60"/>
  <c r="AB198" i="60"/>
  <c r="AC198" i="60"/>
  <c r="AD198" i="60"/>
  <c r="AE198" i="60"/>
  <c r="AF198" i="60"/>
  <c r="AG198" i="60"/>
  <c r="AH198" i="60"/>
  <c r="AI198" i="60"/>
  <c r="AJ198" i="60"/>
  <c r="AK198" i="60"/>
  <c r="AL198" i="60"/>
  <c r="AM198" i="60"/>
  <c r="AN198" i="60"/>
  <c r="AO198" i="60"/>
  <c r="AP198" i="60"/>
  <c r="AQ198" i="60"/>
  <c r="AR198" i="60"/>
  <c r="AS198" i="60"/>
  <c r="AT198" i="60"/>
  <c r="AU198" i="60"/>
  <c r="AV198" i="60"/>
  <c r="AW198" i="60"/>
  <c r="AX198" i="60"/>
  <c r="AY198" i="60"/>
  <c r="AZ198" i="60"/>
  <c r="BA198" i="60"/>
  <c r="BB198" i="60"/>
  <c r="BC198" i="60"/>
  <c r="BD198" i="60"/>
  <c r="BE198" i="60"/>
  <c r="BF198" i="60"/>
  <c r="BG198" i="60"/>
  <c r="BH198" i="60"/>
  <c r="BI198" i="60"/>
  <c r="BJ198" i="60"/>
  <c r="BK198" i="60"/>
  <c r="BL198" i="60"/>
  <c r="BM198" i="60"/>
  <c r="BN198" i="60"/>
  <c r="BO198" i="60"/>
  <c r="BP198" i="60"/>
  <c r="BQ198" i="60"/>
  <c r="BR198" i="60"/>
  <c r="BS198" i="60"/>
  <c r="BT198" i="60"/>
  <c r="BU198" i="60"/>
  <c r="BV198" i="60"/>
  <c r="BW198" i="60"/>
  <c r="BX198" i="60"/>
  <c r="BY198" i="60"/>
  <c r="BZ198" i="60"/>
  <c r="CA198" i="60"/>
  <c r="CB198" i="60"/>
  <c r="CC198" i="60"/>
  <c r="CD198" i="60"/>
  <c r="CE198" i="60"/>
  <c r="CF198" i="60"/>
  <c r="CG198" i="60"/>
  <c r="CH198" i="60"/>
  <c r="CI198" i="60"/>
  <c r="CJ198" i="60"/>
  <c r="CK198" i="60"/>
  <c r="CL198" i="60"/>
  <c r="CM198" i="60"/>
  <c r="E199" i="60"/>
  <c r="F199" i="60"/>
  <c r="G199" i="60"/>
  <c r="H199" i="60"/>
  <c r="I199" i="60"/>
  <c r="J199" i="60"/>
  <c r="K199" i="60"/>
  <c r="L199" i="60"/>
  <c r="M199" i="60"/>
  <c r="N199" i="60"/>
  <c r="O199" i="60"/>
  <c r="P199" i="60"/>
  <c r="Q199" i="60"/>
  <c r="R199" i="60"/>
  <c r="S199" i="60"/>
  <c r="T199" i="60"/>
  <c r="U199" i="60"/>
  <c r="V199" i="60"/>
  <c r="W199" i="60"/>
  <c r="X199" i="60"/>
  <c r="Y199" i="60"/>
  <c r="Z199" i="60"/>
  <c r="AA199" i="60"/>
  <c r="AB199" i="60"/>
  <c r="AC199" i="60"/>
  <c r="AD199" i="60"/>
  <c r="AE199" i="60"/>
  <c r="AF199" i="60"/>
  <c r="AG199" i="60"/>
  <c r="AH199" i="60"/>
  <c r="AI199" i="60"/>
  <c r="AJ199" i="60"/>
  <c r="AK199" i="60"/>
  <c r="AL199" i="60"/>
  <c r="AM199" i="60"/>
  <c r="AN199" i="60"/>
  <c r="AO199" i="60"/>
  <c r="AP199" i="60"/>
  <c r="AQ199" i="60"/>
  <c r="AR199" i="60"/>
  <c r="AS199" i="60"/>
  <c r="AT199" i="60"/>
  <c r="AU199" i="60"/>
  <c r="AV199" i="60"/>
  <c r="AW199" i="60"/>
  <c r="AX199" i="60"/>
  <c r="AY199" i="60"/>
  <c r="AZ199" i="60"/>
  <c r="BA199" i="60"/>
  <c r="BB199" i="60"/>
  <c r="BC199" i="60"/>
  <c r="BD199" i="60"/>
  <c r="BE199" i="60"/>
  <c r="BF199" i="60"/>
  <c r="BG199" i="60"/>
  <c r="BH199" i="60"/>
  <c r="BI199" i="60"/>
  <c r="BJ199" i="60"/>
  <c r="BK199" i="60"/>
  <c r="BL199" i="60"/>
  <c r="BM199" i="60"/>
  <c r="BN199" i="60"/>
  <c r="BO199" i="60"/>
  <c r="BP199" i="60"/>
  <c r="BQ199" i="60"/>
  <c r="BR199" i="60"/>
  <c r="BS199" i="60"/>
  <c r="BT199" i="60"/>
  <c r="BU199" i="60"/>
  <c r="BV199" i="60"/>
  <c r="BW199" i="60"/>
  <c r="BX199" i="60"/>
  <c r="BY199" i="60"/>
  <c r="BZ199" i="60"/>
  <c r="CA199" i="60"/>
  <c r="CB199" i="60"/>
  <c r="CC199" i="60"/>
  <c r="CD199" i="60"/>
  <c r="CE199" i="60"/>
  <c r="CF199" i="60"/>
  <c r="CG199" i="60"/>
  <c r="CH199" i="60"/>
  <c r="CI199" i="60"/>
  <c r="CJ199" i="60"/>
  <c r="CK199" i="60"/>
  <c r="CL199" i="60"/>
  <c r="CM199" i="60"/>
  <c r="E200" i="60"/>
  <c r="F200" i="60"/>
  <c r="G200" i="60"/>
  <c r="H200" i="60"/>
  <c r="I200" i="60"/>
  <c r="J200" i="60"/>
  <c r="K200" i="60"/>
  <c r="L200" i="60"/>
  <c r="M200" i="60"/>
  <c r="N200" i="60"/>
  <c r="O200" i="60"/>
  <c r="P200" i="60"/>
  <c r="Q200" i="60"/>
  <c r="R200" i="60"/>
  <c r="S200" i="60"/>
  <c r="T200" i="60"/>
  <c r="U200" i="60"/>
  <c r="V200" i="60"/>
  <c r="W200" i="60"/>
  <c r="X200" i="60"/>
  <c r="Y200" i="60"/>
  <c r="Z200" i="60"/>
  <c r="AA200" i="60"/>
  <c r="AB200" i="60"/>
  <c r="AC200" i="60"/>
  <c r="AD200" i="60"/>
  <c r="AE200" i="60"/>
  <c r="AF200" i="60"/>
  <c r="AG200" i="60"/>
  <c r="AH200" i="60"/>
  <c r="AI200" i="60"/>
  <c r="AJ200" i="60"/>
  <c r="AK200" i="60"/>
  <c r="AL200" i="60"/>
  <c r="AM200" i="60"/>
  <c r="AN200" i="60"/>
  <c r="AO200" i="60"/>
  <c r="AP200" i="60"/>
  <c r="AQ200" i="60"/>
  <c r="AR200" i="60"/>
  <c r="AS200" i="60"/>
  <c r="AT200" i="60"/>
  <c r="AU200" i="60"/>
  <c r="AV200" i="60"/>
  <c r="AW200" i="60"/>
  <c r="AX200" i="60"/>
  <c r="AY200" i="60"/>
  <c r="AZ200" i="60"/>
  <c r="BA200" i="60"/>
  <c r="BB200" i="60"/>
  <c r="BC200" i="60"/>
  <c r="BD200" i="60"/>
  <c r="BE200" i="60"/>
  <c r="BF200" i="60"/>
  <c r="BG200" i="60"/>
  <c r="BH200" i="60"/>
  <c r="BI200" i="60"/>
  <c r="BJ200" i="60"/>
  <c r="BK200" i="60"/>
  <c r="BL200" i="60"/>
  <c r="BM200" i="60"/>
  <c r="BN200" i="60"/>
  <c r="BO200" i="60"/>
  <c r="BP200" i="60"/>
  <c r="BQ200" i="60"/>
  <c r="BR200" i="60"/>
  <c r="BS200" i="60"/>
  <c r="BT200" i="60"/>
  <c r="BU200" i="60"/>
  <c r="BV200" i="60"/>
  <c r="BW200" i="60"/>
  <c r="BX200" i="60"/>
  <c r="BY200" i="60"/>
  <c r="BZ200" i="60"/>
  <c r="CA200" i="60"/>
  <c r="CB200" i="60"/>
  <c r="CC200" i="60"/>
  <c r="CD200" i="60"/>
  <c r="CE200" i="60"/>
  <c r="CF200" i="60"/>
  <c r="CG200" i="60"/>
  <c r="CH200" i="60"/>
  <c r="CI200" i="60"/>
  <c r="CJ200" i="60"/>
  <c r="CK200" i="60"/>
  <c r="CL200" i="60"/>
  <c r="CM200" i="60"/>
  <c r="E202" i="60"/>
  <c r="F202" i="60"/>
  <c r="G202" i="60"/>
  <c r="H202" i="60"/>
  <c r="I202" i="60"/>
  <c r="J202" i="60"/>
  <c r="K202" i="60"/>
  <c r="L202" i="60"/>
  <c r="M202" i="60"/>
  <c r="N202" i="60"/>
  <c r="O202" i="60"/>
  <c r="P202" i="60"/>
  <c r="Q202" i="60"/>
  <c r="R202" i="60"/>
  <c r="S202" i="60"/>
  <c r="T202" i="60"/>
  <c r="U202" i="60"/>
  <c r="V202" i="60"/>
  <c r="W202" i="60"/>
  <c r="X202" i="60"/>
  <c r="Y202" i="60"/>
  <c r="Z202" i="60"/>
  <c r="AA202" i="60"/>
  <c r="AB202" i="60"/>
  <c r="AC202" i="60"/>
  <c r="AD202" i="60"/>
  <c r="AE202" i="60"/>
  <c r="AF202" i="60"/>
  <c r="AG202" i="60"/>
  <c r="AH202" i="60"/>
  <c r="AI202" i="60"/>
  <c r="AJ202" i="60"/>
  <c r="AK202" i="60"/>
  <c r="AL202" i="60"/>
  <c r="AM202" i="60"/>
  <c r="AN202" i="60"/>
  <c r="AO202" i="60"/>
  <c r="AP202" i="60"/>
  <c r="AQ202" i="60"/>
  <c r="AR202" i="60"/>
  <c r="AS202" i="60"/>
  <c r="AT202" i="60"/>
  <c r="AU202" i="60"/>
  <c r="AV202" i="60"/>
  <c r="AW202" i="60"/>
  <c r="AX202" i="60"/>
  <c r="AY202" i="60"/>
  <c r="AZ202" i="60"/>
  <c r="BA202" i="60"/>
  <c r="BB202" i="60"/>
  <c r="BC202" i="60"/>
  <c r="BD202" i="60"/>
  <c r="BE202" i="60"/>
  <c r="BF202" i="60"/>
  <c r="BG202" i="60"/>
  <c r="BH202" i="60"/>
  <c r="BI202" i="60"/>
  <c r="BJ202" i="60"/>
  <c r="BK202" i="60"/>
  <c r="BL202" i="60"/>
  <c r="BM202" i="60"/>
  <c r="BN202" i="60"/>
  <c r="BO202" i="60"/>
  <c r="BP202" i="60"/>
  <c r="BQ202" i="60"/>
  <c r="BR202" i="60"/>
  <c r="BS202" i="60"/>
  <c r="BT202" i="60"/>
  <c r="BU202" i="60"/>
  <c r="BV202" i="60"/>
  <c r="BW202" i="60"/>
  <c r="BX202" i="60"/>
  <c r="BY202" i="60"/>
  <c r="BZ202" i="60"/>
  <c r="CA202" i="60"/>
  <c r="CB202" i="60"/>
  <c r="CC202" i="60"/>
  <c r="CD202" i="60"/>
  <c r="CE202" i="60"/>
  <c r="CF202" i="60"/>
  <c r="CG202" i="60"/>
  <c r="CH202" i="60"/>
  <c r="CI202" i="60"/>
  <c r="CJ202" i="60"/>
  <c r="CK202" i="60"/>
  <c r="CL202" i="60"/>
  <c r="CM202" i="60"/>
  <c r="E203" i="60"/>
  <c r="F203" i="60"/>
  <c r="G203" i="60"/>
  <c r="H203" i="60"/>
  <c r="I203" i="60"/>
  <c r="J203" i="60"/>
  <c r="K203" i="60"/>
  <c r="L203" i="60"/>
  <c r="M203" i="60"/>
  <c r="N203" i="60"/>
  <c r="O203" i="60"/>
  <c r="P203" i="60"/>
  <c r="Q203" i="60"/>
  <c r="R203" i="60"/>
  <c r="S203" i="60"/>
  <c r="T203" i="60"/>
  <c r="U203" i="60"/>
  <c r="V203" i="60"/>
  <c r="W203" i="60"/>
  <c r="X203" i="60"/>
  <c r="Y203" i="60"/>
  <c r="Z203" i="60"/>
  <c r="AA203" i="60"/>
  <c r="AB203" i="60"/>
  <c r="AC203" i="60"/>
  <c r="AD203" i="60"/>
  <c r="AE203" i="60"/>
  <c r="AF203" i="60"/>
  <c r="AG203" i="60"/>
  <c r="AH203" i="60"/>
  <c r="AI203" i="60"/>
  <c r="AJ203" i="60"/>
  <c r="AK203" i="60"/>
  <c r="AL203" i="60"/>
  <c r="AM203" i="60"/>
  <c r="AN203" i="60"/>
  <c r="AO203" i="60"/>
  <c r="AP203" i="60"/>
  <c r="AQ203" i="60"/>
  <c r="AR203" i="60"/>
  <c r="AS203" i="60"/>
  <c r="AT203" i="60"/>
  <c r="AU203" i="60"/>
  <c r="AV203" i="60"/>
  <c r="AW203" i="60"/>
  <c r="AX203" i="60"/>
  <c r="AY203" i="60"/>
  <c r="AZ203" i="60"/>
  <c r="BA203" i="60"/>
  <c r="BB203" i="60"/>
  <c r="BC203" i="60"/>
  <c r="BD203" i="60"/>
  <c r="BE203" i="60"/>
  <c r="BF203" i="60"/>
  <c r="BG203" i="60"/>
  <c r="BH203" i="60"/>
  <c r="BI203" i="60"/>
  <c r="BJ203" i="60"/>
  <c r="BK203" i="60"/>
  <c r="BL203" i="60"/>
  <c r="BM203" i="60"/>
  <c r="BN203" i="60"/>
  <c r="BO203" i="60"/>
  <c r="BP203" i="60"/>
  <c r="BQ203" i="60"/>
  <c r="BR203" i="60"/>
  <c r="BS203" i="60"/>
  <c r="BT203" i="60"/>
  <c r="BU203" i="60"/>
  <c r="BV203" i="60"/>
  <c r="BW203" i="60"/>
  <c r="BX203" i="60"/>
  <c r="BY203" i="60"/>
  <c r="BZ203" i="60"/>
  <c r="CA203" i="60"/>
  <c r="CB203" i="60"/>
  <c r="CC203" i="60"/>
  <c r="CD203" i="60"/>
  <c r="CE203" i="60"/>
  <c r="CF203" i="60"/>
  <c r="CG203" i="60"/>
  <c r="CH203" i="60"/>
  <c r="CI203" i="60"/>
  <c r="CJ203" i="60"/>
  <c r="CK203" i="60"/>
  <c r="CL203" i="60"/>
  <c r="CM203" i="60"/>
  <c r="E204" i="60"/>
  <c r="F204" i="60"/>
  <c r="G204" i="60"/>
  <c r="H204" i="60"/>
  <c r="I204" i="60"/>
  <c r="J204" i="60"/>
  <c r="K204" i="60"/>
  <c r="L204" i="60"/>
  <c r="M204" i="60"/>
  <c r="N204" i="60"/>
  <c r="O204" i="60"/>
  <c r="P204" i="60"/>
  <c r="Q204" i="60"/>
  <c r="R204" i="60"/>
  <c r="S204" i="60"/>
  <c r="T204" i="60"/>
  <c r="U204" i="60"/>
  <c r="V204" i="60"/>
  <c r="W204" i="60"/>
  <c r="X204" i="60"/>
  <c r="Y204" i="60"/>
  <c r="Z204" i="60"/>
  <c r="AA204" i="60"/>
  <c r="AB204" i="60"/>
  <c r="AC204" i="60"/>
  <c r="AD204" i="60"/>
  <c r="AE204" i="60"/>
  <c r="AF204" i="60"/>
  <c r="AG204" i="60"/>
  <c r="AH204" i="60"/>
  <c r="AI204" i="60"/>
  <c r="AJ204" i="60"/>
  <c r="AK204" i="60"/>
  <c r="AL204" i="60"/>
  <c r="AM204" i="60"/>
  <c r="AN204" i="60"/>
  <c r="AO204" i="60"/>
  <c r="AP204" i="60"/>
  <c r="AQ204" i="60"/>
  <c r="AR204" i="60"/>
  <c r="AS204" i="60"/>
  <c r="AT204" i="60"/>
  <c r="AU204" i="60"/>
  <c r="AV204" i="60"/>
  <c r="AW204" i="60"/>
  <c r="AX204" i="60"/>
  <c r="AY204" i="60"/>
  <c r="AZ204" i="60"/>
  <c r="BA204" i="60"/>
  <c r="BB204" i="60"/>
  <c r="BC204" i="60"/>
  <c r="BD204" i="60"/>
  <c r="BE204" i="60"/>
  <c r="BF204" i="60"/>
  <c r="BG204" i="60"/>
  <c r="BH204" i="60"/>
  <c r="BI204" i="60"/>
  <c r="BJ204" i="60"/>
  <c r="BK204" i="60"/>
  <c r="BL204" i="60"/>
  <c r="BM204" i="60"/>
  <c r="BN204" i="60"/>
  <c r="BO204" i="60"/>
  <c r="BP204" i="60"/>
  <c r="BQ204" i="60"/>
  <c r="BR204" i="60"/>
  <c r="BS204" i="60"/>
  <c r="BT204" i="60"/>
  <c r="BU204" i="60"/>
  <c r="BV204" i="60"/>
  <c r="BW204" i="60"/>
  <c r="BX204" i="60"/>
  <c r="BY204" i="60"/>
  <c r="BZ204" i="60"/>
  <c r="CA204" i="60"/>
  <c r="CB204" i="60"/>
  <c r="CC204" i="60"/>
  <c r="CD204" i="60"/>
  <c r="CE204" i="60"/>
  <c r="CF204" i="60"/>
  <c r="CG204" i="60"/>
  <c r="CH204" i="60"/>
  <c r="CI204" i="60"/>
  <c r="CJ204" i="60"/>
  <c r="CK204" i="60"/>
  <c r="CL204" i="60"/>
  <c r="CM204" i="60"/>
  <c r="E205" i="60"/>
  <c r="F205" i="60"/>
  <c r="G205" i="60"/>
  <c r="H205" i="60"/>
  <c r="I205" i="60"/>
  <c r="J205" i="60"/>
  <c r="K205" i="60"/>
  <c r="L205" i="60"/>
  <c r="M205" i="60"/>
  <c r="N205" i="60"/>
  <c r="O205" i="60"/>
  <c r="P205" i="60"/>
  <c r="Q205" i="60"/>
  <c r="R205" i="60"/>
  <c r="S205" i="60"/>
  <c r="T205" i="60"/>
  <c r="U205" i="60"/>
  <c r="V205" i="60"/>
  <c r="W205" i="60"/>
  <c r="X205" i="60"/>
  <c r="Y205" i="60"/>
  <c r="Z205" i="60"/>
  <c r="AA205" i="60"/>
  <c r="AB205" i="60"/>
  <c r="AC205" i="60"/>
  <c r="AD205" i="60"/>
  <c r="AE205" i="60"/>
  <c r="AF205" i="60"/>
  <c r="AG205" i="60"/>
  <c r="AH205" i="60"/>
  <c r="AI205" i="60"/>
  <c r="AJ205" i="60"/>
  <c r="AK205" i="60"/>
  <c r="AL205" i="60"/>
  <c r="AM205" i="60"/>
  <c r="AN205" i="60"/>
  <c r="AO205" i="60"/>
  <c r="AP205" i="60"/>
  <c r="AQ205" i="60"/>
  <c r="AR205" i="60"/>
  <c r="AS205" i="60"/>
  <c r="AT205" i="60"/>
  <c r="AU205" i="60"/>
  <c r="AV205" i="60"/>
  <c r="AW205" i="60"/>
  <c r="AX205" i="60"/>
  <c r="AY205" i="60"/>
  <c r="AZ205" i="60"/>
  <c r="BA205" i="60"/>
  <c r="BB205" i="60"/>
  <c r="BC205" i="60"/>
  <c r="BD205" i="60"/>
  <c r="BE205" i="60"/>
  <c r="BF205" i="60"/>
  <c r="BG205" i="60"/>
  <c r="BH205" i="60"/>
  <c r="BI205" i="60"/>
  <c r="BJ205" i="60"/>
  <c r="BK205" i="60"/>
  <c r="BL205" i="60"/>
  <c r="BM205" i="60"/>
  <c r="BN205" i="60"/>
  <c r="BO205" i="60"/>
  <c r="BP205" i="60"/>
  <c r="BQ205" i="60"/>
  <c r="BR205" i="60"/>
  <c r="BS205" i="60"/>
  <c r="BT205" i="60"/>
  <c r="BU205" i="60"/>
  <c r="BV205" i="60"/>
  <c r="BW205" i="60"/>
  <c r="BX205" i="60"/>
  <c r="BY205" i="60"/>
  <c r="BZ205" i="60"/>
  <c r="CA205" i="60"/>
  <c r="CB205" i="60"/>
  <c r="CC205" i="60"/>
  <c r="CD205" i="60"/>
  <c r="CE205" i="60"/>
  <c r="CF205" i="60"/>
  <c r="CG205" i="60"/>
  <c r="CH205" i="60"/>
  <c r="CI205" i="60"/>
  <c r="CJ205" i="60"/>
  <c r="CK205" i="60"/>
  <c r="CL205" i="60"/>
  <c r="CM205" i="60"/>
  <c r="E206" i="60"/>
  <c r="F206" i="60"/>
  <c r="G206" i="60"/>
  <c r="H206" i="60"/>
  <c r="I206" i="60"/>
  <c r="J206" i="60"/>
  <c r="K206" i="60"/>
  <c r="L206" i="60"/>
  <c r="M206" i="60"/>
  <c r="N206" i="60"/>
  <c r="O206" i="60"/>
  <c r="P206" i="60"/>
  <c r="Q206" i="60"/>
  <c r="R206" i="60"/>
  <c r="S206" i="60"/>
  <c r="T206" i="60"/>
  <c r="U206" i="60"/>
  <c r="V206" i="60"/>
  <c r="W206" i="60"/>
  <c r="X206" i="60"/>
  <c r="Y206" i="60"/>
  <c r="Z206" i="60"/>
  <c r="AA206" i="60"/>
  <c r="AB206" i="60"/>
  <c r="AC206" i="60"/>
  <c r="AD206" i="60"/>
  <c r="AE206" i="60"/>
  <c r="AF206" i="60"/>
  <c r="AG206" i="60"/>
  <c r="AH206" i="60"/>
  <c r="AI206" i="60"/>
  <c r="AJ206" i="60"/>
  <c r="AK206" i="60"/>
  <c r="AL206" i="60"/>
  <c r="AM206" i="60"/>
  <c r="AN206" i="60"/>
  <c r="AO206" i="60"/>
  <c r="AP206" i="60"/>
  <c r="AQ206" i="60"/>
  <c r="AR206" i="60"/>
  <c r="AS206" i="60"/>
  <c r="AT206" i="60"/>
  <c r="AU206" i="60"/>
  <c r="AV206" i="60"/>
  <c r="AW206" i="60"/>
  <c r="AX206" i="60"/>
  <c r="AY206" i="60"/>
  <c r="AZ206" i="60"/>
  <c r="BA206" i="60"/>
  <c r="BB206" i="60"/>
  <c r="BC206" i="60"/>
  <c r="BD206" i="60"/>
  <c r="BE206" i="60"/>
  <c r="BF206" i="60"/>
  <c r="BG206" i="60"/>
  <c r="BH206" i="60"/>
  <c r="BI206" i="60"/>
  <c r="BJ206" i="60"/>
  <c r="BK206" i="60"/>
  <c r="BL206" i="60"/>
  <c r="BM206" i="60"/>
  <c r="BN206" i="60"/>
  <c r="BO206" i="60"/>
  <c r="BP206" i="60"/>
  <c r="BQ206" i="60"/>
  <c r="BR206" i="60"/>
  <c r="BS206" i="60"/>
  <c r="BT206" i="60"/>
  <c r="BU206" i="60"/>
  <c r="BV206" i="60"/>
  <c r="BW206" i="60"/>
  <c r="BX206" i="60"/>
  <c r="BY206" i="60"/>
  <c r="BZ206" i="60"/>
  <c r="CA206" i="60"/>
  <c r="CB206" i="60"/>
  <c r="CC206" i="60"/>
  <c r="CD206" i="60"/>
  <c r="CE206" i="60"/>
  <c r="CF206" i="60"/>
  <c r="CG206" i="60"/>
  <c r="CH206" i="60"/>
  <c r="CI206" i="60"/>
  <c r="CJ206" i="60"/>
  <c r="CK206" i="60"/>
  <c r="CL206" i="60"/>
  <c r="CM206" i="60"/>
  <c r="E207" i="60"/>
  <c r="F207" i="60"/>
  <c r="G207" i="60"/>
  <c r="H207" i="60"/>
  <c r="I207" i="60"/>
  <c r="J207" i="60"/>
  <c r="K207" i="60"/>
  <c r="L207" i="60"/>
  <c r="M207" i="60"/>
  <c r="N207" i="60"/>
  <c r="O207" i="60"/>
  <c r="P207" i="60"/>
  <c r="Q207" i="60"/>
  <c r="R207" i="60"/>
  <c r="S207" i="60"/>
  <c r="T207" i="60"/>
  <c r="U207" i="60"/>
  <c r="V207" i="60"/>
  <c r="W207" i="60"/>
  <c r="X207" i="60"/>
  <c r="Y207" i="60"/>
  <c r="Z207" i="60"/>
  <c r="AA207" i="60"/>
  <c r="AB207" i="60"/>
  <c r="AC207" i="60"/>
  <c r="AD207" i="60"/>
  <c r="AE207" i="60"/>
  <c r="AF207" i="60"/>
  <c r="AG207" i="60"/>
  <c r="AH207" i="60"/>
  <c r="AI207" i="60"/>
  <c r="AJ207" i="60"/>
  <c r="AK207" i="60"/>
  <c r="AL207" i="60"/>
  <c r="AM207" i="60"/>
  <c r="AN207" i="60"/>
  <c r="AO207" i="60"/>
  <c r="AP207" i="60"/>
  <c r="AQ207" i="60"/>
  <c r="AR207" i="60"/>
  <c r="AS207" i="60"/>
  <c r="AT207" i="60"/>
  <c r="AU207" i="60"/>
  <c r="AV207" i="60"/>
  <c r="AW207" i="60"/>
  <c r="AX207" i="60"/>
  <c r="AY207" i="60"/>
  <c r="AZ207" i="60"/>
  <c r="BA207" i="60"/>
  <c r="BB207" i="60"/>
  <c r="BC207" i="60"/>
  <c r="BD207" i="60"/>
  <c r="BE207" i="60"/>
  <c r="BF207" i="60"/>
  <c r="BG207" i="60"/>
  <c r="BH207" i="60"/>
  <c r="BI207" i="60"/>
  <c r="BJ207" i="60"/>
  <c r="BK207" i="60"/>
  <c r="BL207" i="60"/>
  <c r="BM207" i="60"/>
  <c r="BN207" i="60"/>
  <c r="BO207" i="60"/>
  <c r="BP207" i="60"/>
  <c r="BQ207" i="60"/>
  <c r="BR207" i="60"/>
  <c r="BS207" i="60"/>
  <c r="BT207" i="60"/>
  <c r="BU207" i="60"/>
  <c r="BV207" i="60"/>
  <c r="BW207" i="60"/>
  <c r="BX207" i="60"/>
  <c r="BY207" i="60"/>
  <c r="BZ207" i="60"/>
  <c r="CA207" i="60"/>
  <c r="CB207" i="60"/>
  <c r="CC207" i="60"/>
  <c r="CD207" i="60"/>
  <c r="CE207" i="60"/>
  <c r="CF207" i="60"/>
  <c r="CG207" i="60"/>
  <c r="CH207" i="60"/>
  <c r="CI207" i="60"/>
  <c r="CJ207" i="60"/>
  <c r="CK207" i="60"/>
  <c r="CL207" i="60"/>
  <c r="CM207" i="60"/>
  <c r="E208" i="60"/>
  <c r="F208" i="60"/>
  <c r="G208" i="60"/>
  <c r="H208" i="60"/>
  <c r="I208" i="60"/>
  <c r="J208" i="60"/>
  <c r="K208" i="60"/>
  <c r="L208" i="60"/>
  <c r="M208" i="60"/>
  <c r="N208" i="60"/>
  <c r="O208" i="60"/>
  <c r="P208" i="60"/>
  <c r="Q208" i="60"/>
  <c r="R208" i="60"/>
  <c r="S208" i="60"/>
  <c r="T208" i="60"/>
  <c r="U208" i="60"/>
  <c r="V208" i="60"/>
  <c r="W208" i="60"/>
  <c r="X208" i="60"/>
  <c r="Y208" i="60"/>
  <c r="Z208" i="60"/>
  <c r="AA208" i="60"/>
  <c r="AB208" i="60"/>
  <c r="AC208" i="60"/>
  <c r="AD208" i="60"/>
  <c r="AE208" i="60"/>
  <c r="AF208" i="60"/>
  <c r="AG208" i="60"/>
  <c r="AH208" i="60"/>
  <c r="AI208" i="60"/>
  <c r="AJ208" i="60"/>
  <c r="AK208" i="60"/>
  <c r="AL208" i="60"/>
  <c r="AM208" i="60"/>
  <c r="AN208" i="60"/>
  <c r="AO208" i="60"/>
  <c r="AP208" i="60"/>
  <c r="AQ208" i="60"/>
  <c r="AR208" i="60"/>
  <c r="AS208" i="60"/>
  <c r="AT208" i="60"/>
  <c r="AU208" i="60"/>
  <c r="AV208" i="60"/>
  <c r="AW208" i="60"/>
  <c r="AX208" i="60"/>
  <c r="AY208" i="60"/>
  <c r="AZ208" i="60"/>
  <c r="BA208" i="60"/>
  <c r="BB208" i="60"/>
  <c r="BC208" i="60"/>
  <c r="BD208" i="60"/>
  <c r="BE208" i="60"/>
  <c r="BF208" i="60"/>
  <c r="BG208" i="60"/>
  <c r="BH208" i="60"/>
  <c r="BI208" i="60"/>
  <c r="BJ208" i="60"/>
  <c r="BK208" i="60"/>
  <c r="BL208" i="60"/>
  <c r="BM208" i="60"/>
  <c r="BN208" i="60"/>
  <c r="BO208" i="60"/>
  <c r="BP208" i="60"/>
  <c r="BQ208" i="60"/>
  <c r="BR208" i="60"/>
  <c r="BS208" i="60"/>
  <c r="BT208" i="60"/>
  <c r="BU208" i="60"/>
  <c r="BV208" i="60"/>
  <c r="BW208" i="60"/>
  <c r="BX208" i="60"/>
  <c r="BY208" i="60"/>
  <c r="BZ208" i="60"/>
  <c r="CA208" i="60"/>
  <c r="CB208" i="60"/>
  <c r="CC208" i="60"/>
  <c r="CD208" i="60"/>
  <c r="CE208" i="60"/>
  <c r="CF208" i="60"/>
  <c r="CG208" i="60"/>
  <c r="CH208" i="60"/>
  <c r="CI208" i="60"/>
  <c r="CJ208" i="60"/>
  <c r="CK208" i="60"/>
  <c r="CL208" i="60"/>
  <c r="CM208" i="60"/>
  <c r="E209" i="60"/>
  <c r="F209" i="60"/>
  <c r="G209" i="60"/>
  <c r="H209" i="60"/>
  <c r="I209" i="60"/>
  <c r="J209" i="60"/>
  <c r="K209" i="60"/>
  <c r="L209" i="60"/>
  <c r="M209" i="60"/>
  <c r="N209" i="60"/>
  <c r="O209" i="60"/>
  <c r="P209" i="60"/>
  <c r="Q209" i="60"/>
  <c r="R209" i="60"/>
  <c r="S209" i="60"/>
  <c r="T209" i="60"/>
  <c r="U209" i="60"/>
  <c r="V209" i="60"/>
  <c r="W209" i="60"/>
  <c r="X209" i="60"/>
  <c r="Y209" i="60"/>
  <c r="Z209" i="60"/>
  <c r="AA209" i="60"/>
  <c r="AB209" i="60"/>
  <c r="AC209" i="60"/>
  <c r="AD209" i="60"/>
  <c r="AE209" i="60"/>
  <c r="AF209" i="60"/>
  <c r="AG209" i="60"/>
  <c r="AH209" i="60"/>
  <c r="AI209" i="60"/>
  <c r="AJ209" i="60"/>
  <c r="AK209" i="60"/>
  <c r="AL209" i="60"/>
  <c r="AM209" i="60"/>
  <c r="AN209" i="60"/>
  <c r="AO209" i="60"/>
  <c r="AP209" i="60"/>
  <c r="AQ209" i="60"/>
  <c r="AR209" i="60"/>
  <c r="AS209" i="60"/>
  <c r="AT209" i="60"/>
  <c r="AU209" i="60"/>
  <c r="AV209" i="60"/>
  <c r="AW209" i="60"/>
  <c r="AX209" i="60"/>
  <c r="AY209" i="60"/>
  <c r="AZ209" i="60"/>
  <c r="BA209" i="60"/>
  <c r="BB209" i="60"/>
  <c r="BC209" i="60"/>
  <c r="BD209" i="60"/>
  <c r="BE209" i="60"/>
  <c r="BF209" i="60"/>
  <c r="BG209" i="60"/>
  <c r="BH209" i="60"/>
  <c r="BI209" i="60"/>
  <c r="BJ209" i="60"/>
  <c r="BK209" i="60"/>
  <c r="BL209" i="60"/>
  <c r="BM209" i="60"/>
  <c r="BN209" i="60"/>
  <c r="BO209" i="60"/>
  <c r="BP209" i="60"/>
  <c r="BQ209" i="60"/>
  <c r="BR209" i="60"/>
  <c r="BS209" i="60"/>
  <c r="BT209" i="60"/>
  <c r="BU209" i="60"/>
  <c r="BV209" i="60"/>
  <c r="BW209" i="60"/>
  <c r="BX209" i="60"/>
  <c r="BY209" i="60"/>
  <c r="BZ209" i="60"/>
  <c r="CA209" i="60"/>
  <c r="CB209" i="60"/>
  <c r="CC209" i="60"/>
  <c r="CD209" i="60"/>
  <c r="CE209" i="60"/>
  <c r="CF209" i="60"/>
  <c r="CG209" i="60"/>
  <c r="CH209" i="60"/>
  <c r="CI209" i="60"/>
  <c r="CJ209" i="60"/>
  <c r="CK209" i="60"/>
  <c r="CL209" i="60"/>
  <c r="CM209" i="60"/>
  <c r="E210" i="60"/>
  <c r="F210" i="60"/>
  <c r="G210" i="60"/>
  <c r="H210" i="60"/>
  <c r="I210" i="60"/>
  <c r="J210" i="60"/>
  <c r="K210" i="60"/>
  <c r="L210" i="60"/>
  <c r="M210" i="60"/>
  <c r="N210" i="60"/>
  <c r="O210" i="60"/>
  <c r="P210" i="60"/>
  <c r="Q210" i="60"/>
  <c r="R210" i="60"/>
  <c r="S210" i="60"/>
  <c r="T210" i="60"/>
  <c r="U210" i="60"/>
  <c r="V210" i="60"/>
  <c r="W210" i="60"/>
  <c r="X210" i="60"/>
  <c r="Y210" i="60"/>
  <c r="Z210" i="60"/>
  <c r="AA210" i="60"/>
  <c r="AB210" i="60"/>
  <c r="AC210" i="60"/>
  <c r="AD210" i="60"/>
  <c r="AE210" i="60"/>
  <c r="AF210" i="60"/>
  <c r="AG210" i="60"/>
  <c r="AH210" i="60"/>
  <c r="AI210" i="60"/>
  <c r="AJ210" i="60"/>
  <c r="AK210" i="60"/>
  <c r="AL210" i="60"/>
  <c r="AM210" i="60"/>
  <c r="AN210" i="60"/>
  <c r="AO210" i="60"/>
  <c r="AP210" i="60"/>
  <c r="AQ210" i="60"/>
  <c r="AR210" i="60"/>
  <c r="AS210" i="60"/>
  <c r="AT210" i="60"/>
  <c r="AU210" i="60"/>
  <c r="AV210" i="60"/>
  <c r="AW210" i="60"/>
  <c r="AX210" i="60"/>
  <c r="AY210" i="60"/>
  <c r="AZ210" i="60"/>
  <c r="BA210" i="60"/>
  <c r="BB210" i="60"/>
  <c r="BC210" i="60"/>
  <c r="BD210" i="60"/>
  <c r="BE210" i="60"/>
  <c r="BF210" i="60"/>
  <c r="BG210" i="60"/>
  <c r="BH210" i="60"/>
  <c r="BI210" i="60"/>
  <c r="BJ210" i="60"/>
  <c r="BK210" i="60"/>
  <c r="BL210" i="60"/>
  <c r="BM210" i="60"/>
  <c r="BN210" i="60"/>
  <c r="BO210" i="60"/>
  <c r="BP210" i="60"/>
  <c r="BQ210" i="60"/>
  <c r="BR210" i="60"/>
  <c r="BS210" i="60"/>
  <c r="BT210" i="60"/>
  <c r="BU210" i="60"/>
  <c r="BV210" i="60"/>
  <c r="BW210" i="60"/>
  <c r="BX210" i="60"/>
  <c r="BY210" i="60"/>
  <c r="BZ210" i="60"/>
  <c r="CA210" i="60"/>
  <c r="CB210" i="60"/>
  <c r="CC210" i="60"/>
  <c r="CD210" i="60"/>
  <c r="CE210" i="60"/>
  <c r="CF210" i="60"/>
  <c r="CG210" i="60"/>
  <c r="CH210" i="60"/>
  <c r="CI210" i="60"/>
  <c r="CJ210" i="60"/>
  <c r="CK210" i="60"/>
  <c r="CL210" i="60"/>
  <c r="CM210" i="60"/>
  <c r="E211" i="60"/>
  <c r="F211" i="60"/>
  <c r="G211" i="60"/>
  <c r="H211" i="60"/>
  <c r="I211" i="60"/>
  <c r="J211" i="60"/>
  <c r="K211" i="60"/>
  <c r="L211" i="60"/>
  <c r="M211" i="60"/>
  <c r="N211" i="60"/>
  <c r="O211" i="60"/>
  <c r="P211" i="60"/>
  <c r="Q211" i="60"/>
  <c r="R211" i="60"/>
  <c r="S211" i="60"/>
  <c r="T211" i="60"/>
  <c r="U211" i="60"/>
  <c r="V211" i="60"/>
  <c r="W211" i="60"/>
  <c r="X211" i="60"/>
  <c r="Y211" i="60"/>
  <c r="Z211" i="60"/>
  <c r="AA211" i="60"/>
  <c r="AB211" i="60"/>
  <c r="AC211" i="60"/>
  <c r="AD211" i="60"/>
  <c r="AE211" i="60"/>
  <c r="AF211" i="60"/>
  <c r="AG211" i="60"/>
  <c r="AH211" i="60"/>
  <c r="AI211" i="60"/>
  <c r="AJ211" i="60"/>
  <c r="AK211" i="60"/>
  <c r="AL211" i="60"/>
  <c r="AM211" i="60"/>
  <c r="AN211" i="60"/>
  <c r="AO211" i="60"/>
  <c r="AP211" i="60"/>
  <c r="AQ211" i="60"/>
  <c r="AR211" i="60"/>
  <c r="AS211" i="60"/>
  <c r="AT211" i="60"/>
  <c r="AU211" i="60"/>
  <c r="AV211" i="60"/>
  <c r="AW211" i="60"/>
  <c r="AX211" i="60"/>
  <c r="AY211" i="60"/>
  <c r="AZ211" i="60"/>
  <c r="BA211" i="60"/>
  <c r="BB211" i="60"/>
  <c r="BC211" i="60"/>
  <c r="BD211" i="60"/>
  <c r="BE211" i="60"/>
  <c r="BF211" i="60"/>
  <c r="BG211" i="60"/>
  <c r="BH211" i="60"/>
  <c r="BI211" i="60"/>
  <c r="BJ211" i="60"/>
  <c r="BK211" i="60"/>
  <c r="BL211" i="60"/>
  <c r="BM211" i="60"/>
  <c r="BN211" i="60"/>
  <c r="BO211" i="60"/>
  <c r="BP211" i="60"/>
  <c r="BQ211" i="60"/>
  <c r="BR211" i="60"/>
  <c r="BS211" i="60"/>
  <c r="BT211" i="60"/>
  <c r="BU211" i="60"/>
  <c r="BV211" i="60"/>
  <c r="BW211" i="60"/>
  <c r="BX211" i="60"/>
  <c r="BY211" i="60"/>
  <c r="BZ211" i="60"/>
  <c r="CA211" i="60"/>
  <c r="CB211" i="60"/>
  <c r="CC211" i="60"/>
  <c r="CD211" i="60"/>
  <c r="CE211" i="60"/>
  <c r="CF211" i="60"/>
  <c r="CG211" i="60"/>
  <c r="CH211" i="60"/>
  <c r="CI211" i="60"/>
  <c r="CJ211" i="60"/>
  <c r="CK211" i="60"/>
  <c r="CL211" i="60"/>
  <c r="CM211" i="60"/>
  <c r="E212" i="60"/>
  <c r="F212" i="60"/>
  <c r="G212" i="60"/>
  <c r="H212" i="60"/>
  <c r="I212" i="60"/>
  <c r="J212" i="60"/>
  <c r="K212" i="60"/>
  <c r="L212" i="60"/>
  <c r="M212" i="60"/>
  <c r="N212" i="60"/>
  <c r="O212" i="60"/>
  <c r="P212" i="60"/>
  <c r="Q212" i="60"/>
  <c r="R212" i="60"/>
  <c r="S212" i="60"/>
  <c r="T212" i="60"/>
  <c r="U212" i="60"/>
  <c r="V212" i="60"/>
  <c r="W212" i="60"/>
  <c r="X212" i="60"/>
  <c r="Y212" i="60"/>
  <c r="Z212" i="60"/>
  <c r="AA212" i="60"/>
  <c r="AB212" i="60"/>
  <c r="AC212" i="60"/>
  <c r="AD212" i="60"/>
  <c r="AE212" i="60"/>
  <c r="AF212" i="60"/>
  <c r="AG212" i="60"/>
  <c r="AH212" i="60"/>
  <c r="AI212" i="60"/>
  <c r="AJ212" i="60"/>
  <c r="AK212" i="60"/>
  <c r="AL212" i="60"/>
  <c r="AM212" i="60"/>
  <c r="AN212" i="60"/>
  <c r="AO212" i="60"/>
  <c r="AP212" i="60"/>
  <c r="AQ212" i="60"/>
  <c r="AR212" i="60"/>
  <c r="AS212" i="60"/>
  <c r="AT212" i="60"/>
  <c r="AU212" i="60"/>
  <c r="AV212" i="60"/>
  <c r="AW212" i="60"/>
  <c r="AX212" i="60"/>
  <c r="AY212" i="60"/>
  <c r="AZ212" i="60"/>
  <c r="BA212" i="60"/>
  <c r="BB212" i="60"/>
  <c r="BC212" i="60"/>
  <c r="BD212" i="60"/>
  <c r="BE212" i="60"/>
  <c r="BF212" i="60"/>
  <c r="BG212" i="60"/>
  <c r="BH212" i="60"/>
  <c r="BI212" i="60"/>
  <c r="BJ212" i="60"/>
  <c r="BK212" i="60"/>
  <c r="BL212" i="60"/>
  <c r="BM212" i="60"/>
  <c r="BN212" i="60"/>
  <c r="BO212" i="60"/>
  <c r="BP212" i="60"/>
  <c r="BQ212" i="60"/>
  <c r="BR212" i="60"/>
  <c r="BS212" i="60"/>
  <c r="BT212" i="60"/>
  <c r="BU212" i="60"/>
  <c r="BV212" i="60"/>
  <c r="BW212" i="60"/>
  <c r="BX212" i="60"/>
  <c r="BY212" i="60"/>
  <c r="BZ212" i="60"/>
  <c r="CA212" i="60"/>
  <c r="CB212" i="60"/>
  <c r="CC212" i="60"/>
  <c r="CD212" i="60"/>
  <c r="CE212" i="60"/>
  <c r="CF212" i="60"/>
  <c r="CG212" i="60"/>
  <c r="CH212" i="60"/>
  <c r="CI212" i="60"/>
  <c r="CJ212" i="60"/>
  <c r="CK212" i="60"/>
  <c r="CL212" i="60"/>
  <c r="CM212" i="60"/>
  <c r="E213" i="60"/>
  <c r="F213" i="60"/>
  <c r="G213" i="60"/>
  <c r="H213" i="60"/>
  <c r="I213" i="60"/>
  <c r="J213" i="60"/>
  <c r="K213" i="60"/>
  <c r="L213" i="60"/>
  <c r="M213" i="60"/>
  <c r="N213" i="60"/>
  <c r="O213" i="60"/>
  <c r="P213" i="60"/>
  <c r="Q213" i="60"/>
  <c r="R213" i="60"/>
  <c r="S213" i="60"/>
  <c r="T213" i="60"/>
  <c r="U213" i="60"/>
  <c r="V213" i="60"/>
  <c r="W213" i="60"/>
  <c r="X213" i="60"/>
  <c r="Y213" i="60"/>
  <c r="Z213" i="60"/>
  <c r="AA213" i="60"/>
  <c r="AB213" i="60"/>
  <c r="AC213" i="60"/>
  <c r="AD213" i="60"/>
  <c r="AE213" i="60"/>
  <c r="AF213" i="60"/>
  <c r="AG213" i="60"/>
  <c r="AH213" i="60"/>
  <c r="AI213" i="60"/>
  <c r="AJ213" i="60"/>
  <c r="AK213" i="60"/>
  <c r="AL213" i="60"/>
  <c r="AM213" i="60"/>
  <c r="AN213" i="60"/>
  <c r="AO213" i="60"/>
  <c r="AP213" i="60"/>
  <c r="AQ213" i="60"/>
  <c r="AR213" i="60"/>
  <c r="AS213" i="60"/>
  <c r="AT213" i="60"/>
  <c r="AU213" i="60"/>
  <c r="AV213" i="60"/>
  <c r="AW213" i="60"/>
  <c r="AX213" i="60"/>
  <c r="AY213" i="60"/>
  <c r="AZ213" i="60"/>
  <c r="BA213" i="60"/>
  <c r="BB213" i="60"/>
  <c r="BC213" i="60"/>
  <c r="BD213" i="60"/>
  <c r="BE213" i="60"/>
  <c r="BF213" i="60"/>
  <c r="BG213" i="60"/>
  <c r="BH213" i="60"/>
  <c r="BI213" i="60"/>
  <c r="BJ213" i="60"/>
  <c r="BK213" i="60"/>
  <c r="BL213" i="60"/>
  <c r="BM213" i="60"/>
  <c r="BN213" i="60"/>
  <c r="BO213" i="60"/>
  <c r="BP213" i="60"/>
  <c r="BQ213" i="60"/>
  <c r="BR213" i="60"/>
  <c r="BS213" i="60"/>
  <c r="BT213" i="60"/>
  <c r="BU213" i="60"/>
  <c r="BV213" i="60"/>
  <c r="BW213" i="60"/>
  <c r="BX213" i="60"/>
  <c r="BY213" i="60"/>
  <c r="BZ213" i="60"/>
  <c r="CA213" i="60"/>
  <c r="CB213" i="60"/>
  <c r="CC213" i="60"/>
  <c r="CD213" i="60"/>
  <c r="CE213" i="60"/>
  <c r="CF213" i="60"/>
  <c r="CG213" i="60"/>
  <c r="CH213" i="60"/>
  <c r="CI213" i="60"/>
  <c r="CJ213" i="60"/>
  <c r="CK213" i="60"/>
  <c r="CL213" i="60"/>
  <c r="CM213" i="60"/>
  <c r="E214" i="60"/>
  <c r="F214" i="60"/>
  <c r="G214" i="60"/>
  <c r="H214" i="60"/>
  <c r="I214" i="60"/>
  <c r="J214" i="60"/>
  <c r="K214" i="60"/>
  <c r="L214" i="60"/>
  <c r="M214" i="60"/>
  <c r="N214" i="60"/>
  <c r="O214" i="60"/>
  <c r="P214" i="60"/>
  <c r="Q214" i="60"/>
  <c r="R214" i="60"/>
  <c r="S214" i="60"/>
  <c r="T214" i="60"/>
  <c r="U214" i="60"/>
  <c r="V214" i="60"/>
  <c r="W214" i="60"/>
  <c r="X214" i="60"/>
  <c r="Y214" i="60"/>
  <c r="Z214" i="60"/>
  <c r="AA214" i="60"/>
  <c r="AB214" i="60"/>
  <c r="AC214" i="60"/>
  <c r="AD214" i="60"/>
  <c r="AE214" i="60"/>
  <c r="AF214" i="60"/>
  <c r="AG214" i="60"/>
  <c r="AH214" i="60"/>
  <c r="AI214" i="60"/>
  <c r="AJ214" i="60"/>
  <c r="AK214" i="60"/>
  <c r="AL214" i="60"/>
  <c r="AM214" i="60"/>
  <c r="AN214" i="60"/>
  <c r="AO214" i="60"/>
  <c r="AP214" i="60"/>
  <c r="AQ214" i="60"/>
  <c r="AR214" i="60"/>
  <c r="AS214" i="60"/>
  <c r="AT214" i="60"/>
  <c r="AU214" i="60"/>
  <c r="AV214" i="60"/>
  <c r="AW214" i="60"/>
  <c r="AX214" i="60"/>
  <c r="AY214" i="60"/>
  <c r="AZ214" i="60"/>
  <c r="BA214" i="60"/>
  <c r="BB214" i="60"/>
  <c r="BC214" i="60"/>
  <c r="BD214" i="60"/>
  <c r="BE214" i="60"/>
  <c r="BF214" i="60"/>
  <c r="BG214" i="60"/>
  <c r="BH214" i="60"/>
  <c r="BI214" i="60"/>
  <c r="BJ214" i="60"/>
  <c r="BK214" i="60"/>
  <c r="BL214" i="60"/>
  <c r="BM214" i="60"/>
  <c r="BN214" i="60"/>
  <c r="BO214" i="60"/>
  <c r="BP214" i="60"/>
  <c r="BQ214" i="60"/>
  <c r="BR214" i="60"/>
  <c r="BS214" i="60"/>
  <c r="BT214" i="60"/>
  <c r="BU214" i="60"/>
  <c r="BV214" i="60"/>
  <c r="BW214" i="60"/>
  <c r="BX214" i="60"/>
  <c r="BY214" i="60"/>
  <c r="BZ214" i="60"/>
  <c r="CA214" i="60"/>
  <c r="CB214" i="60"/>
  <c r="CC214" i="60"/>
  <c r="CD214" i="60"/>
  <c r="CE214" i="60"/>
  <c r="CF214" i="60"/>
  <c r="CG214" i="60"/>
  <c r="CH214" i="60"/>
  <c r="CI214" i="60"/>
  <c r="CJ214" i="60"/>
  <c r="CK214" i="60"/>
  <c r="CL214" i="60"/>
  <c r="CM214" i="60"/>
  <c r="E215" i="60"/>
  <c r="F215" i="60"/>
  <c r="G215" i="60"/>
  <c r="H215" i="60"/>
  <c r="I215" i="60"/>
  <c r="J215" i="60"/>
  <c r="K215" i="60"/>
  <c r="L215" i="60"/>
  <c r="M215" i="60"/>
  <c r="N215" i="60"/>
  <c r="O215" i="60"/>
  <c r="P215" i="60"/>
  <c r="Q215" i="60"/>
  <c r="R215" i="60"/>
  <c r="S215" i="60"/>
  <c r="T215" i="60"/>
  <c r="U215" i="60"/>
  <c r="V215" i="60"/>
  <c r="W215" i="60"/>
  <c r="X215" i="60"/>
  <c r="Y215" i="60"/>
  <c r="Z215" i="60"/>
  <c r="AA215" i="60"/>
  <c r="AB215" i="60"/>
  <c r="AC215" i="60"/>
  <c r="AD215" i="60"/>
  <c r="AE215" i="60"/>
  <c r="AF215" i="60"/>
  <c r="AG215" i="60"/>
  <c r="AH215" i="60"/>
  <c r="AI215" i="60"/>
  <c r="AJ215" i="60"/>
  <c r="AK215" i="60"/>
  <c r="AL215" i="60"/>
  <c r="AM215" i="60"/>
  <c r="AN215" i="60"/>
  <c r="AO215" i="60"/>
  <c r="AP215" i="60"/>
  <c r="AQ215" i="60"/>
  <c r="AR215" i="60"/>
  <c r="AS215" i="60"/>
  <c r="AT215" i="60"/>
  <c r="AU215" i="60"/>
  <c r="AV215" i="60"/>
  <c r="AW215" i="60"/>
  <c r="AX215" i="60"/>
  <c r="AY215" i="60"/>
  <c r="AZ215" i="60"/>
  <c r="BA215" i="60"/>
  <c r="BB215" i="60"/>
  <c r="BC215" i="60"/>
  <c r="BD215" i="60"/>
  <c r="BE215" i="60"/>
  <c r="BF215" i="60"/>
  <c r="BG215" i="60"/>
  <c r="BH215" i="60"/>
  <c r="BI215" i="60"/>
  <c r="BJ215" i="60"/>
  <c r="BK215" i="60"/>
  <c r="BL215" i="60"/>
  <c r="BM215" i="60"/>
  <c r="BN215" i="60"/>
  <c r="BO215" i="60"/>
  <c r="BP215" i="60"/>
  <c r="BQ215" i="60"/>
  <c r="BR215" i="60"/>
  <c r="BS215" i="60"/>
  <c r="BT215" i="60"/>
  <c r="BU215" i="60"/>
  <c r="BV215" i="60"/>
  <c r="BW215" i="60"/>
  <c r="BX215" i="60"/>
  <c r="BY215" i="60"/>
  <c r="BZ215" i="60"/>
  <c r="CA215" i="60"/>
  <c r="CB215" i="60"/>
  <c r="CC215" i="60"/>
  <c r="CD215" i="60"/>
  <c r="CE215" i="60"/>
  <c r="CF215" i="60"/>
  <c r="CG215" i="60"/>
  <c r="CH215" i="60"/>
  <c r="CI215" i="60"/>
  <c r="CJ215" i="60"/>
  <c r="CK215" i="60"/>
  <c r="CL215" i="60"/>
  <c r="CM215" i="60"/>
  <c r="E216" i="60"/>
  <c r="F216" i="60"/>
  <c r="G216" i="60"/>
  <c r="H216" i="60"/>
  <c r="I216" i="60"/>
  <c r="J216" i="60"/>
  <c r="K216" i="60"/>
  <c r="L216" i="60"/>
  <c r="M216" i="60"/>
  <c r="N216" i="60"/>
  <c r="O216" i="60"/>
  <c r="P216" i="60"/>
  <c r="Q216" i="60"/>
  <c r="R216" i="60"/>
  <c r="S216" i="60"/>
  <c r="T216" i="60"/>
  <c r="U216" i="60"/>
  <c r="V216" i="60"/>
  <c r="W216" i="60"/>
  <c r="X216" i="60"/>
  <c r="Y216" i="60"/>
  <c r="Z216" i="60"/>
  <c r="AA216" i="60"/>
  <c r="AB216" i="60"/>
  <c r="AC216" i="60"/>
  <c r="AD216" i="60"/>
  <c r="AE216" i="60"/>
  <c r="AF216" i="60"/>
  <c r="AG216" i="60"/>
  <c r="AH216" i="60"/>
  <c r="AI216" i="60"/>
  <c r="AJ216" i="60"/>
  <c r="AK216" i="60"/>
  <c r="AL216" i="60"/>
  <c r="AM216" i="60"/>
  <c r="AN216" i="60"/>
  <c r="AO216" i="60"/>
  <c r="AP216" i="60"/>
  <c r="AQ216" i="60"/>
  <c r="AR216" i="60"/>
  <c r="AS216" i="60"/>
  <c r="AT216" i="60"/>
  <c r="AU216" i="60"/>
  <c r="AV216" i="60"/>
  <c r="AW216" i="60"/>
  <c r="AX216" i="60"/>
  <c r="AY216" i="60"/>
  <c r="AZ216" i="60"/>
  <c r="BA216" i="60"/>
  <c r="BB216" i="60"/>
  <c r="BC216" i="60"/>
  <c r="BD216" i="60"/>
  <c r="BE216" i="60"/>
  <c r="BF216" i="60"/>
  <c r="BG216" i="60"/>
  <c r="BH216" i="60"/>
  <c r="BI216" i="60"/>
  <c r="BJ216" i="60"/>
  <c r="BK216" i="60"/>
  <c r="BL216" i="60"/>
  <c r="BM216" i="60"/>
  <c r="BN216" i="60"/>
  <c r="BO216" i="60"/>
  <c r="BP216" i="60"/>
  <c r="BQ216" i="60"/>
  <c r="BR216" i="60"/>
  <c r="BS216" i="60"/>
  <c r="BT216" i="60"/>
  <c r="BU216" i="60"/>
  <c r="BV216" i="60"/>
  <c r="BW216" i="60"/>
  <c r="BX216" i="60"/>
  <c r="BY216" i="60"/>
  <c r="BZ216" i="60"/>
  <c r="CA216" i="60"/>
  <c r="CB216" i="60"/>
  <c r="CC216" i="60"/>
  <c r="CD216" i="60"/>
  <c r="CE216" i="60"/>
  <c r="CF216" i="60"/>
  <c r="CG216" i="60"/>
  <c r="CH216" i="60"/>
  <c r="CI216" i="60"/>
  <c r="CJ216" i="60"/>
  <c r="CK216" i="60"/>
  <c r="CL216" i="60"/>
  <c r="CM216" i="60"/>
  <c r="E217" i="60"/>
  <c r="F217" i="60"/>
  <c r="G217" i="60"/>
  <c r="H217" i="60"/>
  <c r="I217" i="60"/>
  <c r="J217" i="60"/>
  <c r="K217" i="60"/>
  <c r="L217" i="60"/>
  <c r="M217" i="60"/>
  <c r="N217" i="60"/>
  <c r="O217" i="60"/>
  <c r="P217" i="60"/>
  <c r="Q217" i="60"/>
  <c r="R217" i="60"/>
  <c r="S217" i="60"/>
  <c r="T217" i="60"/>
  <c r="U217" i="60"/>
  <c r="V217" i="60"/>
  <c r="W217" i="60"/>
  <c r="X217" i="60"/>
  <c r="Y217" i="60"/>
  <c r="Z217" i="60"/>
  <c r="AA217" i="60"/>
  <c r="AB217" i="60"/>
  <c r="AC217" i="60"/>
  <c r="AD217" i="60"/>
  <c r="AE217" i="60"/>
  <c r="AF217" i="60"/>
  <c r="AG217" i="60"/>
  <c r="AH217" i="60"/>
  <c r="AI217" i="60"/>
  <c r="AJ217" i="60"/>
  <c r="AK217" i="60"/>
  <c r="AL217" i="60"/>
  <c r="AM217" i="60"/>
  <c r="AN217" i="60"/>
  <c r="AO217" i="60"/>
  <c r="AP217" i="60"/>
  <c r="AQ217" i="60"/>
  <c r="AR217" i="60"/>
  <c r="AS217" i="60"/>
  <c r="AT217" i="60"/>
  <c r="AU217" i="60"/>
  <c r="AV217" i="60"/>
  <c r="AW217" i="60"/>
  <c r="AX217" i="60"/>
  <c r="AY217" i="60"/>
  <c r="AZ217" i="60"/>
  <c r="BA217" i="60"/>
  <c r="BB217" i="60"/>
  <c r="BC217" i="60"/>
  <c r="BD217" i="60"/>
  <c r="BE217" i="60"/>
  <c r="BF217" i="60"/>
  <c r="BG217" i="60"/>
  <c r="BH217" i="60"/>
  <c r="BI217" i="60"/>
  <c r="BJ217" i="60"/>
  <c r="BK217" i="60"/>
  <c r="BL217" i="60"/>
  <c r="BM217" i="60"/>
  <c r="BN217" i="60"/>
  <c r="BO217" i="60"/>
  <c r="BP217" i="60"/>
  <c r="BQ217" i="60"/>
  <c r="BR217" i="60"/>
  <c r="BS217" i="60"/>
  <c r="BT217" i="60"/>
  <c r="BU217" i="60"/>
  <c r="BV217" i="60"/>
  <c r="BW217" i="60"/>
  <c r="BX217" i="60"/>
  <c r="BY217" i="60"/>
  <c r="BZ217" i="60"/>
  <c r="CA217" i="60"/>
  <c r="CB217" i="60"/>
  <c r="CC217" i="60"/>
  <c r="CD217" i="60"/>
  <c r="CE217" i="60"/>
  <c r="CF217" i="60"/>
  <c r="CG217" i="60"/>
  <c r="CH217" i="60"/>
  <c r="CI217" i="60"/>
  <c r="CJ217" i="60"/>
  <c r="CK217" i="60"/>
  <c r="CL217" i="60"/>
  <c r="CM217" i="60"/>
  <c r="E218" i="60"/>
  <c r="F218" i="60"/>
  <c r="G218" i="60"/>
  <c r="H218" i="60"/>
  <c r="I218" i="60"/>
  <c r="J218" i="60"/>
  <c r="K218" i="60"/>
  <c r="L218" i="60"/>
  <c r="M218" i="60"/>
  <c r="N218" i="60"/>
  <c r="O218" i="60"/>
  <c r="P218" i="60"/>
  <c r="Q218" i="60"/>
  <c r="R218" i="60"/>
  <c r="S218" i="60"/>
  <c r="T218" i="60"/>
  <c r="U218" i="60"/>
  <c r="V218" i="60"/>
  <c r="W218" i="60"/>
  <c r="X218" i="60"/>
  <c r="Y218" i="60"/>
  <c r="Z218" i="60"/>
  <c r="AA218" i="60"/>
  <c r="AB218" i="60"/>
  <c r="AC218" i="60"/>
  <c r="AD218" i="60"/>
  <c r="AE218" i="60"/>
  <c r="AF218" i="60"/>
  <c r="AG218" i="60"/>
  <c r="AH218" i="60"/>
  <c r="AI218" i="60"/>
  <c r="AJ218" i="60"/>
  <c r="AK218" i="60"/>
  <c r="AL218" i="60"/>
  <c r="AM218" i="60"/>
  <c r="AN218" i="60"/>
  <c r="AO218" i="60"/>
  <c r="AP218" i="60"/>
  <c r="AQ218" i="60"/>
  <c r="AR218" i="60"/>
  <c r="AS218" i="60"/>
  <c r="AT218" i="60"/>
  <c r="AU218" i="60"/>
  <c r="AV218" i="60"/>
  <c r="AW218" i="60"/>
  <c r="AX218" i="60"/>
  <c r="AY218" i="60"/>
  <c r="AZ218" i="60"/>
  <c r="BA218" i="60"/>
  <c r="BB218" i="60"/>
  <c r="BC218" i="60"/>
  <c r="BD218" i="60"/>
  <c r="BE218" i="60"/>
  <c r="BF218" i="60"/>
  <c r="BG218" i="60"/>
  <c r="BH218" i="60"/>
  <c r="BI218" i="60"/>
  <c r="BJ218" i="60"/>
  <c r="BK218" i="60"/>
  <c r="BL218" i="60"/>
  <c r="BM218" i="60"/>
  <c r="BN218" i="60"/>
  <c r="BO218" i="60"/>
  <c r="BP218" i="60"/>
  <c r="BQ218" i="60"/>
  <c r="BR218" i="60"/>
  <c r="BS218" i="60"/>
  <c r="BT218" i="60"/>
  <c r="BU218" i="60"/>
  <c r="BV218" i="60"/>
  <c r="BW218" i="60"/>
  <c r="BX218" i="60"/>
  <c r="BY218" i="60"/>
  <c r="BZ218" i="60"/>
  <c r="CA218" i="60"/>
  <c r="CB218" i="60"/>
  <c r="CC218" i="60"/>
  <c r="CD218" i="60"/>
  <c r="CE218" i="60"/>
  <c r="CF218" i="60"/>
  <c r="CG218" i="60"/>
  <c r="CH218" i="60"/>
  <c r="CI218" i="60"/>
  <c r="CJ218" i="60"/>
  <c r="CK218" i="60"/>
  <c r="CL218" i="60"/>
  <c r="CM218" i="60"/>
  <c r="E219" i="60"/>
  <c r="F219" i="60"/>
  <c r="G219" i="60"/>
  <c r="H219" i="60"/>
  <c r="I219" i="60"/>
  <c r="J219" i="60"/>
  <c r="K219" i="60"/>
  <c r="L219" i="60"/>
  <c r="M219" i="60"/>
  <c r="N219" i="60"/>
  <c r="O219" i="60"/>
  <c r="P219" i="60"/>
  <c r="Q219" i="60"/>
  <c r="R219" i="60"/>
  <c r="S219" i="60"/>
  <c r="T219" i="60"/>
  <c r="U219" i="60"/>
  <c r="V219" i="60"/>
  <c r="W219" i="60"/>
  <c r="X219" i="60"/>
  <c r="Y219" i="60"/>
  <c r="Z219" i="60"/>
  <c r="AA219" i="60"/>
  <c r="AB219" i="60"/>
  <c r="AC219" i="60"/>
  <c r="AD219" i="60"/>
  <c r="AE219" i="60"/>
  <c r="AF219" i="60"/>
  <c r="AG219" i="60"/>
  <c r="AH219" i="60"/>
  <c r="AI219" i="60"/>
  <c r="AJ219" i="60"/>
  <c r="AK219" i="60"/>
  <c r="AL219" i="60"/>
  <c r="AM219" i="60"/>
  <c r="AN219" i="60"/>
  <c r="AO219" i="60"/>
  <c r="AP219" i="60"/>
  <c r="AQ219" i="60"/>
  <c r="AR219" i="60"/>
  <c r="AS219" i="60"/>
  <c r="AT219" i="60"/>
  <c r="AU219" i="60"/>
  <c r="AV219" i="60"/>
  <c r="AW219" i="60"/>
  <c r="AX219" i="60"/>
  <c r="AY219" i="60"/>
  <c r="AZ219" i="60"/>
  <c r="BA219" i="60"/>
  <c r="BB219" i="60"/>
  <c r="BC219" i="60"/>
  <c r="BD219" i="60"/>
  <c r="BE219" i="60"/>
  <c r="BF219" i="60"/>
  <c r="BG219" i="60"/>
  <c r="BH219" i="60"/>
  <c r="BI219" i="60"/>
  <c r="BJ219" i="60"/>
  <c r="BK219" i="60"/>
  <c r="BL219" i="60"/>
  <c r="BM219" i="60"/>
  <c r="BN219" i="60"/>
  <c r="BO219" i="60"/>
  <c r="BP219" i="60"/>
  <c r="BQ219" i="60"/>
  <c r="BR219" i="60"/>
  <c r="BS219" i="60"/>
  <c r="BT219" i="60"/>
  <c r="BU219" i="60"/>
  <c r="BV219" i="60"/>
  <c r="BW219" i="60"/>
  <c r="BX219" i="60"/>
  <c r="BY219" i="60"/>
  <c r="BZ219" i="60"/>
  <c r="CA219" i="60"/>
  <c r="CB219" i="60"/>
  <c r="CC219" i="60"/>
  <c r="CD219" i="60"/>
  <c r="CE219" i="60"/>
  <c r="CF219" i="60"/>
  <c r="CG219" i="60"/>
  <c r="CH219" i="60"/>
  <c r="CI219" i="60"/>
  <c r="CJ219" i="60"/>
  <c r="CK219" i="60"/>
  <c r="CL219" i="60"/>
  <c r="CM219" i="60"/>
  <c r="E220" i="60"/>
  <c r="F220" i="60"/>
  <c r="G220" i="60"/>
  <c r="H220" i="60"/>
  <c r="I220" i="60"/>
  <c r="J220" i="60"/>
  <c r="K220" i="60"/>
  <c r="L220" i="60"/>
  <c r="M220" i="60"/>
  <c r="N220" i="60"/>
  <c r="O220" i="60"/>
  <c r="P220" i="60"/>
  <c r="Q220" i="60"/>
  <c r="R220" i="60"/>
  <c r="S220" i="60"/>
  <c r="T220" i="60"/>
  <c r="U220" i="60"/>
  <c r="V220" i="60"/>
  <c r="W220" i="60"/>
  <c r="X220" i="60"/>
  <c r="Y220" i="60"/>
  <c r="Z220" i="60"/>
  <c r="AA220" i="60"/>
  <c r="AB220" i="60"/>
  <c r="AC220" i="60"/>
  <c r="AD220" i="60"/>
  <c r="AE220" i="60"/>
  <c r="AF220" i="60"/>
  <c r="AG220" i="60"/>
  <c r="AH220" i="60"/>
  <c r="AI220" i="60"/>
  <c r="AJ220" i="60"/>
  <c r="AK220" i="60"/>
  <c r="AL220" i="60"/>
  <c r="AM220" i="60"/>
  <c r="AN220" i="60"/>
  <c r="AO220" i="60"/>
  <c r="AP220" i="60"/>
  <c r="AQ220" i="60"/>
  <c r="AR220" i="60"/>
  <c r="AS220" i="60"/>
  <c r="AT220" i="60"/>
  <c r="AU220" i="60"/>
  <c r="AV220" i="60"/>
  <c r="AW220" i="60"/>
  <c r="AX220" i="60"/>
  <c r="AY220" i="60"/>
  <c r="AZ220" i="60"/>
  <c r="BA220" i="60"/>
  <c r="BB220" i="60"/>
  <c r="BC220" i="60"/>
  <c r="BD220" i="60"/>
  <c r="BE220" i="60"/>
  <c r="BF220" i="60"/>
  <c r="BG220" i="60"/>
  <c r="BH220" i="60"/>
  <c r="BI220" i="60"/>
  <c r="BJ220" i="60"/>
  <c r="BK220" i="60"/>
  <c r="BL220" i="60"/>
  <c r="BM220" i="60"/>
  <c r="BN220" i="60"/>
  <c r="BO220" i="60"/>
  <c r="BP220" i="60"/>
  <c r="BQ220" i="60"/>
  <c r="BR220" i="60"/>
  <c r="BS220" i="60"/>
  <c r="BT220" i="60"/>
  <c r="BU220" i="60"/>
  <c r="BV220" i="60"/>
  <c r="BW220" i="60"/>
  <c r="BX220" i="60"/>
  <c r="BY220" i="60"/>
  <c r="BZ220" i="60"/>
  <c r="CA220" i="60"/>
  <c r="CB220" i="60"/>
  <c r="CC220" i="60"/>
  <c r="CD220" i="60"/>
  <c r="CE220" i="60"/>
  <c r="CF220" i="60"/>
  <c r="CG220" i="60"/>
  <c r="CH220" i="60"/>
  <c r="CI220" i="60"/>
  <c r="CJ220" i="60"/>
  <c r="CK220" i="60"/>
  <c r="CL220" i="60"/>
  <c r="CM220" i="60"/>
  <c r="E221" i="60"/>
  <c r="F221" i="60"/>
  <c r="G221" i="60"/>
  <c r="H221" i="60"/>
  <c r="I221" i="60"/>
  <c r="J221" i="60"/>
  <c r="K221" i="60"/>
  <c r="L221" i="60"/>
  <c r="M221" i="60"/>
  <c r="N221" i="60"/>
  <c r="O221" i="60"/>
  <c r="P221" i="60"/>
  <c r="Q221" i="60"/>
  <c r="R221" i="60"/>
  <c r="S221" i="60"/>
  <c r="T221" i="60"/>
  <c r="U221" i="60"/>
  <c r="V221" i="60"/>
  <c r="W221" i="60"/>
  <c r="X221" i="60"/>
  <c r="Y221" i="60"/>
  <c r="Z221" i="60"/>
  <c r="AA221" i="60"/>
  <c r="AB221" i="60"/>
  <c r="AC221" i="60"/>
  <c r="AD221" i="60"/>
  <c r="AE221" i="60"/>
  <c r="AF221" i="60"/>
  <c r="AG221" i="60"/>
  <c r="AH221" i="60"/>
  <c r="AI221" i="60"/>
  <c r="AJ221" i="60"/>
  <c r="AK221" i="60"/>
  <c r="AL221" i="60"/>
  <c r="AM221" i="60"/>
  <c r="AN221" i="60"/>
  <c r="AO221" i="60"/>
  <c r="AP221" i="60"/>
  <c r="AQ221" i="60"/>
  <c r="AR221" i="60"/>
  <c r="AS221" i="60"/>
  <c r="AT221" i="60"/>
  <c r="AU221" i="60"/>
  <c r="AV221" i="60"/>
  <c r="AW221" i="60"/>
  <c r="AX221" i="60"/>
  <c r="AY221" i="60"/>
  <c r="AZ221" i="60"/>
  <c r="BA221" i="60"/>
  <c r="BB221" i="60"/>
  <c r="BC221" i="60"/>
  <c r="BD221" i="60"/>
  <c r="BE221" i="60"/>
  <c r="BF221" i="60"/>
  <c r="BG221" i="60"/>
  <c r="BH221" i="60"/>
  <c r="BI221" i="60"/>
  <c r="BJ221" i="60"/>
  <c r="BK221" i="60"/>
  <c r="BL221" i="60"/>
  <c r="BM221" i="60"/>
  <c r="BN221" i="60"/>
  <c r="BO221" i="60"/>
  <c r="BP221" i="60"/>
  <c r="BQ221" i="60"/>
  <c r="BR221" i="60"/>
  <c r="BS221" i="60"/>
  <c r="BT221" i="60"/>
  <c r="BU221" i="60"/>
  <c r="BV221" i="60"/>
  <c r="BW221" i="60"/>
  <c r="BX221" i="60"/>
  <c r="BY221" i="60"/>
  <c r="BZ221" i="60"/>
  <c r="CA221" i="60"/>
  <c r="CB221" i="60"/>
  <c r="CC221" i="60"/>
  <c r="CD221" i="60"/>
  <c r="CE221" i="60"/>
  <c r="CF221" i="60"/>
  <c r="CG221" i="60"/>
  <c r="CH221" i="60"/>
  <c r="CI221" i="60"/>
  <c r="CJ221" i="60"/>
  <c r="CK221" i="60"/>
  <c r="CL221" i="60"/>
  <c r="CM221" i="60"/>
  <c r="E222" i="60"/>
  <c r="F222" i="60"/>
  <c r="G222" i="60"/>
  <c r="H222" i="60"/>
  <c r="I222" i="60"/>
  <c r="J222" i="60"/>
  <c r="K222" i="60"/>
  <c r="L222" i="60"/>
  <c r="M222" i="60"/>
  <c r="N222" i="60"/>
  <c r="O222" i="60"/>
  <c r="P222" i="60"/>
  <c r="Q222" i="60"/>
  <c r="R222" i="60"/>
  <c r="S222" i="60"/>
  <c r="T222" i="60"/>
  <c r="U222" i="60"/>
  <c r="V222" i="60"/>
  <c r="W222" i="60"/>
  <c r="X222" i="60"/>
  <c r="Y222" i="60"/>
  <c r="Z222" i="60"/>
  <c r="AA222" i="60"/>
  <c r="AB222" i="60"/>
  <c r="AC222" i="60"/>
  <c r="AD222" i="60"/>
  <c r="AE222" i="60"/>
  <c r="AF222" i="60"/>
  <c r="AG222" i="60"/>
  <c r="AH222" i="60"/>
  <c r="AI222" i="60"/>
  <c r="AJ222" i="60"/>
  <c r="AK222" i="60"/>
  <c r="AL222" i="60"/>
  <c r="AM222" i="60"/>
  <c r="AN222" i="60"/>
  <c r="AO222" i="60"/>
  <c r="AP222" i="60"/>
  <c r="AQ222" i="60"/>
  <c r="AR222" i="60"/>
  <c r="AS222" i="60"/>
  <c r="AT222" i="60"/>
  <c r="AU222" i="60"/>
  <c r="AV222" i="60"/>
  <c r="AW222" i="60"/>
  <c r="AX222" i="60"/>
  <c r="AY222" i="60"/>
  <c r="AZ222" i="60"/>
  <c r="BA222" i="60"/>
  <c r="BB222" i="60"/>
  <c r="BC222" i="60"/>
  <c r="BD222" i="60"/>
  <c r="BE222" i="60"/>
  <c r="BF222" i="60"/>
  <c r="BG222" i="60"/>
  <c r="BH222" i="60"/>
  <c r="BI222" i="60"/>
  <c r="BJ222" i="60"/>
  <c r="BK222" i="60"/>
  <c r="BL222" i="60"/>
  <c r="BM222" i="60"/>
  <c r="BN222" i="60"/>
  <c r="BO222" i="60"/>
  <c r="BP222" i="60"/>
  <c r="BQ222" i="60"/>
  <c r="BR222" i="60"/>
  <c r="BS222" i="60"/>
  <c r="BT222" i="60"/>
  <c r="BU222" i="60"/>
  <c r="BV222" i="60"/>
  <c r="BW222" i="60"/>
  <c r="BX222" i="60"/>
  <c r="BY222" i="60"/>
  <c r="BZ222" i="60"/>
  <c r="CA222" i="60"/>
  <c r="CB222" i="60"/>
  <c r="CC222" i="60"/>
  <c r="CD222" i="60"/>
  <c r="CE222" i="60"/>
  <c r="CF222" i="60"/>
  <c r="CG222" i="60"/>
  <c r="CH222" i="60"/>
  <c r="CI222" i="60"/>
  <c r="CJ222" i="60"/>
  <c r="CK222" i="60"/>
  <c r="CL222" i="60"/>
  <c r="CM222" i="60"/>
  <c r="E223" i="60"/>
  <c r="F223" i="60"/>
  <c r="G223" i="60"/>
  <c r="H223" i="60"/>
  <c r="I223" i="60"/>
  <c r="J223" i="60"/>
  <c r="K223" i="60"/>
  <c r="L223" i="60"/>
  <c r="M223" i="60"/>
  <c r="N223" i="60"/>
  <c r="O223" i="60"/>
  <c r="P223" i="60"/>
  <c r="Q223" i="60"/>
  <c r="R223" i="60"/>
  <c r="S223" i="60"/>
  <c r="T223" i="60"/>
  <c r="U223" i="60"/>
  <c r="V223" i="60"/>
  <c r="W223" i="60"/>
  <c r="X223" i="60"/>
  <c r="Y223" i="60"/>
  <c r="Z223" i="60"/>
  <c r="AA223" i="60"/>
  <c r="AB223" i="60"/>
  <c r="AC223" i="60"/>
  <c r="AD223" i="60"/>
  <c r="AE223" i="60"/>
  <c r="AF223" i="60"/>
  <c r="AG223" i="60"/>
  <c r="AH223" i="60"/>
  <c r="AI223" i="60"/>
  <c r="AJ223" i="60"/>
  <c r="AK223" i="60"/>
  <c r="AL223" i="60"/>
  <c r="AM223" i="60"/>
  <c r="AN223" i="60"/>
  <c r="AO223" i="60"/>
  <c r="AP223" i="60"/>
  <c r="AQ223" i="60"/>
  <c r="AR223" i="60"/>
  <c r="AS223" i="60"/>
  <c r="AT223" i="60"/>
  <c r="AU223" i="60"/>
  <c r="AV223" i="60"/>
  <c r="AW223" i="60"/>
  <c r="AX223" i="60"/>
  <c r="AY223" i="60"/>
  <c r="AZ223" i="60"/>
  <c r="BA223" i="60"/>
  <c r="BB223" i="60"/>
  <c r="BC223" i="60"/>
  <c r="BD223" i="60"/>
  <c r="BE223" i="60"/>
  <c r="BF223" i="60"/>
  <c r="BG223" i="60"/>
  <c r="BH223" i="60"/>
  <c r="BI223" i="60"/>
  <c r="BJ223" i="60"/>
  <c r="BK223" i="60"/>
  <c r="BL223" i="60"/>
  <c r="BM223" i="60"/>
  <c r="BN223" i="60"/>
  <c r="BO223" i="60"/>
  <c r="BP223" i="60"/>
  <c r="BQ223" i="60"/>
  <c r="BR223" i="60"/>
  <c r="BS223" i="60"/>
  <c r="BT223" i="60"/>
  <c r="BU223" i="60"/>
  <c r="BV223" i="60"/>
  <c r="BW223" i="60"/>
  <c r="BX223" i="60"/>
  <c r="BY223" i="60"/>
  <c r="BZ223" i="60"/>
  <c r="CA223" i="60"/>
  <c r="CB223" i="60"/>
  <c r="CC223" i="60"/>
  <c r="CD223" i="60"/>
  <c r="CE223" i="60"/>
  <c r="CF223" i="60"/>
  <c r="CG223" i="60"/>
  <c r="CH223" i="60"/>
  <c r="CI223" i="60"/>
  <c r="CJ223" i="60"/>
  <c r="CK223" i="60"/>
  <c r="CL223" i="60"/>
  <c r="CM223" i="60"/>
  <c r="E224" i="60"/>
  <c r="F224" i="60"/>
  <c r="G224" i="60"/>
  <c r="H224" i="60"/>
  <c r="I224" i="60"/>
  <c r="J224" i="60"/>
  <c r="K224" i="60"/>
  <c r="L224" i="60"/>
  <c r="M224" i="60"/>
  <c r="N224" i="60"/>
  <c r="O224" i="60"/>
  <c r="P224" i="60"/>
  <c r="Q224" i="60"/>
  <c r="R224" i="60"/>
  <c r="S224" i="60"/>
  <c r="T224" i="60"/>
  <c r="U224" i="60"/>
  <c r="V224" i="60"/>
  <c r="W224" i="60"/>
  <c r="X224" i="60"/>
  <c r="Y224" i="60"/>
  <c r="Z224" i="60"/>
  <c r="AA224" i="60"/>
  <c r="AB224" i="60"/>
  <c r="AC224" i="60"/>
  <c r="AD224" i="60"/>
  <c r="AE224" i="60"/>
  <c r="AF224" i="60"/>
  <c r="AG224" i="60"/>
  <c r="AH224" i="60"/>
  <c r="AI224" i="60"/>
  <c r="AJ224" i="60"/>
  <c r="AK224" i="60"/>
  <c r="AL224" i="60"/>
  <c r="AM224" i="60"/>
  <c r="AN224" i="60"/>
  <c r="AO224" i="60"/>
  <c r="AP224" i="60"/>
  <c r="AQ224" i="60"/>
  <c r="AR224" i="60"/>
  <c r="AS224" i="60"/>
  <c r="AT224" i="60"/>
  <c r="AU224" i="60"/>
  <c r="AV224" i="60"/>
  <c r="AW224" i="60"/>
  <c r="AX224" i="60"/>
  <c r="AY224" i="60"/>
  <c r="AZ224" i="60"/>
  <c r="BA224" i="60"/>
  <c r="BB224" i="60"/>
  <c r="BC224" i="60"/>
  <c r="BD224" i="60"/>
  <c r="BE224" i="60"/>
  <c r="BF224" i="60"/>
  <c r="BG224" i="60"/>
  <c r="BH224" i="60"/>
  <c r="BI224" i="60"/>
  <c r="BJ224" i="60"/>
  <c r="BK224" i="60"/>
  <c r="BL224" i="60"/>
  <c r="BM224" i="60"/>
  <c r="BN224" i="60"/>
  <c r="BO224" i="60"/>
  <c r="BP224" i="60"/>
  <c r="BQ224" i="60"/>
  <c r="BR224" i="60"/>
  <c r="BS224" i="60"/>
  <c r="BT224" i="60"/>
  <c r="BU224" i="60"/>
  <c r="BV224" i="60"/>
  <c r="BW224" i="60"/>
  <c r="BX224" i="60"/>
  <c r="BY224" i="60"/>
  <c r="BZ224" i="60"/>
  <c r="CA224" i="60"/>
  <c r="CB224" i="60"/>
  <c r="CC224" i="60"/>
  <c r="CD224" i="60"/>
  <c r="CE224" i="60"/>
  <c r="CF224" i="60"/>
  <c r="CG224" i="60"/>
  <c r="CH224" i="60"/>
  <c r="CI224" i="60"/>
  <c r="CJ224" i="60"/>
  <c r="CK224" i="60"/>
  <c r="CL224" i="60"/>
  <c r="CM224" i="60"/>
  <c r="E225" i="60"/>
  <c r="F225" i="60"/>
  <c r="G225" i="60"/>
  <c r="H225" i="60"/>
  <c r="I225" i="60"/>
  <c r="J225" i="60"/>
  <c r="K225" i="60"/>
  <c r="L225" i="60"/>
  <c r="M225" i="60"/>
  <c r="N225" i="60"/>
  <c r="O225" i="60"/>
  <c r="P225" i="60"/>
  <c r="Q225" i="60"/>
  <c r="R225" i="60"/>
  <c r="S225" i="60"/>
  <c r="T225" i="60"/>
  <c r="U225" i="60"/>
  <c r="V225" i="60"/>
  <c r="W225" i="60"/>
  <c r="X225" i="60"/>
  <c r="Y225" i="60"/>
  <c r="Z225" i="60"/>
  <c r="AA225" i="60"/>
  <c r="AB225" i="60"/>
  <c r="AC225" i="60"/>
  <c r="AD225" i="60"/>
  <c r="AE225" i="60"/>
  <c r="AF225" i="60"/>
  <c r="AG225" i="60"/>
  <c r="AH225" i="60"/>
  <c r="AI225" i="60"/>
  <c r="AJ225" i="60"/>
  <c r="AK225" i="60"/>
  <c r="AL225" i="60"/>
  <c r="AM225" i="60"/>
  <c r="AN225" i="60"/>
  <c r="AO225" i="60"/>
  <c r="AP225" i="60"/>
  <c r="AQ225" i="60"/>
  <c r="AR225" i="60"/>
  <c r="AS225" i="60"/>
  <c r="AT225" i="60"/>
  <c r="AU225" i="60"/>
  <c r="AV225" i="60"/>
  <c r="AW225" i="60"/>
  <c r="AX225" i="60"/>
  <c r="AY225" i="60"/>
  <c r="AZ225" i="60"/>
  <c r="BA225" i="60"/>
  <c r="BB225" i="60"/>
  <c r="BC225" i="60"/>
  <c r="BD225" i="60"/>
  <c r="BE225" i="60"/>
  <c r="BF225" i="60"/>
  <c r="BG225" i="60"/>
  <c r="BH225" i="60"/>
  <c r="BI225" i="60"/>
  <c r="BJ225" i="60"/>
  <c r="BK225" i="60"/>
  <c r="BL225" i="60"/>
  <c r="BM225" i="60"/>
  <c r="BN225" i="60"/>
  <c r="BO225" i="60"/>
  <c r="BP225" i="60"/>
  <c r="BQ225" i="60"/>
  <c r="BR225" i="60"/>
  <c r="BS225" i="60"/>
  <c r="BT225" i="60"/>
  <c r="BU225" i="60"/>
  <c r="BV225" i="60"/>
  <c r="BW225" i="60"/>
  <c r="BX225" i="60"/>
  <c r="BY225" i="60"/>
  <c r="BZ225" i="60"/>
  <c r="CA225" i="60"/>
  <c r="CB225" i="60"/>
  <c r="CC225" i="60"/>
  <c r="CD225" i="60"/>
  <c r="CE225" i="60"/>
  <c r="CF225" i="60"/>
  <c r="CG225" i="60"/>
  <c r="CH225" i="60"/>
  <c r="CI225" i="60"/>
  <c r="CJ225" i="60"/>
  <c r="CK225" i="60"/>
  <c r="CL225" i="60"/>
  <c r="CM225" i="60"/>
  <c r="E226" i="60"/>
  <c r="F226" i="60"/>
  <c r="G226" i="60"/>
  <c r="H226" i="60"/>
  <c r="I226" i="60"/>
  <c r="J226" i="60"/>
  <c r="K226" i="60"/>
  <c r="L226" i="60"/>
  <c r="M226" i="60"/>
  <c r="N226" i="60"/>
  <c r="O226" i="60"/>
  <c r="P226" i="60"/>
  <c r="Q226" i="60"/>
  <c r="R226" i="60"/>
  <c r="S226" i="60"/>
  <c r="T226" i="60"/>
  <c r="U226" i="60"/>
  <c r="V226" i="60"/>
  <c r="W226" i="60"/>
  <c r="X226" i="60"/>
  <c r="Y226" i="60"/>
  <c r="Z226" i="60"/>
  <c r="AA226" i="60"/>
  <c r="AB226" i="60"/>
  <c r="AC226" i="60"/>
  <c r="AD226" i="60"/>
  <c r="AE226" i="60"/>
  <c r="AF226" i="60"/>
  <c r="AG226" i="60"/>
  <c r="AH226" i="60"/>
  <c r="AI226" i="60"/>
  <c r="AJ226" i="60"/>
  <c r="AK226" i="60"/>
  <c r="AL226" i="60"/>
  <c r="AM226" i="60"/>
  <c r="AN226" i="60"/>
  <c r="AO226" i="60"/>
  <c r="AP226" i="60"/>
  <c r="AQ226" i="60"/>
  <c r="AR226" i="60"/>
  <c r="AS226" i="60"/>
  <c r="AT226" i="60"/>
  <c r="AU226" i="60"/>
  <c r="AV226" i="60"/>
  <c r="AW226" i="60"/>
  <c r="AX226" i="60"/>
  <c r="AY226" i="60"/>
  <c r="AZ226" i="60"/>
  <c r="BA226" i="60"/>
  <c r="BB226" i="60"/>
  <c r="BC226" i="60"/>
  <c r="BD226" i="60"/>
  <c r="BE226" i="60"/>
  <c r="BF226" i="60"/>
  <c r="BG226" i="60"/>
  <c r="BH226" i="60"/>
  <c r="BI226" i="60"/>
  <c r="BJ226" i="60"/>
  <c r="BK226" i="60"/>
  <c r="BL226" i="60"/>
  <c r="BM226" i="60"/>
  <c r="BN226" i="60"/>
  <c r="BO226" i="60"/>
  <c r="BP226" i="60"/>
  <c r="BQ226" i="60"/>
  <c r="BR226" i="60"/>
  <c r="BS226" i="60"/>
  <c r="BT226" i="60"/>
  <c r="BU226" i="60"/>
  <c r="BV226" i="60"/>
  <c r="BW226" i="60"/>
  <c r="BX226" i="60"/>
  <c r="BY226" i="60"/>
  <c r="BZ226" i="60"/>
  <c r="CA226" i="60"/>
  <c r="CB226" i="60"/>
  <c r="CC226" i="60"/>
  <c r="CD226" i="60"/>
  <c r="CE226" i="60"/>
  <c r="CF226" i="60"/>
  <c r="CG226" i="60"/>
  <c r="CH226" i="60"/>
  <c r="CI226" i="60"/>
  <c r="CJ226" i="60"/>
  <c r="CK226" i="60"/>
  <c r="CL226" i="60"/>
  <c r="CM226" i="60"/>
  <c r="E227" i="60"/>
  <c r="F227" i="60"/>
  <c r="G227" i="60"/>
  <c r="H227" i="60"/>
  <c r="I227" i="60"/>
  <c r="J227" i="60"/>
  <c r="K227" i="60"/>
  <c r="L227" i="60"/>
  <c r="M227" i="60"/>
  <c r="N227" i="60"/>
  <c r="O227" i="60"/>
  <c r="P227" i="60"/>
  <c r="Q227" i="60"/>
  <c r="R227" i="60"/>
  <c r="S227" i="60"/>
  <c r="T227" i="60"/>
  <c r="U227" i="60"/>
  <c r="V227" i="60"/>
  <c r="W227" i="60"/>
  <c r="X227" i="60"/>
  <c r="Y227" i="60"/>
  <c r="Z227" i="60"/>
  <c r="AA227" i="60"/>
  <c r="AB227" i="60"/>
  <c r="AC227" i="60"/>
  <c r="AD227" i="60"/>
  <c r="AE227" i="60"/>
  <c r="AF227" i="60"/>
  <c r="AG227" i="60"/>
  <c r="AH227" i="60"/>
  <c r="AI227" i="60"/>
  <c r="AJ227" i="60"/>
  <c r="AK227" i="60"/>
  <c r="AL227" i="60"/>
  <c r="AM227" i="60"/>
  <c r="AN227" i="60"/>
  <c r="AO227" i="60"/>
  <c r="AP227" i="60"/>
  <c r="AQ227" i="60"/>
  <c r="AR227" i="60"/>
  <c r="AS227" i="60"/>
  <c r="AT227" i="60"/>
  <c r="AU227" i="60"/>
  <c r="AV227" i="60"/>
  <c r="AW227" i="60"/>
  <c r="AX227" i="60"/>
  <c r="AY227" i="60"/>
  <c r="AZ227" i="60"/>
  <c r="BA227" i="60"/>
  <c r="BB227" i="60"/>
  <c r="BC227" i="60"/>
  <c r="BD227" i="60"/>
  <c r="BE227" i="60"/>
  <c r="BF227" i="60"/>
  <c r="BG227" i="60"/>
  <c r="BH227" i="60"/>
  <c r="BI227" i="60"/>
  <c r="BJ227" i="60"/>
  <c r="BK227" i="60"/>
  <c r="BL227" i="60"/>
  <c r="BM227" i="60"/>
  <c r="BN227" i="60"/>
  <c r="BO227" i="60"/>
  <c r="BP227" i="60"/>
  <c r="BQ227" i="60"/>
  <c r="BR227" i="60"/>
  <c r="BS227" i="60"/>
  <c r="BT227" i="60"/>
  <c r="BU227" i="60"/>
  <c r="BV227" i="60"/>
  <c r="BW227" i="60"/>
  <c r="BX227" i="60"/>
  <c r="BY227" i="60"/>
  <c r="BZ227" i="60"/>
  <c r="CA227" i="60"/>
  <c r="CB227" i="60"/>
  <c r="CC227" i="60"/>
  <c r="CD227" i="60"/>
  <c r="CE227" i="60"/>
  <c r="CF227" i="60"/>
  <c r="CG227" i="60"/>
  <c r="CH227" i="60"/>
  <c r="CI227" i="60"/>
  <c r="CJ227" i="60"/>
  <c r="CK227" i="60"/>
  <c r="CL227" i="60"/>
  <c r="CM227" i="60"/>
  <c r="E228" i="60"/>
  <c r="F228" i="60"/>
  <c r="G228" i="60"/>
  <c r="H228" i="60"/>
  <c r="I228" i="60"/>
  <c r="J228" i="60"/>
  <c r="K228" i="60"/>
  <c r="L228" i="60"/>
  <c r="M228" i="60"/>
  <c r="N228" i="60"/>
  <c r="O228" i="60"/>
  <c r="P228" i="60"/>
  <c r="Q228" i="60"/>
  <c r="R228" i="60"/>
  <c r="S228" i="60"/>
  <c r="T228" i="60"/>
  <c r="U228" i="60"/>
  <c r="V228" i="60"/>
  <c r="W228" i="60"/>
  <c r="X228" i="60"/>
  <c r="Y228" i="60"/>
  <c r="Z228" i="60"/>
  <c r="AA228" i="60"/>
  <c r="AB228" i="60"/>
  <c r="AC228" i="60"/>
  <c r="AD228" i="60"/>
  <c r="AE228" i="60"/>
  <c r="AF228" i="60"/>
  <c r="AG228" i="60"/>
  <c r="AH228" i="60"/>
  <c r="AI228" i="60"/>
  <c r="AJ228" i="60"/>
  <c r="AK228" i="60"/>
  <c r="AL228" i="60"/>
  <c r="AM228" i="60"/>
  <c r="AN228" i="60"/>
  <c r="AO228" i="60"/>
  <c r="AP228" i="60"/>
  <c r="AQ228" i="60"/>
  <c r="AR228" i="60"/>
  <c r="AS228" i="60"/>
  <c r="AT228" i="60"/>
  <c r="AU228" i="60"/>
  <c r="AV228" i="60"/>
  <c r="AW228" i="60"/>
  <c r="AX228" i="60"/>
  <c r="AY228" i="60"/>
  <c r="AZ228" i="60"/>
  <c r="BA228" i="60"/>
  <c r="BB228" i="60"/>
  <c r="BC228" i="60"/>
  <c r="BD228" i="60"/>
  <c r="BE228" i="60"/>
  <c r="BF228" i="60"/>
  <c r="BG228" i="60"/>
  <c r="BH228" i="60"/>
  <c r="BI228" i="60"/>
  <c r="BJ228" i="60"/>
  <c r="BK228" i="60"/>
  <c r="BL228" i="60"/>
  <c r="BM228" i="60"/>
  <c r="BN228" i="60"/>
  <c r="BO228" i="60"/>
  <c r="BP228" i="60"/>
  <c r="BQ228" i="60"/>
  <c r="BR228" i="60"/>
  <c r="BS228" i="60"/>
  <c r="BT228" i="60"/>
  <c r="BU228" i="60"/>
  <c r="BV228" i="60"/>
  <c r="BW228" i="60"/>
  <c r="BX228" i="60"/>
  <c r="BY228" i="60"/>
  <c r="BZ228" i="60"/>
  <c r="CA228" i="60"/>
  <c r="CB228" i="60"/>
  <c r="CC228" i="60"/>
  <c r="CD228" i="60"/>
  <c r="CE228" i="60"/>
  <c r="CF228" i="60"/>
  <c r="CG228" i="60"/>
  <c r="CH228" i="60"/>
  <c r="CI228" i="60"/>
  <c r="CJ228" i="60"/>
  <c r="CK228" i="60"/>
  <c r="CL228" i="60"/>
  <c r="CM228" i="60"/>
  <c r="E229" i="60"/>
  <c r="F229" i="60"/>
  <c r="G229" i="60"/>
  <c r="H229" i="60"/>
  <c r="I229" i="60"/>
  <c r="J229" i="60"/>
  <c r="K229" i="60"/>
  <c r="L229" i="60"/>
  <c r="M229" i="60"/>
  <c r="N229" i="60"/>
  <c r="O229" i="60"/>
  <c r="P229" i="60"/>
  <c r="Q229" i="60"/>
  <c r="R229" i="60"/>
  <c r="S229" i="60"/>
  <c r="T229" i="60"/>
  <c r="U229" i="60"/>
  <c r="V229" i="60"/>
  <c r="W229" i="60"/>
  <c r="X229" i="60"/>
  <c r="Y229" i="60"/>
  <c r="Z229" i="60"/>
  <c r="AA229" i="60"/>
  <c r="AB229" i="60"/>
  <c r="AC229" i="60"/>
  <c r="AD229" i="60"/>
  <c r="AE229" i="60"/>
  <c r="AF229" i="60"/>
  <c r="AG229" i="60"/>
  <c r="AH229" i="60"/>
  <c r="AI229" i="60"/>
  <c r="AJ229" i="60"/>
  <c r="AK229" i="60"/>
  <c r="AL229" i="60"/>
  <c r="AM229" i="60"/>
  <c r="AN229" i="60"/>
  <c r="AO229" i="60"/>
  <c r="AP229" i="60"/>
  <c r="AQ229" i="60"/>
  <c r="AR229" i="60"/>
  <c r="AS229" i="60"/>
  <c r="AT229" i="60"/>
  <c r="AU229" i="60"/>
  <c r="AV229" i="60"/>
  <c r="AW229" i="60"/>
  <c r="AX229" i="60"/>
  <c r="AY229" i="60"/>
  <c r="AZ229" i="60"/>
  <c r="BA229" i="60"/>
  <c r="BB229" i="60"/>
  <c r="BC229" i="60"/>
  <c r="BD229" i="60"/>
  <c r="BE229" i="60"/>
  <c r="BF229" i="60"/>
  <c r="BG229" i="60"/>
  <c r="BH229" i="60"/>
  <c r="BI229" i="60"/>
  <c r="BJ229" i="60"/>
  <c r="BK229" i="60"/>
  <c r="BL229" i="60"/>
  <c r="BM229" i="60"/>
  <c r="BN229" i="60"/>
  <c r="BO229" i="60"/>
  <c r="BP229" i="60"/>
  <c r="BQ229" i="60"/>
  <c r="BR229" i="60"/>
  <c r="BS229" i="60"/>
  <c r="BT229" i="60"/>
  <c r="BU229" i="60"/>
  <c r="BV229" i="60"/>
  <c r="BW229" i="60"/>
  <c r="BX229" i="60"/>
  <c r="BY229" i="60"/>
  <c r="BZ229" i="60"/>
  <c r="CA229" i="60"/>
  <c r="CB229" i="60"/>
  <c r="CC229" i="60"/>
  <c r="CD229" i="60"/>
  <c r="CE229" i="60"/>
  <c r="CF229" i="60"/>
  <c r="CG229" i="60"/>
  <c r="CH229" i="60"/>
  <c r="CI229" i="60"/>
  <c r="CJ229" i="60"/>
  <c r="CK229" i="60"/>
  <c r="CL229" i="60"/>
  <c r="CM229" i="60"/>
  <c r="E230" i="60"/>
  <c r="F230" i="60"/>
  <c r="G230" i="60"/>
  <c r="H230" i="60"/>
  <c r="I230" i="60"/>
  <c r="J230" i="60"/>
  <c r="K230" i="60"/>
  <c r="L230" i="60"/>
  <c r="M230" i="60"/>
  <c r="N230" i="60"/>
  <c r="O230" i="60"/>
  <c r="P230" i="60"/>
  <c r="Q230" i="60"/>
  <c r="R230" i="60"/>
  <c r="S230" i="60"/>
  <c r="T230" i="60"/>
  <c r="U230" i="60"/>
  <c r="V230" i="60"/>
  <c r="W230" i="60"/>
  <c r="X230" i="60"/>
  <c r="Y230" i="60"/>
  <c r="Z230" i="60"/>
  <c r="AA230" i="60"/>
  <c r="AB230" i="60"/>
  <c r="AC230" i="60"/>
  <c r="AD230" i="60"/>
  <c r="AE230" i="60"/>
  <c r="AF230" i="60"/>
  <c r="AG230" i="60"/>
  <c r="AH230" i="60"/>
  <c r="AI230" i="60"/>
  <c r="AJ230" i="60"/>
  <c r="AK230" i="60"/>
  <c r="AL230" i="60"/>
  <c r="AM230" i="60"/>
  <c r="AN230" i="60"/>
  <c r="AO230" i="60"/>
  <c r="AP230" i="60"/>
  <c r="AQ230" i="60"/>
  <c r="AR230" i="60"/>
  <c r="AS230" i="60"/>
  <c r="AT230" i="60"/>
  <c r="AU230" i="60"/>
  <c r="AV230" i="60"/>
  <c r="AW230" i="60"/>
  <c r="AX230" i="60"/>
  <c r="AY230" i="60"/>
  <c r="AZ230" i="60"/>
  <c r="BA230" i="60"/>
  <c r="BB230" i="60"/>
  <c r="BC230" i="60"/>
  <c r="BD230" i="60"/>
  <c r="BE230" i="60"/>
  <c r="BF230" i="60"/>
  <c r="BG230" i="60"/>
  <c r="BH230" i="60"/>
  <c r="BI230" i="60"/>
  <c r="BJ230" i="60"/>
  <c r="BK230" i="60"/>
  <c r="BL230" i="60"/>
  <c r="BM230" i="60"/>
  <c r="BN230" i="60"/>
  <c r="BO230" i="60"/>
  <c r="BP230" i="60"/>
  <c r="BQ230" i="60"/>
  <c r="BR230" i="60"/>
  <c r="BS230" i="60"/>
  <c r="BT230" i="60"/>
  <c r="BU230" i="60"/>
  <c r="BV230" i="60"/>
  <c r="BW230" i="60"/>
  <c r="BX230" i="60"/>
  <c r="BY230" i="60"/>
  <c r="BZ230" i="60"/>
  <c r="CA230" i="60"/>
  <c r="CB230" i="60"/>
  <c r="CC230" i="60"/>
  <c r="CD230" i="60"/>
  <c r="CE230" i="60"/>
  <c r="CF230" i="60"/>
  <c r="CG230" i="60"/>
  <c r="CH230" i="60"/>
  <c r="CI230" i="60"/>
  <c r="CJ230" i="60"/>
  <c r="CK230" i="60"/>
  <c r="CL230" i="60"/>
  <c r="CM230" i="60"/>
  <c r="E231" i="60"/>
  <c r="F231" i="60"/>
  <c r="G231" i="60"/>
  <c r="H231" i="60"/>
  <c r="I231" i="60"/>
  <c r="J231" i="60"/>
  <c r="K231" i="60"/>
  <c r="L231" i="60"/>
  <c r="M231" i="60"/>
  <c r="N231" i="60"/>
  <c r="O231" i="60"/>
  <c r="P231" i="60"/>
  <c r="Q231" i="60"/>
  <c r="R231" i="60"/>
  <c r="S231" i="60"/>
  <c r="T231" i="60"/>
  <c r="U231" i="60"/>
  <c r="V231" i="60"/>
  <c r="W231" i="60"/>
  <c r="X231" i="60"/>
  <c r="Y231" i="60"/>
  <c r="Z231" i="60"/>
  <c r="AA231" i="60"/>
  <c r="AB231" i="60"/>
  <c r="AC231" i="60"/>
  <c r="AD231" i="60"/>
  <c r="AE231" i="60"/>
  <c r="AF231" i="60"/>
  <c r="AG231" i="60"/>
  <c r="AH231" i="60"/>
  <c r="AI231" i="60"/>
  <c r="AJ231" i="60"/>
  <c r="AK231" i="60"/>
  <c r="AL231" i="60"/>
  <c r="AM231" i="60"/>
  <c r="AN231" i="60"/>
  <c r="AO231" i="60"/>
  <c r="AP231" i="60"/>
  <c r="AQ231" i="60"/>
  <c r="AR231" i="60"/>
  <c r="AS231" i="60"/>
  <c r="AT231" i="60"/>
  <c r="AU231" i="60"/>
  <c r="AV231" i="60"/>
  <c r="AW231" i="60"/>
  <c r="AX231" i="60"/>
  <c r="AY231" i="60"/>
  <c r="AZ231" i="60"/>
  <c r="BA231" i="60"/>
  <c r="BB231" i="60"/>
  <c r="BC231" i="60"/>
  <c r="BD231" i="60"/>
  <c r="BE231" i="60"/>
  <c r="BF231" i="60"/>
  <c r="BG231" i="60"/>
  <c r="BH231" i="60"/>
  <c r="BI231" i="60"/>
  <c r="BJ231" i="60"/>
  <c r="BK231" i="60"/>
  <c r="BL231" i="60"/>
  <c r="BM231" i="60"/>
  <c r="BN231" i="60"/>
  <c r="BO231" i="60"/>
  <c r="BP231" i="60"/>
  <c r="BQ231" i="60"/>
  <c r="BR231" i="60"/>
  <c r="BS231" i="60"/>
  <c r="BT231" i="60"/>
  <c r="BU231" i="60"/>
  <c r="BV231" i="60"/>
  <c r="BW231" i="60"/>
  <c r="BX231" i="60"/>
  <c r="BY231" i="60"/>
  <c r="BZ231" i="60"/>
  <c r="CA231" i="60"/>
  <c r="CB231" i="60"/>
  <c r="CC231" i="60"/>
  <c r="CD231" i="60"/>
  <c r="CE231" i="60"/>
  <c r="CF231" i="60"/>
  <c r="CG231" i="60"/>
  <c r="CH231" i="60"/>
  <c r="CI231" i="60"/>
  <c r="CJ231" i="60"/>
  <c r="CK231" i="60"/>
  <c r="CL231" i="60"/>
  <c r="CM231" i="60"/>
  <c r="E232" i="60"/>
  <c r="F232" i="60"/>
  <c r="G232" i="60"/>
  <c r="H232" i="60"/>
  <c r="I232" i="60"/>
  <c r="J232" i="60"/>
  <c r="K232" i="60"/>
  <c r="L232" i="60"/>
  <c r="M232" i="60"/>
  <c r="N232" i="60"/>
  <c r="O232" i="60"/>
  <c r="P232" i="60"/>
  <c r="Q232" i="60"/>
  <c r="R232" i="60"/>
  <c r="S232" i="60"/>
  <c r="T232" i="60"/>
  <c r="U232" i="60"/>
  <c r="V232" i="60"/>
  <c r="W232" i="60"/>
  <c r="X232" i="60"/>
  <c r="Y232" i="60"/>
  <c r="Z232" i="60"/>
  <c r="AA232" i="60"/>
  <c r="AB232" i="60"/>
  <c r="AC232" i="60"/>
  <c r="AD232" i="60"/>
  <c r="AE232" i="60"/>
  <c r="AF232" i="60"/>
  <c r="AG232" i="60"/>
  <c r="AH232" i="60"/>
  <c r="AI232" i="60"/>
  <c r="AJ232" i="60"/>
  <c r="AK232" i="60"/>
  <c r="AL232" i="60"/>
  <c r="AM232" i="60"/>
  <c r="AN232" i="60"/>
  <c r="AO232" i="60"/>
  <c r="AP232" i="60"/>
  <c r="AQ232" i="60"/>
  <c r="AR232" i="60"/>
  <c r="AS232" i="60"/>
  <c r="AT232" i="60"/>
  <c r="AU232" i="60"/>
  <c r="AV232" i="60"/>
  <c r="AW232" i="60"/>
  <c r="AX232" i="60"/>
  <c r="AY232" i="60"/>
  <c r="AZ232" i="60"/>
  <c r="BA232" i="60"/>
  <c r="BB232" i="60"/>
  <c r="BC232" i="60"/>
  <c r="BD232" i="60"/>
  <c r="BE232" i="60"/>
  <c r="BF232" i="60"/>
  <c r="BG232" i="60"/>
  <c r="BH232" i="60"/>
  <c r="BI232" i="60"/>
  <c r="BJ232" i="60"/>
  <c r="BK232" i="60"/>
  <c r="BL232" i="60"/>
  <c r="BM232" i="60"/>
  <c r="BN232" i="60"/>
  <c r="BO232" i="60"/>
  <c r="BP232" i="60"/>
  <c r="BQ232" i="60"/>
  <c r="BR232" i="60"/>
  <c r="BS232" i="60"/>
  <c r="BT232" i="60"/>
  <c r="BU232" i="60"/>
  <c r="BV232" i="60"/>
  <c r="BW232" i="60"/>
  <c r="BX232" i="60"/>
  <c r="BY232" i="60"/>
  <c r="BZ232" i="60"/>
  <c r="CA232" i="60"/>
  <c r="CB232" i="60"/>
  <c r="CC232" i="60"/>
  <c r="CD232" i="60"/>
  <c r="CE232" i="60"/>
  <c r="CF232" i="60"/>
  <c r="CG232" i="60"/>
  <c r="CH232" i="60"/>
  <c r="CI232" i="60"/>
  <c r="CJ232" i="60"/>
  <c r="CK232" i="60"/>
  <c r="CL232" i="60"/>
  <c r="CM232" i="60"/>
  <c r="E233" i="60"/>
  <c r="F233" i="60"/>
  <c r="G233" i="60"/>
  <c r="H233" i="60"/>
  <c r="I233" i="60"/>
  <c r="J233" i="60"/>
  <c r="K233" i="60"/>
  <c r="L233" i="60"/>
  <c r="M233" i="60"/>
  <c r="N233" i="60"/>
  <c r="O233" i="60"/>
  <c r="P233" i="60"/>
  <c r="Q233" i="60"/>
  <c r="R233" i="60"/>
  <c r="S233" i="60"/>
  <c r="T233" i="60"/>
  <c r="U233" i="60"/>
  <c r="V233" i="60"/>
  <c r="W233" i="60"/>
  <c r="X233" i="60"/>
  <c r="Y233" i="60"/>
  <c r="Z233" i="60"/>
  <c r="AA233" i="60"/>
  <c r="AB233" i="60"/>
  <c r="AC233" i="60"/>
  <c r="AD233" i="60"/>
  <c r="AE233" i="60"/>
  <c r="AF233" i="60"/>
  <c r="AG233" i="60"/>
  <c r="AH233" i="60"/>
  <c r="AI233" i="60"/>
  <c r="AJ233" i="60"/>
  <c r="AK233" i="60"/>
  <c r="AL233" i="60"/>
  <c r="AM233" i="60"/>
  <c r="AN233" i="60"/>
  <c r="AO233" i="60"/>
  <c r="AP233" i="60"/>
  <c r="AQ233" i="60"/>
  <c r="AR233" i="60"/>
  <c r="AS233" i="60"/>
  <c r="AT233" i="60"/>
  <c r="AU233" i="60"/>
  <c r="AV233" i="60"/>
  <c r="AW233" i="60"/>
  <c r="AX233" i="60"/>
  <c r="AY233" i="60"/>
  <c r="AZ233" i="60"/>
  <c r="BA233" i="60"/>
  <c r="BB233" i="60"/>
  <c r="BC233" i="60"/>
  <c r="BD233" i="60"/>
  <c r="BE233" i="60"/>
  <c r="BF233" i="60"/>
  <c r="BG233" i="60"/>
  <c r="BH233" i="60"/>
  <c r="BI233" i="60"/>
  <c r="BJ233" i="60"/>
  <c r="BK233" i="60"/>
  <c r="BL233" i="60"/>
  <c r="BM233" i="60"/>
  <c r="BN233" i="60"/>
  <c r="BO233" i="60"/>
  <c r="BP233" i="60"/>
  <c r="BQ233" i="60"/>
  <c r="BR233" i="60"/>
  <c r="BS233" i="60"/>
  <c r="BT233" i="60"/>
  <c r="BU233" i="60"/>
  <c r="BV233" i="60"/>
  <c r="BW233" i="60"/>
  <c r="BX233" i="60"/>
  <c r="BY233" i="60"/>
  <c r="BZ233" i="60"/>
  <c r="CA233" i="60"/>
  <c r="CB233" i="60"/>
  <c r="CC233" i="60"/>
  <c r="CD233" i="60"/>
  <c r="CE233" i="60"/>
  <c r="CF233" i="60"/>
  <c r="CG233" i="60"/>
  <c r="CH233" i="60"/>
  <c r="CI233" i="60"/>
  <c r="CJ233" i="60"/>
  <c r="CK233" i="60"/>
  <c r="CL233" i="60"/>
  <c r="CM233" i="60"/>
  <c r="E234" i="60"/>
  <c r="F234" i="60"/>
  <c r="G234" i="60"/>
  <c r="H234" i="60"/>
  <c r="I234" i="60"/>
  <c r="J234" i="60"/>
  <c r="K234" i="60"/>
  <c r="L234" i="60"/>
  <c r="M234" i="60"/>
  <c r="N234" i="60"/>
  <c r="O234" i="60"/>
  <c r="P234" i="60"/>
  <c r="Q234" i="60"/>
  <c r="R234" i="60"/>
  <c r="S234" i="60"/>
  <c r="T234" i="60"/>
  <c r="U234" i="60"/>
  <c r="V234" i="60"/>
  <c r="W234" i="60"/>
  <c r="X234" i="60"/>
  <c r="Y234" i="60"/>
  <c r="Z234" i="60"/>
  <c r="AA234" i="60"/>
  <c r="AB234" i="60"/>
  <c r="AC234" i="60"/>
  <c r="AD234" i="60"/>
  <c r="AE234" i="60"/>
  <c r="AF234" i="60"/>
  <c r="AG234" i="60"/>
  <c r="AH234" i="60"/>
  <c r="AI234" i="60"/>
  <c r="AJ234" i="60"/>
  <c r="AK234" i="60"/>
  <c r="AL234" i="60"/>
  <c r="AM234" i="60"/>
  <c r="AN234" i="60"/>
  <c r="AO234" i="60"/>
  <c r="AP234" i="60"/>
  <c r="AQ234" i="60"/>
  <c r="AR234" i="60"/>
  <c r="AS234" i="60"/>
  <c r="AT234" i="60"/>
  <c r="AU234" i="60"/>
  <c r="AV234" i="60"/>
  <c r="AW234" i="60"/>
  <c r="AX234" i="60"/>
  <c r="AY234" i="60"/>
  <c r="AZ234" i="60"/>
  <c r="BA234" i="60"/>
  <c r="BB234" i="60"/>
  <c r="BC234" i="60"/>
  <c r="BD234" i="60"/>
  <c r="BE234" i="60"/>
  <c r="BF234" i="60"/>
  <c r="BG234" i="60"/>
  <c r="BH234" i="60"/>
  <c r="BI234" i="60"/>
  <c r="BJ234" i="60"/>
  <c r="BK234" i="60"/>
  <c r="BL234" i="60"/>
  <c r="BM234" i="60"/>
  <c r="BN234" i="60"/>
  <c r="BO234" i="60"/>
  <c r="BP234" i="60"/>
  <c r="BQ234" i="60"/>
  <c r="BR234" i="60"/>
  <c r="BS234" i="60"/>
  <c r="BT234" i="60"/>
  <c r="BU234" i="60"/>
  <c r="BV234" i="60"/>
  <c r="BW234" i="60"/>
  <c r="BX234" i="60"/>
  <c r="BY234" i="60"/>
  <c r="BZ234" i="60"/>
  <c r="CA234" i="60"/>
  <c r="CB234" i="60"/>
  <c r="CC234" i="60"/>
  <c r="CD234" i="60"/>
  <c r="CE234" i="60"/>
  <c r="CF234" i="60"/>
  <c r="CG234" i="60"/>
  <c r="CH234" i="60"/>
  <c r="CI234" i="60"/>
  <c r="CJ234" i="60"/>
  <c r="CK234" i="60"/>
  <c r="CL234" i="60"/>
  <c r="CM234" i="60"/>
  <c r="E235" i="60"/>
  <c r="F235" i="60"/>
  <c r="G235" i="60"/>
  <c r="H235" i="60"/>
  <c r="I235" i="60"/>
  <c r="J235" i="60"/>
  <c r="K235" i="60"/>
  <c r="L235" i="60"/>
  <c r="M235" i="60"/>
  <c r="N235" i="60"/>
  <c r="O235" i="60"/>
  <c r="P235" i="60"/>
  <c r="Q235" i="60"/>
  <c r="R235" i="60"/>
  <c r="S235" i="60"/>
  <c r="T235" i="60"/>
  <c r="U235" i="60"/>
  <c r="V235" i="60"/>
  <c r="W235" i="60"/>
  <c r="X235" i="60"/>
  <c r="Y235" i="60"/>
  <c r="Z235" i="60"/>
  <c r="AA235" i="60"/>
  <c r="AB235" i="60"/>
  <c r="AC235" i="60"/>
  <c r="AD235" i="60"/>
  <c r="AE235" i="60"/>
  <c r="AF235" i="60"/>
  <c r="AG235" i="60"/>
  <c r="AH235" i="60"/>
  <c r="AI235" i="60"/>
  <c r="AJ235" i="60"/>
  <c r="AK235" i="60"/>
  <c r="AL235" i="60"/>
  <c r="AM235" i="60"/>
  <c r="AN235" i="60"/>
  <c r="AO235" i="60"/>
  <c r="AP235" i="60"/>
  <c r="AQ235" i="60"/>
  <c r="AR235" i="60"/>
  <c r="AS235" i="60"/>
  <c r="AT235" i="60"/>
  <c r="AU235" i="60"/>
  <c r="AV235" i="60"/>
  <c r="AW235" i="60"/>
  <c r="AX235" i="60"/>
  <c r="AY235" i="60"/>
  <c r="AZ235" i="60"/>
  <c r="BA235" i="60"/>
  <c r="BB235" i="60"/>
  <c r="BC235" i="60"/>
  <c r="BD235" i="60"/>
  <c r="BE235" i="60"/>
  <c r="BF235" i="60"/>
  <c r="BG235" i="60"/>
  <c r="BH235" i="60"/>
  <c r="BI235" i="60"/>
  <c r="BJ235" i="60"/>
  <c r="BK235" i="60"/>
  <c r="BL235" i="60"/>
  <c r="BM235" i="60"/>
  <c r="BN235" i="60"/>
  <c r="BO235" i="60"/>
  <c r="BP235" i="60"/>
  <c r="BQ235" i="60"/>
  <c r="BR235" i="60"/>
  <c r="BS235" i="60"/>
  <c r="BT235" i="60"/>
  <c r="BU235" i="60"/>
  <c r="BV235" i="60"/>
  <c r="BW235" i="60"/>
  <c r="BX235" i="60"/>
  <c r="BY235" i="60"/>
  <c r="BZ235" i="60"/>
  <c r="CA235" i="60"/>
  <c r="CB235" i="60"/>
  <c r="CC235" i="60"/>
  <c r="CD235" i="60"/>
  <c r="CE235" i="60"/>
  <c r="CF235" i="60"/>
  <c r="CG235" i="60"/>
  <c r="CH235" i="60"/>
  <c r="CI235" i="60"/>
  <c r="CJ235" i="60"/>
  <c r="CK235" i="60"/>
  <c r="CL235" i="60"/>
  <c r="CM235" i="60"/>
  <c r="E236" i="60"/>
  <c r="F236" i="60"/>
  <c r="G236" i="60"/>
  <c r="H236" i="60"/>
  <c r="I236" i="60"/>
  <c r="J236" i="60"/>
  <c r="K236" i="60"/>
  <c r="L236" i="60"/>
  <c r="M236" i="60"/>
  <c r="N236" i="60"/>
  <c r="O236" i="60"/>
  <c r="P236" i="60"/>
  <c r="Q236" i="60"/>
  <c r="R236" i="60"/>
  <c r="S236" i="60"/>
  <c r="T236" i="60"/>
  <c r="U236" i="60"/>
  <c r="V236" i="60"/>
  <c r="W236" i="60"/>
  <c r="X236" i="60"/>
  <c r="Y236" i="60"/>
  <c r="Z236" i="60"/>
  <c r="AA236" i="60"/>
  <c r="AB236" i="60"/>
  <c r="AC236" i="60"/>
  <c r="AD236" i="60"/>
  <c r="AE236" i="60"/>
  <c r="AF236" i="60"/>
  <c r="AG236" i="60"/>
  <c r="AH236" i="60"/>
  <c r="AI236" i="60"/>
  <c r="AJ236" i="60"/>
  <c r="AK236" i="60"/>
  <c r="AL236" i="60"/>
  <c r="AM236" i="60"/>
  <c r="AN236" i="60"/>
  <c r="E237" i="60"/>
  <c r="F237" i="60"/>
  <c r="G237" i="60"/>
  <c r="H237" i="60"/>
  <c r="I237" i="60"/>
  <c r="J237" i="60"/>
  <c r="K237" i="60"/>
  <c r="L237" i="60"/>
  <c r="M237" i="60"/>
  <c r="N237" i="60"/>
  <c r="O237" i="60"/>
  <c r="P237" i="60"/>
  <c r="Q237" i="60"/>
  <c r="R237" i="60"/>
  <c r="S237" i="60"/>
  <c r="T237" i="60"/>
  <c r="U237" i="60"/>
  <c r="V237" i="60"/>
  <c r="W237" i="60"/>
  <c r="X237" i="60"/>
  <c r="Y237" i="60"/>
  <c r="Z237" i="60"/>
  <c r="AA237" i="60"/>
  <c r="AB237" i="60"/>
  <c r="AC237" i="60"/>
  <c r="AD237" i="60"/>
  <c r="AE237" i="60"/>
  <c r="AF237" i="60"/>
  <c r="AG237" i="60"/>
  <c r="AH237" i="60"/>
  <c r="AI237" i="60"/>
  <c r="AJ237" i="60"/>
  <c r="AK237" i="60"/>
  <c r="AL237" i="60"/>
  <c r="AM237" i="60"/>
  <c r="AN237" i="60"/>
  <c r="E238" i="60"/>
  <c r="F238" i="60"/>
  <c r="G238" i="60"/>
  <c r="H238" i="60"/>
  <c r="I238" i="60"/>
  <c r="J238" i="60"/>
  <c r="K238" i="60"/>
  <c r="L238" i="60"/>
  <c r="M238" i="60"/>
  <c r="N238" i="60"/>
  <c r="O238" i="60"/>
  <c r="P238" i="60"/>
  <c r="Q238" i="60"/>
  <c r="R238" i="60"/>
  <c r="S238" i="60"/>
  <c r="T238" i="60"/>
  <c r="U238" i="60"/>
  <c r="V238" i="60"/>
  <c r="W238" i="60"/>
  <c r="X238" i="60"/>
  <c r="Y238" i="60"/>
  <c r="Z238" i="60"/>
  <c r="AA238" i="60"/>
  <c r="AB238" i="60"/>
  <c r="AC238" i="60"/>
  <c r="AD238" i="60"/>
  <c r="AE238" i="60"/>
  <c r="AF238" i="60"/>
  <c r="AG238" i="60"/>
  <c r="AH238" i="60"/>
  <c r="AI238" i="60"/>
  <c r="AJ238" i="60"/>
  <c r="AK238" i="60"/>
  <c r="AL238" i="60"/>
  <c r="AM238" i="60"/>
  <c r="AN238" i="60"/>
  <c r="E239" i="60"/>
  <c r="F239" i="60"/>
  <c r="G239" i="60"/>
  <c r="H239" i="60"/>
  <c r="I239" i="60"/>
  <c r="J239" i="60"/>
  <c r="K239" i="60"/>
  <c r="L239" i="60"/>
  <c r="M239" i="60"/>
  <c r="N239" i="60"/>
  <c r="O239" i="60"/>
  <c r="P239" i="60"/>
  <c r="Q239" i="60"/>
  <c r="R239" i="60"/>
  <c r="S239" i="60"/>
  <c r="T239" i="60"/>
  <c r="U239" i="60"/>
  <c r="V239" i="60"/>
  <c r="W239" i="60"/>
  <c r="X239" i="60"/>
  <c r="Y239" i="60"/>
  <c r="Z239" i="60"/>
  <c r="AA239" i="60"/>
  <c r="AB239" i="60"/>
  <c r="AC239" i="60"/>
  <c r="AD239" i="60"/>
  <c r="AE239" i="60"/>
  <c r="AF239" i="60"/>
  <c r="AG239" i="60"/>
  <c r="AH239" i="60"/>
  <c r="AI239" i="60"/>
  <c r="AJ239" i="60"/>
  <c r="AK239" i="60"/>
  <c r="AL239" i="60"/>
  <c r="AM239" i="60"/>
  <c r="AN239" i="60"/>
  <c r="E240" i="60"/>
  <c r="F240" i="60"/>
  <c r="G240" i="60"/>
  <c r="H240" i="60"/>
  <c r="I240" i="60"/>
  <c r="J240" i="60"/>
  <c r="K240" i="60"/>
  <c r="L240" i="60"/>
  <c r="M240" i="60"/>
  <c r="N240" i="60"/>
  <c r="O240" i="60"/>
  <c r="P240" i="60"/>
  <c r="Q240" i="60"/>
  <c r="R240" i="60"/>
  <c r="S240" i="60"/>
  <c r="T240" i="60"/>
  <c r="U240" i="60"/>
  <c r="V240" i="60"/>
  <c r="W240" i="60"/>
  <c r="X240" i="60"/>
  <c r="Y240" i="60"/>
  <c r="Z240" i="60"/>
  <c r="AA240" i="60"/>
  <c r="AB240" i="60"/>
  <c r="AC240" i="60"/>
  <c r="AD240" i="60"/>
  <c r="AE240" i="60"/>
  <c r="AF240" i="60"/>
  <c r="AG240" i="60"/>
  <c r="AH240" i="60"/>
  <c r="AI240" i="60"/>
  <c r="AJ240" i="60"/>
  <c r="AK240" i="60"/>
  <c r="AL240" i="60"/>
  <c r="AM240" i="60"/>
  <c r="AN240" i="60"/>
  <c r="E241" i="60"/>
  <c r="F241" i="60"/>
  <c r="G241" i="60"/>
  <c r="H241" i="60"/>
  <c r="I241" i="60"/>
  <c r="J241" i="60"/>
  <c r="K241" i="60"/>
  <c r="L241" i="60"/>
  <c r="M241" i="60"/>
  <c r="N241" i="60"/>
  <c r="O241" i="60"/>
  <c r="P241" i="60"/>
  <c r="Q241" i="60"/>
  <c r="R241" i="60"/>
  <c r="S241" i="60"/>
  <c r="T241" i="60"/>
  <c r="U241" i="60"/>
  <c r="V241" i="60"/>
  <c r="W241" i="60"/>
  <c r="X241" i="60"/>
  <c r="Y241" i="60"/>
  <c r="Z241" i="60"/>
  <c r="AA241" i="60"/>
  <c r="AB241" i="60"/>
  <c r="AC241" i="60"/>
  <c r="AD241" i="60"/>
  <c r="AE241" i="60"/>
  <c r="AF241" i="60"/>
  <c r="AG241" i="60"/>
  <c r="AH241" i="60"/>
  <c r="AI241" i="60"/>
  <c r="AJ241" i="60"/>
  <c r="AK241" i="60"/>
  <c r="AL241" i="60"/>
  <c r="AM241" i="60"/>
  <c r="AN241" i="60"/>
  <c r="E242" i="60"/>
  <c r="F242" i="60"/>
  <c r="G242" i="60"/>
  <c r="H242" i="60"/>
  <c r="I242" i="60"/>
  <c r="J242" i="60"/>
  <c r="K242" i="60"/>
  <c r="L242" i="60"/>
  <c r="M242" i="60"/>
  <c r="N242" i="60"/>
  <c r="O242" i="60"/>
  <c r="P242" i="60"/>
  <c r="Q242" i="60"/>
  <c r="R242" i="60"/>
  <c r="S242" i="60"/>
  <c r="T242" i="60"/>
  <c r="U242" i="60"/>
  <c r="V242" i="60"/>
  <c r="W242" i="60"/>
  <c r="X242" i="60"/>
  <c r="Y242" i="60"/>
  <c r="Z242" i="60"/>
  <c r="AA242" i="60"/>
  <c r="AB242" i="60"/>
  <c r="AC242" i="60"/>
  <c r="AD242" i="60"/>
  <c r="AE242" i="60"/>
  <c r="AF242" i="60"/>
  <c r="AG242" i="60"/>
  <c r="AH242" i="60"/>
  <c r="AI242" i="60"/>
  <c r="AJ242" i="60"/>
  <c r="AK242" i="60"/>
  <c r="AL242" i="60"/>
  <c r="AM242" i="60"/>
  <c r="AN242" i="60"/>
  <c r="AO242" i="60"/>
  <c r="AP242" i="60"/>
  <c r="AQ242" i="60"/>
  <c r="AR242" i="60"/>
  <c r="AS242" i="60"/>
  <c r="AT242" i="60"/>
  <c r="AU242" i="60"/>
  <c r="AV242" i="60"/>
  <c r="AW242" i="60"/>
  <c r="AX242" i="60"/>
  <c r="AY242" i="60"/>
  <c r="AZ242" i="60"/>
  <c r="BA242" i="60"/>
  <c r="BB242" i="60"/>
  <c r="BC242" i="60"/>
  <c r="BD242" i="60"/>
  <c r="BE242" i="60"/>
  <c r="BF242" i="60"/>
  <c r="BG242" i="60"/>
  <c r="BH242" i="60"/>
  <c r="BI242" i="60"/>
  <c r="BJ242" i="60"/>
  <c r="BK242" i="60"/>
  <c r="BL242" i="60"/>
  <c r="BM242" i="60"/>
  <c r="BN242" i="60"/>
  <c r="BO242" i="60"/>
  <c r="BP242" i="60"/>
  <c r="BQ242" i="60"/>
  <c r="BR242" i="60"/>
  <c r="BS242" i="60"/>
  <c r="BT242" i="60"/>
  <c r="BU242" i="60"/>
  <c r="BV242" i="60"/>
  <c r="BW242" i="60"/>
  <c r="BX242" i="60"/>
  <c r="BY242" i="60"/>
  <c r="BZ242" i="60"/>
  <c r="CA242" i="60"/>
  <c r="CB242" i="60"/>
  <c r="CC242" i="60"/>
  <c r="CD242" i="60"/>
  <c r="CE242" i="60"/>
  <c r="CF242" i="60"/>
  <c r="CG242" i="60"/>
  <c r="CH242" i="60"/>
  <c r="CI242" i="60"/>
  <c r="CJ242" i="60"/>
  <c r="CK242" i="60"/>
  <c r="CL242" i="60"/>
  <c r="CM242" i="60"/>
  <c r="E243" i="60"/>
  <c r="F243" i="60"/>
  <c r="G243" i="60"/>
  <c r="H243" i="60"/>
  <c r="I243" i="60"/>
  <c r="J243" i="60"/>
  <c r="K243" i="60"/>
  <c r="L243" i="60"/>
  <c r="M243" i="60"/>
  <c r="N243" i="60"/>
  <c r="O243" i="60"/>
  <c r="P243" i="60"/>
  <c r="Q243" i="60"/>
  <c r="R243" i="60"/>
  <c r="S243" i="60"/>
  <c r="T243" i="60"/>
  <c r="U243" i="60"/>
  <c r="V243" i="60"/>
  <c r="W243" i="60"/>
  <c r="X243" i="60"/>
  <c r="Y243" i="60"/>
  <c r="Z243" i="60"/>
  <c r="AA243" i="60"/>
  <c r="AB243" i="60"/>
  <c r="AC243" i="60"/>
  <c r="AD243" i="60"/>
  <c r="AE243" i="60"/>
  <c r="AF243" i="60"/>
  <c r="AG243" i="60"/>
  <c r="AH243" i="60"/>
  <c r="AI243" i="60"/>
  <c r="AJ243" i="60"/>
  <c r="AK243" i="60"/>
  <c r="AL243" i="60"/>
  <c r="AM243" i="60"/>
  <c r="AN243" i="60"/>
  <c r="AO243" i="60"/>
  <c r="AP243" i="60"/>
  <c r="AQ243" i="60"/>
  <c r="AR243" i="60"/>
  <c r="AS243" i="60"/>
  <c r="AT243" i="60"/>
  <c r="AU243" i="60"/>
  <c r="AV243" i="60"/>
  <c r="AW243" i="60"/>
  <c r="AX243" i="60"/>
  <c r="AY243" i="60"/>
  <c r="AZ243" i="60"/>
  <c r="BA243" i="60"/>
  <c r="BB243" i="60"/>
  <c r="BC243" i="60"/>
  <c r="BD243" i="60"/>
  <c r="BE243" i="60"/>
  <c r="BF243" i="60"/>
  <c r="BG243" i="60"/>
  <c r="BH243" i="60"/>
  <c r="BI243" i="60"/>
  <c r="BJ243" i="60"/>
  <c r="BK243" i="60"/>
  <c r="BL243" i="60"/>
  <c r="BM243" i="60"/>
  <c r="BN243" i="60"/>
  <c r="BO243" i="60"/>
  <c r="BP243" i="60"/>
  <c r="BQ243" i="60"/>
  <c r="BR243" i="60"/>
  <c r="BS243" i="60"/>
  <c r="BT243" i="60"/>
  <c r="BU243" i="60"/>
  <c r="BV243" i="60"/>
  <c r="BW243" i="60"/>
  <c r="BX243" i="60"/>
  <c r="BY243" i="60"/>
  <c r="BZ243" i="60"/>
  <c r="CA243" i="60"/>
  <c r="CB243" i="60"/>
  <c r="CC243" i="60"/>
  <c r="CD243" i="60"/>
  <c r="CE243" i="60"/>
  <c r="CF243" i="60"/>
  <c r="CG243" i="60"/>
  <c r="CH243" i="60"/>
  <c r="CI243" i="60"/>
  <c r="CJ243" i="60"/>
  <c r="CK243" i="60"/>
  <c r="CL243" i="60"/>
  <c r="CM243" i="60"/>
  <c r="E244" i="60"/>
  <c r="F244" i="60"/>
  <c r="G244" i="60"/>
  <c r="H244" i="60"/>
  <c r="I244" i="60"/>
  <c r="J244" i="60"/>
  <c r="K244" i="60"/>
  <c r="L244" i="60"/>
  <c r="M244" i="60"/>
  <c r="N244" i="60"/>
  <c r="O244" i="60"/>
  <c r="P244" i="60"/>
  <c r="Q244" i="60"/>
  <c r="R244" i="60"/>
  <c r="S244" i="60"/>
  <c r="T244" i="60"/>
  <c r="U244" i="60"/>
  <c r="V244" i="60"/>
  <c r="W244" i="60"/>
  <c r="X244" i="60"/>
  <c r="Y244" i="60"/>
  <c r="Z244" i="60"/>
  <c r="AA244" i="60"/>
  <c r="AB244" i="60"/>
  <c r="AC244" i="60"/>
  <c r="AD244" i="60"/>
  <c r="AE244" i="60"/>
  <c r="AF244" i="60"/>
  <c r="AG244" i="60"/>
  <c r="AH244" i="60"/>
  <c r="AI244" i="60"/>
  <c r="AJ244" i="60"/>
  <c r="AK244" i="60"/>
  <c r="AL244" i="60"/>
  <c r="AM244" i="60"/>
  <c r="AN244" i="60"/>
  <c r="AO244" i="60"/>
  <c r="AP244" i="60"/>
  <c r="AQ244" i="60"/>
  <c r="AR244" i="60"/>
  <c r="AS244" i="60"/>
  <c r="AT244" i="60"/>
  <c r="AU244" i="60"/>
  <c r="AV244" i="60"/>
  <c r="AW244" i="60"/>
  <c r="AX244" i="60"/>
  <c r="AY244" i="60"/>
  <c r="AZ244" i="60"/>
  <c r="BA244" i="60"/>
  <c r="BB244" i="60"/>
  <c r="BC244" i="60"/>
  <c r="BD244" i="60"/>
  <c r="BE244" i="60"/>
  <c r="BF244" i="60"/>
  <c r="BG244" i="60"/>
  <c r="BH244" i="60"/>
  <c r="BI244" i="60"/>
  <c r="BJ244" i="60"/>
  <c r="BK244" i="60"/>
  <c r="BL244" i="60"/>
  <c r="BM244" i="60"/>
  <c r="BN244" i="60"/>
  <c r="BO244" i="60"/>
  <c r="BP244" i="60"/>
  <c r="BQ244" i="60"/>
  <c r="BR244" i="60"/>
  <c r="BS244" i="60"/>
  <c r="BT244" i="60"/>
  <c r="BU244" i="60"/>
  <c r="BV244" i="60"/>
  <c r="BW244" i="60"/>
  <c r="BX244" i="60"/>
  <c r="BY244" i="60"/>
  <c r="BZ244" i="60"/>
  <c r="CA244" i="60"/>
  <c r="CB244" i="60"/>
  <c r="CC244" i="60"/>
  <c r="CD244" i="60"/>
  <c r="CE244" i="60"/>
  <c r="CF244" i="60"/>
  <c r="CG244" i="60"/>
  <c r="CH244" i="60"/>
  <c r="CI244" i="60"/>
  <c r="CJ244" i="60"/>
  <c r="CK244" i="60"/>
  <c r="CL244" i="60"/>
  <c r="CM244" i="60"/>
  <c r="E245" i="60"/>
  <c r="F245" i="60"/>
  <c r="G245" i="60"/>
  <c r="H245" i="60"/>
  <c r="I245" i="60"/>
  <c r="J245" i="60"/>
  <c r="K245" i="60"/>
  <c r="L245" i="60"/>
  <c r="M245" i="60"/>
  <c r="N245" i="60"/>
  <c r="O245" i="60"/>
  <c r="P245" i="60"/>
  <c r="Q245" i="60"/>
  <c r="R245" i="60"/>
  <c r="S245" i="60"/>
  <c r="T245" i="60"/>
  <c r="U245" i="60"/>
  <c r="V245" i="60"/>
  <c r="W245" i="60"/>
  <c r="X245" i="60"/>
  <c r="Y245" i="60"/>
  <c r="Z245" i="60"/>
  <c r="AA245" i="60"/>
  <c r="AB245" i="60"/>
  <c r="AC245" i="60"/>
  <c r="AD245" i="60"/>
  <c r="AE245" i="60"/>
  <c r="AF245" i="60"/>
  <c r="AG245" i="60"/>
  <c r="AH245" i="60"/>
  <c r="AI245" i="60"/>
  <c r="AJ245" i="60"/>
  <c r="AK245" i="60"/>
  <c r="AL245" i="60"/>
  <c r="AM245" i="60"/>
  <c r="AN245" i="60"/>
  <c r="AO245" i="60"/>
  <c r="AP245" i="60"/>
  <c r="AQ245" i="60"/>
  <c r="AR245" i="60"/>
  <c r="AS245" i="60"/>
  <c r="AT245" i="60"/>
  <c r="AU245" i="60"/>
  <c r="AV245" i="60"/>
  <c r="AW245" i="60"/>
  <c r="AX245" i="60"/>
  <c r="AY245" i="60"/>
  <c r="AZ245" i="60"/>
  <c r="BA245" i="60"/>
  <c r="BB245" i="60"/>
  <c r="BC245" i="60"/>
  <c r="BD245" i="60"/>
  <c r="BE245" i="60"/>
  <c r="BF245" i="60"/>
  <c r="BG245" i="60"/>
  <c r="BH245" i="60"/>
  <c r="BI245" i="60"/>
  <c r="BJ245" i="60"/>
  <c r="BK245" i="60"/>
  <c r="BL245" i="60"/>
  <c r="BM245" i="60"/>
  <c r="BN245" i="60"/>
  <c r="BO245" i="60"/>
  <c r="BP245" i="60"/>
  <c r="BQ245" i="60"/>
  <c r="BR245" i="60"/>
  <c r="BS245" i="60"/>
  <c r="BT245" i="60"/>
  <c r="BU245" i="60"/>
  <c r="BV245" i="60"/>
  <c r="BW245" i="60"/>
  <c r="BX245" i="60"/>
  <c r="BY245" i="60"/>
  <c r="BZ245" i="60"/>
  <c r="CA245" i="60"/>
  <c r="CB245" i="60"/>
  <c r="CC245" i="60"/>
  <c r="CD245" i="60"/>
  <c r="CE245" i="60"/>
  <c r="CF245" i="60"/>
  <c r="CG245" i="60"/>
  <c r="CH245" i="60"/>
  <c r="CI245" i="60"/>
  <c r="CJ245" i="60"/>
  <c r="CK245" i="60"/>
  <c r="CL245" i="60"/>
  <c r="CM245" i="60"/>
  <c r="E246" i="60"/>
  <c r="F246" i="60"/>
  <c r="G246" i="60"/>
  <c r="H246" i="60"/>
  <c r="I246" i="60"/>
  <c r="J246" i="60"/>
  <c r="K246" i="60"/>
  <c r="L246" i="60"/>
  <c r="M246" i="60"/>
  <c r="N246" i="60"/>
  <c r="O246" i="60"/>
  <c r="P246" i="60"/>
  <c r="Q246" i="60"/>
  <c r="R246" i="60"/>
  <c r="S246" i="60"/>
  <c r="T246" i="60"/>
  <c r="U246" i="60"/>
  <c r="V246" i="60"/>
  <c r="W246" i="60"/>
  <c r="X246" i="60"/>
  <c r="Y246" i="60"/>
  <c r="Z246" i="60"/>
  <c r="AA246" i="60"/>
  <c r="AB246" i="60"/>
  <c r="AC246" i="60"/>
  <c r="AD246" i="60"/>
  <c r="AE246" i="60"/>
  <c r="AF246" i="60"/>
  <c r="AG246" i="60"/>
  <c r="AH246" i="60"/>
  <c r="AI246" i="60"/>
  <c r="AJ246" i="60"/>
  <c r="AK246" i="60"/>
  <c r="AL246" i="60"/>
  <c r="AM246" i="60"/>
  <c r="AN246" i="60"/>
  <c r="AO246" i="60"/>
  <c r="AP246" i="60"/>
  <c r="AQ246" i="60"/>
  <c r="AR246" i="60"/>
  <c r="AS246" i="60"/>
  <c r="AT246" i="60"/>
  <c r="AU246" i="60"/>
  <c r="AV246" i="60"/>
  <c r="AW246" i="60"/>
  <c r="AX246" i="60"/>
  <c r="AY246" i="60"/>
  <c r="AZ246" i="60"/>
  <c r="BA246" i="60"/>
  <c r="BB246" i="60"/>
  <c r="BC246" i="60"/>
  <c r="BD246" i="60"/>
  <c r="BE246" i="60"/>
  <c r="BF246" i="60"/>
  <c r="BG246" i="60"/>
  <c r="BH246" i="60"/>
  <c r="BI246" i="60"/>
  <c r="BJ246" i="60"/>
  <c r="BK246" i="60"/>
  <c r="BL246" i="60"/>
  <c r="BM246" i="60"/>
  <c r="BN246" i="60"/>
  <c r="BO246" i="60"/>
  <c r="BP246" i="60"/>
  <c r="BQ246" i="60"/>
  <c r="BR246" i="60"/>
  <c r="BS246" i="60"/>
  <c r="BT246" i="60"/>
  <c r="BU246" i="60"/>
  <c r="BV246" i="60"/>
  <c r="BW246" i="60"/>
  <c r="BX246" i="60"/>
  <c r="BY246" i="60"/>
  <c r="BZ246" i="60"/>
  <c r="CA246" i="60"/>
  <c r="CB246" i="60"/>
  <c r="CC246" i="60"/>
  <c r="CD246" i="60"/>
  <c r="CE246" i="60"/>
  <c r="CF246" i="60"/>
  <c r="CG246" i="60"/>
  <c r="CH246" i="60"/>
  <c r="CI246" i="60"/>
  <c r="CJ246" i="60"/>
  <c r="CK246" i="60"/>
  <c r="CL246" i="60"/>
  <c r="CM246" i="60"/>
  <c r="E247" i="60"/>
  <c r="F247" i="60"/>
  <c r="G247" i="60"/>
  <c r="H247" i="60"/>
  <c r="I247" i="60"/>
  <c r="J247" i="60"/>
  <c r="K247" i="60"/>
  <c r="L247" i="60"/>
  <c r="M247" i="60"/>
  <c r="N247" i="60"/>
  <c r="O247" i="60"/>
  <c r="P247" i="60"/>
  <c r="Q247" i="60"/>
  <c r="R247" i="60"/>
  <c r="S247" i="60"/>
  <c r="T247" i="60"/>
  <c r="U247" i="60"/>
  <c r="V247" i="60"/>
  <c r="W247" i="60"/>
  <c r="X247" i="60"/>
  <c r="Y247" i="60"/>
  <c r="Z247" i="60"/>
  <c r="AA247" i="60"/>
  <c r="AB247" i="60"/>
  <c r="AC247" i="60"/>
  <c r="AD247" i="60"/>
  <c r="AE247" i="60"/>
  <c r="AF247" i="60"/>
  <c r="AG247" i="60"/>
  <c r="AH247" i="60"/>
  <c r="AI247" i="60"/>
  <c r="AJ247" i="60"/>
  <c r="AK247" i="60"/>
  <c r="AL247" i="60"/>
  <c r="AM247" i="60"/>
  <c r="AN247" i="60"/>
  <c r="AO247" i="60"/>
  <c r="AP247" i="60"/>
  <c r="AQ247" i="60"/>
  <c r="AR247" i="60"/>
  <c r="AS247" i="60"/>
  <c r="AT247" i="60"/>
  <c r="AU247" i="60"/>
  <c r="AV247" i="60"/>
  <c r="AW247" i="60"/>
  <c r="AX247" i="60"/>
  <c r="AY247" i="60"/>
  <c r="AZ247" i="60"/>
  <c r="BA247" i="60"/>
  <c r="BB247" i="60"/>
  <c r="BC247" i="60"/>
  <c r="BD247" i="60"/>
  <c r="BE247" i="60"/>
  <c r="BF247" i="60"/>
  <c r="BG247" i="60"/>
  <c r="BH247" i="60"/>
  <c r="BI247" i="60"/>
  <c r="BJ247" i="60"/>
  <c r="BK247" i="60"/>
  <c r="BL247" i="60"/>
  <c r="BM247" i="60"/>
  <c r="BN247" i="60"/>
  <c r="BO247" i="60"/>
  <c r="BP247" i="60"/>
  <c r="BQ247" i="60"/>
  <c r="BR247" i="60"/>
  <c r="BS247" i="60"/>
  <c r="BT247" i="60"/>
  <c r="BU247" i="60"/>
  <c r="BV247" i="60"/>
  <c r="BW247" i="60"/>
  <c r="BX247" i="60"/>
  <c r="BY247" i="60"/>
  <c r="BZ247" i="60"/>
  <c r="CA247" i="60"/>
  <c r="CB247" i="60"/>
  <c r="CC247" i="60"/>
  <c r="CD247" i="60"/>
  <c r="CE247" i="60"/>
  <c r="CF247" i="60"/>
  <c r="CG247" i="60"/>
  <c r="CH247" i="60"/>
  <c r="CI247" i="60"/>
  <c r="CJ247" i="60"/>
  <c r="CK247" i="60"/>
  <c r="CL247" i="60"/>
  <c r="CM247" i="60"/>
  <c r="E248" i="60"/>
  <c r="F248" i="60"/>
  <c r="G248" i="60"/>
  <c r="H248" i="60"/>
  <c r="I248" i="60"/>
  <c r="J248" i="60"/>
  <c r="K248" i="60"/>
  <c r="L248" i="60"/>
  <c r="M248" i="60"/>
  <c r="N248" i="60"/>
  <c r="O248" i="60"/>
  <c r="P248" i="60"/>
  <c r="Q248" i="60"/>
  <c r="R248" i="60"/>
  <c r="S248" i="60"/>
  <c r="T248" i="60"/>
  <c r="U248" i="60"/>
  <c r="V248" i="60"/>
  <c r="W248" i="60"/>
  <c r="X248" i="60"/>
  <c r="Y248" i="60"/>
  <c r="Z248" i="60"/>
  <c r="AA248" i="60"/>
  <c r="AB248" i="60"/>
  <c r="AC248" i="60"/>
  <c r="AD248" i="60"/>
  <c r="AE248" i="60"/>
  <c r="AF248" i="60"/>
  <c r="AG248" i="60"/>
  <c r="AH248" i="60"/>
  <c r="AI248" i="60"/>
  <c r="AJ248" i="60"/>
  <c r="AK248" i="60"/>
  <c r="AL248" i="60"/>
  <c r="AM248" i="60"/>
  <c r="AN248" i="60"/>
  <c r="AO248" i="60"/>
  <c r="AP248" i="60"/>
  <c r="AQ248" i="60"/>
  <c r="AR248" i="60"/>
  <c r="AS248" i="60"/>
  <c r="AT248" i="60"/>
  <c r="AU248" i="60"/>
  <c r="AV248" i="60"/>
  <c r="AW248" i="60"/>
  <c r="AX248" i="60"/>
  <c r="AY248" i="60"/>
  <c r="AZ248" i="60"/>
  <c r="BA248" i="60"/>
  <c r="BB248" i="60"/>
  <c r="BC248" i="60"/>
  <c r="BD248" i="60"/>
  <c r="BE248" i="60"/>
  <c r="BF248" i="60"/>
  <c r="BG248" i="60"/>
  <c r="BH248" i="60"/>
  <c r="BI248" i="60"/>
  <c r="BJ248" i="60"/>
  <c r="BK248" i="60"/>
  <c r="BL248" i="60"/>
  <c r="BM248" i="60"/>
  <c r="BN248" i="60"/>
  <c r="BO248" i="60"/>
  <c r="BP248" i="60"/>
  <c r="BQ248" i="60"/>
  <c r="BR248" i="60"/>
  <c r="BS248" i="60"/>
  <c r="BT248" i="60"/>
  <c r="BU248" i="60"/>
  <c r="BV248" i="60"/>
  <c r="BW248" i="60"/>
  <c r="BX248" i="60"/>
  <c r="BY248" i="60"/>
  <c r="BZ248" i="60"/>
  <c r="CA248" i="60"/>
  <c r="CB248" i="60"/>
  <c r="CC248" i="60"/>
  <c r="CD248" i="60"/>
  <c r="CE248" i="60"/>
  <c r="CF248" i="60"/>
  <c r="CG248" i="60"/>
  <c r="CH248" i="60"/>
  <c r="CI248" i="60"/>
  <c r="CJ248" i="60"/>
  <c r="CK248" i="60"/>
  <c r="CL248" i="60"/>
  <c r="CM248" i="60"/>
  <c r="E250" i="60"/>
  <c r="F250" i="60"/>
  <c r="G250" i="60"/>
  <c r="H250" i="60"/>
  <c r="I250" i="60"/>
  <c r="J250" i="60"/>
  <c r="K250" i="60"/>
  <c r="L250" i="60"/>
  <c r="M250" i="60"/>
  <c r="N250" i="60"/>
  <c r="O250" i="60"/>
  <c r="P250" i="60"/>
  <c r="Q250" i="60"/>
  <c r="R250" i="60"/>
  <c r="S250" i="60"/>
  <c r="T250" i="60"/>
  <c r="U250" i="60"/>
  <c r="V250" i="60"/>
  <c r="W250" i="60"/>
  <c r="X250" i="60"/>
  <c r="Y250" i="60"/>
  <c r="Z250" i="60"/>
  <c r="AA250" i="60"/>
  <c r="AB250" i="60"/>
  <c r="AC250" i="60"/>
  <c r="AD250" i="60"/>
  <c r="AE250" i="60"/>
  <c r="AF250" i="60"/>
  <c r="AG250" i="60"/>
  <c r="AH250" i="60"/>
  <c r="AI250" i="60"/>
  <c r="AJ250" i="60"/>
  <c r="AK250" i="60"/>
  <c r="AL250" i="60"/>
  <c r="AM250" i="60"/>
  <c r="AN250" i="60"/>
  <c r="AO250" i="60"/>
  <c r="AP250" i="60"/>
  <c r="AQ250" i="60"/>
  <c r="AR250" i="60"/>
  <c r="AS250" i="60"/>
  <c r="AT250" i="60"/>
  <c r="AU250" i="60"/>
  <c r="AV250" i="60"/>
  <c r="AW250" i="60"/>
  <c r="AX250" i="60"/>
  <c r="AY250" i="60"/>
  <c r="AZ250" i="60"/>
  <c r="BA250" i="60"/>
  <c r="BB250" i="60"/>
  <c r="BC250" i="60"/>
  <c r="BD250" i="60"/>
  <c r="BE250" i="60"/>
  <c r="BF250" i="60"/>
  <c r="BG250" i="60"/>
  <c r="BH250" i="60"/>
  <c r="BI250" i="60"/>
  <c r="BJ250" i="60"/>
  <c r="BK250" i="60"/>
  <c r="BL250" i="60"/>
  <c r="BM250" i="60"/>
  <c r="BN250" i="60"/>
  <c r="BO250" i="60"/>
  <c r="BP250" i="60"/>
  <c r="BQ250" i="60"/>
  <c r="BR250" i="60"/>
  <c r="BS250" i="60"/>
  <c r="BT250" i="60"/>
  <c r="BU250" i="60"/>
  <c r="BV250" i="60"/>
  <c r="BW250" i="60"/>
  <c r="BX250" i="60"/>
  <c r="BY250" i="60"/>
  <c r="BZ250" i="60"/>
  <c r="CA250" i="60"/>
  <c r="CB250" i="60"/>
  <c r="CC250" i="60"/>
  <c r="CD250" i="60"/>
  <c r="CE250" i="60"/>
  <c r="CF250" i="60"/>
  <c r="CG250" i="60"/>
  <c r="CH250" i="60"/>
  <c r="CI250" i="60"/>
  <c r="CJ250" i="60"/>
  <c r="CK250" i="60"/>
  <c r="CL250" i="60"/>
  <c r="CM250" i="60"/>
  <c r="E251" i="60"/>
  <c r="F251" i="60"/>
  <c r="G251" i="60"/>
  <c r="H251" i="60"/>
  <c r="I251" i="60"/>
  <c r="J251" i="60"/>
  <c r="K251" i="60"/>
  <c r="L251" i="60"/>
  <c r="M251" i="60"/>
  <c r="N251" i="60"/>
  <c r="O251" i="60"/>
  <c r="P251" i="60"/>
  <c r="Q251" i="60"/>
  <c r="R251" i="60"/>
  <c r="S251" i="60"/>
  <c r="T251" i="60"/>
  <c r="U251" i="60"/>
  <c r="V251" i="60"/>
  <c r="W251" i="60"/>
  <c r="X251" i="60"/>
  <c r="Y251" i="60"/>
  <c r="Z251" i="60"/>
  <c r="AA251" i="60"/>
  <c r="AB251" i="60"/>
  <c r="AC251" i="60"/>
  <c r="AD251" i="60"/>
  <c r="AE251" i="60"/>
  <c r="AF251" i="60"/>
  <c r="AG251" i="60"/>
  <c r="AH251" i="60"/>
  <c r="AI251" i="60"/>
  <c r="AJ251" i="60"/>
  <c r="AK251" i="60"/>
  <c r="AL251" i="60"/>
  <c r="AM251" i="60"/>
  <c r="AN251" i="60"/>
  <c r="AO251" i="60"/>
  <c r="AP251" i="60"/>
  <c r="AQ251" i="60"/>
  <c r="AR251" i="60"/>
  <c r="AS251" i="60"/>
  <c r="AT251" i="60"/>
  <c r="AU251" i="60"/>
  <c r="AV251" i="60"/>
  <c r="AW251" i="60"/>
  <c r="AX251" i="60"/>
  <c r="AY251" i="60"/>
  <c r="AZ251" i="60"/>
  <c r="BA251" i="60"/>
  <c r="BB251" i="60"/>
  <c r="BC251" i="60"/>
  <c r="BD251" i="60"/>
  <c r="BE251" i="60"/>
  <c r="BF251" i="60"/>
  <c r="BG251" i="60"/>
  <c r="BH251" i="60"/>
  <c r="BI251" i="60"/>
  <c r="BJ251" i="60"/>
  <c r="BK251" i="60"/>
  <c r="BL251" i="60"/>
  <c r="BM251" i="60"/>
  <c r="BN251" i="60"/>
  <c r="BO251" i="60"/>
  <c r="BP251" i="60"/>
  <c r="BQ251" i="60"/>
  <c r="BR251" i="60"/>
  <c r="BS251" i="60"/>
  <c r="BT251" i="60"/>
  <c r="BU251" i="60"/>
  <c r="BV251" i="60"/>
  <c r="BW251" i="60"/>
  <c r="BX251" i="60"/>
  <c r="BY251" i="60"/>
  <c r="BZ251" i="60"/>
  <c r="CA251" i="60"/>
  <c r="CB251" i="60"/>
  <c r="CC251" i="60"/>
  <c r="CD251" i="60"/>
  <c r="CE251" i="60"/>
  <c r="CF251" i="60"/>
  <c r="CG251" i="60"/>
  <c r="CH251" i="60"/>
  <c r="CI251" i="60"/>
  <c r="CJ251" i="60"/>
  <c r="CK251" i="60"/>
  <c r="CL251" i="60"/>
  <c r="CM251" i="60"/>
  <c r="E252" i="60"/>
  <c r="F252" i="60"/>
  <c r="G252" i="60"/>
  <c r="H252" i="60"/>
  <c r="I252" i="60"/>
  <c r="J252" i="60"/>
  <c r="K252" i="60"/>
  <c r="L252" i="60"/>
  <c r="M252" i="60"/>
  <c r="N252" i="60"/>
  <c r="O252" i="60"/>
  <c r="P252" i="60"/>
  <c r="Q252" i="60"/>
  <c r="R252" i="60"/>
  <c r="S252" i="60"/>
  <c r="T252" i="60"/>
  <c r="U252" i="60"/>
  <c r="V252" i="60"/>
  <c r="W252" i="60"/>
  <c r="X252" i="60"/>
  <c r="Y252" i="60"/>
  <c r="Z252" i="60"/>
  <c r="AA252" i="60"/>
  <c r="AB252" i="60"/>
  <c r="AC252" i="60"/>
  <c r="AD252" i="60"/>
  <c r="AE252" i="60"/>
  <c r="AF252" i="60"/>
  <c r="AG252" i="60"/>
  <c r="AH252" i="60"/>
  <c r="AI252" i="60"/>
  <c r="AJ252" i="60"/>
  <c r="AK252" i="60"/>
  <c r="AL252" i="60"/>
  <c r="AM252" i="60"/>
  <c r="AN252" i="60"/>
  <c r="AO252" i="60"/>
  <c r="AP252" i="60"/>
  <c r="AQ252" i="60"/>
  <c r="AR252" i="60"/>
  <c r="AS252" i="60"/>
  <c r="AT252" i="60"/>
  <c r="AU252" i="60"/>
  <c r="AV252" i="60"/>
  <c r="AW252" i="60"/>
  <c r="AX252" i="60"/>
  <c r="AY252" i="60"/>
  <c r="AZ252" i="60"/>
  <c r="BA252" i="60"/>
  <c r="BB252" i="60"/>
  <c r="BC252" i="60"/>
  <c r="BD252" i="60"/>
  <c r="BE252" i="60"/>
  <c r="BF252" i="60"/>
  <c r="BG252" i="60"/>
  <c r="BH252" i="60"/>
  <c r="BI252" i="60"/>
  <c r="BJ252" i="60"/>
  <c r="BK252" i="60"/>
  <c r="BL252" i="60"/>
  <c r="BM252" i="60"/>
  <c r="BN252" i="60"/>
  <c r="BO252" i="60"/>
  <c r="BP252" i="60"/>
  <c r="BQ252" i="60"/>
  <c r="BR252" i="60"/>
  <c r="BS252" i="60"/>
  <c r="BT252" i="60"/>
  <c r="BU252" i="60"/>
  <c r="BV252" i="60"/>
  <c r="BW252" i="60"/>
  <c r="BX252" i="60"/>
  <c r="BY252" i="60"/>
  <c r="BZ252" i="60"/>
  <c r="CA252" i="60"/>
  <c r="CB252" i="60"/>
  <c r="CC252" i="60"/>
  <c r="CD252" i="60"/>
  <c r="CE252" i="60"/>
  <c r="CF252" i="60"/>
  <c r="CG252" i="60"/>
  <c r="CH252" i="60"/>
  <c r="CI252" i="60"/>
  <c r="CJ252" i="60"/>
  <c r="CK252" i="60"/>
  <c r="CL252" i="60"/>
  <c r="CM252" i="60"/>
  <c r="E253" i="60"/>
  <c r="F253" i="60"/>
  <c r="G253" i="60"/>
  <c r="H253" i="60"/>
  <c r="I253" i="60"/>
  <c r="J253" i="60"/>
  <c r="K253" i="60"/>
  <c r="L253" i="60"/>
  <c r="M253" i="60"/>
  <c r="N253" i="60"/>
  <c r="O253" i="60"/>
  <c r="P253" i="60"/>
  <c r="Q253" i="60"/>
  <c r="R253" i="60"/>
  <c r="S253" i="60"/>
  <c r="T253" i="60"/>
  <c r="U253" i="60"/>
  <c r="V253" i="60"/>
  <c r="W253" i="60"/>
  <c r="X253" i="60"/>
  <c r="Y253" i="60"/>
  <c r="Z253" i="60"/>
  <c r="AA253" i="60"/>
  <c r="AB253" i="60"/>
  <c r="AC253" i="60"/>
  <c r="AD253" i="60"/>
  <c r="AE253" i="60"/>
  <c r="AF253" i="60"/>
  <c r="AG253" i="60"/>
  <c r="AH253" i="60"/>
  <c r="AI253" i="60"/>
  <c r="AJ253" i="60"/>
  <c r="AK253" i="60"/>
  <c r="AL253" i="60"/>
  <c r="AM253" i="60"/>
  <c r="AN253" i="60"/>
  <c r="AO253" i="60"/>
  <c r="AP253" i="60"/>
  <c r="AQ253" i="60"/>
  <c r="AR253" i="60"/>
  <c r="AS253" i="60"/>
  <c r="AT253" i="60"/>
  <c r="AU253" i="60"/>
  <c r="AV253" i="60"/>
  <c r="AW253" i="60"/>
  <c r="AX253" i="60"/>
  <c r="AY253" i="60"/>
  <c r="AZ253" i="60"/>
  <c r="BA253" i="60"/>
  <c r="BB253" i="60"/>
  <c r="BC253" i="60"/>
  <c r="BD253" i="60"/>
  <c r="BE253" i="60"/>
  <c r="BF253" i="60"/>
  <c r="BG253" i="60"/>
  <c r="BH253" i="60"/>
  <c r="BI253" i="60"/>
  <c r="BJ253" i="60"/>
  <c r="BK253" i="60"/>
  <c r="BL253" i="60"/>
  <c r="BM253" i="60"/>
  <c r="BN253" i="60"/>
  <c r="BO253" i="60"/>
  <c r="BP253" i="60"/>
  <c r="BQ253" i="60"/>
  <c r="BR253" i="60"/>
  <c r="BS253" i="60"/>
  <c r="BT253" i="60"/>
  <c r="BU253" i="60"/>
  <c r="BV253" i="60"/>
  <c r="BW253" i="60"/>
  <c r="BX253" i="60"/>
  <c r="BY253" i="60"/>
  <c r="BZ253" i="60"/>
  <c r="CA253" i="60"/>
  <c r="CB253" i="60"/>
  <c r="CC253" i="60"/>
  <c r="CD253" i="60"/>
  <c r="CE253" i="60"/>
  <c r="CF253" i="60"/>
  <c r="CG253" i="60"/>
  <c r="CH253" i="60"/>
  <c r="CI253" i="60"/>
  <c r="CJ253" i="60"/>
  <c r="CK253" i="60"/>
  <c r="CL253" i="60"/>
  <c r="CM253" i="60"/>
  <c r="E254" i="60"/>
  <c r="F254" i="60"/>
  <c r="G254" i="60"/>
  <c r="H254" i="60"/>
  <c r="I254" i="60"/>
  <c r="J254" i="60"/>
  <c r="K254" i="60"/>
  <c r="L254" i="60"/>
  <c r="M254" i="60"/>
  <c r="N254" i="60"/>
  <c r="O254" i="60"/>
  <c r="P254" i="60"/>
  <c r="Q254" i="60"/>
  <c r="R254" i="60"/>
  <c r="S254" i="60"/>
  <c r="T254" i="60"/>
  <c r="U254" i="60"/>
  <c r="V254" i="60"/>
  <c r="W254" i="60"/>
  <c r="X254" i="60"/>
  <c r="Y254" i="60"/>
  <c r="Z254" i="60"/>
  <c r="AA254" i="60"/>
  <c r="AB254" i="60"/>
  <c r="AC254" i="60"/>
  <c r="AD254" i="60"/>
  <c r="AE254" i="60"/>
  <c r="AF254" i="60"/>
  <c r="AG254" i="60"/>
  <c r="AH254" i="60"/>
  <c r="AI254" i="60"/>
  <c r="AJ254" i="60"/>
  <c r="AK254" i="60"/>
  <c r="AL254" i="60"/>
  <c r="AM254" i="60"/>
  <c r="AN254" i="60"/>
  <c r="AO254" i="60"/>
  <c r="AP254" i="60"/>
  <c r="AQ254" i="60"/>
  <c r="AR254" i="60"/>
  <c r="AS254" i="60"/>
  <c r="AT254" i="60"/>
  <c r="AU254" i="60"/>
  <c r="AV254" i="60"/>
  <c r="AW254" i="60"/>
  <c r="AX254" i="60"/>
  <c r="AY254" i="60"/>
  <c r="AZ254" i="60"/>
  <c r="BA254" i="60"/>
  <c r="BB254" i="60"/>
  <c r="BC254" i="60"/>
  <c r="BD254" i="60"/>
  <c r="BE254" i="60"/>
  <c r="BF254" i="60"/>
  <c r="BG254" i="60"/>
  <c r="BH254" i="60"/>
  <c r="BI254" i="60"/>
  <c r="BJ254" i="60"/>
  <c r="BK254" i="60"/>
  <c r="BL254" i="60"/>
  <c r="BM254" i="60"/>
  <c r="BN254" i="60"/>
  <c r="BO254" i="60"/>
  <c r="BP254" i="60"/>
  <c r="BQ254" i="60"/>
  <c r="BR254" i="60"/>
  <c r="BS254" i="60"/>
  <c r="BT254" i="60"/>
  <c r="BU254" i="60"/>
  <c r="BV254" i="60"/>
  <c r="BW254" i="60"/>
  <c r="BX254" i="60"/>
  <c r="BY254" i="60"/>
  <c r="BZ254" i="60"/>
  <c r="CA254" i="60"/>
  <c r="CB254" i="60"/>
  <c r="CC254" i="60"/>
  <c r="CD254" i="60"/>
  <c r="CE254" i="60"/>
  <c r="CF254" i="60"/>
  <c r="CG254" i="60"/>
  <c r="CH254" i="60"/>
  <c r="CI254" i="60"/>
  <c r="CJ254" i="60"/>
  <c r="CK254" i="60"/>
  <c r="CL254" i="60"/>
  <c r="CM254" i="60"/>
  <c r="E255" i="60"/>
  <c r="F255" i="60"/>
  <c r="G255" i="60"/>
  <c r="H255" i="60"/>
  <c r="I255" i="60"/>
  <c r="J255" i="60"/>
  <c r="K255" i="60"/>
  <c r="L255" i="60"/>
  <c r="M255" i="60"/>
  <c r="N255" i="60"/>
  <c r="O255" i="60"/>
  <c r="P255" i="60"/>
  <c r="Q255" i="60"/>
  <c r="R255" i="60"/>
  <c r="S255" i="60"/>
  <c r="T255" i="60"/>
  <c r="U255" i="60"/>
  <c r="V255" i="60"/>
  <c r="W255" i="60"/>
  <c r="X255" i="60"/>
  <c r="Y255" i="60"/>
  <c r="Z255" i="60"/>
  <c r="AA255" i="60"/>
  <c r="AB255" i="60"/>
  <c r="AC255" i="60"/>
  <c r="AD255" i="60"/>
  <c r="AE255" i="60"/>
  <c r="AF255" i="60"/>
  <c r="AG255" i="60"/>
  <c r="AH255" i="60"/>
  <c r="AI255" i="60"/>
  <c r="AJ255" i="60"/>
  <c r="AK255" i="60"/>
  <c r="AL255" i="60"/>
  <c r="AM255" i="60"/>
  <c r="AN255" i="60"/>
  <c r="AO255" i="60"/>
  <c r="AP255" i="60"/>
  <c r="AQ255" i="60"/>
  <c r="AR255" i="60"/>
  <c r="AS255" i="60"/>
  <c r="AT255" i="60"/>
  <c r="AU255" i="60"/>
  <c r="AV255" i="60"/>
  <c r="AW255" i="60"/>
  <c r="AX255" i="60"/>
  <c r="AY255" i="60"/>
  <c r="AZ255" i="60"/>
  <c r="BA255" i="60"/>
  <c r="BB255" i="60"/>
  <c r="BC255" i="60"/>
  <c r="BD255" i="60"/>
  <c r="BE255" i="60"/>
  <c r="BF255" i="60"/>
  <c r="BG255" i="60"/>
  <c r="BH255" i="60"/>
  <c r="BI255" i="60"/>
  <c r="BJ255" i="60"/>
  <c r="BK255" i="60"/>
  <c r="BL255" i="60"/>
  <c r="BM255" i="60"/>
  <c r="BN255" i="60"/>
  <c r="BO255" i="60"/>
  <c r="BP255" i="60"/>
  <c r="BQ255" i="60"/>
  <c r="BR255" i="60"/>
  <c r="BS255" i="60"/>
  <c r="BT255" i="60"/>
  <c r="BU255" i="60"/>
  <c r="BV255" i="60"/>
  <c r="BW255" i="60"/>
  <c r="BX255" i="60"/>
  <c r="BY255" i="60"/>
  <c r="BZ255" i="60"/>
  <c r="CA255" i="60"/>
  <c r="CB255" i="60"/>
  <c r="CC255" i="60"/>
  <c r="CD255" i="60"/>
  <c r="CE255" i="60"/>
  <c r="CF255" i="60"/>
  <c r="CG255" i="60"/>
  <c r="CH255" i="60"/>
  <c r="CI255" i="60"/>
  <c r="CJ255" i="60"/>
  <c r="CK255" i="60"/>
  <c r="CL255" i="60"/>
  <c r="CM255" i="60"/>
  <c r="E256" i="60"/>
  <c r="F256" i="60"/>
  <c r="G256" i="60"/>
  <c r="H256" i="60"/>
  <c r="I256" i="60"/>
  <c r="J256" i="60"/>
  <c r="K256" i="60"/>
  <c r="L256" i="60"/>
  <c r="M256" i="60"/>
  <c r="N256" i="60"/>
  <c r="O256" i="60"/>
  <c r="P256" i="60"/>
  <c r="Q256" i="60"/>
  <c r="R256" i="60"/>
  <c r="S256" i="60"/>
  <c r="T256" i="60"/>
  <c r="U256" i="60"/>
  <c r="V256" i="60"/>
  <c r="W256" i="60"/>
  <c r="X256" i="60"/>
  <c r="Y256" i="60"/>
  <c r="Z256" i="60"/>
  <c r="AA256" i="60"/>
  <c r="AB256" i="60"/>
  <c r="AC256" i="60"/>
  <c r="AD256" i="60"/>
  <c r="AE256" i="60"/>
  <c r="AF256" i="60"/>
  <c r="AG256" i="60"/>
  <c r="AH256" i="60"/>
  <c r="AI256" i="60"/>
  <c r="AJ256" i="60"/>
  <c r="AK256" i="60"/>
  <c r="AL256" i="60"/>
  <c r="AM256" i="60"/>
  <c r="AN256" i="60"/>
  <c r="AO256" i="60"/>
  <c r="AP256" i="60"/>
  <c r="AQ256" i="60"/>
  <c r="AR256" i="60"/>
  <c r="AS256" i="60"/>
  <c r="AT256" i="60"/>
  <c r="AU256" i="60"/>
  <c r="AV256" i="60"/>
  <c r="AW256" i="60"/>
  <c r="AX256" i="60"/>
  <c r="AY256" i="60"/>
  <c r="AZ256" i="60"/>
  <c r="BA256" i="60"/>
  <c r="BB256" i="60"/>
  <c r="BC256" i="60"/>
  <c r="BD256" i="60"/>
  <c r="BE256" i="60"/>
  <c r="BF256" i="60"/>
  <c r="BG256" i="60"/>
  <c r="BH256" i="60"/>
  <c r="BI256" i="60"/>
  <c r="BJ256" i="60"/>
  <c r="BK256" i="60"/>
  <c r="BL256" i="60"/>
  <c r="BM256" i="60"/>
  <c r="BN256" i="60"/>
  <c r="BO256" i="60"/>
  <c r="BP256" i="60"/>
  <c r="BQ256" i="60"/>
  <c r="BR256" i="60"/>
  <c r="BS256" i="60"/>
  <c r="BT256" i="60"/>
  <c r="BU256" i="60"/>
  <c r="BV256" i="60"/>
  <c r="BW256" i="60"/>
  <c r="BX256" i="60"/>
  <c r="BY256" i="60"/>
  <c r="BZ256" i="60"/>
  <c r="CA256" i="60"/>
  <c r="CB256" i="60"/>
  <c r="CC256" i="60"/>
  <c r="CD256" i="60"/>
  <c r="CE256" i="60"/>
  <c r="CF256" i="60"/>
  <c r="CG256" i="60"/>
  <c r="CH256" i="60"/>
  <c r="CI256" i="60"/>
  <c r="CJ256" i="60"/>
  <c r="CK256" i="60"/>
  <c r="CL256" i="60"/>
  <c r="CM256" i="60"/>
  <c r="E257" i="60"/>
  <c r="F257" i="60"/>
  <c r="G257" i="60"/>
  <c r="H257" i="60"/>
  <c r="I257" i="60"/>
  <c r="J257" i="60"/>
  <c r="K257" i="60"/>
  <c r="L257" i="60"/>
  <c r="M257" i="60"/>
  <c r="N257" i="60"/>
  <c r="O257" i="60"/>
  <c r="P257" i="60"/>
  <c r="Q257" i="60"/>
  <c r="R257" i="60"/>
  <c r="S257" i="60"/>
  <c r="T257" i="60"/>
  <c r="U257" i="60"/>
  <c r="V257" i="60"/>
  <c r="W257" i="60"/>
  <c r="X257" i="60"/>
  <c r="Y257" i="60"/>
  <c r="Z257" i="60"/>
  <c r="AA257" i="60"/>
  <c r="AB257" i="60"/>
  <c r="AC257" i="60"/>
  <c r="AD257" i="60"/>
  <c r="AE257" i="60"/>
  <c r="AF257" i="60"/>
  <c r="AG257" i="60"/>
  <c r="AH257" i="60"/>
  <c r="AI257" i="60"/>
  <c r="AJ257" i="60"/>
  <c r="AK257" i="60"/>
  <c r="AL257" i="60"/>
  <c r="AM257" i="60"/>
  <c r="AN257" i="60"/>
  <c r="AO257" i="60"/>
  <c r="AP257" i="60"/>
  <c r="AQ257" i="60"/>
  <c r="AR257" i="60"/>
  <c r="AS257" i="60"/>
  <c r="AT257" i="60"/>
  <c r="AU257" i="60"/>
  <c r="AV257" i="60"/>
  <c r="AW257" i="60"/>
  <c r="AX257" i="60"/>
  <c r="AY257" i="60"/>
  <c r="AZ257" i="60"/>
  <c r="BA257" i="60"/>
  <c r="BB257" i="60"/>
  <c r="BC257" i="60"/>
  <c r="BD257" i="60"/>
  <c r="BE257" i="60"/>
  <c r="BF257" i="60"/>
  <c r="BG257" i="60"/>
  <c r="BH257" i="60"/>
  <c r="BI257" i="60"/>
  <c r="BJ257" i="60"/>
  <c r="BK257" i="60"/>
  <c r="BL257" i="60"/>
  <c r="BM257" i="60"/>
  <c r="BN257" i="60"/>
  <c r="BO257" i="60"/>
  <c r="BP257" i="60"/>
  <c r="BQ257" i="60"/>
  <c r="BR257" i="60"/>
  <c r="BS257" i="60"/>
  <c r="BT257" i="60"/>
  <c r="BU257" i="60"/>
  <c r="BV257" i="60"/>
  <c r="BW257" i="60"/>
  <c r="BX257" i="60"/>
  <c r="BY257" i="60"/>
  <c r="BZ257" i="60"/>
  <c r="CA257" i="60"/>
  <c r="CB257" i="60"/>
  <c r="CC257" i="60"/>
  <c r="CD257" i="60"/>
  <c r="CE257" i="60"/>
  <c r="CF257" i="60"/>
  <c r="CG257" i="60"/>
  <c r="CH257" i="60"/>
  <c r="CI257" i="60"/>
  <c r="CJ257" i="60"/>
  <c r="CK257" i="60"/>
  <c r="CL257" i="60"/>
  <c r="CM257" i="60"/>
  <c r="E258" i="60"/>
  <c r="F258" i="60"/>
  <c r="G258" i="60"/>
  <c r="H258" i="60"/>
  <c r="I258" i="60"/>
  <c r="J258" i="60"/>
  <c r="K258" i="60"/>
  <c r="L258" i="60"/>
  <c r="M258" i="60"/>
  <c r="N258" i="60"/>
  <c r="O258" i="60"/>
  <c r="P258" i="60"/>
  <c r="Q258" i="60"/>
  <c r="R258" i="60"/>
  <c r="S258" i="60"/>
  <c r="T258" i="60"/>
  <c r="U258" i="60"/>
  <c r="V258" i="60"/>
  <c r="W258" i="60"/>
  <c r="X258" i="60"/>
  <c r="Y258" i="60"/>
  <c r="Z258" i="60"/>
  <c r="AA258" i="60"/>
  <c r="AB258" i="60"/>
  <c r="AC258" i="60"/>
  <c r="AD258" i="60"/>
  <c r="AE258" i="60"/>
  <c r="AF258" i="60"/>
  <c r="AG258" i="60"/>
  <c r="AH258" i="60"/>
  <c r="AI258" i="60"/>
  <c r="AJ258" i="60"/>
  <c r="AK258" i="60"/>
  <c r="AL258" i="60"/>
  <c r="AM258" i="60"/>
  <c r="AN258" i="60"/>
  <c r="AO258" i="60"/>
  <c r="AP258" i="60"/>
  <c r="AQ258" i="60"/>
  <c r="AR258" i="60"/>
  <c r="AS258" i="60"/>
  <c r="AT258" i="60"/>
  <c r="AU258" i="60"/>
  <c r="AV258" i="60"/>
  <c r="AW258" i="60"/>
  <c r="AX258" i="60"/>
  <c r="AY258" i="60"/>
  <c r="AZ258" i="60"/>
  <c r="BA258" i="60"/>
  <c r="BB258" i="60"/>
  <c r="BC258" i="60"/>
  <c r="BD258" i="60"/>
  <c r="BE258" i="60"/>
  <c r="BF258" i="60"/>
  <c r="BG258" i="60"/>
  <c r="BH258" i="60"/>
  <c r="BI258" i="60"/>
  <c r="BJ258" i="60"/>
  <c r="BK258" i="60"/>
  <c r="BL258" i="60"/>
  <c r="BM258" i="60"/>
  <c r="BN258" i="60"/>
  <c r="BO258" i="60"/>
  <c r="BP258" i="60"/>
  <c r="BQ258" i="60"/>
  <c r="BR258" i="60"/>
  <c r="BS258" i="60"/>
  <c r="BT258" i="60"/>
  <c r="BU258" i="60"/>
  <c r="BV258" i="60"/>
  <c r="BW258" i="60"/>
  <c r="BX258" i="60"/>
  <c r="BY258" i="60"/>
  <c r="BZ258" i="60"/>
  <c r="CA258" i="60"/>
  <c r="CB258" i="60"/>
  <c r="CC258" i="60"/>
  <c r="CD258" i="60"/>
  <c r="CE258" i="60"/>
  <c r="CF258" i="60"/>
  <c r="CG258" i="60"/>
  <c r="CH258" i="60"/>
  <c r="CI258" i="60"/>
  <c r="CJ258" i="60"/>
  <c r="CK258" i="60"/>
  <c r="CL258" i="60"/>
  <c r="CM258" i="60"/>
  <c r="E259" i="60"/>
  <c r="F259" i="60"/>
  <c r="G259" i="60"/>
  <c r="H259" i="60"/>
  <c r="I259" i="60"/>
  <c r="J259" i="60"/>
  <c r="K259" i="60"/>
  <c r="L259" i="60"/>
  <c r="M259" i="60"/>
  <c r="N259" i="60"/>
  <c r="O259" i="60"/>
  <c r="P259" i="60"/>
  <c r="Q259" i="60"/>
  <c r="R259" i="60"/>
  <c r="S259" i="60"/>
  <c r="T259" i="60"/>
  <c r="U259" i="60"/>
  <c r="V259" i="60"/>
  <c r="W259" i="60"/>
  <c r="X259" i="60"/>
  <c r="Y259" i="60"/>
  <c r="Z259" i="60"/>
  <c r="AA259" i="60"/>
  <c r="AB259" i="60"/>
  <c r="AC259" i="60"/>
  <c r="AD259" i="60"/>
  <c r="AE259" i="60"/>
  <c r="AF259" i="60"/>
  <c r="AG259" i="60"/>
  <c r="AH259" i="60"/>
  <c r="AI259" i="60"/>
  <c r="AJ259" i="60"/>
  <c r="AK259" i="60"/>
  <c r="AL259" i="60"/>
  <c r="AM259" i="60"/>
  <c r="AN259" i="60"/>
  <c r="AO259" i="60"/>
  <c r="AP259" i="60"/>
  <c r="AQ259" i="60"/>
  <c r="AR259" i="60"/>
  <c r="AS259" i="60"/>
  <c r="AT259" i="60"/>
  <c r="AU259" i="60"/>
  <c r="AV259" i="60"/>
  <c r="AW259" i="60"/>
  <c r="AX259" i="60"/>
  <c r="AY259" i="60"/>
  <c r="AZ259" i="60"/>
  <c r="BA259" i="60"/>
  <c r="BB259" i="60"/>
  <c r="BC259" i="60"/>
  <c r="BD259" i="60"/>
  <c r="BE259" i="60"/>
  <c r="BF259" i="60"/>
  <c r="BG259" i="60"/>
  <c r="BH259" i="60"/>
  <c r="BI259" i="60"/>
  <c r="BJ259" i="60"/>
  <c r="BK259" i="60"/>
  <c r="BL259" i="60"/>
  <c r="BM259" i="60"/>
  <c r="BN259" i="60"/>
  <c r="BO259" i="60"/>
  <c r="BP259" i="60"/>
  <c r="BQ259" i="60"/>
  <c r="BR259" i="60"/>
  <c r="BS259" i="60"/>
  <c r="BT259" i="60"/>
  <c r="BU259" i="60"/>
  <c r="BV259" i="60"/>
  <c r="BW259" i="60"/>
  <c r="BX259" i="60"/>
  <c r="BY259" i="60"/>
  <c r="BZ259" i="60"/>
  <c r="CA259" i="60"/>
  <c r="CB259" i="60"/>
  <c r="CC259" i="60"/>
  <c r="CD259" i="60"/>
  <c r="CE259" i="60"/>
  <c r="CF259" i="60"/>
  <c r="CG259" i="60"/>
  <c r="CH259" i="60"/>
  <c r="CI259" i="60"/>
  <c r="CJ259" i="60"/>
  <c r="CK259" i="60"/>
  <c r="CL259" i="60"/>
  <c r="CM259" i="60"/>
  <c r="E260" i="60"/>
  <c r="F260" i="60"/>
  <c r="G260" i="60"/>
  <c r="H260" i="60"/>
  <c r="I260" i="60"/>
  <c r="J260" i="60"/>
  <c r="K260" i="60"/>
  <c r="L260" i="60"/>
  <c r="M260" i="60"/>
  <c r="N260" i="60"/>
  <c r="O260" i="60"/>
  <c r="P260" i="60"/>
  <c r="Q260" i="60"/>
  <c r="R260" i="60"/>
  <c r="S260" i="60"/>
  <c r="T260" i="60"/>
  <c r="U260" i="60"/>
  <c r="V260" i="60"/>
  <c r="W260" i="60"/>
  <c r="X260" i="60"/>
  <c r="Y260" i="60"/>
  <c r="Z260" i="60"/>
  <c r="AA260" i="60"/>
  <c r="AB260" i="60"/>
  <c r="AC260" i="60"/>
  <c r="AD260" i="60"/>
  <c r="AE260" i="60"/>
  <c r="AF260" i="60"/>
  <c r="AG260" i="60"/>
  <c r="AH260" i="60"/>
  <c r="AI260" i="60"/>
  <c r="AJ260" i="60"/>
  <c r="AK260" i="60"/>
  <c r="AL260" i="60"/>
  <c r="AM260" i="60"/>
  <c r="AN260" i="60"/>
  <c r="AO260" i="60"/>
  <c r="AP260" i="60"/>
  <c r="AQ260" i="60"/>
  <c r="AR260" i="60"/>
  <c r="AS260" i="60"/>
  <c r="AT260" i="60"/>
  <c r="AU260" i="60"/>
  <c r="AV260" i="60"/>
  <c r="AW260" i="60"/>
  <c r="AX260" i="60"/>
  <c r="AY260" i="60"/>
  <c r="AZ260" i="60"/>
  <c r="BA260" i="60"/>
  <c r="BB260" i="60"/>
  <c r="BC260" i="60"/>
  <c r="BD260" i="60"/>
  <c r="BE260" i="60"/>
  <c r="BF260" i="60"/>
  <c r="BG260" i="60"/>
  <c r="BH260" i="60"/>
  <c r="BI260" i="60"/>
  <c r="BJ260" i="60"/>
  <c r="BK260" i="60"/>
  <c r="BL260" i="60"/>
  <c r="BM260" i="60"/>
  <c r="BN260" i="60"/>
  <c r="BO260" i="60"/>
  <c r="BP260" i="60"/>
  <c r="BQ260" i="60"/>
  <c r="BR260" i="60"/>
  <c r="BS260" i="60"/>
  <c r="BT260" i="60"/>
  <c r="BU260" i="60"/>
  <c r="BV260" i="60"/>
  <c r="BW260" i="60"/>
  <c r="BX260" i="60"/>
  <c r="BY260" i="60"/>
  <c r="BZ260" i="60"/>
  <c r="CA260" i="60"/>
  <c r="CB260" i="60"/>
  <c r="CC260" i="60"/>
  <c r="CD260" i="60"/>
  <c r="CE260" i="60"/>
  <c r="CF260" i="60"/>
  <c r="CG260" i="60"/>
  <c r="CH260" i="60"/>
  <c r="CI260" i="60"/>
  <c r="CJ260" i="60"/>
  <c r="CK260" i="60"/>
  <c r="CL260" i="60"/>
  <c r="CM260" i="60"/>
  <c r="E261" i="60"/>
  <c r="F261" i="60"/>
  <c r="G261" i="60"/>
  <c r="H261" i="60"/>
  <c r="I261" i="60"/>
  <c r="J261" i="60"/>
  <c r="K261" i="60"/>
  <c r="L261" i="60"/>
  <c r="M261" i="60"/>
  <c r="N261" i="60"/>
  <c r="O261" i="60"/>
  <c r="P261" i="60"/>
  <c r="Q261" i="60"/>
  <c r="R261" i="60"/>
  <c r="S261" i="60"/>
  <c r="T261" i="60"/>
  <c r="U261" i="60"/>
  <c r="V261" i="60"/>
  <c r="W261" i="60"/>
  <c r="X261" i="60"/>
  <c r="Y261" i="60"/>
  <c r="Z261" i="60"/>
  <c r="AA261" i="60"/>
  <c r="AB261" i="60"/>
  <c r="AC261" i="60"/>
  <c r="AD261" i="60"/>
  <c r="AE261" i="60"/>
  <c r="AF261" i="60"/>
  <c r="AG261" i="60"/>
  <c r="AH261" i="60"/>
  <c r="AI261" i="60"/>
  <c r="AJ261" i="60"/>
  <c r="AK261" i="60"/>
  <c r="AL261" i="60"/>
  <c r="AM261" i="60"/>
  <c r="AN261" i="60"/>
  <c r="AO261" i="60"/>
  <c r="AP261" i="60"/>
  <c r="AQ261" i="60"/>
  <c r="AR261" i="60"/>
  <c r="AS261" i="60"/>
  <c r="AT261" i="60"/>
  <c r="AU261" i="60"/>
  <c r="AV261" i="60"/>
  <c r="AW261" i="60"/>
  <c r="AX261" i="60"/>
  <c r="AY261" i="60"/>
  <c r="AZ261" i="60"/>
  <c r="BA261" i="60"/>
  <c r="BB261" i="60"/>
  <c r="BC261" i="60"/>
  <c r="BD261" i="60"/>
  <c r="BE261" i="60"/>
  <c r="BF261" i="60"/>
  <c r="BG261" i="60"/>
  <c r="BH261" i="60"/>
  <c r="BI261" i="60"/>
  <c r="BJ261" i="60"/>
  <c r="BK261" i="60"/>
  <c r="BL261" i="60"/>
  <c r="BM261" i="60"/>
  <c r="BN261" i="60"/>
  <c r="BO261" i="60"/>
  <c r="BP261" i="60"/>
  <c r="BQ261" i="60"/>
  <c r="BR261" i="60"/>
  <c r="BS261" i="60"/>
  <c r="BT261" i="60"/>
  <c r="BU261" i="60"/>
  <c r="BV261" i="60"/>
  <c r="BW261" i="60"/>
  <c r="BX261" i="60"/>
  <c r="BY261" i="60"/>
  <c r="BZ261" i="60"/>
  <c r="CA261" i="60"/>
  <c r="CB261" i="60"/>
  <c r="CC261" i="60"/>
  <c r="CD261" i="60"/>
  <c r="CE261" i="60"/>
  <c r="CF261" i="60"/>
  <c r="CG261" i="60"/>
  <c r="CH261" i="60"/>
  <c r="CI261" i="60"/>
  <c r="CJ261" i="60"/>
  <c r="CK261" i="60"/>
  <c r="CL261" i="60"/>
  <c r="CM261" i="60"/>
  <c r="E262" i="60"/>
  <c r="F262" i="60"/>
  <c r="G262" i="60"/>
  <c r="H262" i="60"/>
  <c r="I262" i="60"/>
  <c r="J262" i="60"/>
  <c r="K262" i="60"/>
  <c r="L262" i="60"/>
  <c r="M262" i="60"/>
  <c r="N262" i="60"/>
  <c r="O262" i="60"/>
  <c r="P262" i="60"/>
  <c r="Q262" i="60"/>
  <c r="R262" i="60"/>
  <c r="S262" i="60"/>
  <c r="T262" i="60"/>
  <c r="U262" i="60"/>
  <c r="V262" i="60"/>
  <c r="W262" i="60"/>
  <c r="X262" i="60"/>
  <c r="Y262" i="60"/>
  <c r="Z262" i="60"/>
  <c r="AA262" i="60"/>
  <c r="AB262" i="60"/>
  <c r="AC262" i="60"/>
  <c r="AD262" i="60"/>
  <c r="AE262" i="60"/>
  <c r="AF262" i="60"/>
  <c r="AG262" i="60"/>
  <c r="AH262" i="60"/>
  <c r="AI262" i="60"/>
  <c r="AJ262" i="60"/>
  <c r="AK262" i="60"/>
  <c r="AL262" i="60"/>
  <c r="AM262" i="60"/>
  <c r="AN262" i="60"/>
  <c r="AO262" i="60"/>
  <c r="AP262" i="60"/>
  <c r="AQ262" i="60"/>
  <c r="AR262" i="60"/>
  <c r="AS262" i="60"/>
  <c r="AT262" i="60"/>
  <c r="AU262" i="60"/>
  <c r="AV262" i="60"/>
  <c r="AW262" i="60"/>
  <c r="AX262" i="60"/>
  <c r="AY262" i="60"/>
  <c r="AZ262" i="60"/>
  <c r="BA262" i="60"/>
  <c r="BB262" i="60"/>
  <c r="BC262" i="60"/>
  <c r="BD262" i="60"/>
  <c r="BE262" i="60"/>
  <c r="BF262" i="60"/>
  <c r="BG262" i="60"/>
  <c r="BH262" i="60"/>
  <c r="BI262" i="60"/>
  <c r="BJ262" i="60"/>
  <c r="BK262" i="60"/>
  <c r="BL262" i="60"/>
  <c r="BM262" i="60"/>
  <c r="BN262" i="60"/>
  <c r="BO262" i="60"/>
  <c r="BP262" i="60"/>
  <c r="BQ262" i="60"/>
  <c r="BR262" i="60"/>
  <c r="BS262" i="60"/>
  <c r="BT262" i="60"/>
  <c r="BU262" i="60"/>
  <c r="BV262" i="60"/>
  <c r="BW262" i="60"/>
  <c r="BX262" i="60"/>
  <c r="BY262" i="60"/>
  <c r="BZ262" i="60"/>
  <c r="CA262" i="60"/>
  <c r="CB262" i="60"/>
  <c r="CC262" i="60"/>
  <c r="CD262" i="60"/>
  <c r="CE262" i="60"/>
  <c r="CF262" i="60"/>
  <c r="CG262" i="60"/>
  <c r="CH262" i="60"/>
  <c r="CI262" i="60"/>
  <c r="CJ262" i="60"/>
  <c r="CK262" i="60"/>
  <c r="CL262" i="60"/>
  <c r="CM262" i="60"/>
  <c r="E263" i="60"/>
  <c r="F263" i="60"/>
  <c r="G263" i="60"/>
  <c r="H263" i="60"/>
  <c r="I263" i="60"/>
  <c r="J263" i="60"/>
  <c r="K263" i="60"/>
  <c r="L263" i="60"/>
  <c r="M263" i="60"/>
  <c r="N263" i="60"/>
  <c r="O263" i="60"/>
  <c r="P263" i="60"/>
  <c r="Q263" i="60"/>
  <c r="R263" i="60"/>
  <c r="S263" i="60"/>
  <c r="T263" i="60"/>
  <c r="U263" i="60"/>
  <c r="V263" i="60"/>
  <c r="W263" i="60"/>
  <c r="X263" i="60"/>
  <c r="Y263" i="60"/>
  <c r="Z263" i="60"/>
  <c r="AA263" i="60"/>
  <c r="AB263" i="60"/>
  <c r="AC263" i="60"/>
  <c r="AD263" i="60"/>
  <c r="AE263" i="60"/>
  <c r="AF263" i="60"/>
  <c r="AG263" i="60"/>
  <c r="AH263" i="60"/>
  <c r="AI263" i="60"/>
  <c r="AJ263" i="60"/>
  <c r="AK263" i="60"/>
  <c r="AL263" i="60"/>
  <c r="AM263" i="60"/>
  <c r="AN263" i="60"/>
  <c r="AO263" i="60"/>
  <c r="AP263" i="60"/>
  <c r="AQ263" i="60"/>
  <c r="AR263" i="60"/>
  <c r="AS263" i="60"/>
  <c r="AT263" i="60"/>
  <c r="AU263" i="60"/>
  <c r="AV263" i="60"/>
  <c r="AW263" i="60"/>
  <c r="AX263" i="60"/>
  <c r="AY263" i="60"/>
  <c r="AZ263" i="60"/>
  <c r="BA263" i="60"/>
  <c r="BB263" i="60"/>
  <c r="BC263" i="60"/>
  <c r="BD263" i="60"/>
  <c r="BE263" i="60"/>
  <c r="BF263" i="60"/>
  <c r="BG263" i="60"/>
  <c r="BH263" i="60"/>
  <c r="BI263" i="60"/>
  <c r="BJ263" i="60"/>
  <c r="BK263" i="60"/>
  <c r="BL263" i="60"/>
  <c r="BM263" i="60"/>
  <c r="BN263" i="60"/>
  <c r="BO263" i="60"/>
  <c r="BP263" i="60"/>
  <c r="BQ263" i="60"/>
  <c r="BR263" i="60"/>
  <c r="BS263" i="60"/>
  <c r="BT263" i="60"/>
  <c r="BU263" i="60"/>
  <c r="BV263" i="60"/>
  <c r="BW263" i="60"/>
  <c r="BX263" i="60"/>
  <c r="BY263" i="60"/>
  <c r="BZ263" i="60"/>
  <c r="CA263" i="60"/>
  <c r="CB263" i="60"/>
  <c r="CC263" i="60"/>
  <c r="CD263" i="60"/>
  <c r="CE263" i="60"/>
  <c r="CF263" i="60"/>
  <c r="CG263" i="60"/>
  <c r="CH263" i="60"/>
  <c r="CI263" i="60"/>
  <c r="CJ263" i="60"/>
  <c r="CK263" i="60"/>
  <c r="CL263" i="60"/>
  <c r="CM263" i="60"/>
  <c r="E264" i="60"/>
  <c r="F264" i="60"/>
  <c r="G264" i="60"/>
  <c r="H264" i="60"/>
  <c r="I264" i="60"/>
  <c r="J264" i="60"/>
  <c r="K264" i="60"/>
  <c r="L264" i="60"/>
  <c r="M264" i="60"/>
  <c r="N264" i="60"/>
  <c r="O264" i="60"/>
  <c r="P264" i="60"/>
  <c r="Q264" i="60"/>
  <c r="R264" i="60"/>
  <c r="S264" i="60"/>
  <c r="T264" i="60"/>
  <c r="U264" i="60"/>
  <c r="V264" i="60"/>
  <c r="W264" i="60"/>
  <c r="X264" i="60"/>
  <c r="Y264" i="60"/>
  <c r="Z264" i="60"/>
  <c r="AA264" i="60"/>
  <c r="AB264" i="60"/>
  <c r="AC264" i="60"/>
  <c r="AD264" i="60"/>
  <c r="AE264" i="60"/>
  <c r="AF264" i="60"/>
  <c r="AG264" i="60"/>
  <c r="AH264" i="60"/>
  <c r="AI264" i="60"/>
  <c r="AJ264" i="60"/>
  <c r="AK264" i="60"/>
  <c r="AL264" i="60"/>
  <c r="AM264" i="60"/>
  <c r="AN264" i="60"/>
  <c r="AO264" i="60"/>
  <c r="AP264" i="60"/>
  <c r="AQ264" i="60"/>
  <c r="AR264" i="60"/>
  <c r="AS264" i="60"/>
  <c r="AT264" i="60"/>
  <c r="AU264" i="60"/>
  <c r="AV264" i="60"/>
  <c r="AW264" i="60"/>
  <c r="AX264" i="60"/>
  <c r="AY264" i="60"/>
  <c r="AZ264" i="60"/>
  <c r="BA264" i="60"/>
  <c r="BB264" i="60"/>
  <c r="BC264" i="60"/>
  <c r="BD264" i="60"/>
  <c r="BE264" i="60"/>
  <c r="BF264" i="60"/>
  <c r="BG264" i="60"/>
  <c r="BH264" i="60"/>
  <c r="BI264" i="60"/>
  <c r="BJ264" i="60"/>
  <c r="BK264" i="60"/>
  <c r="BL264" i="60"/>
  <c r="BM264" i="60"/>
  <c r="BN264" i="60"/>
  <c r="BO264" i="60"/>
  <c r="BP264" i="60"/>
  <c r="BQ264" i="60"/>
  <c r="BR264" i="60"/>
  <c r="BS264" i="60"/>
  <c r="BT264" i="60"/>
  <c r="BU264" i="60"/>
  <c r="BV264" i="60"/>
  <c r="BW264" i="60"/>
  <c r="BX264" i="60"/>
  <c r="BY264" i="60"/>
  <c r="BZ264" i="60"/>
  <c r="CA264" i="60"/>
  <c r="CB264" i="60"/>
  <c r="CC264" i="60"/>
  <c r="CD264" i="60"/>
  <c r="CE264" i="60"/>
  <c r="CF264" i="60"/>
  <c r="CG264" i="60"/>
  <c r="CH264" i="60"/>
  <c r="CI264" i="60"/>
  <c r="CJ264" i="60"/>
  <c r="CK264" i="60"/>
  <c r="CL264" i="60"/>
  <c r="CM264" i="60"/>
  <c r="E265" i="60"/>
  <c r="F265" i="60"/>
  <c r="G265" i="60"/>
  <c r="H265" i="60"/>
  <c r="I265" i="60"/>
  <c r="J265" i="60"/>
  <c r="K265" i="60"/>
  <c r="L265" i="60"/>
  <c r="M265" i="60"/>
  <c r="N265" i="60"/>
  <c r="O265" i="60"/>
  <c r="P265" i="60"/>
  <c r="Q265" i="60"/>
  <c r="R265" i="60"/>
  <c r="S265" i="60"/>
  <c r="T265" i="60"/>
  <c r="U265" i="60"/>
  <c r="V265" i="60"/>
  <c r="W265" i="60"/>
  <c r="X265" i="60"/>
  <c r="Y265" i="60"/>
  <c r="Z265" i="60"/>
  <c r="AA265" i="60"/>
  <c r="AB265" i="60"/>
  <c r="AC265" i="60"/>
  <c r="AD265" i="60"/>
  <c r="AE265" i="60"/>
  <c r="AF265" i="60"/>
  <c r="AG265" i="60"/>
  <c r="AH265" i="60"/>
  <c r="AI265" i="60"/>
  <c r="AJ265" i="60"/>
  <c r="AK265" i="60"/>
  <c r="AL265" i="60"/>
  <c r="AM265" i="60"/>
  <c r="AN265" i="60"/>
  <c r="AO265" i="60"/>
  <c r="AP265" i="60"/>
  <c r="AQ265" i="60"/>
  <c r="AR265" i="60"/>
  <c r="AS265" i="60"/>
  <c r="AT265" i="60"/>
  <c r="AU265" i="60"/>
  <c r="AV265" i="60"/>
  <c r="AW265" i="60"/>
  <c r="AX265" i="60"/>
  <c r="AY265" i="60"/>
  <c r="AZ265" i="60"/>
  <c r="BA265" i="60"/>
  <c r="BB265" i="60"/>
  <c r="BC265" i="60"/>
  <c r="BD265" i="60"/>
  <c r="BE265" i="60"/>
  <c r="BF265" i="60"/>
  <c r="BG265" i="60"/>
  <c r="BH265" i="60"/>
  <c r="BI265" i="60"/>
  <c r="BJ265" i="60"/>
  <c r="BK265" i="60"/>
  <c r="BL265" i="60"/>
  <c r="BM265" i="60"/>
  <c r="BN265" i="60"/>
  <c r="BO265" i="60"/>
  <c r="BP265" i="60"/>
  <c r="BQ265" i="60"/>
  <c r="BR265" i="60"/>
  <c r="BS265" i="60"/>
  <c r="BT265" i="60"/>
  <c r="BU265" i="60"/>
  <c r="BV265" i="60"/>
  <c r="BW265" i="60"/>
  <c r="BX265" i="60"/>
  <c r="BY265" i="60"/>
  <c r="BZ265" i="60"/>
  <c r="CA265" i="60"/>
  <c r="CB265" i="60"/>
  <c r="CC265" i="60"/>
  <c r="CD265" i="60"/>
  <c r="CE265" i="60"/>
  <c r="CF265" i="60"/>
  <c r="CG265" i="60"/>
  <c r="CH265" i="60"/>
  <c r="CI265" i="60"/>
  <c r="CJ265" i="60"/>
  <c r="CK265" i="60"/>
  <c r="CL265" i="60"/>
  <c r="CM265" i="60"/>
  <c r="E266" i="60"/>
  <c r="F266" i="60"/>
  <c r="G266" i="60"/>
  <c r="H266" i="60"/>
  <c r="I266" i="60"/>
  <c r="J266" i="60"/>
  <c r="K266" i="60"/>
  <c r="L266" i="60"/>
  <c r="M266" i="60"/>
  <c r="N266" i="60"/>
  <c r="O266" i="60"/>
  <c r="P266" i="60"/>
  <c r="Q266" i="60"/>
  <c r="R266" i="60"/>
  <c r="S266" i="60"/>
  <c r="T266" i="60"/>
  <c r="U266" i="60"/>
  <c r="V266" i="60"/>
  <c r="W266" i="60"/>
  <c r="X266" i="60"/>
  <c r="Y266" i="60"/>
  <c r="Z266" i="60"/>
  <c r="AA266" i="60"/>
  <c r="AB266" i="60"/>
  <c r="AC266" i="60"/>
  <c r="AD266" i="60"/>
  <c r="AE266" i="60"/>
  <c r="AF266" i="60"/>
  <c r="AG266" i="60"/>
  <c r="AH266" i="60"/>
  <c r="AI266" i="60"/>
  <c r="AJ266" i="60"/>
  <c r="AK266" i="60"/>
  <c r="AL266" i="60"/>
  <c r="AM266" i="60"/>
  <c r="AN266" i="60"/>
  <c r="AO266" i="60"/>
  <c r="AP266" i="60"/>
  <c r="AQ266" i="60"/>
  <c r="AR266" i="60"/>
  <c r="AS266" i="60"/>
  <c r="AT266" i="60"/>
  <c r="AU266" i="60"/>
  <c r="AV266" i="60"/>
  <c r="AW266" i="60"/>
  <c r="AX266" i="60"/>
  <c r="AY266" i="60"/>
  <c r="AZ266" i="60"/>
  <c r="BA266" i="60"/>
  <c r="BB266" i="60"/>
  <c r="BC266" i="60"/>
  <c r="BD266" i="60"/>
  <c r="BE266" i="60"/>
  <c r="BF266" i="60"/>
  <c r="BG266" i="60"/>
  <c r="BH266" i="60"/>
  <c r="BI266" i="60"/>
  <c r="BJ266" i="60"/>
  <c r="BK266" i="60"/>
  <c r="BL266" i="60"/>
  <c r="BM266" i="60"/>
  <c r="BN266" i="60"/>
  <c r="BO266" i="60"/>
  <c r="BP266" i="60"/>
  <c r="BQ266" i="60"/>
  <c r="BR266" i="60"/>
  <c r="BS266" i="60"/>
  <c r="BT266" i="60"/>
  <c r="BU266" i="60"/>
  <c r="BV266" i="60"/>
  <c r="BW266" i="60"/>
  <c r="BX266" i="60"/>
  <c r="BY266" i="60"/>
  <c r="BZ266" i="60"/>
  <c r="CA266" i="60"/>
  <c r="CB266" i="60"/>
  <c r="CC266" i="60"/>
  <c r="CD266" i="60"/>
  <c r="CE266" i="60"/>
  <c r="CF266" i="60"/>
  <c r="CG266" i="60"/>
  <c r="CH266" i="60"/>
  <c r="CI266" i="60"/>
  <c r="CJ266" i="60"/>
  <c r="CK266" i="60"/>
  <c r="CL266" i="60"/>
  <c r="CM266" i="60"/>
  <c r="E267" i="60"/>
  <c r="F267" i="60"/>
  <c r="G267" i="60"/>
  <c r="H267" i="60"/>
  <c r="I267" i="60"/>
  <c r="J267" i="60"/>
  <c r="K267" i="60"/>
  <c r="L267" i="60"/>
  <c r="M267" i="60"/>
  <c r="N267" i="60"/>
  <c r="O267" i="60"/>
  <c r="P267" i="60"/>
  <c r="Q267" i="60"/>
  <c r="R267" i="60"/>
  <c r="S267" i="60"/>
  <c r="T267" i="60"/>
  <c r="U267" i="60"/>
  <c r="V267" i="60"/>
  <c r="W267" i="60"/>
  <c r="X267" i="60"/>
  <c r="Y267" i="60"/>
  <c r="Z267" i="60"/>
  <c r="AA267" i="60"/>
  <c r="AB267" i="60"/>
  <c r="AC267" i="60"/>
  <c r="AD267" i="60"/>
  <c r="AE267" i="60"/>
  <c r="AF267" i="60"/>
  <c r="AG267" i="60"/>
  <c r="AH267" i="60"/>
  <c r="AI267" i="60"/>
  <c r="AJ267" i="60"/>
  <c r="AK267" i="60"/>
  <c r="AL267" i="60"/>
  <c r="AM267" i="60"/>
  <c r="AN267" i="60"/>
  <c r="AO267" i="60"/>
  <c r="AP267" i="60"/>
  <c r="AQ267" i="60"/>
  <c r="AR267" i="60"/>
  <c r="AS267" i="60"/>
  <c r="AT267" i="60"/>
  <c r="AU267" i="60"/>
  <c r="AV267" i="60"/>
  <c r="AW267" i="60"/>
  <c r="AX267" i="60"/>
  <c r="AY267" i="60"/>
  <c r="AZ267" i="60"/>
  <c r="BA267" i="60"/>
  <c r="BB267" i="60"/>
  <c r="BC267" i="60"/>
  <c r="BD267" i="60"/>
  <c r="BE267" i="60"/>
  <c r="BF267" i="60"/>
  <c r="BG267" i="60"/>
  <c r="BH267" i="60"/>
  <c r="BI267" i="60"/>
  <c r="BJ267" i="60"/>
  <c r="BK267" i="60"/>
  <c r="BL267" i="60"/>
  <c r="BM267" i="60"/>
  <c r="BN267" i="60"/>
  <c r="BO267" i="60"/>
  <c r="BP267" i="60"/>
  <c r="BQ267" i="60"/>
  <c r="BR267" i="60"/>
  <c r="BS267" i="60"/>
  <c r="BT267" i="60"/>
  <c r="BU267" i="60"/>
  <c r="BV267" i="60"/>
  <c r="BW267" i="60"/>
  <c r="BX267" i="60"/>
  <c r="BY267" i="60"/>
  <c r="BZ267" i="60"/>
  <c r="CA267" i="60"/>
  <c r="CB267" i="60"/>
  <c r="CC267" i="60"/>
  <c r="CD267" i="60"/>
  <c r="CE267" i="60"/>
  <c r="CF267" i="60"/>
  <c r="CG267" i="60"/>
  <c r="CH267" i="60"/>
  <c r="CI267" i="60"/>
  <c r="CJ267" i="60"/>
  <c r="CK267" i="60"/>
  <c r="CL267" i="60"/>
  <c r="CM267" i="60"/>
  <c r="E268" i="60"/>
  <c r="F268" i="60"/>
  <c r="G268" i="60"/>
  <c r="H268" i="60"/>
  <c r="I268" i="60"/>
  <c r="J268" i="60"/>
  <c r="K268" i="60"/>
  <c r="L268" i="60"/>
  <c r="M268" i="60"/>
  <c r="N268" i="60"/>
  <c r="O268" i="60"/>
  <c r="P268" i="60"/>
  <c r="Q268" i="60"/>
  <c r="R268" i="60"/>
  <c r="S268" i="60"/>
  <c r="T268" i="60"/>
  <c r="U268" i="60"/>
  <c r="V268" i="60"/>
  <c r="W268" i="60"/>
  <c r="X268" i="60"/>
  <c r="Y268" i="60"/>
  <c r="Z268" i="60"/>
  <c r="AA268" i="60"/>
  <c r="AB268" i="60"/>
  <c r="AC268" i="60"/>
  <c r="AD268" i="60"/>
  <c r="AE268" i="60"/>
  <c r="AF268" i="60"/>
  <c r="AG268" i="60"/>
  <c r="AH268" i="60"/>
  <c r="AI268" i="60"/>
  <c r="AJ268" i="60"/>
  <c r="AK268" i="60"/>
  <c r="AL268" i="60"/>
  <c r="AM268" i="60"/>
  <c r="AN268" i="60"/>
  <c r="AO268" i="60"/>
  <c r="AP268" i="60"/>
  <c r="AQ268" i="60"/>
  <c r="AR268" i="60"/>
  <c r="AS268" i="60"/>
  <c r="AT268" i="60"/>
  <c r="AU268" i="60"/>
  <c r="AV268" i="60"/>
  <c r="AW268" i="60"/>
  <c r="AX268" i="60"/>
  <c r="AY268" i="60"/>
  <c r="AZ268" i="60"/>
  <c r="BA268" i="60"/>
  <c r="BB268" i="60"/>
  <c r="BC268" i="60"/>
  <c r="BD268" i="60"/>
  <c r="BE268" i="60"/>
  <c r="BF268" i="60"/>
  <c r="BG268" i="60"/>
  <c r="BH268" i="60"/>
  <c r="BI268" i="60"/>
  <c r="BJ268" i="60"/>
  <c r="BK268" i="60"/>
  <c r="BL268" i="60"/>
  <c r="BM268" i="60"/>
  <c r="BN268" i="60"/>
  <c r="BO268" i="60"/>
  <c r="BP268" i="60"/>
  <c r="BQ268" i="60"/>
  <c r="BR268" i="60"/>
  <c r="BS268" i="60"/>
  <c r="BT268" i="60"/>
  <c r="BU268" i="60"/>
  <c r="BV268" i="60"/>
  <c r="BW268" i="60"/>
  <c r="BX268" i="60"/>
  <c r="BY268" i="60"/>
  <c r="BZ268" i="60"/>
  <c r="CA268" i="60"/>
  <c r="CB268" i="60"/>
  <c r="CC268" i="60"/>
  <c r="CD268" i="60"/>
  <c r="CE268" i="60"/>
  <c r="CF268" i="60"/>
  <c r="CG268" i="60"/>
  <c r="CH268" i="60"/>
  <c r="CI268" i="60"/>
  <c r="CJ268" i="60"/>
  <c r="CK268" i="60"/>
  <c r="CL268" i="60"/>
  <c r="CM268" i="60"/>
  <c r="E269" i="60"/>
  <c r="F269" i="60"/>
  <c r="G269" i="60"/>
  <c r="H269" i="60"/>
  <c r="I269" i="60"/>
  <c r="J269" i="60"/>
  <c r="K269" i="60"/>
  <c r="L269" i="60"/>
  <c r="M269" i="60"/>
  <c r="N269" i="60"/>
  <c r="O269" i="60"/>
  <c r="P269" i="60"/>
  <c r="Q269" i="60"/>
  <c r="R269" i="60"/>
  <c r="S269" i="60"/>
  <c r="T269" i="60"/>
  <c r="U269" i="60"/>
  <c r="V269" i="60"/>
  <c r="W269" i="60"/>
  <c r="X269" i="60"/>
  <c r="Y269" i="60"/>
  <c r="Z269" i="60"/>
  <c r="AA269" i="60"/>
  <c r="AB269" i="60"/>
  <c r="AC269" i="60"/>
  <c r="AD269" i="60"/>
  <c r="AE269" i="60"/>
  <c r="AF269" i="60"/>
  <c r="AG269" i="60"/>
  <c r="AH269" i="60"/>
  <c r="AI269" i="60"/>
  <c r="AJ269" i="60"/>
  <c r="AK269" i="60"/>
  <c r="AL269" i="60"/>
  <c r="AM269" i="60"/>
  <c r="AN269" i="60"/>
  <c r="AO269" i="60"/>
  <c r="AP269" i="60"/>
  <c r="AQ269" i="60"/>
  <c r="AR269" i="60"/>
  <c r="AS269" i="60"/>
  <c r="AT269" i="60"/>
  <c r="AU269" i="60"/>
  <c r="AV269" i="60"/>
  <c r="AW269" i="60"/>
  <c r="AX269" i="60"/>
  <c r="AY269" i="60"/>
  <c r="AZ269" i="60"/>
  <c r="BA269" i="60"/>
  <c r="BB269" i="60"/>
  <c r="BC269" i="60"/>
  <c r="BD269" i="60"/>
  <c r="BE269" i="60"/>
  <c r="BF269" i="60"/>
  <c r="BG269" i="60"/>
  <c r="BH269" i="60"/>
  <c r="BI269" i="60"/>
  <c r="BJ269" i="60"/>
  <c r="BK269" i="60"/>
  <c r="BL269" i="60"/>
  <c r="BM269" i="60"/>
  <c r="BN269" i="60"/>
  <c r="BO269" i="60"/>
  <c r="BP269" i="60"/>
  <c r="BQ269" i="60"/>
  <c r="BR269" i="60"/>
  <c r="BS269" i="60"/>
  <c r="BT269" i="60"/>
  <c r="BU269" i="60"/>
  <c r="BV269" i="60"/>
  <c r="BW269" i="60"/>
  <c r="BX269" i="60"/>
  <c r="BY269" i="60"/>
  <c r="BZ269" i="60"/>
  <c r="CA269" i="60"/>
  <c r="CB269" i="60"/>
  <c r="CC269" i="60"/>
  <c r="CD269" i="60"/>
  <c r="CE269" i="60"/>
  <c r="CF269" i="60"/>
  <c r="CG269" i="60"/>
  <c r="CH269" i="60"/>
  <c r="CI269" i="60"/>
  <c r="CJ269" i="60"/>
  <c r="CK269" i="60"/>
  <c r="CL269" i="60"/>
  <c r="CM269" i="60"/>
  <c r="E270" i="60"/>
  <c r="F270" i="60"/>
  <c r="G270" i="60"/>
  <c r="H270" i="60"/>
  <c r="I270" i="60"/>
  <c r="J270" i="60"/>
  <c r="K270" i="60"/>
  <c r="L270" i="60"/>
  <c r="M270" i="60"/>
  <c r="N270" i="60"/>
  <c r="O270" i="60"/>
  <c r="P270" i="60"/>
  <c r="Q270" i="60"/>
  <c r="R270" i="60"/>
  <c r="S270" i="60"/>
  <c r="T270" i="60"/>
  <c r="U270" i="60"/>
  <c r="V270" i="60"/>
  <c r="W270" i="60"/>
  <c r="X270" i="60"/>
  <c r="Y270" i="60"/>
  <c r="Z270" i="60"/>
  <c r="AA270" i="60"/>
  <c r="AB270" i="60"/>
  <c r="AC270" i="60"/>
  <c r="AD270" i="60"/>
  <c r="AE270" i="60"/>
  <c r="AF270" i="60"/>
  <c r="AG270" i="60"/>
  <c r="AH270" i="60"/>
  <c r="AI270" i="60"/>
  <c r="AJ270" i="60"/>
  <c r="AK270" i="60"/>
  <c r="AL270" i="60"/>
  <c r="AM270" i="60"/>
  <c r="AN270" i="60"/>
  <c r="AO270" i="60"/>
  <c r="AP270" i="60"/>
  <c r="AQ270" i="60"/>
  <c r="AR270" i="60"/>
  <c r="AS270" i="60"/>
  <c r="AT270" i="60"/>
  <c r="AU270" i="60"/>
  <c r="AV270" i="60"/>
  <c r="AW270" i="60"/>
  <c r="AX270" i="60"/>
  <c r="AY270" i="60"/>
  <c r="AZ270" i="60"/>
  <c r="BA270" i="60"/>
  <c r="BB270" i="60"/>
  <c r="BC270" i="60"/>
  <c r="BD270" i="60"/>
  <c r="BE270" i="60"/>
  <c r="BF270" i="60"/>
  <c r="BG270" i="60"/>
  <c r="BH270" i="60"/>
  <c r="BI270" i="60"/>
  <c r="BJ270" i="60"/>
  <c r="BK270" i="60"/>
  <c r="BL270" i="60"/>
  <c r="BM270" i="60"/>
  <c r="BN270" i="60"/>
  <c r="BO270" i="60"/>
  <c r="BP270" i="60"/>
  <c r="BQ270" i="60"/>
  <c r="BR270" i="60"/>
  <c r="BS270" i="60"/>
  <c r="BT270" i="60"/>
  <c r="BU270" i="60"/>
  <c r="BV270" i="60"/>
  <c r="BW270" i="60"/>
  <c r="BX270" i="60"/>
  <c r="BY270" i="60"/>
  <c r="BZ270" i="60"/>
  <c r="CA270" i="60"/>
  <c r="CB270" i="60"/>
  <c r="CC270" i="60"/>
  <c r="CD270" i="60"/>
  <c r="CE270" i="60"/>
  <c r="CF270" i="60"/>
  <c r="CG270" i="60"/>
  <c r="CH270" i="60"/>
  <c r="CI270" i="60"/>
  <c r="CJ270" i="60"/>
  <c r="CK270" i="60"/>
  <c r="CL270" i="60"/>
  <c r="CM270" i="60"/>
  <c r="E271" i="60"/>
  <c r="F271" i="60"/>
  <c r="G271" i="60"/>
  <c r="H271" i="60"/>
  <c r="I271" i="60"/>
  <c r="J271" i="60"/>
  <c r="K271" i="60"/>
  <c r="L271" i="60"/>
  <c r="M271" i="60"/>
  <c r="N271" i="60"/>
  <c r="O271" i="60"/>
  <c r="P271" i="60"/>
  <c r="Q271" i="60"/>
  <c r="R271" i="60"/>
  <c r="S271" i="60"/>
  <c r="T271" i="60"/>
  <c r="U271" i="60"/>
  <c r="V271" i="60"/>
  <c r="W271" i="60"/>
  <c r="X271" i="60"/>
  <c r="Y271" i="60"/>
  <c r="Z271" i="60"/>
  <c r="AA271" i="60"/>
  <c r="AB271" i="60"/>
  <c r="AC271" i="60"/>
  <c r="AD271" i="60"/>
  <c r="AE271" i="60"/>
  <c r="AF271" i="60"/>
  <c r="AG271" i="60"/>
  <c r="AH271" i="60"/>
  <c r="AI271" i="60"/>
  <c r="AJ271" i="60"/>
  <c r="AK271" i="60"/>
  <c r="AL271" i="60"/>
  <c r="AM271" i="60"/>
  <c r="AN271" i="60"/>
  <c r="AO271" i="60"/>
  <c r="AP271" i="60"/>
  <c r="AQ271" i="60"/>
  <c r="AR271" i="60"/>
  <c r="AS271" i="60"/>
  <c r="AT271" i="60"/>
  <c r="AU271" i="60"/>
  <c r="AV271" i="60"/>
  <c r="AW271" i="60"/>
  <c r="AX271" i="60"/>
  <c r="AY271" i="60"/>
  <c r="AZ271" i="60"/>
  <c r="BA271" i="60"/>
  <c r="BB271" i="60"/>
  <c r="BC271" i="60"/>
  <c r="BD271" i="60"/>
  <c r="BE271" i="60"/>
  <c r="BF271" i="60"/>
  <c r="BG271" i="60"/>
  <c r="BH271" i="60"/>
  <c r="BI271" i="60"/>
  <c r="BJ271" i="60"/>
  <c r="BK271" i="60"/>
  <c r="BL271" i="60"/>
  <c r="BM271" i="60"/>
  <c r="BN271" i="60"/>
  <c r="BO271" i="60"/>
  <c r="BP271" i="60"/>
  <c r="BQ271" i="60"/>
  <c r="BR271" i="60"/>
  <c r="BS271" i="60"/>
  <c r="BT271" i="60"/>
  <c r="BU271" i="60"/>
  <c r="BV271" i="60"/>
  <c r="BW271" i="60"/>
  <c r="BX271" i="60"/>
  <c r="BY271" i="60"/>
  <c r="BZ271" i="60"/>
  <c r="CA271" i="60"/>
  <c r="CB271" i="60"/>
  <c r="CC271" i="60"/>
  <c r="CD271" i="60"/>
  <c r="CE271" i="60"/>
  <c r="CF271" i="60"/>
  <c r="CG271" i="60"/>
  <c r="CH271" i="60"/>
  <c r="CI271" i="60"/>
  <c r="CJ271" i="60"/>
  <c r="CK271" i="60"/>
  <c r="CL271" i="60"/>
  <c r="CM271" i="60"/>
  <c r="E272" i="60"/>
  <c r="F272" i="60"/>
  <c r="G272" i="60"/>
  <c r="H272" i="60"/>
  <c r="I272" i="60"/>
  <c r="J272" i="60"/>
  <c r="K272" i="60"/>
  <c r="L272" i="60"/>
  <c r="M272" i="60"/>
  <c r="N272" i="60"/>
  <c r="O272" i="60"/>
  <c r="P272" i="60"/>
  <c r="Q272" i="60"/>
  <c r="R272" i="60"/>
  <c r="S272" i="60"/>
  <c r="T272" i="60"/>
  <c r="U272" i="60"/>
  <c r="V272" i="60"/>
  <c r="W272" i="60"/>
  <c r="X272" i="60"/>
  <c r="Y272" i="60"/>
  <c r="Z272" i="60"/>
  <c r="AA272" i="60"/>
  <c r="AB272" i="60"/>
  <c r="AC272" i="60"/>
  <c r="AD272" i="60"/>
  <c r="AE272" i="60"/>
  <c r="AF272" i="60"/>
  <c r="AG272" i="60"/>
  <c r="AH272" i="60"/>
  <c r="AI272" i="60"/>
  <c r="AJ272" i="60"/>
  <c r="AK272" i="60"/>
  <c r="AL272" i="60"/>
  <c r="AM272" i="60"/>
  <c r="AN272" i="60"/>
  <c r="AO272" i="60"/>
  <c r="AP272" i="60"/>
  <c r="AQ272" i="60"/>
  <c r="AR272" i="60"/>
  <c r="AS272" i="60"/>
  <c r="AT272" i="60"/>
  <c r="AU272" i="60"/>
  <c r="AV272" i="60"/>
  <c r="AW272" i="60"/>
  <c r="AX272" i="60"/>
  <c r="AY272" i="60"/>
  <c r="AZ272" i="60"/>
  <c r="BA272" i="60"/>
  <c r="BB272" i="60"/>
  <c r="BC272" i="60"/>
  <c r="BD272" i="60"/>
  <c r="BE272" i="60"/>
  <c r="BF272" i="60"/>
  <c r="BG272" i="60"/>
  <c r="BH272" i="60"/>
  <c r="BI272" i="60"/>
  <c r="BJ272" i="60"/>
  <c r="BK272" i="60"/>
  <c r="BL272" i="60"/>
  <c r="BM272" i="60"/>
  <c r="BN272" i="60"/>
  <c r="BO272" i="60"/>
  <c r="BP272" i="60"/>
  <c r="BQ272" i="60"/>
  <c r="BR272" i="60"/>
  <c r="BS272" i="60"/>
  <c r="BT272" i="60"/>
  <c r="BU272" i="60"/>
  <c r="BV272" i="60"/>
  <c r="BW272" i="60"/>
  <c r="BX272" i="60"/>
  <c r="BY272" i="60"/>
  <c r="BZ272" i="60"/>
  <c r="CA272" i="60"/>
  <c r="CB272" i="60"/>
  <c r="CC272" i="60"/>
  <c r="CD272" i="60"/>
  <c r="CE272" i="60"/>
  <c r="CF272" i="60"/>
  <c r="CG272" i="60"/>
  <c r="CH272" i="60"/>
  <c r="CI272" i="60"/>
  <c r="CJ272" i="60"/>
  <c r="CK272" i="60"/>
  <c r="CL272" i="60"/>
  <c r="CM272" i="60"/>
  <c r="E273" i="60"/>
  <c r="F273" i="60"/>
  <c r="G273" i="60"/>
  <c r="H273" i="60"/>
  <c r="I273" i="60"/>
  <c r="J273" i="60"/>
  <c r="K273" i="60"/>
  <c r="L273" i="60"/>
  <c r="M273" i="60"/>
  <c r="N273" i="60"/>
  <c r="O273" i="60"/>
  <c r="P273" i="60"/>
  <c r="Q273" i="60"/>
  <c r="R273" i="60"/>
  <c r="S273" i="60"/>
  <c r="T273" i="60"/>
  <c r="U273" i="60"/>
  <c r="V273" i="60"/>
  <c r="W273" i="60"/>
  <c r="X273" i="60"/>
  <c r="Y273" i="60"/>
  <c r="Z273" i="60"/>
  <c r="AA273" i="60"/>
  <c r="AB273" i="60"/>
  <c r="AC273" i="60"/>
  <c r="AD273" i="60"/>
  <c r="AE273" i="60"/>
  <c r="AF273" i="60"/>
  <c r="AG273" i="60"/>
  <c r="AH273" i="60"/>
  <c r="AI273" i="60"/>
  <c r="AJ273" i="60"/>
  <c r="AK273" i="60"/>
  <c r="AL273" i="60"/>
  <c r="AM273" i="60"/>
  <c r="AN273" i="60"/>
  <c r="AO273" i="60"/>
  <c r="AP273" i="60"/>
  <c r="AQ273" i="60"/>
  <c r="AR273" i="60"/>
  <c r="AS273" i="60"/>
  <c r="AT273" i="60"/>
  <c r="AU273" i="60"/>
  <c r="AV273" i="60"/>
  <c r="AW273" i="60"/>
  <c r="AX273" i="60"/>
  <c r="AY273" i="60"/>
  <c r="AZ273" i="60"/>
  <c r="BA273" i="60"/>
  <c r="BB273" i="60"/>
  <c r="BC273" i="60"/>
  <c r="BD273" i="60"/>
  <c r="BE273" i="60"/>
  <c r="BF273" i="60"/>
  <c r="BG273" i="60"/>
  <c r="BH273" i="60"/>
  <c r="BI273" i="60"/>
  <c r="BJ273" i="60"/>
  <c r="BK273" i="60"/>
  <c r="BL273" i="60"/>
  <c r="BM273" i="60"/>
  <c r="BN273" i="60"/>
  <c r="BO273" i="60"/>
  <c r="BP273" i="60"/>
  <c r="BQ273" i="60"/>
  <c r="BR273" i="60"/>
  <c r="BS273" i="60"/>
  <c r="BT273" i="60"/>
  <c r="BU273" i="60"/>
  <c r="BV273" i="60"/>
  <c r="BW273" i="60"/>
  <c r="BX273" i="60"/>
  <c r="BY273" i="60"/>
  <c r="BZ273" i="60"/>
  <c r="CA273" i="60"/>
  <c r="CB273" i="60"/>
  <c r="CC273" i="60"/>
  <c r="CD273" i="60"/>
  <c r="CE273" i="60"/>
  <c r="CF273" i="60"/>
  <c r="CG273" i="60"/>
  <c r="CH273" i="60"/>
  <c r="CI273" i="60"/>
  <c r="CJ273" i="60"/>
  <c r="CK273" i="60"/>
  <c r="CL273" i="60"/>
  <c r="CM273" i="60"/>
  <c r="E274" i="60"/>
  <c r="F274" i="60"/>
  <c r="G274" i="60"/>
  <c r="H274" i="60"/>
  <c r="I274" i="60"/>
  <c r="J274" i="60"/>
  <c r="K274" i="60"/>
  <c r="L274" i="60"/>
  <c r="M274" i="60"/>
  <c r="N274" i="60"/>
  <c r="O274" i="60"/>
  <c r="P274" i="60"/>
  <c r="Q274" i="60"/>
  <c r="R274" i="60"/>
  <c r="S274" i="60"/>
  <c r="T274" i="60"/>
  <c r="U274" i="60"/>
  <c r="V274" i="60"/>
  <c r="W274" i="60"/>
  <c r="X274" i="60"/>
  <c r="Y274" i="60"/>
  <c r="Z274" i="60"/>
  <c r="AA274" i="60"/>
  <c r="AB274" i="60"/>
  <c r="AC274" i="60"/>
  <c r="AD274" i="60"/>
  <c r="AE274" i="60"/>
  <c r="AF274" i="60"/>
  <c r="AG274" i="60"/>
  <c r="AH274" i="60"/>
  <c r="AI274" i="60"/>
  <c r="AJ274" i="60"/>
  <c r="AK274" i="60"/>
  <c r="AL274" i="60"/>
  <c r="AM274" i="60"/>
  <c r="AN274" i="60"/>
  <c r="AO274" i="60"/>
  <c r="AP274" i="60"/>
  <c r="AQ274" i="60"/>
  <c r="AR274" i="60"/>
  <c r="AS274" i="60"/>
  <c r="AT274" i="60"/>
  <c r="AU274" i="60"/>
  <c r="AV274" i="60"/>
  <c r="AW274" i="60"/>
  <c r="AX274" i="60"/>
  <c r="AY274" i="60"/>
  <c r="AZ274" i="60"/>
  <c r="BA274" i="60"/>
  <c r="BB274" i="60"/>
  <c r="BC274" i="60"/>
  <c r="BD274" i="60"/>
  <c r="BE274" i="60"/>
  <c r="BF274" i="60"/>
  <c r="BG274" i="60"/>
  <c r="BH274" i="60"/>
  <c r="BI274" i="60"/>
  <c r="BJ274" i="60"/>
  <c r="BK274" i="60"/>
  <c r="BL274" i="60"/>
  <c r="BM274" i="60"/>
  <c r="BN274" i="60"/>
  <c r="BO274" i="60"/>
  <c r="BP274" i="60"/>
  <c r="BQ274" i="60"/>
  <c r="BR274" i="60"/>
  <c r="BS274" i="60"/>
  <c r="BT274" i="60"/>
  <c r="BU274" i="60"/>
  <c r="BV274" i="60"/>
  <c r="BW274" i="60"/>
  <c r="BX274" i="60"/>
  <c r="BY274" i="60"/>
  <c r="BZ274" i="60"/>
  <c r="CA274" i="60"/>
  <c r="CB274" i="60"/>
  <c r="CC274" i="60"/>
  <c r="CD274" i="60"/>
  <c r="CE274" i="60"/>
  <c r="CF274" i="60"/>
  <c r="CG274" i="60"/>
  <c r="CH274" i="60"/>
  <c r="CI274" i="60"/>
  <c r="CJ274" i="60"/>
  <c r="CK274" i="60"/>
  <c r="CL274" i="60"/>
  <c r="CM274" i="60"/>
  <c r="E275" i="60"/>
  <c r="F275" i="60"/>
  <c r="G275" i="60"/>
  <c r="H275" i="60"/>
  <c r="I275" i="60"/>
  <c r="J275" i="60"/>
  <c r="K275" i="60"/>
  <c r="L275" i="60"/>
  <c r="M275" i="60"/>
  <c r="N275" i="60"/>
  <c r="O275" i="60"/>
  <c r="P275" i="60"/>
  <c r="Q275" i="60"/>
  <c r="R275" i="60"/>
  <c r="S275" i="60"/>
  <c r="T275" i="60"/>
  <c r="U275" i="60"/>
  <c r="V275" i="60"/>
  <c r="W275" i="60"/>
  <c r="X275" i="60"/>
  <c r="Y275" i="60"/>
  <c r="Z275" i="60"/>
  <c r="AA275" i="60"/>
  <c r="AB275" i="60"/>
  <c r="AC275" i="60"/>
  <c r="AD275" i="60"/>
  <c r="AE275" i="60"/>
  <c r="AF275" i="60"/>
  <c r="AG275" i="60"/>
  <c r="AH275" i="60"/>
  <c r="AI275" i="60"/>
  <c r="AJ275" i="60"/>
  <c r="AK275" i="60"/>
  <c r="AL275" i="60"/>
  <c r="AM275" i="60"/>
  <c r="AN275" i="60"/>
  <c r="AO275" i="60"/>
  <c r="AP275" i="60"/>
  <c r="AQ275" i="60"/>
  <c r="AR275" i="60"/>
  <c r="AS275" i="60"/>
  <c r="AT275" i="60"/>
  <c r="AU275" i="60"/>
  <c r="AV275" i="60"/>
  <c r="AW275" i="60"/>
  <c r="AX275" i="60"/>
  <c r="AY275" i="60"/>
  <c r="AZ275" i="60"/>
  <c r="BA275" i="60"/>
  <c r="BB275" i="60"/>
  <c r="BC275" i="60"/>
  <c r="BD275" i="60"/>
  <c r="BE275" i="60"/>
  <c r="BF275" i="60"/>
  <c r="BG275" i="60"/>
  <c r="BH275" i="60"/>
  <c r="BI275" i="60"/>
  <c r="BJ275" i="60"/>
  <c r="BK275" i="60"/>
  <c r="BL275" i="60"/>
  <c r="BM275" i="60"/>
  <c r="BN275" i="60"/>
  <c r="BO275" i="60"/>
  <c r="BP275" i="60"/>
  <c r="BQ275" i="60"/>
  <c r="BR275" i="60"/>
  <c r="BS275" i="60"/>
  <c r="BT275" i="60"/>
  <c r="BU275" i="60"/>
  <c r="BV275" i="60"/>
  <c r="BW275" i="60"/>
  <c r="BX275" i="60"/>
  <c r="BY275" i="60"/>
  <c r="BZ275" i="60"/>
  <c r="CA275" i="60"/>
  <c r="CB275" i="60"/>
  <c r="CC275" i="60"/>
  <c r="CD275" i="60"/>
  <c r="CE275" i="60"/>
  <c r="CF275" i="60"/>
  <c r="CG275" i="60"/>
  <c r="CH275" i="60"/>
  <c r="CI275" i="60"/>
  <c r="CJ275" i="60"/>
  <c r="CK275" i="60"/>
  <c r="CL275" i="60"/>
  <c r="CM275" i="60"/>
  <c r="E276" i="60"/>
  <c r="F276" i="60"/>
  <c r="G276" i="60"/>
  <c r="H276" i="60"/>
  <c r="I276" i="60"/>
  <c r="J276" i="60"/>
  <c r="K276" i="60"/>
  <c r="L276" i="60"/>
  <c r="M276" i="60"/>
  <c r="N276" i="60"/>
  <c r="O276" i="60"/>
  <c r="P276" i="60"/>
  <c r="Q276" i="60"/>
  <c r="R276" i="60"/>
  <c r="S276" i="60"/>
  <c r="T276" i="60"/>
  <c r="U276" i="60"/>
  <c r="V276" i="60"/>
  <c r="W276" i="60"/>
  <c r="X276" i="60"/>
  <c r="Y276" i="60"/>
  <c r="Z276" i="60"/>
  <c r="AA276" i="60"/>
  <c r="AB276" i="60"/>
  <c r="AC276" i="60"/>
  <c r="AD276" i="60"/>
  <c r="AE276" i="60"/>
  <c r="AF276" i="60"/>
  <c r="AG276" i="60"/>
  <c r="AH276" i="60"/>
  <c r="AI276" i="60"/>
  <c r="AJ276" i="60"/>
  <c r="AK276" i="60"/>
  <c r="AL276" i="60"/>
  <c r="AM276" i="60"/>
  <c r="AN276" i="60"/>
  <c r="AO276" i="60"/>
  <c r="AP276" i="60"/>
  <c r="AQ276" i="60"/>
  <c r="AR276" i="60"/>
  <c r="AS276" i="60"/>
  <c r="AT276" i="60"/>
  <c r="AU276" i="60"/>
  <c r="AV276" i="60"/>
  <c r="AW276" i="60"/>
  <c r="AX276" i="60"/>
  <c r="AY276" i="60"/>
  <c r="AZ276" i="60"/>
  <c r="BA276" i="60"/>
  <c r="BB276" i="60"/>
  <c r="BC276" i="60"/>
  <c r="BD276" i="60"/>
  <c r="BE276" i="60"/>
  <c r="BF276" i="60"/>
  <c r="BG276" i="60"/>
  <c r="BH276" i="60"/>
  <c r="BI276" i="60"/>
  <c r="BJ276" i="60"/>
  <c r="BK276" i="60"/>
  <c r="BL276" i="60"/>
  <c r="BM276" i="60"/>
  <c r="BN276" i="60"/>
  <c r="BO276" i="60"/>
  <c r="BP276" i="60"/>
  <c r="BQ276" i="60"/>
  <c r="BR276" i="60"/>
  <c r="BS276" i="60"/>
  <c r="BT276" i="60"/>
  <c r="BU276" i="60"/>
  <c r="BV276" i="60"/>
  <c r="BW276" i="60"/>
  <c r="BX276" i="60"/>
  <c r="BY276" i="60"/>
  <c r="BZ276" i="60"/>
  <c r="CA276" i="60"/>
  <c r="CB276" i="60"/>
  <c r="CC276" i="60"/>
  <c r="CD276" i="60"/>
  <c r="CE276" i="60"/>
  <c r="CF276" i="60"/>
  <c r="CG276" i="60"/>
  <c r="CH276" i="60"/>
  <c r="CI276" i="60"/>
  <c r="CJ276" i="60"/>
  <c r="CK276" i="60"/>
  <c r="CL276" i="60"/>
  <c r="CM276" i="60"/>
  <c r="E277" i="60"/>
  <c r="F277" i="60"/>
  <c r="G277" i="60"/>
  <c r="H277" i="60"/>
  <c r="I277" i="60"/>
  <c r="J277" i="60"/>
  <c r="K277" i="60"/>
  <c r="L277" i="60"/>
  <c r="M277" i="60"/>
  <c r="N277" i="60"/>
  <c r="O277" i="60"/>
  <c r="P277" i="60"/>
  <c r="Q277" i="60"/>
  <c r="R277" i="60"/>
  <c r="S277" i="60"/>
  <c r="T277" i="60"/>
  <c r="U277" i="60"/>
  <c r="V277" i="60"/>
  <c r="W277" i="60"/>
  <c r="X277" i="60"/>
  <c r="Y277" i="60"/>
  <c r="Z277" i="60"/>
  <c r="AA277" i="60"/>
  <c r="AB277" i="60"/>
  <c r="AC277" i="60"/>
  <c r="AD277" i="60"/>
  <c r="AE277" i="60"/>
  <c r="AF277" i="60"/>
  <c r="AG277" i="60"/>
  <c r="AH277" i="60"/>
  <c r="AI277" i="60"/>
  <c r="AJ277" i="60"/>
  <c r="AK277" i="60"/>
  <c r="AL277" i="60"/>
  <c r="AM277" i="60"/>
  <c r="AN277" i="60"/>
  <c r="AO277" i="60"/>
  <c r="AP277" i="60"/>
  <c r="AQ277" i="60"/>
  <c r="AR277" i="60"/>
  <c r="AS277" i="60"/>
  <c r="AT277" i="60"/>
  <c r="AU277" i="60"/>
  <c r="AV277" i="60"/>
  <c r="AW277" i="60"/>
  <c r="AX277" i="60"/>
  <c r="AY277" i="60"/>
  <c r="AZ277" i="60"/>
  <c r="BA277" i="60"/>
  <c r="BB277" i="60"/>
  <c r="BC277" i="60"/>
  <c r="BD277" i="60"/>
  <c r="BE277" i="60"/>
  <c r="BF277" i="60"/>
  <c r="BG277" i="60"/>
  <c r="BH277" i="60"/>
  <c r="BI277" i="60"/>
  <c r="BJ277" i="60"/>
  <c r="BK277" i="60"/>
  <c r="BL277" i="60"/>
  <c r="BM277" i="60"/>
  <c r="BN277" i="60"/>
  <c r="BO277" i="60"/>
  <c r="BP277" i="60"/>
  <c r="BQ277" i="60"/>
  <c r="BR277" i="60"/>
  <c r="BS277" i="60"/>
  <c r="BT277" i="60"/>
  <c r="BU277" i="60"/>
  <c r="BV277" i="60"/>
  <c r="BW277" i="60"/>
  <c r="BX277" i="60"/>
  <c r="BY277" i="60"/>
  <c r="BZ277" i="60"/>
  <c r="CA277" i="60"/>
  <c r="CB277" i="60"/>
  <c r="CC277" i="60"/>
  <c r="CD277" i="60"/>
  <c r="CE277" i="60"/>
  <c r="CF277" i="60"/>
  <c r="CG277" i="60"/>
  <c r="CH277" i="60"/>
  <c r="CI277" i="60"/>
  <c r="CJ277" i="60"/>
  <c r="CK277" i="60"/>
  <c r="CL277" i="60"/>
  <c r="CM277" i="60"/>
  <c r="E278" i="60"/>
  <c r="F278" i="60"/>
  <c r="G278" i="60"/>
  <c r="H278" i="60"/>
  <c r="I278" i="60"/>
  <c r="J278" i="60"/>
  <c r="K278" i="60"/>
  <c r="L278" i="60"/>
  <c r="M278" i="60"/>
  <c r="N278" i="60"/>
  <c r="O278" i="60"/>
  <c r="P278" i="60"/>
  <c r="Q278" i="60"/>
  <c r="R278" i="60"/>
  <c r="S278" i="60"/>
  <c r="T278" i="60"/>
  <c r="U278" i="60"/>
  <c r="V278" i="60"/>
  <c r="W278" i="60"/>
  <c r="X278" i="60"/>
  <c r="Y278" i="60"/>
  <c r="Z278" i="60"/>
  <c r="AA278" i="60"/>
  <c r="AB278" i="60"/>
  <c r="AC278" i="60"/>
  <c r="AD278" i="60"/>
  <c r="AE278" i="60"/>
  <c r="AF278" i="60"/>
  <c r="AG278" i="60"/>
  <c r="AH278" i="60"/>
  <c r="AI278" i="60"/>
  <c r="AJ278" i="60"/>
  <c r="AK278" i="60"/>
  <c r="AL278" i="60"/>
  <c r="AM278" i="60"/>
  <c r="AN278" i="60"/>
  <c r="AO278" i="60"/>
  <c r="AP278" i="60"/>
  <c r="AQ278" i="60"/>
  <c r="AR278" i="60"/>
  <c r="AS278" i="60"/>
  <c r="AT278" i="60"/>
  <c r="AU278" i="60"/>
  <c r="AV278" i="60"/>
  <c r="AW278" i="60"/>
  <c r="AX278" i="60"/>
  <c r="AY278" i="60"/>
  <c r="AZ278" i="60"/>
  <c r="BA278" i="60"/>
  <c r="BB278" i="60"/>
  <c r="BC278" i="60"/>
  <c r="BD278" i="60"/>
  <c r="BE278" i="60"/>
  <c r="BF278" i="60"/>
  <c r="BG278" i="60"/>
  <c r="BH278" i="60"/>
  <c r="BI278" i="60"/>
  <c r="BJ278" i="60"/>
  <c r="BK278" i="60"/>
  <c r="BL278" i="60"/>
  <c r="BM278" i="60"/>
  <c r="BN278" i="60"/>
  <c r="BO278" i="60"/>
  <c r="BP278" i="60"/>
  <c r="BQ278" i="60"/>
  <c r="BR278" i="60"/>
  <c r="BS278" i="60"/>
  <c r="BT278" i="60"/>
  <c r="BU278" i="60"/>
  <c r="BV278" i="60"/>
  <c r="BW278" i="60"/>
  <c r="BX278" i="60"/>
  <c r="BY278" i="60"/>
  <c r="BZ278" i="60"/>
  <c r="CA278" i="60"/>
  <c r="CB278" i="60"/>
  <c r="CC278" i="60"/>
  <c r="CD278" i="60"/>
  <c r="CE278" i="60"/>
  <c r="CF278" i="60"/>
  <c r="CG278" i="60"/>
  <c r="CH278" i="60"/>
  <c r="CI278" i="60"/>
  <c r="CJ278" i="60"/>
  <c r="CK278" i="60"/>
  <c r="CL278" i="60"/>
  <c r="CM278" i="60"/>
  <c r="E279" i="60"/>
  <c r="F279" i="60"/>
  <c r="G279" i="60"/>
  <c r="H279" i="60"/>
  <c r="I279" i="60"/>
  <c r="J279" i="60"/>
  <c r="K279" i="60"/>
  <c r="L279" i="60"/>
  <c r="M279" i="60"/>
  <c r="N279" i="60"/>
  <c r="O279" i="60"/>
  <c r="P279" i="60"/>
  <c r="Q279" i="60"/>
  <c r="R279" i="60"/>
  <c r="S279" i="60"/>
  <c r="T279" i="60"/>
  <c r="U279" i="60"/>
  <c r="V279" i="60"/>
  <c r="W279" i="60"/>
  <c r="X279" i="60"/>
  <c r="Y279" i="60"/>
  <c r="Z279" i="60"/>
  <c r="AA279" i="60"/>
  <c r="AB279" i="60"/>
  <c r="AC279" i="60"/>
  <c r="AD279" i="60"/>
  <c r="AE279" i="60"/>
  <c r="AF279" i="60"/>
  <c r="AG279" i="60"/>
  <c r="AH279" i="60"/>
  <c r="AI279" i="60"/>
  <c r="AJ279" i="60"/>
  <c r="AK279" i="60"/>
  <c r="AL279" i="60"/>
  <c r="AM279" i="60"/>
  <c r="AN279" i="60"/>
  <c r="AO279" i="60"/>
  <c r="AP279" i="60"/>
  <c r="AQ279" i="60"/>
  <c r="AR279" i="60"/>
  <c r="AS279" i="60"/>
  <c r="AT279" i="60"/>
  <c r="AU279" i="60"/>
  <c r="AV279" i="60"/>
  <c r="AW279" i="60"/>
  <c r="AX279" i="60"/>
  <c r="AY279" i="60"/>
  <c r="AZ279" i="60"/>
  <c r="BA279" i="60"/>
  <c r="BB279" i="60"/>
  <c r="BC279" i="60"/>
  <c r="BD279" i="60"/>
  <c r="BE279" i="60"/>
  <c r="BF279" i="60"/>
  <c r="BG279" i="60"/>
  <c r="BH279" i="60"/>
  <c r="BI279" i="60"/>
  <c r="BJ279" i="60"/>
  <c r="BK279" i="60"/>
  <c r="BL279" i="60"/>
  <c r="BM279" i="60"/>
  <c r="BN279" i="60"/>
  <c r="BO279" i="60"/>
  <c r="BP279" i="60"/>
  <c r="BQ279" i="60"/>
  <c r="BR279" i="60"/>
  <c r="BS279" i="60"/>
  <c r="BT279" i="60"/>
  <c r="BU279" i="60"/>
  <c r="BV279" i="60"/>
  <c r="BW279" i="60"/>
  <c r="BX279" i="60"/>
  <c r="BY279" i="60"/>
  <c r="BZ279" i="60"/>
  <c r="CA279" i="60"/>
  <c r="CB279" i="60"/>
  <c r="CC279" i="60"/>
  <c r="CD279" i="60"/>
  <c r="CE279" i="60"/>
  <c r="CF279" i="60"/>
  <c r="CG279" i="60"/>
  <c r="CH279" i="60"/>
  <c r="CI279" i="60"/>
  <c r="CJ279" i="60"/>
  <c r="CK279" i="60"/>
  <c r="CL279" i="60"/>
  <c r="CM279" i="60"/>
  <c r="E280" i="60"/>
  <c r="F280" i="60"/>
  <c r="G280" i="60"/>
  <c r="H280" i="60"/>
  <c r="I280" i="60"/>
  <c r="J280" i="60"/>
  <c r="K280" i="60"/>
  <c r="L280" i="60"/>
  <c r="M280" i="60"/>
  <c r="N280" i="60"/>
  <c r="O280" i="60"/>
  <c r="P280" i="60"/>
  <c r="Q280" i="60"/>
  <c r="R280" i="60"/>
  <c r="S280" i="60"/>
  <c r="T280" i="60"/>
  <c r="U280" i="60"/>
  <c r="V280" i="60"/>
  <c r="W280" i="60"/>
  <c r="X280" i="60"/>
  <c r="Y280" i="60"/>
  <c r="Z280" i="60"/>
  <c r="AA280" i="60"/>
  <c r="AB280" i="60"/>
  <c r="AC280" i="60"/>
  <c r="AD280" i="60"/>
  <c r="AE280" i="60"/>
  <c r="AF280" i="60"/>
  <c r="AG280" i="60"/>
  <c r="AH280" i="60"/>
  <c r="AI280" i="60"/>
  <c r="AJ280" i="60"/>
  <c r="AK280" i="60"/>
  <c r="AL280" i="60"/>
  <c r="AM280" i="60"/>
  <c r="AN280" i="60"/>
  <c r="AO280" i="60"/>
  <c r="AP280" i="60"/>
  <c r="AQ280" i="60"/>
  <c r="AR280" i="60"/>
  <c r="AS280" i="60"/>
  <c r="AT280" i="60"/>
  <c r="AU280" i="60"/>
  <c r="AV280" i="60"/>
  <c r="AW280" i="60"/>
  <c r="AX280" i="60"/>
  <c r="AY280" i="60"/>
  <c r="AZ280" i="60"/>
  <c r="BA280" i="60"/>
  <c r="BB280" i="60"/>
  <c r="BC280" i="60"/>
  <c r="BD280" i="60"/>
  <c r="BE280" i="60"/>
  <c r="BF280" i="60"/>
  <c r="BG280" i="60"/>
  <c r="BH280" i="60"/>
  <c r="BI280" i="60"/>
  <c r="BJ280" i="60"/>
  <c r="BK280" i="60"/>
  <c r="BL280" i="60"/>
  <c r="BM280" i="60"/>
  <c r="BN280" i="60"/>
  <c r="BO280" i="60"/>
  <c r="BP280" i="60"/>
  <c r="BQ280" i="60"/>
  <c r="BR280" i="60"/>
  <c r="BS280" i="60"/>
  <c r="BT280" i="60"/>
  <c r="BU280" i="60"/>
  <c r="BV280" i="60"/>
  <c r="BW280" i="60"/>
  <c r="BX280" i="60"/>
  <c r="BY280" i="60"/>
  <c r="BZ280" i="60"/>
  <c r="CA280" i="60"/>
  <c r="CB280" i="60"/>
  <c r="CC280" i="60"/>
  <c r="CD280" i="60"/>
  <c r="CE280" i="60"/>
  <c r="CF280" i="60"/>
  <c r="CG280" i="60"/>
  <c r="CH280" i="60"/>
  <c r="CI280" i="60"/>
  <c r="CJ280" i="60"/>
  <c r="CK280" i="60"/>
  <c r="CL280" i="60"/>
  <c r="CM280" i="60"/>
  <c r="E281" i="60"/>
  <c r="F281" i="60"/>
  <c r="G281" i="60"/>
  <c r="H281" i="60"/>
  <c r="I281" i="60"/>
  <c r="J281" i="60"/>
  <c r="K281" i="60"/>
  <c r="L281" i="60"/>
  <c r="M281" i="60"/>
  <c r="N281" i="60"/>
  <c r="O281" i="60"/>
  <c r="P281" i="60"/>
  <c r="Q281" i="60"/>
  <c r="R281" i="60"/>
  <c r="S281" i="60"/>
  <c r="T281" i="60"/>
  <c r="U281" i="60"/>
  <c r="V281" i="60"/>
  <c r="W281" i="60"/>
  <c r="X281" i="60"/>
  <c r="Y281" i="60"/>
  <c r="Z281" i="60"/>
  <c r="AA281" i="60"/>
  <c r="AB281" i="60"/>
  <c r="AC281" i="60"/>
  <c r="AD281" i="60"/>
  <c r="AE281" i="60"/>
  <c r="AF281" i="60"/>
  <c r="AG281" i="60"/>
  <c r="AH281" i="60"/>
  <c r="AI281" i="60"/>
  <c r="AJ281" i="60"/>
  <c r="AK281" i="60"/>
  <c r="AL281" i="60"/>
  <c r="AM281" i="60"/>
  <c r="AN281" i="60"/>
  <c r="AO281" i="60"/>
  <c r="AP281" i="60"/>
  <c r="AQ281" i="60"/>
  <c r="AR281" i="60"/>
  <c r="AS281" i="60"/>
  <c r="AT281" i="60"/>
  <c r="AU281" i="60"/>
  <c r="AV281" i="60"/>
  <c r="AW281" i="60"/>
  <c r="AX281" i="60"/>
  <c r="AY281" i="60"/>
  <c r="AZ281" i="60"/>
  <c r="BA281" i="60"/>
  <c r="BB281" i="60"/>
  <c r="BC281" i="60"/>
  <c r="BD281" i="60"/>
  <c r="BE281" i="60"/>
  <c r="BF281" i="60"/>
  <c r="BG281" i="60"/>
  <c r="BH281" i="60"/>
  <c r="BI281" i="60"/>
  <c r="BJ281" i="60"/>
  <c r="BK281" i="60"/>
  <c r="BL281" i="60"/>
  <c r="BM281" i="60"/>
  <c r="BN281" i="60"/>
  <c r="BO281" i="60"/>
  <c r="BP281" i="60"/>
  <c r="BQ281" i="60"/>
  <c r="BR281" i="60"/>
  <c r="BS281" i="60"/>
  <c r="BT281" i="60"/>
  <c r="BU281" i="60"/>
  <c r="BV281" i="60"/>
  <c r="BW281" i="60"/>
  <c r="BX281" i="60"/>
  <c r="BY281" i="60"/>
  <c r="BZ281" i="60"/>
  <c r="CA281" i="60"/>
  <c r="CB281" i="60"/>
  <c r="CC281" i="60"/>
  <c r="CD281" i="60"/>
  <c r="CE281" i="60"/>
  <c r="CF281" i="60"/>
  <c r="CG281" i="60"/>
  <c r="CH281" i="60"/>
  <c r="CI281" i="60"/>
  <c r="CJ281" i="60"/>
  <c r="CK281" i="60"/>
  <c r="CL281" i="60"/>
  <c r="CM281" i="60"/>
  <c r="E282" i="60"/>
  <c r="F282" i="60"/>
  <c r="G282" i="60"/>
  <c r="H282" i="60"/>
  <c r="I282" i="60"/>
  <c r="J282" i="60"/>
  <c r="K282" i="60"/>
  <c r="L282" i="60"/>
  <c r="M282" i="60"/>
  <c r="N282" i="60"/>
  <c r="O282" i="60"/>
  <c r="P282" i="60"/>
  <c r="Q282" i="60"/>
  <c r="R282" i="60"/>
  <c r="S282" i="60"/>
  <c r="T282" i="60"/>
  <c r="U282" i="60"/>
  <c r="V282" i="60"/>
  <c r="W282" i="60"/>
  <c r="X282" i="60"/>
  <c r="Y282" i="60"/>
  <c r="Z282" i="60"/>
  <c r="AA282" i="60"/>
  <c r="AB282" i="60"/>
  <c r="AC282" i="60"/>
  <c r="AD282" i="60"/>
  <c r="AE282" i="60"/>
  <c r="AF282" i="60"/>
  <c r="AG282" i="60"/>
  <c r="AH282" i="60"/>
  <c r="AI282" i="60"/>
  <c r="AJ282" i="60"/>
  <c r="AK282" i="60"/>
  <c r="AL282" i="60"/>
  <c r="AM282" i="60"/>
  <c r="AN282" i="60"/>
  <c r="AO282" i="60"/>
  <c r="AP282" i="60"/>
  <c r="AQ282" i="60"/>
  <c r="AR282" i="60"/>
  <c r="AS282" i="60"/>
  <c r="AT282" i="60"/>
  <c r="AU282" i="60"/>
  <c r="AV282" i="60"/>
  <c r="AW282" i="60"/>
  <c r="AX282" i="60"/>
  <c r="AY282" i="60"/>
  <c r="AZ282" i="60"/>
  <c r="BA282" i="60"/>
  <c r="BB282" i="60"/>
  <c r="BC282" i="60"/>
  <c r="BD282" i="60"/>
  <c r="BE282" i="60"/>
  <c r="BF282" i="60"/>
  <c r="BG282" i="60"/>
  <c r="BH282" i="60"/>
  <c r="BI282" i="60"/>
  <c r="BJ282" i="60"/>
  <c r="BK282" i="60"/>
  <c r="BL282" i="60"/>
  <c r="BM282" i="60"/>
  <c r="BN282" i="60"/>
  <c r="BO282" i="60"/>
  <c r="BP282" i="60"/>
  <c r="BQ282" i="60"/>
  <c r="BR282" i="60"/>
  <c r="BS282" i="60"/>
  <c r="BT282" i="60"/>
  <c r="BU282" i="60"/>
  <c r="BV282" i="60"/>
  <c r="BW282" i="60"/>
  <c r="BX282" i="60"/>
  <c r="BY282" i="60"/>
  <c r="BZ282" i="60"/>
  <c r="CA282" i="60"/>
  <c r="CB282" i="60"/>
  <c r="CC282" i="60"/>
  <c r="CD282" i="60"/>
  <c r="CE282" i="60"/>
  <c r="CF282" i="60"/>
  <c r="CG282" i="60"/>
  <c r="CH282" i="60"/>
  <c r="CI282" i="60"/>
  <c r="CJ282" i="60"/>
  <c r="CK282" i="60"/>
  <c r="CL282" i="60"/>
  <c r="CM282" i="60"/>
  <c r="E283" i="60"/>
  <c r="F283" i="60"/>
  <c r="G283" i="60"/>
  <c r="H283" i="60"/>
  <c r="I283" i="60"/>
  <c r="J283" i="60"/>
  <c r="K283" i="60"/>
  <c r="L283" i="60"/>
  <c r="M283" i="60"/>
  <c r="N283" i="60"/>
  <c r="O283" i="60"/>
  <c r="P283" i="60"/>
  <c r="Q283" i="60"/>
  <c r="R283" i="60"/>
  <c r="S283" i="60"/>
  <c r="T283" i="60"/>
  <c r="U283" i="60"/>
  <c r="V283" i="60"/>
  <c r="W283" i="60"/>
  <c r="X283" i="60"/>
  <c r="Y283" i="60"/>
  <c r="Z283" i="60"/>
  <c r="AA283" i="60"/>
  <c r="AB283" i="60"/>
  <c r="AC283" i="60"/>
  <c r="AD283" i="60"/>
  <c r="AE283" i="60"/>
  <c r="AF283" i="60"/>
  <c r="AG283" i="60"/>
  <c r="AH283" i="60"/>
  <c r="AI283" i="60"/>
  <c r="AJ283" i="60"/>
  <c r="AK283" i="60"/>
  <c r="AL283" i="60"/>
  <c r="AM283" i="60"/>
  <c r="AN283" i="60"/>
  <c r="AO283" i="60"/>
  <c r="AP283" i="60"/>
  <c r="AQ283" i="60"/>
  <c r="AR283" i="60"/>
  <c r="AS283" i="60"/>
  <c r="AT283" i="60"/>
  <c r="AU283" i="60"/>
  <c r="AV283" i="60"/>
  <c r="AW283" i="60"/>
  <c r="AX283" i="60"/>
  <c r="AY283" i="60"/>
  <c r="AZ283" i="60"/>
  <c r="BA283" i="60"/>
  <c r="BB283" i="60"/>
  <c r="BC283" i="60"/>
  <c r="BD283" i="60"/>
  <c r="BE283" i="60"/>
  <c r="BF283" i="60"/>
  <c r="BG283" i="60"/>
  <c r="BH283" i="60"/>
  <c r="BI283" i="60"/>
  <c r="BJ283" i="60"/>
  <c r="BK283" i="60"/>
  <c r="BL283" i="60"/>
  <c r="BM283" i="60"/>
  <c r="BN283" i="60"/>
  <c r="BO283" i="60"/>
  <c r="BP283" i="60"/>
  <c r="BQ283" i="60"/>
  <c r="BR283" i="60"/>
  <c r="BS283" i="60"/>
  <c r="BT283" i="60"/>
  <c r="BU283" i="60"/>
  <c r="BV283" i="60"/>
  <c r="BW283" i="60"/>
  <c r="BX283" i="60"/>
  <c r="BY283" i="60"/>
  <c r="BZ283" i="60"/>
  <c r="CA283" i="60"/>
  <c r="CB283" i="60"/>
  <c r="CC283" i="60"/>
  <c r="CD283" i="60"/>
  <c r="CE283" i="60"/>
  <c r="CF283" i="60"/>
  <c r="CG283" i="60"/>
  <c r="CH283" i="60"/>
  <c r="CI283" i="60"/>
  <c r="CJ283" i="60"/>
  <c r="CK283" i="60"/>
  <c r="CL283" i="60"/>
  <c r="CM283" i="60"/>
  <c r="E284" i="60"/>
  <c r="F284" i="60"/>
  <c r="G284" i="60"/>
  <c r="H284" i="60"/>
  <c r="I284" i="60"/>
  <c r="J284" i="60"/>
  <c r="K284" i="60"/>
  <c r="L284" i="60"/>
  <c r="M284" i="60"/>
  <c r="N284" i="60"/>
  <c r="O284" i="60"/>
  <c r="P284" i="60"/>
  <c r="Q284" i="60"/>
  <c r="R284" i="60"/>
  <c r="S284" i="60"/>
  <c r="T284" i="60"/>
  <c r="U284" i="60"/>
  <c r="V284" i="60"/>
  <c r="W284" i="60"/>
  <c r="X284" i="60"/>
  <c r="Y284" i="60"/>
  <c r="Z284" i="60"/>
  <c r="AA284" i="60"/>
  <c r="AB284" i="60"/>
  <c r="AC284" i="60"/>
  <c r="AD284" i="60"/>
  <c r="AE284" i="60"/>
  <c r="AF284" i="60"/>
  <c r="AG284" i="60"/>
  <c r="AH284" i="60"/>
  <c r="AI284" i="60"/>
  <c r="AJ284" i="60"/>
  <c r="AK284" i="60"/>
  <c r="AL284" i="60"/>
  <c r="AM284" i="60"/>
  <c r="AN284" i="60"/>
  <c r="AO284" i="60"/>
  <c r="AP284" i="60"/>
  <c r="AQ284" i="60"/>
  <c r="AR284" i="60"/>
  <c r="AS284" i="60"/>
  <c r="AT284" i="60"/>
  <c r="AU284" i="60"/>
  <c r="AV284" i="60"/>
  <c r="AW284" i="60"/>
  <c r="AX284" i="60"/>
  <c r="AY284" i="60"/>
  <c r="AZ284" i="60"/>
  <c r="BA284" i="60"/>
  <c r="BB284" i="60"/>
  <c r="BC284" i="60"/>
  <c r="BD284" i="60"/>
  <c r="BE284" i="60"/>
  <c r="BF284" i="60"/>
  <c r="BG284" i="60"/>
  <c r="BH284" i="60"/>
  <c r="BI284" i="60"/>
  <c r="BJ284" i="60"/>
  <c r="BK284" i="60"/>
  <c r="BL284" i="60"/>
  <c r="BM284" i="60"/>
  <c r="BN284" i="60"/>
  <c r="BO284" i="60"/>
  <c r="BP284" i="60"/>
  <c r="BQ284" i="60"/>
  <c r="BR284" i="60"/>
  <c r="BS284" i="60"/>
  <c r="BT284" i="60"/>
  <c r="BU284" i="60"/>
  <c r="BV284" i="60"/>
  <c r="BW284" i="60"/>
  <c r="BX284" i="60"/>
  <c r="BY284" i="60"/>
  <c r="BZ284" i="60"/>
  <c r="CA284" i="60"/>
  <c r="CB284" i="60"/>
  <c r="CC284" i="60"/>
  <c r="CD284" i="60"/>
  <c r="CE284" i="60"/>
  <c r="CF284" i="60"/>
  <c r="CG284" i="60"/>
  <c r="CH284" i="60"/>
  <c r="CI284" i="60"/>
  <c r="CJ284" i="60"/>
  <c r="CK284" i="60"/>
  <c r="CL284" i="60"/>
  <c r="CM284" i="60"/>
  <c r="E285" i="60"/>
  <c r="F285" i="60"/>
  <c r="G285" i="60"/>
  <c r="H285" i="60"/>
  <c r="I285" i="60"/>
  <c r="J285" i="60"/>
  <c r="K285" i="60"/>
  <c r="L285" i="60"/>
  <c r="M285" i="60"/>
  <c r="N285" i="60"/>
  <c r="O285" i="60"/>
  <c r="P285" i="60"/>
  <c r="Q285" i="60"/>
  <c r="R285" i="60"/>
  <c r="S285" i="60"/>
  <c r="T285" i="60"/>
  <c r="U285" i="60"/>
  <c r="V285" i="60"/>
  <c r="W285" i="60"/>
  <c r="X285" i="60"/>
  <c r="Y285" i="60"/>
  <c r="Z285" i="60"/>
  <c r="AA285" i="60"/>
  <c r="AB285" i="60"/>
  <c r="AC285" i="60"/>
  <c r="AD285" i="60"/>
  <c r="AE285" i="60"/>
  <c r="AF285" i="60"/>
  <c r="AG285" i="60"/>
  <c r="AH285" i="60"/>
  <c r="AI285" i="60"/>
  <c r="AJ285" i="60"/>
  <c r="AK285" i="60"/>
  <c r="AL285" i="60"/>
  <c r="AM285" i="60"/>
  <c r="AN285" i="60"/>
  <c r="AO285" i="60"/>
  <c r="AP285" i="60"/>
  <c r="AQ285" i="60"/>
  <c r="AR285" i="60"/>
  <c r="AS285" i="60"/>
  <c r="AT285" i="60"/>
  <c r="AU285" i="60"/>
  <c r="AV285" i="60"/>
  <c r="AW285" i="60"/>
  <c r="AX285" i="60"/>
  <c r="AY285" i="60"/>
  <c r="AZ285" i="60"/>
  <c r="BA285" i="60"/>
  <c r="BB285" i="60"/>
  <c r="BC285" i="60"/>
  <c r="BD285" i="60"/>
  <c r="BE285" i="60"/>
  <c r="BF285" i="60"/>
  <c r="BG285" i="60"/>
  <c r="BH285" i="60"/>
  <c r="BI285" i="60"/>
  <c r="BJ285" i="60"/>
  <c r="BK285" i="60"/>
  <c r="BL285" i="60"/>
  <c r="BM285" i="60"/>
  <c r="BN285" i="60"/>
  <c r="BO285" i="60"/>
  <c r="BP285" i="60"/>
  <c r="BQ285" i="60"/>
  <c r="BR285" i="60"/>
  <c r="BS285" i="60"/>
  <c r="BT285" i="60"/>
  <c r="BU285" i="60"/>
  <c r="BV285" i="60"/>
  <c r="BW285" i="60"/>
  <c r="BX285" i="60"/>
  <c r="BY285" i="60"/>
  <c r="BZ285" i="60"/>
  <c r="CA285" i="60"/>
  <c r="CB285" i="60"/>
  <c r="CC285" i="60"/>
  <c r="CD285" i="60"/>
  <c r="CE285" i="60"/>
  <c r="CF285" i="60"/>
  <c r="CG285" i="60"/>
  <c r="CH285" i="60"/>
  <c r="CI285" i="60"/>
  <c r="CJ285" i="60"/>
  <c r="CK285" i="60"/>
  <c r="CL285" i="60"/>
  <c r="CM285" i="60"/>
  <c r="E286" i="60"/>
  <c r="F286" i="60"/>
  <c r="G286" i="60"/>
  <c r="H286" i="60"/>
  <c r="I286" i="60"/>
  <c r="J286" i="60"/>
  <c r="K286" i="60"/>
  <c r="L286" i="60"/>
  <c r="M286" i="60"/>
  <c r="N286" i="60"/>
  <c r="O286" i="60"/>
  <c r="P286" i="60"/>
  <c r="Q286" i="60"/>
  <c r="R286" i="60"/>
  <c r="S286" i="60"/>
  <c r="T286" i="60"/>
  <c r="U286" i="60"/>
  <c r="V286" i="60"/>
  <c r="W286" i="60"/>
  <c r="X286" i="60"/>
  <c r="Y286" i="60"/>
  <c r="Z286" i="60"/>
  <c r="AA286" i="60"/>
  <c r="AB286" i="60"/>
  <c r="AC286" i="60"/>
  <c r="AD286" i="60"/>
  <c r="AE286" i="60"/>
  <c r="AF286" i="60"/>
  <c r="AG286" i="60"/>
  <c r="AH286" i="60"/>
  <c r="AI286" i="60"/>
  <c r="AJ286" i="60"/>
  <c r="AK286" i="60"/>
  <c r="AL286" i="60"/>
  <c r="AM286" i="60"/>
  <c r="AN286" i="60"/>
  <c r="AO286" i="60"/>
  <c r="AP286" i="60"/>
  <c r="AQ286" i="60"/>
  <c r="AR286" i="60"/>
  <c r="AS286" i="60"/>
  <c r="AT286" i="60"/>
  <c r="AU286" i="60"/>
  <c r="AV286" i="60"/>
  <c r="AW286" i="60"/>
  <c r="AX286" i="60"/>
  <c r="AY286" i="60"/>
  <c r="AZ286" i="60"/>
  <c r="BA286" i="60"/>
  <c r="BB286" i="60"/>
  <c r="BC286" i="60"/>
  <c r="BD286" i="60"/>
  <c r="BE286" i="60"/>
  <c r="BF286" i="60"/>
  <c r="BG286" i="60"/>
  <c r="BH286" i="60"/>
  <c r="BI286" i="60"/>
  <c r="BJ286" i="60"/>
  <c r="BK286" i="60"/>
  <c r="BL286" i="60"/>
  <c r="BM286" i="60"/>
  <c r="BN286" i="60"/>
  <c r="BO286" i="60"/>
  <c r="BP286" i="60"/>
  <c r="BQ286" i="60"/>
  <c r="BR286" i="60"/>
  <c r="BS286" i="60"/>
  <c r="BT286" i="60"/>
  <c r="BU286" i="60"/>
  <c r="BV286" i="60"/>
  <c r="BW286" i="60"/>
  <c r="BX286" i="60"/>
  <c r="BY286" i="60"/>
  <c r="BZ286" i="60"/>
  <c r="CA286" i="60"/>
  <c r="CB286" i="60"/>
  <c r="CC286" i="60"/>
  <c r="CD286" i="60"/>
  <c r="CE286" i="60"/>
  <c r="CF286" i="60"/>
  <c r="CG286" i="60"/>
  <c r="CH286" i="60"/>
  <c r="CI286" i="60"/>
  <c r="CJ286" i="60"/>
  <c r="CK286" i="60"/>
  <c r="CL286" i="60"/>
  <c r="CM286" i="60"/>
  <c r="E287" i="60"/>
  <c r="F287" i="60"/>
  <c r="G287" i="60"/>
  <c r="H287" i="60"/>
  <c r="I287" i="60"/>
  <c r="J287" i="60"/>
  <c r="K287" i="60"/>
  <c r="L287" i="60"/>
  <c r="M287" i="60"/>
  <c r="N287" i="60"/>
  <c r="O287" i="60"/>
  <c r="P287" i="60"/>
  <c r="Q287" i="60"/>
  <c r="R287" i="60"/>
  <c r="S287" i="60"/>
  <c r="T287" i="60"/>
  <c r="U287" i="60"/>
  <c r="V287" i="60"/>
  <c r="W287" i="60"/>
  <c r="X287" i="60"/>
  <c r="Y287" i="60"/>
  <c r="Z287" i="60"/>
  <c r="AA287" i="60"/>
  <c r="AB287" i="60"/>
  <c r="AC287" i="60"/>
  <c r="AD287" i="60"/>
  <c r="AE287" i="60"/>
  <c r="AF287" i="60"/>
  <c r="AG287" i="60"/>
  <c r="AH287" i="60"/>
  <c r="AI287" i="60"/>
  <c r="AJ287" i="60"/>
  <c r="AK287" i="60"/>
  <c r="AL287" i="60"/>
  <c r="AM287" i="60"/>
  <c r="AN287" i="60"/>
  <c r="AO287" i="60"/>
  <c r="AP287" i="60"/>
  <c r="AQ287" i="60"/>
  <c r="AR287" i="60"/>
  <c r="AS287" i="60"/>
  <c r="AT287" i="60"/>
  <c r="AU287" i="60"/>
  <c r="AV287" i="60"/>
  <c r="AW287" i="60"/>
  <c r="AX287" i="60"/>
  <c r="AY287" i="60"/>
  <c r="AZ287" i="60"/>
  <c r="BA287" i="60"/>
  <c r="BB287" i="60"/>
  <c r="BC287" i="60"/>
  <c r="BD287" i="60"/>
  <c r="BE287" i="60"/>
  <c r="BF287" i="60"/>
  <c r="BG287" i="60"/>
  <c r="BH287" i="60"/>
  <c r="BI287" i="60"/>
  <c r="BJ287" i="60"/>
  <c r="BK287" i="60"/>
  <c r="BL287" i="60"/>
  <c r="BM287" i="60"/>
  <c r="BN287" i="60"/>
  <c r="BO287" i="60"/>
  <c r="BP287" i="60"/>
  <c r="BQ287" i="60"/>
  <c r="BR287" i="60"/>
  <c r="BS287" i="60"/>
  <c r="BT287" i="60"/>
  <c r="BU287" i="60"/>
  <c r="BV287" i="60"/>
  <c r="BW287" i="60"/>
  <c r="BX287" i="60"/>
  <c r="BY287" i="60"/>
  <c r="BZ287" i="60"/>
  <c r="CA287" i="60"/>
  <c r="CB287" i="60"/>
  <c r="CC287" i="60"/>
  <c r="CD287" i="60"/>
  <c r="CE287" i="60"/>
  <c r="CF287" i="60"/>
  <c r="CG287" i="60"/>
  <c r="CH287" i="60"/>
  <c r="CI287" i="60"/>
  <c r="CJ287" i="60"/>
  <c r="CK287" i="60"/>
  <c r="CL287" i="60"/>
  <c r="CM287" i="60"/>
  <c r="E288" i="60"/>
  <c r="F288" i="60"/>
  <c r="G288" i="60"/>
  <c r="H288" i="60"/>
  <c r="I288" i="60"/>
  <c r="J288" i="60"/>
  <c r="K288" i="60"/>
  <c r="L288" i="60"/>
  <c r="M288" i="60"/>
  <c r="N288" i="60"/>
  <c r="O288" i="60"/>
  <c r="P288" i="60"/>
  <c r="Q288" i="60"/>
  <c r="R288" i="60"/>
  <c r="S288" i="60"/>
  <c r="T288" i="60"/>
  <c r="U288" i="60"/>
  <c r="V288" i="60"/>
  <c r="W288" i="60"/>
  <c r="X288" i="60"/>
  <c r="Y288" i="60"/>
  <c r="Z288" i="60"/>
  <c r="AA288" i="60"/>
  <c r="AB288" i="60"/>
  <c r="AC288" i="60"/>
  <c r="AD288" i="60"/>
  <c r="AE288" i="60"/>
  <c r="AF288" i="60"/>
  <c r="AG288" i="60"/>
  <c r="AH288" i="60"/>
  <c r="AI288" i="60"/>
  <c r="AJ288" i="60"/>
  <c r="AK288" i="60"/>
  <c r="AL288" i="60"/>
  <c r="AM288" i="60"/>
  <c r="AN288" i="60"/>
  <c r="AO288" i="60"/>
  <c r="AP288" i="60"/>
  <c r="AQ288" i="60"/>
  <c r="AR288" i="60"/>
  <c r="AS288" i="60"/>
  <c r="AT288" i="60"/>
  <c r="AU288" i="60"/>
  <c r="AV288" i="60"/>
  <c r="AW288" i="60"/>
  <c r="AX288" i="60"/>
  <c r="AY288" i="60"/>
  <c r="AZ288" i="60"/>
  <c r="BA288" i="60"/>
  <c r="BB288" i="60"/>
  <c r="BC288" i="60"/>
  <c r="BD288" i="60"/>
  <c r="BE288" i="60"/>
  <c r="BF288" i="60"/>
  <c r="BG288" i="60"/>
  <c r="BH288" i="60"/>
  <c r="BI288" i="60"/>
  <c r="BJ288" i="60"/>
  <c r="BK288" i="60"/>
  <c r="BL288" i="60"/>
  <c r="BM288" i="60"/>
  <c r="BN288" i="60"/>
  <c r="BO288" i="60"/>
  <c r="BP288" i="60"/>
  <c r="BQ288" i="60"/>
  <c r="BR288" i="60"/>
  <c r="BS288" i="60"/>
  <c r="BT288" i="60"/>
  <c r="BU288" i="60"/>
  <c r="BV288" i="60"/>
  <c r="BW288" i="60"/>
  <c r="BX288" i="60"/>
  <c r="BY288" i="60"/>
  <c r="BZ288" i="60"/>
  <c r="CA288" i="60"/>
  <c r="CB288" i="60"/>
  <c r="CC288" i="60"/>
  <c r="CD288" i="60"/>
  <c r="CE288" i="60"/>
  <c r="CF288" i="60"/>
  <c r="CG288" i="60"/>
  <c r="CH288" i="60"/>
  <c r="CI288" i="60"/>
  <c r="CJ288" i="60"/>
  <c r="CK288" i="60"/>
  <c r="CL288" i="60"/>
  <c r="CM288" i="60"/>
  <c r="E289" i="60"/>
  <c r="F289" i="60"/>
  <c r="G289" i="60"/>
  <c r="H289" i="60"/>
  <c r="I289" i="60"/>
  <c r="J289" i="60"/>
  <c r="K289" i="60"/>
  <c r="L289" i="60"/>
  <c r="M289" i="60"/>
  <c r="N289" i="60"/>
  <c r="O289" i="60"/>
  <c r="P289" i="60"/>
  <c r="Q289" i="60"/>
  <c r="R289" i="60"/>
  <c r="S289" i="60"/>
  <c r="T289" i="60"/>
  <c r="U289" i="60"/>
  <c r="V289" i="60"/>
  <c r="W289" i="60"/>
  <c r="X289" i="60"/>
  <c r="Y289" i="60"/>
  <c r="Z289" i="60"/>
  <c r="AA289" i="60"/>
  <c r="AB289" i="60"/>
  <c r="AC289" i="60"/>
  <c r="AD289" i="60"/>
  <c r="AE289" i="60"/>
  <c r="AF289" i="60"/>
  <c r="AG289" i="60"/>
  <c r="AH289" i="60"/>
  <c r="AI289" i="60"/>
  <c r="AJ289" i="60"/>
  <c r="AK289" i="60"/>
  <c r="AL289" i="60"/>
  <c r="AM289" i="60"/>
  <c r="AN289" i="60"/>
  <c r="AO289" i="60"/>
  <c r="AP289" i="60"/>
  <c r="AQ289" i="60"/>
  <c r="AR289" i="60"/>
  <c r="AS289" i="60"/>
  <c r="AT289" i="60"/>
  <c r="AU289" i="60"/>
  <c r="AV289" i="60"/>
  <c r="AW289" i="60"/>
  <c r="AX289" i="60"/>
  <c r="AY289" i="60"/>
  <c r="AZ289" i="60"/>
  <c r="BA289" i="60"/>
  <c r="BB289" i="60"/>
  <c r="BC289" i="60"/>
  <c r="BD289" i="60"/>
  <c r="BE289" i="60"/>
  <c r="BF289" i="60"/>
  <c r="BG289" i="60"/>
  <c r="BH289" i="60"/>
  <c r="BI289" i="60"/>
  <c r="BJ289" i="60"/>
  <c r="BK289" i="60"/>
  <c r="BL289" i="60"/>
  <c r="BM289" i="60"/>
  <c r="BN289" i="60"/>
  <c r="BO289" i="60"/>
  <c r="BP289" i="60"/>
  <c r="BQ289" i="60"/>
  <c r="BR289" i="60"/>
  <c r="BS289" i="60"/>
  <c r="BT289" i="60"/>
  <c r="BU289" i="60"/>
  <c r="BV289" i="60"/>
  <c r="BW289" i="60"/>
  <c r="BX289" i="60"/>
  <c r="BY289" i="60"/>
  <c r="BZ289" i="60"/>
  <c r="CA289" i="60"/>
  <c r="CB289" i="60"/>
  <c r="CC289" i="60"/>
  <c r="CD289" i="60"/>
  <c r="CE289" i="60"/>
  <c r="CF289" i="60"/>
  <c r="CG289" i="60"/>
  <c r="CH289" i="60"/>
  <c r="CI289" i="60"/>
  <c r="CJ289" i="60"/>
  <c r="CK289" i="60"/>
  <c r="CL289" i="60"/>
  <c r="CM289" i="60"/>
  <c r="E290" i="60"/>
  <c r="F290" i="60"/>
  <c r="G290" i="60"/>
  <c r="H290" i="60"/>
  <c r="I290" i="60"/>
  <c r="J290" i="60"/>
  <c r="K290" i="60"/>
  <c r="L290" i="60"/>
  <c r="M290" i="60"/>
  <c r="N290" i="60"/>
  <c r="O290" i="60"/>
  <c r="P290" i="60"/>
  <c r="Q290" i="60"/>
  <c r="R290" i="60"/>
  <c r="S290" i="60"/>
  <c r="T290" i="60"/>
  <c r="U290" i="60"/>
  <c r="V290" i="60"/>
  <c r="W290" i="60"/>
  <c r="X290" i="60"/>
  <c r="Y290" i="60"/>
  <c r="Z290" i="60"/>
  <c r="AA290" i="60"/>
  <c r="AB290" i="60"/>
  <c r="AC290" i="60"/>
  <c r="AD290" i="60"/>
  <c r="AE290" i="60"/>
  <c r="AF290" i="60"/>
  <c r="AG290" i="60"/>
  <c r="AH290" i="60"/>
  <c r="AI290" i="60"/>
  <c r="AJ290" i="60"/>
  <c r="AK290" i="60"/>
  <c r="AL290" i="60"/>
  <c r="AM290" i="60"/>
  <c r="AN290" i="60"/>
  <c r="AO290" i="60"/>
  <c r="AP290" i="60"/>
  <c r="AQ290" i="60"/>
  <c r="AR290" i="60"/>
  <c r="AS290" i="60"/>
  <c r="AT290" i="60"/>
  <c r="AU290" i="60"/>
  <c r="AV290" i="60"/>
  <c r="AW290" i="60"/>
  <c r="AX290" i="60"/>
  <c r="AY290" i="60"/>
  <c r="AZ290" i="60"/>
  <c r="BA290" i="60"/>
  <c r="BB290" i="60"/>
  <c r="BC290" i="60"/>
  <c r="BD290" i="60"/>
  <c r="BE290" i="60"/>
  <c r="BF290" i="60"/>
  <c r="BG290" i="60"/>
  <c r="BH290" i="60"/>
  <c r="BI290" i="60"/>
  <c r="BJ290" i="60"/>
  <c r="BK290" i="60"/>
  <c r="BL290" i="60"/>
  <c r="BM290" i="60"/>
  <c r="BN290" i="60"/>
  <c r="BO290" i="60"/>
  <c r="BP290" i="60"/>
  <c r="BQ290" i="60"/>
  <c r="BR290" i="60"/>
  <c r="BS290" i="60"/>
  <c r="BT290" i="60"/>
  <c r="BU290" i="60"/>
  <c r="BV290" i="60"/>
  <c r="BW290" i="60"/>
  <c r="BX290" i="60"/>
  <c r="BY290" i="60"/>
  <c r="BZ290" i="60"/>
  <c r="CA290" i="60"/>
  <c r="CB290" i="60"/>
  <c r="CC290" i="60"/>
  <c r="CD290" i="60"/>
  <c r="CE290" i="60"/>
  <c r="CF290" i="60"/>
  <c r="CG290" i="60"/>
  <c r="CH290" i="60"/>
  <c r="CI290" i="60"/>
  <c r="CJ290" i="60"/>
  <c r="CK290" i="60"/>
  <c r="CL290" i="60"/>
  <c r="CM290" i="60"/>
  <c r="E291" i="60"/>
  <c r="F291" i="60"/>
  <c r="G291" i="60"/>
  <c r="H291" i="60"/>
  <c r="I291" i="60"/>
  <c r="J291" i="60"/>
  <c r="K291" i="60"/>
  <c r="L291" i="60"/>
  <c r="M291" i="60"/>
  <c r="N291" i="60"/>
  <c r="O291" i="60"/>
  <c r="P291" i="60"/>
  <c r="Q291" i="60"/>
  <c r="R291" i="60"/>
  <c r="S291" i="60"/>
  <c r="T291" i="60"/>
  <c r="U291" i="60"/>
  <c r="V291" i="60"/>
  <c r="W291" i="60"/>
  <c r="X291" i="60"/>
  <c r="Y291" i="60"/>
  <c r="Z291" i="60"/>
  <c r="AA291" i="60"/>
  <c r="AB291" i="60"/>
  <c r="AC291" i="60"/>
  <c r="AD291" i="60"/>
  <c r="AE291" i="60"/>
  <c r="AF291" i="60"/>
  <c r="AG291" i="60"/>
  <c r="AH291" i="60"/>
  <c r="AI291" i="60"/>
  <c r="AJ291" i="60"/>
  <c r="AK291" i="60"/>
  <c r="AL291" i="60"/>
  <c r="AM291" i="60"/>
  <c r="AN291" i="60"/>
  <c r="AO291" i="60"/>
  <c r="AP291" i="60"/>
  <c r="AQ291" i="60"/>
  <c r="AR291" i="60"/>
  <c r="AS291" i="60"/>
  <c r="AT291" i="60"/>
  <c r="AU291" i="60"/>
  <c r="AV291" i="60"/>
  <c r="AW291" i="60"/>
  <c r="AX291" i="60"/>
  <c r="AY291" i="60"/>
  <c r="AZ291" i="60"/>
  <c r="BA291" i="60"/>
  <c r="BB291" i="60"/>
  <c r="BC291" i="60"/>
  <c r="BD291" i="60"/>
  <c r="BE291" i="60"/>
  <c r="BF291" i="60"/>
  <c r="BG291" i="60"/>
  <c r="BH291" i="60"/>
  <c r="BI291" i="60"/>
  <c r="BJ291" i="60"/>
  <c r="BK291" i="60"/>
  <c r="BL291" i="60"/>
  <c r="BM291" i="60"/>
  <c r="BN291" i="60"/>
  <c r="BO291" i="60"/>
  <c r="BP291" i="60"/>
  <c r="BQ291" i="60"/>
  <c r="BR291" i="60"/>
  <c r="BS291" i="60"/>
  <c r="BT291" i="60"/>
  <c r="BU291" i="60"/>
  <c r="BV291" i="60"/>
  <c r="BW291" i="60"/>
  <c r="BX291" i="60"/>
  <c r="BY291" i="60"/>
  <c r="BZ291" i="60"/>
  <c r="CA291" i="60"/>
  <c r="CB291" i="60"/>
  <c r="CC291" i="60"/>
  <c r="CD291" i="60"/>
  <c r="CE291" i="60"/>
  <c r="CF291" i="60"/>
  <c r="CG291" i="60"/>
  <c r="CH291" i="60"/>
  <c r="CI291" i="60"/>
  <c r="CJ291" i="60"/>
  <c r="CK291" i="60"/>
  <c r="CL291" i="60"/>
  <c r="CM291" i="60"/>
  <c r="E292" i="60"/>
  <c r="F292" i="60"/>
  <c r="G292" i="60"/>
  <c r="H292" i="60"/>
  <c r="I292" i="60"/>
  <c r="J292" i="60"/>
  <c r="K292" i="60"/>
  <c r="L292" i="60"/>
  <c r="M292" i="60"/>
  <c r="N292" i="60"/>
  <c r="O292" i="60"/>
  <c r="P292" i="60"/>
  <c r="Q292" i="60"/>
  <c r="R292" i="60"/>
  <c r="S292" i="60"/>
  <c r="T292" i="60"/>
  <c r="U292" i="60"/>
  <c r="V292" i="60"/>
  <c r="W292" i="60"/>
  <c r="X292" i="60"/>
  <c r="Y292" i="60"/>
  <c r="Z292" i="60"/>
  <c r="AA292" i="60"/>
  <c r="AB292" i="60"/>
  <c r="AC292" i="60"/>
  <c r="AD292" i="60"/>
  <c r="AE292" i="60"/>
  <c r="AF292" i="60"/>
  <c r="AG292" i="60"/>
  <c r="AH292" i="60"/>
  <c r="AI292" i="60"/>
  <c r="AJ292" i="60"/>
  <c r="AK292" i="60"/>
  <c r="AL292" i="60"/>
  <c r="AM292" i="60"/>
  <c r="AN292" i="60"/>
  <c r="AO292" i="60"/>
  <c r="AP292" i="60"/>
  <c r="AQ292" i="60"/>
  <c r="AR292" i="60"/>
  <c r="AS292" i="60"/>
  <c r="AT292" i="60"/>
  <c r="AU292" i="60"/>
  <c r="AV292" i="60"/>
  <c r="AW292" i="60"/>
  <c r="AX292" i="60"/>
  <c r="AY292" i="60"/>
  <c r="AZ292" i="60"/>
  <c r="BA292" i="60"/>
  <c r="BB292" i="60"/>
  <c r="BC292" i="60"/>
  <c r="BD292" i="60"/>
  <c r="BE292" i="60"/>
  <c r="BF292" i="60"/>
  <c r="BG292" i="60"/>
  <c r="BH292" i="60"/>
  <c r="BI292" i="60"/>
  <c r="BJ292" i="60"/>
  <c r="BK292" i="60"/>
  <c r="BL292" i="60"/>
  <c r="BM292" i="60"/>
  <c r="BN292" i="60"/>
  <c r="BO292" i="60"/>
  <c r="BP292" i="60"/>
  <c r="BQ292" i="60"/>
  <c r="BR292" i="60"/>
  <c r="BS292" i="60"/>
  <c r="BT292" i="60"/>
  <c r="BU292" i="60"/>
  <c r="BV292" i="60"/>
  <c r="BW292" i="60"/>
  <c r="BX292" i="60"/>
  <c r="BY292" i="60"/>
  <c r="BZ292" i="60"/>
  <c r="CA292" i="60"/>
  <c r="CB292" i="60"/>
  <c r="CC292" i="60"/>
  <c r="CD292" i="60"/>
  <c r="CE292" i="60"/>
  <c r="CF292" i="60"/>
  <c r="CG292" i="60"/>
  <c r="CH292" i="60"/>
  <c r="CI292" i="60"/>
  <c r="CJ292" i="60"/>
  <c r="CK292" i="60"/>
  <c r="CL292" i="60"/>
  <c r="CM292" i="60"/>
  <c r="E293" i="60"/>
  <c r="F293" i="60"/>
  <c r="G293" i="60"/>
  <c r="H293" i="60"/>
  <c r="I293" i="60"/>
  <c r="J293" i="60"/>
  <c r="K293" i="60"/>
  <c r="L293" i="60"/>
  <c r="M293" i="60"/>
  <c r="N293" i="60"/>
  <c r="O293" i="60"/>
  <c r="P293" i="60"/>
  <c r="Q293" i="60"/>
  <c r="R293" i="60"/>
  <c r="S293" i="60"/>
  <c r="T293" i="60"/>
  <c r="U293" i="60"/>
  <c r="V293" i="60"/>
  <c r="W293" i="60"/>
  <c r="X293" i="60"/>
  <c r="Y293" i="60"/>
  <c r="Z293" i="60"/>
  <c r="AA293" i="60"/>
  <c r="AB293" i="60"/>
  <c r="AC293" i="60"/>
  <c r="AD293" i="60"/>
  <c r="AE293" i="60"/>
  <c r="AF293" i="60"/>
  <c r="AG293" i="60"/>
  <c r="AH293" i="60"/>
  <c r="AI293" i="60"/>
  <c r="AJ293" i="60"/>
  <c r="AK293" i="60"/>
  <c r="AL293" i="60"/>
  <c r="AM293" i="60"/>
  <c r="AN293" i="60"/>
  <c r="AO293" i="60"/>
  <c r="AP293" i="60"/>
  <c r="AQ293" i="60"/>
  <c r="AR293" i="60"/>
  <c r="AS293" i="60"/>
  <c r="AT293" i="60"/>
  <c r="AU293" i="60"/>
  <c r="AV293" i="60"/>
  <c r="AW293" i="60"/>
  <c r="AX293" i="60"/>
  <c r="AY293" i="60"/>
  <c r="AZ293" i="60"/>
  <c r="BA293" i="60"/>
  <c r="BB293" i="60"/>
  <c r="BC293" i="60"/>
  <c r="BD293" i="60"/>
  <c r="BE293" i="60"/>
  <c r="BF293" i="60"/>
  <c r="BG293" i="60"/>
  <c r="BH293" i="60"/>
  <c r="BI293" i="60"/>
  <c r="BJ293" i="60"/>
  <c r="BK293" i="60"/>
  <c r="BL293" i="60"/>
  <c r="BM293" i="60"/>
  <c r="BN293" i="60"/>
  <c r="BO293" i="60"/>
  <c r="BP293" i="60"/>
  <c r="BQ293" i="60"/>
  <c r="BR293" i="60"/>
  <c r="BS293" i="60"/>
  <c r="BT293" i="60"/>
  <c r="BU293" i="60"/>
  <c r="BV293" i="60"/>
  <c r="BW293" i="60"/>
  <c r="BX293" i="60"/>
  <c r="BY293" i="60"/>
  <c r="BZ293" i="60"/>
  <c r="CA293" i="60"/>
  <c r="CB293" i="60"/>
  <c r="CC293" i="60"/>
  <c r="CD293" i="60"/>
  <c r="CE293" i="60"/>
  <c r="CF293" i="60"/>
  <c r="CG293" i="60"/>
  <c r="CH293" i="60"/>
  <c r="CI293" i="60"/>
  <c r="CJ293" i="60"/>
  <c r="CK293" i="60"/>
  <c r="CL293" i="60"/>
  <c r="CM293" i="60"/>
  <c r="E294" i="60"/>
  <c r="F294" i="60"/>
  <c r="G294" i="60"/>
  <c r="H294" i="60"/>
  <c r="I294" i="60"/>
  <c r="J294" i="60"/>
  <c r="K294" i="60"/>
  <c r="L294" i="60"/>
  <c r="M294" i="60"/>
  <c r="N294" i="60"/>
  <c r="O294" i="60"/>
  <c r="P294" i="60"/>
  <c r="Q294" i="60"/>
  <c r="R294" i="60"/>
  <c r="S294" i="60"/>
  <c r="T294" i="60"/>
  <c r="U294" i="60"/>
  <c r="V294" i="60"/>
  <c r="W294" i="60"/>
  <c r="X294" i="60"/>
  <c r="Y294" i="60"/>
  <c r="Z294" i="60"/>
  <c r="AA294" i="60"/>
  <c r="AB294" i="60"/>
  <c r="AC294" i="60"/>
  <c r="AD294" i="60"/>
  <c r="AE294" i="60"/>
  <c r="AF294" i="60"/>
  <c r="AG294" i="60"/>
  <c r="AH294" i="60"/>
  <c r="AI294" i="60"/>
  <c r="AJ294" i="60"/>
  <c r="AK294" i="60"/>
  <c r="AL294" i="60"/>
  <c r="AM294" i="60"/>
  <c r="AN294" i="60"/>
  <c r="AO294" i="60"/>
  <c r="AP294" i="60"/>
  <c r="AQ294" i="60"/>
  <c r="AR294" i="60"/>
  <c r="AS294" i="60"/>
  <c r="AT294" i="60"/>
  <c r="AU294" i="60"/>
  <c r="AV294" i="60"/>
  <c r="AW294" i="60"/>
  <c r="AX294" i="60"/>
  <c r="AY294" i="60"/>
  <c r="AZ294" i="60"/>
  <c r="BA294" i="60"/>
  <c r="BB294" i="60"/>
  <c r="BC294" i="60"/>
  <c r="BD294" i="60"/>
  <c r="BE294" i="60"/>
  <c r="BF294" i="60"/>
  <c r="BG294" i="60"/>
  <c r="BH294" i="60"/>
  <c r="BI294" i="60"/>
  <c r="BJ294" i="60"/>
  <c r="BK294" i="60"/>
  <c r="BL294" i="60"/>
  <c r="BM294" i="60"/>
  <c r="BN294" i="60"/>
  <c r="BO294" i="60"/>
  <c r="BP294" i="60"/>
  <c r="BQ294" i="60"/>
  <c r="BR294" i="60"/>
  <c r="BS294" i="60"/>
  <c r="BT294" i="60"/>
  <c r="BU294" i="60"/>
  <c r="BV294" i="60"/>
  <c r="BW294" i="60"/>
  <c r="BX294" i="60"/>
  <c r="BY294" i="60"/>
  <c r="BZ294" i="60"/>
  <c r="CA294" i="60"/>
  <c r="CB294" i="60"/>
  <c r="CC294" i="60"/>
  <c r="CD294" i="60"/>
  <c r="CE294" i="60"/>
  <c r="CF294" i="60"/>
  <c r="CG294" i="60"/>
  <c r="CH294" i="60"/>
  <c r="CI294" i="60"/>
  <c r="CJ294" i="60"/>
  <c r="CK294" i="60"/>
  <c r="CL294" i="60"/>
  <c r="CM294" i="60"/>
  <c r="E295" i="60"/>
  <c r="F295" i="60"/>
  <c r="G295" i="60"/>
  <c r="H295" i="60"/>
  <c r="I295" i="60"/>
  <c r="J295" i="60"/>
  <c r="K295" i="60"/>
  <c r="L295" i="60"/>
  <c r="M295" i="60"/>
  <c r="N295" i="60"/>
  <c r="O295" i="60"/>
  <c r="P295" i="60"/>
  <c r="Q295" i="60"/>
  <c r="R295" i="60"/>
  <c r="S295" i="60"/>
  <c r="T295" i="60"/>
  <c r="U295" i="60"/>
  <c r="V295" i="60"/>
  <c r="W295" i="60"/>
  <c r="X295" i="60"/>
  <c r="Y295" i="60"/>
  <c r="Z295" i="60"/>
  <c r="AA295" i="60"/>
  <c r="AB295" i="60"/>
  <c r="AC295" i="60"/>
  <c r="AD295" i="60"/>
  <c r="AE295" i="60"/>
  <c r="AF295" i="60"/>
  <c r="AG295" i="60"/>
  <c r="AH295" i="60"/>
  <c r="AI295" i="60"/>
  <c r="AJ295" i="60"/>
  <c r="AK295" i="60"/>
  <c r="AL295" i="60"/>
  <c r="AM295" i="60"/>
  <c r="AN295" i="60"/>
  <c r="AO295" i="60"/>
  <c r="AP295" i="60"/>
  <c r="AQ295" i="60"/>
  <c r="AR295" i="60"/>
  <c r="AS295" i="60"/>
  <c r="AT295" i="60"/>
  <c r="AU295" i="60"/>
  <c r="AV295" i="60"/>
  <c r="AW295" i="60"/>
  <c r="AX295" i="60"/>
  <c r="AY295" i="60"/>
  <c r="AZ295" i="60"/>
  <c r="BA295" i="60"/>
  <c r="BB295" i="60"/>
  <c r="BC295" i="60"/>
  <c r="BD295" i="60"/>
  <c r="BE295" i="60"/>
  <c r="BF295" i="60"/>
  <c r="BG295" i="60"/>
  <c r="BH295" i="60"/>
  <c r="BI295" i="60"/>
  <c r="BJ295" i="60"/>
  <c r="BK295" i="60"/>
  <c r="BL295" i="60"/>
  <c r="BM295" i="60"/>
  <c r="BN295" i="60"/>
  <c r="BO295" i="60"/>
  <c r="BP295" i="60"/>
  <c r="BQ295" i="60"/>
  <c r="BR295" i="60"/>
  <c r="BS295" i="60"/>
  <c r="BT295" i="60"/>
  <c r="BU295" i="60"/>
  <c r="BV295" i="60"/>
  <c r="BW295" i="60"/>
  <c r="BX295" i="60"/>
  <c r="BY295" i="60"/>
  <c r="BZ295" i="60"/>
  <c r="CA295" i="60"/>
  <c r="CB295" i="60"/>
  <c r="CC295" i="60"/>
  <c r="CD295" i="60"/>
  <c r="CE295" i="60"/>
  <c r="CF295" i="60"/>
  <c r="CG295" i="60"/>
  <c r="CH295" i="60"/>
  <c r="CI295" i="60"/>
  <c r="CJ295" i="60"/>
  <c r="CK295" i="60"/>
  <c r="CL295" i="60"/>
  <c r="CM295" i="60"/>
  <c r="E296" i="60"/>
  <c r="F296" i="60"/>
  <c r="G296" i="60"/>
  <c r="H296" i="60"/>
  <c r="I296" i="60"/>
  <c r="J296" i="60"/>
  <c r="K296" i="60"/>
  <c r="L296" i="60"/>
  <c r="M296" i="60"/>
  <c r="N296" i="60"/>
  <c r="O296" i="60"/>
  <c r="P296" i="60"/>
  <c r="Q296" i="60"/>
  <c r="R296" i="60"/>
  <c r="S296" i="60"/>
  <c r="T296" i="60"/>
  <c r="U296" i="60"/>
  <c r="V296" i="60"/>
  <c r="W296" i="60"/>
  <c r="X296" i="60"/>
  <c r="Y296" i="60"/>
  <c r="Z296" i="60"/>
  <c r="AA296" i="60"/>
  <c r="AB296" i="60"/>
  <c r="AC296" i="60"/>
  <c r="AD296" i="60"/>
  <c r="AE296" i="60"/>
  <c r="AF296" i="60"/>
  <c r="AG296" i="60"/>
  <c r="AH296" i="60"/>
  <c r="AI296" i="60"/>
  <c r="AJ296" i="60"/>
  <c r="AK296" i="60"/>
  <c r="AL296" i="60"/>
  <c r="AM296" i="60"/>
  <c r="AN296" i="60"/>
  <c r="AO296" i="60"/>
  <c r="AP296" i="60"/>
  <c r="AQ296" i="60"/>
  <c r="AR296" i="60"/>
  <c r="AS296" i="60"/>
  <c r="AT296" i="60"/>
  <c r="AU296" i="60"/>
  <c r="AV296" i="60"/>
  <c r="AW296" i="60"/>
  <c r="AX296" i="60"/>
  <c r="AY296" i="60"/>
  <c r="AZ296" i="60"/>
  <c r="BA296" i="60"/>
  <c r="BB296" i="60"/>
  <c r="BC296" i="60"/>
  <c r="BD296" i="60"/>
  <c r="BE296" i="60"/>
  <c r="BF296" i="60"/>
  <c r="BG296" i="60"/>
  <c r="BH296" i="60"/>
  <c r="BI296" i="60"/>
  <c r="BJ296" i="60"/>
  <c r="BK296" i="60"/>
  <c r="BL296" i="60"/>
  <c r="BM296" i="60"/>
  <c r="BN296" i="60"/>
  <c r="BO296" i="60"/>
  <c r="BP296" i="60"/>
  <c r="BQ296" i="60"/>
  <c r="BR296" i="60"/>
  <c r="BS296" i="60"/>
  <c r="BT296" i="60"/>
  <c r="BU296" i="60"/>
  <c r="BV296" i="60"/>
  <c r="BW296" i="60"/>
  <c r="BX296" i="60"/>
  <c r="BY296" i="60"/>
  <c r="BZ296" i="60"/>
  <c r="CA296" i="60"/>
  <c r="CB296" i="60"/>
  <c r="CC296" i="60"/>
  <c r="CD296" i="60"/>
  <c r="CE296" i="60"/>
  <c r="CF296" i="60"/>
  <c r="CG296" i="60"/>
  <c r="CH296" i="60"/>
  <c r="CI296" i="60"/>
  <c r="CJ296" i="60"/>
  <c r="CK296" i="60"/>
  <c r="CL296" i="60"/>
  <c r="CM296" i="60"/>
  <c r="E297" i="60"/>
  <c r="F297" i="60"/>
  <c r="G297" i="60"/>
  <c r="H297" i="60"/>
  <c r="I297" i="60"/>
  <c r="J297" i="60"/>
  <c r="K297" i="60"/>
  <c r="L297" i="60"/>
  <c r="M297" i="60"/>
  <c r="N297" i="60"/>
  <c r="O297" i="60"/>
  <c r="P297" i="60"/>
  <c r="Q297" i="60"/>
  <c r="R297" i="60"/>
  <c r="S297" i="60"/>
  <c r="T297" i="60"/>
  <c r="U297" i="60"/>
  <c r="V297" i="60"/>
  <c r="W297" i="60"/>
  <c r="X297" i="60"/>
  <c r="Y297" i="60"/>
  <c r="Z297" i="60"/>
  <c r="AA297" i="60"/>
  <c r="AB297" i="60"/>
  <c r="AC297" i="60"/>
  <c r="AD297" i="60"/>
  <c r="AE297" i="60"/>
  <c r="AF297" i="60"/>
  <c r="AG297" i="60"/>
  <c r="AH297" i="60"/>
  <c r="AI297" i="60"/>
  <c r="AJ297" i="60"/>
  <c r="AK297" i="60"/>
  <c r="AL297" i="60"/>
  <c r="AM297" i="60"/>
  <c r="AN297" i="60"/>
  <c r="AO297" i="60"/>
  <c r="AP297" i="60"/>
  <c r="AQ297" i="60"/>
  <c r="AR297" i="60"/>
  <c r="AS297" i="60"/>
  <c r="AT297" i="60"/>
  <c r="AU297" i="60"/>
  <c r="AV297" i="60"/>
  <c r="AW297" i="60"/>
  <c r="AX297" i="60"/>
  <c r="AY297" i="60"/>
  <c r="AZ297" i="60"/>
  <c r="BA297" i="60"/>
  <c r="BB297" i="60"/>
  <c r="BC297" i="60"/>
  <c r="BD297" i="60"/>
  <c r="BE297" i="60"/>
  <c r="BF297" i="60"/>
  <c r="BG297" i="60"/>
  <c r="BH297" i="60"/>
  <c r="BI297" i="60"/>
  <c r="BJ297" i="60"/>
  <c r="BK297" i="60"/>
  <c r="BL297" i="60"/>
  <c r="BM297" i="60"/>
  <c r="BN297" i="60"/>
  <c r="BO297" i="60"/>
  <c r="BP297" i="60"/>
  <c r="BQ297" i="60"/>
  <c r="BR297" i="60"/>
  <c r="BS297" i="60"/>
  <c r="BT297" i="60"/>
  <c r="BU297" i="60"/>
  <c r="BV297" i="60"/>
  <c r="BW297" i="60"/>
  <c r="BX297" i="60"/>
  <c r="BY297" i="60"/>
  <c r="BZ297" i="60"/>
  <c r="CA297" i="60"/>
  <c r="CB297" i="60"/>
  <c r="CC297" i="60"/>
  <c r="CD297" i="60"/>
  <c r="CE297" i="60"/>
  <c r="CF297" i="60"/>
  <c r="CG297" i="60"/>
  <c r="CH297" i="60"/>
  <c r="CI297" i="60"/>
  <c r="CJ297" i="60"/>
  <c r="CK297" i="60"/>
  <c r="CL297" i="60"/>
  <c r="CM297" i="60"/>
  <c r="E298" i="60"/>
  <c r="F298" i="60"/>
  <c r="G298" i="60"/>
  <c r="H298" i="60"/>
  <c r="I298" i="60"/>
  <c r="J298" i="60"/>
  <c r="K298" i="60"/>
  <c r="L298" i="60"/>
  <c r="M298" i="60"/>
  <c r="N298" i="60"/>
  <c r="O298" i="60"/>
  <c r="P298" i="60"/>
  <c r="Q298" i="60"/>
  <c r="R298" i="60"/>
  <c r="S298" i="60"/>
  <c r="T298" i="60"/>
  <c r="U298" i="60"/>
  <c r="V298" i="60"/>
  <c r="W298" i="60"/>
  <c r="X298" i="60"/>
  <c r="Y298" i="60"/>
  <c r="Z298" i="60"/>
  <c r="AA298" i="60"/>
  <c r="AB298" i="60"/>
  <c r="AC298" i="60"/>
  <c r="AD298" i="60"/>
  <c r="AE298" i="60"/>
  <c r="AF298" i="60"/>
  <c r="AG298" i="60"/>
  <c r="AH298" i="60"/>
  <c r="AI298" i="60"/>
  <c r="AJ298" i="60"/>
  <c r="AK298" i="60"/>
  <c r="AL298" i="60"/>
  <c r="AM298" i="60"/>
  <c r="AN298" i="60"/>
  <c r="AO298" i="60"/>
  <c r="AP298" i="60"/>
  <c r="AQ298" i="60"/>
  <c r="AR298" i="60"/>
  <c r="AS298" i="60"/>
  <c r="AT298" i="60"/>
  <c r="AU298" i="60"/>
  <c r="AV298" i="60"/>
  <c r="AW298" i="60"/>
  <c r="AX298" i="60"/>
  <c r="AY298" i="60"/>
  <c r="AZ298" i="60"/>
  <c r="BA298" i="60"/>
  <c r="BB298" i="60"/>
  <c r="BC298" i="60"/>
  <c r="BD298" i="60"/>
  <c r="BE298" i="60"/>
  <c r="BF298" i="60"/>
  <c r="BG298" i="60"/>
  <c r="BH298" i="60"/>
  <c r="BI298" i="60"/>
  <c r="BJ298" i="60"/>
  <c r="BK298" i="60"/>
  <c r="BL298" i="60"/>
  <c r="BM298" i="60"/>
  <c r="BN298" i="60"/>
  <c r="BO298" i="60"/>
  <c r="BP298" i="60"/>
  <c r="BQ298" i="60"/>
  <c r="BR298" i="60"/>
  <c r="BS298" i="60"/>
  <c r="BT298" i="60"/>
  <c r="BU298" i="60"/>
  <c r="BV298" i="60"/>
  <c r="BW298" i="60"/>
  <c r="BX298" i="60"/>
  <c r="BY298" i="60"/>
  <c r="BZ298" i="60"/>
  <c r="CA298" i="60"/>
  <c r="CB298" i="60"/>
  <c r="CC298" i="60"/>
  <c r="CD298" i="60"/>
  <c r="CE298" i="60"/>
  <c r="CF298" i="60"/>
  <c r="CG298" i="60"/>
  <c r="CH298" i="60"/>
  <c r="CI298" i="60"/>
  <c r="CJ298" i="60"/>
  <c r="CK298" i="60"/>
  <c r="CL298" i="60"/>
  <c r="CM298" i="60"/>
  <c r="E299" i="60"/>
  <c r="F299" i="60"/>
  <c r="G299" i="60"/>
  <c r="H299" i="60"/>
  <c r="I299" i="60"/>
  <c r="J299" i="60"/>
  <c r="K299" i="60"/>
  <c r="L299" i="60"/>
  <c r="M299" i="60"/>
  <c r="N299" i="60"/>
  <c r="O299" i="60"/>
  <c r="P299" i="60"/>
  <c r="Q299" i="60"/>
  <c r="R299" i="60"/>
  <c r="S299" i="60"/>
  <c r="T299" i="60"/>
  <c r="U299" i="60"/>
  <c r="V299" i="60"/>
  <c r="W299" i="60"/>
  <c r="X299" i="60"/>
  <c r="Y299" i="60"/>
  <c r="Z299" i="60"/>
  <c r="AA299" i="60"/>
  <c r="AB299" i="60"/>
  <c r="AC299" i="60"/>
  <c r="AD299" i="60"/>
  <c r="AE299" i="60"/>
  <c r="AF299" i="60"/>
  <c r="AG299" i="60"/>
  <c r="AH299" i="60"/>
  <c r="AI299" i="60"/>
  <c r="AJ299" i="60"/>
  <c r="AK299" i="60"/>
  <c r="AL299" i="60"/>
  <c r="AM299" i="60"/>
  <c r="AN299" i="60"/>
  <c r="AO299" i="60"/>
  <c r="AP299" i="60"/>
  <c r="AQ299" i="60"/>
  <c r="AR299" i="60"/>
  <c r="AS299" i="60"/>
  <c r="AT299" i="60"/>
  <c r="AU299" i="60"/>
  <c r="AV299" i="60"/>
  <c r="AW299" i="60"/>
  <c r="AX299" i="60"/>
  <c r="AY299" i="60"/>
  <c r="AZ299" i="60"/>
  <c r="BA299" i="60"/>
  <c r="BB299" i="60"/>
  <c r="BC299" i="60"/>
  <c r="BD299" i="60"/>
  <c r="BE299" i="60"/>
  <c r="BF299" i="60"/>
  <c r="BG299" i="60"/>
  <c r="BH299" i="60"/>
  <c r="BI299" i="60"/>
  <c r="BJ299" i="60"/>
  <c r="BK299" i="60"/>
  <c r="BL299" i="60"/>
  <c r="BM299" i="60"/>
  <c r="BN299" i="60"/>
  <c r="BO299" i="60"/>
  <c r="BP299" i="60"/>
  <c r="BQ299" i="60"/>
  <c r="BR299" i="60"/>
  <c r="BS299" i="60"/>
  <c r="BT299" i="60"/>
  <c r="BU299" i="60"/>
  <c r="BV299" i="60"/>
  <c r="BW299" i="60"/>
  <c r="BX299" i="60"/>
  <c r="BY299" i="60"/>
  <c r="BZ299" i="60"/>
  <c r="CA299" i="60"/>
  <c r="CB299" i="60"/>
  <c r="CC299" i="60"/>
  <c r="CD299" i="60"/>
  <c r="CE299" i="60"/>
  <c r="CF299" i="60"/>
  <c r="CG299" i="60"/>
  <c r="CH299" i="60"/>
  <c r="CI299" i="60"/>
  <c r="CJ299" i="60"/>
  <c r="CK299" i="60"/>
  <c r="CL299" i="60"/>
  <c r="CM299" i="60"/>
  <c r="E300" i="60"/>
  <c r="F300" i="60"/>
  <c r="G300" i="60"/>
  <c r="H300" i="60"/>
  <c r="I300" i="60"/>
  <c r="J300" i="60"/>
  <c r="K300" i="60"/>
  <c r="L300" i="60"/>
  <c r="M300" i="60"/>
  <c r="N300" i="60"/>
  <c r="O300" i="60"/>
  <c r="P300" i="60"/>
  <c r="Q300" i="60"/>
  <c r="R300" i="60"/>
  <c r="S300" i="60"/>
  <c r="T300" i="60"/>
  <c r="U300" i="60"/>
  <c r="V300" i="60"/>
  <c r="W300" i="60"/>
  <c r="X300" i="60"/>
  <c r="Y300" i="60"/>
  <c r="Z300" i="60"/>
  <c r="AA300" i="60"/>
  <c r="AB300" i="60"/>
  <c r="AC300" i="60"/>
  <c r="AD300" i="60"/>
  <c r="AE300" i="60"/>
  <c r="AF300" i="60"/>
  <c r="AG300" i="60"/>
  <c r="AH300" i="60"/>
  <c r="AI300" i="60"/>
  <c r="AJ300" i="60"/>
  <c r="AK300" i="60"/>
  <c r="AL300" i="60"/>
  <c r="AM300" i="60"/>
  <c r="AN300" i="60"/>
  <c r="AO300" i="60"/>
  <c r="AP300" i="60"/>
  <c r="AQ300" i="60"/>
  <c r="AR300" i="60"/>
  <c r="AS300" i="60"/>
  <c r="AT300" i="60"/>
  <c r="AU300" i="60"/>
  <c r="AV300" i="60"/>
  <c r="AW300" i="60"/>
  <c r="AX300" i="60"/>
  <c r="AY300" i="60"/>
  <c r="AZ300" i="60"/>
  <c r="BA300" i="60"/>
  <c r="BB300" i="60"/>
  <c r="BC300" i="60"/>
  <c r="BD300" i="60"/>
  <c r="BE300" i="60"/>
  <c r="BF300" i="60"/>
  <c r="BG300" i="60"/>
  <c r="BH300" i="60"/>
  <c r="BI300" i="60"/>
  <c r="BJ300" i="60"/>
  <c r="BK300" i="60"/>
  <c r="BL300" i="60"/>
  <c r="BM300" i="60"/>
  <c r="BN300" i="60"/>
  <c r="BO300" i="60"/>
  <c r="BP300" i="60"/>
  <c r="BQ300" i="60"/>
  <c r="BR300" i="60"/>
  <c r="BS300" i="60"/>
  <c r="BT300" i="60"/>
  <c r="BU300" i="60"/>
  <c r="BV300" i="60"/>
  <c r="BW300" i="60"/>
  <c r="BX300" i="60"/>
  <c r="BY300" i="60"/>
  <c r="BZ300" i="60"/>
  <c r="CA300" i="60"/>
  <c r="CB300" i="60"/>
  <c r="CC300" i="60"/>
  <c r="CD300" i="60"/>
  <c r="CE300" i="60"/>
  <c r="CF300" i="60"/>
  <c r="CG300" i="60"/>
  <c r="CH300" i="60"/>
  <c r="CI300" i="60"/>
  <c r="CJ300" i="60"/>
  <c r="CK300" i="60"/>
  <c r="CL300" i="60"/>
  <c r="CM300" i="60"/>
  <c r="E307" i="60"/>
  <c r="F307" i="60"/>
  <c r="G307" i="60"/>
  <c r="H307" i="60"/>
  <c r="I307" i="60"/>
  <c r="J307" i="60"/>
  <c r="K307" i="60"/>
  <c r="L307" i="60"/>
  <c r="M307" i="60"/>
  <c r="N307" i="60"/>
  <c r="O307" i="60"/>
  <c r="P307" i="60"/>
  <c r="Q307" i="60"/>
  <c r="R307" i="60"/>
  <c r="S307" i="60"/>
  <c r="T307" i="60"/>
  <c r="U307" i="60"/>
  <c r="V307" i="60"/>
  <c r="W307" i="60"/>
  <c r="X307" i="60"/>
  <c r="Y307" i="60"/>
  <c r="Z307" i="60"/>
  <c r="AA307" i="60"/>
  <c r="AB307" i="60"/>
  <c r="AC307" i="60"/>
  <c r="AD307" i="60"/>
  <c r="AE307" i="60"/>
  <c r="AF307" i="60"/>
  <c r="AG307" i="60"/>
  <c r="AH307" i="60"/>
  <c r="AI307" i="60"/>
  <c r="AJ307" i="60"/>
  <c r="AK307" i="60"/>
  <c r="AL307" i="60"/>
  <c r="AM307" i="60"/>
  <c r="AN307" i="60"/>
  <c r="AO307" i="60"/>
  <c r="AP307" i="60"/>
  <c r="AQ307" i="60"/>
  <c r="AR307" i="60"/>
  <c r="AS307" i="60"/>
  <c r="AT307" i="60"/>
  <c r="AU307" i="60"/>
  <c r="AV307" i="60"/>
  <c r="AW307" i="60"/>
  <c r="AX307" i="60"/>
  <c r="AY307" i="60"/>
  <c r="AZ307" i="60"/>
  <c r="BA307" i="60"/>
  <c r="BB307" i="60"/>
  <c r="BC307" i="60"/>
  <c r="BD307" i="60"/>
  <c r="BE307" i="60"/>
  <c r="BF307" i="60"/>
  <c r="BG307" i="60"/>
  <c r="BH307" i="60"/>
  <c r="BI307" i="60"/>
  <c r="BJ307" i="60"/>
  <c r="BK307" i="60"/>
  <c r="BL307" i="60"/>
  <c r="BM307" i="60"/>
  <c r="BN307" i="60"/>
  <c r="BO307" i="60"/>
  <c r="BP307" i="60"/>
  <c r="BQ307" i="60"/>
  <c r="BR307" i="60"/>
  <c r="BS307" i="60"/>
  <c r="BT307" i="60"/>
  <c r="BU307" i="60"/>
  <c r="BV307" i="60"/>
  <c r="BW307" i="60"/>
  <c r="BX307" i="60"/>
  <c r="BY307" i="60"/>
  <c r="BZ307" i="60"/>
  <c r="CA307" i="60"/>
  <c r="CB307" i="60"/>
  <c r="CC307" i="60"/>
  <c r="CD307" i="60"/>
  <c r="CE307" i="60"/>
  <c r="CF307" i="60"/>
  <c r="CG307" i="60"/>
  <c r="CH307" i="60"/>
  <c r="CI307" i="60"/>
  <c r="CJ307" i="60"/>
  <c r="CK307" i="60"/>
  <c r="CL307" i="60"/>
  <c r="CM307" i="60"/>
  <c r="E308" i="60"/>
  <c r="F308" i="60"/>
  <c r="G308" i="60"/>
  <c r="H308" i="60"/>
  <c r="I308" i="60"/>
  <c r="J308" i="60"/>
  <c r="K308" i="60"/>
  <c r="L308" i="60"/>
  <c r="M308" i="60"/>
  <c r="N308" i="60"/>
  <c r="O308" i="60"/>
  <c r="P308" i="60"/>
  <c r="Q308" i="60"/>
  <c r="R308" i="60"/>
  <c r="S308" i="60"/>
  <c r="T308" i="60"/>
  <c r="U308" i="60"/>
  <c r="V308" i="60"/>
  <c r="W308" i="60"/>
  <c r="X308" i="60"/>
  <c r="Y308" i="60"/>
  <c r="Z308" i="60"/>
  <c r="AA308" i="60"/>
  <c r="AB308" i="60"/>
  <c r="AC308" i="60"/>
  <c r="AD308" i="60"/>
  <c r="AE308" i="60"/>
  <c r="AF308" i="60"/>
  <c r="AG308" i="60"/>
  <c r="AH308" i="60"/>
  <c r="AI308" i="60"/>
  <c r="AJ308" i="60"/>
  <c r="AK308" i="60"/>
  <c r="AL308" i="60"/>
  <c r="AM308" i="60"/>
  <c r="AN308" i="60"/>
  <c r="AO308" i="60"/>
  <c r="AP308" i="60"/>
  <c r="AQ308" i="60"/>
  <c r="AR308" i="60"/>
  <c r="AS308" i="60"/>
  <c r="AT308" i="60"/>
  <c r="AU308" i="60"/>
  <c r="AV308" i="60"/>
  <c r="AW308" i="60"/>
  <c r="AX308" i="60"/>
  <c r="AY308" i="60"/>
  <c r="AZ308" i="60"/>
  <c r="BA308" i="60"/>
  <c r="BB308" i="60"/>
  <c r="BC308" i="60"/>
  <c r="BD308" i="60"/>
  <c r="BE308" i="60"/>
  <c r="BF308" i="60"/>
  <c r="BG308" i="60"/>
  <c r="BH308" i="60"/>
  <c r="BI308" i="60"/>
  <c r="BJ308" i="60"/>
  <c r="BK308" i="60"/>
  <c r="BL308" i="60"/>
  <c r="BM308" i="60"/>
  <c r="BN308" i="60"/>
  <c r="BO308" i="60"/>
  <c r="BP308" i="60"/>
  <c r="BQ308" i="60"/>
  <c r="BR308" i="60"/>
  <c r="BS308" i="60"/>
  <c r="BT308" i="60"/>
  <c r="BU308" i="60"/>
  <c r="BV308" i="60"/>
  <c r="BW308" i="60"/>
  <c r="BX308" i="60"/>
  <c r="BY308" i="60"/>
  <c r="BZ308" i="60"/>
  <c r="CA308" i="60"/>
  <c r="CB308" i="60"/>
  <c r="CC308" i="60"/>
  <c r="CD308" i="60"/>
  <c r="CE308" i="60"/>
  <c r="CF308" i="60"/>
  <c r="CG308" i="60"/>
  <c r="CH308" i="60"/>
  <c r="CI308" i="60"/>
  <c r="CJ308" i="60"/>
  <c r="CK308" i="60"/>
  <c r="CL308" i="60"/>
  <c r="CM308" i="60"/>
  <c r="E309" i="60"/>
  <c r="F309" i="60"/>
  <c r="G309" i="60"/>
  <c r="H309" i="60"/>
  <c r="I309" i="60"/>
  <c r="J309" i="60"/>
  <c r="K309" i="60"/>
  <c r="L309" i="60"/>
  <c r="M309" i="60"/>
  <c r="N309" i="60"/>
  <c r="O309" i="60"/>
  <c r="P309" i="60"/>
  <c r="Q309" i="60"/>
  <c r="R309" i="60"/>
  <c r="S309" i="60"/>
  <c r="T309" i="60"/>
  <c r="U309" i="60"/>
  <c r="V309" i="60"/>
  <c r="W309" i="60"/>
  <c r="X309" i="60"/>
  <c r="Y309" i="60"/>
  <c r="Z309" i="60"/>
  <c r="AA309" i="60"/>
  <c r="AB309" i="60"/>
  <c r="AC309" i="60"/>
  <c r="AD309" i="60"/>
  <c r="AE309" i="60"/>
  <c r="AF309" i="60"/>
  <c r="AG309" i="60"/>
  <c r="AH309" i="60"/>
  <c r="AI309" i="60"/>
  <c r="AJ309" i="60"/>
  <c r="AK309" i="60"/>
  <c r="AL309" i="60"/>
  <c r="AM309" i="60"/>
  <c r="AN309" i="60"/>
  <c r="AO309" i="60"/>
  <c r="AP309" i="60"/>
  <c r="AQ309" i="60"/>
  <c r="AR309" i="60"/>
  <c r="AS309" i="60"/>
  <c r="AT309" i="60"/>
  <c r="AU309" i="60"/>
  <c r="AV309" i="60"/>
  <c r="AW309" i="60"/>
  <c r="AX309" i="60"/>
  <c r="AY309" i="60"/>
  <c r="AZ309" i="60"/>
  <c r="BA309" i="60"/>
  <c r="BB309" i="60"/>
  <c r="BC309" i="60"/>
  <c r="BD309" i="60"/>
  <c r="BE309" i="60"/>
  <c r="BF309" i="60"/>
  <c r="BG309" i="60"/>
  <c r="BH309" i="60"/>
  <c r="BI309" i="60"/>
  <c r="BJ309" i="60"/>
  <c r="BK309" i="60"/>
  <c r="BL309" i="60"/>
  <c r="BM309" i="60"/>
  <c r="BN309" i="60"/>
  <c r="BO309" i="60"/>
  <c r="BP309" i="60"/>
  <c r="BQ309" i="60"/>
  <c r="BR309" i="60"/>
  <c r="BS309" i="60"/>
  <c r="BT309" i="60"/>
  <c r="BU309" i="60"/>
  <c r="BV309" i="60"/>
  <c r="BW309" i="60"/>
  <c r="BX309" i="60"/>
  <c r="BY309" i="60"/>
  <c r="BZ309" i="60"/>
  <c r="CA309" i="60"/>
  <c r="CB309" i="60"/>
  <c r="CC309" i="60"/>
  <c r="CD309" i="60"/>
  <c r="CE309" i="60"/>
  <c r="CF309" i="60"/>
  <c r="CG309" i="60"/>
  <c r="CH309" i="60"/>
  <c r="CI309" i="60"/>
  <c r="CJ309" i="60"/>
  <c r="CK309" i="60"/>
  <c r="CL309" i="60"/>
  <c r="CM309" i="60"/>
  <c r="E310" i="60"/>
  <c r="F310" i="60"/>
  <c r="G310" i="60"/>
  <c r="H310" i="60"/>
  <c r="I310" i="60"/>
  <c r="J310" i="60"/>
  <c r="K310" i="60"/>
  <c r="L310" i="60"/>
  <c r="M310" i="60"/>
  <c r="N310" i="60"/>
  <c r="O310" i="60"/>
  <c r="P310" i="60"/>
  <c r="Q310" i="60"/>
  <c r="R310" i="60"/>
  <c r="S310" i="60"/>
  <c r="T310" i="60"/>
  <c r="U310" i="60"/>
  <c r="V310" i="60"/>
  <c r="W310" i="60"/>
  <c r="X310" i="60"/>
  <c r="Y310" i="60"/>
  <c r="Z310" i="60"/>
  <c r="AA310" i="60"/>
  <c r="AB310" i="60"/>
  <c r="AC310" i="60"/>
  <c r="AD310" i="60"/>
  <c r="AE310" i="60"/>
  <c r="AF310" i="60"/>
  <c r="AG310" i="60"/>
  <c r="AH310" i="60"/>
  <c r="AI310" i="60"/>
  <c r="AJ310" i="60"/>
  <c r="AK310" i="60"/>
  <c r="AL310" i="60"/>
  <c r="AM310" i="60"/>
  <c r="AN310" i="60"/>
  <c r="AO310" i="60"/>
  <c r="AP310" i="60"/>
  <c r="AQ310" i="60"/>
  <c r="AR310" i="60"/>
  <c r="AS310" i="60"/>
  <c r="AT310" i="60"/>
  <c r="AU310" i="60"/>
  <c r="AV310" i="60"/>
  <c r="AW310" i="60"/>
  <c r="AX310" i="60"/>
  <c r="AY310" i="60"/>
  <c r="AZ310" i="60"/>
  <c r="BA310" i="60"/>
  <c r="BB310" i="60"/>
  <c r="BC310" i="60"/>
  <c r="BD310" i="60"/>
  <c r="BE310" i="60"/>
  <c r="BF310" i="60"/>
  <c r="BG310" i="60"/>
  <c r="BH310" i="60"/>
  <c r="BI310" i="60"/>
  <c r="BJ310" i="60"/>
  <c r="BK310" i="60"/>
  <c r="BL310" i="60"/>
  <c r="BM310" i="60"/>
  <c r="BN310" i="60"/>
  <c r="BO310" i="60"/>
  <c r="BP310" i="60"/>
  <c r="BQ310" i="60"/>
  <c r="BR310" i="60"/>
  <c r="BS310" i="60"/>
  <c r="BT310" i="60"/>
  <c r="BU310" i="60"/>
  <c r="BV310" i="60"/>
  <c r="BW310" i="60"/>
  <c r="BX310" i="60"/>
  <c r="BY310" i="60"/>
  <c r="BZ310" i="60"/>
  <c r="CA310" i="60"/>
  <c r="CB310" i="60"/>
  <c r="CC310" i="60"/>
  <c r="CD310" i="60"/>
  <c r="CE310" i="60"/>
  <c r="CF310" i="60"/>
  <c r="CG310" i="60"/>
  <c r="CH310" i="60"/>
  <c r="CI310" i="60"/>
  <c r="CJ310" i="60"/>
  <c r="CK310" i="60"/>
  <c r="CL310" i="60"/>
  <c r="CM310" i="60"/>
  <c r="E311" i="60"/>
  <c r="F311" i="60"/>
  <c r="G311" i="60"/>
  <c r="H311" i="60"/>
  <c r="I311" i="60"/>
  <c r="J311" i="60"/>
  <c r="K311" i="60"/>
  <c r="L311" i="60"/>
  <c r="M311" i="60"/>
  <c r="N311" i="60"/>
  <c r="O311" i="60"/>
  <c r="P311" i="60"/>
  <c r="Q311" i="60"/>
  <c r="R311" i="60"/>
  <c r="S311" i="60"/>
  <c r="T311" i="60"/>
  <c r="U311" i="60"/>
  <c r="V311" i="60"/>
  <c r="W311" i="60"/>
  <c r="X311" i="60"/>
  <c r="Y311" i="60"/>
  <c r="Z311" i="60"/>
  <c r="AA311" i="60"/>
  <c r="AB311" i="60"/>
  <c r="AC311" i="60"/>
  <c r="AD311" i="60"/>
  <c r="AE311" i="60"/>
  <c r="AF311" i="60"/>
  <c r="AG311" i="60"/>
  <c r="AH311" i="60"/>
  <c r="AI311" i="60"/>
  <c r="AJ311" i="60"/>
  <c r="AK311" i="60"/>
  <c r="AL311" i="60"/>
  <c r="AM311" i="60"/>
  <c r="AN311" i="60"/>
  <c r="AO311" i="60"/>
  <c r="AP311" i="60"/>
  <c r="AQ311" i="60"/>
  <c r="AR311" i="60"/>
  <c r="AS311" i="60"/>
  <c r="AT311" i="60"/>
  <c r="AU311" i="60"/>
  <c r="AV311" i="60"/>
  <c r="AW311" i="60"/>
  <c r="AX311" i="60"/>
  <c r="AY311" i="60"/>
  <c r="AZ311" i="60"/>
  <c r="BA311" i="60"/>
  <c r="BB311" i="60"/>
  <c r="BC311" i="60"/>
  <c r="BD311" i="60"/>
  <c r="BE311" i="60"/>
  <c r="BF311" i="60"/>
  <c r="BG311" i="60"/>
  <c r="BH311" i="60"/>
  <c r="BI311" i="60"/>
  <c r="BJ311" i="60"/>
  <c r="BK311" i="60"/>
  <c r="BL311" i="60"/>
  <c r="BM311" i="60"/>
  <c r="BN311" i="60"/>
  <c r="BO311" i="60"/>
  <c r="BP311" i="60"/>
  <c r="BQ311" i="60"/>
  <c r="BR311" i="60"/>
  <c r="BS311" i="60"/>
  <c r="BT311" i="60"/>
  <c r="BU311" i="60"/>
  <c r="BV311" i="60"/>
  <c r="BW311" i="60"/>
  <c r="BX311" i="60"/>
  <c r="BY311" i="60"/>
  <c r="BZ311" i="60"/>
  <c r="CA311" i="60"/>
  <c r="CB311" i="60"/>
  <c r="CC311" i="60"/>
  <c r="CD311" i="60"/>
  <c r="CE311" i="60"/>
  <c r="CF311" i="60"/>
  <c r="CG311" i="60"/>
  <c r="CH311" i="60"/>
  <c r="CI311" i="60"/>
  <c r="CJ311" i="60"/>
  <c r="CK311" i="60"/>
  <c r="CL311" i="60"/>
  <c r="CM311" i="60"/>
  <c r="E312" i="60"/>
  <c r="F312" i="60"/>
  <c r="G312" i="60"/>
  <c r="H312" i="60"/>
  <c r="I312" i="60"/>
  <c r="J312" i="60"/>
  <c r="K312" i="60"/>
  <c r="L312" i="60"/>
  <c r="M312" i="60"/>
  <c r="N312" i="60"/>
  <c r="O312" i="60"/>
  <c r="P312" i="60"/>
  <c r="Q312" i="60"/>
  <c r="R312" i="60"/>
  <c r="S312" i="60"/>
  <c r="T312" i="60"/>
  <c r="U312" i="60"/>
  <c r="V312" i="60"/>
  <c r="W312" i="60"/>
  <c r="X312" i="60"/>
  <c r="Y312" i="60"/>
  <c r="Z312" i="60"/>
  <c r="AA312" i="60"/>
  <c r="AB312" i="60"/>
  <c r="AC312" i="60"/>
  <c r="AD312" i="60"/>
  <c r="AE312" i="60"/>
  <c r="AF312" i="60"/>
  <c r="AG312" i="60"/>
  <c r="AH312" i="60"/>
  <c r="AI312" i="60"/>
  <c r="AJ312" i="60"/>
  <c r="AK312" i="60"/>
  <c r="AL312" i="60"/>
  <c r="AM312" i="60"/>
  <c r="AN312" i="60"/>
  <c r="AO312" i="60"/>
  <c r="AP312" i="60"/>
  <c r="AQ312" i="60"/>
  <c r="AR312" i="60"/>
  <c r="AS312" i="60"/>
  <c r="AT312" i="60"/>
  <c r="AU312" i="60"/>
  <c r="AV312" i="60"/>
  <c r="AW312" i="60"/>
  <c r="AX312" i="60"/>
  <c r="AY312" i="60"/>
  <c r="AZ312" i="60"/>
  <c r="BA312" i="60"/>
  <c r="BB312" i="60"/>
  <c r="BC312" i="60"/>
  <c r="BD312" i="60"/>
  <c r="BE312" i="60"/>
  <c r="BF312" i="60"/>
  <c r="BG312" i="60"/>
  <c r="BH312" i="60"/>
  <c r="BI312" i="60"/>
  <c r="BJ312" i="60"/>
  <c r="BK312" i="60"/>
  <c r="BL312" i="60"/>
  <c r="BM312" i="60"/>
  <c r="BN312" i="60"/>
  <c r="BO312" i="60"/>
  <c r="BP312" i="60"/>
  <c r="BQ312" i="60"/>
  <c r="BR312" i="60"/>
  <c r="BS312" i="60"/>
  <c r="BT312" i="60"/>
  <c r="BU312" i="60"/>
  <c r="BV312" i="60"/>
  <c r="BW312" i="60"/>
  <c r="BX312" i="60"/>
  <c r="BY312" i="60"/>
  <c r="BZ312" i="60"/>
  <c r="CA312" i="60"/>
  <c r="CB312" i="60"/>
  <c r="CC312" i="60"/>
  <c r="CD312" i="60"/>
  <c r="CE312" i="60"/>
  <c r="CF312" i="60"/>
  <c r="CG312" i="60"/>
  <c r="CH312" i="60"/>
  <c r="CI312" i="60"/>
  <c r="CJ312" i="60"/>
  <c r="CK312" i="60"/>
  <c r="CL312" i="60"/>
  <c r="CM312" i="60"/>
  <c r="E313" i="60"/>
  <c r="F313" i="60"/>
  <c r="G313" i="60"/>
  <c r="H313" i="60"/>
  <c r="I313" i="60"/>
  <c r="J313" i="60"/>
  <c r="K313" i="60"/>
  <c r="L313" i="60"/>
  <c r="M313" i="60"/>
  <c r="N313" i="60"/>
  <c r="O313" i="60"/>
  <c r="P313" i="60"/>
  <c r="Q313" i="60"/>
  <c r="R313" i="60"/>
  <c r="S313" i="60"/>
  <c r="T313" i="60"/>
  <c r="U313" i="60"/>
  <c r="V313" i="60"/>
  <c r="W313" i="60"/>
  <c r="X313" i="60"/>
  <c r="Y313" i="60"/>
  <c r="Z313" i="60"/>
  <c r="AA313" i="60"/>
  <c r="AB313" i="60"/>
  <c r="AC313" i="60"/>
  <c r="AD313" i="60"/>
  <c r="AE313" i="60"/>
  <c r="AF313" i="60"/>
  <c r="AG313" i="60"/>
  <c r="AH313" i="60"/>
  <c r="AI313" i="60"/>
  <c r="AJ313" i="60"/>
  <c r="AK313" i="60"/>
  <c r="AL313" i="60"/>
  <c r="AM313" i="60"/>
  <c r="AN313" i="60"/>
  <c r="AO313" i="60"/>
  <c r="AP313" i="60"/>
  <c r="AQ313" i="60"/>
  <c r="AR313" i="60"/>
  <c r="AS313" i="60"/>
  <c r="AT313" i="60"/>
  <c r="AU313" i="60"/>
  <c r="AV313" i="60"/>
  <c r="AW313" i="60"/>
  <c r="AX313" i="60"/>
  <c r="AY313" i="60"/>
  <c r="AZ313" i="60"/>
  <c r="BA313" i="60"/>
  <c r="BB313" i="60"/>
  <c r="BC313" i="60"/>
  <c r="BD313" i="60"/>
  <c r="BE313" i="60"/>
  <c r="BF313" i="60"/>
  <c r="BG313" i="60"/>
  <c r="BH313" i="60"/>
  <c r="BI313" i="60"/>
  <c r="BJ313" i="60"/>
  <c r="BK313" i="60"/>
  <c r="BL313" i="60"/>
  <c r="BM313" i="60"/>
  <c r="BN313" i="60"/>
  <c r="BO313" i="60"/>
  <c r="BP313" i="60"/>
  <c r="BQ313" i="60"/>
  <c r="BR313" i="60"/>
  <c r="BS313" i="60"/>
  <c r="BT313" i="60"/>
  <c r="BU313" i="60"/>
  <c r="BV313" i="60"/>
  <c r="BW313" i="60"/>
  <c r="BX313" i="60"/>
  <c r="BY313" i="60"/>
  <c r="BZ313" i="60"/>
  <c r="CA313" i="60"/>
  <c r="CB313" i="60"/>
  <c r="CC313" i="60"/>
  <c r="CD313" i="60"/>
  <c r="CE313" i="60"/>
  <c r="CF313" i="60"/>
  <c r="CG313" i="60"/>
  <c r="CH313" i="60"/>
  <c r="CI313" i="60"/>
  <c r="CJ313" i="60"/>
  <c r="CK313" i="60"/>
  <c r="CL313" i="60"/>
  <c r="CM313" i="60"/>
  <c r="E314" i="60"/>
  <c r="F314" i="60"/>
  <c r="G314" i="60"/>
  <c r="H314" i="60"/>
  <c r="I314" i="60"/>
  <c r="J314" i="60"/>
  <c r="K314" i="60"/>
  <c r="L314" i="60"/>
  <c r="M314" i="60"/>
  <c r="N314" i="60"/>
  <c r="O314" i="60"/>
  <c r="P314" i="60"/>
  <c r="Q314" i="60"/>
  <c r="R314" i="60"/>
  <c r="S314" i="60"/>
  <c r="T314" i="60"/>
  <c r="U314" i="60"/>
  <c r="V314" i="60"/>
  <c r="W314" i="60"/>
  <c r="X314" i="60"/>
  <c r="Y314" i="60"/>
  <c r="Z314" i="60"/>
  <c r="AA314" i="60"/>
  <c r="AB314" i="60"/>
  <c r="AC314" i="60"/>
  <c r="AD314" i="60"/>
  <c r="AE314" i="60"/>
  <c r="AF314" i="60"/>
  <c r="AG314" i="60"/>
  <c r="AH314" i="60"/>
  <c r="AI314" i="60"/>
  <c r="AJ314" i="60"/>
  <c r="AK314" i="60"/>
  <c r="AL314" i="60"/>
  <c r="AM314" i="60"/>
  <c r="AN314" i="60"/>
  <c r="AO314" i="60"/>
  <c r="AP314" i="60"/>
  <c r="AQ314" i="60"/>
  <c r="AR314" i="60"/>
  <c r="AS314" i="60"/>
  <c r="AT314" i="60"/>
  <c r="AU314" i="60"/>
  <c r="AV314" i="60"/>
  <c r="AW314" i="60"/>
  <c r="AX314" i="60"/>
  <c r="AY314" i="60"/>
  <c r="AZ314" i="60"/>
  <c r="BA314" i="60"/>
  <c r="BB314" i="60"/>
  <c r="BC314" i="60"/>
  <c r="BD314" i="60"/>
  <c r="BE314" i="60"/>
  <c r="BF314" i="60"/>
  <c r="BG314" i="60"/>
  <c r="BH314" i="60"/>
  <c r="BI314" i="60"/>
  <c r="BJ314" i="60"/>
  <c r="BK314" i="60"/>
  <c r="BL314" i="60"/>
  <c r="BM314" i="60"/>
  <c r="BN314" i="60"/>
  <c r="BO314" i="60"/>
  <c r="BP314" i="60"/>
  <c r="BQ314" i="60"/>
  <c r="BR314" i="60"/>
  <c r="BS314" i="60"/>
  <c r="BT314" i="60"/>
  <c r="BU314" i="60"/>
  <c r="BV314" i="60"/>
  <c r="BW314" i="60"/>
  <c r="BX314" i="60"/>
  <c r="BY314" i="60"/>
  <c r="BZ314" i="60"/>
  <c r="CA314" i="60"/>
  <c r="CB314" i="60"/>
  <c r="CC314" i="60"/>
  <c r="CD314" i="60"/>
  <c r="CE314" i="60"/>
  <c r="CF314" i="60"/>
  <c r="CG314" i="60"/>
  <c r="CH314" i="60"/>
  <c r="CI314" i="60"/>
  <c r="CJ314" i="60"/>
  <c r="CK314" i="60"/>
  <c r="CL314" i="60"/>
  <c r="CM314" i="60"/>
  <c r="E315" i="60"/>
  <c r="F315" i="60"/>
  <c r="G315" i="60"/>
  <c r="H315" i="60"/>
  <c r="I315" i="60"/>
  <c r="J315" i="60"/>
  <c r="K315" i="60"/>
  <c r="L315" i="60"/>
  <c r="M315" i="60"/>
  <c r="N315" i="60"/>
  <c r="O315" i="60"/>
  <c r="P315" i="60"/>
  <c r="Q315" i="60"/>
  <c r="R315" i="60"/>
  <c r="S315" i="60"/>
  <c r="T315" i="60"/>
  <c r="U315" i="60"/>
  <c r="V315" i="60"/>
  <c r="W315" i="60"/>
  <c r="X315" i="60"/>
  <c r="Y315" i="60"/>
  <c r="Z315" i="60"/>
  <c r="AA315" i="60"/>
  <c r="AB315" i="60"/>
  <c r="AC315" i="60"/>
  <c r="AD315" i="60"/>
  <c r="AE315" i="60"/>
  <c r="AF315" i="60"/>
  <c r="AG315" i="60"/>
  <c r="AH315" i="60"/>
  <c r="AI315" i="60"/>
  <c r="AJ315" i="60"/>
  <c r="AK315" i="60"/>
  <c r="AL315" i="60"/>
  <c r="AM315" i="60"/>
  <c r="AN315" i="60"/>
  <c r="AO315" i="60"/>
  <c r="AP315" i="60"/>
  <c r="AQ315" i="60"/>
  <c r="AR315" i="60"/>
  <c r="AS315" i="60"/>
  <c r="AT315" i="60"/>
  <c r="AU315" i="60"/>
  <c r="AV315" i="60"/>
  <c r="AW315" i="60"/>
  <c r="AX315" i="60"/>
  <c r="AY315" i="60"/>
  <c r="AZ315" i="60"/>
  <c r="BA315" i="60"/>
  <c r="BB315" i="60"/>
  <c r="BC315" i="60"/>
  <c r="BD315" i="60"/>
  <c r="BE315" i="60"/>
  <c r="BF315" i="60"/>
  <c r="BG315" i="60"/>
  <c r="BH315" i="60"/>
  <c r="BI315" i="60"/>
  <c r="BJ315" i="60"/>
  <c r="BK315" i="60"/>
  <c r="BL315" i="60"/>
  <c r="BM315" i="60"/>
  <c r="BN315" i="60"/>
  <c r="BO315" i="60"/>
  <c r="BP315" i="60"/>
  <c r="BQ315" i="60"/>
  <c r="BR315" i="60"/>
  <c r="BS315" i="60"/>
  <c r="BT315" i="60"/>
  <c r="BU315" i="60"/>
  <c r="BV315" i="60"/>
  <c r="BW315" i="60"/>
  <c r="BX315" i="60"/>
  <c r="BY315" i="60"/>
  <c r="BZ315" i="60"/>
  <c r="CA315" i="60"/>
  <c r="CB315" i="60"/>
  <c r="CC315" i="60"/>
  <c r="CD315" i="60"/>
  <c r="CE315" i="60"/>
  <c r="CF315" i="60"/>
  <c r="CG315" i="60"/>
  <c r="CH315" i="60"/>
  <c r="CI315" i="60"/>
  <c r="CJ315" i="60"/>
  <c r="CK315" i="60"/>
  <c r="CL315" i="60"/>
  <c r="CM315" i="60"/>
  <c r="E316" i="60"/>
  <c r="F316" i="60"/>
  <c r="G316" i="60"/>
  <c r="H316" i="60"/>
  <c r="I316" i="60"/>
  <c r="J316" i="60"/>
  <c r="K316" i="60"/>
  <c r="L316" i="60"/>
  <c r="M316" i="60"/>
  <c r="N316" i="60"/>
  <c r="O316" i="60"/>
  <c r="P316" i="60"/>
  <c r="Q316" i="60"/>
  <c r="R316" i="60"/>
  <c r="S316" i="60"/>
  <c r="T316" i="60"/>
  <c r="U316" i="60"/>
  <c r="V316" i="60"/>
  <c r="W316" i="60"/>
  <c r="X316" i="60"/>
  <c r="Y316" i="60"/>
  <c r="Z316" i="60"/>
  <c r="AA316" i="60"/>
  <c r="AB316" i="60"/>
  <c r="AC316" i="60"/>
  <c r="AD316" i="60"/>
  <c r="AE316" i="60"/>
  <c r="AF316" i="60"/>
  <c r="AG316" i="60"/>
  <c r="AH316" i="60"/>
  <c r="AI316" i="60"/>
  <c r="AJ316" i="60"/>
  <c r="AK316" i="60"/>
  <c r="AL316" i="60"/>
  <c r="AM316" i="60"/>
  <c r="AN316" i="60"/>
  <c r="AO316" i="60"/>
  <c r="AP316" i="60"/>
  <c r="AQ316" i="60"/>
  <c r="AR316" i="60"/>
  <c r="AS316" i="60"/>
  <c r="AT316" i="60"/>
  <c r="AU316" i="60"/>
  <c r="AV316" i="60"/>
  <c r="AW316" i="60"/>
  <c r="AX316" i="60"/>
  <c r="AY316" i="60"/>
  <c r="AZ316" i="60"/>
  <c r="BA316" i="60"/>
  <c r="BB316" i="60"/>
  <c r="BC316" i="60"/>
  <c r="BD316" i="60"/>
  <c r="BE316" i="60"/>
  <c r="BF316" i="60"/>
  <c r="BG316" i="60"/>
  <c r="BH316" i="60"/>
  <c r="BI316" i="60"/>
  <c r="BJ316" i="60"/>
  <c r="BK316" i="60"/>
  <c r="BL316" i="60"/>
  <c r="BM316" i="60"/>
  <c r="BN316" i="60"/>
  <c r="BO316" i="60"/>
  <c r="BP316" i="60"/>
  <c r="BQ316" i="60"/>
  <c r="BR316" i="60"/>
  <c r="BS316" i="60"/>
  <c r="BT316" i="60"/>
  <c r="BU316" i="60"/>
  <c r="BV316" i="60"/>
  <c r="BW316" i="60"/>
  <c r="BX316" i="60"/>
  <c r="BY316" i="60"/>
  <c r="BZ316" i="60"/>
  <c r="CA316" i="60"/>
  <c r="CB316" i="60"/>
  <c r="CC316" i="60"/>
  <c r="CD316" i="60"/>
  <c r="CE316" i="60"/>
  <c r="CF316" i="60"/>
  <c r="CG316" i="60"/>
  <c r="CH316" i="60"/>
  <c r="CI316" i="60"/>
  <c r="CJ316" i="60"/>
  <c r="CK316" i="60"/>
  <c r="CL316" i="60"/>
  <c r="CM316" i="60"/>
  <c r="E317" i="60"/>
  <c r="F317" i="60"/>
  <c r="G317" i="60"/>
  <c r="H317" i="60"/>
  <c r="I317" i="60"/>
  <c r="J317" i="60"/>
  <c r="K317" i="60"/>
  <c r="L317" i="60"/>
  <c r="M317" i="60"/>
  <c r="N317" i="60"/>
  <c r="O317" i="60"/>
  <c r="P317" i="60"/>
  <c r="Q317" i="60"/>
  <c r="R317" i="60"/>
  <c r="S317" i="60"/>
  <c r="T317" i="60"/>
  <c r="U317" i="60"/>
  <c r="V317" i="60"/>
  <c r="W317" i="60"/>
  <c r="X317" i="60"/>
  <c r="Y317" i="60"/>
  <c r="Z317" i="60"/>
  <c r="AA317" i="60"/>
  <c r="AB317" i="60"/>
  <c r="AC317" i="60"/>
  <c r="AD317" i="60"/>
  <c r="AE317" i="60"/>
  <c r="AF317" i="60"/>
  <c r="AG317" i="60"/>
  <c r="AH317" i="60"/>
  <c r="AI317" i="60"/>
  <c r="AJ317" i="60"/>
  <c r="AK317" i="60"/>
  <c r="AL317" i="60"/>
  <c r="AM317" i="60"/>
  <c r="AN317" i="60"/>
  <c r="AO317" i="60"/>
  <c r="AP317" i="60"/>
  <c r="AQ317" i="60"/>
  <c r="AR317" i="60"/>
  <c r="AS317" i="60"/>
  <c r="AT317" i="60"/>
  <c r="AU317" i="60"/>
  <c r="AV317" i="60"/>
  <c r="AW317" i="60"/>
  <c r="AX317" i="60"/>
  <c r="AY317" i="60"/>
  <c r="AZ317" i="60"/>
  <c r="BA317" i="60"/>
  <c r="BB317" i="60"/>
  <c r="BC317" i="60"/>
  <c r="BD317" i="60"/>
  <c r="BE317" i="60"/>
  <c r="BF317" i="60"/>
  <c r="BG317" i="60"/>
  <c r="BH317" i="60"/>
  <c r="BI317" i="60"/>
  <c r="BJ317" i="60"/>
  <c r="BK317" i="60"/>
  <c r="BL317" i="60"/>
  <c r="BM317" i="60"/>
  <c r="BN317" i="60"/>
  <c r="BO317" i="60"/>
  <c r="BP317" i="60"/>
  <c r="BQ317" i="60"/>
  <c r="BR317" i="60"/>
  <c r="BS317" i="60"/>
  <c r="BT317" i="60"/>
  <c r="BU317" i="60"/>
  <c r="BV317" i="60"/>
  <c r="BW317" i="60"/>
  <c r="BX317" i="60"/>
  <c r="BY317" i="60"/>
  <c r="BZ317" i="60"/>
  <c r="CA317" i="60"/>
  <c r="CB317" i="60"/>
  <c r="CC317" i="60"/>
  <c r="CD317" i="60"/>
  <c r="CE317" i="60"/>
  <c r="CF317" i="60"/>
  <c r="CG317" i="60"/>
  <c r="CH317" i="60"/>
  <c r="CI317" i="60"/>
  <c r="CJ317" i="60"/>
  <c r="CK317" i="60"/>
  <c r="CL317" i="60"/>
  <c r="CM317" i="60"/>
  <c r="E318" i="60"/>
  <c r="F318" i="60"/>
  <c r="G318" i="60"/>
  <c r="H318" i="60"/>
  <c r="I318" i="60"/>
  <c r="J318" i="60"/>
  <c r="K318" i="60"/>
  <c r="L318" i="60"/>
  <c r="M318" i="60"/>
  <c r="N318" i="60"/>
  <c r="O318" i="60"/>
  <c r="P318" i="60"/>
  <c r="Q318" i="60"/>
  <c r="R318" i="60"/>
  <c r="S318" i="60"/>
  <c r="T318" i="60"/>
  <c r="U318" i="60"/>
  <c r="V318" i="60"/>
  <c r="W318" i="60"/>
  <c r="X318" i="60"/>
  <c r="Y318" i="60"/>
  <c r="Z318" i="60"/>
  <c r="AA318" i="60"/>
  <c r="AB318" i="60"/>
  <c r="AC318" i="60"/>
  <c r="AD318" i="60"/>
  <c r="AE318" i="60"/>
  <c r="AF318" i="60"/>
  <c r="AG318" i="60"/>
  <c r="AH318" i="60"/>
  <c r="AI318" i="60"/>
  <c r="AJ318" i="60"/>
  <c r="AK318" i="60"/>
  <c r="AL318" i="60"/>
  <c r="AM318" i="60"/>
  <c r="AN318" i="60"/>
  <c r="AO318" i="60"/>
  <c r="AP318" i="60"/>
  <c r="AQ318" i="60"/>
  <c r="AR318" i="60"/>
  <c r="AS318" i="60"/>
  <c r="AT318" i="60"/>
  <c r="AU318" i="60"/>
  <c r="AV318" i="60"/>
  <c r="AW318" i="60"/>
  <c r="AX318" i="60"/>
  <c r="AY318" i="60"/>
  <c r="AZ318" i="60"/>
  <c r="BA318" i="60"/>
  <c r="BB318" i="60"/>
  <c r="BC318" i="60"/>
  <c r="BD318" i="60"/>
  <c r="BE318" i="60"/>
  <c r="BF318" i="60"/>
  <c r="BG318" i="60"/>
  <c r="BH318" i="60"/>
  <c r="BI318" i="60"/>
  <c r="BJ318" i="60"/>
  <c r="BK318" i="60"/>
  <c r="BL318" i="60"/>
  <c r="BM318" i="60"/>
  <c r="BN318" i="60"/>
  <c r="BO318" i="60"/>
  <c r="BP318" i="60"/>
  <c r="BQ318" i="60"/>
  <c r="BR318" i="60"/>
  <c r="BS318" i="60"/>
  <c r="BT318" i="60"/>
  <c r="BU318" i="60"/>
  <c r="BV318" i="60"/>
  <c r="BW318" i="60"/>
  <c r="BX318" i="60"/>
  <c r="BY318" i="60"/>
  <c r="BZ318" i="60"/>
  <c r="CA318" i="60"/>
  <c r="CB318" i="60"/>
  <c r="CC318" i="60"/>
  <c r="CD318" i="60"/>
  <c r="CE318" i="60"/>
  <c r="CF318" i="60"/>
  <c r="CG318" i="60"/>
  <c r="CH318" i="60"/>
  <c r="CI318" i="60"/>
  <c r="CJ318" i="60"/>
  <c r="CK318" i="60"/>
  <c r="CL318" i="60"/>
  <c r="CM318" i="60"/>
  <c r="E319" i="60"/>
  <c r="F319" i="60"/>
  <c r="G319" i="60"/>
  <c r="H319" i="60"/>
  <c r="I319" i="60"/>
  <c r="J319" i="60"/>
  <c r="K319" i="60"/>
  <c r="L319" i="60"/>
  <c r="M319" i="60"/>
  <c r="N319" i="60"/>
  <c r="O319" i="60"/>
  <c r="P319" i="60"/>
  <c r="Q319" i="60"/>
  <c r="R319" i="60"/>
  <c r="S319" i="60"/>
  <c r="T319" i="60"/>
  <c r="U319" i="60"/>
  <c r="V319" i="60"/>
  <c r="W319" i="60"/>
  <c r="X319" i="60"/>
  <c r="Y319" i="60"/>
  <c r="Z319" i="60"/>
  <c r="AA319" i="60"/>
  <c r="AB319" i="60"/>
  <c r="AC319" i="60"/>
  <c r="AD319" i="60"/>
  <c r="AE319" i="60"/>
  <c r="AF319" i="60"/>
  <c r="AG319" i="60"/>
  <c r="AH319" i="60"/>
  <c r="AI319" i="60"/>
  <c r="AJ319" i="60"/>
  <c r="AK319" i="60"/>
  <c r="AL319" i="60"/>
  <c r="AM319" i="60"/>
  <c r="AN319" i="60"/>
  <c r="AO319" i="60"/>
  <c r="AP319" i="60"/>
  <c r="AQ319" i="60"/>
  <c r="AR319" i="60"/>
  <c r="AS319" i="60"/>
  <c r="AT319" i="60"/>
  <c r="AU319" i="60"/>
  <c r="AV319" i="60"/>
  <c r="AW319" i="60"/>
  <c r="AX319" i="60"/>
  <c r="AY319" i="60"/>
  <c r="AZ319" i="60"/>
  <c r="BA319" i="60"/>
  <c r="BB319" i="60"/>
  <c r="BC319" i="60"/>
  <c r="BD319" i="60"/>
  <c r="BE319" i="60"/>
  <c r="BF319" i="60"/>
  <c r="BG319" i="60"/>
  <c r="BH319" i="60"/>
  <c r="BI319" i="60"/>
  <c r="BJ319" i="60"/>
  <c r="BK319" i="60"/>
  <c r="BL319" i="60"/>
  <c r="BM319" i="60"/>
  <c r="BN319" i="60"/>
  <c r="BO319" i="60"/>
  <c r="BP319" i="60"/>
  <c r="BQ319" i="60"/>
  <c r="BR319" i="60"/>
  <c r="BS319" i="60"/>
  <c r="BT319" i="60"/>
  <c r="BU319" i="60"/>
  <c r="BV319" i="60"/>
  <c r="BW319" i="60"/>
  <c r="BX319" i="60"/>
  <c r="BY319" i="60"/>
  <c r="BZ319" i="60"/>
  <c r="CA319" i="60"/>
  <c r="CB319" i="60"/>
  <c r="CC319" i="60"/>
  <c r="CD319" i="60"/>
  <c r="CE319" i="60"/>
  <c r="CF319" i="60"/>
  <c r="CG319" i="60"/>
  <c r="CH319" i="60"/>
  <c r="CI319" i="60"/>
  <c r="CJ319" i="60"/>
  <c r="CK319" i="60"/>
  <c r="CL319" i="60"/>
  <c r="CM319" i="60"/>
  <c r="E320" i="60"/>
  <c r="F320" i="60"/>
  <c r="G320" i="60"/>
  <c r="H320" i="60"/>
  <c r="I320" i="60"/>
  <c r="J320" i="60"/>
  <c r="K320" i="60"/>
  <c r="L320" i="60"/>
  <c r="M320" i="60"/>
  <c r="N320" i="60"/>
  <c r="O320" i="60"/>
  <c r="P320" i="60"/>
  <c r="Q320" i="60"/>
  <c r="R320" i="60"/>
  <c r="S320" i="60"/>
  <c r="T320" i="60"/>
  <c r="U320" i="60"/>
  <c r="V320" i="60"/>
  <c r="W320" i="60"/>
  <c r="X320" i="60"/>
  <c r="Y320" i="60"/>
  <c r="Z320" i="60"/>
  <c r="AA320" i="60"/>
  <c r="AB320" i="60"/>
  <c r="AC320" i="60"/>
  <c r="AD320" i="60"/>
  <c r="AE320" i="60"/>
  <c r="AF320" i="60"/>
  <c r="AG320" i="60"/>
  <c r="AH320" i="60"/>
  <c r="AI320" i="60"/>
  <c r="AJ320" i="60"/>
  <c r="AK320" i="60"/>
  <c r="AL320" i="60"/>
  <c r="AM320" i="60"/>
  <c r="AN320" i="60"/>
  <c r="AO320" i="60"/>
  <c r="AP320" i="60"/>
  <c r="AQ320" i="60"/>
  <c r="AR320" i="60"/>
  <c r="AS320" i="60"/>
  <c r="AT320" i="60"/>
  <c r="AU320" i="60"/>
  <c r="AV320" i="60"/>
  <c r="AW320" i="60"/>
  <c r="AX320" i="60"/>
  <c r="AY320" i="60"/>
  <c r="AZ320" i="60"/>
  <c r="BA320" i="60"/>
  <c r="BB320" i="60"/>
  <c r="BC320" i="60"/>
  <c r="BD320" i="60"/>
  <c r="BE320" i="60"/>
  <c r="BF320" i="60"/>
  <c r="BG320" i="60"/>
  <c r="BH320" i="60"/>
  <c r="BI320" i="60"/>
  <c r="BJ320" i="60"/>
  <c r="BK320" i="60"/>
  <c r="BL320" i="60"/>
  <c r="BM320" i="60"/>
  <c r="BN320" i="60"/>
  <c r="BO320" i="60"/>
  <c r="BP320" i="60"/>
  <c r="BQ320" i="60"/>
  <c r="BR320" i="60"/>
  <c r="BS320" i="60"/>
  <c r="BT320" i="60"/>
  <c r="BU320" i="60"/>
  <c r="BV320" i="60"/>
  <c r="BW320" i="60"/>
  <c r="BX320" i="60"/>
  <c r="BY320" i="60"/>
  <c r="BZ320" i="60"/>
  <c r="CA320" i="60"/>
  <c r="CB320" i="60"/>
  <c r="CC320" i="60"/>
  <c r="CD320" i="60"/>
  <c r="CE320" i="60"/>
  <c r="CF320" i="60"/>
  <c r="CG320" i="60"/>
  <c r="CH320" i="60"/>
  <c r="CI320" i="60"/>
  <c r="CJ320" i="60"/>
  <c r="CK320" i="60"/>
  <c r="CL320" i="60"/>
  <c r="CM320" i="60"/>
  <c r="E321" i="60"/>
  <c r="F321" i="60"/>
  <c r="G321" i="60"/>
  <c r="H321" i="60"/>
  <c r="I321" i="60"/>
  <c r="J321" i="60"/>
  <c r="K321" i="60"/>
  <c r="L321" i="60"/>
  <c r="M321" i="60"/>
  <c r="N321" i="60"/>
  <c r="O321" i="60"/>
  <c r="P321" i="60"/>
  <c r="Q321" i="60"/>
  <c r="R321" i="60"/>
  <c r="S321" i="60"/>
  <c r="T321" i="60"/>
  <c r="U321" i="60"/>
  <c r="V321" i="60"/>
  <c r="W321" i="60"/>
  <c r="X321" i="60"/>
  <c r="Y321" i="60"/>
  <c r="Z321" i="60"/>
  <c r="AA321" i="60"/>
  <c r="AB321" i="60"/>
  <c r="AC321" i="60"/>
  <c r="AD321" i="60"/>
  <c r="AE321" i="60"/>
  <c r="AF321" i="60"/>
  <c r="AG321" i="60"/>
  <c r="AH321" i="60"/>
  <c r="AI321" i="60"/>
  <c r="AJ321" i="60"/>
  <c r="AK321" i="60"/>
  <c r="AL321" i="60"/>
  <c r="AM321" i="60"/>
  <c r="AN321" i="60"/>
  <c r="AO321" i="60"/>
  <c r="AP321" i="60"/>
  <c r="AQ321" i="60"/>
  <c r="AR321" i="60"/>
  <c r="AS321" i="60"/>
  <c r="AT321" i="60"/>
  <c r="AU321" i="60"/>
  <c r="AV321" i="60"/>
  <c r="AW321" i="60"/>
  <c r="AX321" i="60"/>
  <c r="AY321" i="60"/>
  <c r="AZ321" i="60"/>
  <c r="BA321" i="60"/>
  <c r="BB321" i="60"/>
  <c r="BC321" i="60"/>
  <c r="BD321" i="60"/>
  <c r="BE321" i="60"/>
  <c r="BF321" i="60"/>
  <c r="BG321" i="60"/>
  <c r="BH321" i="60"/>
  <c r="BI321" i="60"/>
  <c r="BJ321" i="60"/>
  <c r="BK321" i="60"/>
  <c r="BL321" i="60"/>
  <c r="BM321" i="60"/>
  <c r="BN321" i="60"/>
  <c r="BO321" i="60"/>
  <c r="BP321" i="60"/>
  <c r="BQ321" i="60"/>
  <c r="BR321" i="60"/>
  <c r="BS321" i="60"/>
  <c r="BT321" i="60"/>
  <c r="BU321" i="60"/>
  <c r="BV321" i="60"/>
  <c r="BW321" i="60"/>
  <c r="BX321" i="60"/>
  <c r="BY321" i="60"/>
  <c r="BZ321" i="60"/>
  <c r="CA321" i="60"/>
  <c r="CB321" i="60"/>
  <c r="CC321" i="60"/>
  <c r="CD321" i="60"/>
  <c r="CE321" i="60"/>
  <c r="CF321" i="60"/>
  <c r="CG321" i="60"/>
  <c r="CH321" i="60"/>
  <c r="CI321" i="60"/>
  <c r="CJ321" i="60"/>
  <c r="CK321" i="60"/>
  <c r="CL321" i="60"/>
  <c r="CM321" i="60"/>
  <c r="E322" i="60"/>
  <c r="F322" i="60"/>
  <c r="G322" i="60"/>
  <c r="H322" i="60"/>
  <c r="I322" i="60"/>
  <c r="J322" i="60"/>
  <c r="K322" i="60"/>
  <c r="L322" i="60"/>
  <c r="M322" i="60"/>
  <c r="N322" i="60"/>
  <c r="O322" i="60"/>
  <c r="P322" i="60"/>
  <c r="Q322" i="60"/>
  <c r="R322" i="60"/>
  <c r="S322" i="60"/>
  <c r="T322" i="60"/>
  <c r="U322" i="60"/>
  <c r="V322" i="60"/>
  <c r="W322" i="60"/>
  <c r="X322" i="60"/>
  <c r="Y322" i="60"/>
  <c r="Z322" i="60"/>
  <c r="AA322" i="60"/>
  <c r="AB322" i="60"/>
  <c r="AC322" i="60"/>
  <c r="AD322" i="60"/>
  <c r="AE322" i="60"/>
  <c r="AF322" i="60"/>
  <c r="AG322" i="60"/>
  <c r="AH322" i="60"/>
  <c r="AI322" i="60"/>
  <c r="AJ322" i="60"/>
  <c r="AK322" i="60"/>
  <c r="AL322" i="60"/>
  <c r="AM322" i="60"/>
  <c r="AN322" i="60"/>
  <c r="AO322" i="60"/>
  <c r="AP322" i="60"/>
  <c r="AQ322" i="60"/>
  <c r="AR322" i="60"/>
  <c r="AS322" i="60"/>
  <c r="AT322" i="60"/>
  <c r="AU322" i="60"/>
  <c r="AV322" i="60"/>
  <c r="AW322" i="60"/>
  <c r="AX322" i="60"/>
  <c r="AY322" i="60"/>
  <c r="AZ322" i="60"/>
  <c r="BA322" i="60"/>
  <c r="BB322" i="60"/>
  <c r="BC322" i="60"/>
  <c r="BD322" i="60"/>
  <c r="BE322" i="60"/>
  <c r="BF322" i="60"/>
  <c r="BG322" i="60"/>
  <c r="BH322" i="60"/>
  <c r="BI322" i="60"/>
  <c r="BJ322" i="60"/>
  <c r="BK322" i="60"/>
  <c r="BL322" i="60"/>
  <c r="BM322" i="60"/>
  <c r="BN322" i="60"/>
  <c r="BO322" i="60"/>
  <c r="BP322" i="60"/>
  <c r="BQ322" i="60"/>
  <c r="BR322" i="60"/>
  <c r="BS322" i="60"/>
  <c r="BT322" i="60"/>
  <c r="BU322" i="60"/>
  <c r="BV322" i="60"/>
  <c r="BW322" i="60"/>
  <c r="BX322" i="60"/>
  <c r="BY322" i="60"/>
  <c r="BZ322" i="60"/>
  <c r="CA322" i="60"/>
  <c r="CB322" i="60"/>
  <c r="CC322" i="60"/>
  <c r="CD322" i="60"/>
  <c r="CE322" i="60"/>
  <c r="CF322" i="60"/>
  <c r="CG322" i="60"/>
  <c r="CH322" i="60"/>
  <c r="CI322" i="60"/>
  <c r="CJ322" i="60"/>
  <c r="CK322" i="60"/>
  <c r="CL322" i="60"/>
  <c r="CM322" i="60"/>
  <c r="E323" i="60"/>
  <c r="F323" i="60"/>
  <c r="G323" i="60"/>
  <c r="H323" i="60"/>
  <c r="I323" i="60"/>
  <c r="J323" i="60"/>
  <c r="K323" i="60"/>
  <c r="L323" i="60"/>
  <c r="M323" i="60"/>
  <c r="N323" i="60"/>
  <c r="O323" i="60"/>
  <c r="P323" i="60"/>
  <c r="Q323" i="60"/>
  <c r="R323" i="60"/>
  <c r="S323" i="60"/>
  <c r="T323" i="60"/>
  <c r="U323" i="60"/>
  <c r="V323" i="60"/>
  <c r="W323" i="60"/>
  <c r="X323" i="60"/>
  <c r="Y323" i="60"/>
  <c r="Z323" i="60"/>
  <c r="AA323" i="60"/>
  <c r="AB323" i="60"/>
  <c r="AC323" i="60"/>
  <c r="AD323" i="60"/>
  <c r="AE323" i="60"/>
  <c r="AF323" i="60"/>
  <c r="AG323" i="60"/>
  <c r="AH323" i="60"/>
  <c r="AI323" i="60"/>
  <c r="AJ323" i="60"/>
  <c r="AK323" i="60"/>
  <c r="AL323" i="60"/>
  <c r="AM323" i="60"/>
  <c r="AN323" i="60"/>
  <c r="AO323" i="60"/>
  <c r="AP323" i="60"/>
  <c r="AQ323" i="60"/>
  <c r="AR323" i="60"/>
  <c r="AS323" i="60"/>
  <c r="AT323" i="60"/>
  <c r="AU323" i="60"/>
  <c r="AV323" i="60"/>
  <c r="AW323" i="60"/>
  <c r="AX323" i="60"/>
  <c r="AY323" i="60"/>
  <c r="AZ323" i="60"/>
  <c r="BA323" i="60"/>
  <c r="BB323" i="60"/>
  <c r="BC323" i="60"/>
  <c r="BD323" i="60"/>
  <c r="BE323" i="60"/>
  <c r="BF323" i="60"/>
  <c r="BG323" i="60"/>
  <c r="BH323" i="60"/>
  <c r="BI323" i="60"/>
  <c r="BJ323" i="60"/>
  <c r="BK323" i="60"/>
  <c r="BL323" i="60"/>
  <c r="BM323" i="60"/>
  <c r="BN323" i="60"/>
  <c r="BO323" i="60"/>
  <c r="BP323" i="60"/>
  <c r="BQ323" i="60"/>
  <c r="BR323" i="60"/>
  <c r="BS323" i="60"/>
  <c r="BT323" i="60"/>
  <c r="BU323" i="60"/>
  <c r="BV323" i="60"/>
  <c r="BW323" i="60"/>
  <c r="BX323" i="60"/>
  <c r="BY323" i="60"/>
  <c r="BZ323" i="60"/>
  <c r="CA323" i="60"/>
  <c r="CB323" i="60"/>
  <c r="CC323" i="60"/>
  <c r="CD323" i="60"/>
  <c r="CE323" i="60"/>
  <c r="CF323" i="60"/>
  <c r="CG323" i="60"/>
  <c r="CH323" i="60"/>
  <c r="CI323" i="60"/>
  <c r="CJ323" i="60"/>
  <c r="CK323" i="60"/>
  <c r="CL323" i="60"/>
  <c r="CM323" i="60"/>
  <c r="E324" i="60"/>
  <c r="F324" i="60"/>
  <c r="G324" i="60"/>
  <c r="H324" i="60"/>
  <c r="I324" i="60"/>
  <c r="J324" i="60"/>
  <c r="K324" i="60"/>
  <c r="L324" i="60"/>
  <c r="M324" i="60"/>
  <c r="N324" i="60"/>
  <c r="O324" i="60"/>
  <c r="P324" i="60"/>
  <c r="Q324" i="60"/>
  <c r="R324" i="60"/>
  <c r="S324" i="60"/>
  <c r="T324" i="60"/>
  <c r="U324" i="60"/>
  <c r="V324" i="60"/>
  <c r="W324" i="60"/>
  <c r="X324" i="60"/>
  <c r="Y324" i="60"/>
  <c r="Z324" i="60"/>
  <c r="AA324" i="60"/>
  <c r="AB324" i="60"/>
  <c r="AC324" i="60"/>
  <c r="AD324" i="60"/>
  <c r="AE324" i="60"/>
  <c r="AF324" i="60"/>
  <c r="AG324" i="60"/>
  <c r="AH324" i="60"/>
  <c r="AI324" i="60"/>
  <c r="AJ324" i="60"/>
  <c r="AK324" i="60"/>
  <c r="AL324" i="60"/>
  <c r="AM324" i="60"/>
  <c r="AN324" i="60"/>
  <c r="AO324" i="60"/>
  <c r="AP324" i="60"/>
  <c r="AQ324" i="60"/>
  <c r="AR324" i="60"/>
  <c r="AS324" i="60"/>
  <c r="AT324" i="60"/>
  <c r="AU324" i="60"/>
  <c r="AV324" i="60"/>
  <c r="AW324" i="60"/>
  <c r="AX324" i="60"/>
  <c r="AY324" i="60"/>
  <c r="AZ324" i="60"/>
  <c r="BA324" i="60"/>
  <c r="BB324" i="60"/>
  <c r="BC324" i="60"/>
  <c r="BD324" i="60"/>
  <c r="BE324" i="60"/>
  <c r="BF324" i="60"/>
  <c r="BG324" i="60"/>
  <c r="BH324" i="60"/>
  <c r="BI324" i="60"/>
  <c r="BJ324" i="60"/>
  <c r="BK324" i="60"/>
  <c r="BL324" i="60"/>
  <c r="BM324" i="60"/>
  <c r="BN324" i="60"/>
  <c r="BO324" i="60"/>
  <c r="BP324" i="60"/>
  <c r="BQ324" i="60"/>
  <c r="BR324" i="60"/>
  <c r="BS324" i="60"/>
  <c r="BT324" i="60"/>
  <c r="BU324" i="60"/>
  <c r="BV324" i="60"/>
  <c r="BW324" i="60"/>
  <c r="BX324" i="60"/>
  <c r="BY324" i="60"/>
  <c r="BZ324" i="60"/>
  <c r="CA324" i="60"/>
  <c r="CB324" i="60"/>
  <c r="CC324" i="60"/>
  <c r="CD324" i="60"/>
  <c r="CE324" i="60"/>
  <c r="CF324" i="60"/>
  <c r="CG324" i="60"/>
  <c r="CH324" i="60"/>
  <c r="CI324" i="60"/>
  <c r="CJ324" i="60"/>
  <c r="CK324" i="60"/>
  <c r="CL324" i="60"/>
  <c r="CM324" i="60"/>
  <c r="E325" i="60"/>
  <c r="F325" i="60"/>
  <c r="G325" i="60"/>
  <c r="H325" i="60"/>
  <c r="I325" i="60"/>
  <c r="J325" i="60"/>
  <c r="K325" i="60"/>
  <c r="L325" i="60"/>
  <c r="M325" i="60"/>
  <c r="N325" i="60"/>
  <c r="O325" i="60"/>
  <c r="P325" i="60"/>
  <c r="Q325" i="60"/>
  <c r="R325" i="60"/>
  <c r="S325" i="60"/>
  <c r="T325" i="60"/>
  <c r="U325" i="60"/>
  <c r="V325" i="60"/>
  <c r="W325" i="60"/>
  <c r="X325" i="60"/>
  <c r="Y325" i="60"/>
  <c r="Z325" i="60"/>
  <c r="AA325" i="60"/>
  <c r="AB325" i="60"/>
  <c r="AC325" i="60"/>
  <c r="AD325" i="60"/>
  <c r="AE325" i="60"/>
  <c r="AF325" i="60"/>
  <c r="AG325" i="60"/>
  <c r="AH325" i="60"/>
  <c r="AI325" i="60"/>
  <c r="AJ325" i="60"/>
  <c r="AK325" i="60"/>
  <c r="AL325" i="60"/>
  <c r="AM325" i="60"/>
  <c r="AN325" i="60"/>
  <c r="AO325" i="60"/>
  <c r="AP325" i="60"/>
  <c r="AQ325" i="60"/>
  <c r="AR325" i="60"/>
  <c r="AS325" i="60"/>
  <c r="AT325" i="60"/>
  <c r="AU325" i="60"/>
  <c r="AV325" i="60"/>
  <c r="AW325" i="60"/>
  <c r="AX325" i="60"/>
  <c r="AY325" i="60"/>
  <c r="AZ325" i="60"/>
  <c r="BA325" i="60"/>
  <c r="BB325" i="60"/>
  <c r="BC325" i="60"/>
  <c r="BD325" i="60"/>
  <c r="BE325" i="60"/>
  <c r="BF325" i="60"/>
  <c r="BG325" i="60"/>
  <c r="BH325" i="60"/>
  <c r="BI325" i="60"/>
  <c r="BJ325" i="60"/>
  <c r="BK325" i="60"/>
  <c r="BL325" i="60"/>
  <c r="BM325" i="60"/>
  <c r="BN325" i="60"/>
  <c r="BO325" i="60"/>
  <c r="BP325" i="60"/>
  <c r="BQ325" i="60"/>
  <c r="BR325" i="60"/>
  <c r="BS325" i="60"/>
  <c r="BT325" i="60"/>
  <c r="BU325" i="60"/>
  <c r="BV325" i="60"/>
  <c r="BW325" i="60"/>
  <c r="BX325" i="60"/>
  <c r="BY325" i="60"/>
  <c r="BZ325" i="60"/>
  <c r="CA325" i="60"/>
  <c r="CB325" i="60"/>
  <c r="CC325" i="60"/>
  <c r="CD325" i="60"/>
  <c r="CE325" i="60"/>
  <c r="CF325" i="60"/>
  <c r="CG325" i="60"/>
  <c r="CH325" i="60"/>
  <c r="CI325" i="60"/>
  <c r="CJ325" i="60"/>
  <c r="CK325" i="60"/>
  <c r="CL325" i="60"/>
  <c r="CM325" i="60"/>
  <c r="E326" i="60"/>
  <c r="F326" i="60"/>
  <c r="G326" i="60"/>
  <c r="H326" i="60"/>
  <c r="I326" i="60"/>
  <c r="J326" i="60"/>
  <c r="K326" i="60"/>
  <c r="L326" i="60"/>
  <c r="M326" i="60"/>
  <c r="N326" i="60"/>
  <c r="O326" i="60"/>
  <c r="P326" i="60"/>
  <c r="Q326" i="60"/>
  <c r="R326" i="60"/>
  <c r="S326" i="60"/>
  <c r="T326" i="60"/>
  <c r="U326" i="60"/>
  <c r="V326" i="60"/>
  <c r="W326" i="60"/>
  <c r="X326" i="60"/>
  <c r="Y326" i="60"/>
  <c r="Z326" i="60"/>
  <c r="AA326" i="60"/>
  <c r="AB326" i="60"/>
  <c r="AC326" i="60"/>
  <c r="AD326" i="60"/>
  <c r="AE326" i="60"/>
  <c r="AF326" i="60"/>
  <c r="AG326" i="60"/>
  <c r="AH326" i="60"/>
  <c r="AI326" i="60"/>
  <c r="AJ326" i="60"/>
  <c r="AK326" i="60"/>
  <c r="AL326" i="60"/>
  <c r="AM326" i="60"/>
  <c r="AN326" i="60"/>
  <c r="AO326" i="60"/>
  <c r="AP326" i="60"/>
  <c r="AQ326" i="60"/>
  <c r="AR326" i="60"/>
  <c r="AS326" i="60"/>
  <c r="AT326" i="60"/>
  <c r="AU326" i="60"/>
  <c r="AV326" i="60"/>
  <c r="AW326" i="60"/>
  <c r="AX326" i="60"/>
  <c r="AY326" i="60"/>
  <c r="AZ326" i="60"/>
  <c r="BA326" i="60"/>
  <c r="BB326" i="60"/>
  <c r="BC326" i="60"/>
  <c r="BD326" i="60"/>
  <c r="BE326" i="60"/>
  <c r="BF326" i="60"/>
  <c r="BG326" i="60"/>
  <c r="BH326" i="60"/>
  <c r="BI326" i="60"/>
  <c r="BJ326" i="60"/>
  <c r="BK326" i="60"/>
  <c r="BL326" i="60"/>
  <c r="BM326" i="60"/>
  <c r="BN326" i="60"/>
  <c r="BO326" i="60"/>
  <c r="BP326" i="60"/>
  <c r="BQ326" i="60"/>
  <c r="BR326" i="60"/>
  <c r="BS326" i="60"/>
  <c r="BT326" i="60"/>
  <c r="BU326" i="60"/>
  <c r="BV326" i="60"/>
  <c r="BW326" i="60"/>
  <c r="BX326" i="60"/>
  <c r="BY326" i="60"/>
  <c r="BZ326" i="60"/>
  <c r="CA326" i="60"/>
  <c r="CB326" i="60"/>
  <c r="CC326" i="60"/>
  <c r="CD326" i="60"/>
  <c r="CE326" i="60"/>
  <c r="CF326" i="60"/>
  <c r="CG326" i="60"/>
  <c r="CH326" i="60"/>
  <c r="CI326" i="60"/>
  <c r="CJ326" i="60"/>
  <c r="CK326" i="60"/>
  <c r="CL326" i="60"/>
  <c r="CM326" i="60"/>
  <c r="E327" i="60"/>
  <c r="F327" i="60"/>
  <c r="G327" i="60"/>
  <c r="H327" i="60"/>
  <c r="I327" i="60"/>
  <c r="J327" i="60"/>
  <c r="K327" i="60"/>
  <c r="L327" i="60"/>
  <c r="M327" i="60"/>
  <c r="N327" i="60"/>
  <c r="O327" i="60"/>
  <c r="P327" i="60"/>
  <c r="Q327" i="60"/>
  <c r="R327" i="60"/>
  <c r="S327" i="60"/>
  <c r="T327" i="60"/>
  <c r="U327" i="60"/>
  <c r="V327" i="60"/>
  <c r="W327" i="60"/>
  <c r="X327" i="60"/>
  <c r="Y327" i="60"/>
  <c r="Z327" i="60"/>
  <c r="AA327" i="60"/>
  <c r="AB327" i="60"/>
  <c r="AC327" i="60"/>
  <c r="AD327" i="60"/>
  <c r="AE327" i="60"/>
  <c r="AF327" i="60"/>
  <c r="AG327" i="60"/>
  <c r="AH327" i="60"/>
  <c r="AI327" i="60"/>
  <c r="AJ327" i="60"/>
  <c r="AK327" i="60"/>
  <c r="AL327" i="60"/>
  <c r="AM327" i="60"/>
  <c r="AN327" i="60"/>
  <c r="AO327" i="60"/>
  <c r="AP327" i="60"/>
  <c r="AQ327" i="60"/>
  <c r="AR327" i="60"/>
  <c r="AS327" i="60"/>
  <c r="AT327" i="60"/>
  <c r="AU327" i="60"/>
  <c r="AV327" i="60"/>
  <c r="AW327" i="60"/>
  <c r="AX327" i="60"/>
  <c r="AY327" i="60"/>
  <c r="AZ327" i="60"/>
  <c r="BA327" i="60"/>
  <c r="BB327" i="60"/>
  <c r="BC327" i="60"/>
  <c r="BD327" i="60"/>
  <c r="BE327" i="60"/>
  <c r="BF327" i="60"/>
  <c r="BG327" i="60"/>
  <c r="BH327" i="60"/>
  <c r="BI327" i="60"/>
  <c r="BJ327" i="60"/>
  <c r="BK327" i="60"/>
  <c r="BL327" i="60"/>
  <c r="BM327" i="60"/>
  <c r="BN327" i="60"/>
  <c r="BO327" i="60"/>
  <c r="BP327" i="60"/>
  <c r="BQ327" i="60"/>
  <c r="BR327" i="60"/>
  <c r="BS327" i="60"/>
  <c r="BT327" i="60"/>
  <c r="BU327" i="60"/>
  <c r="BV327" i="60"/>
  <c r="BW327" i="60"/>
  <c r="BX327" i="60"/>
  <c r="BY327" i="60"/>
  <c r="BZ327" i="60"/>
  <c r="CA327" i="60"/>
  <c r="CB327" i="60"/>
  <c r="CC327" i="60"/>
  <c r="CD327" i="60"/>
  <c r="CE327" i="60"/>
  <c r="CF327" i="60"/>
  <c r="CG327" i="60"/>
  <c r="CH327" i="60"/>
  <c r="CI327" i="60"/>
  <c r="CJ327" i="60"/>
  <c r="CK327" i="60"/>
  <c r="CL327" i="60"/>
  <c r="CM327" i="60"/>
  <c r="E328" i="60"/>
  <c r="F328" i="60"/>
  <c r="G328" i="60"/>
  <c r="H328" i="60"/>
  <c r="I328" i="60"/>
  <c r="J328" i="60"/>
  <c r="K328" i="60"/>
  <c r="L328" i="60"/>
  <c r="M328" i="60"/>
  <c r="N328" i="60"/>
  <c r="O328" i="60"/>
  <c r="P328" i="60"/>
  <c r="Q328" i="60"/>
  <c r="R328" i="60"/>
  <c r="S328" i="60"/>
  <c r="T328" i="60"/>
  <c r="U328" i="60"/>
  <c r="V328" i="60"/>
  <c r="W328" i="60"/>
  <c r="X328" i="60"/>
  <c r="Y328" i="60"/>
  <c r="Z328" i="60"/>
  <c r="AA328" i="60"/>
  <c r="AB328" i="60"/>
  <c r="AC328" i="60"/>
  <c r="AD328" i="60"/>
  <c r="AE328" i="60"/>
  <c r="AF328" i="60"/>
  <c r="AG328" i="60"/>
  <c r="AH328" i="60"/>
  <c r="AI328" i="60"/>
  <c r="AJ328" i="60"/>
  <c r="AK328" i="60"/>
  <c r="AL328" i="60"/>
  <c r="AM328" i="60"/>
  <c r="AN328" i="60"/>
  <c r="AO328" i="60"/>
  <c r="AP328" i="60"/>
  <c r="AQ328" i="60"/>
  <c r="AR328" i="60"/>
  <c r="AS328" i="60"/>
  <c r="AT328" i="60"/>
  <c r="AU328" i="60"/>
  <c r="AV328" i="60"/>
  <c r="AW328" i="60"/>
  <c r="AX328" i="60"/>
  <c r="AY328" i="60"/>
  <c r="AZ328" i="60"/>
  <c r="BA328" i="60"/>
  <c r="BB328" i="60"/>
  <c r="BC328" i="60"/>
  <c r="BD328" i="60"/>
  <c r="BE328" i="60"/>
  <c r="BF328" i="60"/>
  <c r="BG328" i="60"/>
  <c r="BH328" i="60"/>
  <c r="BI328" i="60"/>
  <c r="BJ328" i="60"/>
  <c r="BK328" i="60"/>
  <c r="BL328" i="60"/>
  <c r="BM328" i="60"/>
  <c r="BN328" i="60"/>
  <c r="BO328" i="60"/>
  <c r="BP328" i="60"/>
  <c r="BQ328" i="60"/>
  <c r="BR328" i="60"/>
  <c r="BS328" i="60"/>
  <c r="BT328" i="60"/>
  <c r="BU328" i="60"/>
  <c r="BV328" i="60"/>
  <c r="BW328" i="60"/>
  <c r="BX328" i="60"/>
  <c r="BY328" i="60"/>
  <c r="BZ328" i="60"/>
  <c r="CA328" i="60"/>
  <c r="CB328" i="60"/>
  <c r="CC328" i="60"/>
  <c r="CD328" i="60"/>
  <c r="CE328" i="60"/>
  <c r="CF328" i="60"/>
  <c r="CG328" i="60"/>
  <c r="CH328" i="60"/>
  <c r="CI328" i="60"/>
  <c r="CJ328" i="60"/>
  <c r="CK328" i="60"/>
  <c r="CL328" i="60"/>
  <c r="CM328" i="60"/>
  <c r="E329" i="60"/>
  <c r="F329" i="60"/>
  <c r="G329" i="60"/>
  <c r="H329" i="60"/>
  <c r="I329" i="60"/>
  <c r="J329" i="60"/>
  <c r="K329" i="60"/>
  <c r="L329" i="60"/>
  <c r="M329" i="60"/>
  <c r="N329" i="60"/>
  <c r="O329" i="60"/>
  <c r="P329" i="60"/>
  <c r="Q329" i="60"/>
  <c r="R329" i="60"/>
  <c r="S329" i="60"/>
  <c r="T329" i="60"/>
  <c r="U329" i="60"/>
  <c r="V329" i="60"/>
  <c r="W329" i="60"/>
  <c r="X329" i="60"/>
  <c r="Y329" i="60"/>
  <c r="Z329" i="60"/>
  <c r="AA329" i="60"/>
  <c r="AB329" i="60"/>
  <c r="AC329" i="60"/>
  <c r="AD329" i="60"/>
  <c r="AE329" i="60"/>
  <c r="AF329" i="60"/>
  <c r="AG329" i="60"/>
  <c r="AH329" i="60"/>
  <c r="AI329" i="60"/>
  <c r="AJ329" i="60"/>
  <c r="AK329" i="60"/>
  <c r="AL329" i="60"/>
  <c r="AM329" i="60"/>
  <c r="AN329" i="60"/>
  <c r="AO329" i="60"/>
  <c r="AP329" i="60"/>
  <c r="AQ329" i="60"/>
  <c r="AR329" i="60"/>
  <c r="AS329" i="60"/>
  <c r="AT329" i="60"/>
  <c r="AU329" i="60"/>
  <c r="AV329" i="60"/>
  <c r="AW329" i="60"/>
  <c r="AX329" i="60"/>
  <c r="AY329" i="60"/>
  <c r="AZ329" i="60"/>
  <c r="BA329" i="60"/>
  <c r="BB329" i="60"/>
  <c r="BC329" i="60"/>
  <c r="BD329" i="60"/>
  <c r="BE329" i="60"/>
  <c r="BF329" i="60"/>
  <c r="BG329" i="60"/>
  <c r="BH329" i="60"/>
  <c r="BI329" i="60"/>
  <c r="BJ329" i="60"/>
  <c r="BK329" i="60"/>
  <c r="BL329" i="60"/>
  <c r="BM329" i="60"/>
  <c r="BN329" i="60"/>
  <c r="BO329" i="60"/>
  <c r="BP329" i="60"/>
  <c r="BQ329" i="60"/>
  <c r="BR329" i="60"/>
  <c r="BS329" i="60"/>
  <c r="BT329" i="60"/>
  <c r="BU329" i="60"/>
  <c r="BV329" i="60"/>
  <c r="BW329" i="60"/>
  <c r="BX329" i="60"/>
  <c r="BY329" i="60"/>
  <c r="BZ329" i="60"/>
  <c r="CA329" i="60"/>
  <c r="CB329" i="60"/>
  <c r="CC329" i="60"/>
  <c r="CD329" i="60"/>
  <c r="CE329" i="60"/>
  <c r="CF329" i="60"/>
  <c r="CG329" i="60"/>
  <c r="CH329" i="60"/>
  <c r="CI329" i="60"/>
  <c r="CJ329" i="60"/>
  <c r="CK329" i="60"/>
  <c r="CL329" i="60"/>
  <c r="CM329" i="60"/>
  <c r="E330" i="60"/>
  <c r="F330" i="60"/>
  <c r="G330" i="60"/>
  <c r="H330" i="60"/>
  <c r="I330" i="60"/>
  <c r="J330" i="60"/>
  <c r="K330" i="60"/>
  <c r="L330" i="60"/>
  <c r="M330" i="60"/>
  <c r="N330" i="60"/>
  <c r="O330" i="60"/>
  <c r="P330" i="60"/>
  <c r="Q330" i="60"/>
  <c r="R330" i="60"/>
  <c r="S330" i="60"/>
  <c r="T330" i="60"/>
  <c r="U330" i="60"/>
  <c r="V330" i="60"/>
  <c r="W330" i="60"/>
  <c r="X330" i="60"/>
  <c r="Y330" i="60"/>
  <c r="Z330" i="60"/>
  <c r="AA330" i="60"/>
  <c r="AB330" i="60"/>
  <c r="AC330" i="60"/>
  <c r="AD330" i="60"/>
  <c r="AE330" i="60"/>
  <c r="AF330" i="60"/>
  <c r="AG330" i="60"/>
  <c r="AH330" i="60"/>
  <c r="AI330" i="60"/>
  <c r="AJ330" i="60"/>
  <c r="AK330" i="60"/>
  <c r="AL330" i="60"/>
  <c r="AM330" i="60"/>
  <c r="AN330" i="60"/>
  <c r="AO330" i="60"/>
  <c r="AP330" i="60"/>
  <c r="AQ330" i="60"/>
  <c r="AR330" i="60"/>
  <c r="AS330" i="60"/>
  <c r="AT330" i="60"/>
  <c r="AU330" i="60"/>
  <c r="AV330" i="60"/>
  <c r="AW330" i="60"/>
  <c r="AX330" i="60"/>
  <c r="AY330" i="60"/>
  <c r="AZ330" i="60"/>
  <c r="BA330" i="60"/>
  <c r="BB330" i="60"/>
  <c r="BC330" i="60"/>
  <c r="BD330" i="60"/>
  <c r="BE330" i="60"/>
  <c r="BF330" i="60"/>
  <c r="BG330" i="60"/>
  <c r="BH330" i="60"/>
  <c r="BI330" i="60"/>
  <c r="BJ330" i="60"/>
  <c r="BK330" i="60"/>
  <c r="BL330" i="60"/>
  <c r="BM330" i="60"/>
  <c r="BN330" i="60"/>
  <c r="BO330" i="60"/>
  <c r="BP330" i="60"/>
  <c r="BQ330" i="60"/>
  <c r="BR330" i="60"/>
  <c r="BS330" i="60"/>
  <c r="BT330" i="60"/>
  <c r="BU330" i="60"/>
  <c r="BV330" i="60"/>
  <c r="BW330" i="60"/>
  <c r="BX330" i="60"/>
  <c r="BY330" i="60"/>
  <c r="BZ330" i="60"/>
  <c r="CA330" i="60"/>
  <c r="CB330" i="60"/>
  <c r="CC330" i="60"/>
  <c r="CD330" i="60"/>
  <c r="CE330" i="60"/>
  <c r="CF330" i="60"/>
  <c r="CG330" i="60"/>
  <c r="CH330" i="60"/>
  <c r="CI330" i="60"/>
  <c r="CJ330" i="60"/>
  <c r="CK330" i="60"/>
  <c r="CL330" i="60"/>
  <c r="CM330" i="60"/>
  <c r="E331" i="60"/>
  <c r="F331" i="60"/>
  <c r="G331" i="60"/>
  <c r="H331" i="60"/>
  <c r="I331" i="60"/>
  <c r="J331" i="60"/>
  <c r="K331" i="60"/>
  <c r="L331" i="60"/>
  <c r="M331" i="60"/>
  <c r="N331" i="60"/>
  <c r="O331" i="60"/>
  <c r="P331" i="60"/>
  <c r="Q331" i="60"/>
  <c r="R331" i="60"/>
  <c r="S331" i="60"/>
  <c r="T331" i="60"/>
  <c r="U331" i="60"/>
  <c r="V331" i="60"/>
  <c r="W331" i="60"/>
  <c r="X331" i="60"/>
  <c r="Y331" i="60"/>
  <c r="Z331" i="60"/>
  <c r="AA331" i="60"/>
  <c r="AB331" i="60"/>
  <c r="AC331" i="60"/>
  <c r="AD331" i="60"/>
  <c r="AE331" i="60"/>
  <c r="AF331" i="60"/>
  <c r="AG331" i="60"/>
  <c r="AH331" i="60"/>
  <c r="AI331" i="60"/>
  <c r="AJ331" i="60"/>
  <c r="AK331" i="60"/>
  <c r="AL331" i="60"/>
  <c r="AM331" i="60"/>
  <c r="AN331" i="60"/>
  <c r="AO331" i="60"/>
  <c r="AP331" i="60"/>
  <c r="AQ331" i="60"/>
  <c r="AR331" i="60"/>
  <c r="AS331" i="60"/>
  <c r="AT331" i="60"/>
  <c r="AU331" i="60"/>
  <c r="AV331" i="60"/>
  <c r="AW331" i="60"/>
  <c r="AX331" i="60"/>
  <c r="AY331" i="60"/>
  <c r="AZ331" i="60"/>
  <c r="BA331" i="60"/>
  <c r="BB331" i="60"/>
  <c r="BC331" i="60"/>
  <c r="BD331" i="60"/>
  <c r="BE331" i="60"/>
  <c r="BF331" i="60"/>
  <c r="BG331" i="60"/>
  <c r="BH331" i="60"/>
  <c r="BI331" i="60"/>
  <c r="BJ331" i="60"/>
  <c r="BK331" i="60"/>
  <c r="BL331" i="60"/>
  <c r="BM331" i="60"/>
  <c r="BN331" i="60"/>
  <c r="BO331" i="60"/>
  <c r="BP331" i="60"/>
  <c r="BQ331" i="60"/>
  <c r="BR331" i="60"/>
  <c r="BS331" i="60"/>
  <c r="BT331" i="60"/>
  <c r="BU331" i="60"/>
  <c r="BV331" i="60"/>
  <c r="BW331" i="60"/>
  <c r="BX331" i="60"/>
  <c r="BY331" i="60"/>
  <c r="BZ331" i="60"/>
  <c r="CA331" i="60"/>
  <c r="CB331" i="60"/>
  <c r="CC331" i="60"/>
  <c r="CD331" i="60"/>
  <c r="CE331" i="60"/>
  <c r="CF331" i="60"/>
  <c r="CG331" i="60"/>
  <c r="CH331" i="60"/>
  <c r="CI331" i="60"/>
  <c r="CJ331" i="60"/>
  <c r="CK331" i="60"/>
  <c r="CL331" i="60"/>
  <c r="CM331" i="60"/>
  <c r="E332" i="60"/>
  <c r="F332" i="60"/>
  <c r="G332" i="60"/>
  <c r="H332" i="60"/>
  <c r="I332" i="60"/>
  <c r="J332" i="60"/>
  <c r="K332" i="60"/>
  <c r="L332" i="60"/>
  <c r="M332" i="60"/>
  <c r="N332" i="60"/>
  <c r="O332" i="60"/>
  <c r="P332" i="60"/>
  <c r="Q332" i="60"/>
  <c r="R332" i="60"/>
  <c r="S332" i="60"/>
  <c r="T332" i="60"/>
  <c r="U332" i="60"/>
  <c r="V332" i="60"/>
  <c r="W332" i="60"/>
  <c r="X332" i="60"/>
  <c r="Y332" i="60"/>
  <c r="Z332" i="60"/>
  <c r="AA332" i="60"/>
  <c r="AB332" i="60"/>
  <c r="AC332" i="60"/>
  <c r="AD332" i="60"/>
  <c r="AE332" i="60"/>
  <c r="AF332" i="60"/>
  <c r="AG332" i="60"/>
  <c r="AH332" i="60"/>
  <c r="AI332" i="60"/>
  <c r="AJ332" i="60"/>
  <c r="AK332" i="60"/>
  <c r="AL332" i="60"/>
  <c r="AM332" i="60"/>
  <c r="AN332" i="60"/>
  <c r="AO332" i="60"/>
  <c r="AP332" i="60"/>
  <c r="AQ332" i="60"/>
  <c r="AR332" i="60"/>
  <c r="AS332" i="60"/>
  <c r="AT332" i="60"/>
  <c r="AU332" i="60"/>
  <c r="AV332" i="60"/>
  <c r="AW332" i="60"/>
  <c r="AX332" i="60"/>
  <c r="AY332" i="60"/>
  <c r="AZ332" i="60"/>
  <c r="BA332" i="60"/>
  <c r="BB332" i="60"/>
  <c r="BC332" i="60"/>
  <c r="BD332" i="60"/>
  <c r="BE332" i="60"/>
  <c r="BF332" i="60"/>
  <c r="BG332" i="60"/>
  <c r="BH332" i="60"/>
  <c r="BI332" i="60"/>
  <c r="BJ332" i="60"/>
  <c r="BK332" i="60"/>
  <c r="BL332" i="60"/>
  <c r="BM332" i="60"/>
  <c r="BN332" i="60"/>
  <c r="BO332" i="60"/>
  <c r="BP332" i="60"/>
  <c r="BQ332" i="60"/>
  <c r="BR332" i="60"/>
  <c r="BS332" i="60"/>
  <c r="BT332" i="60"/>
  <c r="BU332" i="60"/>
  <c r="BV332" i="60"/>
  <c r="BW332" i="60"/>
  <c r="BX332" i="60"/>
  <c r="BY332" i="60"/>
  <c r="BZ332" i="60"/>
  <c r="CA332" i="60"/>
  <c r="CB332" i="60"/>
  <c r="CC332" i="60"/>
  <c r="CD332" i="60"/>
  <c r="CE332" i="60"/>
  <c r="CF332" i="60"/>
  <c r="CG332" i="60"/>
  <c r="CH332" i="60"/>
  <c r="CI332" i="60"/>
  <c r="CJ332" i="60"/>
  <c r="CK332" i="60"/>
  <c r="CL332" i="60"/>
  <c r="CM332" i="60"/>
  <c r="E333" i="60"/>
  <c r="F333" i="60"/>
  <c r="G333" i="60"/>
  <c r="H333" i="60"/>
  <c r="I333" i="60"/>
  <c r="J333" i="60"/>
  <c r="K333" i="60"/>
  <c r="L333" i="60"/>
  <c r="M333" i="60"/>
  <c r="N333" i="60"/>
  <c r="O333" i="60"/>
  <c r="P333" i="60"/>
  <c r="Q333" i="60"/>
  <c r="R333" i="60"/>
  <c r="S333" i="60"/>
  <c r="T333" i="60"/>
  <c r="U333" i="60"/>
  <c r="V333" i="60"/>
  <c r="W333" i="60"/>
  <c r="X333" i="60"/>
  <c r="Y333" i="60"/>
  <c r="Z333" i="60"/>
  <c r="AA333" i="60"/>
  <c r="AB333" i="60"/>
  <c r="AC333" i="60"/>
  <c r="AD333" i="60"/>
  <c r="AE333" i="60"/>
  <c r="AF333" i="60"/>
  <c r="AG333" i="60"/>
  <c r="AH333" i="60"/>
  <c r="AI333" i="60"/>
  <c r="AJ333" i="60"/>
  <c r="AK333" i="60"/>
  <c r="AL333" i="60"/>
  <c r="AM333" i="60"/>
  <c r="AN333" i="60"/>
  <c r="AO333" i="60"/>
  <c r="AP333" i="60"/>
  <c r="AQ333" i="60"/>
  <c r="AR333" i="60"/>
  <c r="AS333" i="60"/>
  <c r="AT333" i="60"/>
  <c r="AU333" i="60"/>
  <c r="AV333" i="60"/>
  <c r="AW333" i="60"/>
  <c r="AX333" i="60"/>
  <c r="AY333" i="60"/>
  <c r="AZ333" i="60"/>
  <c r="BA333" i="60"/>
  <c r="BB333" i="60"/>
  <c r="BC333" i="60"/>
  <c r="BD333" i="60"/>
  <c r="BE333" i="60"/>
  <c r="BF333" i="60"/>
  <c r="BG333" i="60"/>
  <c r="BH333" i="60"/>
  <c r="BI333" i="60"/>
  <c r="BJ333" i="60"/>
  <c r="BK333" i="60"/>
  <c r="BL333" i="60"/>
  <c r="BM333" i="60"/>
  <c r="BN333" i="60"/>
  <c r="BO333" i="60"/>
  <c r="BP333" i="60"/>
  <c r="BQ333" i="60"/>
  <c r="BR333" i="60"/>
  <c r="BS333" i="60"/>
  <c r="BT333" i="60"/>
  <c r="BU333" i="60"/>
  <c r="BV333" i="60"/>
  <c r="BW333" i="60"/>
  <c r="BX333" i="60"/>
  <c r="BY333" i="60"/>
  <c r="BZ333" i="60"/>
  <c r="CA333" i="60"/>
  <c r="CB333" i="60"/>
  <c r="CC333" i="60"/>
  <c r="CD333" i="60"/>
  <c r="CE333" i="60"/>
  <c r="CF333" i="60"/>
  <c r="CG333" i="60"/>
  <c r="CH333" i="60"/>
  <c r="CI333" i="60"/>
  <c r="CJ333" i="60"/>
  <c r="CK333" i="60"/>
  <c r="CL333" i="60"/>
  <c r="CM333" i="60"/>
  <c r="E334" i="60"/>
  <c r="F334" i="60"/>
  <c r="G334" i="60"/>
  <c r="H334" i="60"/>
  <c r="I334" i="60"/>
  <c r="J334" i="60"/>
  <c r="K334" i="60"/>
  <c r="L334" i="60"/>
  <c r="M334" i="60"/>
  <c r="N334" i="60"/>
  <c r="O334" i="60"/>
  <c r="P334" i="60"/>
  <c r="Q334" i="60"/>
  <c r="R334" i="60"/>
  <c r="S334" i="60"/>
  <c r="T334" i="60"/>
  <c r="U334" i="60"/>
  <c r="V334" i="60"/>
  <c r="W334" i="60"/>
  <c r="X334" i="60"/>
  <c r="Y334" i="60"/>
  <c r="Z334" i="60"/>
  <c r="AA334" i="60"/>
  <c r="AB334" i="60"/>
  <c r="AC334" i="60"/>
  <c r="AD334" i="60"/>
  <c r="AE334" i="60"/>
  <c r="AF334" i="60"/>
  <c r="AG334" i="60"/>
  <c r="AH334" i="60"/>
  <c r="AI334" i="60"/>
  <c r="AJ334" i="60"/>
  <c r="AK334" i="60"/>
  <c r="AL334" i="60"/>
  <c r="AM334" i="60"/>
  <c r="AN334" i="60"/>
  <c r="AO334" i="60"/>
  <c r="AP334" i="60"/>
  <c r="AQ334" i="60"/>
  <c r="AR334" i="60"/>
  <c r="AS334" i="60"/>
  <c r="AT334" i="60"/>
  <c r="AU334" i="60"/>
  <c r="AV334" i="60"/>
  <c r="AW334" i="60"/>
  <c r="AX334" i="60"/>
  <c r="AY334" i="60"/>
  <c r="AZ334" i="60"/>
  <c r="BA334" i="60"/>
  <c r="BB334" i="60"/>
  <c r="BC334" i="60"/>
  <c r="BD334" i="60"/>
  <c r="BE334" i="60"/>
  <c r="BF334" i="60"/>
  <c r="BG334" i="60"/>
  <c r="BH334" i="60"/>
  <c r="BI334" i="60"/>
  <c r="BJ334" i="60"/>
  <c r="BK334" i="60"/>
  <c r="BL334" i="60"/>
  <c r="BM334" i="60"/>
  <c r="BN334" i="60"/>
  <c r="BO334" i="60"/>
  <c r="BP334" i="60"/>
  <c r="BQ334" i="60"/>
  <c r="BR334" i="60"/>
  <c r="BS334" i="60"/>
  <c r="BT334" i="60"/>
  <c r="BU334" i="60"/>
  <c r="BV334" i="60"/>
  <c r="BW334" i="60"/>
  <c r="BX334" i="60"/>
  <c r="BY334" i="60"/>
  <c r="BZ334" i="60"/>
  <c r="CA334" i="60"/>
  <c r="CB334" i="60"/>
  <c r="CC334" i="60"/>
  <c r="CD334" i="60"/>
  <c r="CE334" i="60"/>
  <c r="CF334" i="60"/>
  <c r="CG334" i="60"/>
  <c r="CH334" i="60"/>
  <c r="CI334" i="60"/>
  <c r="CJ334" i="60"/>
  <c r="CK334" i="60"/>
  <c r="CL334" i="60"/>
  <c r="CM334" i="60"/>
  <c r="E335" i="60"/>
  <c r="F335" i="60"/>
  <c r="G335" i="60"/>
  <c r="H335" i="60"/>
  <c r="I335" i="60"/>
  <c r="J335" i="60"/>
  <c r="K335" i="60"/>
  <c r="L335" i="60"/>
  <c r="M335" i="60"/>
  <c r="N335" i="60"/>
  <c r="O335" i="60"/>
  <c r="P335" i="60"/>
  <c r="Q335" i="60"/>
  <c r="R335" i="60"/>
  <c r="S335" i="60"/>
  <c r="T335" i="60"/>
  <c r="U335" i="60"/>
  <c r="V335" i="60"/>
  <c r="W335" i="60"/>
  <c r="X335" i="60"/>
  <c r="Y335" i="60"/>
  <c r="Z335" i="60"/>
  <c r="AA335" i="60"/>
  <c r="AB335" i="60"/>
  <c r="AC335" i="60"/>
  <c r="AD335" i="60"/>
  <c r="AE335" i="60"/>
  <c r="AF335" i="60"/>
  <c r="AG335" i="60"/>
  <c r="AH335" i="60"/>
  <c r="AI335" i="60"/>
  <c r="AJ335" i="60"/>
  <c r="AK335" i="60"/>
  <c r="AL335" i="60"/>
  <c r="AM335" i="60"/>
  <c r="AN335" i="60"/>
  <c r="AO335" i="60"/>
  <c r="AP335" i="60"/>
  <c r="AQ335" i="60"/>
  <c r="AR335" i="60"/>
  <c r="AS335" i="60"/>
  <c r="AT335" i="60"/>
  <c r="AU335" i="60"/>
  <c r="AV335" i="60"/>
  <c r="AW335" i="60"/>
  <c r="AX335" i="60"/>
  <c r="AY335" i="60"/>
  <c r="AZ335" i="60"/>
  <c r="BA335" i="60"/>
  <c r="BB335" i="60"/>
  <c r="BC335" i="60"/>
  <c r="BD335" i="60"/>
  <c r="BE335" i="60"/>
  <c r="BF335" i="60"/>
  <c r="BG335" i="60"/>
  <c r="BH335" i="60"/>
  <c r="BI335" i="60"/>
  <c r="BJ335" i="60"/>
  <c r="BK335" i="60"/>
  <c r="BL335" i="60"/>
  <c r="BM335" i="60"/>
  <c r="BN335" i="60"/>
  <c r="BO335" i="60"/>
  <c r="BP335" i="60"/>
  <c r="BQ335" i="60"/>
  <c r="BR335" i="60"/>
  <c r="BS335" i="60"/>
  <c r="BT335" i="60"/>
  <c r="BU335" i="60"/>
  <c r="BV335" i="60"/>
  <c r="BW335" i="60"/>
  <c r="BX335" i="60"/>
  <c r="BY335" i="60"/>
  <c r="BZ335" i="60"/>
  <c r="CA335" i="60"/>
  <c r="CB335" i="60"/>
  <c r="CC335" i="60"/>
  <c r="CD335" i="60"/>
  <c r="CE335" i="60"/>
  <c r="CF335" i="60"/>
  <c r="CG335" i="60"/>
  <c r="CH335" i="60"/>
  <c r="CI335" i="60"/>
  <c r="CJ335" i="60"/>
  <c r="CK335" i="60"/>
  <c r="CL335" i="60"/>
  <c r="CM335" i="60"/>
  <c r="E336" i="60"/>
  <c r="F336" i="60"/>
  <c r="G336" i="60"/>
  <c r="H336" i="60"/>
  <c r="I336" i="60"/>
  <c r="J336" i="60"/>
  <c r="K336" i="60"/>
  <c r="L336" i="60"/>
  <c r="M336" i="60"/>
  <c r="N336" i="60"/>
  <c r="O336" i="60"/>
  <c r="P336" i="60"/>
  <c r="Q336" i="60"/>
  <c r="R336" i="60"/>
  <c r="S336" i="60"/>
  <c r="T336" i="60"/>
  <c r="U336" i="60"/>
  <c r="V336" i="60"/>
  <c r="W336" i="60"/>
  <c r="X336" i="60"/>
  <c r="Y336" i="60"/>
  <c r="Z336" i="60"/>
  <c r="AA336" i="60"/>
  <c r="AB336" i="60"/>
  <c r="AC336" i="60"/>
  <c r="AD336" i="60"/>
  <c r="AE336" i="60"/>
  <c r="AF336" i="60"/>
  <c r="AG336" i="60"/>
  <c r="AH336" i="60"/>
  <c r="AI336" i="60"/>
  <c r="AJ336" i="60"/>
  <c r="AK336" i="60"/>
  <c r="AL336" i="60"/>
  <c r="AM336" i="60"/>
  <c r="AN336" i="60"/>
  <c r="AO336" i="60"/>
  <c r="AP336" i="60"/>
  <c r="AQ336" i="60"/>
  <c r="AR336" i="60"/>
  <c r="AS336" i="60"/>
  <c r="AT336" i="60"/>
  <c r="AU336" i="60"/>
  <c r="AV336" i="60"/>
  <c r="AW336" i="60"/>
  <c r="AX336" i="60"/>
  <c r="AY336" i="60"/>
  <c r="AZ336" i="60"/>
  <c r="BA336" i="60"/>
  <c r="BB336" i="60"/>
  <c r="BC336" i="60"/>
  <c r="BD336" i="60"/>
  <c r="BE336" i="60"/>
  <c r="BF336" i="60"/>
  <c r="BG336" i="60"/>
  <c r="BH336" i="60"/>
  <c r="BI336" i="60"/>
  <c r="BJ336" i="60"/>
  <c r="BK336" i="60"/>
  <c r="BL336" i="60"/>
  <c r="BM336" i="60"/>
  <c r="BN336" i="60"/>
  <c r="BO336" i="60"/>
  <c r="BP336" i="60"/>
  <c r="BQ336" i="60"/>
  <c r="BR336" i="60"/>
  <c r="BS336" i="60"/>
  <c r="BT336" i="60"/>
  <c r="BU336" i="60"/>
  <c r="BV336" i="60"/>
  <c r="BW336" i="60"/>
  <c r="BX336" i="60"/>
  <c r="BY336" i="60"/>
  <c r="BZ336" i="60"/>
  <c r="CA336" i="60"/>
  <c r="CB336" i="60"/>
  <c r="CC336" i="60"/>
  <c r="CD336" i="60"/>
  <c r="CE336" i="60"/>
  <c r="CF336" i="60"/>
  <c r="CG336" i="60"/>
  <c r="CH336" i="60"/>
  <c r="CI336" i="60"/>
  <c r="CJ336" i="60"/>
  <c r="CK336" i="60"/>
  <c r="CL336" i="60"/>
  <c r="CM336" i="60"/>
  <c r="E337" i="60"/>
  <c r="F337" i="60"/>
  <c r="G337" i="60"/>
  <c r="H337" i="60"/>
  <c r="I337" i="60"/>
  <c r="J337" i="60"/>
  <c r="K337" i="60"/>
  <c r="L337" i="60"/>
  <c r="M337" i="60"/>
  <c r="N337" i="60"/>
  <c r="O337" i="60"/>
  <c r="P337" i="60"/>
  <c r="Q337" i="60"/>
  <c r="R337" i="60"/>
  <c r="S337" i="60"/>
  <c r="T337" i="60"/>
  <c r="U337" i="60"/>
  <c r="V337" i="60"/>
  <c r="W337" i="60"/>
  <c r="X337" i="60"/>
  <c r="Y337" i="60"/>
  <c r="Z337" i="60"/>
  <c r="AA337" i="60"/>
  <c r="AB337" i="60"/>
  <c r="AC337" i="60"/>
  <c r="AD337" i="60"/>
  <c r="AE337" i="60"/>
  <c r="AF337" i="60"/>
  <c r="AG337" i="60"/>
  <c r="AH337" i="60"/>
  <c r="AI337" i="60"/>
  <c r="AJ337" i="60"/>
  <c r="AK337" i="60"/>
  <c r="AL337" i="60"/>
  <c r="AM337" i="60"/>
  <c r="AN337" i="60"/>
  <c r="AO337" i="60"/>
  <c r="AP337" i="60"/>
  <c r="AQ337" i="60"/>
  <c r="AR337" i="60"/>
  <c r="AS337" i="60"/>
  <c r="AT337" i="60"/>
  <c r="AU337" i="60"/>
  <c r="AV337" i="60"/>
  <c r="AW337" i="60"/>
  <c r="AX337" i="60"/>
  <c r="AY337" i="60"/>
  <c r="AZ337" i="60"/>
  <c r="BA337" i="60"/>
  <c r="BB337" i="60"/>
  <c r="BC337" i="60"/>
  <c r="BD337" i="60"/>
  <c r="BE337" i="60"/>
  <c r="BF337" i="60"/>
  <c r="BG337" i="60"/>
  <c r="BH337" i="60"/>
  <c r="BI337" i="60"/>
  <c r="BJ337" i="60"/>
  <c r="BK337" i="60"/>
  <c r="BL337" i="60"/>
  <c r="BM337" i="60"/>
  <c r="BN337" i="60"/>
  <c r="BO337" i="60"/>
  <c r="BP337" i="60"/>
  <c r="BQ337" i="60"/>
  <c r="BR337" i="60"/>
  <c r="BS337" i="60"/>
  <c r="BT337" i="60"/>
  <c r="BU337" i="60"/>
  <c r="BV337" i="60"/>
  <c r="BW337" i="60"/>
  <c r="BX337" i="60"/>
  <c r="BY337" i="60"/>
  <c r="BZ337" i="60"/>
  <c r="CA337" i="60"/>
  <c r="CB337" i="60"/>
  <c r="CC337" i="60"/>
  <c r="CD337" i="60"/>
  <c r="CE337" i="60"/>
  <c r="CF337" i="60"/>
  <c r="CG337" i="60"/>
  <c r="CH337" i="60"/>
  <c r="CI337" i="60"/>
  <c r="CJ337" i="60"/>
  <c r="CK337" i="60"/>
  <c r="CL337" i="60"/>
  <c r="CM337" i="60"/>
  <c r="E338" i="60"/>
  <c r="F338" i="60"/>
  <c r="G338" i="60"/>
  <c r="H338" i="60"/>
  <c r="I338" i="60"/>
  <c r="J338" i="60"/>
  <c r="K338" i="60"/>
  <c r="L338" i="60"/>
  <c r="M338" i="60"/>
  <c r="N338" i="60"/>
  <c r="O338" i="60"/>
  <c r="P338" i="60"/>
  <c r="Q338" i="60"/>
  <c r="R338" i="60"/>
  <c r="S338" i="60"/>
  <c r="T338" i="60"/>
  <c r="U338" i="60"/>
  <c r="V338" i="60"/>
  <c r="W338" i="60"/>
  <c r="X338" i="60"/>
  <c r="Y338" i="60"/>
  <c r="Z338" i="60"/>
  <c r="AA338" i="60"/>
  <c r="AB338" i="60"/>
  <c r="AC338" i="60"/>
  <c r="AD338" i="60"/>
  <c r="AE338" i="60"/>
  <c r="AF338" i="60"/>
  <c r="AG338" i="60"/>
  <c r="AH338" i="60"/>
  <c r="AI338" i="60"/>
  <c r="AJ338" i="60"/>
  <c r="AK338" i="60"/>
  <c r="AL338" i="60"/>
  <c r="AM338" i="60"/>
  <c r="AN338" i="60"/>
  <c r="AO338" i="60"/>
  <c r="AP338" i="60"/>
  <c r="AQ338" i="60"/>
  <c r="AR338" i="60"/>
  <c r="AS338" i="60"/>
  <c r="AT338" i="60"/>
  <c r="AU338" i="60"/>
  <c r="AV338" i="60"/>
  <c r="AW338" i="60"/>
  <c r="AX338" i="60"/>
  <c r="AY338" i="60"/>
  <c r="AZ338" i="60"/>
  <c r="BA338" i="60"/>
  <c r="BB338" i="60"/>
  <c r="BC338" i="60"/>
  <c r="BD338" i="60"/>
  <c r="BE338" i="60"/>
  <c r="BF338" i="60"/>
  <c r="BG338" i="60"/>
  <c r="BH338" i="60"/>
  <c r="BI338" i="60"/>
  <c r="BJ338" i="60"/>
  <c r="BK338" i="60"/>
  <c r="BL338" i="60"/>
  <c r="BM338" i="60"/>
  <c r="BN338" i="60"/>
  <c r="BO338" i="60"/>
  <c r="BP338" i="60"/>
  <c r="BQ338" i="60"/>
  <c r="BR338" i="60"/>
  <c r="BS338" i="60"/>
  <c r="BT338" i="60"/>
  <c r="BU338" i="60"/>
  <c r="BV338" i="60"/>
  <c r="BW338" i="60"/>
  <c r="BX338" i="60"/>
  <c r="BY338" i="60"/>
  <c r="BZ338" i="60"/>
  <c r="CA338" i="60"/>
  <c r="CB338" i="60"/>
  <c r="CC338" i="60"/>
  <c r="CD338" i="60"/>
  <c r="CE338" i="60"/>
  <c r="CF338" i="60"/>
  <c r="CG338" i="60"/>
  <c r="CH338" i="60"/>
  <c r="CI338" i="60"/>
  <c r="CJ338" i="60"/>
  <c r="CK338" i="60"/>
  <c r="CL338" i="60"/>
  <c r="CM338" i="60"/>
  <c r="E339" i="60"/>
  <c r="F339" i="60"/>
  <c r="G339" i="60"/>
  <c r="H339" i="60"/>
  <c r="I339" i="60"/>
  <c r="J339" i="60"/>
  <c r="K339" i="60"/>
  <c r="L339" i="60"/>
  <c r="M339" i="60"/>
  <c r="N339" i="60"/>
  <c r="O339" i="60"/>
  <c r="P339" i="60"/>
  <c r="Q339" i="60"/>
  <c r="R339" i="60"/>
  <c r="S339" i="60"/>
  <c r="T339" i="60"/>
  <c r="U339" i="60"/>
  <c r="V339" i="60"/>
  <c r="W339" i="60"/>
  <c r="X339" i="60"/>
  <c r="Y339" i="60"/>
  <c r="Z339" i="60"/>
  <c r="AA339" i="60"/>
  <c r="AB339" i="60"/>
  <c r="AC339" i="60"/>
  <c r="AD339" i="60"/>
  <c r="AE339" i="60"/>
  <c r="AF339" i="60"/>
  <c r="AG339" i="60"/>
  <c r="AH339" i="60"/>
  <c r="AI339" i="60"/>
  <c r="AJ339" i="60"/>
  <c r="AK339" i="60"/>
  <c r="AL339" i="60"/>
  <c r="AM339" i="60"/>
  <c r="AN339" i="60"/>
  <c r="AO339" i="60"/>
  <c r="AP339" i="60"/>
  <c r="AQ339" i="60"/>
  <c r="AR339" i="60"/>
  <c r="AS339" i="60"/>
  <c r="AT339" i="60"/>
  <c r="AU339" i="60"/>
  <c r="AV339" i="60"/>
  <c r="AW339" i="60"/>
  <c r="AX339" i="60"/>
  <c r="AY339" i="60"/>
  <c r="AZ339" i="60"/>
  <c r="BA339" i="60"/>
  <c r="BB339" i="60"/>
  <c r="BC339" i="60"/>
  <c r="BD339" i="60"/>
  <c r="BE339" i="60"/>
  <c r="BF339" i="60"/>
  <c r="BG339" i="60"/>
  <c r="BH339" i="60"/>
  <c r="BI339" i="60"/>
  <c r="BJ339" i="60"/>
  <c r="BK339" i="60"/>
  <c r="BL339" i="60"/>
  <c r="BM339" i="60"/>
  <c r="BN339" i="60"/>
  <c r="BO339" i="60"/>
  <c r="BP339" i="60"/>
  <c r="BQ339" i="60"/>
  <c r="BR339" i="60"/>
  <c r="BS339" i="60"/>
  <c r="BT339" i="60"/>
  <c r="BU339" i="60"/>
  <c r="BV339" i="60"/>
  <c r="BW339" i="60"/>
  <c r="BX339" i="60"/>
  <c r="BY339" i="60"/>
  <c r="BZ339" i="60"/>
  <c r="CA339" i="60"/>
  <c r="CB339" i="60"/>
  <c r="CC339" i="60"/>
  <c r="CD339" i="60"/>
  <c r="CE339" i="60"/>
  <c r="CF339" i="60"/>
  <c r="CG339" i="60"/>
  <c r="CH339" i="60"/>
  <c r="CI339" i="60"/>
  <c r="CJ339" i="60"/>
  <c r="CK339" i="60"/>
  <c r="CL339" i="60"/>
  <c r="CM339" i="60"/>
  <c r="E340" i="60"/>
  <c r="F340" i="60"/>
  <c r="G340" i="60"/>
  <c r="H340" i="60"/>
  <c r="I340" i="60"/>
  <c r="J340" i="60"/>
  <c r="K340" i="60"/>
  <c r="L340" i="60"/>
  <c r="M340" i="60"/>
  <c r="N340" i="60"/>
  <c r="O340" i="60"/>
  <c r="P340" i="60"/>
  <c r="Q340" i="60"/>
  <c r="R340" i="60"/>
  <c r="S340" i="60"/>
  <c r="T340" i="60"/>
  <c r="U340" i="60"/>
  <c r="V340" i="60"/>
  <c r="W340" i="60"/>
  <c r="X340" i="60"/>
  <c r="Y340" i="60"/>
  <c r="Z340" i="60"/>
  <c r="AA340" i="60"/>
  <c r="AB340" i="60"/>
  <c r="AC340" i="60"/>
  <c r="AD340" i="60"/>
  <c r="AE340" i="60"/>
  <c r="AF340" i="60"/>
  <c r="AG340" i="60"/>
  <c r="AH340" i="60"/>
  <c r="AI340" i="60"/>
  <c r="AJ340" i="60"/>
  <c r="AK340" i="60"/>
  <c r="AL340" i="60"/>
  <c r="AM340" i="60"/>
  <c r="AN340" i="60"/>
  <c r="AO340" i="60"/>
  <c r="AP340" i="60"/>
  <c r="AQ340" i="60"/>
  <c r="AR340" i="60"/>
  <c r="AS340" i="60"/>
  <c r="AT340" i="60"/>
  <c r="AU340" i="60"/>
  <c r="AV340" i="60"/>
  <c r="AW340" i="60"/>
  <c r="AX340" i="60"/>
  <c r="AY340" i="60"/>
  <c r="AZ340" i="60"/>
  <c r="BA340" i="60"/>
  <c r="BB340" i="60"/>
  <c r="BC340" i="60"/>
  <c r="BD340" i="60"/>
  <c r="BE340" i="60"/>
  <c r="BF340" i="60"/>
  <c r="BG340" i="60"/>
  <c r="BH340" i="60"/>
  <c r="BI340" i="60"/>
  <c r="BJ340" i="60"/>
  <c r="BK340" i="60"/>
  <c r="BL340" i="60"/>
  <c r="BM340" i="60"/>
  <c r="BN340" i="60"/>
  <c r="BO340" i="60"/>
  <c r="BP340" i="60"/>
  <c r="BQ340" i="60"/>
  <c r="BR340" i="60"/>
  <c r="BS340" i="60"/>
  <c r="BT340" i="60"/>
  <c r="BU340" i="60"/>
  <c r="BV340" i="60"/>
  <c r="BW340" i="60"/>
  <c r="BX340" i="60"/>
  <c r="BY340" i="60"/>
  <c r="BZ340" i="60"/>
  <c r="CA340" i="60"/>
  <c r="CB340" i="60"/>
  <c r="CC340" i="60"/>
  <c r="CD340" i="60"/>
  <c r="CE340" i="60"/>
  <c r="CF340" i="60"/>
  <c r="CG340" i="60"/>
  <c r="CH340" i="60"/>
  <c r="CI340" i="60"/>
  <c r="CJ340" i="60"/>
  <c r="CK340" i="60"/>
  <c r="CL340" i="60"/>
  <c r="CM340" i="60"/>
  <c r="E341" i="60"/>
  <c r="F341" i="60"/>
  <c r="G341" i="60"/>
  <c r="H341" i="60"/>
  <c r="I341" i="60"/>
  <c r="J341" i="60"/>
  <c r="K341" i="60"/>
  <c r="L341" i="60"/>
  <c r="M341" i="60"/>
  <c r="N341" i="60"/>
  <c r="O341" i="60"/>
  <c r="P341" i="60"/>
  <c r="Q341" i="60"/>
  <c r="R341" i="60"/>
  <c r="S341" i="60"/>
  <c r="T341" i="60"/>
  <c r="U341" i="60"/>
  <c r="V341" i="60"/>
  <c r="W341" i="60"/>
  <c r="X341" i="60"/>
  <c r="Y341" i="60"/>
  <c r="Z341" i="60"/>
  <c r="AA341" i="60"/>
  <c r="AB341" i="60"/>
  <c r="AC341" i="60"/>
  <c r="AD341" i="60"/>
  <c r="AE341" i="60"/>
  <c r="AF341" i="60"/>
  <c r="AG341" i="60"/>
  <c r="AH341" i="60"/>
  <c r="AI341" i="60"/>
  <c r="AJ341" i="60"/>
  <c r="AK341" i="60"/>
  <c r="AL341" i="60"/>
  <c r="AM341" i="60"/>
  <c r="AN341" i="60"/>
  <c r="AO341" i="60"/>
  <c r="AP341" i="60"/>
  <c r="AQ341" i="60"/>
  <c r="AR341" i="60"/>
  <c r="AS341" i="60"/>
  <c r="AT341" i="60"/>
  <c r="AU341" i="60"/>
  <c r="AV341" i="60"/>
  <c r="AW341" i="60"/>
  <c r="AX341" i="60"/>
  <c r="AY341" i="60"/>
  <c r="AZ341" i="60"/>
  <c r="BA341" i="60"/>
  <c r="BB341" i="60"/>
  <c r="BC341" i="60"/>
  <c r="BD341" i="60"/>
  <c r="BE341" i="60"/>
  <c r="BF341" i="60"/>
  <c r="BG341" i="60"/>
  <c r="BH341" i="60"/>
  <c r="BI341" i="60"/>
  <c r="BJ341" i="60"/>
  <c r="BK341" i="60"/>
  <c r="BL341" i="60"/>
  <c r="BM341" i="60"/>
  <c r="BN341" i="60"/>
  <c r="BO341" i="60"/>
  <c r="BP341" i="60"/>
  <c r="BQ341" i="60"/>
  <c r="BR341" i="60"/>
  <c r="BS341" i="60"/>
  <c r="BT341" i="60"/>
  <c r="BU341" i="60"/>
  <c r="BV341" i="60"/>
  <c r="BW341" i="60"/>
  <c r="BX341" i="60"/>
  <c r="BY341" i="60"/>
  <c r="BZ341" i="60"/>
  <c r="CA341" i="60"/>
  <c r="CB341" i="60"/>
  <c r="CC341" i="60"/>
  <c r="CD341" i="60"/>
  <c r="CE341" i="60"/>
  <c r="CF341" i="60"/>
  <c r="CG341" i="60"/>
  <c r="CH341" i="60"/>
  <c r="CI341" i="60"/>
  <c r="CJ341" i="60"/>
  <c r="CK341" i="60"/>
  <c r="CL341" i="60"/>
  <c r="CM341" i="60"/>
  <c r="E342" i="60"/>
  <c r="F342" i="60"/>
  <c r="G342" i="60"/>
  <c r="H342" i="60"/>
  <c r="I342" i="60"/>
  <c r="J342" i="60"/>
  <c r="K342" i="60"/>
  <c r="L342" i="60"/>
  <c r="M342" i="60"/>
  <c r="N342" i="60"/>
  <c r="O342" i="60"/>
  <c r="P342" i="60"/>
  <c r="Q342" i="60"/>
  <c r="R342" i="60"/>
  <c r="S342" i="60"/>
  <c r="T342" i="60"/>
  <c r="U342" i="60"/>
  <c r="V342" i="60"/>
  <c r="W342" i="60"/>
  <c r="X342" i="60"/>
  <c r="Y342" i="60"/>
  <c r="Z342" i="60"/>
  <c r="AA342" i="60"/>
  <c r="AB342" i="60"/>
  <c r="AC342" i="60"/>
  <c r="AD342" i="60"/>
  <c r="AE342" i="60"/>
  <c r="AF342" i="60"/>
  <c r="AG342" i="60"/>
  <c r="AH342" i="60"/>
  <c r="AI342" i="60"/>
  <c r="AJ342" i="60"/>
  <c r="AK342" i="60"/>
  <c r="AL342" i="60"/>
  <c r="AM342" i="60"/>
  <c r="AN342" i="60"/>
  <c r="AO342" i="60"/>
  <c r="AP342" i="60"/>
  <c r="AQ342" i="60"/>
  <c r="AR342" i="60"/>
  <c r="AS342" i="60"/>
  <c r="AT342" i="60"/>
  <c r="AU342" i="60"/>
  <c r="AV342" i="60"/>
  <c r="AW342" i="60"/>
  <c r="AX342" i="60"/>
  <c r="AY342" i="60"/>
  <c r="AZ342" i="60"/>
  <c r="BA342" i="60"/>
  <c r="BB342" i="60"/>
  <c r="BC342" i="60"/>
  <c r="BD342" i="60"/>
  <c r="BE342" i="60"/>
  <c r="BF342" i="60"/>
  <c r="BG342" i="60"/>
  <c r="BH342" i="60"/>
  <c r="BI342" i="60"/>
  <c r="BJ342" i="60"/>
  <c r="BK342" i="60"/>
  <c r="BL342" i="60"/>
  <c r="BM342" i="60"/>
  <c r="BN342" i="60"/>
  <c r="BO342" i="60"/>
  <c r="BP342" i="60"/>
  <c r="BQ342" i="60"/>
  <c r="BR342" i="60"/>
  <c r="BS342" i="60"/>
  <c r="BT342" i="60"/>
  <c r="BU342" i="60"/>
  <c r="BV342" i="60"/>
  <c r="BW342" i="60"/>
  <c r="BX342" i="60"/>
  <c r="BY342" i="60"/>
  <c r="BZ342" i="60"/>
  <c r="CA342" i="60"/>
  <c r="CB342" i="60"/>
  <c r="CC342" i="60"/>
  <c r="CD342" i="60"/>
  <c r="CE342" i="60"/>
  <c r="CF342" i="60"/>
  <c r="CG342" i="60"/>
  <c r="CH342" i="60"/>
  <c r="CI342" i="60"/>
  <c r="CJ342" i="60"/>
  <c r="CK342" i="60"/>
  <c r="CL342" i="60"/>
  <c r="CM342" i="60"/>
  <c r="E343" i="60"/>
  <c r="F343" i="60"/>
  <c r="G343" i="60"/>
  <c r="H343" i="60"/>
  <c r="I343" i="60"/>
  <c r="J343" i="60"/>
  <c r="K343" i="60"/>
  <c r="L343" i="60"/>
  <c r="M343" i="60"/>
  <c r="N343" i="60"/>
  <c r="O343" i="60"/>
  <c r="P343" i="60"/>
  <c r="Q343" i="60"/>
  <c r="R343" i="60"/>
  <c r="S343" i="60"/>
  <c r="T343" i="60"/>
  <c r="U343" i="60"/>
  <c r="V343" i="60"/>
  <c r="W343" i="60"/>
  <c r="X343" i="60"/>
  <c r="Y343" i="60"/>
  <c r="Z343" i="60"/>
  <c r="AA343" i="60"/>
  <c r="AB343" i="60"/>
  <c r="AC343" i="60"/>
  <c r="AD343" i="60"/>
  <c r="AE343" i="60"/>
  <c r="AF343" i="60"/>
  <c r="AG343" i="60"/>
  <c r="AH343" i="60"/>
  <c r="AI343" i="60"/>
  <c r="AJ343" i="60"/>
  <c r="AK343" i="60"/>
  <c r="AL343" i="60"/>
  <c r="AM343" i="60"/>
  <c r="AN343" i="60"/>
  <c r="AO343" i="60"/>
  <c r="AP343" i="60"/>
  <c r="AQ343" i="60"/>
  <c r="AR343" i="60"/>
  <c r="AS343" i="60"/>
  <c r="AT343" i="60"/>
  <c r="AU343" i="60"/>
  <c r="AV343" i="60"/>
  <c r="AW343" i="60"/>
  <c r="AX343" i="60"/>
  <c r="AY343" i="60"/>
  <c r="AZ343" i="60"/>
  <c r="BA343" i="60"/>
  <c r="BB343" i="60"/>
  <c r="BC343" i="60"/>
  <c r="BD343" i="60"/>
  <c r="BE343" i="60"/>
  <c r="BF343" i="60"/>
  <c r="BG343" i="60"/>
  <c r="BH343" i="60"/>
  <c r="BI343" i="60"/>
  <c r="BJ343" i="60"/>
  <c r="BK343" i="60"/>
  <c r="BL343" i="60"/>
  <c r="BM343" i="60"/>
  <c r="BN343" i="60"/>
  <c r="BO343" i="60"/>
  <c r="BP343" i="60"/>
  <c r="BQ343" i="60"/>
  <c r="BR343" i="60"/>
  <c r="BS343" i="60"/>
  <c r="BT343" i="60"/>
  <c r="BU343" i="60"/>
  <c r="BV343" i="60"/>
  <c r="BW343" i="60"/>
  <c r="BX343" i="60"/>
  <c r="BY343" i="60"/>
  <c r="BZ343" i="60"/>
  <c r="CA343" i="60"/>
  <c r="CB343" i="60"/>
  <c r="CC343" i="60"/>
  <c r="CD343" i="60"/>
  <c r="CE343" i="60"/>
  <c r="CF343" i="60"/>
  <c r="CG343" i="60"/>
  <c r="CH343" i="60"/>
  <c r="CI343" i="60"/>
  <c r="CJ343" i="60"/>
  <c r="CK343" i="60"/>
  <c r="CL343" i="60"/>
  <c r="CM343" i="60"/>
  <c r="E344" i="60"/>
  <c r="F344" i="60"/>
  <c r="G344" i="60"/>
  <c r="H344" i="60"/>
  <c r="I344" i="60"/>
  <c r="J344" i="60"/>
  <c r="K344" i="60"/>
  <c r="L344" i="60"/>
  <c r="M344" i="60"/>
  <c r="N344" i="60"/>
  <c r="O344" i="60"/>
  <c r="P344" i="60"/>
  <c r="Q344" i="60"/>
  <c r="R344" i="60"/>
  <c r="S344" i="60"/>
  <c r="T344" i="60"/>
  <c r="U344" i="60"/>
  <c r="V344" i="60"/>
  <c r="W344" i="60"/>
  <c r="X344" i="60"/>
  <c r="Y344" i="60"/>
  <c r="Z344" i="60"/>
  <c r="AA344" i="60"/>
  <c r="AB344" i="60"/>
  <c r="AC344" i="60"/>
  <c r="AD344" i="60"/>
  <c r="AE344" i="60"/>
  <c r="AF344" i="60"/>
  <c r="AG344" i="60"/>
  <c r="AH344" i="60"/>
  <c r="AI344" i="60"/>
  <c r="AJ344" i="60"/>
  <c r="AK344" i="60"/>
  <c r="AL344" i="60"/>
  <c r="AM344" i="60"/>
  <c r="AN344" i="60"/>
  <c r="AO344" i="60"/>
  <c r="AP344" i="60"/>
  <c r="AQ344" i="60"/>
  <c r="AR344" i="60"/>
  <c r="AS344" i="60"/>
  <c r="AT344" i="60"/>
  <c r="AU344" i="60"/>
  <c r="AV344" i="60"/>
  <c r="AW344" i="60"/>
  <c r="AX344" i="60"/>
  <c r="AY344" i="60"/>
  <c r="AZ344" i="60"/>
  <c r="BA344" i="60"/>
  <c r="BB344" i="60"/>
  <c r="BC344" i="60"/>
  <c r="BD344" i="60"/>
  <c r="BE344" i="60"/>
  <c r="BF344" i="60"/>
  <c r="BG344" i="60"/>
  <c r="BH344" i="60"/>
  <c r="BI344" i="60"/>
  <c r="BJ344" i="60"/>
  <c r="BK344" i="60"/>
  <c r="BL344" i="60"/>
  <c r="BM344" i="60"/>
  <c r="BN344" i="60"/>
  <c r="BO344" i="60"/>
  <c r="BP344" i="60"/>
  <c r="BQ344" i="60"/>
  <c r="BR344" i="60"/>
  <c r="BS344" i="60"/>
  <c r="BT344" i="60"/>
  <c r="BU344" i="60"/>
  <c r="BV344" i="60"/>
  <c r="BW344" i="60"/>
  <c r="BX344" i="60"/>
  <c r="BY344" i="60"/>
  <c r="BZ344" i="60"/>
  <c r="CA344" i="60"/>
  <c r="CB344" i="60"/>
  <c r="CC344" i="60"/>
  <c r="CD344" i="60"/>
  <c r="CE344" i="60"/>
  <c r="CF344" i="60"/>
  <c r="CG344" i="60"/>
  <c r="CH344" i="60"/>
  <c r="CI344" i="60"/>
  <c r="CJ344" i="60"/>
  <c r="CK344" i="60"/>
  <c r="CL344" i="60"/>
  <c r="CM344" i="60"/>
  <c r="E345" i="60"/>
  <c r="F345" i="60"/>
  <c r="G345" i="60"/>
  <c r="H345" i="60"/>
  <c r="I345" i="60"/>
  <c r="J345" i="60"/>
  <c r="K345" i="60"/>
  <c r="L345" i="60"/>
  <c r="M345" i="60"/>
  <c r="N345" i="60"/>
  <c r="O345" i="60"/>
  <c r="P345" i="60"/>
  <c r="Q345" i="60"/>
  <c r="R345" i="60"/>
  <c r="S345" i="60"/>
  <c r="T345" i="60"/>
  <c r="U345" i="60"/>
  <c r="V345" i="60"/>
  <c r="W345" i="60"/>
  <c r="X345" i="60"/>
  <c r="Y345" i="60"/>
  <c r="Z345" i="60"/>
  <c r="AA345" i="60"/>
  <c r="AB345" i="60"/>
  <c r="AC345" i="60"/>
  <c r="AD345" i="60"/>
  <c r="AE345" i="60"/>
  <c r="AF345" i="60"/>
  <c r="AG345" i="60"/>
  <c r="AH345" i="60"/>
  <c r="AI345" i="60"/>
  <c r="AJ345" i="60"/>
  <c r="AK345" i="60"/>
  <c r="AL345" i="60"/>
  <c r="AM345" i="60"/>
  <c r="AN345" i="60"/>
  <c r="AO345" i="60"/>
  <c r="AP345" i="60"/>
  <c r="AQ345" i="60"/>
  <c r="AR345" i="60"/>
  <c r="AS345" i="60"/>
  <c r="AT345" i="60"/>
  <c r="AU345" i="60"/>
  <c r="AV345" i="60"/>
  <c r="AW345" i="60"/>
  <c r="AX345" i="60"/>
  <c r="AY345" i="60"/>
  <c r="AZ345" i="60"/>
  <c r="BA345" i="60"/>
  <c r="BB345" i="60"/>
  <c r="BC345" i="60"/>
  <c r="BD345" i="60"/>
  <c r="BE345" i="60"/>
  <c r="BF345" i="60"/>
  <c r="BG345" i="60"/>
  <c r="BH345" i="60"/>
  <c r="BI345" i="60"/>
  <c r="BJ345" i="60"/>
  <c r="BK345" i="60"/>
  <c r="BL345" i="60"/>
  <c r="BM345" i="60"/>
  <c r="BN345" i="60"/>
  <c r="BO345" i="60"/>
  <c r="BP345" i="60"/>
  <c r="BQ345" i="60"/>
  <c r="BR345" i="60"/>
  <c r="BS345" i="60"/>
  <c r="BT345" i="60"/>
  <c r="BU345" i="60"/>
  <c r="BV345" i="60"/>
  <c r="BW345" i="60"/>
  <c r="BX345" i="60"/>
  <c r="BY345" i="60"/>
  <c r="BZ345" i="60"/>
  <c r="CA345" i="60"/>
  <c r="CB345" i="60"/>
  <c r="CC345" i="60"/>
  <c r="CD345" i="60"/>
  <c r="CE345" i="60"/>
  <c r="CF345" i="60"/>
  <c r="CG345" i="60"/>
  <c r="CH345" i="60"/>
  <c r="CI345" i="60"/>
  <c r="CJ345" i="60"/>
  <c r="CK345" i="60"/>
  <c r="CL345" i="60"/>
  <c r="CM345" i="60"/>
  <c r="E346" i="60"/>
  <c r="F346" i="60"/>
  <c r="G346" i="60"/>
  <c r="H346" i="60"/>
  <c r="I346" i="60"/>
  <c r="J346" i="60"/>
  <c r="K346" i="60"/>
  <c r="L346" i="60"/>
  <c r="M346" i="60"/>
  <c r="N346" i="60"/>
  <c r="O346" i="60"/>
  <c r="P346" i="60"/>
  <c r="Q346" i="60"/>
  <c r="R346" i="60"/>
  <c r="S346" i="60"/>
  <c r="T346" i="60"/>
  <c r="U346" i="60"/>
  <c r="V346" i="60"/>
  <c r="W346" i="60"/>
  <c r="X346" i="60"/>
  <c r="Y346" i="60"/>
  <c r="Z346" i="60"/>
  <c r="AA346" i="60"/>
  <c r="AB346" i="60"/>
  <c r="AC346" i="60"/>
  <c r="AD346" i="60"/>
  <c r="AE346" i="60"/>
  <c r="AF346" i="60"/>
  <c r="AG346" i="60"/>
  <c r="AH346" i="60"/>
  <c r="AI346" i="60"/>
  <c r="AJ346" i="60"/>
  <c r="AK346" i="60"/>
  <c r="AL346" i="60"/>
  <c r="AM346" i="60"/>
  <c r="AN346" i="60"/>
  <c r="AO346" i="60"/>
  <c r="AP346" i="60"/>
  <c r="AQ346" i="60"/>
  <c r="AR346" i="60"/>
  <c r="AS346" i="60"/>
  <c r="AT346" i="60"/>
  <c r="AU346" i="60"/>
  <c r="AV346" i="60"/>
  <c r="AW346" i="60"/>
  <c r="AX346" i="60"/>
  <c r="AY346" i="60"/>
  <c r="AZ346" i="60"/>
  <c r="BA346" i="60"/>
  <c r="BB346" i="60"/>
  <c r="BC346" i="60"/>
  <c r="BD346" i="60"/>
  <c r="BE346" i="60"/>
  <c r="BF346" i="60"/>
  <c r="BG346" i="60"/>
  <c r="BH346" i="60"/>
  <c r="BI346" i="60"/>
  <c r="BJ346" i="60"/>
  <c r="BK346" i="60"/>
  <c r="BL346" i="60"/>
  <c r="BM346" i="60"/>
  <c r="BN346" i="60"/>
  <c r="BO346" i="60"/>
  <c r="BP346" i="60"/>
  <c r="BQ346" i="60"/>
  <c r="BR346" i="60"/>
  <c r="BS346" i="60"/>
  <c r="BT346" i="60"/>
  <c r="BU346" i="60"/>
  <c r="BV346" i="60"/>
  <c r="BW346" i="60"/>
  <c r="BX346" i="60"/>
  <c r="BY346" i="60"/>
  <c r="BZ346" i="60"/>
  <c r="CA346" i="60"/>
  <c r="CB346" i="60"/>
  <c r="CC346" i="60"/>
  <c r="CD346" i="60"/>
  <c r="CE346" i="60"/>
  <c r="CF346" i="60"/>
  <c r="CG346" i="60"/>
  <c r="CH346" i="60"/>
  <c r="CI346" i="60"/>
  <c r="CJ346" i="60"/>
  <c r="CK346" i="60"/>
  <c r="CL346" i="60"/>
  <c r="CM346" i="60"/>
  <c r="E347" i="60"/>
  <c r="F347" i="60"/>
  <c r="G347" i="60"/>
  <c r="H347" i="60"/>
  <c r="I347" i="60"/>
  <c r="J347" i="60"/>
  <c r="K347" i="60"/>
  <c r="L347" i="60"/>
  <c r="M347" i="60"/>
  <c r="N347" i="60"/>
  <c r="O347" i="60"/>
  <c r="P347" i="60"/>
  <c r="Q347" i="60"/>
  <c r="R347" i="60"/>
  <c r="S347" i="60"/>
  <c r="T347" i="60"/>
  <c r="U347" i="60"/>
  <c r="V347" i="60"/>
  <c r="W347" i="60"/>
  <c r="X347" i="60"/>
  <c r="Y347" i="60"/>
  <c r="Z347" i="60"/>
  <c r="AA347" i="60"/>
  <c r="AB347" i="60"/>
  <c r="AC347" i="60"/>
  <c r="AD347" i="60"/>
  <c r="AE347" i="60"/>
  <c r="AF347" i="60"/>
  <c r="AG347" i="60"/>
  <c r="AH347" i="60"/>
  <c r="AI347" i="60"/>
  <c r="AJ347" i="60"/>
  <c r="AK347" i="60"/>
  <c r="AL347" i="60"/>
  <c r="AM347" i="60"/>
  <c r="AN347" i="60"/>
  <c r="AO347" i="60"/>
  <c r="AP347" i="60"/>
  <c r="AQ347" i="60"/>
  <c r="AR347" i="60"/>
  <c r="AS347" i="60"/>
  <c r="AT347" i="60"/>
  <c r="AU347" i="60"/>
  <c r="AV347" i="60"/>
  <c r="AW347" i="60"/>
  <c r="AX347" i="60"/>
  <c r="AY347" i="60"/>
  <c r="AZ347" i="60"/>
  <c r="BA347" i="60"/>
  <c r="BB347" i="60"/>
  <c r="BC347" i="60"/>
  <c r="BD347" i="60"/>
  <c r="BE347" i="60"/>
  <c r="BF347" i="60"/>
  <c r="BG347" i="60"/>
  <c r="BH347" i="60"/>
  <c r="BI347" i="60"/>
  <c r="BJ347" i="60"/>
  <c r="BK347" i="60"/>
  <c r="BL347" i="60"/>
  <c r="BM347" i="60"/>
  <c r="BN347" i="60"/>
  <c r="BO347" i="60"/>
  <c r="BP347" i="60"/>
  <c r="BQ347" i="60"/>
  <c r="BR347" i="60"/>
  <c r="BS347" i="60"/>
  <c r="BT347" i="60"/>
  <c r="BU347" i="60"/>
  <c r="BV347" i="60"/>
  <c r="BW347" i="60"/>
  <c r="BX347" i="60"/>
  <c r="BY347" i="60"/>
  <c r="BZ347" i="60"/>
  <c r="CA347" i="60"/>
  <c r="CB347" i="60"/>
  <c r="CC347" i="60"/>
  <c r="CD347" i="60"/>
  <c r="CE347" i="60"/>
  <c r="CF347" i="60"/>
  <c r="CG347" i="60"/>
  <c r="CH347" i="60"/>
  <c r="CI347" i="60"/>
  <c r="CJ347" i="60"/>
  <c r="CK347" i="60"/>
  <c r="CL347" i="60"/>
  <c r="CM347" i="60"/>
  <c r="E348" i="60"/>
  <c r="F348" i="60"/>
  <c r="G348" i="60"/>
  <c r="H348" i="60"/>
  <c r="I348" i="60"/>
  <c r="J348" i="60"/>
  <c r="K348" i="60"/>
  <c r="L348" i="60"/>
  <c r="M348" i="60"/>
  <c r="N348" i="60"/>
  <c r="O348" i="60"/>
  <c r="P348" i="60"/>
  <c r="Q348" i="60"/>
  <c r="R348" i="60"/>
  <c r="S348" i="60"/>
  <c r="T348" i="60"/>
  <c r="U348" i="60"/>
  <c r="V348" i="60"/>
  <c r="W348" i="60"/>
  <c r="X348" i="60"/>
  <c r="Y348" i="60"/>
  <c r="Z348" i="60"/>
  <c r="AA348" i="60"/>
  <c r="AB348" i="60"/>
  <c r="AC348" i="60"/>
  <c r="AD348" i="60"/>
  <c r="AE348" i="60"/>
  <c r="AF348" i="60"/>
  <c r="AG348" i="60"/>
  <c r="AH348" i="60"/>
  <c r="AI348" i="60"/>
  <c r="AJ348" i="60"/>
  <c r="AK348" i="60"/>
  <c r="AL348" i="60"/>
  <c r="AM348" i="60"/>
  <c r="AN348" i="60"/>
  <c r="AO348" i="60"/>
  <c r="AP348" i="60"/>
  <c r="AQ348" i="60"/>
  <c r="AR348" i="60"/>
  <c r="AS348" i="60"/>
  <c r="AT348" i="60"/>
  <c r="AU348" i="60"/>
  <c r="AV348" i="60"/>
  <c r="AW348" i="60"/>
  <c r="AX348" i="60"/>
  <c r="AY348" i="60"/>
  <c r="AZ348" i="60"/>
  <c r="BA348" i="60"/>
  <c r="BB348" i="60"/>
  <c r="BC348" i="60"/>
  <c r="BD348" i="60"/>
  <c r="BE348" i="60"/>
  <c r="BF348" i="60"/>
  <c r="BG348" i="60"/>
  <c r="BH348" i="60"/>
  <c r="BI348" i="60"/>
  <c r="BJ348" i="60"/>
  <c r="BK348" i="60"/>
  <c r="BL348" i="60"/>
  <c r="BM348" i="60"/>
  <c r="BN348" i="60"/>
  <c r="BO348" i="60"/>
  <c r="BP348" i="60"/>
  <c r="BQ348" i="60"/>
  <c r="BR348" i="60"/>
  <c r="BS348" i="60"/>
  <c r="BT348" i="60"/>
  <c r="BU348" i="60"/>
  <c r="BV348" i="60"/>
  <c r="BW348" i="60"/>
  <c r="BX348" i="60"/>
  <c r="BY348" i="60"/>
  <c r="BZ348" i="60"/>
  <c r="CA348" i="60"/>
  <c r="CB348" i="60"/>
  <c r="CC348" i="60"/>
  <c r="CD348" i="60"/>
  <c r="CE348" i="60"/>
  <c r="CF348" i="60"/>
  <c r="CG348" i="60"/>
  <c r="CH348" i="60"/>
  <c r="CI348" i="60"/>
  <c r="CJ348" i="60"/>
  <c r="CK348" i="60"/>
  <c r="CL348" i="60"/>
  <c r="CM348" i="60"/>
  <c r="E349" i="60"/>
  <c r="F349" i="60"/>
  <c r="G349" i="60"/>
  <c r="H349" i="60"/>
  <c r="I349" i="60"/>
  <c r="J349" i="60"/>
  <c r="K349" i="60"/>
  <c r="L349" i="60"/>
  <c r="M349" i="60"/>
  <c r="N349" i="60"/>
  <c r="O349" i="60"/>
  <c r="P349" i="60"/>
  <c r="Q349" i="60"/>
  <c r="R349" i="60"/>
  <c r="S349" i="60"/>
  <c r="T349" i="60"/>
  <c r="U349" i="60"/>
  <c r="V349" i="60"/>
  <c r="W349" i="60"/>
  <c r="X349" i="60"/>
  <c r="Y349" i="60"/>
  <c r="Z349" i="60"/>
  <c r="AA349" i="60"/>
  <c r="AB349" i="60"/>
  <c r="AC349" i="60"/>
  <c r="AD349" i="60"/>
  <c r="AE349" i="60"/>
  <c r="AF349" i="60"/>
  <c r="AG349" i="60"/>
  <c r="AH349" i="60"/>
  <c r="AI349" i="60"/>
  <c r="AJ349" i="60"/>
  <c r="AK349" i="60"/>
  <c r="AL349" i="60"/>
  <c r="AM349" i="60"/>
  <c r="AN349" i="60"/>
  <c r="AO349" i="60"/>
  <c r="AP349" i="60"/>
  <c r="AQ349" i="60"/>
  <c r="AR349" i="60"/>
  <c r="AS349" i="60"/>
  <c r="AT349" i="60"/>
  <c r="AU349" i="60"/>
  <c r="AV349" i="60"/>
  <c r="AW349" i="60"/>
  <c r="AX349" i="60"/>
  <c r="AY349" i="60"/>
  <c r="AZ349" i="60"/>
  <c r="BA349" i="60"/>
  <c r="BB349" i="60"/>
  <c r="BC349" i="60"/>
  <c r="BD349" i="60"/>
  <c r="BE349" i="60"/>
  <c r="BF349" i="60"/>
  <c r="BG349" i="60"/>
  <c r="BH349" i="60"/>
  <c r="BI349" i="60"/>
  <c r="BJ349" i="60"/>
  <c r="BK349" i="60"/>
  <c r="BL349" i="60"/>
  <c r="BM349" i="60"/>
  <c r="BN349" i="60"/>
  <c r="BO349" i="60"/>
  <c r="BP349" i="60"/>
  <c r="BQ349" i="60"/>
  <c r="BR349" i="60"/>
  <c r="BS349" i="60"/>
  <c r="BT349" i="60"/>
  <c r="BU349" i="60"/>
  <c r="BV349" i="60"/>
  <c r="BW349" i="60"/>
  <c r="BX349" i="60"/>
  <c r="BY349" i="60"/>
  <c r="BZ349" i="60"/>
  <c r="CA349" i="60"/>
  <c r="CB349" i="60"/>
  <c r="CC349" i="60"/>
  <c r="CD349" i="60"/>
  <c r="CE349" i="60"/>
  <c r="CF349" i="60"/>
  <c r="CG349" i="60"/>
  <c r="CH349" i="60"/>
  <c r="CI349" i="60"/>
  <c r="CJ349" i="60"/>
  <c r="CK349" i="60"/>
  <c r="CL349" i="60"/>
  <c r="CM349" i="60"/>
  <c r="E350" i="60"/>
  <c r="F350" i="60"/>
  <c r="G350" i="60"/>
  <c r="H350" i="60"/>
  <c r="I350" i="60"/>
  <c r="J350" i="60"/>
  <c r="K350" i="60"/>
  <c r="L350" i="60"/>
  <c r="M350" i="60"/>
  <c r="N350" i="60"/>
  <c r="O350" i="60"/>
  <c r="P350" i="60"/>
  <c r="Q350" i="60"/>
  <c r="R350" i="60"/>
  <c r="S350" i="60"/>
  <c r="T350" i="60"/>
  <c r="U350" i="60"/>
  <c r="V350" i="60"/>
  <c r="W350" i="60"/>
  <c r="X350" i="60"/>
  <c r="Y350" i="60"/>
  <c r="Z350" i="60"/>
  <c r="AA350" i="60"/>
  <c r="AB350" i="60"/>
  <c r="AC350" i="60"/>
  <c r="AD350" i="60"/>
  <c r="AE350" i="60"/>
  <c r="AF350" i="60"/>
  <c r="AG350" i="60"/>
  <c r="AH350" i="60"/>
  <c r="AI350" i="60"/>
  <c r="AJ350" i="60"/>
  <c r="AK350" i="60"/>
  <c r="AL350" i="60"/>
  <c r="AM350" i="60"/>
  <c r="AN350" i="60"/>
  <c r="AO350" i="60"/>
  <c r="AP350" i="60"/>
  <c r="AQ350" i="60"/>
  <c r="AR350" i="60"/>
  <c r="AS350" i="60"/>
  <c r="AT350" i="60"/>
  <c r="AU350" i="60"/>
  <c r="AV350" i="60"/>
  <c r="AW350" i="60"/>
  <c r="AX350" i="60"/>
  <c r="AY350" i="60"/>
  <c r="AZ350" i="60"/>
  <c r="BA350" i="60"/>
  <c r="BB350" i="60"/>
  <c r="BC350" i="60"/>
  <c r="BD350" i="60"/>
  <c r="BE350" i="60"/>
  <c r="BF350" i="60"/>
  <c r="BG350" i="60"/>
  <c r="BH350" i="60"/>
  <c r="BI350" i="60"/>
  <c r="BJ350" i="60"/>
  <c r="BK350" i="60"/>
  <c r="BL350" i="60"/>
  <c r="BM350" i="60"/>
  <c r="BN350" i="60"/>
  <c r="BO350" i="60"/>
  <c r="BP350" i="60"/>
  <c r="BQ350" i="60"/>
  <c r="BR350" i="60"/>
  <c r="BS350" i="60"/>
  <c r="BT350" i="60"/>
  <c r="BU350" i="60"/>
  <c r="BV350" i="60"/>
  <c r="BW350" i="60"/>
  <c r="BX350" i="60"/>
  <c r="BY350" i="60"/>
  <c r="BZ350" i="60"/>
  <c r="CA350" i="60"/>
  <c r="CB350" i="60"/>
  <c r="CC350" i="60"/>
  <c r="CD350" i="60"/>
  <c r="CE350" i="60"/>
  <c r="CF350" i="60"/>
  <c r="CG350" i="60"/>
  <c r="CH350" i="60"/>
  <c r="CI350" i="60"/>
  <c r="CJ350" i="60"/>
  <c r="CK350" i="60"/>
  <c r="CL350" i="60"/>
  <c r="CM350" i="60"/>
  <c r="E351" i="60"/>
  <c r="F351" i="60"/>
  <c r="G351" i="60"/>
  <c r="H351" i="60"/>
  <c r="I351" i="60"/>
  <c r="J351" i="60"/>
  <c r="K351" i="60"/>
  <c r="L351" i="60"/>
  <c r="M351" i="60"/>
  <c r="N351" i="60"/>
  <c r="O351" i="60"/>
  <c r="P351" i="60"/>
  <c r="Q351" i="60"/>
  <c r="R351" i="60"/>
  <c r="S351" i="60"/>
  <c r="T351" i="60"/>
  <c r="U351" i="60"/>
  <c r="V351" i="60"/>
  <c r="W351" i="60"/>
  <c r="X351" i="60"/>
  <c r="Y351" i="60"/>
  <c r="Z351" i="60"/>
  <c r="AA351" i="60"/>
  <c r="AB351" i="60"/>
  <c r="AC351" i="60"/>
  <c r="AD351" i="60"/>
  <c r="AE351" i="60"/>
  <c r="AF351" i="60"/>
  <c r="AG351" i="60"/>
  <c r="AH351" i="60"/>
  <c r="AI351" i="60"/>
  <c r="AJ351" i="60"/>
  <c r="AK351" i="60"/>
  <c r="AL351" i="60"/>
  <c r="AM351" i="60"/>
  <c r="AN351" i="60"/>
  <c r="AO351" i="60"/>
  <c r="AP351" i="60"/>
  <c r="AQ351" i="60"/>
  <c r="AR351" i="60"/>
  <c r="AS351" i="60"/>
  <c r="AT351" i="60"/>
  <c r="AU351" i="60"/>
  <c r="AV351" i="60"/>
  <c r="AW351" i="60"/>
  <c r="AX351" i="60"/>
  <c r="AY351" i="60"/>
  <c r="AZ351" i="60"/>
  <c r="BA351" i="60"/>
  <c r="BB351" i="60"/>
  <c r="BC351" i="60"/>
  <c r="BD351" i="60"/>
  <c r="BE351" i="60"/>
  <c r="BF351" i="60"/>
  <c r="BG351" i="60"/>
  <c r="BH351" i="60"/>
  <c r="BI351" i="60"/>
  <c r="BJ351" i="60"/>
  <c r="BK351" i="60"/>
  <c r="BL351" i="60"/>
  <c r="BM351" i="60"/>
  <c r="BN351" i="60"/>
  <c r="BO351" i="60"/>
  <c r="BP351" i="60"/>
  <c r="BQ351" i="60"/>
  <c r="BR351" i="60"/>
  <c r="BS351" i="60"/>
  <c r="BT351" i="60"/>
  <c r="BU351" i="60"/>
  <c r="BV351" i="60"/>
  <c r="BW351" i="60"/>
  <c r="BX351" i="60"/>
  <c r="BY351" i="60"/>
  <c r="BZ351" i="60"/>
  <c r="CA351" i="60"/>
  <c r="CB351" i="60"/>
  <c r="CC351" i="60"/>
  <c r="CD351" i="60"/>
  <c r="CE351" i="60"/>
  <c r="CF351" i="60"/>
  <c r="CG351" i="60"/>
  <c r="CH351" i="60"/>
  <c r="CI351" i="60"/>
  <c r="CJ351" i="60"/>
  <c r="CK351" i="60"/>
  <c r="CL351" i="60"/>
  <c r="CM351" i="60"/>
  <c r="E352" i="60"/>
  <c r="F352" i="60"/>
  <c r="G352" i="60"/>
  <c r="H352" i="60"/>
  <c r="I352" i="60"/>
  <c r="J352" i="60"/>
  <c r="K352" i="60"/>
  <c r="L352" i="60"/>
  <c r="M352" i="60"/>
  <c r="N352" i="60"/>
  <c r="O352" i="60"/>
  <c r="P352" i="60"/>
  <c r="Q352" i="60"/>
  <c r="R352" i="60"/>
  <c r="S352" i="60"/>
  <c r="T352" i="60"/>
  <c r="U352" i="60"/>
  <c r="V352" i="60"/>
  <c r="W352" i="60"/>
  <c r="X352" i="60"/>
  <c r="Y352" i="60"/>
  <c r="Z352" i="60"/>
  <c r="AA352" i="60"/>
  <c r="AB352" i="60"/>
  <c r="AC352" i="60"/>
  <c r="AD352" i="60"/>
  <c r="AE352" i="60"/>
  <c r="AF352" i="60"/>
  <c r="AG352" i="60"/>
  <c r="AH352" i="60"/>
  <c r="AI352" i="60"/>
  <c r="AJ352" i="60"/>
  <c r="AK352" i="60"/>
  <c r="AL352" i="60"/>
  <c r="AM352" i="60"/>
  <c r="AN352" i="60"/>
  <c r="AO352" i="60"/>
  <c r="AP352" i="60"/>
  <c r="AQ352" i="60"/>
  <c r="AR352" i="60"/>
  <c r="AS352" i="60"/>
  <c r="AT352" i="60"/>
  <c r="AU352" i="60"/>
  <c r="AV352" i="60"/>
  <c r="AW352" i="60"/>
  <c r="AX352" i="60"/>
  <c r="AY352" i="60"/>
  <c r="AZ352" i="60"/>
  <c r="BA352" i="60"/>
  <c r="BB352" i="60"/>
  <c r="BC352" i="60"/>
  <c r="BD352" i="60"/>
  <c r="BE352" i="60"/>
  <c r="BF352" i="60"/>
  <c r="BG352" i="60"/>
  <c r="BH352" i="60"/>
  <c r="BI352" i="60"/>
  <c r="BJ352" i="60"/>
  <c r="BK352" i="60"/>
  <c r="BL352" i="60"/>
  <c r="BM352" i="60"/>
  <c r="BN352" i="60"/>
  <c r="BO352" i="60"/>
  <c r="BP352" i="60"/>
  <c r="BQ352" i="60"/>
  <c r="BR352" i="60"/>
  <c r="BS352" i="60"/>
  <c r="BT352" i="60"/>
  <c r="BU352" i="60"/>
  <c r="BV352" i="60"/>
  <c r="BW352" i="60"/>
  <c r="BX352" i="60"/>
  <c r="BY352" i="60"/>
  <c r="BZ352" i="60"/>
  <c r="CA352" i="60"/>
  <c r="CB352" i="60"/>
  <c r="CC352" i="60"/>
  <c r="CD352" i="60"/>
  <c r="CE352" i="60"/>
  <c r="CF352" i="60"/>
  <c r="CG352" i="60"/>
  <c r="CH352" i="60"/>
  <c r="CI352" i="60"/>
  <c r="CJ352" i="60"/>
  <c r="CK352" i="60"/>
  <c r="CL352" i="60"/>
  <c r="CM352" i="60"/>
  <c r="E353" i="60"/>
  <c r="F353" i="60"/>
  <c r="G353" i="60"/>
  <c r="H353" i="60"/>
  <c r="I353" i="60"/>
  <c r="J353" i="60"/>
  <c r="K353" i="60"/>
  <c r="L353" i="60"/>
  <c r="M353" i="60"/>
  <c r="N353" i="60"/>
  <c r="O353" i="60"/>
  <c r="P353" i="60"/>
  <c r="Q353" i="60"/>
  <c r="R353" i="60"/>
  <c r="S353" i="60"/>
  <c r="T353" i="60"/>
  <c r="U353" i="60"/>
  <c r="V353" i="60"/>
  <c r="W353" i="60"/>
  <c r="X353" i="60"/>
  <c r="Y353" i="60"/>
  <c r="Z353" i="60"/>
  <c r="AA353" i="60"/>
  <c r="AB353" i="60"/>
  <c r="AC353" i="60"/>
  <c r="AD353" i="60"/>
  <c r="AE353" i="60"/>
  <c r="AF353" i="60"/>
  <c r="AG353" i="60"/>
  <c r="AH353" i="60"/>
  <c r="AI353" i="60"/>
  <c r="AJ353" i="60"/>
  <c r="AK353" i="60"/>
  <c r="AL353" i="60"/>
  <c r="AM353" i="60"/>
  <c r="AN353" i="60"/>
  <c r="AO353" i="60"/>
  <c r="AP353" i="60"/>
  <c r="AQ353" i="60"/>
  <c r="AR353" i="60"/>
  <c r="AS353" i="60"/>
  <c r="AT353" i="60"/>
  <c r="AU353" i="60"/>
  <c r="AV353" i="60"/>
  <c r="AW353" i="60"/>
  <c r="AX353" i="60"/>
  <c r="AY353" i="60"/>
  <c r="AZ353" i="60"/>
  <c r="BA353" i="60"/>
  <c r="BB353" i="60"/>
  <c r="BC353" i="60"/>
  <c r="BD353" i="60"/>
  <c r="BE353" i="60"/>
  <c r="BF353" i="60"/>
  <c r="BG353" i="60"/>
  <c r="BH353" i="60"/>
  <c r="BI353" i="60"/>
  <c r="BJ353" i="60"/>
  <c r="BK353" i="60"/>
  <c r="BL353" i="60"/>
  <c r="BM353" i="60"/>
  <c r="BN353" i="60"/>
  <c r="BO353" i="60"/>
  <c r="BP353" i="60"/>
  <c r="BQ353" i="60"/>
  <c r="BR353" i="60"/>
  <c r="BS353" i="60"/>
  <c r="BT353" i="60"/>
  <c r="BU353" i="60"/>
  <c r="BV353" i="60"/>
  <c r="BW353" i="60"/>
  <c r="BX353" i="60"/>
  <c r="BY353" i="60"/>
  <c r="BZ353" i="60"/>
  <c r="CA353" i="60"/>
  <c r="CB353" i="60"/>
  <c r="CC353" i="60"/>
  <c r="CD353" i="60"/>
  <c r="CE353" i="60"/>
  <c r="CF353" i="60"/>
  <c r="CG353" i="60"/>
  <c r="CH353" i="60"/>
  <c r="CI353" i="60"/>
  <c r="CJ353" i="60"/>
  <c r="CK353" i="60"/>
  <c r="CL353" i="60"/>
  <c r="CM353" i="60"/>
  <c r="E354" i="60"/>
  <c r="F354" i="60"/>
  <c r="G354" i="60"/>
  <c r="H354" i="60"/>
  <c r="I354" i="60"/>
  <c r="J354" i="60"/>
  <c r="K354" i="60"/>
  <c r="L354" i="60"/>
  <c r="M354" i="60"/>
  <c r="N354" i="60"/>
  <c r="O354" i="60"/>
  <c r="P354" i="60"/>
  <c r="Q354" i="60"/>
  <c r="R354" i="60"/>
  <c r="S354" i="60"/>
  <c r="T354" i="60"/>
  <c r="U354" i="60"/>
  <c r="V354" i="60"/>
  <c r="W354" i="60"/>
  <c r="X354" i="60"/>
  <c r="Y354" i="60"/>
  <c r="Z354" i="60"/>
  <c r="AA354" i="60"/>
  <c r="AB354" i="60"/>
  <c r="AC354" i="60"/>
  <c r="AD354" i="60"/>
  <c r="AE354" i="60"/>
  <c r="AF354" i="60"/>
  <c r="AG354" i="60"/>
  <c r="AH354" i="60"/>
  <c r="AI354" i="60"/>
  <c r="AJ354" i="60"/>
  <c r="AK354" i="60"/>
  <c r="AL354" i="60"/>
  <c r="AM354" i="60"/>
  <c r="AN354" i="60"/>
  <c r="AO354" i="60"/>
  <c r="AP354" i="60"/>
  <c r="AQ354" i="60"/>
  <c r="AR354" i="60"/>
  <c r="AS354" i="60"/>
  <c r="AT354" i="60"/>
  <c r="AU354" i="60"/>
  <c r="AV354" i="60"/>
  <c r="AW354" i="60"/>
  <c r="AX354" i="60"/>
  <c r="AY354" i="60"/>
  <c r="AZ354" i="60"/>
  <c r="BA354" i="60"/>
  <c r="BB354" i="60"/>
  <c r="BC354" i="60"/>
  <c r="BD354" i="60"/>
  <c r="BE354" i="60"/>
  <c r="BF354" i="60"/>
  <c r="BG354" i="60"/>
  <c r="BH354" i="60"/>
  <c r="BI354" i="60"/>
  <c r="BJ354" i="60"/>
  <c r="BK354" i="60"/>
  <c r="BL354" i="60"/>
  <c r="BM354" i="60"/>
  <c r="BN354" i="60"/>
  <c r="BO354" i="60"/>
  <c r="BP354" i="60"/>
  <c r="BQ354" i="60"/>
  <c r="BR354" i="60"/>
  <c r="BS354" i="60"/>
  <c r="BT354" i="60"/>
  <c r="BU354" i="60"/>
  <c r="BV354" i="60"/>
  <c r="BW354" i="60"/>
  <c r="BX354" i="60"/>
  <c r="BY354" i="60"/>
  <c r="BZ354" i="60"/>
  <c r="CA354" i="60"/>
  <c r="CB354" i="60"/>
  <c r="CC354" i="60"/>
  <c r="CD354" i="60"/>
  <c r="CE354" i="60"/>
  <c r="CF354" i="60"/>
  <c r="CG354" i="60"/>
  <c r="CH354" i="60"/>
  <c r="CI354" i="60"/>
  <c r="CJ354" i="60"/>
  <c r="CK354" i="60"/>
  <c r="CL354" i="60"/>
  <c r="CM354" i="60"/>
  <c r="E355" i="60"/>
  <c r="F355" i="60"/>
  <c r="G355" i="60"/>
  <c r="H355" i="60"/>
  <c r="I355" i="60"/>
  <c r="J355" i="60"/>
  <c r="K355" i="60"/>
  <c r="L355" i="60"/>
  <c r="M355" i="60"/>
  <c r="N355" i="60"/>
  <c r="O355" i="60"/>
  <c r="P355" i="60"/>
  <c r="Q355" i="60"/>
  <c r="R355" i="60"/>
  <c r="S355" i="60"/>
  <c r="T355" i="60"/>
  <c r="U355" i="60"/>
  <c r="V355" i="60"/>
  <c r="W355" i="60"/>
  <c r="X355" i="60"/>
  <c r="Y355" i="60"/>
  <c r="Z355" i="60"/>
  <c r="AA355" i="60"/>
  <c r="AB355" i="60"/>
  <c r="AC355" i="60"/>
  <c r="AD355" i="60"/>
  <c r="AE355" i="60"/>
  <c r="AF355" i="60"/>
  <c r="AG355" i="60"/>
  <c r="AH355" i="60"/>
  <c r="AI355" i="60"/>
  <c r="AJ355" i="60"/>
  <c r="AK355" i="60"/>
  <c r="AL355" i="60"/>
  <c r="AM355" i="60"/>
  <c r="AN355" i="60"/>
  <c r="AO355" i="60"/>
  <c r="AP355" i="60"/>
  <c r="AQ355" i="60"/>
  <c r="AR355" i="60"/>
  <c r="AS355" i="60"/>
  <c r="AT355" i="60"/>
  <c r="AU355" i="60"/>
  <c r="AV355" i="60"/>
  <c r="AW355" i="60"/>
  <c r="AX355" i="60"/>
  <c r="AY355" i="60"/>
  <c r="AZ355" i="60"/>
  <c r="BA355" i="60"/>
  <c r="BB355" i="60"/>
  <c r="BC355" i="60"/>
  <c r="BD355" i="60"/>
  <c r="BE355" i="60"/>
  <c r="BF355" i="60"/>
  <c r="BG355" i="60"/>
  <c r="BH355" i="60"/>
  <c r="BI355" i="60"/>
  <c r="BJ355" i="60"/>
  <c r="BK355" i="60"/>
  <c r="BL355" i="60"/>
  <c r="BM355" i="60"/>
  <c r="BN355" i="60"/>
  <c r="BO355" i="60"/>
  <c r="BP355" i="60"/>
  <c r="BQ355" i="60"/>
  <c r="BR355" i="60"/>
  <c r="BS355" i="60"/>
  <c r="BT355" i="60"/>
  <c r="BU355" i="60"/>
  <c r="BV355" i="60"/>
  <c r="BW355" i="60"/>
  <c r="BX355" i="60"/>
  <c r="BY355" i="60"/>
  <c r="BZ355" i="60"/>
  <c r="CA355" i="60"/>
  <c r="CB355" i="60"/>
  <c r="CC355" i="60"/>
  <c r="CD355" i="60"/>
  <c r="CE355" i="60"/>
  <c r="CF355" i="60"/>
  <c r="CG355" i="60"/>
  <c r="CH355" i="60"/>
  <c r="CI355" i="60"/>
  <c r="CJ355" i="60"/>
  <c r="CK355" i="60"/>
  <c r="CL355" i="60"/>
  <c r="CM355" i="60"/>
  <c r="E356" i="60"/>
  <c r="F356" i="60"/>
  <c r="G356" i="60"/>
  <c r="H356" i="60"/>
  <c r="I356" i="60"/>
  <c r="J356" i="60"/>
  <c r="K356" i="60"/>
  <c r="L356" i="60"/>
  <c r="M356" i="60"/>
  <c r="N356" i="60"/>
  <c r="O356" i="60"/>
  <c r="P356" i="60"/>
  <c r="Q356" i="60"/>
  <c r="R356" i="60"/>
  <c r="S356" i="60"/>
  <c r="T356" i="60"/>
  <c r="U356" i="60"/>
  <c r="V356" i="60"/>
  <c r="W356" i="60"/>
  <c r="X356" i="60"/>
  <c r="Y356" i="60"/>
  <c r="Z356" i="60"/>
  <c r="AA356" i="60"/>
  <c r="AB356" i="60"/>
  <c r="AC356" i="60"/>
  <c r="AD356" i="60"/>
  <c r="AE356" i="60"/>
  <c r="AF356" i="60"/>
  <c r="AG356" i="60"/>
  <c r="AH356" i="60"/>
  <c r="AI356" i="60"/>
  <c r="AJ356" i="60"/>
  <c r="AK356" i="60"/>
  <c r="AL356" i="60"/>
  <c r="AM356" i="60"/>
  <c r="AN356" i="60"/>
  <c r="AO356" i="60"/>
  <c r="AP356" i="60"/>
  <c r="AQ356" i="60"/>
  <c r="AR356" i="60"/>
  <c r="AS356" i="60"/>
  <c r="AT356" i="60"/>
  <c r="AU356" i="60"/>
  <c r="AV356" i="60"/>
  <c r="AW356" i="60"/>
  <c r="AX356" i="60"/>
  <c r="AY356" i="60"/>
  <c r="AZ356" i="60"/>
  <c r="BA356" i="60"/>
  <c r="BB356" i="60"/>
  <c r="BC356" i="60"/>
  <c r="BD356" i="60"/>
  <c r="BE356" i="60"/>
  <c r="BF356" i="60"/>
  <c r="BG356" i="60"/>
  <c r="BH356" i="60"/>
  <c r="BI356" i="60"/>
  <c r="BJ356" i="60"/>
  <c r="BK356" i="60"/>
  <c r="BL356" i="60"/>
  <c r="BM356" i="60"/>
  <c r="BN356" i="60"/>
  <c r="BO356" i="60"/>
  <c r="BP356" i="60"/>
  <c r="BQ356" i="60"/>
  <c r="BR356" i="60"/>
  <c r="BS356" i="60"/>
  <c r="BT356" i="60"/>
  <c r="BU356" i="60"/>
  <c r="BV356" i="60"/>
  <c r="BW356" i="60"/>
  <c r="BX356" i="60"/>
  <c r="BY356" i="60"/>
  <c r="BZ356" i="60"/>
  <c r="CA356" i="60"/>
  <c r="CB356" i="60"/>
  <c r="CC356" i="60"/>
  <c r="CD356" i="60"/>
  <c r="CE356" i="60"/>
  <c r="CF356" i="60"/>
  <c r="CG356" i="60"/>
  <c r="CH356" i="60"/>
  <c r="CI356" i="60"/>
  <c r="CJ356" i="60"/>
  <c r="CK356" i="60"/>
  <c r="CL356" i="60"/>
  <c r="CM356" i="60"/>
  <c r="E357" i="60"/>
  <c r="F357" i="60"/>
  <c r="G357" i="60"/>
  <c r="H357" i="60"/>
  <c r="I357" i="60"/>
  <c r="J357" i="60"/>
  <c r="K357" i="60"/>
  <c r="L357" i="60"/>
  <c r="M357" i="60"/>
  <c r="N357" i="60"/>
  <c r="O357" i="60"/>
  <c r="P357" i="60"/>
  <c r="Q357" i="60"/>
  <c r="R357" i="60"/>
  <c r="S357" i="60"/>
  <c r="T357" i="60"/>
  <c r="U357" i="60"/>
  <c r="V357" i="60"/>
  <c r="W357" i="60"/>
  <c r="X357" i="60"/>
  <c r="Y357" i="60"/>
  <c r="Z357" i="60"/>
  <c r="AA357" i="60"/>
  <c r="AB357" i="60"/>
  <c r="AC357" i="60"/>
  <c r="AD357" i="60"/>
  <c r="AE357" i="60"/>
  <c r="AF357" i="60"/>
  <c r="AG357" i="60"/>
  <c r="AH357" i="60"/>
  <c r="AI357" i="60"/>
  <c r="AJ357" i="60"/>
  <c r="AK357" i="60"/>
  <c r="AL357" i="60"/>
  <c r="AM357" i="60"/>
  <c r="AN357" i="60"/>
  <c r="AO357" i="60"/>
  <c r="AP357" i="60"/>
  <c r="AQ357" i="60"/>
  <c r="AR357" i="60"/>
  <c r="AS357" i="60"/>
  <c r="AT357" i="60"/>
  <c r="AU357" i="60"/>
  <c r="AV357" i="60"/>
  <c r="AW357" i="60"/>
  <c r="AX357" i="60"/>
  <c r="AY357" i="60"/>
  <c r="AZ357" i="60"/>
  <c r="BA357" i="60"/>
  <c r="BB357" i="60"/>
  <c r="BC357" i="60"/>
  <c r="BD357" i="60"/>
  <c r="BE357" i="60"/>
  <c r="BF357" i="60"/>
  <c r="BG357" i="60"/>
  <c r="BH357" i="60"/>
  <c r="BI357" i="60"/>
  <c r="BJ357" i="60"/>
  <c r="BK357" i="60"/>
  <c r="BL357" i="60"/>
  <c r="BM357" i="60"/>
  <c r="BN357" i="60"/>
  <c r="BO357" i="60"/>
  <c r="BP357" i="60"/>
  <c r="BQ357" i="60"/>
  <c r="BR357" i="60"/>
  <c r="BS357" i="60"/>
  <c r="BT357" i="60"/>
  <c r="BU357" i="60"/>
  <c r="BV357" i="60"/>
  <c r="BW357" i="60"/>
  <c r="BX357" i="60"/>
  <c r="BY357" i="60"/>
  <c r="BZ357" i="60"/>
  <c r="CA357" i="60"/>
  <c r="CB357" i="60"/>
  <c r="CC357" i="60"/>
  <c r="CD357" i="60"/>
  <c r="CE357" i="60"/>
  <c r="CF357" i="60"/>
  <c r="CG357" i="60"/>
  <c r="CH357" i="60"/>
  <c r="CI357" i="60"/>
  <c r="CJ357" i="60"/>
  <c r="CK357" i="60"/>
  <c r="CL357" i="60"/>
  <c r="CM357" i="60"/>
  <c r="E358" i="60"/>
  <c r="F358" i="60"/>
  <c r="G358" i="60"/>
  <c r="H358" i="60"/>
  <c r="I358" i="60"/>
  <c r="J358" i="60"/>
  <c r="K358" i="60"/>
  <c r="L358" i="60"/>
  <c r="M358" i="60"/>
  <c r="N358" i="60"/>
  <c r="O358" i="60"/>
  <c r="P358" i="60"/>
  <c r="Q358" i="60"/>
  <c r="R358" i="60"/>
  <c r="S358" i="60"/>
  <c r="T358" i="60"/>
  <c r="U358" i="60"/>
  <c r="V358" i="60"/>
  <c r="W358" i="60"/>
  <c r="X358" i="60"/>
  <c r="Y358" i="60"/>
  <c r="Z358" i="60"/>
  <c r="AA358" i="60"/>
  <c r="AB358" i="60"/>
  <c r="AC358" i="60"/>
  <c r="AD358" i="60"/>
  <c r="AE358" i="60"/>
  <c r="AF358" i="60"/>
  <c r="AG358" i="60"/>
  <c r="AH358" i="60"/>
  <c r="AI358" i="60"/>
  <c r="AJ358" i="60"/>
  <c r="AK358" i="60"/>
  <c r="AL358" i="60"/>
  <c r="AM358" i="60"/>
  <c r="AN358" i="60"/>
  <c r="AO358" i="60"/>
  <c r="AP358" i="60"/>
  <c r="AQ358" i="60"/>
  <c r="AR358" i="60"/>
  <c r="AS358" i="60"/>
  <c r="AT358" i="60"/>
  <c r="AU358" i="60"/>
  <c r="AV358" i="60"/>
  <c r="AW358" i="60"/>
  <c r="AX358" i="60"/>
  <c r="AY358" i="60"/>
  <c r="AZ358" i="60"/>
  <c r="BA358" i="60"/>
  <c r="BB358" i="60"/>
  <c r="BC358" i="60"/>
  <c r="BD358" i="60"/>
  <c r="BE358" i="60"/>
  <c r="BF358" i="60"/>
  <c r="BG358" i="60"/>
  <c r="BH358" i="60"/>
  <c r="BI358" i="60"/>
  <c r="BJ358" i="60"/>
  <c r="BK358" i="60"/>
  <c r="BL358" i="60"/>
  <c r="BM358" i="60"/>
  <c r="BN358" i="60"/>
  <c r="BO358" i="60"/>
  <c r="BP358" i="60"/>
  <c r="BQ358" i="60"/>
  <c r="BR358" i="60"/>
  <c r="BS358" i="60"/>
  <c r="BT358" i="60"/>
  <c r="BU358" i="60"/>
  <c r="BV358" i="60"/>
  <c r="BW358" i="60"/>
  <c r="BX358" i="60"/>
  <c r="BY358" i="60"/>
  <c r="BZ358" i="60"/>
  <c r="CA358" i="60"/>
  <c r="CB358" i="60"/>
  <c r="CC358" i="60"/>
  <c r="CD358" i="60"/>
  <c r="CE358" i="60"/>
  <c r="CF358" i="60"/>
  <c r="CG358" i="60"/>
  <c r="CH358" i="60"/>
  <c r="CI358" i="60"/>
  <c r="CJ358" i="60"/>
  <c r="CK358" i="60"/>
  <c r="CL358" i="60"/>
  <c r="CM358" i="60"/>
  <c r="E359" i="60"/>
  <c r="F359" i="60"/>
  <c r="G359" i="60"/>
  <c r="H359" i="60"/>
  <c r="I359" i="60"/>
  <c r="J359" i="60"/>
  <c r="K359" i="60"/>
  <c r="L359" i="60"/>
  <c r="M359" i="60"/>
  <c r="N359" i="60"/>
  <c r="O359" i="60"/>
  <c r="P359" i="60"/>
  <c r="Q359" i="60"/>
  <c r="R359" i="60"/>
  <c r="S359" i="60"/>
  <c r="T359" i="60"/>
  <c r="U359" i="60"/>
  <c r="V359" i="60"/>
  <c r="W359" i="60"/>
  <c r="X359" i="60"/>
  <c r="Y359" i="60"/>
  <c r="Z359" i="60"/>
  <c r="AA359" i="60"/>
  <c r="AB359" i="60"/>
  <c r="AC359" i="60"/>
  <c r="AD359" i="60"/>
  <c r="AE359" i="60"/>
  <c r="AF359" i="60"/>
  <c r="AG359" i="60"/>
  <c r="AH359" i="60"/>
  <c r="AI359" i="60"/>
  <c r="AJ359" i="60"/>
  <c r="AK359" i="60"/>
  <c r="AL359" i="60"/>
  <c r="AM359" i="60"/>
  <c r="AN359" i="60"/>
  <c r="AO359" i="60"/>
  <c r="AP359" i="60"/>
  <c r="AQ359" i="60"/>
  <c r="AR359" i="60"/>
  <c r="AS359" i="60"/>
  <c r="AT359" i="60"/>
  <c r="AU359" i="60"/>
  <c r="AV359" i="60"/>
  <c r="AW359" i="60"/>
  <c r="AX359" i="60"/>
  <c r="AY359" i="60"/>
  <c r="AZ359" i="60"/>
  <c r="BA359" i="60"/>
  <c r="BB359" i="60"/>
  <c r="BC359" i="60"/>
  <c r="BD359" i="60"/>
  <c r="BE359" i="60"/>
  <c r="BF359" i="60"/>
  <c r="BG359" i="60"/>
  <c r="BH359" i="60"/>
  <c r="BI359" i="60"/>
  <c r="BJ359" i="60"/>
  <c r="BK359" i="60"/>
  <c r="BL359" i="60"/>
  <c r="BM359" i="60"/>
  <c r="BN359" i="60"/>
  <c r="BO359" i="60"/>
  <c r="BP359" i="60"/>
  <c r="BQ359" i="60"/>
  <c r="BR359" i="60"/>
  <c r="BS359" i="60"/>
  <c r="BT359" i="60"/>
  <c r="BU359" i="60"/>
  <c r="BV359" i="60"/>
  <c r="BW359" i="60"/>
  <c r="BX359" i="60"/>
  <c r="BY359" i="60"/>
  <c r="BZ359" i="60"/>
  <c r="CA359" i="60"/>
  <c r="CB359" i="60"/>
  <c r="CC359" i="60"/>
  <c r="CD359" i="60"/>
  <c r="CE359" i="60"/>
  <c r="CF359" i="60"/>
  <c r="CG359" i="60"/>
  <c r="CH359" i="60"/>
  <c r="CI359" i="60"/>
  <c r="CJ359" i="60"/>
  <c r="CK359" i="60"/>
  <c r="CL359" i="60"/>
  <c r="CM359" i="60"/>
  <c r="E360" i="60"/>
  <c r="F360" i="60"/>
  <c r="G360" i="60"/>
  <c r="H360" i="60"/>
  <c r="I360" i="60"/>
  <c r="J360" i="60"/>
  <c r="K360" i="60"/>
  <c r="L360" i="60"/>
  <c r="M360" i="60"/>
  <c r="N360" i="60"/>
  <c r="O360" i="60"/>
  <c r="P360" i="60"/>
  <c r="Q360" i="60"/>
  <c r="R360" i="60"/>
  <c r="S360" i="60"/>
  <c r="T360" i="60"/>
  <c r="U360" i="60"/>
  <c r="V360" i="60"/>
  <c r="W360" i="60"/>
  <c r="X360" i="60"/>
  <c r="Y360" i="60"/>
  <c r="Z360" i="60"/>
  <c r="AA360" i="60"/>
  <c r="AB360" i="60"/>
  <c r="AC360" i="60"/>
  <c r="AD360" i="60"/>
  <c r="AE360" i="60"/>
  <c r="AF360" i="60"/>
  <c r="AG360" i="60"/>
  <c r="AH360" i="60"/>
  <c r="AI360" i="60"/>
  <c r="AJ360" i="60"/>
  <c r="AK360" i="60"/>
  <c r="AL360" i="60"/>
  <c r="AM360" i="60"/>
  <c r="AN360" i="60"/>
  <c r="AO360" i="60"/>
  <c r="AP360" i="60"/>
  <c r="AQ360" i="60"/>
  <c r="AR360" i="60"/>
  <c r="AS360" i="60"/>
  <c r="AT360" i="60"/>
  <c r="AU360" i="60"/>
  <c r="AV360" i="60"/>
  <c r="AW360" i="60"/>
  <c r="AX360" i="60"/>
  <c r="AY360" i="60"/>
  <c r="AZ360" i="60"/>
  <c r="BA360" i="60"/>
  <c r="BB360" i="60"/>
  <c r="BC360" i="60"/>
  <c r="BD360" i="60"/>
  <c r="BE360" i="60"/>
  <c r="BF360" i="60"/>
  <c r="BG360" i="60"/>
  <c r="BH360" i="60"/>
  <c r="BI360" i="60"/>
  <c r="BJ360" i="60"/>
  <c r="BK360" i="60"/>
  <c r="BL360" i="60"/>
  <c r="BM360" i="60"/>
  <c r="BN360" i="60"/>
  <c r="BO360" i="60"/>
  <c r="BP360" i="60"/>
  <c r="BQ360" i="60"/>
  <c r="BR360" i="60"/>
  <c r="BS360" i="60"/>
  <c r="BT360" i="60"/>
  <c r="BU360" i="60"/>
  <c r="BV360" i="60"/>
  <c r="BW360" i="60"/>
  <c r="BX360" i="60"/>
  <c r="BY360" i="60"/>
  <c r="BZ360" i="60"/>
  <c r="CA360" i="60"/>
  <c r="CB360" i="60"/>
  <c r="CC360" i="60"/>
  <c r="CD360" i="60"/>
  <c r="CE360" i="60"/>
  <c r="CF360" i="60"/>
  <c r="CG360" i="60"/>
  <c r="CH360" i="60"/>
  <c r="CI360" i="60"/>
  <c r="CJ360" i="60"/>
  <c r="CK360" i="60"/>
  <c r="CL360" i="60"/>
  <c r="CM360" i="60"/>
  <c r="E361" i="60"/>
  <c r="F361" i="60"/>
  <c r="G361" i="60"/>
  <c r="H361" i="60"/>
  <c r="I361" i="60"/>
  <c r="J361" i="60"/>
  <c r="K361" i="60"/>
  <c r="L361" i="60"/>
  <c r="M361" i="60"/>
  <c r="N361" i="60"/>
  <c r="O361" i="60"/>
  <c r="P361" i="60"/>
  <c r="Q361" i="60"/>
  <c r="R361" i="60"/>
  <c r="S361" i="60"/>
  <c r="T361" i="60"/>
  <c r="U361" i="60"/>
  <c r="V361" i="60"/>
  <c r="W361" i="60"/>
  <c r="X361" i="60"/>
  <c r="Y361" i="60"/>
  <c r="Z361" i="60"/>
  <c r="AA361" i="60"/>
  <c r="AB361" i="60"/>
  <c r="AC361" i="60"/>
  <c r="AD361" i="60"/>
  <c r="AE361" i="60"/>
  <c r="AF361" i="60"/>
  <c r="AG361" i="60"/>
  <c r="AH361" i="60"/>
  <c r="AI361" i="60"/>
  <c r="AJ361" i="60"/>
  <c r="AK361" i="60"/>
  <c r="AL361" i="60"/>
  <c r="AM361" i="60"/>
  <c r="AN361" i="60"/>
  <c r="AO361" i="60"/>
  <c r="AP361" i="60"/>
  <c r="AQ361" i="60"/>
  <c r="AR361" i="60"/>
  <c r="AS361" i="60"/>
  <c r="AT361" i="60"/>
  <c r="AU361" i="60"/>
  <c r="AV361" i="60"/>
  <c r="AW361" i="60"/>
  <c r="AX361" i="60"/>
  <c r="AY361" i="60"/>
  <c r="AZ361" i="60"/>
  <c r="BA361" i="60"/>
  <c r="BB361" i="60"/>
  <c r="BC361" i="60"/>
  <c r="BD361" i="60"/>
  <c r="BE361" i="60"/>
  <c r="BF361" i="60"/>
  <c r="BG361" i="60"/>
  <c r="BH361" i="60"/>
  <c r="BI361" i="60"/>
  <c r="BJ361" i="60"/>
  <c r="BK361" i="60"/>
  <c r="BL361" i="60"/>
  <c r="BM361" i="60"/>
  <c r="BN361" i="60"/>
  <c r="BO361" i="60"/>
  <c r="BP361" i="60"/>
  <c r="BQ361" i="60"/>
  <c r="BR361" i="60"/>
  <c r="BS361" i="60"/>
  <c r="BT361" i="60"/>
  <c r="BU361" i="60"/>
  <c r="BV361" i="60"/>
  <c r="BW361" i="60"/>
  <c r="BX361" i="60"/>
  <c r="BY361" i="60"/>
  <c r="BZ361" i="60"/>
  <c r="CA361" i="60"/>
  <c r="CB361" i="60"/>
  <c r="CC361" i="60"/>
  <c r="CD361" i="60"/>
  <c r="CE361" i="60"/>
  <c r="CF361" i="60"/>
  <c r="CG361" i="60"/>
  <c r="CH361" i="60"/>
  <c r="CI361" i="60"/>
  <c r="CJ361" i="60"/>
  <c r="CK361" i="60"/>
  <c r="CL361" i="60"/>
  <c r="CM361" i="60"/>
  <c r="E362" i="60"/>
  <c r="F362" i="60"/>
  <c r="G362" i="60"/>
  <c r="H362" i="60"/>
  <c r="I362" i="60"/>
  <c r="J362" i="60"/>
  <c r="K362" i="60"/>
  <c r="L362" i="60"/>
  <c r="M362" i="60"/>
  <c r="N362" i="60"/>
  <c r="O362" i="60"/>
  <c r="P362" i="60"/>
  <c r="Q362" i="60"/>
  <c r="R362" i="60"/>
  <c r="S362" i="60"/>
  <c r="T362" i="60"/>
  <c r="U362" i="60"/>
  <c r="V362" i="60"/>
  <c r="W362" i="60"/>
  <c r="X362" i="60"/>
  <c r="Y362" i="60"/>
  <c r="Z362" i="60"/>
  <c r="AA362" i="60"/>
  <c r="AB362" i="60"/>
  <c r="AC362" i="60"/>
  <c r="AD362" i="60"/>
  <c r="AE362" i="60"/>
  <c r="AF362" i="60"/>
  <c r="AG362" i="60"/>
  <c r="AH362" i="60"/>
  <c r="AI362" i="60"/>
  <c r="AJ362" i="60"/>
  <c r="AK362" i="60"/>
  <c r="AL362" i="60"/>
  <c r="AM362" i="60"/>
  <c r="AN362" i="60"/>
  <c r="AO362" i="60"/>
  <c r="AP362" i="60"/>
  <c r="AQ362" i="60"/>
  <c r="AR362" i="60"/>
  <c r="AS362" i="60"/>
  <c r="AT362" i="60"/>
  <c r="AU362" i="60"/>
  <c r="AV362" i="60"/>
  <c r="AW362" i="60"/>
  <c r="AX362" i="60"/>
  <c r="AY362" i="60"/>
  <c r="AZ362" i="60"/>
  <c r="BA362" i="60"/>
  <c r="BB362" i="60"/>
  <c r="BC362" i="60"/>
  <c r="BD362" i="60"/>
  <c r="BE362" i="60"/>
  <c r="BF362" i="60"/>
  <c r="BG362" i="60"/>
  <c r="BH362" i="60"/>
  <c r="BI362" i="60"/>
  <c r="BJ362" i="60"/>
  <c r="BK362" i="60"/>
  <c r="BL362" i="60"/>
  <c r="BM362" i="60"/>
  <c r="BN362" i="60"/>
  <c r="BO362" i="60"/>
  <c r="BP362" i="60"/>
  <c r="BQ362" i="60"/>
  <c r="BR362" i="60"/>
  <c r="BS362" i="60"/>
  <c r="BT362" i="60"/>
  <c r="BU362" i="60"/>
  <c r="BV362" i="60"/>
  <c r="BW362" i="60"/>
  <c r="BX362" i="60"/>
  <c r="BY362" i="60"/>
  <c r="BZ362" i="60"/>
  <c r="CA362" i="60"/>
  <c r="CB362" i="60"/>
  <c r="CC362" i="60"/>
  <c r="CD362" i="60"/>
  <c r="CE362" i="60"/>
  <c r="CF362" i="60"/>
  <c r="CG362" i="60"/>
  <c r="CH362" i="60"/>
  <c r="CI362" i="60"/>
  <c r="CJ362" i="60"/>
  <c r="CK362" i="60"/>
  <c r="CL362" i="60"/>
  <c r="CM362" i="60"/>
  <c r="E363" i="60"/>
  <c r="F363" i="60"/>
  <c r="G363" i="60"/>
  <c r="H363" i="60"/>
  <c r="I363" i="60"/>
  <c r="J363" i="60"/>
  <c r="K363" i="60"/>
  <c r="L363" i="60"/>
  <c r="M363" i="60"/>
  <c r="N363" i="60"/>
  <c r="O363" i="60"/>
  <c r="P363" i="60"/>
  <c r="Q363" i="60"/>
  <c r="R363" i="60"/>
  <c r="S363" i="60"/>
  <c r="T363" i="60"/>
  <c r="U363" i="60"/>
  <c r="V363" i="60"/>
  <c r="W363" i="60"/>
  <c r="X363" i="60"/>
  <c r="Y363" i="60"/>
  <c r="Z363" i="60"/>
  <c r="AA363" i="60"/>
  <c r="AB363" i="60"/>
  <c r="AC363" i="60"/>
  <c r="AD363" i="60"/>
  <c r="AE363" i="60"/>
  <c r="AF363" i="60"/>
  <c r="AG363" i="60"/>
  <c r="AH363" i="60"/>
  <c r="AI363" i="60"/>
  <c r="AJ363" i="60"/>
  <c r="AK363" i="60"/>
  <c r="AL363" i="60"/>
  <c r="AM363" i="60"/>
  <c r="AN363" i="60"/>
  <c r="AO363" i="60"/>
  <c r="AP363" i="60"/>
  <c r="AQ363" i="60"/>
  <c r="AR363" i="60"/>
  <c r="AS363" i="60"/>
  <c r="AT363" i="60"/>
  <c r="AU363" i="60"/>
  <c r="AV363" i="60"/>
  <c r="AW363" i="60"/>
  <c r="AX363" i="60"/>
  <c r="AY363" i="60"/>
  <c r="AZ363" i="60"/>
  <c r="BA363" i="60"/>
  <c r="BB363" i="60"/>
  <c r="BC363" i="60"/>
  <c r="BD363" i="60"/>
  <c r="BE363" i="60"/>
  <c r="BF363" i="60"/>
  <c r="BG363" i="60"/>
  <c r="BH363" i="60"/>
  <c r="BI363" i="60"/>
  <c r="BJ363" i="60"/>
  <c r="BK363" i="60"/>
  <c r="BL363" i="60"/>
  <c r="BM363" i="60"/>
  <c r="BN363" i="60"/>
  <c r="BO363" i="60"/>
  <c r="BP363" i="60"/>
  <c r="BQ363" i="60"/>
  <c r="BR363" i="60"/>
  <c r="BS363" i="60"/>
  <c r="BT363" i="60"/>
  <c r="BU363" i="60"/>
  <c r="BV363" i="60"/>
  <c r="BW363" i="60"/>
  <c r="BX363" i="60"/>
  <c r="BY363" i="60"/>
  <c r="BZ363" i="60"/>
  <c r="CA363" i="60"/>
  <c r="CB363" i="60"/>
  <c r="CC363" i="60"/>
  <c r="CD363" i="60"/>
  <c r="CE363" i="60"/>
  <c r="CF363" i="60"/>
  <c r="CG363" i="60"/>
  <c r="CH363" i="60"/>
  <c r="CI363" i="60"/>
  <c r="CJ363" i="60"/>
  <c r="CK363" i="60"/>
  <c r="CL363" i="60"/>
  <c r="CM363" i="60"/>
  <c r="E364" i="60"/>
  <c r="F364" i="60"/>
  <c r="G364" i="60"/>
  <c r="H364" i="60"/>
  <c r="I364" i="60"/>
  <c r="J364" i="60"/>
  <c r="K364" i="60"/>
  <c r="L364" i="60"/>
  <c r="M364" i="60"/>
  <c r="N364" i="60"/>
  <c r="O364" i="60"/>
  <c r="P364" i="60"/>
  <c r="Q364" i="60"/>
  <c r="R364" i="60"/>
  <c r="S364" i="60"/>
  <c r="T364" i="60"/>
  <c r="U364" i="60"/>
  <c r="V364" i="60"/>
  <c r="W364" i="60"/>
  <c r="X364" i="60"/>
  <c r="Y364" i="60"/>
  <c r="Z364" i="60"/>
  <c r="AA364" i="60"/>
  <c r="AB364" i="60"/>
  <c r="AC364" i="60"/>
  <c r="AD364" i="60"/>
  <c r="AE364" i="60"/>
  <c r="AF364" i="60"/>
  <c r="AG364" i="60"/>
  <c r="AH364" i="60"/>
  <c r="AI364" i="60"/>
  <c r="AJ364" i="60"/>
  <c r="AK364" i="60"/>
  <c r="AL364" i="60"/>
  <c r="AM364" i="60"/>
  <c r="AN364" i="60"/>
  <c r="AO364" i="60"/>
  <c r="AP364" i="60"/>
  <c r="AQ364" i="60"/>
  <c r="AR364" i="60"/>
  <c r="AS364" i="60"/>
  <c r="AT364" i="60"/>
  <c r="AU364" i="60"/>
  <c r="AV364" i="60"/>
  <c r="AW364" i="60"/>
  <c r="AX364" i="60"/>
  <c r="AY364" i="60"/>
  <c r="AZ364" i="60"/>
  <c r="BA364" i="60"/>
  <c r="BB364" i="60"/>
  <c r="BC364" i="60"/>
  <c r="BD364" i="60"/>
  <c r="BE364" i="60"/>
  <c r="BF364" i="60"/>
  <c r="BG364" i="60"/>
  <c r="BH364" i="60"/>
  <c r="BI364" i="60"/>
  <c r="BJ364" i="60"/>
  <c r="BK364" i="60"/>
  <c r="BL364" i="60"/>
  <c r="BM364" i="60"/>
  <c r="BN364" i="60"/>
  <c r="BO364" i="60"/>
  <c r="BP364" i="60"/>
  <c r="BQ364" i="60"/>
  <c r="BR364" i="60"/>
  <c r="BS364" i="60"/>
  <c r="BT364" i="60"/>
  <c r="BU364" i="60"/>
  <c r="BV364" i="60"/>
  <c r="BW364" i="60"/>
  <c r="BX364" i="60"/>
  <c r="BY364" i="60"/>
  <c r="BZ364" i="60"/>
  <c r="CA364" i="60"/>
  <c r="CB364" i="60"/>
  <c r="CC364" i="60"/>
  <c r="CD364" i="60"/>
  <c r="CE364" i="60"/>
  <c r="CF364" i="60"/>
  <c r="CG364" i="60"/>
  <c r="CH364" i="60"/>
  <c r="CI364" i="60"/>
  <c r="CJ364" i="60"/>
  <c r="CK364" i="60"/>
  <c r="CL364" i="60"/>
  <c r="CM364" i="60"/>
  <c r="E365" i="60"/>
  <c r="F365" i="60"/>
  <c r="G365" i="60"/>
  <c r="H365" i="60"/>
  <c r="I365" i="60"/>
  <c r="J365" i="60"/>
  <c r="K365" i="60"/>
  <c r="L365" i="60"/>
  <c r="M365" i="60"/>
  <c r="N365" i="60"/>
  <c r="O365" i="60"/>
  <c r="P365" i="60"/>
  <c r="Q365" i="60"/>
  <c r="R365" i="60"/>
  <c r="S365" i="60"/>
  <c r="T365" i="60"/>
  <c r="U365" i="60"/>
  <c r="V365" i="60"/>
  <c r="W365" i="60"/>
  <c r="X365" i="60"/>
  <c r="Y365" i="60"/>
  <c r="Z365" i="60"/>
  <c r="AA365" i="60"/>
  <c r="AB365" i="60"/>
  <c r="AC365" i="60"/>
  <c r="AD365" i="60"/>
  <c r="AE365" i="60"/>
  <c r="AF365" i="60"/>
  <c r="AG365" i="60"/>
  <c r="AH365" i="60"/>
  <c r="AI365" i="60"/>
  <c r="AJ365" i="60"/>
  <c r="AK365" i="60"/>
  <c r="AL365" i="60"/>
  <c r="AM365" i="60"/>
  <c r="AN365" i="60"/>
  <c r="AO365" i="60"/>
  <c r="AP365" i="60"/>
  <c r="AQ365" i="60"/>
  <c r="AR365" i="60"/>
  <c r="AS365" i="60"/>
  <c r="AT365" i="60"/>
  <c r="AU365" i="60"/>
  <c r="AV365" i="60"/>
  <c r="AW365" i="60"/>
  <c r="AX365" i="60"/>
  <c r="AY365" i="60"/>
  <c r="AZ365" i="60"/>
  <c r="BA365" i="60"/>
  <c r="BB365" i="60"/>
  <c r="BC365" i="60"/>
  <c r="BD365" i="60"/>
  <c r="BE365" i="60"/>
  <c r="BF365" i="60"/>
  <c r="BG365" i="60"/>
  <c r="BH365" i="60"/>
  <c r="BI365" i="60"/>
  <c r="BJ365" i="60"/>
  <c r="BK365" i="60"/>
  <c r="BL365" i="60"/>
  <c r="BM365" i="60"/>
  <c r="BN365" i="60"/>
  <c r="BO365" i="60"/>
  <c r="BP365" i="60"/>
  <c r="BQ365" i="60"/>
  <c r="BR365" i="60"/>
  <c r="BS365" i="60"/>
  <c r="BT365" i="60"/>
  <c r="BU365" i="60"/>
  <c r="BV365" i="60"/>
  <c r="BW365" i="60"/>
  <c r="BX365" i="60"/>
  <c r="BY365" i="60"/>
  <c r="BZ365" i="60"/>
  <c r="CA365" i="60"/>
  <c r="CB365" i="60"/>
  <c r="CC365" i="60"/>
  <c r="CD365" i="60"/>
  <c r="CE365" i="60"/>
  <c r="CF365" i="60"/>
  <c r="CG365" i="60"/>
  <c r="CH365" i="60"/>
  <c r="CI365" i="60"/>
  <c r="CJ365" i="60"/>
  <c r="CK365" i="60"/>
  <c r="CL365" i="60"/>
  <c r="CM365" i="60"/>
  <c r="E366" i="60"/>
  <c r="F366" i="60"/>
  <c r="G366" i="60"/>
  <c r="H366" i="60"/>
  <c r="I366" i="60"/>
  <c r="J366" i="60"/>
  <c r="K366" i="60"/>
  <c r="L366" i="60"/>
  <c r="M366" i="60"/>
  <c r="N366" i="60"/>
  <c r="O366" i="60"/>
  <c r="P366" i="60"/>
  <c r="Q366" i="60"/>
  <c r="R366" i="60"/>
  <c r="S366" i="60"/>
  <c r="T366" i="60"/>
  <c r="U366" i="60"/>
  <c r="V366" i="60"/>
  <c r="W366" i="60"/>
  <c r="X366" i="60"/>
  <c r="Y366" i="60"/>
  <c r="Z366" i="60"/>
  <c r="AA366" i="60"/>
  <c r="AB366" i="60"/>
  <c r="AC366" i="60"/>
  <c r="AD366" i="60"/>
  <c r="AE366" i="60"/>
  <c r="AF366" i="60"/>
  <c r="AG366" i="60"/>
  <c r="AH366" i="60"/>
  <c r="AI366" i="60"/>
  <c r="AJ366" i="60"/>
  <c r="AK366" i="60"/>
  <c r="AL366" i="60"/>
  <c r="AM366" i="60"/>
  <c r="AN366" i="60"/>
  <c r="AO366" i="60"/>
  <c r="AP366" i="60"/>
  <c r="AQ366" i="60"/>
  <c r="AR366" i="60"/>
  <c r="AS366" i="60"/>
  <c r="AT366" i="60"/>
  <c r="AU366" i="60"/>
  <c r="AV366" i="60"/>
  <c r="AW366" i="60"/>
  <c r="AX366" i="60"/>
  <c r="AY366" i="60"/>
  <c r="AZ366" i="60"/>
  <c r="BA366" i="60"/>
  <c r="BB366" i="60"/>
  <c r="BC366" i="60"/>
  <c r="BD366" i="60"/>
  <c r="BE366" i="60"/>
  <c r="BF366" i="60"/>
  <c r="BG366" i="60"/>
  <c r="BH366" i="60"/>
  <c r="BI366" i="60"/>
  <c r="BJ366" i="60"/>
  <c r="BK366" i="60"/>
  <c r="BL366" i="60"/>
  <c r="BM366" i="60"/>
  <c r="BN366" i="60"/>
  <c r="BO366" i="60"/>
  <c r="BP366" i="60"/>
  <c r="BQ366" i="60"/>
  <c r="BR366" i="60"/>
  <c r="BS366" i="60"/>
  <c r="BT366" i="60"/>
  <c r="BU366" i="60"/>
  <c r="BV366" i="60"/>
  <c r="BW366" i="60"/>
  <c r="BX366" i="60"/>
  <c r="BY366" i="60"/>
  <c r="BZ366" i="60"/>
  <c r="CA366" i="60"/>
  <c r="CB366" i="60"/>
  <c r="CC366" i="60"/>
  <c r="CD366" i="60"/>
  <c r="CE366" i="60"/>
  <c r="CF366" i="60"/>
  <c r="CG366" i="60"/>
  <c r="CH366" i="60"/>
  <c r="CI366" i="60"/>
  <c r="CJ366" i="60"/>
  <c r="CK366" i="60"/>
  <c r="CL366" i="60"/>
  <c r="CM366" i="60"/>
  <c r="E367" i="60"/>
  <c r="F367" i="60"/>
  <c r="G367" i="60"/>
  <c r="H367" i="60"/>
  <c r="I367" i="60"/>
  <c r="J367" i="60"/>
  <c r="K367" i="60"/>
  <c r="L367" i="60"/>
  <c r="M367" i="60"/>
  <c r="N367" i="60"/>
  <c r="O367" i="60"/>
  <c r="P367" i="60"/>
  <c r="Q367" i="60"/>
  <c r="R367" i="60"/>
  <c r="S367" i="60"/>
  <c r="T367" i="60"/>
  <c r="U367" i="60"/>
  <c r="V367" i="60"/>
  <c r="W367" i="60"/>
  <c r="X367" i="60"/>
  <c r="Y367" i="60"/>
  <c r="Z367" i="60"/>
  <c r="AA367" i="60"/>
  <c r="AB367" i="60"/>
  <c r="AC367" i="60"/>
  <c r="AD367" i="60"/>
  <c r="AE367" i="60"/>
  <c r="AF367" i="60"/>
  <c r="AG367" i="60"/>
  <c r="AH367" i="60"/>
  <c r="AI367" i="60"/>
  <c r="AJ367" i="60"/>
  <c r="AK367" i="60"/>
  <c r="AL367" i="60"/>
  <c r="AM367" i="60"/>
  <c r="AN367" i="60"/>
  <c r="AO367" i="60"/>
  <c r="AP367" i="60"/>
  <c r="AQ367" i="60"/>
  <c r="AR367" i="60"/>
  <c r="AS367" i="60"/>
  <c r="AT367" i="60"/>
  <c r="AU367" i="60"/>
  <c r="AV367" i="60"/>
  <c r="AW367" i="60"/>
  <c r="AX367" i="60"/>
  <c r="AY367" i="60"/>
  <c r="AZ367" i="60"/>
  <c r="BA367" i="60"/>
  <c r="BB367" i="60"/>
  <c r="BC367" i="60"/>
  <c r="BD367" i="60"/>
  <c r="BE367" i="60"/>
  <c r="BF367" i="60"/>
  <c r="BG367" i="60"/>
  <c r="BH367" i="60"/>
  <c r="BI367" i="60"/>
  <c r="BJ367" i="60"/>
  <c r="BK367" i="60"/>
  <c r="BL367" i="60"/>
  <c r="BM367" i="60"/>
  <c r="BN367" i="60"/>
  <c r="BO367" i="60"/>
  <c r="BP367" i="60"/>
  <c r="BQ367" i="60"/>
  <c r="BR367" i="60"/>
  <c r="BS367" i="60"/>
  <c r="BT367" i="60"/>
  <c r="BU367" i="60"/>
  <c r="BV367" i="60"/>
  <c r="BW367" i="60"/>
  <c r="BX367" i="60"/>
  <c r="BY367" i="60"/>
  <c r="BZ367" i="60"/>
  <c r="CA367" i="60"/>
  <c r="CB367" i="60"/>
  <c r="CC367" i="60"/>
  <c r="CD367" i="60"/>
  <c r="CE367" i="60"/>
  <c r="CF367" i="60"/>
  <c r="CG367" i="60"/>
  <c r="CH367" i="60"/>
  <c r="CI367" i="60"/>
  <c r="CJ367" i="60"/>
  <c r="CK367" i="60"/>
  <c r="CL367" i="60"/>
  <c r="CM367" i="60"/>
  <c r="E368" i="60"/>
  <c r="F368" i="60"/>
  <c r="G368" i="60"/>
  <c r="H368" i="60"/>
  <c r="I368" i="60"/>
  <c r="J368" i="60"/>
  <c r="K368" i="60"/>
  <c r="L368" i="60"/>
  <c r="M368" i="60"/>
  <c r="N368" i="60"/>
  <c r="O368" i="60"/>
  <c r="P368" i="60"/>
  <c r="Q368" i="60"/>
  <c r="R368" i="60"/>
  <c r="S368" i="60"/>
  <c r="T368" i="60"/>
  <c r="U368" i="60"/>
  <c r="V368" i="60"/>
  <c r="W368" i="60"/>
  <c r="X368" i="60"/>
  <c r="Y368" i="60"/>
  <c r="Z368" i="60"/>
  <c r="AA368" i="60"/>
  <c r="AB368" i="60"/>
  <c r="AC368" i="60"/>
  <c r="AD368" i="60"/>
  <c r="AE368" i="60"/>
  <c r="AF368" i="60"/>
  <c r="AG368" i="60"/>
  <c r="AH368" i="60"/>
  <c r="AI368" i="60"/>
  <c r="AJ368" i="60"/>
  <c r="AK368" i="60"/>
  <c r="AL368" i="60"/>
  <c r="AM368" i="60"/>
  <c r="AN368" i="60"/>
  <c r="AO368" i="60"/>
  <c r="AP368" i="60"/>
  <c r="AQ368" i="60"/>
  <c r="AR368" i="60"/>
  <c r="AS368" i="60"/>
  <c r="AT368" i="60"/>
  <c r="AU368" i="60"/>
  <c r="AV368" i="60"/>
  <c r="AW368" i="60"/>
  <c r="AX368" i="60"/>
  <c r="AY368" i="60"/>
  <c r="AZ368" i="60"/>
  <c r="BA368" i="60"/>
  <c r="BB368" i="60"/>
  <c r="BC368" i="60"/>
  <c r="BD368" i="60"/>
  <c r="BE368" i="60"/>
  <c r="BF368" i="60"/>
  <c r="BG368" i="60"/>
  <c r="BH368" i="60"/>
  <c r="BI368" i="60"/>
  <c r="BJ368" i="60"/>
  <c r="BK368" i="60"/>
  <c r="BL368" i="60"/>
  <c r="BM368" i="60"/>
  <c r="BN368" i="60"/>
  <c r="BO368" i="60"/>
  <c r="BP368" i="60"/>
  <c r="BQ368" i="60"/>
  <c r="BR368" i="60"/>
  <c r="BS368" i="60"/>
  <c r="BT368" i="60"/>
  <c r="BU368" i="60"/>
  <c r="BV368" i="60"/>
  <c r="BW368" i="60"/>
  <c r="BX368" i="60"/>
  <c r="BY368" i="60"/>
  <c r="BZ368" i="60"/>
  <c r="CA368" i="60"/>
  <c r="CB368" i="60"/>
  <c r="CC368" i="60"/>
  <c r="CD368" i="60"/>
  <c r="CE368" i="60"/>
  <c r="CF368" i="60"/>
  <c r="CG368" i="60"/>
  <c r="CH368" i="60"/>
  <c r="CI368" i="60"/>
  <c r="CJ368" i="60"/>
  <c r="CK368" i="60"/>
  <c r="CL368" i="60"/>
  <c r="CM368" i="60"/>
  <c r="E369" i="60"/>
  <c r="F369" i="60"/>
  <c r="G369" i="60"/>
  <c r="H369" i="60"/>
  <c r="I369" i="60"/>
  <c r="J369" i="60"/>
  <c r="K369" i="60"/>
  <c r="L369" i="60"/>
  <c r="M369" i="60"/>
  <c r="N369" i="60"/>
  <c r="O369" i="60"/>
  <c r="P369" i="60"/>
  <c r="Q369" i="60"/>
  <c r="R369" i="60"/>
  <c r="S369" i="60"/>
  <c r="T369" i="60"/>
  <c r="U369" i="60"/>
  <c r="V369" i="60"/>
  <c r="W369" i="60"/>
  <c r="X369" i="60"/>
  <c r="Y369" i="60"/>
  <c r="Z369" i="60"/>
  <c r="AA369" i="60"/>
  <c r="AB369" i="60"/>
  <c r="AC369" i="60"/>
  <c r="AD369" i="60"/>
  <c r="AE369" i="60"/>
  <c r="AF369" i="60"/>
  <c r="AG369" i="60"/>
  <c r="AH369" i="60"/>
  <c r="AI369" i="60"/>
  <c r="AJ369" i="60"/>
  <c r="AK369" i="60"/>
  <c r="AL369" i="60"/>
  <c r="AM369" i="60"/>
  <c r="AN369" i="60"/>
  <c r="AO369" i="60"/>
  <c r="AP369" i="60"/>
  <c r="AQ369" i="60"/>
  <c r="AR369" i="60"/>
  <c r="AS369" i="60"/>
  <c r="AT369" i="60"/>
  <c r="AU369" i="60"/>
  <c r="AV369" i="60"/>
  <c r="AW369" i="60"/>
  <c r="AX369" i="60"/>
  <c r="AY369" i="60"/>
  <c r="AZ369" i="60"/>
  <c r="BA369" i="60"/>
  <c r="BB369" i="60"/>
  <c r="BC369" i="60"/>
  <c r="BD369" i="60"/>
  <c r="BE369" i="60"/>
  <c r="BF369" i="60"/>
  <c r="BG369" i="60"/>
  <c r="BH369" i="60"/>
  <c r="BI369" i="60"/>
  <c r="BJ369" i="60"/>
  <c r="BK369" i="60"/>
  <c r="BL369" i="60"/>
  <c r="BM369" i="60"/>
  <c r="BN369" i="60"/>
  <c r="BO369" i="60"/>
  <c r="BP369" i="60"/>
  <c r="BQ369" i="60"/>
  <c r="BR369" i="60"/>
  <c r="BS369" i="60"/>
  <c r="BT369" i="60"/>
  <c r="BU369" i="60"/>
  <c r="BV369" i="60"/>
  <c r="BW369" i="60"/>
  <c r="BX369" i="60"/>
  <c r="BY369" i="60"/>
  <c r="BZ369" i="60"/>
  <c r="CA369" i="60"/>
  <c r="CB369" i="60"/>
  <c r="CC369" i="60"/>
  <c r="CD369" i="60"/>
  <c r="CE369" i="60"/>
  <c r="CF369" i="60"/>
  <c r="CG369" i="60"/>
  <c r="CH369" i="60"/>
  <c r="CI369" i="60"/>
  <c r="CJ369" i="60"/>
  <c r="CK369" i="60"/>
  <c r="CL369" i="60"/>
  <c r="CM369" i="60"/>
  <c r="E371" i="60"/>
  <c r="F371" i="60"/>
  <c r="G371" i="60"/>
  <c r="H371" i="60"/>
  <c r="I371" i="60"/>
  <c r="J371" i="60"/>
  <c r="K371" i="60"/>
  <c r="L371" i="60"/>
  <c r="M371" i="60"/>
  <c r="N371" i="60"/>
  <c r="O371" i="60"/>
  <c r="P371" i="60"/>
  <c r="Q371" i="60"/>
  <c r="R371" i="60"/>
  <c r="S371" i="60"/>
  <c r="T371" i="60"/>
  <c r="U371" i="60"/>
  <c r="V371" i="60"/>
  <c r="W371" i="60"/>
  <c r="X371" i="60"/>
  <c r="Y371" i="60"/>
  <c r="Z371" i="60"/>
  <c r="AA371" i="60"/>
  <c r="AB371" i="60"/>
  <c r="AC371" i="60"/>
  <c r="AD371" i="60"/>
  <c r="AE371" i="60"/>
  <c r="AF371" i="60"/>
  <c r="AG371" i="60"/>
  <c r="AH371" i="60"/>
  <c r="AI371" i="60"/>
  <c r="AJ371" i="60"/>
  <c r="AK371" i="60"/>
  <c r="AL371" i="60"/>
  <c r="AM371" i="60"/>
  <c r="AN371" i="60"/>
  <c r="AO371" i="60"/>
  <c r="AP371" i="60"/>
  <c r="AQ371" i="60"/>
  <c r="AR371" i="60"/>
  <c r="AS371" i="60"/>
  <c r="AT371" i="60"/>
  <c r="AU371" i="60"/>
  <c r="AV371" i="60"/>
  <c r="AW371" i="60"/>
  <c r="AX371" i="60"/>
  <c r="AY371" i="60"/>
  <c r="AZ371" i="60"/>
  <c r="BA371" i="60"/>
  <c r="BB371" i="60"/>
  <c r="BC371" i="60"/>
  <c r="BD371" i="60"/>
  <c r="BE371" i="60"/>
  <c r="BF371" i="60"/>
  <c r="BG371" i="60"/>
  <c r="BH371" i="60"/>
  <c r="BI371" i="60"/>
  <c r="BJ371" i="60"/>
  <c r="BK371" i="60"/>
  <c r="BL371" i="60"/>
  <c r="BM371" i="60"/>
  <c r="BN371" i="60"/>
  <c r="BO371" i="60"/>
  <c r="BP371" i="60"/>
  <c r="BQ371" i="60"/>
  <c r="BR371" i="60"/>
  <c r="BS371" i="60"/>
  <c r="BT371" i="60"/>
  <c r="BU371" i="60"/>
  <c r="BV371" i="60"/>
  <c r="BW371" i="60"/>
  <c r="BX371" i="60"/>
  <c r="BY371" i="60"/>
  <c r="BZ371" i="60"/>
  <c r="CA371" i="60"/>
  <c r="CB371" i="60"/>
  <c r="CC371" i="60"/>
  <c r="CD371" i="60"/>
  <c r="CE371" i="60"/>
  <c r="CF371" i="60"/>
  <c r="CG371" i="60"/>
  <c r="CH371" i="60"/>
  <c r="CI371" i="60"/>
  <c r="CJ371" i="60"/>
  <c r="CK371" i="60"/>
  <c r="CL371" i="60"/>
  <c r="CM371" i="60"/>
  <c r="E372" i="60"/>
  <c r="F372" i="60"/>
  <c r="G372" i="60"/>
  <c r="H372" i="60"/>
  <c r="I372" i="60"/>
  <c r="J372" i="60"/>
  <c r="K372" i="60"/>
  <c r="L372" i="60"/>
  <c r="M372" i="60"/>
  <c r="N372" i="60"/>
  <c r="O372" i="60"/>
  <c r="P372" i="60"/>
  <c r="Q372" i="60"/>
  <c r="R372" i="60"/>
  <c r="S372" i="60"/>
  <c r="T372" i="60"/>
  <c r="U372" i="60"/>
  <c r="V372" i="60"/>
  <c r="W372" i="60"/>
  <c r="X372" i="60"/>
  <c r="Y372" i="60"/>
  <c r="Z372" i="60"/>
  <c r="AA372" i="60"/>
  <c r="AB372" i="60"/>
  <c r="AC372" i="60"/>
  <c r="AD372" i="60"/>
  <c r="AE372" i="60"/>
  <c r="AF372" i="60"/>
  <c r="AG372" i="60"/>
  <c r="AH372" i="60"/>
  <c r="AI372" i="60"/>
  <c r="AJ372" i="60"/>
  <c r="AK372" i="60"/>
  <c r="AL372" i="60"/>
  <c r="AM372" i="60"/>
  <c r="AN372" i="60"/>
  <c r="AO372" i="60"/>
  <c r="AP372" i="60"/>
  <c r="AQ372" i="60"/>
  <c r="AR372" i="60"/>
  <c r="AS372" i="60"/>
  <c r="AT372" i="60"/>
  <c r="AU372" i="60"/>
  <c r="AV372" i="60"/>
  <c r="AW372" i="60"/>
  <c r="AX372" i="60"/>
  <c r="AY372" i="60"/>
  <c r="AZ372" i="60"/>
  <c r="BA372" i="60"/>
  <c r="BB372" i="60"/>
  <c r="BC372" i="60"/>
  <c r="BD372" i="60"/>
  <c r="BE372" i="60"/>
  <c r="BF372" i="60"/>
  <c r="BG372" i="60"/>
  <c r="BH372" i="60"/>
  <c r="BI372" i="60"/>
  <c r="BJ372" i="60"/>
  <c r="BK372" i="60"/>
  <c r="BL372" i="60"/>
  <c r="BM372" i="60"/>
  <c r="BN372" i="60"/>
  <c r="BO372" i="60"/>
  <c r="BP372" i="60"/>
  <c r="BQ372" i="60"/>
  <c r="BR372" i="60"/>
  <c r="BS372" i="60"/>
  <c r="BT372" i="60"/>
  <c r="BU372" i="60"/>
  <c r="BV372" i="60"/>
  <c r="BW372" i="60"/>
  <c r="BX372" i="60"/>
  <c r="BY372" i="60"/>
  <c r="BZ372" i="60"/>
  <c r="CA372" i="60"/>
  <c r="CB372" i="60"/>
  <c r="CC372" i="60"/>
  <c r="CD372" i="60"/>
  <c r="CE372" i="60"/>
  <c r="CF372" i="60"/>
  <c r="CG372" i="60"/>
  <c r="CH372" i="60"/>
  <c r="CI372" i="60"/>
  <c r="CJ372" i="60"/>
  <c r="CK372" i="60"/>
  <c r="CL372" i="60"/>
  <c r="CM372" i="60"/>
  <c r="E373" i="60"/>
  <c r="F373" i="60"/>
  <c r="G373" i="60"/>
  <c r="H373" i="60"/>
  <c r="I373" i="60"/>
  <c r="J373" i="60"/>
  <c r="K373" i="60"/>
  <c r="L373" i="60"/>
  <c r="M373" i="60"/>
  <c r="N373" i="60"/>
  <c r="O373" i="60"/>
  <c r="P373" i="60"/>
  <c r="Q373" i="60"/>
  <c r="R373" i="60"/>
  <c r="S373" i="60"/>
  <c r="T373" i="60"/>
  <c r="U373" i="60"/>
  <c r="V373" i="60"/>
  <c r="W373" i="60"/>
  <c r="X373" i="60"/>
  <c r="Y373" i="60"/>
  <c r="Z373" i="60"/>
  <c r="AA373" i="60"/>
  <c r="AB373" i="60"/>
  <c r="AC373" i="60"/>
  <c r="AD373" i="60"/>
  <c r="AE373" i="60"/>
  <c r="AF373" i="60"/>
  <c r="AG373" i="60"/>
  <c r="AH373" i="60"/>
  <c r="AI373" i="60"/>
  <c r="AJ373" i="60"/>
  <c r="AK373" i="60"/>
  <c r="AL373" i="60"/>
  <c r="AM373" i="60"/>
  <c r="AN373" i="60"/>
  <c r="AO373" i="60"/>
  <c r="AP373" i="60"/>
  <c r="AQ373" i="60"/>
  <c r="AR373" i="60"/>
  <c r="AS373" i="60"/>
  <c r="AT373" i="60"/>
  <c r="AU373" i="60"/>
  <c r="AV373" i="60"/>
  <c r="AW373" i="60"/>
  <c r="AX373" i="60"/>
  <c r="AY373" i="60"/>
  <c r="AZ373" i="60"/>
  <c r="BA373" i="60"/>
  <c r="BB373" i="60"/>
  <c r="BC373" i="60"/>
  <c r="BD373" i="60"/>
  <c r="BE373" i="60"/>
  <c r="BF373" i="60"/>
  <c r="BG373" i="60"/>
  <c r="BH373" i="60"/>
  <c r="BI373" i="60"/>
  <c r="BJ373" i="60"/>
  <c r="BK373" i="60"/>
  <c r="BL373" i="60"/>
  <c r="BM373" i="60"/>
  <c r="BN373" i="60"/>
  <c r="BO373" i="60"/>
  <c r="BP373" i="60"/>
  <c r="BQ373" i="60"/>
  <c r="BR373" i="60"/>
  <c r="BS373" i="60"/>
  <c r="BT373" i="60"/>
  <c r="BU373" i="60"/>
  <c r="BV373" i="60"/>
  <c r="BW373" i="60"/>
  <c r="BX373" i="60"/>
  <c r="BY373" i="60"/>
  <c r="BZ373" i="60"/>
  <c r="CA373" i="60"/>
  <c r="CB373" i="60"/>
  <c r="CC373" i="60"/>
  <c r="CD373" i="60"/>
  <c r="CE373" i="60"/>
  <c r="CF373" i="60"/>
  <c r="CG373" i="60"/>
  <c r="CH373" i="60"/>
  <c r="CI373" i="60"/>
  <c r="CJ373" i="60"/>
  <c r="CK373" i="60"/>
  <c r="CL373" i="60"/>
  <c r="CM373" i="60"/>
  <c r="E374" i="60"/>
  <c r="F374" i="60"/>
  <c r="G374" i="60"/>
  <c r="H374" i="60"/>
  <c r="I374" i="60"/>
  <c r="J374" i="60"/>
  <c r="K374" i="60"/>
  <c r="L374" i="60"/>
  <c r="M374" i="60"/>
  <c r="N374" i="60"/>
  <c r="O374" i="60"/>
  <c r="P374" i="60"/>
  <c r="Q374" i="60"/>
  <c r="R374" i="60"/>
  <c r="S374" i="60"/>
  <c r="T374" i="60"/>
  <c r="U374" i="60"/>
  <c r="V374" i="60"/>
  <c r="W374" i="60"/>
  <c r="X374" i="60"/>
  <c r="Y374" i="60"/>
  <c r="Z374" i="60"/>
  <c r="AA374" i="60"/>
  <c r="AB374" i="60"/>
  <c r="AC374" i="60"/>
  <c r="AD374" i="60"/>
  <c r="AE374" i="60"/>
  <c r="AF374" i="60"/>
  <c r="AG374" i="60"/>
  <c r="AH374" i="60"/>
  <c r="AI374" i="60"/>
  <c r="AJ374" i="60"/>
  <c r="AK374" i="60"/>
  <c r="AL374" i="60"/>
  <c r="AM374" i="60"/>
  <c r="AN374" i="60"/>
  <c r="AO374" i="60"/>
  <c r="AP374" i="60"/>
  <c r="AQ374" i="60"/>
  <c r="AR374" i="60"/>
  <c r="AS374" i="60"/>
  <c r="AT374" i="60"/>
  <c r="AU374" i="60"/>
  <c r="AV374" i="60"/>
  <c r="AW374" i="60"/>
  <c r="AX374" i="60"/>
  <c r="AY374" i="60"/>
  <c r="AZ374" i="60"/>
  <c r="BA374" i="60"/>
  <c r="BB374" i="60"/>
  <c r="BC374" i="60"/>
  <c r="BD374" i="60"/>
  <c r="BE374" i="60"/>
  <c r="BF374" i="60"/>
  <c r="BG374" i="60"/>
  <c r="BH374" i="60"/>
  <c r="BI374" i="60"/>
  <c r="BJ374" i="60"/>
  <c r="BK374" i="60"/>
  <c r="BL374" i="60"/>
  <c r="BM374" i="60"/>
  <c r="BN374" i="60"/>
  <c r="BO374" i="60"/>
  <c r="BP374" i="60"/>
  <c r="BQ374" i="60"/>
  <c r="BR374" i="60"/>
  <c r="BS374" i="60"/>
  <c r="BT374" i="60"/>
  <c r="BU374" i="60"/>
  <c r="BV374" i="60"/>
  <c r="BW374" i="60"/>
  <c r="BX374" i="60"/>
  <c r="BY374" i="60"/>
  <c r="BZ374" i="60"/>
  <c r="CA374" i="60"/>
  <c r="CB374" i="60"/>
  <c r="CC374" i="60"/>
  <c r="CD374" i="60"/>
  <c r="CE374" i="60"/>
  <c r="CF374" i="60"/>
  <c r="CG374" i="60"/>
  <c r="CH374" i="60"/>
  <c r="CI374" i="60"/>
  <c r="CJ374" i="60"/>
  <c r="CK374" i="60"/>
  <c r="CL374" i="60"/>
  <c r="CM374" i="60"/>
  <c r="E375" i="60"/>
  <c r="F375" i="60"/>
  <c r="G375" i="60"/>
  <c r="H375" i="60"/>
  <c r="I375" i="60"/>
  <c r="J375" i="60"/>
  <c r="K375" i="60"/>
  <c r="L375" i="60"/>
  <c r="M375" i="60"/>
  <c r="N375" i="60"/>
  <c r="O375" i="60"/>
  <c r="P375" i="60"/>
  <c r="Q375" i="60"/>
  <c r="R375" i="60"/>
  <c r="S375" i="60"/>
  <c r="T375" i="60"/>
  <c r="U375" i="60"/>
  <c r="V375" i="60"/>
  <c r="W375" i="60"/>
  <c r="X375" i="60"/>
  <c r="Y375" i="60"/>
  <c r="Z375" i="60"/>
  <c r="AA375" i="60"/>
  <c r="AB375" i="60"/>
  <c r="AC375" i="60"/>
  <c r="AD375" i="60"/>
  <c r="AE375" i="60"/>
  <c r="AF375" i="60"/>
  <c r="AG375" i="60"/>
  <c r="AH375" i="60"/>
  <c r="AI375" i="60"/>
  <c r="AJ375" i="60"/>
  <c r="AK375" i="60"/>
  <c r="AL375" i="60"/>
  <c r="AM375" i="60"/>
  <c r="AN375" i="60"/>
  <c r="AO375" i="60"/>
  <c r="AP375" i="60"/>
  <c r="AQ375" i="60"/>
  <c r="AR375" i="60"/>
  <c r="AS375" i="60"/>
  <c r="AT375" i="60"/>
  <c r="AU375" i="60"/>
  <c r="AV375" i="60"/>
  <c r="AW375" i="60"/>
  <c r="AX375" i="60"/>
  <c r="AY375" i="60"/>
  <c r="AZ375" i="60"/>
  <c r="BA375" i="60"/>
  <c r="BB375" i="60"/>
  <c r="BC375" i="60"/>
  <c r="BD375" i="60"/>
  <c r="BE375" i="60"/>
  <c r="BF375" i="60"/>
  <c r="BG375" i="60"/>
  <c r="BH375" i="60"/>
  <c r="BI375" i="60"/>
  <c r="BJ375" i="60"/>
  <c r="BK375" i="60"/>
  <c r="BL375" i="60"/>
  <c r="BM375" i="60"/>
  <c r="BN375" i="60"/>
  <c r="BO375" i="60"/>
  <c r="BP375" i="60"/>
  <c r="BQ375" i="60"/>
  <c r="BR375" i="60"/>
  <c r="BS375" i="60"/>
  <c r="BT375" i="60"/>
  <c r="BU375" i="60"/>
  <c r="BV375" i="60"/>
  <c r="BW375" i="60"/>
  <c r="BX375" i="60"/>
  <c r="BY375" i="60"/>
  <c r="BZ375" i="60"/>
  <c r="CA375" i="60"/>
  <c r="CB375" i="60"/>
  <c r="CC375" i="60"/>
  <c r="CD375" i="60"/>
  <c r="CE375" i="60"/>
  <c r="CF375" i="60"/>
  <c r="CG375" i="60"/>
  <c r="CH375" i="60"/>
  <c r="CI375" i="60"/>
  <c r="CJ375" i="60"/>
  <c r="CK375" i="60"/>
  <c r="CL375" i="60"/>
  <c r="CM375" i="60"/>
  <c r="E376" i="60"/>
  <c r="F376" i="60"/>
  <c r="G376" i="60"/>
  <c r="H376" i="60"/>
  <c r="I376" i="60"/>
  <c r="J376" i="60"/>
  <c r="K376" i="60"/>
  <c r="L376" i="60"/>
  <c r="M376" i="60"/>
  <c r="N376" i="60"/>
  <c r="O376" i="60"/>
  <c r="P376" i="60"/>
  <c r="Q376" i="60"/>
  <c r="R376" i="60"/>
  <c r="S376" i="60"/>
  <c r="T376" i="60"/>
  <c r="U376" i="60"/>
  <c r="V376" i="60"/>
  <c r="W376" i="60"/>
  <c r="X376" i="60"/>
  <c r="Y376" i="60"/>
  <c r="Z376" i="60"/>
  <c r="AA376" i="60"/>
  <c r="AB376" i="60"/>
  <c r="AC376" i="60"/>
  <c r="AD376" i="60"/>
  <c r="AE376" i="60"/>
  <c r="AF376" i="60"/>
  <c r="AG376" i="60"/>
  <c r="AH376" i="60"/>
  <c r="AI376" i="60"/>
  <c r="AJ376" i="60"/>
  <c r="AK376" i="60"/>
  <c r="AL376" i="60"/>
  <c r="AM376" i="60"/>
  <c r="AN376" i="60"/>
  <c r="AO376" i="60"/>
  <c r="AP376" i="60"/>
  <c r="AQ376" i="60"/>
  <c r="AR376" i="60"/>
  <c r="AS376" i="60"/>
  <c r="AT376" i="60"/>
  <c r="AU376" i="60"/>
  <c r="AV376" i="60"/>
  <c r="AW376" i="60"/>
  <c r="AX376" i="60"/>
  <c r="AY376" i="60"/>
  <c r="AZ376" i="60"/>
  <c r="BA376" i="60"/>
  <c r="BB376" i="60"/>
  <c r="BC376" i="60"/>
  <c r="BD376" i="60"/>
  <c r="BE376" i="60"/>
  <c r="BF376" i="60"/>
  <c r="BG376" i="60"/>
  <c r="BH376" i="60"/>
  <c r="BI376" i="60"/>
  <c r="BJ376" i="60"/>
  <c r="BK376" i="60"/>
  <c r="BL376" i="60"/>
  <c r="BM376" i="60"/>
  <c r="BN376" i="60"/>
  <c r="BO376" i="60"/>
  <c r="BP376" i="60"/>
  <c r="BQ376" i="60"/>
  <c r="BR376" i="60"/>
  <c r="BS376" i="60"/>
  <c r="BT376" i="60"/>
  <c r="BU376" i="60"/>
  <c r="BV376" i="60"/>
  <c r="BW376" i="60"/>
  <c r="BX376" i="60"/>
  <c r="BY376" i="60"/>
  <c r="BZ376" i="60"/>
  <c r="CA376" i="60"/>
  <c r="CB376" i="60"/>
  <c r="CC376" i="60"/>
  <c r="CD376" i="60"/>
  <c r="CE376" i="60"/>
  <c r="CF376" i="60"/>
  <c r="CG376" i="60"/>
  <c r="CH376" i="60"/>
  <c r="CI376" i="60"/>
  <c r="CJ376" i="60"/>
  <c r="CK376" i="60"/>
  <c r="CL376" i="60"/>
  <c r="CM376" i="60"/>
  <c r="E377" i="60"/>
  <c r="F377" i="60"/>
  <c r="G377" i="60"/>
  <c r="H377" i="60"/>
  <c r="I377" i="60"/>
  <c r="J377" i="60"/>
  <c r="K377" i="60"/>
  <c r="L377" i="60"/>
  <c r="M377" i="60"/>
  <c r="N377" i="60"/>
  <c r="O377" i="60"/>
  <c r="P377" i="60"/>
  <c r="Q377" i="60"/>
  <c r="R377" i="60"/>
  <c r="S377" i="60"/>
  <c r="T377" i="60"/>
  <c r="U377" i="60"/>
  <c r="V377" i="60"/>
  <c r="W377" i="60"/>
  <c r="X377" i="60"/>
  <c r="Y377" i="60"/>
  <c r="Z377" i="60"/>
  <c r="AA377" i="60"/>
  <c r="AB377" i="60"/>
  <c r="AC377" i="60"/>
  <c r="AD377" i="60"/>
  <c r="AE377" i="60"/>
  <c r="AF377" i="60"/>
  <c r="AG377" i="60"/>
  <c r="AH377" i="60"/>
  <c r="AI377" i="60"/>
  <c r="AJ377" i="60"/>
  <c r="AK377" i="60"/>
  <c r="AL377" i="60"/>
  <c r="AM377" i="60"/>
  <c r="AN377" i="60"/>
  <c r="AO377" i="60"/>
  <c r="AP377" i="60"/>
  <c r="AQ377" i="60"/>
  <c r="AR377" i="60"/>
  <c r="AS377" i="60"/>
  <c r="AT377" i="60"/>
  <c r="AU377" i="60"/>
  <c r="AV377" i="60"/>
  <c r="AW377" i="60"/>
  <c r="AX377" i="60"/>
  <c r="AY377" i="60"/>
  <c r="AZ377" i="60"/>
  <c r="BA377" i="60"/>
  <c r="BB377" i="60"/>
  <c r="BC377" i="60"/>
  <c r="BD377" i="60"/>
  <c r="BE377" i="60"/>
  <c r="BF377" i="60"/>
  <c r="BG377" i="60"/>
  <c r="BH377" i="60"/>
  <c r="BI377" i="60"/>
  <c r="BJ377" i="60"/>
  <c r="BK377" i="60"/>
  <c r="BL377" i="60"/>
  <c r="BM377" i="60"/>
  <c r="BN377" i="60"/>
  <c r="BO377" i="60"/>
  <c r="BP377" i="60"/>
  <c r="BQ377" i="60"/>
  <c r="BR377" i="60"/>
  <c r="BS377" i="60"/>
  <c r="BT377" i="60"/>
  <c r="BU377" i="60"/>
  <c r="BV377" i="60"/>
  <c r="BW377" i="60"/>
  <c r="BX377" i="60"/>
  <c r="BY377" i="60"/>
  <c r="BZ377" i="60"/>
  <c r="CA377" i="60"/>
  <c r="CB377" i="60"/>
  <c r="CC377" i="60"/>
  <c r="CD377" i="60"/>
  <c r="CE377" i="60"/>
  <c r="CF377" i="60"/>
  <c r="CG377" i="60"/>
  <c r="CH377" i="60"/>
  <c r="CI377" i="60"/>
  <c r="CJ377" i="60"/>
  <c r="CK377" i="60"/>
  <c r="CL377" i="60"/>
  <c r="CM377" i="60"/>
  <c r="E378" i="60"/>
  <c r="F378" i="60"/>
  <c r="G378" i="60"/>
  <c r="H378" i="60"/>
  <c r="I378" i="60"/>
  <c r="J378" i="60"/>
  <c r="K378" i="60"/>
  <c r="L378" i="60"/>
  <c r="M378" i="60"/>
  <c r="N378" i="60"/>
  <c r="O378" i="60"/>
  <c r="P378" i="60"/>
  <c r="Q378" i="60"/>
  <c r="R378" i="60"/>
  <c r="S378" i="60"/>
  <c r="T378" i="60"/>
  <c r="U378" i="60"/>
  <c r="V378" i="60"/>
  <c r="W378" i="60"/>
  <c r="X378" i="60"/>
  <c r="Y378" i="60"/>
  <c r="Z378" i="60"/>
  <c r="AA378" i="60"/>
  <c r="AB378" i="60"/>
  <c r="AC378" i="60"/>
  <c r="AD378" i="60"/>
  <c r="AE378" i="60"/>
  <c r="AF378" i="60"/>
  <c r="AG378" i="60"/>
  <c r="AH378" i="60"/>
  <c r="AI378" i="60"/>
  <c r="AJ378" i="60"/>
  <c r="AK378" i="60"/>
  <c r="AL378" i="60"/>
  <c r="AM378" i="60"/>
  <c r="AN378" i="60"/>
  <c r="AO378" i="60"/>
  <c r="AP378" i="60"/>
  <c r="AQ378" i="60"/>
  <c r="AR378" i="60"/>
  <c r="AS378" i="60"/>
  <c r="AT378" i="60"/>
  <c r="AU378" i="60"/>
  <c r="AV378" i="60"/>
  <c r="AW378" i="60"/>
  <c r="AX378" i="60"/>
  <c r="AY378" i="60"/>
  <c r="AZ378" i="60"/>
  <c r="BA378" i="60"/>
  <c r="BB378" i="60"/>
  <c r="BC378" i="60"/>
  <c r="BD378" i="60"/>
  <c r="BE378" i="60"/>
  <c r="BF378" i="60"/>
  <c r="BG378" i="60"/>
  <c r="BH378" i="60"/>
  <c r="BI378" i="60"/>
  <c r="BJ378" i="60"/>
  <c r="BK378" i="60"/>
  <c r="BL378" i="60"/>
  <c r="BM378" i="60"/>
  <c r="BN378" i="60"/>
  <c r="BO378" i="60"/>
  <c r="BP378" i="60"/>
  <c r="BQ378" i="60"/>
  <c r="BR378" i="60"/>
  <c r="BS378" i="60"/>
  <c r="BT378" i="60"/>
  <c r="BU378" i="60"/>
  <c r="BV378" i="60"/>
  <c r="BW378" i="60"/>
  <c r="BX378" i="60"/>
  <c r="BY378" i="60"/>
  <c r="BZ378" i="60"/>
  <c r="CA378" i="60"/>
  <c r="CB378" i="60"/>
  <c r="CC378" i="60"/>
  <c r="CD378" i="60"/>
  <c r="CE378" i="60"/>
  <c r="CF378" i="60"/>
  <c r="CG378" i="60"/>
  <c r="CH378" i="60"/>
  <c r="CI378" i="60"/>
  <c r="CJ378" i="60"/>
  <c r="CK378" i="60"/>
  <c r="CL378" i="60"/>
  <c r="CM378" i="60"/>
  <c r="E379" i="60"/>
  <c r="F379" i="60"/>
  <c r="G379" i="60"/>
  <c r="H379" i="60"/>
  <c r="I379" i="60"/>
  <c r="J379" i="60"/>
  <c r="K379" i="60"/>
  <c r="L379" i="60"/>
  <c r="M379" i="60"/>
  <c r="N379" i="60"/>
  <c r="O379" i="60"/>
  <c r="P379" i="60"/>
  <c r="Q379" i="60"/>
  <c r="R379" i="60"/>
  <c r="S379" i="60"/>
  <c r="T379" i="60"/>
  <c r="U379" i="60"/>
  <c r="V379" i="60"/>
  <c r="W379" i="60"/>
  <c r="X379" i="60"/>
  <c r="Y379" i="60"/>
  <c r="Z379" i="60"/>
  <c r="AA379" i="60"/>
  <c r="AB379" i="60"/>
  <c r="AC379" i="60"/>
  <c r="AD379" i="60"/>
  <c r="AE379" i="60"/>
  <c r="AF379" i="60"/>
  <c r="AG379" i="60"/>
  <c r="AH379" i="60"/>
  <c r="AI379" i="60"/>
  <c r="AJ379" i="60"/>
  <c r="AK379" i="60"/>
  <c r="AL379" i="60"/>
  <c r="AM379" i="60"/>
  <c r="AN379" i="60"/>
  <c r="AO379" i="60"/>
  <c r="AP379" i="60"/>
  <c r="AQ379" i="60"/>
  <c r="AR379" i="60"/>
  <c r="AS379" i="60"/>
  <c r="AT379" i="60"/>
  <c r="AU379" i="60"/>
  <c r="AV379" i="60"/>
  <c r="AW379" i="60"/>
  <c r="AX379" i="60"/>
  <c r="AY379" i="60"/>
  <c r="AZ379" i="60"/>
  <c r="BA379" i="60"/>
  <c r="BB379" i="60"/>
  <c r="BC379" i="60"/>
  <c r="BD379" i="60"/>
  <c r="BE379" i="60"/>
  <c r="BF379" i="60"/>
  <c r="BG379" i="60"/>
  <c r="BH379" i="60"/>
  <c r="BI379" i="60"/>
  <c r="BJ379" i="60"/>
  <c r="BK379" i="60"/>
  <c r="BL379" i="60"/>
  <c r="BM379" i="60"/>
  <c r="BN379" i="60"/>
  <c r="BO379" i="60"/>
  <c r="BP379" i="60"/>
  <c r="BQ379" i="60"/>
  <c r="BR379" i="60"/>
  <c r="BS379" i="60"/>
  <c r="BT379" i="60"/>
  <c r="BU379" i="60"/>
  <c r="BV379" i="60"/>
  <c r="BW379" i="60"/>
  <c r="BX379" i="60"/>
  <c r="BY379" i="60"/>
  <c r="BZ379" i="60"/>
  <c r="CA379" i="60"/>
  <c r="CB379" i="60"/>
  <c r="CC379" i="60"/>
  <c r="CD379" i="60"/>
  <c r="CE379" i="60"/>
  <c r="CF379" i="60"/>
  <c r="CG379" i="60"/>
  <c r="CH379" i="60"/>
  <c r="CI379" i="60"/>
  <c r="CJ379" i="60"/>
  <c r="CK379" i="60"/>
  <c r="CL379" i="60"/>
  <c r="CM379" i="60"/>
  <c r="E380" i="60"/>
  <c r="F380" i="60"/>
  <c r="G380" i="60"/>
  <c r="H380" i="60"/>
  <c r="I380" i="60"/>
  <c r="J380" i="60"/>
  <c r="K380" i="60"/>
  <c r="L380" i="60"/>
  <c r="M380" i="60"/>
  <c r="N380" i="60"/>
  <c r="O380" i="60"/>
  <c r="P380" i="60"/>
  <c r="Q380" i="60"/>
  <c r="R380" i="60"/>
  <c r="S380" i="60"/>
  <c r="T380" i="60"/>
  <c r="U380" i="60"/>
  <c r="V380" i="60"/>
  <c r="W380" i="60"/>
  <c r="X380" i="60"/>
  <c r="Y380" i="60"/>
  <c r="Z380" i="60"/>
  <c r="AA380" i="60"/>
  <c r="AB380" i="60"/>
  <c r="AC380" i="60"/>
  <c r="AD380" i="60"/>
  <c r="AE380" i="60"/>
  <c r="AF380" i="60"/>
  <c r="AG380" i="60"/>
  <c r="AH380" i="60"/>
  <c r="AI380" i="60"/>
  <c r="AJ380" i="60"/>
  <c r="AK380" i="60"/>
  <c r="AL380" i="60"/>
  <c r="AM380" i="60"/>
  <c r="AN380" i="60"/>
  <c r="AO380" i="60"/>
  <c r="AP380" i="60"/>
  <c r="AQ380" i="60"/>
  <c r="AR380" i="60"/>
  <c r="AS380" i="60"/>
  <c r="AT380" i="60"/>
  <c r="AU380" i="60"/>
  <c r="AV380" i="60"/>
  <c r="AW380" i="60"/>
  <c r="AX380" i="60"/>
  <c r="AY380" i="60"/>
  <c r="AZ380" i="60"/>
  <c r="BA380" i="60"/>
  <c r="BB380" i="60"/>
  <c r="BC380" i="60"/>
  <c r="BD380" i="60"/>
  <c r="BE380" i="60"/>
  <c r="BF380" i="60"/>
  <c r="BG380" i="60"/>
  <c r="BH380" i="60"/>
  <c r="BI380" i="60"/>
  <c r="BJ380" i="60"/>
  <c r="BK380" i="60"/>
  <c r="BL380" i="60"/>
  <c r="BM380" i="60"/>
  <c r="BN380" i="60"/>
  <c r="BO380" i="60"/>
  <c r="BP380" i="60"/>
  <c r="BQ380" i="60"/>
  <c r="BR380" i="60"/>
  <c r="BS380" i="60"/>
  <c r="BT380" i="60"/>
  <c r="BU380" i="60"/>
  <c r="BV380" i="60"/>
  <c r="BW380" i="60"/>
  <c r="BX380" i="60"/>
  <c r="BY380" i="60"/>
  <c r="BZ380" i="60"/>
  <c r="CA380" i="60"/>
  <c r="CB380" i="60"/>
  <c r="CC380" i="60"/>
  <c r="CD380" i="60"/>
  <c r="CE380" i="60"/>
  <c r="CF380" i="60"/>
  <c r="CG380" i="60"/>
  <c r="CH380" i="60"/>
  <c r="CI380" i="60"/>
  <c r="CJ380" i="60"/>
  <c r="CK380" i="60"/>
  <c r="CL380" i="60"/>
  <c r="CM380" i="60"/>
  <c r="E381" i="60"/>
  <c r="F381" i="60"/>
  <c r="G381" i="60"/>
  <c r="H381" i="60"/>
  <c r="I381" i="60"/>
  <c r="J381" i="60"/>
  <c r="K381" i="60"/>
  <c r="L381" i="60"/>
  <c r="M381" i="60"/>
  <c r="N381" i="60"/>
  <c r="O381" i="60"/>
  <c r="P381" i="60"/>
  <c r="Q381" i="60"/>
  <c r="R381" i="60"/>
  <c r="S381" i="60"/>
  <c r="T381" i="60"/>
  <c r="U381" i="60"/>
  <c r="V381" i="60"/>
  <c r="W381" i="60"/>
  <c r="X381" i="60"/>
  <c r="Y381" i="60"/>
  <c r="Z381" i="60"/>
  <c r="AA381" i="60"/>
  <c r="AB381" i="60"/>
  <c r="AC381" i="60"/>
  <c r="AD381" i="60"/>
  <c r="AE381" i="60"/>
  <c r="AF381" i="60"/>
  <c r="AG381" i="60"/>
  <c r="AH381" i="60"/>
  <c r="AI381" i="60"/>
  <c r="AJ381" i="60"/>
  <c r="AK381" i="60"/>
  <c r="AL381" i="60"/>
  <c r="AM381" i="60"/>
  <c r="AN381" i="60"/>
  <c r="AO381" i="60"/>
  <c r="AP381" i="60"/>
  <c r="AQ381" i="60"/>
  <c r="AR381" i="60"/>
  <c r="AS381" i="60"/>
  <c r="AT381" i="60"/>
  <c r="AU381" i="60"/>
  <c r="AV381" i="60"/>
  <c r="AW381" i="60"/>
  <c r="AX381" i="60"/>
  <c r="AY381" i="60"/>
  <c r="AZ381" i="60"/>
  <c r="BA381" i="60"/>
  <c r="BB381" i="60"/>
  <c r="BC381" i="60"/>
  <c r="BD381" i="60"/>
  <c r="BE381" i="60"/>
  <c r="BF381" i="60"/>
  <c r="BG381" i="60"/>
  <c r="BH381" i="60"/>
  <c r="BI381" i="60"/>
  <c r="BJ381" i="60"/>
  <c r="BK381" i="60"/>
  <c r="BL381" i="60"/>
  <c r="BM381" i="60"/>
  <c r="BN381" i="60"/>
  <c r="BO381" i="60"/>
  <c r="BP381" i="60"/>
  <c r="BQ381" i="60"/>
  <c r="BR381" i="60"/>
  <c r="BS381" i="60"/>
  <c r="BT381" i="60"/>
  <c r="BU381" i="60"/>
  <c r="BV381" i="60"/>
  <c r="BW381" i="60"/>
  <c r="BX381" i="60"/>
  <c r="BY381" i="60"/>
  <c r="BZ381" i="60"/>
  <c r="CA381" i="60"/>
  <c r="CB381" i="60"/>
  <c r="CC381" i="60"/>
  <c r="CD381" i="60"/>
  <c r="CE381" i="60"/>
  <c r="CF381" i="60"/>
  <c r="CG381" i="60"/>
  <c r="CH381" i="60"/>
  <c r="CI381" i="60"/>
  <c r="CJ381" i="60"/>
  <c r="CK381" i="60"/>
  <c r="CL381" i="60"/>
  <c r="CM381" i="60"/>
  <c r="E382" i="60"/>
  <c r="F382" i="60"/>
  <c r="G382" i="60"/>
  <c r="H382" i="60"/>
  <c r="I382" i="60"/>
  <c r="J382" i="60"/>
  <c r="K382" i="60"/>
  <c r="L382" i="60"/>
  <c r="M382" i="60"/>
  <c r="N382" i="60"/>
  <c r="O382" i="60"/>
  <c r="P382" i="60"/>
  <c r="Q382" i="60"/>
  <c r="R382" i="60"/>
  <c r="S382" i="60"/>
  <c r="T382" i="60"/>
  <c r="U382" i="60"/>
  <c r="V382" i="60"/>
  <c r="W382" i="60"/>
  <c r="X382" i="60"/>
  <c r="Y382" i="60"/>
  <c r="Z382" i="60"/>
  <c r="AA382" i="60"/>
  <c r="AB382" i="60"/>
  <c r="AC382" i="60"/>
  <c r="AD382" i="60"/>
  <c r="AE382" i="60"/>
  <c r="AF382" i="60"/>
  <c r="AG382" i="60"/>
  <c r="AH382" i="60"/>
  <c r="AI382" i="60"/>
  <c r="AJ382" i="60"/>
  <c r="AK382" i="60"/>
  <c r="AL382" i="60"/>
  <c r="AM382" i="60"/>
  <c r="AN382" i="60"/>
  <c r="AO382" i="60"/>
  <c r="AP382" i="60"/>
  <c r="AQ382" i="60"/>
  <c r="AR382" i="60"/>
  <c r="AS382" i="60"/>
  <c r="AT382" i="60"/>
  <c r="AU382" i="60"/>
  <c r="AV382" i="60"/>
  <c r="AW382" i="60"/>
  <c r="AX382" i="60"/>
  <c r="AY382" i="60"/>
  <c r="AZ382" i="60"/>
  <c r="BA382" i="60"/>
  <c r="BB382" i="60"/>
  <c r="BC382" i="60"/>
  <c r="BD382" i="60"/>
  <c r="BE382" i="60"/>
  <c r="BF382" i="60"/>
  <c r="BG382" i="60"/>
  <c r="BH382" i="60"/>
  <c r="BI382" i="60"/>
  <c r="BJ382" i="60"/>
  <c r="BK382" i="60"/>
  <c r="BL382" i="60"/>
  <c r="BM382" i="60"/>
  <c r="BN382" i="60"/>
  <c r="BO382" i="60"/>
  <c r="BP382" i="60"/>
  <c r="BQ382" i="60"/>
  <c r="BR382" i="60"/>
  <c r="BS382" i="60"/>
  <c r="BT382" i="60"/>
  <c r="BU382" i="60"/>
  <c r="BV382" i="60"/>
  <c r="BW382" i="60"/>
  <c r="BX382" i="60"/>
  <c r="BY382" i="60"/>
  <c r="BZ382" i="60"/>
  <c r="CA382" i="60"/>
  <c r="CB382" i="60"/>
  <c r="CC382" i="60"/>
  <c r="CD382" i="60"/>
  <c r="CE382" i="60"/>
  <c r="CF382" i="60"/>
  <c r="CG382" i="60"/>
  <c r="CH382" i="60"/>
  <c r="CI382" i="60"/>
  <c r="CJ382" i="60"/>
  <c r="CK382" i="60"/>
  <c r="CL382" i="60"/>
  <c r="CM382" i="60"/>
  <c r="E383" i="60"/>
  <c r="F383" i="60"/>
  <c r="G383" i="60"/>
  <c r="H383" i="60"/>
  <c r="I383" i="60"/>
  <c r="J383" i="60"/>
  <c r="K383" i="60"/>
  <c r="L383" i="60"/>
  <c r="M383" i="60"/>
  <c r="N383" i="60"/>
  <c r="O383" i="60"/>
  <c r="P383" i="60"/>
  <c r="Q383" i="60"/>
  <c r="R383" i="60"/>
  <c r="S383" i="60"/>
  <c r="T383" i="60"/>
  <c r="U383" i="60"/>
  <c r="V383" i="60"/>
  <c r="W383" i="60"/>
  <c r="X383" i="60"/>
  <c r="Y383" i="60"/>
  <c r="Z383" i="60"/>
  <c r="AA383" i="60"/>
  <c r="AB383" i="60"/>
  <c r="AC383" i="60"/>
  <c r="AD383" i="60"/>
  <c r="AE383" i="60"/>
  <c r="AF383" i="60"/>
  <c r="AG383" i="60"/>
  <c r="AH383" i="60"/>
  <c r="AI383" i="60"/>
  <c r="AJ383" i="60"/>
  <c r="AK383" i="60"/>
  <c r="AL383" i="60"/>
  <c r="AM383" i="60"/>
  <c r="AN383" i="60"/>
  <c r="AO383" i="60"/>
  <c r="AP383" i="60"/>
  <c r="AQ383" i="60"/>
  <c r="AR383" i="60"/>
  <c r="AS383" i="60"/>
  <c r="AT383" i="60"/>
  <c r="AU383" i="60"/>
  <c r="AV383" i="60"/>
  <c r="AW383" i="60"/>
  <c r="AX383" i="60"/>
  <c r="AY383" i="60"/>
  <c r="AZ383" i="60"/>
  <c r="BA383" i="60"/>
  <c r="BB383" i="60"/>
  <c r="BC383" i="60"/>
  <c r="BD383" i="60"/>
  <c r="BE383" i="60"/>
  <c r="BF383" i="60"/>
  <c r="BG383" i="60"/>
  <c r="BH383" i="60"/>
  <c r="BI383" i="60"/>
  <c r="BJ383" i="60"/>
  <c r="BK383" i="60"/>
  <c r="BL383" i="60"/>
  <c r="BM383" i="60"/>
  <c r="BN383" i="60"/>
  <c r="BO383" i="60"/>
  <c r="BP383" i="60"/>
  <c r="BQ383" i="60"/>
  <c r="BR383" i="60"/>
  <c r="BS383" i="60"/>
  <c r="BT383" i="60"/>
  <c r="BU383" i="60"/>
  <c r="BV383" i="60"/>
  <c r="BW383" i="60"/>
  <c r="BX383" i="60"/>
  <c r="BY383" i="60"/>
  <c r="BZ383" i="60"/>
  <c r="CA383" i="60"/>
  <c r="CB383" i="60"/>
  <c r="CC383" i="60"/>
  <c r="CD383" i="60"/>
  <c r="CE383" i="60"/>
  <c r="CF383" i="60"/>
  <c r="CG383" i="60"/>
  <c r="CH383" i="60"/>
  <c r="CI383" i="60"/>
  <c r="CJ383" i="60"/>
  <c r="CK383" i="60"/>
  <c r="CL383" i="60"/>
  <c r="CM383" i="60"/>
  <c r="E384" i="60"/>
  <c r="F384" i="60"/>
  <c r="G384" i="60"/>
  <c r="H384" i="60"/>
  <c r="I384" i="60"/>
  <c r="J384" i="60"/>
  <c r="K384" i="60"/>
  <c r="L384" i="60"/>
  <c r="M384" i="60"/>
  <c r="N384" i="60"/>
  <c r="O384" i="60"/>
  <c r="P384" i="60"/>
  <c r="Q384" i="60"/>
  <c r="R384" i="60"/>
  <c r="S384" i="60"/>
  <c r="T384" i="60"/>
  <c r="U384" i="60"/>
  <c r="V384" i="60"/>
  <c r="W384" i="60"/>
  <c r="X384" i="60"/>
  <c r="Y384" i="60"/>
  <c r="Z384" i="60"/>
  <c r="AA384" i="60"/>
  <c r="AB384" i="60"/>
  <c r="AC384" i="60"/>
  <c r="AD384" i="60"/>
  <c r="AE384" i="60"/>
  <c r="AF384" i="60"/>
  <c r="AG384" i="60"/>
  <c r="AH384" i="60"/>
  <c r="AI384" i="60"/>
  <c r="AJ384" i="60"/>
  <c r="AK384" i="60"/>
  <c r="AL384" i="60"/>
  <c r="AM384" i="60"/>
  <c r="AN384" i="60"/>
  <c r="AO384" i="60"/>
  <c r="AP384" i="60"/>
  <c r="AQ384" i="60"/>
  <c r="AR384" i="60"/>
  <c r="AS384" i="60"/>
  <c r="AT384" i="60"/>
  <c r="AU384" i="60"/>
  <c r="AV384" i="60"/>
  <c r="AW384" i="60"/>
  <c r="AX384" i="60"/>
  <c r="AY384" i="60"/>
  <c r="AZ384" i="60"/>
  <c r="BA384" i="60"/>
  <c r="BB384" i="60"/>
  <c r="BC384" i="60"/>
  <c r="BD384" i="60"/>
  <c r="BE384" i="60"/>
  <c r="BF384" i="60"/>
  <c r="BG384" i="60"/>
  <c r="BH384" i="60"/>
  <c r="BI384" i="60"/>
  <c r="BJ384" i="60"/>
  <c r="BK384" i="60"/>
  <c r="BL384" i="60"/>
  <c r="BM384" i="60"/>
  <c r="BN384" i="60"/>
  <c r="BO384" i="60"/>
  <c r="BP384" i="60"/>
  <c r="BQ384" i="60"/>
  <c r="BR384" i="60"/>
  <c r="BS384" i="60"/>
  <c r="BT384" i="60"/>
  <c r="BU384" i="60"/>
  <c r="BV384" i="60"/>
  <c r="BW384" i="60"/>
  <c r="BX384" i="60"/>
  <c r="BY384" i="60"/>
  <c r="BZ384" i="60"/>
  <c r="CA384" i="60"/>
  <c r="CB384" i="60"/>
  <c r="CC384" i="60"/>
  <c r="CD384" i="60"/>
  <c r="CE384" i="60"/>
  <c r="CF384" i="60"/>
  <c r="CG384" i="60"/>
  <c r="CH384" i="60"/>
  <c r="CI384" i="60"/>
  <c r="CJ384" i="60"/>
  <c r="CK384" i="60"/>
  <c r="CL384" i="60"/>
  <c r="CM384" i="60"/>
  <c r="E385" i="60"/>
  <c r="F385" i="60"/>
  <c r="G385" i="60"/>
  <c r="H385" i="60"/>
  <c r="I385" i="60"/>
  <c r="J385" i="60"/>
  <c r="K385" i="60"/>
  <c r="L385" i="60"/>
  <c r="M385" i="60"/>
  <c r="N385" i="60"/>
  <c r="O385" i="60"/>
  <c r="P385" i="60"/>
  <c r="Q385" i="60"/>
  <c r="R385" i="60"/>
  <c r="S385" i="60"/>
  <c r="T385" i="60"/>
  <c r="U385" i="60"/>
  <c r="V385" i="60"/>
  <c r="W385" i="60"/>
  <c r="X385" i="60"/>
  <c r="Y385" i="60"/>
  <c r="Z385" i="60"/>
  <c r="AA385" i="60"/>
  <c r="AB385" i="60"/>
  <c r="AC385" i="60"/>
  <c r="AD385" i="60"/>
  <c r="AE385" i="60"/>
  <c r="AF385" i="60"/>
  <c r="AG385" i="60"/>
  <c r="AH385" i="60"/>
  <c r="AI385" i="60"/>
  <c r="AJ385" i="60"/>
  <c r="AK385" i="60"/>
  <c r="AL385" i="60"/>
  <c r="AM385" i="60"/>
  <c r="AN385" i="60"/>
  <c r="AO385" i="60"/>
  <c r="AP385" i="60"/>
  <c r="AQ385" i="60"/>
  <c r="AR385" i="60"/>
  <c r="AS385" i="60"/>
  <c r="AT385" i="60"/>
  <c r="AU385" i="60"/>
  <c r="AV385" i="60"/>
  <c r="AW385" i="60"/>
  <c r="AX385" i="60"/>
  <c r="AY385" i="60"/>
  <c r="AZ385" i="60"/>
  <c r="BA385" i="60"/>
  <c r="BB385" i="60"/>
  <c r="BC385" i="60"/>
  <c r="BD385" i="60"/>
  <c r="BE385" i="60"/>
  <c r="BF385" i="60"/>
  <c r="BG385" i="60"/>
  <c r="BH385" i="60"/>
  <c r="BI385" i="60"/>
  <c r="BJ385" i="60"/>
  <c r="BK385" i="60"/>
  <c r="BL385" i="60"/>
  <c r="BM385" i="60"/>
  <c r="BN385" i="60"/>
  <c r="BO385" i="60"/>
  <c r="BP385" i="60"/>
  <c r="BQ385" i="60"/>
  <c r="BR385" i="60"/>
  <c r="BS385" i="60"/>
  <c r="BT385" i="60"/>
  <c r="BU385" i="60"/>
  <c r="BV385" i="60"/>
  <c r="BW385" i="60"/>
  <c r="BX385" i="60"/>
  <c r="BY385" i="60"/>
  <c r="BZ385" i="60"/>
  <c r="CA385" i="60"/>
  <c r="CB385" i="60"/>
  <c r="CC385" i="60"/>
  <c r="CD385" i="60"/>
  <c r="CE385" i="60"/>
  <c r="CF385" i="60"/>
  <c r="CG385" i="60"/>
  <c r="CH385" i="60"/>
  <c r="CI385" i="60"/>
  <c r="CJ385" i="60"/>
  <c r="CK385" i="60"/>
  <c r="CL385" i="60"/>
  <c r="CM385" i="60"/>
  <c r="E386" i="60"/>
  <c r="F386" i="60"/>
  <c r="G386" i="60"/>
  <c r="H386" i="60"/>
  <c r="I386" i="60"/>
  <c r="J386" i="60"/>
  <c r="K386" i="60"/>
  <c r="L386" i="60"/>
  <c r="M386" i="60"/>
  <c r="N386" i="60"/>
  <c r="O386" i="60"/>
  <c r="P386" i="60"/>
  <c r="Q386" i="60"/>
  <c r="R386" i="60"/>
  <c r="S386" i="60"/>
  <c r="T386" i="60"/>
  <c r="U386" i="60"/>
  <c r="V386" i="60"/>
  <c r="W386" i="60"/>
  <c r="X386" i="60"/>
  <c r="Y386" i="60"/>
  <c r="Z386" i="60"/>
  <c r="AA386" i="60"/>
  <c r="AB386" i="60"/>
  <c r="AC386" i="60"/>
  <c r="AD386" i="60"/>
  <c r="AE386" i="60"/>
  <c r="AF386" i="60"/>
  <c r="AG386" i="60"/>
  <c r="AH386" i="60"/>
  <c r="AI386" i="60"/>
  <c r="AJ386" i="60"/>
  <c r="AK386" i="60"/>
  <c r="AL386" i="60"/>
  <c r="AM386" i="60"/>
  <c r="AN386" i="60"/>
  <c r="AO386" i="60"/>
  <c r="AP386" i="60"/>
  <c r="AQ386" i="60"/>
  <c r="AR386" i="60"/>
  <c r="AS386" i="60"/>
  <c r="AT386" i="60"/>
  <c r="AU386" i="60"/>
  <c r="AV386" i="60"/>
  <c r="AW386" i="60"/>
  <c r="AX386" i="60"/>
  <c r="AY386" i="60"/>
  <c r="AZ386" i="60"/>
  <c r="BA386" i="60"/>
  <c r="BB386" i="60"/>
  <c r="BC386" i="60"/>
  <c r="BD386" i="60"/>
  <c r="BE386" i="60"/>
  <c r="BF386" i="60"/>
  <c r="BG386" i="60"/>
  <c r="BH386" i="60"/>
  <c r="BI386" i="60"/>
  <c r="BJ386" i="60"/>
  <c r="BK386" i="60"/>
  <c r="BL386" i="60"/>
  <c r="BM386" i="60"/>
  <c r="BN386" i="60"/>
  <c r="BO386" i="60"/>
  <c r="BP386" i="60"/>
  <c r="BQ386" i="60"/>
  <c r="BR386" i="60"/>
  <c r="BS386" i="60"/>
  <c r="BT386" i="60"/>
  <c r="BU386" i="60"/>
  <c r="BV386" i="60"/>
  <c r="BW386" i="60"/>
  <c r="BX386" i="60"/>
  <c r="BY386" i="60"/>
  <c r="BZ386" i="60"/>
  <c r="CA386" i="60"/>
  <c r="CB386" i="60"/>
  <c r="CC386" i="60"/>
  <c r="CD386" i="60"/>
  <c r="CE386" i="60"/>
  <c r="CF386" i="60"/>
  <c r="CG386" i="60"/>
  <c r="CH386" i="60"/>
  <c r="CI386" i="60"/>
  <c r="CJ386" i="60"/>
  <c r="CK386" i="60"/>
  <c r="CL386" i="60"/>
  <c r="CM386" i="60"/>
  <c r="E387" i="60"/>
  <c r="F387" i="60"/>
  <c r="G387" i="60"/>
  <c r="H387" i="60"/>
  <c r="I387" i="60"/>
  <c r="J387" i="60"/>
  <c r="K387" i="60"/>
  <c r="L387" i="60"/>
  <c r="M387" i="60"/>
  <c r="N387" i="60"/>
  <c r="O387" i="60"/>
  <c r="P387" i="60"/>
  <c r="Q387" i="60"/>
  <c r="R387" i="60"/>
  <c r="S387" i="60"/>
  <c r="T387" i="60"/>
  <c r="U387" i="60"/>
  <c r="V387" i="60"/>
  <c r="W387" i="60"/>
  <c r="X387" i="60"/>
  <c r="Y387" i="60"/>
  <c r="Z387" i="60"/>
  <c r="AA387" i="60"/>
  <c r="AB387" i="60"/>
  <c r="AC387" i="60"/>
  <c r="AD387" i="60"/>
  <c r="AE387" i="60"/>
  <c r="AF387" i="60"/>
  <c r="AG387" i="60"/>
  <c r="AH387" i="60"/>
  <c r="AI387" i="60"/>
  <c r="AJ387" i="60"/>
  <c r="AK387" i="60"/>
  <c r="AL387" i="60"/>
  <c r="AM387" i="60"/>
  <c r="AN387" i="60"/>
  <c r="AO387" i="60"/>
  <c r="AP387" i="60"/>
  <c r="AQ387" i="60"/>
  <c r="AR387" i="60"/>
  <c r="AS387" i="60"/>
  <c r="AT387" i="60"/>
  <c r="AU387" i="60"/>
  <c r="AV387" i="60"/>
  <c r="AW387" i="60"/>
  <c r="AX387" i="60"/>
  <c r="AY387" i="60"/>
  <c r="AZ387" i="60"/>
  <c r="BA387" i="60"/>
  <c r="BB387" i="60"/>
  <c r="BC387" i="60"/>
  <c r="BD387" i="60"/>
  <c r="BE387" i="60"/>
  <c r="BF387" i="60"/>
  <c r="BG387" i="60"/>
  <c r="BH387" i="60"/>
  <c r="BI387" i="60"/>
  <c r="BJ387" i="60"/>
  <c r="BK387" i="60"/>
  <c r="BL387" i="60"/>
  <c r="BM387" i="60"/>
  <c r="BN387" i="60"/>
  <c r="BO387" i="60"/>
  <c r="BP387" i="60"/>
  <c r="BQ387" i="60"/>
  <c r="BR387" i="60"/>
  <c r="BS387" i="60"/>
  <c r="BT387" i="60"/>
  <c r="BU387" i="60"/>
  <c r="BV387" i="60"/>
  <c r="BW387" i="60"/>
  <c r="BX387" i="60"/>
  <c r="BY387" i="60"/>
  <c r="BZ387" i="60"/>
  <c r="CA387" i="60"/>
  <c r="CB387" i="60"/>
  <c r="CC387" i="60"/>
  <c r="CD387" i="60"/>
  <c r="CE387" i="60"/>
  <c r="CF387" i="60"/>
  <c r="CG387" i="60"/>
  <c r="CH387" i="60"/>
  <c r="CI387" i="60"/>
  <c r="CJ387" i="60"/>
  <c r="CK387" i="60"/>
  <c r="CL387" i="60"/>
  <c r="CM387" i="60"/>
  <c r="E388" i="60"/>
  <c r="F388" i="60"/>
  <c r="G388" i="60"/>
  <c r="H388" i="60"/>
  <c r="I388" i="60"/>
  <c r="J388" i="60"/>
  <c r="K388" i="60"/>
  <c r="L388" i="60"/>
  <c r="M388" i="60"/>
  <c r="N388" i="60"/>
  <c r="O388" i="60"/>
  <c r="P388" i="60"/>
  <c r="Q388" i="60"/>
  <c r="R388" i="60"/>
  <c r="S388" i="60"/>
  <c r="T388" i="60"/>
  <c r="U388" i="60"/>
  <c r="V388" i="60"/>
  <c r="W388" i="60"/>
  <c r="X388" i="60"/>
  <c r="Y388" i="60"/>
  <c r="Z388" i="60"/>
  <c r="AA388" i="60"/>
  <c r="AB388" i="60"/>
  <c r="AC388" i="60"/>
  <c r="AD388" i="60"/>
  <c r="AE388" i="60"/>
  <c r="AF388" i="60"/>
  <c r="AG388" i="60"/>
  <c r="AH388" i="60"/>
  <c r="AI388" i="60"/>
  <c r="AJ388" i="60"/>
  <c r="AK388" i="60"/>
  <c r="AL388" i="60"/>
  <c r="AM388" i="60"/>
  <c r="AN388" i="60"/>
  <c r="AO388" i="60"/>
  <c r="AP388" i="60"/>
  <c r="AQ388" i="60"/>
  <c r="AR388" i="60"/>
  <c r="AS388" i="60"/>
  <c r="AT388" i="60"/>
  <c r="AU388" i="60"/>
  <c r="AV388" i="60"/>
  <c r="AW388" i="60"/>
  <c r="AX388" i="60"/>
  <c r="AY388" i="60"/>
  <c r="AZ388" i="60"/>
  <c r="BA388" i="60"/>
  <c r="BB388" i="60"/>
  <c r="BC388" i="60"/>
  <c r="BD388" i="60"/>
  <c r="BE388" i="60"/>
  <c r="BF388" i="60"/>
  <c r="BG388" i="60"/>
  <c r="BH388" i="60"/>
  <c r="BI388" i="60"/>
  <c r="BJ388" i="60"/>
  <c r="BK388" i="60"/>
  <c r="BL388" i="60"/>
  <c r="BM388" i="60"/>
  <c r="BN388" i="60"/>
  <c r="BO388" i="60"/>
  <c r="BP388" i="60"/>
  <c r="BQ388" i="60"/>
  <c r="BR388" i="60"/>
  <c r="BS388" i="60"/>
  <c r="BT388" i="60"/>
  <c r="BU388" i="60"/>
  <c r="BV388" i="60"/>
  <c r="BW388" i="60"/>
  <c r="BX388" i="60"/>
  <c r="BY388" i="60"/>
  <c r="BZ388" i="60"/>
  <c r="CA388" i="60"/>
  <c r="CB388" i="60"/>
  <c r="CC388" i="60"/>
  <c r="CD388" i="60"/>
  <c r="CE388" i="60"/>
  <c r="CF388" i="60"/>
  <c r="CG388" i="60"/>
  <c r="CH388" i="60"/>
  <c r="CI388" i="60"/>
  <c r="CJ388" i="60"/>
  <c r="CK388" i="60"/>
  <c r="CL388" i="60"/>
  <c r="CM388" i="60"/>
  <c r="E389" i="60"/>
  <c r="F389" i="60"/>
  <c r="G389" i="60"/>
  <c r="H389" i="60"/>
  <c r="I389" i="60"/>
  <c r="J389" i="60"/>
  <c r="K389" i="60"/>
  <c r="L389" i="60"/>
  <c r="M389" i="60"/>
  <c r="N389" i="60"/>
  <c r="O389" i="60"/>
  <c r="P389" i="60"/>
  <c r="Q389" i="60"/>
  <c r="R389" i="60"/>
  <c r="S389" i="60"/>
  <c r="T389" i="60"/>
  <c r="U389" i="60"/>
  <c r="V389" i="60"/>
  <c r="W389" i="60"/>
  <c r="X389" i="60"/>
  <c r="Y389" i="60"/>
  <c r="Z389" i="60"/>
  <c r="AA389" i="60"/>
  <c r="AB389" i="60"/>
  <c r="AC389" i="60"/>
  <c r="AD389" i="60"/>
  <c r="AE389" i="60"/>
  <c r="AF389" i="60"/>
  <c r="AG389" i="60"/>
  <c r="AH389" i="60"/>
  <c r="AI389" i="60"/>
  <c r="AJ389" i="60"/>
  <c r="AK389" i="60"/>
  <c r="AL389" i="60"/>
  <c r="AM389" i="60"/>
  <c r="AN389" i="60"/>
  <c r="AO389" i="60"/>
  <c r="AP389" i="60"/>
  <c r="AQ389" i="60"/>
  <c r="AR389" i="60"/>
  <c r="AS389" i="60"/>
  <c r="AT389" i="60"/>
  <c r="AU389" i="60"/>
  <c r="AV389" i="60"/>
  <c r="AW389" i="60"/>
  <c r="AX389" i="60"/>
  <c r="AY389" i="60"/>
  <c r="AZ389" i="60"/>
  <c r="BA389" i="60"/>
  <c r="BB389" i="60"/>
  <c r="BC389" i="60"/>
  <c r="BD389" i="60"/>
  <c r="BE389" i="60"/>
  <c r="BF389" i="60"/>
  <c r="BG389" i="60"/>
  <c r="BH389" i="60"/>
  <c r="BI389" i="60"/>
  <c r="BJ389" i="60"/>
  <c r="BK389" i="60"/>
  <c r="BL389" i="60"/>
  <c r="BM389" i="60"/>
  <c r="BN389" i="60"/>
  <c r="BO389" i="60"/>
  <c r="BP389" i="60"/>
  <c r="BQ389" i="60"/>
  <c r="BR389" i="60"/>
  <c r="BS389" i="60"/>
  <c r="BT389" i="60"/>
  <c r="BU389" i="60"/>
  <c r="BV389" i="60"/>
  <c r="BW389" i="60"/>
  <c r="BX389" i="60"/>
  <c r="BY389" i="60"/>
  <c r="BZ389" i="60"/>
  <c r="CA389" i="60"/>
  <c r="CB389" i="60"/>
  <c r="CC389" i="60"/>
  <c r="CD389" i="60"/>
  <c r="CE389" i="60"/>
  <c r="CF389" i="60"/>
  <c r="CG389" i="60"/>
  <c r="CH389" i="60"/>
  <c r="CI389" i="60"/>
  <c r="CJ389" i="60"/>
  <c r="CK389" i="60"/>
  <c r="CL389" i="60"/>
  <c r="CM389" i="60"/>
  <c r="E390" i="60"/>
  <c r="F390" i="60"/>
  <c r="G390" i="60"/>
  <c r="H390" i="60"/>
  <c r="I390" i="60"/>
  <c r="J390" i="60"/>
  <c r="K390" i="60"/>
  <c r="L390" i="60"/>
  <c r="M390" i="60"/>
  <c r="N390" i="60"/>
  <c r="O390" i="60"/>
  <c r="P390" i="60"/>
  <c r="Q390" i="60"/>
  <c r="R390" i="60"/>
  <c r="S390" i="60"/>
  <c r="T390" i="60"/>
  <c r="U390" i="60"/>
  <c r="V390" i="60"/>
  <c r="W390" i="60"/>
  <c r="X390" i="60"/>
  <c r="Y390" i="60"/>
  <c r="Z390" i="60"/>
  <c r="AA390" i="60"/>
  <c r="AB390" i="60"/>
  <c r="AC390" i="60"/>
  <c r="AD390" i="60"/>
  <c r="AE390" i="60"/>
  <c r="AF390" i="60"/>
  <c r="AG390" i="60"/>
  <c r="AH390" i="60"/>
  <c r="AI390" i="60"/>
  <c r="AJ390" i="60"/>
  <c r="AK390" i="60"/>
  <c r="AL390" i="60"/>
  <c r="AM390" i="60"/>
  <c r="AN390" i="60"/>
  <c r="AO390" i="60"/>
  <c r="AP390" i="60"/>
  <c r="AQ390" i="60"/>
  <c r="AR390" i="60"/>
  <c r="AS390" i="60"/>
  <c r="AT390" i="60"/>
  <c r="AU390" i="60"/>
  <c r="AV390" i="60"/>
  <c r="AW390" i="60"/>
  <c r="AX390" i="60"/>
  <c r="AY390" i="60"/>
  <c r="AZ390" i="60"/>
  <c r="BA390" i="60"/>
  <c r="BB390" i="60"/>
  <c r="BC390" i="60"/>
  <c r="BD390" i="60"/>
  <c r="BE390" i="60"/>
  <c r="BF390" i="60"/>
  <c r="BG390" i="60"/>
  <c r="BH390" i="60"/>
  <c r="BI390" i="60"/>
  <c r="BJ390" i="60"/>
  <c r="BK390" i="60"/>
  <c r="BL390" i="60"/>
  <c r="BM390" i="60"/>
  <c r="BN390" i="60"/>
  <c r="BO390" i="60"/>
  <c r="BP390" i="60"/>
  <c r="BQ390" i="60"/>
  <c r="BR390" i="60"/>
  <c r="BS390" i="60"/>
  <c r="BT390" i="60"/>
  <c r="BU390" i="60"/>
  <c r="BV390" i="60"/>
  <c r="BW390" i="60"/>
  <c r="BX390" i="60"/>
  <c r="BY390" i="60"/>
  <c r="BZ390" i="60"/>
  <c r="CA390" i="60"/>
  <c r="CB390" i="60"/>
  <c r="CC390" i="60"/>
  <c r="CD390" i="60"/>
  <c r="CE390" i="60"/>
  <c r="CF390" i="60"/>
  <c r="CG390" i="60"/>
  <c r="CH390" i="60"/>
  <c r="CI390" i="60"/>
  <c r="CJ390" i="60"/>
  <c r="CK390" i="60"/>
  <c r="CL390" i="60"/>
  <c r="CM390" i="60"/>
  <c r="E391" i="60"/>
  <c r="F391" i="60"/>
  <c r="G391" i="60"/>
  <c r="H391" i="60"/>
  <c r="I391" i="60"/>
  <c r="J391" i="60"/>
  <c r="K391" i="60"/>
  <c r="L391" i="60"/>
  <c r="M391" i="60"/>
  <c r="N391" i="60"/>
  <c r="O391" i="60"/>
  <c r="P391" i="60"/>
  <c r="Q391" i="60"/>
  <c r="R391" i="60"/>
  <c r="S391" i="60"/>
  <c r="T391" i="60"/>
  <c r="U391" i="60"/>
  <c r="V391" i="60"/>
  <c r="W391" i="60"/>
  <c r="X391" i="60"/>
  <c r="Y391" i="60"/>
  <c r="Z391" i="60"/>
  <c r="AA391" i="60"/>
  <c r="AB391" i="60"/>
  <c r="AC391" i="60"/>
  <c r="AD391" i="60"/>
  <c r="AE391" i="60"/>
  <c r="AF391" i="60"/>
  <c r="AG391" i="60"/>
  <c r="AH391" i="60"/>
  <c r="AI391" i="60"/>
  <c r="AJ391" i="60"/>
  <c r="AK391" i="60"/>
  <c r="AL391" i="60"/>
  <c r="AM391" i="60"/>
  <c r="AN391" i="60"/>
  <c r="AO391" i="60"/>
  <c r="AP391" i="60"/>
  <c r="AQ391" i="60"/>
  <c r="AR391" i="60"/>
  <c r="AS391" i="60"/>
  <c r="AT391" i="60"/>
  <c r="AU391" i="60"/>
  <c r="AV391" i="60"/>
  <c r="AW391" i="60"/>
  <c r="AX391" i="60"/>
  <c r="AY391" i="60"/>
  <c r="AZ391" i="60"/>
  <c r="BA391" i="60"/>
  <c r="BB391" i="60"/>
  <c r="BC391" i="60"/>
  <c r="BD391" i="60"/>
  <c r="BE391" i="60"/>
  <c r="BF391" i="60"/>
  <c r="BG391" i="60"/>
  <c r="BH391" i="60"/>
  <c r="BI391" i="60"/>
  <c r="BJ391" i="60"/>
  <c r="BK391" i="60"/>
  <c r="BL391" i="60"/>
  <c r="BM391" i="60"/>
  <c r="BN391" i="60"/>
  <c r="BO391" i="60"/>
  <c r="BP391" i="60"/>
  <c r="BQ391" i="60"/>
  <c r="BR391" i="60"/>
  <c r="BS391" i="60"/>
  <c r="BT391" i="60"/>
  <c r="BU391" i="60"/>
  <c r="BV391" i="60"/>
  <c r="BW391" i="60"/>
  <c r="BX391" i="60"/>
  <c r="BY391" i="60"/>
  <c r="BZ391" i="60"/>
  <c r="CA391" i="60"/>
  <c r="CB391" i="60"/>
  <c r="CC391" i="60"/>
  <c r="CD391" i="60"/>
  <c r="CE391" i="60"/>
  <c r="CF391" i="60"/>
  <c r="CG391" i="60"/>
  <c r="CH391" i="60"/>
  <c r="CI391" i="60"/>
  <c r="CJ391" i="60"/>
  <c r="CK391" i="60"/>
  <c r="CL391" i="60"/>
  <c r="CM391" i="60"/>
  <c r="E392" i="60"/>
  <c r="F392" i="60"/>
  <c r="G392" i="60"/>
  <c r="H392" i="60"/>
  <c r="I392" i="60"/>
  <c r="J392" i="60"/>
  <c r="K392" i="60"/>
  <c r="L392" i="60"/>
  <c r="M392" i="60"/>
  <c r="N392" i="60"/>
  <c r="O392" i="60"/>
  <c r="P392" i="60"/>
  <c r="Q392" i="60"/>
  <c r="R392" i="60"/>
  <c r="S392" i="60"/>
  <c r="T392" i="60"/>
  <c r="U392" i="60"/>
  <c r="V392" i="60"/>
  <c r="W392" i="60"/>
  <c r="X392" i="60"/>
  <c r="Y392" i="60"/>
  <c r="Z392" i="60"/>
  <c r="AA392" i="60"/>
  <c r="AB392" i="60"/>
  <c r="AC392" i="60"/>
  <c r="AD392" i="60"/>
  <c r="AE392" i="60"/>
  <c r="AF392" i="60"/>
  <c r="AG392" i="60"/>
  <c r="AH392" i="60"/>
  <c r="AI392" i="60"/>
  <c r="AJ392" i="60"/>
  <c r="AK392" i="60"/>
  <c r="AL392" i="60"/>
  <c r="AM392" i="60"/>
  <c r="AN392" i="60"/>
  <c r="AO392" i="60"/>
  <c r="AP392" i="60"/>
  <c r="AQ392" i="60"/>
  <c r="AR392" i="60"/>
  <c r="AS392" i="60"/>
  <c r="AT392" i="60"/>
  <c r="AU392" i="60"/>
  <c r="AV392" i="60"/>
  <c r="AW392" i="60"/>
  <c r="AX392" i="60"/>
  <c r="AY392" i="60"/>
  <c r="AZ392" i="60"/>
  <c r="BA392" i="60"/>
  <c r="BB392" i="60"/>
  <c r="BC392" i="60"/>
  <c r="BD392" i="60"/>
  <c r="BE392" i="60"/>
  <c r="BF392" i="60"/>
  <c r="BG392" i="60"/>
  <c r="BH392" i="60"/>
  <c r="BI392" i="60"/>
  <c r="BJ392" i="60"/>
  <c r="BK392" i="60"/>
  <c r="BL392" i="60"/>
  <c r="BM392" i="60"/>
  <c r="BN392" i="60"/>
  <c r="BO392" i="60"/>
  <c r="BP392" i="60"/>
  <c r="BQ392" i="60"/>
  <c r="BR392" i="60"/>
  <c r="BS392" i="60"/>
  <c r="BT392" i="60"/>
  <c r="BU392" i="60"/>
  <c r="BV392" i="60"/>
  <c r="BW392" i="60"/>
  <c r="BX392" i="60"/>
  <c r="BY392" i="60"/>
  <c r="BZ392" i="60"/>
  <c r="CA392" i="60"/>
  <c r="CB392" i="60"/>
  <c r="CC392" i="60"/>
  <c r="CD392" i="60"/>
  <c r="CE392" i="60"/>
  <c r="CF392" i="60"/>
  <c r="CG392" i="60"/>
  <c r="CH392" i="60"/>
  <c r="CI392" i="60"/>
  <c r="CJ392" i="60"/>
  <c r="CK392" i="60"/>
  <c r="CL392" i="60"/>
  <c r="CM392" i="60"/>
  <c r="E393" i="60"/>
  <c r="F393" i="60"/>
  <c r="G393" i="60"/>
  <c r="H393" i="60"/>
  <c r="I393" i="60"/>
  <c r="J393" i="60"/>
  <c r="K393" i="60"/>
  <c r="L393" i="60"/>
  <c r="M393" i="60"/>
  <c r="N393" i="60"/>
  <c r="O393" i="60"/>
  <c r="P393" i="60"/>
  <c r="Q393" i="60"/>
  <c r="R393" i="60"/>
  <c r="S393" i="60"/>
  <c r="T393" i="60"/>
  <c r="U393" i="60"/>
  <c r="V393" i="60"/>
  <c r="W393" i="60"/>
  <c r="X393" i="60"/>
  <c r="Y393" i="60"/>
  <c r="Z393" i="60"/>
  <c r="AA393" i="60"/>
  <c r="AB393" i="60"/>
  <c r="AC393" i="60"/>
  <c r="AD393" i="60"/>
  <c r="AE393" i="60"/>
  <c r="AF393" i="60"/>
  <c r="AG393" i="60"/>
  <c r="AH393" i="60"/>
  <c r="AI393" i="60"/>
  <c r="AJ393" i="60"/>
  <c r="AK393" i="60"/>
  <c r="AL393" i="60"/>
  <c r="AM393" i="60"/>
  <c r="AN393" i="60"/>
  <c r="AO393" i="60"/>
  <c r="AP393" i="60"/>
  <c r="AQ393" i="60"/>
  <c r="AR393" i="60"/>
  <c r="AS393" i="60"/>
  <c r="AT393" i="60"/>
  <c r="AU393" i="60"/>
  <c r="AV393" i="60"/>
  <c r="AW393" i="60"/>
  <c r="AX393" i="60"/>
  <c r="AY393" i="60"/>
  <c r="AZ393" i="60"/>
  <c r="BA393" i="60"/>
  <c r="BB393" i="60"/>
  <c r="BC393" i="60"/>
  <c r="BD393" i="60"/>
  <c r="BE393" i="60"/>
  <c r="BF393" i="60"/>
  <c r="BG393" i="60"/>
  <c r="BH393" i="60"/>
  <c r="BI393" i="60"/>
  <c r="BJ393" i="60"/>
  <c r="BK393" i="60"/>
  <c r="BL393" i="60"/>
  <c r="BM393" i="60"/>
  <c r="BN393" i="60"/>
  <c r="BO393" i="60"/>
  <c r="BP393" i="60"/>
  <c r="BQ393" i="60"/>
  <c r="BR393" i="60"/>
  <c r="BS393" i="60"/>
  <c r="BT393" i="60"/>
  <c r="BU393" i="60"/>
  <c r="BV393" i="60"/>
  <c r="BW393" i="60"/>
  <c r="BX393" i="60"/>
  <c r="BY393" i="60"/>
  <c r="BZ393" i="60"/>
  <c r="CA393" i="60"/>
  <c r="CB393" i="60"/>
  <c r="CC393" i="60"/>
  <c r="CD393" i="60"/>
  <c r="CE393" i="60"/>
  <c r="CF393" i="60"/>
  <c r="CG393" i="60"/>
  <c r="CH393" i="60"/>
  <c r="CI393" i="60"/>
  <c r="CJ393" i="60"/>
  <c r="CK393" i="60"/>
  <c r="CL393" i="60"/>
  <c r="CM393" i="60"/>
  <c r="E394" i="60"/>
  <c r="F394" i="60"/>
  <c r="G394" i="60"/>
  <c r="H394" i="60"/>
  <c r="I394" i="60"/>
  <c r="J394" i="60"/>
  <c r="K394" i="60"/>
  <c r="L394" i="60"/>
  <c r="M394" i="60"/>
  <c r="N394" i="60"/>
  <c r="O394" i="60"/>
  <c r="P394" i="60"/>
  <c r="Q394" i="60"/>
  <c r="R394" i="60"/>
  <c r="S394" i="60"/>
  <c r="T394" i="60"/>
  <c r="U394" i="60"/>
  <c r="V394" i="60"/>
  <c r="W394" i="60"/>
  <c r="X394" i="60"/>
  <c r="Y394" i="60"/>
  <c r="Z394" i="60"/>
  <c r="AA394" i="60"/>
  <c r="AB394" i="60"/>
  <c r="AC394" i="60"/>
  <c r="AD394" i="60"/>
  <c r="AE394" i="60"/>
  <c r="AF394" i="60"/>
  <c r="AG394" i="60"/>
  <c r="AH394" i="60"/>
  <c r="AI394" i="60"/>
  <c r="AJ394" i="60"/>
  <c r="AK394" i="60"/>
  <c r="AL394" i="60"/>
  <c r="AM394" i="60"/>
  <c r="AN394" i="60"/>
  <c r="AO394" i="60"/>
  <c r="AP394" i="60"/>
  <c r="AQ394" i="60"/>
  <c r="AR394" i="60"/>
  <c r="AS394" i="60"/>
  <c r="AT394" i="60"/>
  <c r="AU394" i="60"/>
  <c r="AV394" i="60"/>
  <c r="AW394" i="60"/>
  <c r="AX394" i="60"/>
  <c r="AY394" i="60"/>
  <c r="AZ394" i="60"/>
  <c r="BA394" i="60"/>
  <c r="BB394" i="60"/>
  <c r="BC394" i="60"/>
  <c r="BD394" i="60"/>
  <c r="BE394" i="60"/>
  <c r="BF394" i="60"/>
  <c r="BG394" i="60"/>
  <c r="BH394" i="60"/>
  <c r="BI394" i="60"/>
  <c r="BJ394" i="60"/>
  <c r="BK394" i="60"/>
  <c r="BL394" i="60"/>
  <c r="BM394" i="60"/>
  <c r="BN394" i="60"/>
  <c r="BO394" i="60"/>
  <c r="BP394" i="60"/>
  <c r="BQ394" i="60"/>
  <c r="BR394" i="60"/>
  <c r="BS394" i="60"/>
  <c r="BT394" i="60"/>
  <c r="BU394" i="60"/>
  <c r="BV394" i="60"/>
  <c r="BW394" i="60"/>
  <c r="BX394" i="60"/>
  <c r="BY394" i="60"/>
  <c r="BZ394" i="60"/>
  <c r="CA394" i="60"/>
  <c r="CB394" i="60"/>
  <c r="CC394" i="60"/>
  <c r="CD394" i="60"/>
  <c r="CE394" i="60"/>
  <c r="CF394" i="60"/>
  <c r="CG394" i="60"/>
  <c r="CH394" i="60"/>
  <c r="CI394" i="60"/>
  <c r="CJ394" i="60"/>
  <c r="CK394" i="60"/>
  <c r="CL394" i="60"/>
  <c r="CM394" i="60"/>
  <c r="E395" i="60"/>
  <c r="F395" i="60"/>
  <c r="G395" i="60"/>
  <c r="H395" i="60"/>
  <c r="I395" i="60"/>
  <c r="J395" i="60"/>
  <c r="K395" i="60"/>
  <c r="L395" i="60"/>
  <c r="M395" i="60"/>
  <c r="N395" i="60"/>
  <c r="O395" i="60"/>
  <c r="P395" i="60"/>
  <c r="Q395" i="60"/>
  <c r="R395" i="60"/>
  <c r="S395" i="60"/>
  <c r="T395" i="60"/>
  <c r="U395" i="60"/>
  <c r="V395" i="60"/>
  <c r="W395" i="60"/>
  <c r="X395" i="60"/>
  <c r="Y395" i="60"/>
  <c r="Z395" i="60"/>
  <c r="AA395" i="60"/>
  <c r="AB395" i="60"/>
  <c r="AC395" i="60"/>
  <c r="AD395" i="60"/>
  <c r="AE395" i="60"/>
  <c r="AF395" i="60"/>
  <c r="AG395" i="60"/>
  <c r="AH395" i="60"/>
  <c r="AI395" i="60"/>
  <c r="AJ395" i="60"/>
  <c r="AK395" i="60"/>
  <c r="AL395" i="60"/>
  <c r="AM395" i="60"/>
  <c r="AN395" i="60"/>
  <c r="AO395" i="60"/>
  <c r="AP395" i="60"/>
  <c r="AQ395" i="60"/>
  <c r="AR395" i="60"/>
  <c r="AS395" i="60"/>
  <c r="AT395" i="60"/>
  <c r="AU395" i="60"/>
  <c r="AV395" i="60"/>
  <c r="AW395" i="60"/>
  <c r="AX395" i="60"/>
  <c r="AY395" i="60"/>
  <c r="AZ395" i="60"/>
  <c r="BA395" i="60"/>
  <c r="BB395" i="60"/>
  <c r="BC395" i="60"/>
  <c r="BD395" i="60"/>
  <c r="BE395" i="60"/>
  <c r="BF395" i="60"/>
  <c r="BG395" i="60"/>
  <c r="BH395" i="60"/>
  <c r="BI395" i="60"/>
  <c r="BJ395" i="60"/>
  <c r="BK395" i="60"/>
  <c r="BL395" i="60"/>
  <c r="BM395" i="60"/>
  <c r="BN395" i="60"/>
  <c r="BO395" i="60"/>
  <c r="BP395" i="60"/>
  <c r="BQ395" i="60"/>
  <c r="BR395" i="60"/>
  <c r="BS395" i="60"/>
  <c r="BT395" i="60"/>
  <c r="BU395" i="60"/>
  <c r="BV395" i="60"/>
  <c r="BW395" i="60"/>
  <c r="BX395" i="60"/>
  <c r="BY395" i="60"/>
  <c r="BZ395" i="60"/>
  <c r="CA395" i="60"/>
  <c r="CB395" i="60"/>
  <c r="CC395" i="60"/>
  <c r="CD395" i="60"/>
  <c r="CE395" i="60"/>
  <c r="CF395" i="60"/>
  <c r="CG395" i="60"/>
  <c r="CH395" i="60"/>
  <c r="CI395" i="60"/>
  <c r="CJ395" i="60"/>
  <c r="CK395" i="60"/>
  <c r="CL395" i="60"/>
  <c r="CM395" i="60"/>
  <c r="E396" i="60"/>
  <c r="F396" i="60"/>
  <c r="G396" i="60"/>
  <c r="H396" i="60"/>
  <c r="I396" i="60"/>
  <c r="J396" i="60"/>
  <c r="K396" i="60"/>
  <c r="L396" i="60"/>
  <c r="M396" i="60"/>
  <c r="N396" i="60"/>
  <c r="O396" i="60"/>
  <c r="P396" i="60"/>
  <c r="Q396" i="60"/>
  <c r="R396" i="60"/>
  <c r="S396" i="60"/>
  <c r="T396" i="60"/>
  <c r="U396" i="60"/>
  <c r="V396" i="60"/>
  <c r="W396" i="60"/>
  <c r="X396" i="60"/>
  <c r="Y396" i="60"/>
  <c r="Z396" i="60"/>
  <c r="AA396" i="60"/>
  <c r="AB396" i="60"/>
  <c r="AC396" i="60"/>
  <c r="AD396" i="60"/>
  <c r="AE396" i="60"/>
  <c r="AF396" i="60"/>
  <c r="AG396" i="60"/>
  <c r="AH396" i="60"/>
  <c r="AI396" i="60"/>
  <c r="AJ396" i="60"/>
  <c r="AK396" i="60"/>
  <c r="AL396" i="60"/>
  <c r="AM396" i="60"/>
  <c r="AN396" i="60"/>
  <c r="AO396" i="60"/>
  <c r="AP396" i="60"/>
  <c r="AQ396" i="60"/>
  <c r="AR396" i="60"/>
  <c r="AS396" i="60"/>
  <c r="AT396" i="60"/>
  <c r="AU396" i="60"/>
  <c r="AV396" i="60"/>
  <c r="AW396" i="60"/>
  <c r="AX396" i="60"/>
  <c r="AY396" i="60"/>
  <c r="AZ396" i="60"/>
  <c r="BA396" i="60"/>
  <c r="BB396" i="60"/>
  <c r="BC396" i="60"/>
  <c r="BD396" i="60"/>
  <c r="BE396" i="60"/>
  <c r="BF396" i="60"/>
  <c r="BG396" i="60"/>
  <c r="BH396" i="60"/>
  <c r="BI396" i="60"/>
  <c r="BJ396" i="60"/>
  <c r="BK396" i="60"/>
  <c r="BL396" i="60"/>
  <c r="BM396" i="60"/>
  <c r="BN396" i="60"/>
  <c r="BO396" i="60"/>
  <c r="BP396" i="60"/>
  <c r="BQ396" i="60"/>
  <c r="BR396" i="60"/>
  <c r="BS396" i="60"/>
  <c r="BT396" i="60"/>
  <c r="BU396" i="60"/>
  <c r="BV396" i="60"/>
  <c r="BW396" i="60"/>
  <c r="BX396" i="60"/>
  <c r="BY396" i="60"/>
  <c r="BZ396" i="60"/>
  <c r="CA396" i="60"/>
  <c r="CB396" i="60"/>
  <c r="CC396" i="60"/>
  <c r="CD396" i="60"/>
  <c r="CE396" i="60"/>
  <c r="CF396" i="60"/>
  <c r="CG396" i="60"/>
  <c r="CH396" i="60"/>
  <c r="CI396" i="60"/>
  <c r="CJ396" i="60"/>
  <c r="CK396" i="60"/>
  <c r="CL396" i="60"/>
  <c r="CM396" i="60"/>
  <c r="E397" i="60"/>
  <c r="F397" i="60"/>
  <c r="G397" i="60"/>
  <c r="H397" i="60"/>
  <c r="I397" i="60"/>
  <c r="J397" i="60"/>
  <c r="K397" i="60"/>
  <c r="L397" i="60"/>
  <c r="M397" i="60"/>
  <c r="N397" i="60"/>
  <c r="O397" i="60"/>
  <c r="P397" i="60"/>
  <c r="Q397" i="60"/>
  <c r="R397" i="60"/>
  <c r="S397" i="60"/>
  <c r="T397" i="60"/>
  <c r="U397" i="60"/>
  <c r="V397" i="60"/>
  <c r="W397" i="60"/>
  <c r="X397" i="60"/>
  <c r="Y397" i="60"/>
  <c r="Z397" i="60"/>
  <c r="AA397" i="60"/>
  <c r="AB397" i="60"/>
  <c r="AC397" i="60"/>
  <c r="AD397" i="60"/>
  <c r="AE397" i="60"/>
  <c r="AF397" i="60"/>
  <c r="AG397" i="60"/>
  <c r="AH397" i="60"/>
  <c r="AI397" i="60"/>
  <c r="AJ397" i="60"/>
  <c r="AK397" i="60"/>
  <c r="AL397" i="60"/>
  <c r="AM397" i="60"/>
  <c r="AN397" i="60"/>
  <c r="AO397" i="60"/>
  <c r="AP397" i="60"/>
  <c r="AQ397" i="60"/>
  <c r="AR397" i="60"/>
  <c r="AS397" i="60"/>
  <c r="AT397" i="60"/>
  <c r="AU397" i="60"/>
  <c r="AV397" i="60"/>
  <c r="AW397" i="60"/>
  <c r="AX397" i="60"/>
  <c r="AY397" i="60"/>
  <c r="AZ397" i="60"/>
  <c r="BA397" i="60"/>
  <c r="BB397" i="60"/>
  <c r="BC397" i="60"/>
  <c r="BD397" i="60"/>
  <c r="BE397" i="60"/>
  <c r="BF397" i="60"/>
  <c r="BG397" i="60"/>
  <c r="BH397" i="60"/>
  <c r="BI397" i="60"/>
  <c r="BJ397" i="60"/>
  <c r="BK397" i="60"/>
  <c r="BL397" i="60"/>
  <c r="BM397" i="60"/>
  <c r="BN397" i="60"/>
  <c r="BO397" i="60"/>
  <c r="BP397" i="60"/>
  <c r="BQ397" i="60"/>
  <c r="BR397" i="60"/>
  <c r="BS397" i="60"/>
  <c r="BT397" i="60"/>
  <c r="BU397" i="60"/>
  <c r="BV397" i="60"/>
  <c r="BW397" i="60"/>
  <c r="BX397" i="60"/>
  <c r="BY397" i="60"/>
  <c r="BZ397" i="60"/>
  <c r="CA397" i="60"/>
  <c r="CB397" i="60"/>
  <c r="CC397" i="60"/>
  <c r="CD397" i="60"/>
  <c r="CE397" i="60"/>
  <c r="CF397" i="60"/>
  <c r="CG397" i="60"/>
  <c r="CH397" i="60"/>
  <c r="CI397" i="60"/>
  <c r="CJ397" i="60"/>
  <c r="CK397" i="60"/>
  <c r="CL397" i="60"/>
  <c r="CM397" i="60"/>
  <c r="E398" i="60"/>
  <c r="F398" i="60"/>
  <c r="G398" i="60"/>
  <c r="H398" i="60"/>
  <c r="I398" i="60"/>
  <c r="J398" i="60"/>
  <c r="K398" i="60"/>
  <c r="L398" i="60"/>
  <c r="M398" i="60"/>
  <c r="N398" i="60"/>
  <c r="O398" i="60"/>
  <c r="P398" i="60"/>
  <c r="Q398" i="60"/>
  <c r="R398" i="60"/>
  <c r="S398" i="60"/>
  <c r="T398" i="60"/>
  <c r="U398" i="60"/>
  <c r="V398" i="60"/>
  <c r="W398" i="60"/>
  <c r="X398" i="60"/>
  <c r="Y398" i="60"/>
  <c r="Z398" i="60"/>
  <c r="AA398" i="60"/>
  <c r="AB398" i="60"/>
  <c r="AC398" i="60"/>
  <c r="AD398" i="60"/>
  <c r="AE398" i="60"/>
  <c r="AF398" i="60"/>
  <c r="AG398" i="60"/>
  <c r="AH398" i="60"/>
  <c r="AI398" i="60"/>
  <c r="AJ398" i="60"/>
  <c r="AK398" i="60"/>
  <c r="AL398" i="60"/>
  <c r="AM398" i="60"/>
  <c r="AN398" i="60"/>
  <c r="AO398" i="60"/>
  <c r="AP398" i="60"/>
  <c r="AQ398" i="60"/>
  <c r="AR398" i="60"/>
  <c r="AS398" i="60"/>
  <c r="AT398" i="60"/>
  <c r="AU398" i="60"/>
  <c r="AV398" i="60"/>
  <c r="AW398" i="60"/>
  <c r="AX398" i="60"/>
  <c r="AY398" i="60"/>
  <c r="AZ398" i="60"/>
  <c r="BA398" i="60"/>
  <c r="BB398" i="60"/>
  <c r="BC398" i="60"/>
  <c r="BD398" i="60"/>
  <c r="BE398" i="60"/>
  <c r="BF398" i="60"/>
  <c r="BG398" i="60"/>
  <c r="BH398" i="60"/>
  <c r="BI398" i="60"/>
  <c r="BJ398" i="60"/>
  <c r="BK398" i="60"/>
  <c r="BL398" i="60"/>
  <c r="BM398" i="60"/>
  <c r="BN398" i="60"/>
  <c r="BO398" i="60"/>
  <c r="BP398" i="60"/>
  <c r="BQ398" i="60"/>
  <c r="BR398" i="60"/>
  <c r="BS398" i="60"/>
  <c r="BT398" i="60"/>
  <c r="BU398" i="60"/>
  <c r="BV398" i="60"/>
  <c r="BW398" i="60"/>
  <c r="BX398" i="60"/>
  <c r="BY398" i="60"/>
  <c r="BZ398" i="60"/>
  <c r="CA398" i="60"/>
  <c r="CB398" i="60"/>
  <c r="CC398" i="60"/>
  <c r="CD398" i="60"/>
  <c r="CE398" i="60"/>
  <c r="CF398" i="60"/>
  <c r="CG398" i="60"/>
  <c r="CH398" i="60"/>
  <c r="CI398" i="60"/>
  <c r="CJ398" i="60"/>
  <c r="CK398" i="60"/>
  <c r="CL398" i="60"/>
  <c r="CM398" i="60"/>
  <c r="E399" i="60"/>
  <c r="F399" i="60"/>
  <c r="G399" i="60"/>
  <c r="H399" i="60"/>
  <c r="I399" i="60"/>
  <c r="J399" i="60"/>
  <c r="K399" i="60"/>
  <c r="L399" i="60"/>
  <c r="M399" i="60"/>
  <c r="N399" i="60"/>
  <c r="O399" i="60"/>
  <c r="P399" i="60"/>
  <c r="Q399" i="60"/>
  <c r="R399" i="60"/>
  <c r="S399" i="60"/>
  <c r="T399" i="60"/>
  <c r="U399" i="60"/>
  <c r="V399" i="60"/>
  <c r="W399" i="60"/>
  <c r="X399" i="60"/>
  <c r="Y399" i="60"/>
  <c r="Z399" i="60"/>
  <c r="AA399" i="60"/>
  <c r="AB399" i="60"/>
  <c r="AC399" i="60"/>
  <c r="AD399" i="60"/>
  <c r="AE399" i="60"/>
  <c r="AF399" i="60"/>
  <c r="AG399" i="60"/>
  <c r="AH399" i="60"/>
  <c r="AI399" i="60"/>
  <c r="AJ399" i="60"/>
  <c r="AK399" i="60"/>
  <c r="AL399" i="60"/>
  <c r="AM399" i="60"/>
  <c r="AN399" i="60"/>
  <c r="AO399" i="60"/>
  <c r="AP399" i="60"/>
  <c r="AQ399" i="60"/>
  <c r="AR399" i="60"/>
  <c r="AS399" i="60"/>
  <c r="AT399" i="60"/>
  <c r="AU399" i="60"/>
  <c r="AV399" i="60"/>
  <c r="AW399" i="60"/>
  <c r="AX399" i="60"/>
  <c r="AY399" i="60"/>
  <c r="AZ399" i="60"/>
  <c r="BA399" i="60"/>
  <c r="BB399" i="60"/>
  <c r="BC399" i="60"/>
  <c r="BD399" i="60"/>
  <c r="BE399" i="60"/>
  <c r="BF399" i="60"/>
  <c r="BG399" i="60"/>
  <c r="BH399" i="60"/>
  <c r="BI399" i="60"/>
  <c r="BJ399" i="60"/>
  <c r="BK399" i="60"/>
  <c r="BL399" i="60"/>
  <c r="BM399" i="60"/>
  <c r="BN399" i="60"/>
  <c r="BO399" i="60"/>
  <c r="BP399" i="60"/>
  <c r="BQ399" i="60"/>
  <c r="BR399" i="60"/>
  <c r="BS399" i="60"/>
  <c r="BT399" i="60"/>
  <c r="BU399" i="60"/>
  <c r="BV399" i="60"/>
  <c r="BW399" i="60"/>
  <c r="BX399" i="60"/>
  <c r="BY399" i="60"/>
  <c r="BZ399" i="60"/>
  <c r="CA399" i="60"/>
  <c r="CB399" i="60"/>
  <c r="CC399" i="60"/>
  <c r="CD399" i="60"/>
  <c r="CE399" i="60"/>
  <c r="CF399" i="60"/>
  <c r="CG399" i="60"/>
  <c r="CH399" i="60"/>
  <c r="CI399" i="60"/>
  <c r="CJ399" i="60"/>
  <c r="CK399" i="60"/>
  <c r="CL399" i="60"/>
  <c r="CM399" i="60"/>
  <c r="E400" i="60"/>
  <c r="F400" i="60"/>
  <c r="G400" i="60"/>
  <c r="H400" i="60"/>
  <c r="I400" i="60"/>
  <c r="J400" i="60"/>
  <c r="K400" i="60"/>
  <c r="L400" i="60"/>
  <c r="M400" i="60"/>
  <c r="N400" i="60"/>
  <c r="O400" i="60"/>
  <c r="P400" i="60"/>
  <c r="Q400" i="60"/>
  <c r="R400" i="60"/>
  <c r="S400" i="60"/>
  <c r="T400" i="60"/>
  <c r="U400" i="60"/>
  <c r="V400" i="60"/>
  <c r="W400" i="60"/>
  <c r="X400" i="60"/>
  <c r="Y400" i="60"/>
  <c r="Z400" i="60"/>
  <c r="AA400" i="60"/>
  <c r="AB400" i="60"/>
  <c r="AC400" i="60"/>
  <c r="AD400" i="60"/>
  <c r="AE400" i="60"/>
  <c r="AF400" i="60"/>
  <c r="AG400" i="60"/>
  <c r="AH400" i="60"/>
  <c r="AI400" i="60"/>
  <c r="AJ400" i="60"/>
  <c r="AK400" i="60"/>
  <c r="AL400" i="60"/>
  <c r="AM400" i="60"/>
  <c r="AN400" i="60"/>
  <c r="AO400" i="60"/>
  <c r="AP400" i="60"/>
  <c r="AQ400" i="60"/>
  <c r="AR400" i="60"/>
  <c r="AS400" i="60"/>
  <c r="AT400" i="60"/>
  <c r="AU400" i="60"/>
  <c r="AV400" i="60"/>
  <c r="AW400" i="60"/>
  <c r="AX400" i="60"/>
  <c r="AY400" i="60"/>
  <c r="AZ400" i="60"/>
  <c r="BA400" i="60"/>
  <c r="BB400" i="60"/>
  <c r="BC400" i="60"/>
  <c r="BD400" i="60"/>
  <c r="BE400" i="60"/>
  <c r="BF400" i="60"/>
  <c r="BG400" i="60"/>
  <c r="BH400" i="60"/>
  <c r="BI400" i="60"/>
  <c r="BJ400" i="60"/>
  <c r="BK400" i="60"/>
  <c r="BL400" i="60"/>
  <c r="BM400" i="60"/>
  <c r="BN400" i="60"/>
  <c r="BO400" i="60"/>
  <c r="BP400" i="60"/>
  <c r="BQ400" i="60"/>
  <c r="BR400" i="60"/>
  <c r="BS400" i="60"/>
  <c r="BT400" i="60"/>
  <c r="BU400" i="60"/>
  <c r="BV400" i="60"/>
  <c r="BW400" i="60"/>
  <c r="BX400" i="60"/>
  <c r="BY400" i="60"/>
  <c r="BZ400" i="60"/>
  <c r="CA400" i="60"/>
  <c r="CB400" i="60"/>
  <c r="CC400" i="60"/>
  <c r="CD400" i="60"/>
  <c r="CE400" i="60"/>
  <c r="CF400" i="60"/>
  <c r="CG400" i="60"/>
  <c r="CH400" i="60"/>
  <c r="CI400" i="60"/>
  <c r="CJ400" i="60"/>
  <c r="CK400" i="60"/>
  <c r="CL400" i="60"/>
  <c r="CM400" i="60"/>
  <c r="E401" i="60"/>
  <c r="F401" i="60"/>
  <c r="G401" i="60"/>
  <c r="H401" i="60"/>
  <c r="I401" i="60"/>
  <c r="J401" i="60"/>
  <c r="K401" i="60"/>
  <c r="L401" i="60"/>
  <c r="M401" i="60"/>
  <c r="N401" i="60"/>
  <c r="O401" i="60"/>
  <c r="P401" i="60"/>
  <c r="Q401" i="60"/>
  <c r="R401" i="60"/>
  <c r="S401" i="60"/>
  <c r="T401" i="60"/>
  <c r="U401" i="60"/>
  <c r="V401" i="60"/>
  <c r="W401" i="60"/>
  <c r="X401" i="60"/>
  <c r="Y401" i="60"/>
  <c r="Z401" i="60"/>
  <c r="AA401" i="60"/>
  <c r="AB401" i="60"/>
  <c r="AC401" i="60"/>
  <c r="AD401" i="60"/>
  <c r="AE401" i="60"/>
  <c r="AF401" i="60"/>
  <c r="AG401" i="60"/>
  <c r="AH401" i="60"/>
  <c r="AI401" i="60"/>
  <c r="AJ401" i="60"/>
  <c r="AK401" i="60"/>
  <c r="AL401" i="60"/>
  <c r="AM401" i="60"/>
  <c r="AN401" i="60"/>
  <c r="AO401" i="60"/>
  <c r="AP401" i="60"/>
  <c r="AQ401" i="60"/>
  <c r="AR401" i="60"/>
  <c r="AS401" i="60"/>
  <c r="AT401" i="60"/>
  <c r="AU401" i="60"/>
  <c r="AV401" i="60"/>
  <c r="AW401" i="60"/>
  <c r="AX401" i="60"/>
  <c r="AY401" i="60"/>
  <c r="AZ401" i="60"/>
  <c r="BA401" i="60"/>
  <c r="BB401" i="60"/>
  <c r="BC401" i="60"/>
  <c r="BD401" i="60"/>
  <c r="BE401" i="60"/>
  <c r="BF401" i="60"/>
  <c r="BG401" i="60"/>
  <c r="BH401" i="60"/>
  <c r="BI401" i="60"/>
  <c r="BJ401" i="60"/>
  <c r="BK401" i="60"/>
  <c r="BL401" i="60"/>
  <c r="BM401" i="60"/>
  <c r="BN401" i="60"/>
  <c r="BO401" i="60"/>
  <c r="BP401" i="60"/>
  <c r="BQ401" i="60"/>
  <c r="BR401" i="60"/>
  <c r="BS401" i="60"/>
  <c r="BT401" i="60"/>
  <c r="BU401" i="60"/>
  <c r="BV401" i="60"/>
  <c r="BW401" i="60"/>
  <c r="BX401" i="60"/>
  <c r="BY401" i="60"/>
  <c r="BZ401" i="60"/>
  <c r="CA401" i="60"/>
  <c r="CB401" i="60"/>
  <c r="CC401" i="60"/>
  <c r="CD401" i="60"/>
  <c r="CE401" i="60"/>
  <c r="CF401" i="60"/>
  <c r="CG401" i="60"/>
  <c r="CH401" i="60"/>
  <c r="CI401" i="60"/>
  <c r="CJ401" i="60"/>
  <c r="CK401" i="60"/>
  <c r="CL401" i="60"/>
  <c r="CM401" i="60"/>
  <c r="E402" i="60"/>
  <c r="F402" i="60"/>
  <c r="G402" i="60"/>
  <c r="H402" i="60"/>
  <c r="I402" i="60"/>
  <c r="J402" i="60"/>
  <c r="K402" i="60"/>
  <c r="L402" i="60"/>
  <c r="M402" i="60"/>
  <c r="N402" i="60"/>
  <c r="O402" i="60"/>
  <c r="P402" i="60"/>
  <c r="Q402" i="60"/>
  <c r="R402" i="60"/>
  <c r="S402" i="60"/>
  <c r="T402" i="60"/>
  <c r="U402" i="60"/>
  <c r="V402" i="60"/>
  <c r="W402" i="60"/>
  <c r="X402" i="60"/>
  <c r="Y402" i="60"/>
  <c r="Z402" i="60"/>
  <c r="AA402" i="60"/>
  <c r="AB402" i="60"/>
  <c r="AC402" i="60"/>
  <c r="AD402" i="60"/>
  <c r="AE402" i="60"/>
  <c r="AF402" i="60"/>
  <c r="AG402" i="60"/>
  <c r="AH402" i="60"/>
  <c r="AI402" i="60"/>
  <c r="AJ402" i="60"/>
  <c r="AK402" i="60"/>
  <c r="AL402" i="60"/>
  <c r="AM402" i="60"/>
  <c r="AN402" i="60"/>
  <c r="AO402" i="60"/>
  <c r="AP402" i="60"/>
  <c r="AQ402" i="60"/>
  <c r="AR402" i="60"/>
  <c r="AS402" i="60"/>
  <c r="AT402" i="60"/>
  <c r="AU402" i="60"/>
  <c r="AV402" i="60"/>
  <c r="AW402" i="60"/>
  <c r="AX402" i="60"/>
  <c r="AY402" i="60"/>
  <c r="AZ402" i="60"/>
  <c r="BA402" i="60"/>
  <c r="BB402" i="60"/>
  <c r="BC402" i="60"/>
  <c r="BD402" i="60"/>
  <c r="BE402" i="60"/>
  <c r="BF402" i="60"/>
  <c r="BG402" i="60"/>
  <c r="BH402" i="60"/>
  <c r="BI402" i="60"/>
  <c r="BJ402" i="60"/>
  <c r="BK402" i="60"/>
  <c r="BL402" i="60"/>
  <c r="BM402" i="60"/>
  <c r="BN402" i="60"/>
  <c r="BO402" i="60"/>
  <c r="BP402" i="60"/>
  <c r="BQ402" i="60"/>
  <c r="BR402" i="60"/>
  <c r="BS402" i="60"/>
  <c r="BT402" i="60"/>
  <c r="BU402" i="60"/>
  <c r="BV402" i="60"/>
  <c r="BW402" i="60"/>
  <c r="BX402" i="60"/>
  <c r="BY402" i="60"/>
  <c r="BZ402" i="60"/>
  <c r="CA402" i="60"/>
  <c r="CB402" i="60"/>
  <c r="CC402" i="60"/>
  <c r="CD402" i="60"/>
  <c r="CE402" i="60"/>
  <c r="CF402" i="60"/>
  <c r="CG402" i="60"/>
  <c r="CH402" i="60"/>
  <c r="CI402" i="60"/>
  <c r="CJ402" i="60"/>
  <c r="CK402" i="60"/>
  <c r="CL402" i="60"/>
  <c r="CM402" i="60"/>
  <c r="E403" i="60"/>
  <c r="F403" i="60"/>
  <c r="G403" i="60"/>
  <c r="H403" i="60"/>
  <c r="I403" i="60"/>
  <c r="J403" i="60"/>
  <c r="K403" i="60"/>
  <c r="L403" i="60"/>
  <c r="M403" i="60"/>
  <c r="N403" i="60"/>
  <c r="O403" i="60"/>
  <c r="P403" i="60"/>
  <c r="Q403" i="60"/>
  <c r="R403" i="60"/>
  <c r="S403" i="60"/>
  <c r="T403" i="60"/>
  <c r="U403" i="60"/>
  <c r="V403" i="60"/>
  <c r="W403" i="60"/>
  <c r="X403" i="60"/>
  <c r="Y403" i="60"/>
  <c r="Z403" i="60"/>
  <c r="AA403" i="60"/>
  <c r="AB403" i="60"/>
  <c r="AC403" i="60"/>
  <c r="AD403" i="60"/>
  <c r="AE403" i="60"/>
  <c r="AF403" i="60"/>
  <c r="AG403" i="60"/>
  <c r="AH403" i="60"/>
  <c r="AI403" i="60"/>
  <c r="AJ403" i="60"/>
  <c r="AK403" i="60"/>
  <c r="AL403" i="60"/>
  <c r="AM403" i="60"/>
  <c r="AN403" i="60"/>
  <c r="AO403" i="60"/>
  <c r="AP403" i="60"/>
  <c r="AQ403" i="60"/>
  <c r="AR403" i="60"/>
  <c r="AS403" i="60"/>
  <c r="AT403" i="60"/>
  <c r="AU403" i="60"/>
  <c r="AV403" i="60"/>
  <c r="AW403" i="60"/>
  <c r="AX403" i="60"/>
  <c r="AY403" i="60"/>
  <c r="AZ403" i="60"/>
  <c r="BA403" i="60"/>
  <c r="BB403" i="60"/>
  <c r="BC403" i="60"/>
  <c r="BD403" i="60"/>
  <c r="BE403" i="60"/>
  <c r="BF403" i="60"/>
  <c r="BG403" i="60"/>
  <c r="BH403" i="60"/>
  <c r="BI403" i="60"/>
  <c r="BJ403" i="60"/>
  <c r="BK403" i="60"/>
  <c r="BL403" i="60"/>
  <c r="BM403" i="60"/>
  <c r="BN403" i="60"/>
  <c r="BO403" i="60"/>
  <c r="BP403" i="60"/>
  <c r="BQ403" i="60"/>
  <c r="BR403" i="60"/>
  <c r="BS403" i="60"/>
  <c r="BT403" i="60"/>
  <c r="BU403" i="60"/>
  <c r="BV403" i="60"/>
  <c r="BW403" i="60"/>
  <c r="BX403" i="60"/>
  <c r="BY403" i="60"/>
  <c r="BZ403" i="60"/>
  <c r="CA403" i="60"/>
  <c r="CB403" i="60"/>
  <c r="CC403" i="60"/>
  <c r="CD403" i="60"/>
  <c r="CE403" i="60"/>
  <c r="CF403" i="60"/>
  <c r="CG403" i="60"/>
  <c r="CH403" i="60"/>
  <c r="CI403" i="60"/>
  <c r="CJ403" i="60"/>
  <c r="CK403" i="60"/>
  <c r="CL403" i="60"/>
  <c r="CM403" i="60"/>
  <c r="E404" i="60"/>
  <c r="F404" i="60"/>
  <c r="G404" i="60"/>
  <c r="H404" i="60"/>
  <c r="I404" i="60"/>
  <c r="J404" i="60"/>
  <c r="K404" i="60"/>
  <c r="L404" i="60"/>
  <c r="M404" i="60"/>
  <c r="N404" i="60"/>
  <c r="O404" i="60"/>
  <c r="P404" i="60"/>
  <c r="Q404" i="60"/>
  <c r="R404" i="60"/>
  <c r="S404" i="60"/>
  <c r="T404" i="60"/>
  <c r="U404" i="60"/>
  <c r="V404" i="60"/>
  <c r="W404" i="60"/>
  <c r="X404" i="60"/>
  <c r="Y404" i="60"/>
  <c r="Z404" i="60"/>
  <c r="AA404" i="60"/>
  <c r="AB404" i="60"/>
  <c r="AC404" i="60"/>
  <c r="AD404" i="60"/>
  <c r="AE404" i="60"/>
  <c r="AF404" i="60"/>
  <c r="AG404" i="60"/>
  <c r="AH404" i="60"/>
  <c r="AI404" i="60"/>
  <c r="AJ404" i="60"/>
  <c r="AK404" i="60"/>
  <c r="AL404" i="60"/>
  <c r="AM404" i="60"/>
  <c r="AN404" i="60"/>
  <c r="AO404" i="60"/>
  <c r="AP404" i="60"/>
  <c r="AQ404" i="60"/>
  <c r="AR404" i="60"/>
  <c r="AS404" i="60"/>
  <c r="AT404" i="60"/>
  <c r="AU404" i="60"/>
  <c r="AV404" i="60"/>
  <c r="AW404" i="60"/>
  <c r="AX404" i="60"/>
  <c r="AY404" i="60"/>
  <c r="AZ404" i="60"/>
  <c r="BA404" i="60"/>
  <c r="BB404" i="60"/>
  <c r="BC404" i="60"/>
  <c r="BD404" i="60"/>
  <c r="BE404" i="60"/>
  <c r="BF404" i="60"/>
  <c r="BG404" i="60"/>
  <c r="BH404" i="60"/>
  <c r="BI404" i="60"/>
  <c r="BJ404" i="60"/>
  <c r="BK404" i="60"/>
  <c r="BL404" i="60"/>
  <c r="BM404" i="60"/>
  <c r="BN404" i="60"/>
  <c r="BO404" i="60"/>
  <c r="BP404" i="60"/>
  <c r="BQ404" i="60"/>
  <c r="BR404" i="60"/>
  <c r="BS404" i="60"/>
  <c r="BT404" i="60"/>
  <c r="BU404" i="60"/>
  <c r="BV404" i="60"/>
  <c r="BW404" i="60"/>
  <c r="BX404" i="60"/>
  <c r="BY404" i="60"/>
  <c r="BZ404" i="60"/>
  <c r="CA404" i="60"/>
  <c r="CB404" i="60"/>
  <c r="CC404" i="60"/>
  <c r="CD404" i="60"/>
  <c r="CE404" i="60"/>
  <c r="CF404" i="60"/>
  <c r="CG404" i="60"/>
  <c r="CH404" i="60"/>
  <c r="CI404" i="60"/>
  <c r="CJ404" i="60"/>
  <c r="CK404" i="60"/>
  <c r="CL404" i="60"/>
  <c r="CM404" i="60"/>
  <c r="E405" i="60"/>
  <c r="F405" i="60"/>
  <c r="G405" i="60"/>
  <c r="H405" i="60"/>
  <c r="I405" i="60"/>
  <c r="J405" i="60"/>
  <c r="K405" i="60"/>
  <c r="L405" i="60"/>
  <c r="M405" i="60"/>
  <c r="N405" i="60"/>
  <c r="O405" i="60"/>
  <c r="P405" i="60"/>
  <c r="Q405" i="60"/>
  <c r="R405" i="60"/>
  <c r="S405" i="60"/>
  <c r="T405" i="60"/>
  <c r="U405" i="60"/>
  <c r="V405" i="60"/>
  <c r="W405" i="60"/>
  <c r="X405" i="60"/>
  <c r="Y405" i="60"/>
  <c r="Z405" i="60"/>
  <c r="AA405" i="60"/>
  <c r="AB405" i="60"/>
  <c r="AC405" i="60"/>
  <c r="AD405" i="60"/>
  <c r="AE405" i="60"/>
  <c r="AF405" i="60"/>
  <c r="AG405" i="60"/>
  <c r="AH405" i="60"/>
  <c r="AI405" i="60"/>
  <c r="AJ405" i="60"/>
  <c r="AK405" i="60"/>
  <c r="AL405" i="60"/>
  <c r="AM405" i="60"/>
  <c r="AN405" i="60"/>
  <c r="AO405" i="60"/>
  <c r="AP405" i="60"/>
  <c r="AQ405" i="60"/>
  <c r="AR405" i="60"/>
  <c r="AS405" i="60"/>
  <c r="AT405" i="60"/>
  <c r="AU405" i="60"/>
  <c r="AV405" i="60"/>
  <c r="AW405" i="60"/>
  <c r="AX405" i="60"/>
  <c r="AY405" i="60"/>
  <c r="AZ405" i="60"/>
  <c r="BA405" i="60"/>
  <c r="BB405" i="60"/>
  <c r="BC405" i="60"/>
  <c r="BD405" i="60"/>
  <c r="BE405" i="60"/>
  <c r="BF405" i="60"/>
  <c r="BG405" i="60"/>
  <c r="BH405" i="60"/>
  <c r="BI405" i="60"/>
  <c r="BJ405" i="60"/>
  <c r="BK405" i="60"/>
  <c r="BL405" i="60"/>
  <c r="BM405" i="60"/>
  <c r="BN405" i="60"/>
  <c r="BO405" i="60"/>
  <c r="BP405" i="60"/>
  <c r="BQ405" i="60"/>
  <c r="BR405" i="60"/>
  <c r="BS405" i="60"/>
  <c r="BT405" i="60"/>
  <c r="BU405" i="60"/>
  <c r="BV405" i="60"/>
  <c r="BW405" i="60"/>
  <c r="BX405" i="60"/>
  <c r="BY405" i="60"/>
  <c r="BZ405" i="60"/>
  <c r="CA405" i="60"/>
  <c r="CB405" i="60"/>
  <c r="CC405" i="60"/>
  <c r="CD405" i="60"/>
  <c r="CE405" i="60"/>
  <c r="CF405" i="60"/>
  <c r="CG405" i="60"/>
  <c r="CH405" i="60"/>
  <c r="CI405" i="60"/>
  <c r="CJ405" i="60"/>
  <c r="CK405" i="60"/>
  <c r="CL405" i="60"/>
  <c r="CM405" i="60"/>
  <c r="E406" i="60"/>
  <c r="F406" i="60"/>
  <c r="G406" i="60"/>
  <c r="H406" i="60"/>
  <c r="I406" i="60"/>
  <c r="J406" i="60"/>
  <c r="K406" i="60"/>
  <c r="L406" i="60"/>
  <c r="M406" i="60"/>
  <c r="N406" i="60"/>
  <c r="O406" i="60"/>
  <c r="P406" i="60"/>
  <c r="Q406" i="60"/>
  <c r="R406" i="60"/>
  <c r="S406" i="60"/>
  <c r="T406" i="60"/>
  <c r="U406" i="60"/>
  <c r="V406" i="60"/>
  <c r="W406" i="60"/>
  <c r="X406" i="60"/>
  <c r="Y406" i="60"/>
  <c r="Z406" i="60"/>
  <c r="AA406" i="60"/>
  <c r="AB406" i="60"/>
  <c r="AC406" i="60"/>
  <c r="AD406" i="60"/>
  <c r="AE406" i="60"/>
  <c r="AF406" i="60"/>
  <c r="AG406" i="60"/>
  <c r="AH406" i="60"/>
  <c r="AI406" i="60"/>
  <c r="AJ406" i="60"/>
  <c r="AK406" i="60"/>
  <c r="AL406" i="60"/>
  <c r="AM406" i="60"/>
  <c r="AN406" i="60"/>
  <c r="AO406" i="60"/>
  <c r="AP406" i="60"/>
  <c r="AQ406" i="60"/>
  <c r="AR406" i="60"/>
  <c r="AS406" i="60"/>
  <c r="AT406" i="60"/>
  <c r="AU406" i="60"/>
  <c r="AV406" i="60"/>
  <c r="AW406" i="60"/>
  <c r="AX406" i="60"/>
  <c r="AY406" i="60"/>
  <c r="AZ406" i="60"/>
  <c r="BA406" i="60"/>
  <c r="BB406" i="60"/>
  <c r="BC406" i="60"/>
  <c r="BD406" i="60"/>
  <c r="BE406" i="60"/>
  <c r="BF406" i="60"/>
  <c r="BG406" i="60"/>
  <c r="BH406" i="60"/>
  <c r="BI406" i="60"/>
  <c r="BJ406" i="60"/>
  <c r="BK406" i="60"/>
  <c r="BL406" i="60"/>
  <c r="BM406" i="60"/>
  <c r="BN406" i="60"/>
  <c r="BO406" i="60"/>
  <c r="BP406" i="60"/>
  <c r="BQ406" i="60"/>
  <c r="BR406" i="60"/>
  <c r="BS406" i="60"/>
  <c r="BT406" i="60"/>
  <c r="BU406" i="60"/>
  <c r="BV406" i="60"/>
  <c r="BW406" i="60"/>
  <c r="BX406" i="60"/>
  <c r="BY406" i="60"/>
  <c r="BZ406" i="60"/>
  <c r="CA406" i="60"/>
  <c r="CB406" i="60"/>
  <c r="CC406" i="60"/>
  <c r="CD406" i="60"/>
  <c r="CE406" i="60"/>
  <c r="CF406" i="60"/>
  <c r="CG406" i="60"/>
  <c r="CH406" i="60"/>
  <c r="CI406" i="60"/>
  <c r="CJ406" i="60"/>
  <c r="CK406" i="60"/>
  <c r="CL406" i="60"/>
  <c r="CM406" i="60"/>
  <c r="E407" i="60"/>
  <c r="F407" i="60"/>
  <c r="G407" i="60"/>
  <c r="H407" i="60"/>
  <c r="I407" i="60"/>
  <c r="J407" i="60"/>
  <c r="K407" i="60"/>
  <c r="L407" i="60"/>
  <c r="M407" i="60"/>
  <c r="N407" i="60"/>
  <c r="O407" i="60"/>
  <c r="P407" i="60"/>
  <c r="Q407" i="60"/>
  <c r="R407" i="60"/>
  <c r="S407" i="60"/>
  <c r="T407" i="60"/>
  <c r="U407" i="60"/>
  <c r="V407" i="60"/>
  <c r="W407" i="60"/>
  <c r="X407" i="60"/>
  <c r="Y407" i="60"/>
  <c r="Z407" i="60"/>
  <c r="AA407" i="60"/>
  <c r="AB407" i="60"/>
  <c r="AC407" i="60"/>
  <c r="AD407" i="60"/>
  <c r="AE407" i="60"/>
  <c r="AF407" i="60"/>
  <c r="AG407" i="60"/>
  <c r="AH407" i="60"/>
  <c r="AI407" i="60"/>
  <c r="AJ407" i="60"/>
  <c r="AK407" i="60"/>
  <c r="AL407" i="60"/>
  <c r="AM407" i="60"/>
  <c r="AN407" i="60"/>
  <c r="AO407" i="60"/>
  <c r="AP407" i="60"/>
  <c r="AQ407" i="60"/>
  <c r="AR407" i="60"/>
  <c r="AS407" i="60"/>
  <c r="AT407" i="60"/>
  <c r="AU407" i="60"/>
  <c r="AV407" i="60"/>
  <c r="AW407" i="60"/>
  <c r="AX407" i="60"/>
  <c r="AY407" i="60"/>
  <c r="AZ407" i="60"/>
  <c r="BA407" i="60"/>
  <c r="BB407" i="60"/>
  <c r="BC407" i="60"/>
  <c r="BD407" i="60"/>
  <c r="BE407" i="60"/>
  <c r="BF407" i="60"/>
  <c r="BG407" i="60"/>
  <c r="BH407" i="60"/>
  <c r="BI407" i="60"/>
  <c r="BJ407" i="60"/>
  <c r="BK407" i="60"/>
  <c r="BL407" i="60"/>
  <c r="BM407" i="60"/>
  <c r="BN407" i="60"/>
  <c r="BO407" i="60"/>
  <c r="BP407" i="60"/>
  <c r="BQ407" i="60"/>
  <c r="BR407" i="60"/>
  <c r="BS407" i="60"/>
  <c r="BT407" i="60"/>
  <c r="BU407" i="60"/>
  <c r="BV407" i="60"/>
  <c r="BW407" i="60"/>
  <c r="BX407" i="60"/>
  <c r="BY407" i="60"/>
  <c r="BZ407" i="60"/>
  <c r="CA407" i="60"/>
  <c r="CB407" i="60"/>
  <c r="CC407" i="60"/>
  <c r="CD407" i="60"/>
  <c r="CE407" i="60"/>
  <c r="CF407" i="60"/>
  <c r="CG407" i="60"/>
  <c r="CH407" i="60"/>
  <c r="CI407" i="60"/>
  <c r="CJ407" i="60"/>
  <c r="CK407" i="60"/>
  <c r="CL407" i="60"/>
  <c r="CM407" i="60"/>
  <c r="E408" i="60"/>
  <c r="F408" i="60"/>
  <c r="G408" i="60"/>
  <c r="H408" i="60"/>
  <c r="I408" i="60"/>
  <c r="J408" i="60"/>
  <c r="K408" i="60"/>
  <c r="L408" i="60"/>
  <c r="M408" i="60"/>
  <c r="N408" i="60"/>
  <c r="O408" i="60"/>
  <c r="P408" i="60"/>
  <c r="Q408" i="60"/>
  <c r="R408" i="60"/>
  <c r="S408" i="60"/>
  <c r="T408" i="60"/>
  <c r="U408" i="60"/>
  <c r="V408" i="60"/>
  <c r="W408" i="60"/>
  <c r="X408" i="60"/>
  <c r="Y408" i="60"/>
  <c r="Z408" i="60"/>
  <c r="AA408" i="60"/>
  <c r="AB408" i="60"/>
  <c r="AC408" i="60"/>
  <c r="AD408" i="60"/>
  <c r="AE408" i="60"/>
  <c r="AF408" i="60"/>
  <c r="AG408" i="60"/>
  <c r="AH408" i="60"/>
  <c r="AI408" i="60"/>
  <c r="AJ408" i="60"/>
  <c r="AK408" i="60"/>
  <c r="AL408" i="60"/>
  <c r="AM408" i="60"/>
  <c r="AN408" i="60"/>
  <c r="AO408" i="60"/>
  <c r="AP408" i="60"/>
  <c r="AQ408" i="60"/>
  <c r="AR408" i="60"/>
  <c r="AS408" i="60"/>
  <c r="AT408" i="60"/>
  <c r="AU408" i="60"/>
  <c r="AV408" i="60"/>
  <c r="AW408" i="60"/>
  <c r="AX408" i="60"/>
  <c r="AY408" i="60"/>
  <c r="AZ408" i="60"/>
  <c r="BA408" i="60"/>
  <c r="BB408" i="60"/>
  <c r="BC408" i="60"/>
  <c r="BD408" i="60"/>
  <c r="BE408" i="60"/>
  <c r="BF408" i="60"/>
  <c r="BG408" i="60"/>
  <c r="BH408" i="60"/>
  <c r="BI408" i="60"/>
  <c r="BJ408" i="60"/>
  <c r="BK408" i="60"/>
  <c r="BL408" i="60"/>
  <c r="BM408" i="60"/>
  <c r="BN408" i="60"/>
  <c r="BO408" i="60"/>
  <c r="BP408" i="60"/>
  <c r="BQ408" i="60"/>
  <c r="BR408" i="60"/>
  <c r="BS408" i="60"/>
  <c r="BT408" i="60"/>
  <c r="BU408" i="60"/>
  <c r="BV408" i="60"/>
  <c r="BW408" i="60"/>
  <c r="BX408" i="60"/>
  <c r="BY408" i="60"/>
  <c r="BZ408" i="60"/>
  <c r="CA408" i="60"/>
  <c r="CB408" i="60"/>
  <c r="CC408" i="60"/>
  <c r="CD408" i="60"/>
  <c r="CE408" i="60"/>
  <c r="CF408" i="60"/>
  <c r="CG408" i="60"/>
  <c r="CH408" i="60"/>
  <c r="CI408" i="60"/>
  <c r="CJ408" i="60"/>
  <c r="CK408" i="60"/>
  <c r="CL408" i="60"/>
  <c r="CM408" i="60"/>
  <c r="E409" i="60"/>
  <c r="F409" i="60"/>
  <c r="G409" i="60"/>
  <c r="H409" i="60"/>
  <c r="I409" i="60"/>
  <c r="J409" i="60"/>
  <c r="K409" i="60"/>
  <c r="L409" i="60"/>
  <c r="M409" i="60"/>
  <c r="N409" i="60"/>
  <c r="O409" i="60"/>
  <c r="P409" i="60"/>
  <c r="Q409" i="60"/>
  <c r="R409" i="60"/>
  <c r="S409" i="60"/>
  <c r="T409" i="60"/>
  <c r="U409" i="60"/>
  <c r="V409" i="60"/>
  <c r="W409" i="60"/>
  <c r="X409" i="60"/>
  <c r="Y409" i="60"/>
  <c r="Z409" i="60"/>
  <c r="AA409" i="60"/>
  <c r="AB409" i="60"/>
  <c r="AC409" i="60"/>
  <c r="AD409" i="60"/>
  <c r="AE409" i="60"/>
  <c r="AF409" i="60"/>
  <c r="AG409" i="60"/>
  <c r="AH409" i="60"/>
  <c r="AI409" i="60"/>
  <c r="AJ409" i="60"/>
  <c r="AK409" i="60"/>
  <c r="AL409" i="60"/>
  <c r="AM409" i="60"/>
  <c r="AN409" i="60"/>
  <c r="AO409" i="60"/>
  <c r="AP409" i="60"/>
  <c r="AQ409" i="60"/>
  <c r="AR409" i="60"/>
  <c r="AS409" i="60"/>
  <c r="AT409" i="60"/>
  <c r="AU409" i="60"/>
  <c r="AV409" i="60"/>
  <c r="AW409" i="60"/>
  <c r="AX409" i="60"/>
  <c r="AY409" i="60"/>
  <c r="AZ409" i="60"/>
  <c r="BA409" i="60"/>
  <c r="BB409" i="60"/>
  <c r="BC409" i="60"/>
  <c r="BD409" i="60"/>
  <c r="BE409" i="60"/>
  <c r="BF409" i="60"/>
  <c r="BG409" i="60"/>
  <c r="BH409" i="60"/>
  <c r="BI409" i="60"/>
  <c r="BJ409" i="60"/>
  <c r="BK409" i="60"/>
  <c r="BL409" i="60"/>
  <c r="BM409" i="60"/>
  <c r="BN409" i="60"/>
  <c r="BO409" i="60"/>
  <c r="BP409" i="60"/>
  <c r="BQ409" i="60"/>
  <c r="BR409" i="60"/>
  <c r="BS409" i="60"/>
  <c r="BT409" i="60"/>
  <c r="BU409" i="60"/>
  <c r="BV409" i="60"/>
  <c r="BW409" i="60"/>
  <c r="BX409" i="60"/>
  <c r="BY409" i="60"/>
  <c r="BZ409" i="60"/>
  <c r="CA409" i="60"/>
  <c r="CB409" i="60"/>
  <c r="CC409" i="60"/>
  <c r="CD409" i="60"/>
  <c r="CE409" i="60"/>
  <c r="CF409" i="60"/>
  <c r="CG409" i="60"/>
  <c r="CH409" i="60"/>
  <c r="CI409" i="60"/>
  <c r="CJ409" i="60"/>
  <c r="CK409" i="60"/>
  <c r="CL409" i="60"/>
  <c r="CM409" i="60"/>
  <c r="E410" i="60"/>
  <c r="F410" i="60"/>
  <c r="G410" i="60"/>
  <c r="H410" i="60"/>
  <c r="I410" i="60"/>
  <c r="J410" i="60"/>
  <c r="K410" i="60"/>
  <c r="L410" i="60"/>
  <c r="M410" i="60"/>
  <c r="N410" i="60"/>
  <c r="O410" i="60"/>
  <c r="P410" i="60"/>
  <c r="Q410" i="60"/>
  <c r="R410" i="60"/>
  <c r="S410" i="60"/>
  <c r="T410" i="60"/>
  <c r="U410" i="60"/>
  <c r="V410" i="60"/>
  <c r="W410" i="60"/>
  <c r="X410" i="60"/>
  <c r="Y410" i="60"/>
  <c r="Z410" i="60"/>
  <c r="AA410" i="60"/>
  <c r="AB410" i="60"/>
  <c r="AC410" i="60"/>
  <c r="AD410" i="60"/>
  <c r="AE410" i="60"/>
  <c r="AF410" i="60"/>
  <c r="AG410" i="60"/>
  <c r="AH410" i="60"/>
  <c r="AI410" i="60"/>
  <c r="AJ410" i="60"/>
  <c r="AK410" i="60"/>
  <c r="AL410" i="60"/>
  <c r="AM410" i="60"/>
  <c r="AN410" i="60"/>
  <c r="AO410" i="60"/>
  <c r="AP410" i="60"/>
  <c r="AQ410" i="60"/>
  <c r="AR410" i="60"/>
  <c r="AS410" i="60"/>
  <c r="AT410" i="60"/>
  <c r="AU410" i="60"/>
  <c r="AV410" i="60"/>
  <c r="AW410" i="60"/>
  <c r="AX410" i="60"/>
  <c r="AY410" i="60"/>
  <c r="AZ410" i="60"/>
  <c r="BA410" i="60"/>
  <c r="BB410" i="60"/>
  <c r="BC410" i="60"/>
  <c r="BD410" i="60"/>
  <c r="BE410" i="60"/>
  <c r="BF410" i="60"/>
  <c r="BG410" i="60"/>
  <c r="BH410" i="60"/>
  <c r="BI410" i="60"/>
  <c r="BJ410" i="60"/>
  <c r="BK410" i="60"/>
  <c r="BL410" i="60"/>
  <c r="BM410" i="60"/>
  <c r="BN410" i="60"/>
  <c r="BO410" i="60"/>
  <c r="BP410" i="60"/>
  <c r="BQ410" i="60"/>
  <c r="BR410" i="60"/>
  <c r="BS410" i="60"/>
  <c r="BT410" i="60"/>
  <c r="BU410" i="60"/>
  <c r="BV410" i="60"/>
  <c r="BW410" i="60"/>
  <c r="BX410" i="60"/>
  <c r="BY410" i="60"/>
  <c r="BZ410" i="60"/>
  <c r="CA410" i="60"/>
  <c r="CB410" i="60"/>
  <c r="CC410" i="60"/>
  <c r="CD410" i="60"/>
  <c r="CE410" i="60"/>
  <c r="CF410" i="60"/>
  <c r="CG410" i="60"/>
  <c r="CH410" i="60"/>
  <c r="CI410" i="60"/>
  <c r="CJ410" i="60"/>
  <c r="CK410" i="60"/>
  <c r="CL410" i="60"/>
  <c r="CM410" i="60"/>
  <c r="E411" i="60"/>
  <c r="F411" i="60"/>
  <c r="G411" i="60"/>
  <c r="H411" i="60"/>
  <c r="I411" i="60"/>
  <c r="J411" i="60"/>
  <c r="K411" i="60"/>
  <c r="L411" i="60"/>
  <c r="M411" i="60"/>
  <c r="N411" i="60"/>
  <c r="O411" i="60"/>
  <c r="P411" i="60"/>
  <c r="Q411" i="60"/>
  <c r="R411" i="60"/>
  <c r="S411" i="60"/>
  <c r="T411" i="60"/>
  <c r="U411" i="60"/>
  <c r="V411" i="60"/>
  <c r="W411" i="60"/>
  <c r="X411" i="60"/>
  <c r="Y411" i="60"/>
  <c r="Z411" i="60"/>
  <c r="AA411" i="60"/>
  <c r="AB411" i="60"/>
  <c r="AC411" i="60"/>
  <c r="AD411" i="60"/>
  <c r="AE411" i="60"/>
  <c r="AF411" i="60"/>
  <c r="AG411" i="60"/>
  <c r="AH411" i="60"/>
  <c r="AI411" i="60"/>
  <c r="AJ411" i="60"/>
  <c r="AK411" i="60"/>
  <c r="AL411" i="60"/>
  <c r="AM411" i="60"/>
  <c r="AN411" i="60"/>
  <c r="AO411" i="60"/>
  <c r="AP411" i="60"/>
  <c r="AQ411" i="60"/>
  <c r="AR411" i="60"/>
  <c r="AS411" i="60"/>
  <c r="AT411" i="60"/>
  <c r="AU411" i="60"/>
  <c r="AV411" i="60"/>
  <c r="AW411" i="60"/>
  <c r="AX411" i="60"/>
  <c r="AY411" i="60"/>
  <c r="AZ411" i="60"/>
  <c r="BA411" i="60"/>
  <c r="BB411" i="60"/>
  <c r="BC411" i="60"/>
  <c r="BD411" i="60"/>
  <c r="BE411" i="60"/>
  <c r="BF411" i="60"/>
  <c r="BG411" i="60"/>
  <c r="BH411" i="60"/>
  <c r="BI411" i="60"/>
  <c r="BJ411" i="60"/>
  <c r="BK411" i="60"/>
  <c r="BL411" i="60"/>
  <c r="BM411" i="60"/>
  <c r="BN411" i="60"/>
  <c r="BO411" i="60"/>
  <c r="BP411" i="60"/>
  <c r="BQ411" i="60"/>
  <c r="BR411" i="60"/>
  <c r="BS411" i="60"/>
  <c r="BT411" i="60"/>
  <c r="BU411" i="60"/>
  <c r="BV411" i="60"/>
  <c r="BW411" i="60"/>
  <c r="BX411" i="60"/>
  <c r="BY411" i="60"/>
  <c r="BZ411" i="60"/>
  <c r="CA411" i="60"/>
  <c r="CB411" i="60"/>
  <c r="CC411" i="60"/>
  <c r="CD411" i="60"/>
  <c r="CE411" i="60"/>
  <c r="CF411" i="60"/>
  <c r="CG411" i="60"/>
  <c r="CH411" i="60"/>
  <c r="CI411" i="60"/>
  <c r="CJ411" i="60"/>
  <c r="CK411" i="60"/>
  <c r="CL411" i="60"/>
  <c r="CM411" i="60"/>
  <c r="E412" i="60"/>
  <c r="F412" i="60"/>
  <c r="G412" i="60"/>
  <c r="H412" i="60"/>
  <c r="I412" i="60"/>
  <c r="J412" i="60"/>
  <c r="K412" i="60"/>
  <c r="L412" i="60"/>
  <c r="M412" i="60"/>
  <c r="N412" i="60"/>
  <c r="O412" i="60"/>
  <c r="P412" i="60"/>
  <c r="Q412" i="60"/>
  <c r="R412" i="60"/>
  <c r="S412" i="60"/>
  <c r="T412" i="60"/>
  <c r="U412" i="60"/>
  <c r="V412" i="60"/>
  <c r="W412" i="60"/>
  <c r="X412" i="60"/>
  <c r="Y412" i="60"/>
  <c r="Z412" i="60"/>
  <c r="AA412" i="60"/>
  <c r="AB412" i="60"/>
  <c r="AC412" i="60"/>
  <c r="AD412" i="60"/>
  <c r="AE412" i="60"/>
  <c r="AF412" i="60"/>
  <c r="AG412" i="60"/>
  <c r="AH412" i="60"/>
  <c r="AI412" i="60"/>
  <c r="AJ412" i="60"/>
  <c r="AK412" i="60"/>
  <c r="AL412" i="60"/>
  <c r="AM412" i="60"/>
  <c r="AN412" i="60"/>
  <c r="AO412" i="60"/>
  <c r="AP412" i="60"/>
  <c r="AQ412" i="60"/>
  <c r="AR412" i="60"/>
  <c r="AS412" i="60"/>
  <c r="AT412" i="60"/>
  <c r="AU412" i="60"/>
  <c r="AV412" i="60"/>
  <c r="AW412" i="60"/>
  <c r="AX412" i="60"/>
  <c r="AY412" i="60"/>
  <c r="AZ412" i="60"/>
  <c r="BA412" i="60"/>
  <c r="BB412" i="60"/>
  <c r="BC412" i="60"/>
  <c r="BD412" i="60"/>
  <c r="BE412" i="60"/>
  <c r="BF412" i="60"/>
  <c r="BG412" i="60"/>
  <c r="BH412" i="60"/>
  <c r="BI412" i="60"/>
  <c r="BJ412" i="60"/>
  <c r="BK412" i="60"/>
  <c r="BL412" i="60"/>
  <c r="BM412" i="60"/>
  <c r="BN412" i="60"/>
  <c r="BO412" i="60"/>
  <c r="BP412" i="60"/>
  <c r="BQ412" i="60"/>
  <c r="BR412" i="60"/>
  <c r="BS412" i="60"/>
  <c r="BT412" i="60"/>
  <c r="BU412" i="60"/>
  <c r="BV412" i="60"/>
  <c r="BW412" i="60"/>
  <c r="BX412" i="60"/>
  <c r="BY412" i="60"/>
  <c r="BZ412" i="60"/>
  <c r="CA412" i="60"/>
  <c r="CB412" i="60"/>
  <c r="CC412" i="60"/>
  <c r="CD412" i="60"/>
  <c r="CE412" i="60"/>
  <c r="CF412" i="60"/>
  <c r="CG412" i="60"/>
  <c r="CH412" i="60"/>
  <c r="CI412" i="60"/>
  <c r="CJ412" i="60"/>
  <c r="CK412" i="60"/>
  <c r="CL412" i="60"/>
  <c r="CM412" i="60"/>
  <c r="E413" i="60"/>
  <c r="F413" i="60"/>
  <c r="G413" i="60"/>
  <c r="H413" i="60"/>
  <c r="I413" i="60"/>
  <c r="J413" i="60"/>
  <c r="K413" i="60"/>
  <c r="L413" i="60"/>
  <c r="M413" i="60"/>
  <c r="N413" i="60"/>
  <c r="O413" i="60"/>
  <c r="P413" i="60"/>
  <c r="Q413" i="60"/>
  <c r="R413" i="60"/>
  <c r="S413" i="60"/>
  <c r="T413" i="60"/>
  <c r="U413" i="60"/>
  <c r="V413" i="60"/>
  <c r="W413" i="60"/>
  <c r="X413" i="60"/>
  <c r="Y413" i="60"/>
  <c r="Z413" i="60"/>
  <c r="AA413" i="60"/>
  <c r="AB413" i="60"/>
  <c r="AC413" i="60"/>
  <c r="AD413" i="60"/>
  <c r="AE413" i="60"/>
  <c r="AF413" i="60"/>
  <c r="AG413" i="60"/>
  <c r="AH413" i="60"/>
  <c r="AI413" i="60"/>
  <c r="AJ413" i="60"/>
  <c r="AK413" i="60"/>
  <c r="AL413" i="60"/>
  <c r="AM413" i="60"/>
  <c r="AN413" i="60"/>
  <c r="AO413" i="60"/>
  <c r="AP413" i="60"/>
  <c r="AQ413" i="60"/>
  <c r="AR413" i="60"/>
  <c r="AS413" i="60"/>
  <c r="AT413" i="60"/>
  <c r="AU413" i="60"/>
  <c r="AV413" i="60"/>
  <c r="AW413" i="60"/>
  <c r="AX413" i="60"/>
  <c r="AY413" i="60"/>
  <c r="AZ413" i="60"/>
  <c r="BA413" i="60"/>
  <c r="BB413" i="60"/>
  <c r="BC413" i="60"/>
  <c r="BD413" i="60"/>
  <c r="BE413" i="60"/>
  <c r="BF413" i="60"/>
  <c r="BG413" i="60"/>
  <c r="BH413" i="60"/>
  <c r="BI413" i="60"/>
  <c r="BJ413" i="60"/>
  <c r="BK413" i="60"/>
  <c r="BL413" i="60"/>
  <c r="BM413" i="60"/>
  <c r="BN413" i="60"/>
  <c r="BO413" i="60"/>
  <c r="BP413" i="60"/>
  <c r="BQ413" i="60"/>
  <c r="BR413" i="60"/>
  <c r="BS413" i="60"/>
  <c r="BT413" i="60"/>
  <c r="BU413" i="60"/>
  <c r="BV413" i="60"/>
  <c r="BW413" i="60"/>
  <c r="BX413" i="60"/>
  <c r="BY413" i="60"/>
  <c r="BZ413" i="60"/>
  <c r="CA413" i="60"/>
  <c r="CB413" i="60"/>
  <c r="CC413" i="60"/>
  <c r="CD413" i="60"/>
  <c r="CE413" i="60"/>
  <c r="CF413" i="60"/>
  <c r="CG413" i="60"/>
  <c r="CH413" i="60"/>
  <c r="CI413" i="60"/>
  <c r="CJ413" i="60"/>
  <c r="CK413" i="60"/>
  <c r="CL413" i="60"/>
  <c r="CM413" i="60"/>
  <c r="E414" i="60"/>
  <c r="F414" i="60"/>
  <c r="G414" i="60"/>
  <c r="H414" i="60"/>
  <c r="I414" i="60"/>
  <c r="J414" i="60"/>
  <c r="K414" i="60"/>
  <c r="L414" i="60"/>
  <c r="M414" i="60"/>
  <c r="N414" i="60"/>
  <c r="O414" i="60"/>
  <c r="P414" i="60"/>
  <c r="Q414" i="60"/>
  <c r="R414" i="60"/>
  <c r="S414" i="60"/>
  <c r="T414" i="60"/>
  <c r="U414" i="60"/>
  <c r="V414" i="60"/>
  <c r="W414" i="60"/>
  <c r="X414" i="60"/>
  <c r="Y414" i="60"/>
  <c r="Z414" i="60"/>
  <c r="AA414" i="60"/>
  <c r="AB414" i="60"/>
  <c r="AC414" i="60"/>
  <c r="AD414" i="60"/>
  <c r="AE414" i="60"/>
  <c r="AF414" i="60"/>
  <c r="AG414" i="60"/>
  <c r="AH414" i="60"/>
  <c r="AI414" i="60"/>
  <c r="AJ414" i="60"/>
  <c r="AK414" i="60"/>
  <c r="AL414" i="60"/>
  <c r="AM414" i="60"/>
  <c r="AN414" i="60"/>
  <c r="AO414" i="60"/>
  <c r="AP414" i="60"/>
  <c r="AQ414" i="60"/>
  <c r="AR414" i="60"/>
  <c r="AS414" i="60"/>
  <c r="AT414" i="60"/>
  <c r="AU414" i="60"/>
  <c r="AV414" i="60"/>
  <c r="AW414" i="60"/>
  <c r="AX414" i="60"/>
  <c r="AY414" i="60"/>
  <c r="AZ414" i="60"/>
  <c r="BA414" i="60"/>
  <c r="BB414" i="60"/>
  <c r="BC414" i="60"/>
  <c r="BD414" i="60"/>
  <c r="BE414" i="60"/>
  <c r="BF414" i="60"/>
  <c r="BG414" i="60"/>
  <c r="BH414" i="60"/>
  <c r="BI414" i="60"/>
  <c r="BJ414" i="60"/>
  <c r="BK414" i="60"/>
  <c r="BL414" i="60"/>
  <c r="BM414" i="60"/>
  <c r="BN414" i="60"/>
  <c r="BO414" i="60"/>
  <c r="BP414" i="60"/>
  <c r="BQ414" i="60"/>
  <c r="BR414" i="60"/>
  <c r="BS414" i="60"/>
  <c r="BT414" i="60"/>
  <c r="BU414" i="60"/>
  <c r="BV414" i="60"/>
  <c r="BW414" i="60"/>
  <c r="BX414" i="60"/>
  <c r="BY414" i="60"/>
  <c r="BZ414" i="60"/>
  <c r="CA414" i="60"/>
  <c r="CB414" i="60"/>
  <c r="CC414" i="60"/>
  <c r="CD414" i="60"/>
  <c r="CE414" i="60"/>
  <c r="CF414" i="60"/>
  <c r="CG414" i="60"/>
  <c r="CH414" i="60"/>
  <c r="CI414" i="60"/>
  <c r="CJ414" i="60"/>
  <c r="CK414" i="60"/>
  <c r="CL414" i="60"/>
  <c r="CM414" i="60"/>
  <c r="E415" i="60"/>
  <c r="F415" i="60"/>
  <c r="G415" i="60"/>
  <c r="H415" i="60"/>
  <c r="I415" i="60"/>
  <c r="J415" i="60"/>
  <c r="K415" i="60"/>
  <c r="L415" i="60"/>
  <c r="M415" i="60"/>
  <c r="N415" i="60"/>
  <c r="O415" i="60"/>
  <c r="P415" i="60"/>
  <c r="Q415" i="60"/>
  <c r="R415" i="60"/>
  <c r="S415" i="60"/>
  <c r="T415" i="60"/>
  <c r="U415" i="60"/>
  <c r="V415" i="60"/>
  <c r="W415" i="60"/>
  <c r="X415" i="60"/>
  <c r="Y415" i="60"/>
  <c r="Z415" i="60"/>
  <c r="AA415" i="60"/>
  <c r="AB415" i="60"/>
  <c r="AC415" i="60"/>
  <c r="AD415" i="60"/>
  <c r="AE415" i="60"/>
  <c r="AF415" i="60"/>
  <c r="AG415" i="60"/>
  <c r="AH415" i="60"/>
  <c r="AI415" i="60"/>
  <c r="AJ415" i="60"/>
  <c r="AK415" i="60"/>
  <c r="AL415" i="60"/>
  <c r="AM415" i="60"/>
  <c r="AN415" i="60"/>
  <c r="AO415" i="60"/>
  <c r="AP415" i="60"/>
  <c r="AQ415" i="60"/>
  <c r="AR415" i="60"/>
  <c r="AS415" i="60"/>
  <c r="AT415" i="60"/>
  <c r="AU415" i="60"/>
  <c r="AV415" i="60"/>
  <c r="AW415" i="60"/>
  <c r="AX415" i="60"/>
  <c r="AY415" i="60"/>
  <c r="AZ415" i="60"/>
  <c r="BA415" i="60"/>
  <c r="BB415" i="60"/>
  <c r="BC415" i="60"/>
  <c r="BD415" i="60"/>
  <c r="BE415" i="60"/>
  <c r="BF415" i="60"/>
  <c r="BG415" i="60"/>
  <c r="BH415" i="60"/>
  <c r="BI415" i="60"/>
  <c r="BJ415" i="60"/>
  <c r="BK415" i="60"/>
  <c r="BL415" i="60"/>
  <c r="BM415" i="60"/>
  <c r="BN415" i="60"/>
  <c r="BO415" i="60"/>
  <c r="BP415" i="60"/>
  <c r="BQ415" i="60"/>
  <c r="BR415" i="60"/>
  <c r="BS415" i="60"/>
  <c r="BT415" i="60"/>
  <c r="BU415" i="60"/>
  <c r="BV415" i="60"/>
  <c r="BW415" i="60"/>
  <c r="BX415" i="60"/>
  <c r="BY415" i="60"/>
  <c r="BZ415" i="60"/>
  <c r="CA415" i="60"/>
  <c r="CB415" i="60"/>
  <c r="CC415" i="60"/>
  <c r="CD415" i="60"/>
  <c r="CE415" i="60"/>
  <c r="CF415" i="60"/>
  <c r="CG415" i="60"/>
  <c r="CH415" i="60"/>
  <c r="CI415" i="60"/>
  <c r="CJ415" i="60"/>
  <c r="CK415" i="60"/>
  <c r="CL415" i="60"/>
  <c r="CM415" i="60"/>
  <c r="E416" i="60"/>
  <c r="F416" i="60"/>
  <c r="G416" i="60"/>
  <c r="H416" i="60"/>
  <c r="I416" i="60"/>
  <c r="J416" i="60"/>
  <c r="K416" i="60"/>
  <c r="L416" i="60"/>
  <c r="M416" i="60"/>
  <c r="N416" i="60"/>
  <c r="O416" i="60"/>
  <c r="P416" i="60"/>
  <c r="Q416" i="60"/>
  <c r="R416" i="60"/>
  <c r="S416" i="60"/>
  <c r="T416" i="60"/>
  <c r="U416" i="60"/>
  <c r="V416" i="60"/>
  <c r="W416" i="60"/>
  <c r="X416" i="60"/>
  <c r="Y416" i="60"/>
  <c r="Z416" i="60"/>
  <c r="AA416" i="60"/>
  <c r="AB416" i="60"/>
  <c r="AC416" i="60"/>
  <c r="AD416" i="60"/>
  <c r="AE416" i="60"/>
  <c r="AF416" i="60"/>
  <c r="AG416" i="60"/>
  <c r="AH416" i="60"/>
  <c r="AI416" i="60"/>
  <c r="AJ416" i="60"/>
  <c r="AK416" i="60"/>
  <c r="AL416" i="60"/>
  <c r="AM416" i="60"/>
  <c r="AN416" i="60"/>
  <c r="AO416" i="60"/>
  <c r="AP416" i="60"/>
  <c r="AQ416" i="60"/>
  <c r="AR416" i="60"/>
  <c r="AS416" i="60"/>
  <c r="AT416" i="60"/>
  <c r="AU416" i="60"/>
  <c r="AV416" i="60"/>
  <c r="AW416" i="60"/>
  <c r="AX416" i="60"/>
  <c r="AY416" i="60"/>
  <c r="AZ416" i="60"/>
  <c r="BA416" i="60"/>
  <c r="BB416" i="60"/>
  <c r="BC416" i="60"/>
  <c r="BD416" i="60"/>
  <c r="BE416" i="60"/>
  <c r="BF416" i="60"/>
  <c r="BG416" i="60"/>
  <c r="BH416" i="60"/>
  <c r="BI416" i="60"/>
  <c r="BJ416" i="60"/>
  <c r="BK416" i="60"/>
  <c r="BL416" i="60"/>
  <c r="BM416" i="60"/>
  <c r="BN416" i="60"/>
  <c r="BO416" i="60"/>
  <c r="BP416" i="60"/>
  <c r="BQ416" i="60"/>
  <c r="BR416" i="60"/>
  <c r="BS416" i="60"/>
  <c r="BT416" i="60"/>
  <c r="BU416" i="60"/>
  <c r="BV416" i="60"/>
  <c r="BW416" i="60"/>
  <c r="BX416" i="60"/>
  <c r="BY416" i="60"/>
  <c r="BZ416" i="60"/>
  <c r="CA416" i="60"/>
  <c r="CB416" i="60"/>
  <c r="CC416" i="60"/>
  <c r="CD416" i="60"/>
  <c r="CE416" i="60"/>
  <c r="CF416" i="60"/>
  <c r="CG416" i="60"/>
  <c r="CH416" i="60"/>
  <c r="CI416" i="60"/>
  <c r="CJ416" i="60"/>
  <c r="CK416" i="60"/>
  <c r="CL416" i="60"/>
  <c r="CM416" i="60"/>
  <c r="E417" i="60"/>
  <c r="F417" i="60"/>
  <c r="G417" i="60"/>
  <c r="H417" i="60"/>
  <c r="I417" i="60"/>
  <c r="J417" i="60"/>
  <c r="K417" i="60"/>
  <c r="L417" i="60"/>
  <c r="M417" i="60"/>
  <c r="N417" i="60"/>
  <c r="O417" i="60"/>
  <c r="P417" i="60"/>
  <c r="Q417" i="60"/>
  <c r="R417" i="60"/>
  <c r="S417" i="60"/>
  <c r="T417" i="60"/>
  <c r="U417" i="60"/>
  <c r="V417" i="60"/>
  <c r="W417" i="60"/>
  <c r="X417" i="60"/>
  <c r="Y417" i="60"/>
  <c r="Z417" i="60"/>
  <c r="AA417" i="60"/>
  <c r="AB417" i="60"/>
  <c r="AC417" i="60"/>
  <c r="AD417" i="60"/>
  <c r="AE417" i="60"/>
  <c r="AF417" i="60"/>
  <c r="AG417" i="60"/>
  <c r="AH417" i="60"/>
  <c r="AI417" i="60"/>
  <c r="AJ417" i="60"/>
  <c r="AK417" i="60"/>
  <c r="AL417" i="60"/>
  <c r="AM417" i="60"/>
  <c r="AN417" i="60"/>
  <c r="AO417" i="60"/>
  <c r="AP417" i="60"/>
  <c r="AQ417" i="60"/>
  <c r="AR417" i="60"/>
  <c r="AS417" i="60"/>
  <c r="AT417" i="60"/>
  <c r="AU417" i="60"/>
  <c r="AV417" i="60"/>
  <c r="AW417" i="60"/>
  <c r="AX417" i="60"/>
  <c r="AY417" i="60"/>
  <c r="AZ417" i="60"/>
  <c r="BA417" i="60"/>
  <c r="BB417" i="60"/>
  <c r="BC417" i="60"/>
  <c r="BD417" i="60"/>
  <c r="BE417" i="60"/>
  <c r="BF417" i="60"/>
  <c r="BG417" i="60"/>
  <c r="BH417" i="60"/>
  <c r="BI417" i="60"/>
  <c r="BJ417" i="60"/>
  <c r="BK417" i="60"/>
  <c r="BL417" i="60"/>
  <c r="BM417" i="60"/>
  <c r="BN417" i="60"/>
  <c r="BO417" i="60"/>
  <c r="BP417" i="60"/>
  <c r="BQ417" i="60"/>
  <c r="BR417" i="60"/>
  <c r="BS417" i="60"/>
  <c r="BT417" i="60"/>
  <c r="BU417" i="60"/>
  <c r="BV417" i="60"/>
  <c r="BW417" i="60"/>
  <c r="BX417" i="60"/>
  <c r="BY417" i="60"/>
  <c r="BZ417" i="60"/>
  <c r="CA417" i="60"/>
  <c r="CB417" i="60"/>
  <c r="CC417" i="60"/>
  <c r="CD417" i="60"/>
  <c r="CE417" i="60"/>
  <c r="CF417" i="60"/>
  <c r="CG417" i="60"/>
  <c r="CH417" i="60"/>
  <c r="CI417" i="60"/>
  <c r="CJ417" i="60"/>
  <c r="CK417" i="60"/>
  <c r="CL417" i="60"/>
  <c r="CM417" i="60"/>
  <c r="E418" i="60"/>
  <c r="F418" i="60"/>
  <c r="G418" i="60"/>
  <c r="H418" i="60"/>
  <c r="I418" i="60"/>
  <c r="J418" i="60"/>
  <c r="K418" i="60"/>
  <c r="L418" i="60"/>
  <c r="M418" i="60"/>
  <c r="N418" i="60"/>
  <c r="O418" i="60"/>
  <c r="P418" i="60"/>
  <c r="Q418" i="60"/>
  <c r="R418" i="60"/>
  <c r="S418" i="60"/>
  <c r="T418" i="60"/>
  <c r="U418" i="60"/>
  <c r="V418" i="60"/>
  <c r="W418" i="60"/>
  <c r="X418" i="60"/>
  <c r="Y418" i="60"/>
  <c r="Z418" i="60"/>
  <c r="AA418" i="60"/>
  <c r="AB418" i="60"/>
  <c r="AC418" i="60"/>
  <c r="AD418" i="60"/>
  <c r="AE418" i="60"/>
  <c r="AF418" i="60"/>
  <c r="AG418" i="60"/>
  <c r="AH418" i="60"/>
  <c r="AI418" i="60"/>
  <c r="AJ418" i="60"/>
  <c r="AK418" i="60"/>
  <c r="AL418" i="60"/>
  <c r="AM418" i="60"/>
  <c r="AN418" i="60"/>
  <c r="AO418" i="60"/>
  <c r="AP418" i="60"/>
  <c r="AQ418" i="60"/>
  <c r="AR418" i="60"/>
  <c r="AS418" i="60"/>
  <c r="AT418" i="60"/>
  <c r="AU418" i="60"/>
  <c r="AV418" i="60"/>
  <c r="AW418" i="60"/>
  <c r="AX418" i="60"/>
  <c r="AY418" i="60"/>
  <c r="AZ418" i="60"/>
  <c r="BA418" i="60"/>
  <c r="BB418" i="60"/>
  <c r="BC418" i="60"/>
  <c r="BD418" i="60"/>
  <c r="BE418" i="60"/>
  <c r="BF418" i="60"/>
  <c r="BG418" i="60"/>
  <c r="BH418" i="60"/>
  <c r="BI418" i="60"/>
  <c r="BJ418" i="60"/>
  <c r="BK418" i="60"/>
  <c r="BL418" i="60"/>
  <c r="BM418" i="60"/>
  <c r="BN418" i="60"/>
  <c r="BO418" i="60"/>
  <c r="BP418" i="60"/>
  <c r="BQ418" i="60"/>
  <c r="BR418" i="60"/>
  <c r="BS418" i="60"/>
  <c r="BT418" i="60"/>
  <c r="BU418" i="60"/>
  <c r="BV418" i="60"/>
  <c r="BW418" i="60"/>
  <c r="BX418" i="60"/>
  <c r="BY418" i="60"/>
  <c r="BZ418" i="60"/>
  <c r="CA418" i="60"/>
  <c r="CB418" i="60"/>
  <c r="CC418" i="60"/>
  <c r="CD418" i="60"/>
  <c r="CE418" i="60"/>
  <c r="CF418" i="60"/>
  <c r="CG418" i="60"/>
  <c r="CH418" i="60"/>
  <c r="CI418" i="60"/>
  <c r="CJ418" i="60"/>
  <c r="CK418" i="60"/>
  <c r="CL418" i="60"/>
  <c r="CM418" i="60"/>
  <c r="E419" i="60"/>
  <c r="F419" i="60"/>
  <c r="G419" i="60"/>
  <c r="H419" i="60"/>
  <c r="I419" i="60"/>
  <c r="J419" i="60"/>
  <c r="K419" i="60"/>
  <c r="L419" i="60"/>
  <c r="M419" i="60"/>
  <c r="N419" i="60"/>
  <c r="O419" i="60"/>
  <c r="P419" i="60"/>
  <c r="Q419" i="60"/>
  <c r="R419" i="60"/>
  <c r="S419" i="60"/>
  <c r="T419" i="60"/>
  <c r="U419" i="60"/>
  <c r="V419" i="60"/>
  <c r="W419" i="60"/>
  <c r="X419" i="60"/>
  <c r="Y419" i="60"/>
  <c r="Z419" i="60"/>
  <c r="AA419" i="60"/>
  <c r="AB419" i="60"/>
  <c r="AC419" i="60"/>
  <c r="AD419" i="60"/>
  <c r="AE419" i="60"/>
  <c r="AF419" i="60"/>
  <c r="AG419" i="60"/>
  <c r="AH419" i="60"/>
  <c r="AI419" i="60"/>
  <c r="AJ419" i="60"/>
  <c r="AK419" i="60"/>
  <c r="AL419" i="60"/>
  <c r="AM419" i="60"/>
  <c r="AN419" i="60"/>
  <c r="AO419" i="60"/>
  <c r="AP419" i="60"/>
  <c r="AQ419" i="60"/>
  <c r="AR419" i="60"/>
  <c r="AS419" i="60"/>
  <c r="AT419" i="60"/>
  <c r="AU419" i="60"/>
  <c r="AV419" i="60"/>
  <c r="AW419" i="60"/>
  <c r="AX419" i="60"/>
  <c r="AY419" i="60"/>
  <c r="AZ419" i="60"/>
  <c r="BA419" i="60"/>
  <c r="BB419" i="60"/>
  <c r="BC419" i="60"/>
  <c r="BD419" i="60"/>
  <c r="BE419" i="60"/>
  <c r="BF419" i="60"/>
  <c r="BG419" i="60"/>
  <c r="BH419" i="60"/>
  <c r="BI419" i="60"/>
  <c r="BJ419" i="60"/>
  <c r="BK419" i="60"/>
  <c r="BL419" i="60"/>
  <c r="BM419" i="60"/>
  <c r="BN419" i="60"/>
  <c r="BO419" i="60"/>
  <c r="BP419" i="60"/>
  <c r="BQ419" i="60"/>
  <c r="BR419" i="60"/>
  <c r="BS419" i="60"/>
  <c r="BT419" i="60"/>
  <c r="BU419" i="60"/>
  <c r="BV419" i="60"/>
  <c r="BW419" i="60"/>
  <c r="BX419" i="60"/>
  <c r="BY419" i="60"/>
  <c r="BZ419" i="60"/>
  <c r="CA419" i="60"/>
  <c r="CB419" i="60"/>
  <c r="CC419" i="60"/>
  <c r="CD419" i="60"/>
  <c r="CE419" i="60"/>
  <c r="CF419" i="60"/>
  <c r="CG419" i="60"/>
  <c r="CH419" i="60"/>
  <c r="CI419" i="60"/>
  <c r="CJ419" i="60"/>
  <c r="CK419" i="60"/>
  <c r="CL419" i="60"/>
  <c r="CM419" i="60"/>
  <c r="E420" i="60"/>
  <c r="F420" i="60"/>
  <c r="G420" i="60"/>
  <c r="H420" i="60"/>
  <c r="I420" i="60"/>
  <c r="J420" i="60"/>
  <c r="K420" i="60"/>
  <c r="L420" i="60"/>
  <c r="M420" i="60"/>
  <c r="N420" i="60"/>
  <c r="O420" i="60"/>
  <c r="P420" i="60"/>
  <c r="Q420" i="60"/>
  <c r="R420" i="60"/>
  <c r="S420" i="60"/>
  <c r="T420" i="60"/>
  <c r="U420" i="60"/>
  <c r="V420" i="60"/>
  <c r="W420" i="60"/>
  <c r="X420" i="60"/>
  <c r="Y420" i="60"/>
  <c r="Z420" i="60"/>
  <c r="AA420" i="60"/>
  <c r="AB420" i="60"/>
  <c r="AC420" i="60"/>
  <c r="AD420" i="60"/>
  <c r="AE420" i="60"/>
  <c r="AF420" i="60"/>
  <c r="AG420" i="60"/>
  <c r="AH420" i="60"/>
  <c r="AI420" i="60"/>
  <c r="AJ420" i="60"/>
  <c r="AK420" i="60"/>
  <c r="AL420" i="60"/>
  <c r="AM420" i="60"/>
  <c r="AN420" i="60"/>
  <c r="AO420" i="60"/>
  <c r="AP420" i="60"/>
  <c r="AQ420" i="60"/>
  <c r="AR420" i="60"/>
  <c r="AS420" i="60"/>
  <c r="AT420" i="60"/>
  <c r="AU420" i="60"/>
  <c r="AV420" i="60"/>
  <c r="AW420" i="60"/>
  <c r="AX420" i="60"/>
  <c r="AY420" i="60"/>
  <c r="AZ420" i="60"/>
  <c r="BA420" i="60"/>
  <c r="BB420" i="60"/>
  <c r="BC420" i="60"/>
  <c r="BD420" i="60"/>
  <c r="BE420" i="60"/>
  <c r="BF420" i="60"/>
  <c r="BG420" i="60"/>
  <c r="BH420" i="60"/>
  <c r="BI420" i="60"/>
  <c r="BJ420" i="60"/>
  <c r="BK420" i="60"/>
  <c r="BL420" i="60"/>
  <c r="BM420" i="60"/>
  <c r="BN420" i="60"/>
  <c r="BO420" i="60"/>
  <c r="BP420" i="60"/>
  <c r="BQ420" i="60"/>
  <c r="BR420" i="60"/>
  <c r="BS420" i="60"/>
  <c r="BT420" i="60"/>
  <c r="BU420" i="60"/>
  <c r="BV420" i="60"/>
  <c r="BW420" i="60"/>
  <c r="BX420" i="60"/>
  <c r="BY420" i="60"/>
  <c r="BZ420" i="60"/>
  <c r="CA420" i="60"/>
  <c r="CB420" i="60"/>
  <c r="CC420" i="60"/>
  <c r="CD420" i="60"/>
  <c r="CE420" i="60"/>
  <c r="CF420" i="60"/>
  <c r="CG420" i="60"/>
  <c r="CH420" i="60"/>
  <c r="CI420" i="60"/>
  <c r="CJ420" i="60"/>
  <c r="CK420" i="60"/>
  <c r="CL420" i="60"/>
  <c r="CM420" i="60"/>
  <c r="E421" i="60"/>
  <c r="F421" i="60"/>
  <c r="G421" i="60"/>
  <c r="H421" i="60"/>
  <c r="I421" i="60"/>
  <c r="J421" i="60"/>
  <c r="K421" i="60"/>
  <c r="L421" i="60"/>
  <c r="M421" i="60"/>
  <c r="N421" i="60"/>
  <c r="O421" i="60"/>
  <c r="P421" i="60"/>
  <c r="Q421" i="60"/>
  <c r="R421" i="60"/>
  <c r="S421" i="60"/>
  <c r="T421" i="60"/>
  <c r="U421" i="60"/>
  <c r="V421" i="60"/>
  <c r="W421" i="60"/>
  <c r="X421" i="60"/>
  <c r="Y421" i="60"/>
  <c r="Z421" i="60"/>
  <c r="AA421" i="60"/>
  <c r="AB421" i="60"/>
  <c r="AC421" i="60"/>
  <c r="AD421" i="60"/>
  <c r="AE421" i="60"/>
  <c r="AF421" i="60"/>
  <c r="AG421" i="60"/>
  <c r="AH421" i="60"/>
  <c r="AI421" i="60"/>
  <c r="AJ421" i="60"/>
  <c r="AK421" i="60"/>
  <c r="AL421" i="60"/>
  <c r="AM421" i="60"/>
  <c r="AN421" i="60"/>
  <c r="AO421" i="60"/>
  <c r="AP421" i="60"/>
  <c r="AQ421" i="60"/>
  <c r="AR421" i="60"/>
  <c r="AS421" i="60"/>
  <c r="AT421" i="60"/>
  <c r="AU421" i="60"/>
  <c r="AV421" i="60"/>
  <c r="AW421" i="60"/>
  <c r="AX421" i="60"/>
  <c r="AY421" i="60"/>
  <c r="AZ421" i="60"/>
  <c r="BA421" i="60"/>
  <c r="BB421" i="60"/>
  <c r="BC421" i="60"/>
  <c r="BD421" i="60"/>
  <c r="BE421" i="60"/>
  <c r="BF421" i="60"/>
  <c r="BG421" i="60"/>
  <c r="BH421" i="60"/>
  <c r="BI421" i="60"/>
  <c r="BJ421" i="60"/>
  <c r="BK421" i="60"/>
  <c r="BL421" i="60"/>
  <c r="BM421" i="60"/>
  <c r="BN421" i="60"/>
  <c r="BO421" i="60"/>
  <c r="BP421" i="60"/>
  <c r="BQ421" i="60"/>
  <c r="BR421" i="60"/>
  <c r="BS421" i="60"/>
  <c r="BT421" i="60"/>
  <c r="BU421" i="60"/>
  <c r="BV421" i="60"/>
  <c r="BW421" i="60"/>
  <c r="BX421" i="60"/>
  <c r="BY421" i="60"/>
  <c r="BZ421" i="60"/>
  <c r="CA421" i="60"/>
  <c r="CB421" i="60"/>
  <c r="CC421" i="60"/>
  <c r="CD421" i="60"/>
  <c r="CE421" i="60"/>
  <c r="CF421" i="60"/>
  <c r="CG421" i="60"/>
  <c r="CH421" i="60"/>
  <c r="CI421" i="60"/>
  <c r="CJ421" i="60"/>
  <c r="CK421" i="60"/>
  <c r="CL421" i="60"/>
  <c r="CM421" i="60"/>
  <c r="E422" i="60"/>
  <c r="F422" i="60"/>
  <c r="G422" i="60"/>
  <c r="H422" i="60"/>
  <c r="I422" i="60"/>
  <c r="J422" i="60"/>
  <c r="K422" i="60"/>
  <c r="L422" i="60"/>
  <c r="M422" i="60"/>
  <c r="N422" i="60"/>
  <c r="O422" i="60"/>
  <c r="P422" i="60"/>
  <c r="Q422" i="60"/>
  <c r="R422" i="60"/>
  <c r="S422" i="60"/>
  <c r="T422" i="60"/>
  <c r="U422" i="60"/>
  <c r="V422" i="60"/>
  <c r="W422" i="60"/>
  <c r="X422" i="60"/>
  <c r="Y422" i="60"/>
  <c r="Z422" i="60"/>
  <c r="AA422" i="60"/>
  <c r="AB422" i="60"/>
  <c r="AC422" i="60"/>
  <c r="AD422" i="60"/>
  <c r="AE422" i="60"/>
  <c r="AF422" i="60"/>
  <c r="AG422" i="60"/>
  <c r="AH422" i="60"/>
  <c r="AI422" i="60"/>
  <c r="AJ422" i="60"/>
  <c r="AK422" i="60"/>
  <c r="AL422" i="60"/>
  <c r="AM422" i="60"/>
  <c r="AN422" i="60"/>
  <c r="AO422" i="60"/>
  <c r="AP422" i="60"/>
  <c r="AQ422" i="60"/>
  <c r="AR422" i="60"/>
  <c r="AS422" i="60"/>
  <c r="AT422" i="60"/>
  <c r="AU422" i="60"/>
  <c r="AV422" i="60"/>
  <c r="AW422" i="60"/>
  <c r="AX422" i="60"/>
  <c r="AY422" i="60"/>
  <c r="AZ422" i="60"/>
  <c r="BA422" i="60"/>
  <c r="BB422" i="60"/>
  <c r="BC422" i="60"/>
  <c r="BD422" i="60"/>
  <c r="BE422" i="60"/>
  <c r="BF422" i="60"/>
  <c r="BG422" i="60"/>
  <c r="BH422" i="60"/>
  <c r="BI422" i="60"/>
  <c r="BJ422" i="60"/>
  <c r="BK422" i="60"/>
  <c r="BL422" i="60"/>
  <c r="BM422" i="60"/>
  <c r="BN422" i="60"/>
  <c r="BO422" i="60"/>
  <c r="BP422" i="60"/>
  <c r="BQ422" i="60"/>
  <c r="BR422" i="60"/>
  <c r="BS422" i="60"/>
  <c r="BT422" i="60"/>
  <c r="BU422" i="60"/>
  <c r="BV422" i="60"/>
  <c r="BW422" i="60"/>
  <c r="BX422" i="60"/>
  <c r="BY422" i="60"/>
  <c r="BZ422" i="60"/>
  <c r="CA422" i="60"/>
  <c r="CB422" i="60"/>
  <c r="CC422" i="60"/>
  <c r="CD422" i="60"/>
  <c r="CE422" i="60"/>
  <c r="CF422" i="60"/>
  <c r="CG422" i="60"/>
  <c r="CH422" i="60"/>
  <c r="CI422" i="60"/>
  <c r="CJ422" i="60"/>
  <c r="CK422" i="60"/>
  <c r="CL422" i="60"/>
  <c r="CM422" i="60"/>
  <c r="E423" i="60"/>
  <c r="F423" i="60"/>
  <c r="G423" i="60"/>
  <c r="H423" i="60"/>
  <c r="I423" i="60"/>
  <c r="J423" i="60"/>
  <c r="K423" i="60"/>
  <c r="L423" i="60"/>
  <c r="M423" i="60"/>
  <c r="N423" i="60"/>
  <c r="O423" i="60"/>
  <c r="P423" i="60"/>
  <c r="Q423" i="60"/>
  <c r="R423" i="60"/>
  <c r="S423" i="60"/>
  <c r="T423" i="60"/>
  <c r="U423" i="60"/>
  <c r="V423" i="60"/>
  <c r="W423" i="60"/>
  <c r="X423" i="60"/>
  <c r="Y423" i="60"/>
  <c r="Z423" i="60"/>
  <c r="AA423" i="60"/>
  <c r="AB423" i="60"/>
  <c r="AC423" i="60"/>
  <c r="AD423" i="60"/>
  <c r="AE423" i="60"/>
  <c r="AF423" i="60"/>
  <c r="AG423" i="60"/>
  <c r="AH423" i="60"/>
  <c r="AI423" i="60"/>
  <c r="AJ423" i="60"/>
  <c r="AK423" i="60"/>
  <c r="AL423" i="60"/>
  <c r="AM423" i="60"/>
  <c r="AN423" i="60"/>
  <c r="AO423" i="60"/>
  <c r="AP423" i="60"/>
  <c r="AQ423" i="60"/>
  <c r="AR423" i="60"/>
  <c r="AS423" i="60"/>
  <c r="AT423" i="60"/>
  <c r="AU423" i="60"/>
  <c r="AV423" i="60"/>
  <c r="AW423" i="60"/>
  <c r="AX423" i="60"/>
  <c r="AY423" i="60"/>
  <c r="AZ423" i="60"/>
  <c r="BA423" i="60"/>
  <c r="BB423" i="60"/>
  <c r="BC423" i="60"/>
  <c r="BD423" i="60"/>
  <c r="BE423" i="60"/>
  <c r="BF423" i="60"/>
  <c r="BG423" i="60"/>
  <c r="BH423" i="60"/>
  <c r="BI423" i="60"/>
  <c r="BJ423" i="60"/>
  <c r="BK423" i="60"/>
  <c r="BL423" i="60"/>
  <c r="BM423" i="60"/>
  <c r="BN423" i="60"/>
  <c r="BO423" i="60"/>
  <c r="BP423" i="60"/>
  <c r="BQ423" i="60"/>
  <c r="BR423" i="60"/>
  <c r="BS423" i="60"/>
  <c r="BT423" i="60"/>
  <c r="BU423" i="60"/>
  <c r="BV423" i="60"/>
  <c r="BW423" i="60"/>
  <c r="BX423" i="60"/>
  <c r="BY423" i="60"/>
  <c r="BZ423" i="60"/>
  <c r="CA423" i="60"/>
  <c r="CB423" i="60"/>
  <c r="CC423" i="60"/>
  <c r="CD423" i="60"/>
  <c r="CE423" i="60"/>
  <c r="CF423" i="60"/>
  <c r="CG423" i="60"/>
  <c r="CH423" i="60"/>
  <c r="CI423" i="60"/>
  <c r="CJ423" i="60"/>
  <c r="CK423" i="60"/>
  <c r="CL423" i="60"/>
  <c r="CM423" i="60"/>
  <c r="E424" i="60"/>
  <c r="F424" i="60"/>
  <c r="G424" i="60"/>
  <c r="H424" i="60"/>
  <c r="I424" i="60"/>
  <c r="J424" i="60"/>
  <c r="K424" i="60"/>
  <c r="L424" i="60"/>
  <c r="M424" i="60"/>
  <c r="N424" i="60"/>
  <c r="O424" i="60"/>
  <c r="P424" i="60"/>
  <c r="Q424" i="60"/>
  <c r="R424" i="60"/>
  <c r="S424" i="60"/>
  <c r="T424" i="60"/>
  <c r="U424" i="60"/>
  <c r="V424" i="60"/>
  <c r="W424" i="60"/>
  <c r="X424" i="60"/>
  <c r="Y424" i="60"/>
  <c r="Z424" i="60"/>
  <c r="AA424" i="60"/>
  <c r="AB424" i="60"/>
  <c r="AC424" i="60"/>
  <c r="AD424" i="60"/>
  <c r="AE424" i="60"/>
  <c r="AF424" i="60"/>
  <c r="AG424" i="60"/>
  <c r="AH424" i="60"/>
  <c r="AI424" i="60"/>
  <c r="AJ424" i="60"/>
  <c r="AK424" i="60"/>
  <c r="AL424" i="60"/>
  <c r="AM424" i="60"/>
  <c r="AN424" i="60"/>
  <c r="AO424" i="60"/>
  <c r="AP424" i="60"/>
  <c r="AQ424" i="60"/>
  <c r="AR424" i="60"/>
  <c r="AS424" i="60"/>
  <c r="AT424" i="60"/>
  <c r="AU424" i="60"/>
  <c r="AV424" i="60"/>
  <c r="AW424" i="60"/>
  <c r="AX424" i="60"/>
  <c r="AY424" i="60"/>
  <c r="AZ424" i="60"/>
  <c r="BA424" i="60"/>
  <c r="BB424" i="60"/>
  <c r="BC424" i="60"/>
  <c r="BD424" i="60"/>
  <c r="BE424" i="60"/>
  <c r="BF424" i="60"/>
  <c r="BG424" i="60"/>
  <c r="BH424" i="60"/>
  <c r="BI424" i="60"/>
  <c r="BJ424" i="60"/>
  <c r="BK424" i="60"/>
  <c r="BL424" i="60"/>
  <c r="BM424" i="60"/>
  <c r="BN424" i="60"/>
  <c r="BO424" i="60"/>
  <c r="BP424" i="60"/>
  <c r="BQ424" i="60"/>
  <c r="BR424" i="60"/>
  <c r="BS424" i="60"/>
  <c r="BT424" i="60"/>
  <c r="BU424" i="60"/>
  <c r="BV424" i="60"/>
  <c r="BW424" i="60"/>
  <c r="BX424" i="60"/>
  <c r="BY424" i="60"/>
  <c r="BZ424" i="60"/>
  <c r="CA424" i="60"/>
  <c r="CB424" i="60"/>
  <c r="CC424" i="60"/>
  <c r="CD424" i="60"/>
  <c r="CE424" i="60"/>
  <c r="CF424" i="60"/>
  <c r="CG424" i="60"/>
  <c r="CH424" i="60"/>
  <c r="CI424" i="60"/>
  <c r="CJ424" i="60"/>
  <c r="CK424" i="60"/>
  <c r="CL424" i="60"/>
  <c r="CM424" i="60"/>
  <c r="E425" i="60"/>
  <c r="F425" i="60"/>
  <c r="G425" i="60"/>
  <c r="H425" i="60"/>
  <c r="I425" i="60"/>
  <c r="J425" i="60"/>
  <c r="K425" i="60"/>
  <c r="L425" i="60"/>
  <c r="M425" i="60"/>
  <c r="N425" i="60"/>
  <c r="O425" i="60"/>
  <c r="P425" i="60"/>
  <c r="Q425" i="60"/>
  <c r="R425" i="60"/>
  <c r="S425" i="60"/>
  <c r="T425" i="60"/>
  <c r="U425" i="60"/>
  <c r="V425" i="60"/>
  <c r="W425" i="60"/>
  <c r="X425" i="60"/>
  <c r="Y425" i="60"/>
  <c r="Z425" i="60"/>
  <c r="AA425" i="60"/>
  <c r="AB425" i="60"/>
  <c r="AC425" i="60"/>
  <c r="AD425" i="60"/>
  <c r="AE425" i="60"/>
  <c r="AF425" i="60"/>
  <c r="AG425" i="60"/>
  <c r="AH425" i="60"/>
  <c r="AI425" i="60"/>
  <c r="AJ425" i="60"/>
  <c r="AK425" i="60"/>
  <c r="AL425" i="60"/>
  <c r="AM425" i="60"/>
  <c r="AN425" i="60"/>
  <c r="AO425" i="60"/>
  <c r="AP425" i="60"/>
  <c r="AQ425" i="60"/>
  <c r="AR425" i="60"/>
  <c r="AS425" i="60"/>
  <c r="AT425" i="60"/>
  <c r="AU425" i="60"/>
  <c r="AV425" i="60"/>
  <c r="AW425" i="60"/>
  <c r="AX425" i="60"/>
  <c r="AY425" i="60"/>
  <c r="AZ425" i="60"/>
  <c r="BA425" i="60"/>
  <c r="BB425" i="60"/>
  <c r="BC425" i="60"/>
  <c r="BD425" i="60"/>
  <c r="BE425" i="60"/>
  <c r="BF425" i="60"/>
  <c r="BG425" i="60"/>
  <c r="BH425" i="60"/>
  <c r="BI425" i="60"/>
  <c r="BJ425" i="60"/>
  <c r="BK425" i="60"/>
  <c r="BL425" i="60"/>
  <c r="BM425" i="60"/>
  <c r="BN425" i="60"/>
  <c r="BO425" i="60"/>
  <c r="BP425" i="60"/>
  <c r="BQ425" i="60"/>
  <c r="BR425" i="60"/>
  <c r="BS425" i="60"/>
  <c r="BT425" i="60"/>
  <c r="BU425" i="60"/>
  <c r="BV425" i="60"/>
  <c r="BW425" i="60"/>
  <c r="BX425" i="60"/>
  <c r="BY425" i="60"/>
  <c r="BZ425" i="60"/>
  <c r="CA425" i="60"/>
  <c r="CB425" i="60"/>
  <c r="CC425" i="60"/>
  <c r="CD425" i="60"/>
  <c r="CE425" i="60"/>
  <c r="CF425" i="60"/>
  <c r="CG425" i="60"/>
  <c r="CH425" i="60"/>
  <c r="CI425" i="60"/>
  <c r="CJ425" i="60"/>
  <c r="CK425" i="60"/>
  <c r="CL425" i="60"/>
  <c r="CM425" i="60"/>
  <c r="E426" i="60"/>
  <c r="F426" i="60"/>
  <c r="G426" i="60"/>
  <c r="H426" i="60"/>
  <c r="I426" i="60"/>
  <c r="J426" i="60"/>
  <c r="K426" i="60"/>
  <c r="L426" i="60"/>
  <c r="M426" i="60"/>
  <c r="N426" i="60"/>
  <c r="O426" i="60"/>
  <c r="P426" i="60"/>
  <c r="Q426" i="60"/>
  <c r="R426" i="60"/>
  <c r="S426" i="60"/>
  <c r="T426" i="60"/>
  <c r="U426" i="60"/>
  <c r="V426" i="60"/>
  <c r="W426" i="60"/>
  <c r="X426" i="60"/>
  <c r="Y426" i="60"/>
  <c r="Z426" i="60"/>
  <c r="AA426" i="60"/>
  <c r="AB426" i="60"/>
  <c r="AC426" i="60"/>
  <c r="AD426" i="60"/>
  <c r="AE426" i="60"/>
  <c r="AF426" i="60"/>
  <c r="AG426" i="60"/>
  <c r="AH426" i="60"/>
  <c r="AI426" i="60"/>
  <c r="AJ426" i="60"/>
  <c r="AK426" i="60"/>
  <c r="AL426" i="60"/>
  <c r="AM426" i="60"/>
  <c r="AN426" i="60"/>
  <c r="AO426" i="60"/>
  <c r="AP426" i="60"/>
  <c r="AQ426" i="60"/>
  <c r="AR426" i="60"/>
  <c r="AS426" i="60"/>
  <c r="AT426" i="60"/>
  <c r="AU426" i="60"/>
  <c r="AV426" i="60"/>
  <c r="AW426" i="60"/>
  <c r="AX426" i="60"/>
  <c r="AY426" i="60"/>
  <c r="AZ426" i="60"/>
  <c r="BA426" i="60"/>
  <c r="BB426" i="60"/>
  <c r="BC426" i="60"/>
  <c r="BD426" i="60"/>
  <c r="BE426" i="60"/>
  <c r="BF426" i="60"/>
  <c r="BG426" i="60"/>
  <c r="BH426" i="60"/>
  <c r="BI426" i="60"/>
  <c r="BJ426" i="60"/>
  <c r="BK426" i="60"/>
  <c r="BL426" i="60"/>
  <c r="BM426" i="60"/>
  <c r="BN426" i="60"/>
  <c r="BO426" i="60"/>
  <c r="BP426" i="60"/>
  <c r="BQ426" i="60"/>
  <c r="BR426" i="60"/>
  <c r="BS426" i="60"/>
  <c r="BT426" i="60"/>
  <c r="BU426" i="60"/>
  <c r="BV426" i="60"/>
  <c r="BW426" i="60"/>
  <c r="BX426" i="60"/>
  <c r="BY426" i="60"/>
  <c r="BZ426" i="60"/>
  <c r="CA426" i="60"/>
  <c r="CB426" i="60"/>
  <c r="CC426" i="60"/>
  <c r="CD426" i="60"/>
  <c r="CE426" i="60"/>
  <c r="CF426" i="60"/>
  <c r="CG426" i="60"/>
  <c r="CH426" i="60"/>
  <c r="CI426" i="60"/>
  <c r="CJ426" i="60"/>
  <c r="CK426" i="60"/>
  <c r="CL426" i="60"/>
  <c r="CM426" i="60"/>
  <c r="E427" i="60"/>
  <c r="F427" i="60"/>
  <c r="G427" i="60"/>
  <c r="H427" i="60"/>
  <c r="I427" i="60"/>
  <c r="J427" i="60"/>
  <c r="K427" i="60"/>
  <c r="L427" i="60"/>
  <c r="M427" i="60"/>
  <c r="N427" i="60"/>
  <c r="O427" i="60"/>
  <c r="P427" i="60"/>
  <c r="Q427" i="60"/>
  <c r="R427" i="60"/>
  <c r="S427" i="60"/>
  <c r="T427" i="60"/>
  <c r="U427" i="60"/>
  <c r="V427" i="60"/>
  <c r="W427" i="60"/>
  <c r="X427" i="60"/>
  <c r="Y427" i="60"/>
  <c r="Z427" i="60"/>
  <c r="AA427" i="60"/>
  <c r="AB427" i="60"/>
  <c r="AC427" i="60"/>
  <c r="AD427" i="60"/>
  <c r="AE427" i="60"/>
  <c r="AF427" i="60"/>
  <c r="AG427" i="60"/>
  <c r="AH427" i="60"/>
  <c r="AI427" i="60"/>
  <c r="AJ427" i="60"/>
  <c r="AK427" i="60"/>
  <c r="AL427" i="60"/>
  <c r="AM427" i="60"/>
  <c r="AN427" i="60"/>
  <c r="AO427" i="60"/>
  <c r="AP427" i="60"/>
  <c r="AQ427" i="60"/>
  <c r="AR427" i="60"/>
  <c r="AS427" i="60"/>
  <c r="AT427" i="60"/>
  <c r="AU427" i="60"/>
  <c r="AV427" i="60"/>
  <c r="AW427" i="60"/>
  <c r="AX427" i="60"/>
  <c r="AY427" i="60"/>
  <c r="AZ427" i="60"/>
  <c r="BA427" i="60"/>
  <c r="BB427" i="60"/>
  <c r="BC427" i="60"/>
  <c r="BD427" i="60"/>
  <c r="BE427" i="60"/>
  <c r="BF427" i="60"/>
  <c r="BG427" i="60"/>
  <c r="BH427" i="60"/>
  <c r="BI427" i="60"/>
  <c r="BJ427" i="60"/>
  <c r="BK427" i="60"/>
  <c r="BL427" i="60"/>
  <c r="BM427" i="60"/>
  <c r="BN427" i="60"/>
  <c r="BO427" i="60"/>
  <c r="BP427" i="60"/>
  <c r="BQ427" i="60"/>
  <c r="BR427" i="60"/>
  <c r="BS427" i="60"/>
  <c r="BT427" i="60"/>
  <c r="BU427" i="60"/>
  <c r="BV427" i="60"/>
  <c r="BW427" i="60"/>
  <c r="BX427" i="60"/>
  <c r="BY427" i="60"/>
  <c r="BZ427" i="60"/>
  <c r="CA427" i="60"/>
  <c r="CB427" i="60"/>
  <c r="CC427" i="60"/>
  <c r="CD427" i="60"/>
  <c r="CE427" i="60"/>
  <c r="CF427" i="60"/>
  <c r="CG427" i="60"/>
  <c r="CH427" i="60"/>
  <c r="CI427" i="60"/>
  <c r="CJ427" i="60"/>
  <c r="CK427" i="60"/>
  <c r="CL427" i="60"/>
  <c r="CM427" i="60"/>
  <c r="E428" i="60"/>
  <c r="F428" i="60"/>
  <c r="G428" i="60"/>
  <c r="H428" i="60"/>
  <c r="I428" i="60"/>
  <c r="J428" i="60"/>
  <c r="K428" i="60"/>
  <c r="L428" i="60"/>
  <c r="M428" i="60"/>
  <c r="N428" i="60"/>
  <c r="O428" i="60"/>
  <c r="P428" i="60"/>
  <c r="Q428" i="60"/>
  <c r="R428" i="60"/>
  <c r="S428" i="60"/>
  <c r="T428" i="60"/>
  <c r="U428" i="60"/>
  <c r="V428" i="60"/>
  <c r="W428" i="60"/>
  <c r="X428" i="60"/>
  <c r="Y428" i="60"/>
  <c r="Z428" i="60"/>
  <c r="AA428" i="60"/>
  <c r="AB428" i="60"/>
  <c r="AC428" i="60"/>
  <c r="AD428" i="60"/>
  <c r="AE428" i="60"/>
  <c r="AF428" i="60"/>
  <c r="AG428" i="60"/>
  <c r="AH428" i="60"/>
  <c r="AI428" i="60"/>
  <c r="AJ428" i="60"/>
  <c r="AK428" i="60"/>
  <c r="AL428" i="60"/>
  <c r="AM428" i="60"/>
  <c r="AN428" i="60"/>
  <c r="AO428" i="60"/>
  <c r="AP428" i="60"/>
  <c r="AQ428" i="60"/>
  <c r="AR428" i="60"/>
  <c r="AS428" i="60"/>
  <c r="AT428" i="60"/>
  <c r="AU428" i="60"/>
  <c r="AV428" i="60"/>
  <c r="AW428" i="60"/>
  <c r="AX428" i="60"/>
  <c r="AY428" i="60"/>
  <c r="AZ428" i="60"/>
  <c r="BA428" i="60"/>
  <c r="BB428" i="60"/>
  <c r="BC428" i="60"/>
  <c r="BD428" i="60"/>
  <c r="BE428" i="60"/>
  <c r="BF428" i="60"/>
  <c r="BG428" i="60"/>
  <c r="BH428" i="60"/>
  <c r="BI428" i="60"/>
  <c r="BJ428" i="60"/>
  <c r="BK428" i="60"/>
  <c r="BL428" i="60"/>
  <c r="BM428" i="60"/>
  <c r="BN428" i="60"/>
  <c r="BO428" i="60"/>
  <c r="BP428" i="60"/>
  <c r="BQ428" i="60"/>
  <c r="BR428" i="60"/>
  <c r="BS428" i="60"/>
  <c r="BT428" i="60"/>
  <c r="BU428" i="60"/>
  <c r="BV428" i="60"/>
  <c r="BW428" i="60"/>
  <c r="BX428" i="60"/>
  <c r="BY428" i="60"/>
  <c r="BZ428" i="60"/>
  <c r="CA428" i="60"/>
  <c r="CB428" i="60"/>
  <c r="CC428" i="60"/>
  <c r="CD428" i="60"/>
  <c r="CE428" i="60"/>
  <c r="CF428" i="60"/>
  <c r="CG428" i="60"/>
  <c r="CH428" i="60"/>
  <c r="CI428" i="60"/>
  <c r="CJ428" i="60"/>
  <c r="CK428" i="60"/>
  <c r="CL428" i="60"/>
  <c r="CM428" i="60"/>
  <c r="E429" i="60"/>
  <c r="F429" i="60"/>
  <c r="G429" i="60"/>
  <c r="H429" i="60"/>
  <c r="I429" i="60"/>
  <c r="J429" i="60"/>
  <c r="K429" i="60"/>
  <c r="L429" i="60"/>
  <c r="M429" i="60"/>
  <c r="N429" i="60"/>
  <c r="O429" i="60"/>
  <c r="P429" i="60"/>
  <c r="Q429" i="60"/>
  <c r="R429" i="60"/>
  <c r="S429" i="60"/>
  <c r="T429" i="60"/>
  <c r="U429" i="60"/>
  <c r="V429" i="60"/>
  <c r="W429" i="60"/>
  <c r="X429" i="60"/>
  <c r="Y429" i="60"/>
  <c r="Z429" i="60"/>
  <c r="AA429" i="60"/>
  <c r="AB429" i="60"/>
  <c r="AC429" i="60"/>
  <c r="AD429" i="60"/>
  <c r="AE429" i="60"/>
  <c r="AF429" i="60"/>
  <c r="AG429" i="60"/>
  <c r="AH429" i="60"/>
  <c r="AI429" i="60"/>
  <c r="AJ429" i="60"/>
  <c r="AK429" i="60"/>
  <c r="AL429" i="60"/>
  <c r="AM429" i="60"/>
  <c r="AN429" i="60"/>
  <c r="AO429" i="60"/>
  <c r="AP429" i="60"/>
  <c r="AQ429" i="60"/>
  <c r="AR429" i="60"/>
  <c r="AS429" i="60"/>
  <c r="AT429" i="60"/>
  <c r="AU429" i="60"/>
  <c r="AV429" i="60"/>
  <c r="AW429" i="60"/>
  <c r="AX429" i="60"/>
  <c r="AY429" i="60"/>
  <c r="AZ429" i="60"/>
  <c r="BA429" i="60"/>
  <c r="BB429" i="60"/>
  <c r="BC429" i="60"/>
  <c r="BD429" i="60"/>
  <c r="BE429" i="60"/>
  <c r="BF429" i="60"/>
  <c r="BG429" i="60"/>
  <c r="BH429" i="60"/>
  <c r="BI429" i="60"/>
  <c r="BJ429" i="60"/>
  <c r="BK429" i="60"/>
  <c r="BL429" i="60"/>
  <c r="BM429" i="60"/>
  <c r="BN429" i="60"/>
  <c r="BO429" i="60"/>
  <c r="BP429" i="60"/>
  <c r="BQ429" i="60"/>
  <c r="BR429" i="60"/>
  <c r="BS429" i="60"/>
  <c r="BT429" i="60"/>
  <c r="BU429" i="60"/>
  <c r="BV429" i="60"/>
  <c r="BW429" i="60"/>
  <c r="BX429" i="60"/>
  <c r="BY429" i="60"/>
  <c r="BZ429" i="60"/>
  <c r="CA429" i="60"/>
  <c r="CB429" i="60"/>
  <c r="CC429" i="60"/>
  <c r="CD429" i="60"/>
  <c r="CE429" i="60"/>
  <c r="CF429" i="60"/>
  <c r="CG429" i="60"/>
  <c r="CH429" i="60"/>
  <c r="CI429" i="60"/>
  <c r="CJ429" i="60"/>
  <c r="CK429" i="60"/>
  <c r="CL429" i="60"/>
  <c r="CM429" i="60"/>
  <c r="E430" i="60"/>
  <c r="F430" i="60"/>
  <c r="G430" i="60"/>
  <c r="H430" i="60"/>
  <c r="I430" i="60"/>
  <c r="J430" i="60"/>
  <c r="K430" i="60"/>
  <c r="L430" i="60"/>
  <c r="M430" i="60"/>
  <c r="N430" i="60"/>
  <c r="O430" i="60"/>
  <c r="P430" i="60"/>
  <c r="Q430" i="60"/>
  <c r="R430" i="60"/>
  <c r="S430" i="60"/>
  <c r="T430" i="60"/>
  <c r="U430" i="60"/>
  <c r="V430" i="60"/>
  <c r="W430" i="60"/>
  <c r="X430" i="60"/>
  <c r="Y430" i="60"/>
  <c r="Z430" i="60"/>
  <c r="AA430" i="60"/>
  <c r="AB430" i="60"/>
  <c r="AC430" i="60"/>
  <c r="AD430" i="60"/>
  <c r="AE430" i="60"/>
  <c r="AF430" i="60"/>
  <c r="AG430" i="60"/>
  <c r="AH430" i="60"/>
  <c r="AI430" i="60"/>
  <c r="AJ430" i="60"/>
  <c r="AK430" i="60"/>
  <c r="AL430" i="60"/>
  <c r="AM430" i="60"/>
  <c r="AN430" i="60"/>
  <c r="AO430" i="60"/>
  <c r="AP430" i="60"/>
  <c r="AQ430" i="60"/>
  <c r="AR430" i="60"/>
  <c r="AS430" i="60"/>
  <c r="AT430" i="60"/>
  <c r="AU430" i="60"/>
  <c r="AV430" i="60"/>
  <c r="AW430" i="60"/>
  <c r="AX430" i="60"/>
  <c r="AY430" i="60"/>
  <c r="AZ430" i="60"/>
  <c r="BA430" i="60"/>
  <c r="BB430" i="60"/>
  <c r="BC430" i="60"/>
  <c r="BD430" i="60"/>
  <c r="BE430" i="60"/>
  <c r="BF430" i="60"/>
  <c r="BG430" i="60"/>
  <c r="BH430" i="60"/>
  <c r="BI430" i="60"/>
  <c r="BJ430" i="60"/>
  <c r="BK430" i="60"/>
  <c r="BL430" i="60"/>
  <c r="BM430" i="60"/>
  <c r="BN430" i="60"/>
  <c r="BO430" i="60"/>
  <c r="BP430" i="60"/>
  <c r="BQ430" i="60"/>
  <c r="BR430" i="60"/>
  <c r="BS430" i="60"/>
  <c r="BT430" i="60"/>
  <c r="BU430" i="60"/>
  <c r="BV430" i="60"/>
  <c r="BW430" i="60"/>
  <c r="BX430" i="60"/>
  <c r="BY430" i="60"/>
  <c r="BZ430" i="60"/>
  <c r="CA430" i="60"/>
  <c r="CB430" i="60"/>
  <c r="CC430" i="60"/>
  <c r="CD430" i="60"/>
  <c r="CE430" i="60"/>
  <c r="CF430" i="60"/>
  <c r="CG430" i="60"/>
  <c r="CH430" i="60"/>
  <c r="CI430" i="60"/>
  <c r="CJ430" i="60"/>
  <c r="CK430" i="60"/>
  <c r="CL430" i="60"/>
  <c r="CM430" i="60"/>
  <c r="E431" i="60"/>
  <c r="F431" i="60"/>
  <c r="G431" i="60"/>
  <c r="H431" i="60"/>
  <c r="I431" i="60"/>
  <c r="J431" i="60"/>
  <c r="K431" i="60"/>
  <c r="L431" i="60"/>
  <c r="M431" i="60"/>
  <c r="N431" i="60"/>
  <c r="O431" i="60"/>
  <c r="P431" i="60"/>
  <c r="Q431" i="60"/>
  <c r="R431" i="60"/>
  <c r="S431" i="60"/>
  <c r="T431" i="60"/>
  <c r="U431" i="60"/>
  <c r="V431" i="60"/>
  <c r="W431" i="60"/>
  <c r="X431" i="60"/>
  <c r="Y431" i="60"/>
  <c r="Z431" i="60"/>
  <c r="AA431" i="60"/>
  <c r="AB431" i="60"/>
  <c r="AC431" i="60"/>
  <c r="AD431" i="60"/>
  <c r="AE431" i="60"/>
  <c r="AF431" i="60"/>
  <c r="AG431" i="60"/>
  <c r="AH431" i="60"/>
  <c r="AI431" i="60"/>
  <c r="AJ431" i="60"/>
  <c r="AK431" i="60"/>
  <c r="AL431" i="60"/>
  <c r="AM431" i="60"/>
  <c r="AN431" i="60"/>
  <c r="AO431" i="60"/>
  <c r="AP431" i="60"/>
  <c r="AQ431" i="60"/>
  <c r="AR431" i="60"/>
  <c r="AS431" i="60"/>
  <c r="AT431" i="60"/>
  <c r="AU431" i="60"/>
  <c r="AV431" i="60"/>
  <c r="AW431" i="60"/>
  <c r="AX431" i="60"/>
  <c r="AY431" i="60"/>
  <c r="AZ431" i="60"/>
  <c r="BA431" i="60"/>
  <c r="BB431" i="60"/>
  <c r="BC431" i="60"/>
  <c r="BD431" i="60"/>
  <c r="BE431" i="60"/>
  <c r="BF431" i="60"/>
  <c r="BG431" i="60"/>
  <c r="BH431" i="60"/>
  <c r="BI431" i="60"/>
  <c r="BJ431" i="60"/>
  <c r="BK431" i="60"/>
  <c r="BL431" i="60"/>
  <c r="BM431" i="60"/>
  <c r="BN431" i="60"/>
  <c r="BO431" i="60"/>
  <c r="BP431" i="60"/>
  <c r="BQ431" i="60"/>
  <c r="BR431" i="60"/>
  <c r="BS431" i="60"/>
  <c r="BT431" i="60"/>
  <c r="BU431" i="60"/>
  <c r="BV431" i="60"/>
  <c r="BW431" i="60"/>
  <c r="BX431" i="60"/>
  <c r="BY431" i="60"/>
  <c r="BZ431" i="60"/>
  <c r="CA431" i="60"/>
  <c r="CB431" i="60"/>
  <c r="CC431" i="60"/>
  <c r="CD431" i="60"/>
  <c r="CE431" i="60"/>
  <c r="CF431" i="60"/>
  <c r="CG431" i="60"/>
  <c r="CH431" i="60"/>
  <c r="CI431" i="60"/>
  <c r="CJ431" i="60"/>
  <c r="CK431" i="60"/>
  <c r="CL431" i="60"/>
  <c r="CM431" i="60"/>
  <c r="E432" i="60"/>
  <c r="F432" i="60"/>
  <c r="G432" i="60"/>
  <c r="H432" i="60"/>
  <c r="I432" i="60"/>
  <c r="J432" i="60"/>
  <c r="K432" i="60"/>
  <c r="L432" i="60"/>
  <c r="M432" i="60"/>
  <c r="N432" i="60"/>
  <c r="O432" i="60"/>
  <c r="P432" i="60"/>
  <c r="Q432" i="60"/>
  <c r="R432" i="60"/>
  <c r="S432" i="60"/>
  <c r="T432" i="60"/>
  <c r="U432" i="60"/>
  <c r="V432" i="60"/>
  <c r="W432" i="60"/>
  <c r="X432" i="60"/>
  <c r="Y432" i="60"/>
  <c r="Z432" i="60"/>
  <c r="AA432" i="60"/>
  <c r="AB432" i="60"/>
  <c r="AC432" i="60"/>
  <c r="AD432" i="60"/>
  <c r="AE432" i="60"/>
  <c r="AF432" i="60"/>
  <c r="AG432" i="60"/>
  <c r="AH432" i="60"/>
  <c r="AI432" i="60"/>
  <c r="AJ432" i="60"/>
  <c r="AK432" i="60"/>
  <c r="AL432" i="60"/>
  <c r="AM432" i="60"/>
  <c r="AN432" i="60"/>
  <c r="AO432" i="60"/>
  <c r="AP432" i="60"/>
  <c r="AQ432" i="60"/>
  <c r="AR432" i="60"/>
  <c r="AS432" i="60"/>
  <c r="AT432" i="60"/>
  <c r="AU432" i="60"/>
  <c r="AV432" i="60"/>
  <c r="AW432" i="60"/>
  <c r="AX432" i="60"/>
  <c r="AY432" i="60"/>
  <c r="AZ432" i="60"/>
  <c r="BA432" i="60"/>
  <c r="BB432" i="60"/>
  <c r="BC432" i="60"/>
  <c r="BD432" i="60"/>
  <c r="BE432" i="60"/>
  <c r="BF432" i="60"/>
  <c r="BG432" i="60"/>
  <c r="BH432" i="60"/>
  <c r="BI432" i="60"/>
  <c r="BJ432" i="60"/>
  <c r="BK432" i="60"/>
  <c r="BL432" i="60"/>
  <c r="BM432" i="60"/>
  <c r="BN432" i="60"/>
  <c r="BO432" i="60"/>
  <c r="BP432" i="60"/>
  <c r="BQ432" i="60"/>
  <c r="BR432" i="60"/>
  <c r="BS432" i="60"/>
  <c r="BT432" i="60"/>
  <c r="BU432" i="60"/>
  <c r="BV432" i="60"/>
  <c r="BW432" i="60"/>
  <c r="BX432" i="60"/>
  <c r="BY432" i="60"/>
  <c r="BZ432" i="60"/>
  <c r="CA432" i="60"/>
  <c r="CB432" i="60"/>
  <c r="CC432" i="60"/>
  <c r="CD432" i="60"/>
  <c r="CE432" i="60"/>
  <c r="CF432" i="60"/>
  <c r="CG432" i="60"/>
  <c r="CH432" i="60"/>
  <c r="CI432" i="60"/>
  <c r="CJ432" i="60"/>
  <c r="CK432" i="60"/>
  <c r="CL432" i="60"/>
  <c r="CM432" i="60"/>
  <c r="E433" i="60"/>
  <c r="F433" i="60"/>
  <c r="G433" i="60"/>
  <c r="H433" i="60"/>
  <c r="I433" i="60"/>
  <c r="J433" i="60"/>
  <c r="K433" i="60"/>
  <c r="L433" i="60"/>
  <c r="M433" i="60"/>
  <c r="N433" i="60"/>
  <c r="O433" i="60"/>
  <c r="P433" i="60"/>
  <c r="Q433" i="60"/>
  <c r="R433" i="60"/>
  <c r="S433" i="60"/>
  <c r="T433" i="60"/>
  <c r="U433" i="60"/>
  <c r="V433" i="60"/>
  <c r="W433" i="60"/>
  <c r="X433" i="60"/>
  <c r="Y433" i="60"/>
  <c r="Z433" i="60"/>
  <c r="AA433" i="60"/>
  <c r="AB433" i="60"/>
  <c r="AC433" i="60"/>
  <c r="AD433" i="60"/>
  <c r="AE433" i="60"/>
  <c r="AF433" i="60"/>
  <c r="AG433" i="60"/>
  <c r="AH433" i="60"/>
  <c r="AI433" i="60"/>
  <c r="AJ433" i="60"/>
  <c r="AK433" i="60"/>
  <c r="AL433" i="60"/>
  <c r="AM433" i="60"/>
  <c r="AN433" i="60"/>
  <c r="AO433" i="60"/>
  <c r="AP433" i="60"/>
  <c r="AQ433" i="60"/>
  <c r="AR433" i="60"/>
  <c r="AS433" i="60"/>
  <c r="AT433" i="60"/>
  <c r="AU433" i="60"/>
  <c r="AV433" i="60"/>
  <c r="AW433" i="60"/>
  <c r="AX433" i="60"/>
  <c r="AY433" i="60"/>
  <c r="AZ433" i="60"/>
  <c r="BA433" i="60"/>
  <c r="BB433" i="60"/>
  <c r="BC433" i="60"/>
  <c r="BD433" i="60"/>
  <c r="BE433" i="60"/>
  <c r="BF433" i="60"/>
  <c r="BG433" i="60"/>
  <c r="BH433" i="60"/>
  <c r="BI433" i="60"/>
  <c r="BJ433" i="60"/>
  <c r="BK433" i="60"/>
  <c r="BL433" i="60"/>
  <c r="BM433" i="60"/>
  <c r="BN433" i="60"/>
  <c r="BO433" i="60"/>
  <c r="BP433" i="60"/>
  <c r="BQ433" i="60"/>
  <c r="BR433" i="60"/>
  <c r="BS433" i="60"/>
  <c r="BT433" i="60"/>
  <c r="BU433" i="60"/>
  <c r="BV433" i="60"/>
  <c r="BW433" i="60"/>
  <c r="BX433" i="60"/>
  <c r="BY433" i="60"/>
  <c r="BZ433" i="60"/>
  <c r="CA433" i="60"/>
  <c r="CB433" i="60"/>
  <c r="CC433" i="60"/>
  <c r="CD433" i="60"/>
  <c r="CE433" i="60"/>
  <c r="CF433" i="60"/>
  <c r="CG433" i="60"/>
  <c r="CH433" i="60"/>
  <c r="CI433" i="60"/>
  <c r="CJ433" i="60"/>
  <c r="CK433" i="60"/>
  <c r="CL433" i="60"/>
  <c r="CM433" i="60"/>
  <c r="E434" i="60"/>
  <c r="F434" i="60"/>
  <c r="G434" i="60"/>
  <c r="H434" i="60"/>
  <c r="I434" i="60"/>
  <c r="J434" i="60"/>
  <c r="K434" i="60"/>
  <c r="L434" i="60"/>
  <c r="M434" i="60"/>
  <c r="N434" i="60"/>
  <c r="O434" i="60"/>
  <c r="P434" i="60"/>
  <c r="Q434" i="60"/>
  <c r="R434" i="60"/>
  <c r="S434" i="60"/>
  <c r="T434" i="60"/>
  <c r="U434" i="60"/>
  <c r="V434" i="60"/>
  <c r="W434" i="60"/>
  <c r="X434" i="60"/>
  <c r="Y434" i="60"/>
  <c r="Z434" i="60"/>
  <c r="AA434" i="60"/>
  <c r="AB434" i="60"/>
  <c r="AC434" i="60"/>
  <c r="AD434" i="60"/>
  <c r="AE434" i="60"/>
  <c r="AF434" i="60"/>
  <c r="AG434" i="60"/>
  <c r="AH434" i="60"/>
  <c r="AI434" i="60"/>
  <c r="AJ434" i="60"/>
  <c r="AK434" i="60"/>
  <c r="AL434" i="60"/>
  <c r="AM434" i="60"/>
  <c r="AN434" i="60"/>
  <c r="AO434" i="60"/>
  <c r="AP434" i="60"/>
  <c r="AQ434" i="60"/>
  <c r="AR434" i="60"/>
  <c r="AS434" i="60"/>
  <c r="AT434" i="60"/>
  <c r="AU434" i="60"/>
  <c r="AV434" i="60"/>
  <c r="AW434" i="60"/>
  <c r="AX434" i="60"/>
  <c r="AY434" i="60"/>
  <c r="AZ434" i="60"/>
  <c r="BA434" i="60"/>
  <c r="BB434" i="60"/>
  <c r="BC434" i="60"/>
  <c r="BD434" i="60"/>
  <c r="BE434" i="60"/>
  <c r="BF434" i="60"/>
  <c r="BG434" i="60"/>
  <c r="BH434" i="60"/>
  <c r="BI434" i="60"/>
  <c r="BJ434" i="60"/>
  <c r="BK434" i="60"/>
  <c r="BL434" i="60"/>
  <c r="BM434" i="60"/>
  <c r="BN434" i="60"/>
  <c r="BO434" i="60"/>
  <c r="BP434" i="60"/>
  <c r="BQ434" i="60"/>
  <c r="BR434" i="60"/>
  <c r="BS434" i="60"/>
  <c r="BT434" i="60"/>
  <c r="BU434" i="60"/>
  <c r="BV434" i="60"/>
  <c r="BW434" i="60"/>
  <c r="BX434" i="60"/>
  <c r="BY434" i="60"/>
  <c r="BZ434" i="60"/>
  <c r="CA434" i="60"/>
  <c r="CB434" i="60"/>
  <c r="CC434" i="60"/>
  <c r="CD434" i="60"/>
  <c r="CE434" i="60"/>
  <c r="CF434" i="60"/>
  <c r="CG434" i="60"/>
  <c r="CH434" i="60"/>
  <c r="CI434" i="60"/>
  <c r="CJ434" i="60"/>
  <c r="CK434" i="60"/>
  <c r="CL434" i="60"/>
  <c r="CM434" i="60"/>
  <c r="E435" i="60"/>
  <c r="F435" i="60"/>
  <c r="G435" i="60"/>
  <c r="H435" i="60"/>
  <c r="I435" i="60"/>
  <c r="J435" i="60"/>
  <c r="K435" i="60"/>
  <c r="L435" i="60"/>
  <c r="M435" i="60"/>
  <c r="N435" i="60"/>
  <c r="O435" i="60"/>
  <c r="P435" i="60"/>
  <c r="Q435" i="60"/>
  <c r="R435" i="60"/>
  <c r="S435" i="60"/>
  <c r="T435" i="60"/>
  <c r="U435" i="60"/>
  <c r="V435" i="60"/>
  <c r="W435" i="60"/>
  <c r="X435" i="60"/>
  <c r="Y435" i="60"/>
  <c r="Z435" i="60"/>
  <c r="AA435" i="60"/>
  <c r="AB435" i="60"/>
  <c r="AC435" i="60"/>
  <c r="AD435" i="60"/>
  <c r="AE435" i="60"/>
  <c r="AF435" i="60"/>
  <c r="AG435" i="60"/>
  <c r="AH435" i="60"/>
  <c r="AI435" i="60"/>
  <c r="AJ435" i="60"/>
  <c r="AK435" i="60"/>
  <c r="AL435" i="60"/>
  <c r="AM435" i="60"/>
  <c r="AN435" i="60"/>
  <c r="AO435" i="60"/>
  <c r="AP435" i="60"/>
  <c r="AQ435" i="60"/>
  <c r="AR435" i="60"/>
  <c r="AS435" i="60"/>
  <c r="AT435" i="60"/>
  <c r="AU435" i="60"/>
  <c r="AV435" i="60"/>
  <c r="AW435" i="60"/>
  <c r="AX435" i="60"/>
  <c r="AY435" i="60"/>
  <c r="AZ435" i="60"/>
  <c r="BA435" i="60"/>
  <c r="BB435" i="60"/>
  <c r="BC435" i="60"/>
  <c r="BD435" i="60"/>
  <c r="BE435" i="60"/>
  <c r="BF435" i="60"/>
  <c r="BG435" i="60"/>
  <c r="BH435" i="60"/>
  <c r="BI435" i="60"/>
  <c r="BJ435" i="60"/>
  <c r="BK435" i="60"/>
  <c r="BL435" i="60"/>
  <c r="BM435" i="60"/>
  <c r="BN435" i="60"/>
  <c r="BO435" i="60"/>
  <c r="BP435" i="60"/>
  <c r="BQ435" i="60"/>
  <c r="BR435" i="60"/>
  <c r="BS435" i="60"/>
  <c r="BT435" i="60"/>
  <c r="BU435" i="60"/>
  <c r="BV435" i="60"/>
  <c r="BW435" i="60"/>
  <c r="BX435" i="60"/>
  <c r="BY435" i="60"/>
  <c r="BZ435" i="60"/>
  <c r="CA435" i="60"/>
  <c r="CB435" i="60"/>
  <c r="CC435" i="60"/>
  <c r="CD435" i="60"/>
  <c r="CE435" i="60"/>
  <c r="CF435" i="60"/>
  <c r="CG435" i="60"/>
  <c r="CH435" i="60"/>
  <c r="CI435" i="60"/>
  <c r="CJ435" i="60"/>
  <c r="CK435" i="60"/>
  <c r="CL435" i="60"/>
  <c r="CM435" i="60"/>
  <c r="E436" i="60"/>
  <c r="F436" i="60"/>
  <c r="G436" i="60"/>
  <c r="H436" i="60"/>
  <c r="I436" i="60"/>
  <c r="J436" i="60"/>
  <c r="K436" i="60"/>
  <c r="L436" i="60"/>
  <c r="M436" i="60"/>
  <c r="N436" i="60"/>
  <c r="O436" i="60"/>
  <c r="P436" i="60"/>
  <c r="Q436" i="60"/>
  <c r="R436" i="60"/>
  <c r="S436" i="60"/>
  <c r="T436" i="60"/>
  <c r="U436" i="60"/>
  <c r="V436" i="60"/>
  <c r="W436" i="60"/>
  <c r="X436" i="60"/>
  <c r="Y436" i="60"/>
  <c r="Z436" i="60"/>
  <c r="AA436" i="60"/>
  <c r="AB436" i="60"/>
  <c r="AC436" i="60"/>
  <c r="AD436" i="60"/>
  <c r="AE436" i="60"/>
  <c r="AF436" i="60"/>
  <c r="AG436" i="60"/>
  <c r="AH436" i="60"/>
  <c r="AI436" i="60"/>
  <c r="AJ436" i="60"/>
  <c r="AK436" i="60"/>
  <c r="AL436" i="60"/>
  <c r="AM436" i="60"/>
  <c r="AN436" i="60"/>
  <c r="AO436" i="60"/>
  <c r="AP436" i="60"/>
  <c r="AQ436" i="60"/>
  <c r="AR436" i="60"/>
  <c r="AS436" i="60"/>
  <c r="AT436" i="60"/>
  <c r="AU436" i="60"/>
  <c r="AV436" i="60"/>
  <c r="AW436" i="60"/>
  <c r="AX436" i="60"/>
  <c r="AY436" i="60"/>
  <c r="AZ436" i="60"/>
  <c r="BA436" i="60"/>
  <c r="BB436" i="60"/>
  <c r="BC436" i="60"/>
  <c r="BD436" i="60"/>
  <c r="BE436" i="60"/>
  <c r="BF436" i="60"/>
  <c r="BG436" i="60"/>
  <c r="BH436" i="60"/>
  <c r="BI436" i="60"/>
  <c r="BJ436" i="60"/>
  <c r="BK436" i="60"/>
  <c r="BL436" i="60"/>
  <c r="BM436" i="60"/>
  <c r="BN436" i="60"/>
  <c r="BO436" i="60"/>
  <c r="BP436" i="60"/>
  <c r="BQ436" i="60"/>
  <c r="BR436" i="60"/>
  <c r="BS436" i="60"/>
  <c r="BT436" i="60"/>
  <c r="BU436" i="60"/>
  <c r="BV436" i="60"/>
  <c r="BW436" i="60"/>
  <c r="BX436" i="60"/>
  <c r="BY436" i="60"/>
  <c r="BZ436" i="60"/>
  <c r="CA436" i="60"/>
  <c r="CB436" i="60"/>
  <c r="CC436" i="60"/>
  <c r="CD436" i="60"/>
  <c r="CE436" i="60"/>
  <c r="CF436" i="60"/>
  <c r="CG436" i="60"/>
  <c r="CH436" i="60"/>
  <c r="CI436" i="60"/>
  <c r="CJ436" i="60"/>
  <c r="CK436" i="60"/>
  <c r="CL436" i="60"/>
  <c r="CM436" i="60"/>
  <c r="E437" i="60"/>
  <c r="F437" i="60"/>
  <c r="G437" i="60"/>
  <c r="H437" i="60"/>
  <c r="I437" i="60"/>
  <c r="J437" i="60"/>
  <c r="K437" i="60"/>
  <c r="L437" i="60"/>
  <c r="M437" i="60"/>
  <c r="N437" i="60"/>
  <c r="O437" i="60"/>
  <c r="P437" i="60"/>
  <c r="Q437" i="60"/>
  <c r="R437" i="60"/>
  <c r="S437" i="60"/>
  <c r="T437" i="60"/>
  <c r="U437" i="60"/>
  <c r="V437" i="60"/>
  <c r="W437" i="60"/>
  <c r="X437" i="60"/>
  <c r="Y437" i="60"/>
  <c r="Z437" i="60"/>
  <c r="AA437" i="60"/>
  <c r="AB437" i="60"/>
  <c r="AC437" i="60"/>
  <c r="AD437" i="60"/>
  <c r="AE437" i="60"/>
  <c r="AF437" i="60"/>
  <c r="AG437" i="60"/>
  <c r="AH437" i="60"/>
  <c r="AI437" i="60"/>
  <c r="AJ437" i="60"/>
  <c r="AK437" i="60"/>
  <c r="AL437" i="60"/>
  <c r="AM437" i="60"/>
  <c r="AN437" i="60"/>
  <c r="AO437" i="60"/>
  <c r="AP437" i="60"/>
  <c r="AQ437" i="60"/>
  <c r="AR437" i="60"/>
  <c r="AS437" i="60"/>
  <c r="AT437" i="60"/>
  <c r="AU437" i="60"/>
  <c r="AV437" i="60"/>
  <c r="AW437" i="60"/>
  <c r="AX437" i="60"/>
  <c r="AY437" i="60"/>
  <c r="AZ437" i="60"/>
  <c r="BA437" i="60"/>
  <c r="BB437" i="60"/>
  <c r="BC437" i="60"/>
  <c r="BD437" i="60"/>
  <c r="BE437" i="60"/>
  <c r="BF437" i="60"/>
  <c r="BG437" i="60"/>
  <c r="BH437" i="60"/>
  <c r="BI437" i="60"/>
  <c r="BJ437" i="60"/>
  <c r="BK437" i="60"/>
  <c r="BL437" i="60"/>
  <c r="BM437" i="60"/>
  <c r="BN437" i="60"/>
  <c r="BO437" i="60"/>
  <c r="BP437" i="60"/>
  <c r="BQ437" i="60"/>
  <c r="BR437" i="60"/>
  <c r="BS437" i="60"/>
  <c r="BT437" i="60"/>
  <c r="BU437" i="60"/>
  <c r="BV437" i="60"/>
  <c r="BW437" i="60"/>
  <c r="BX437" i="60"/>
  <c r="BY437" i="60"/>
  <c r="BZ437" i="60"/>
  <c r="CA437" i="60"/>
  <c r="CB437" i="60"/>
  <c r="CC437" i="60"/>
  <c r="CD437" i="60"/>
  <c r="CE437" i="60"/>
  <c r="CF437" i="60"/>
  <c r="CG437" i="60"/>
  <c r="CH437" i="60"/>
  <c r="CI437" i="60"/>
  <c r="CJ437" i="60"/>
  <c r="CK437" i="60"/>
  <c r="CL437" i="60"/>
  <c r="CM437" i="60"/>
  <c r="E438" i="60"/>
  <c r="F438" i="60"/>
  <c r="G438" i="60"/>
  <c r="H438" i="60"/>
  <c r="I438" i="60"/>
  <c r="J438" i="60"/>
  <c r="K438" i="60"/>
  <c r="L438" i="60"/>
  <c r="M438" i="60"/>
  <c r="N438" i="60"/>
  <c r="O438" i="60"/>
  <c r="P438" i="60"/>
  <c r="Q438" i="60"/>
  <c r="R438" i="60"/>
  <c r="S438" i="60"/>
  <c r="T438" i="60"/>
  <c r="U438" i="60"/>
  <c r="V438" i="60"/>
  <c r="W438" i="60"/>
  <c r="X438" i="60"/>
  <c r="Y438" i="60"/>
  <c r="Z438" i="60"/>
  <c r="AA438" i="60"/>
  <c r="AB438" i="60"/>
  <c r="AC438" i="60"/>
  <c r="AD438" i="60"/>
  <c r="AE438" i="60"/>
  <c r="AF438" i="60"/>
  <c r="AG438" i="60"/>
  <c r="AH438" i="60"/>
  <c r="AI438" i="60"/>
  <c r="AJ438" i="60"/>
  <c r="AK438" i="60"/>
  <c r="AL438" i="60"/>
  <c r="AM438" i="60"/>
  <c r="AN438" i="60"/>
  <c r="AO438" i="60"/>
  <c r="AP438" i="60"/>
  <c r="AQ438" i="60"/>
  <c r="AR438" i="60"/>
  <c r="AS438" i="60"/>
  <c r="AT438" i="60"/>
  <c r="AU438" i="60"/>
  <c r="AV438" i="60"/>
  <c r="AW438" i="60"/>
  <c r="AX438" i="60"/>
  <c r="AY438" i="60"/>
  <c r="AZ438" i="60"/>
  <c r="BA438" i="60"/>
  <c r="BB438" i="60"/>
  <c r="BC438" i="60"/>
  <c r="BD438" i="60"/>
  <c r="BE438" i="60"/>
  <c r="BF438" i="60"/>
  <c r="BG438" i="60"/>
  <c r="BH438" i="60"/>
  <c r="BI438" i="60"/>
  <c r="BJ438" i="60"/>
  <c r="BK438" i="60"/>
  <c r="BL438" i="60"/>
  <c r="BM438" i="60"/>
  <c r="BN438" i="60"/>
  <c r="BO438" i="60"/>
  <c r="BP438" i="60"/>
  <c r="BQ438" i="60"/>
  <c r="BR438" i="60"/>
  <c r="BS438" i="60"/>
  <c r="BT438" i="60"/>
  <c r="BU438" i="60"/>
  <c r="BV438" i="60"/>
  <c r="BW438" i="60"/>
  <c r="BX438" i="60"/>
  <c r="BY438" i="60"/>
  <c r="BZ438" i="60"/>
  <c r="CA438" i="60"/>
  <c r="CB438" i="60"/>
  <c r="CC438" i="60"/>
  <c r="CD438" i="60"/>
  <c r="CE438" i="60"/>
  <c r="CF438" i="60"/>
  <c r="CG438" i="60"/>
  <c r="CH438" i="60"/>
  <c r="CI438" i="60"/>
  <c r="CJ438" i="60"/>
  <c r="CK438" i="60"/>
  <c r="CL438" i="60"/>
  <c r="CM438" i="60"/>
  <c r="E439" i="60"/>
  <c r="F439" i="60"/>
  <c r="G439" i="60"/>
  <c r="H439" i="60"/>
  <c r="I439" i="60"/>
  <c r="J439" i="60"/>
  <c r="K439" i="60"/>
  <c r="L439" i="60"/>
  <c r="M439" i="60"/>
  <c r="N439" i="60"/>
  <c r="O439" i="60"/>
  <c r="P439" i="60"/>
  <c r="Q439" i="60"/>
  <c r="R439" i="60"/>
  <c r="S439" i="60"/>
  <c r="T439" i="60"/>
  <c r="U439" i="60"/>
  <c r="V439" i="60"/>
  <c r="W439" i="60"/>
  <c r="X439" i="60"/>
  <c r="Y439" i="60"/>
  <c r="Z439" i="60"/>
  <c r="AA439" i="60"/>
  <c r="AB439" i="60"/>
  <c r="AC439" i="60"/>
  <c r="AD439" i="60"/>
  <c r="AE439" i="60"/>
  <c r="AF439" i="60"/>
  <c r="AG439" i="60"/>
  <c r="AH439" i="60"/>
  <c r="AI439" i="60"/>
  <c r="AJ439" i="60"/>
  <c r="AK439" i="60"/>
  <c r="AL439" i="60"/>
  <c r="AM439" i="60"/>
  <c r="AN439" i="60"/>
  <c r="AO439" i="60"/>
  <c r="AP439" i="60"/>
  <c r="AQ439" i="60"/>
  <c r="AR439" i="60"/>
  <c r="AS439" i="60"/>
  <c r="AT439" i="60"/>
  <c r="AU439" i="60"/>
  <c r="AV439" i="60"/>
  <c r="AW439" i="60"/>
  <c r="AX439" i="60"/>
  <c r="AY439" i="60"/>
  <c r="AZ439" i="60"/>
  <c r="BA439" i="60"/>
  <c r="BB439" i="60"/>
  <c r="BC439" i="60"/>
  <c r="BD439" i="60"/>
  <c r="BE439" i="60"/>
  <c r="BF439" i="60"/>
  <c r="BG439" i="60"/>
  <c r="BH439" i="60"/>
  <c r="BI439" i="60"/>
  <c r="BJ439" i="60"/>
  <c r="BK439" i="60"/>
  <c r="BL439" i="60"/>
  <c r="BM439" i="60"/>
  <c r="BN439" i="60"/>
  <c r="BO439" i="60"/>
  <c r="BP439" i="60"/>
  <c r="BQ439" i="60"/>
  <c r="BR439" i="60"/>
  <c r="BS439" i="60"/>
  <c r="BT439" i="60"/>
  <c r="BU439" i="60"/>
  <c r="BV439" i="60"/>
  <c r="BW439" i="60"/>
  <c r="BX439" i="60"/>
  <c r="BY439" i="60"/>
  <c r="BZ439" i="60"/>
  <c r="CA439" i="60"/>
  <c r="CB439" i="60"/>
  <c r="CC439" i="60"/>
  <c r="CD439" i="60"/>
  <c r="CE439" i="60"/>
  <c r="CF439" i="60"/>
  <c r="CG439" i="60"/>
  <c r="CH439" i="60"/>
  <c r="CI439" i="60"/>
  <c r="CJ439" i="60"/>
  <c r="CK439" i="60"/>
  <c r="CL439" i="60"/>
  <c r="CM439" i="60"/>
  <c r="E440" i="60"/>
  <c r="F440" i="60"/>
  <c r="G440" i="60"/>
  <c r="H440" i="60"/>
  <c r="I440" i="60"/>
  <c r="J440" i="60"/>
  <c r="K440" i="60"/>
  <c r="L440" i="60"/>
  <c r="M440" i="60"/>
  <c r="N440" i="60"/>
  <c r="O440" i="60"/>
  <c r="P440" i="60"/>
  <c r="Q440" i="60"/>
  <c r="R440" i="60"/>
  <c r="S440" i="60"/>
  <c r="T440" i="60"/>
  <c r="U440" i="60"/>
  <c r="V440" i="60"/>
  <c r="W440" i="60"/>
  <c r="X440" i="60"/>
  <c r="Y440" i="60"/>
  <c r="Z440" i="60"/>
  <c r="AA440" i="60"/>
  <c r="AB440" i="60"/>
  <c r="AC440" i="60"/>
  <c r="AD440" i="60"/>
  <c r="AE440" i="60"/>
  <c r="AF440" i="60"/>
  <c r="AG440" i="60"/>
  <c r="AH440" i="60"/>
  <c r="AI440" i="60"/>
  <c r="AJ440" i="60"/>
  <c r="AK440" i="60"/>
  <c r="AL440" i="60"/>
  <c r="AM440" i="60"/>
  <c r="AN440" i="60"/>
  <c r="AO440" i="60"/>
  <c r="AP440" i="60"/>
  <c r="AQ440" i="60"/>
  <c r="AR440" i="60"/>
  <c r="AS440" i="60"/>
  <c r="AT440" i="60"/>
  <c r="AU440" i="60"/>
  <c r="AV440" i="60"/>
  <c r="AW440" i="60"/>
  <c r="AX440" i="60"/>
  <c r="AY440" i="60"/>
  <c r="AZ440" i="60"/>
  <c r="BA440" i="60"/>
  <c r="BB440" i="60"/>
  <c r="BC440" i="60"/>
  <c r="BD440" i="60"/>
  <c r="BE440" i="60"/>
  <c r="BF440" i="60"/>
  <c r="BG440" i="60"/>
  <c r="BH440" i="60"/>
  <c r="BI440" i="60"/>
  <c r="BJ440" i="60"/>
  <c r="BK440" i="60"/>
  <c r="BL440" i="60"/>
  <c r="BM440" i="60"/>
  <c r="BN440" i="60"/>
  <c r="BO440" i="60"/>
  <c r="BP440" i="60"/>
  <c r="BQ440" i="60"/>
  <c r="BR440" i="60"/>
  <c r="BS440" i="60"/>
  <c r="BT440" i="60"/>
  <c r="BU440" i="60"/>
  <c r="BV440" i="60"/>
  <c r="BW440" i="60"/>
  <c r="BX440" i="60"/>
  <c r="BY440" i="60"/>
  <c r="BZ440" i="60"/>
  <c r="CA440" i="60"/>
  <c r="CB440" i="60"/>
  <c r="CC440" i="60"/>
  <c r="CD440" i="60"/>
  <c r="CE440" i="60"/>
  <c r="CF440" i="60"/>
  <c r="CG440" i="60"/>
  <c r="CH440" i="60"/>
  <c r="CI440" i="60"/>
  <c r="CJ440" i="60"/>
  <c r="CK440" i="60"/>
  <c r="CL440" i="60"/>
  <c r="CM440" i="60"/>
  <c r="E441" i="60"/>
  <c r="F441" i="60"/>
  <c r="G441" i="60"/>
  <c r="H441" i="60"/>
  <c r="I441" i="60"/>
  <c r="J441" i="60"/>
  <c r="K441" i="60"/>
  <c r="L441" i="60"/>
  <c r="M441" i="60"/>
  <c r="N441" i="60"/>
  <c r="O441" i="60"/>
  <c r="P441" i="60"/>
  <c r="Q441" i="60"/>
  <c r="R441" i="60"/>
  <c r="S441" i="60"/>
  <c r="T441" i="60"/>
  <c r="U441" i="60"/>
  <c r="V441" i="60"/>
  <c r="W441" i="60"/>
  <c r="X441" i="60"/>
  <c r="Y441" i="60"/>
  <c r="Z441" i="60"/>
  <c r="AA441" i="60"/>
  <c r="AB441" i="60"/>
  <c r="AC441" i="60"/>
  <c r="AD441" i="60"/>
  <c r="AE441" i="60"/>
  <c r="AF441" i="60"/>
  <c r="AG441" i="60"/>
  <c r="AH441" i="60"/>
  <c r="AI441" i="60"/>
  <c r="AJ441" i="60"/>
  <c r="AK441" i="60"/>
  <c r="AL441" i="60"/>
  <c r="AM441" i="60"/>
  <c r="AN441" i="60"/>
  <c r="AO441" i="60"/>
  <c r="AP441" i="60"/>
  <c r="AQ441" i="60"/>
  <c r="AR441" i="60"/>
  <c r="AS441" i="60"/>
  <c r="AT441" i="60"/>
  <c r="AU441" i="60"/>
  <c r="AV441" i="60"/>
  <c r="AW441" i="60"/>
  <c r="AX441" i="60"/>
  <c r="AY441" i="60"/>
  <c r="AZ441" i="60"/>
  <c r="BA441" i="60"/>
  <c r="BB441" i="60"/>
  <c r="BC441" i="60"/>
  <c r="BD441" i="60"/>
  <c r="BE441" i="60"/>
  <c r="BF441" i="60"/>
  <c r="BG441" i="60"/>
  <c r="BH441" i="60"/>
  <c r="BI441" i="60"/>
  <c r="BJ441" i="60"/>
  <c r="BK441" i="60"/>
  <c r="BL441" i="60"/>
  <c r="BM441" i="60"/>
  <c r="BN441" i="60"/>
  <c r="BO441" i="60"/>
  <c r="BP441" i="60"/>
  <c r="BQ441" i="60"/>
  <c r="BR441" i="60"/>
  <c r="BS441" i="60"/>
  <c r="BT441" i="60"/>
  <c r="BU441" i="60"/>
  <c r="BV441" i="60"/>
  <c r="BW441" i="60"/>
  <c r="BX441" i="60"/>
  <c r="BY441" i="60"/>
  <c r="BZ441" i="60"/>
  <c r="CA441" i="60"/>
  <c r="CB441" i="60"/>
  <c r="CC441" i="60"/>
  <c r="CD441" i="60"/>
  <c r="CE441" i="60"/>
  <c r="CF441" i="60"/>
  <c r="CG441" i="60"/>
  <c r="CH441" i="60"/>
  <c r="CI441" i="60"/>
  <c r="CJ441" i="60"/>
  <c r="CK441" i="60"/>
  <c r="CL441" i="60"/>
  <c r="CM441" i="60"/>
  <c r="CC138" i="60" l="1"/>
  <c r="CC453" i="60" s="1"/>
  <c r="Y82" i="61" s="1"/>
  <c r="Z87" i="61"/>
  <c r="AH87" i="61" s="1"/>
  <c r="AL87" i="61" s="1"/>
  <c r="CH472" i="60"/>
  <c r="Z79" i="61"/>
  <c r="AH79" i="61" s="1"/>
  <c r="AL79" i="61" s="1"/>
  <c r="BZ472" i="60"/>
  <c r="Z71" i="61"/>
  <c r="AH71" i="61" s="1"/>
  <c r="AL71" i="61" s="1"/>
  <c r="BR472" i="60"/>
  <c r="Z63" i="61"/>
  <c r="AH63" i="61" s="1"/>
  <c r="AL63" i="61" s="1"/>
  <c r="BJ472" i="60"/>
  <c r="Z55" i="61"/>
  <c r="AH55" i="61" s="1"/>
  <c r="AL55" i="61" s="1"/>
  <c r="BB472" i="60"/>
  <c r="Z47" i="61"/>
  <c r="AH47" i="61" s="1"/>
  <c r="AL47" i="61" s="1"/>
  <c r="AT472" i="60"/>
  <c r="Z39" i="61"/>
  <c r="AH39" i="61" s="1"/>
  <c r="AL39" i="61" s="1"/>
  <c r="AL472" i="60"/>
  <c r="Z31" i="61"/>
  <c r="AH31" i="61" s="1"/>
  <c r="AL31" i="61" s="1"/>
  <c r="AD472" i="60"/>
  <c r="Z23" i="61"/>
  <c r="AH23" i="61" s="1"/>
  <c r="AL23" i="61" s="1"/>
  <c r="V472" i="60"/>
  <c r="Z15" i="61"/>
  <c r="AH15" i="61" s="1"/>
  <c r="AL15" i="61" s="1"/>
  <c r="N472" i="60"/>
  <c r="Z7" i="61"/>
  <c r="AH7" i="61" s="1"/>
  <c r="AL7" i="61" s="1"/>
  <c r="F472" i="60"/>
  <c r="Z86" i="61"/>
  <c r="AH86" i="61" s="1"/>
  <c r="AL86" i="61" s="1"/>
  <c r="CG472" i="60"/>
  <c r="Z78" i="61"/>
  <c r="AH78" i="61" s="1"/>
  <c r="AL78" i="61" s="1"/>
  <c r="BY472" i="60"/>
  <c r="Z70" i="61"/>
  <c r="AH70" i="61" s="1"/>
  <c r="AL70" i="61" s="1"/>
  <c r="BQ472" i="60"/>
  <c r="Z62" i="61"/>
  <c r="AH62" i="61" s="1"/>
  <c r="AL62" i="61" s="1"/>
  <c r="BI472" i="60"/>
  <c r="Z54" i="61"/>
  <c r="AH54" i="61" s="1"/>
  <c r="AL54" i="61" s="1"/>
  <c r="BA472" i="60"/>
  <c r="Z46" i="61"/>
  <c r="AH46" i="61" s="1"/>
  <c r="AL46" i="61" s="1"/>
  <c r="AS472" i="60"/>
  <c r="Z38" i="61"/>
  <c r="AH38" i="61" s="1"/>
  <c r="AL38" i="61" s="1"/>
  <c r="AK472" i="60"/>
  <c r="Z30" i="61"/>
  <c r="AH30" i="61" s="1"/>
  <c r="AL30" i="61" s="1"/>
  <c r="AC472" i="60"/>
  <c r="Z22" i="61"/>
  <c r="AH22" i="61" s="1"/>
  <c r="AL22" i="61" s="1"/>
  <c r="U472" i="60"/>
  <c r="Z14" i="61"/>
  <c r="AH14" i="61" s="1"/>
  <c r="AL14" i="61" s="1"/>
  <c r="M472" i="60"/>
  <c r="Z6" i="61"/>
  <c r="AH6" i="61" s="1"/>
  <c r="AL6" i="61" s="1"/>
  <c r="E472" i="60"/>
  <c r="Z85" i="61"/>
  <c r="AH85" i="61" s="1"/>
  <c r="AL85" i="61" s="1"/>
  <c r="CF472" i="60"/>
  <c r="Z77" i="61"/>
  <c r="AH77" i="61" s="1"/>
  <c r="AL77" i="61" s="1"/>
  <c r="BX472" i="60"/>
  <c r="Z69" i="61"/>
  <c r="AH69" i="61" s="1"/>
  <c r="AL69" i="61" s="1"/>
  <c r="BP472" i="60"/>
  <c r="Z61" i="61"/>
  <c r="AH61" i="61" s="1"/>
  <c r="AL61" i="61" s="1"/>
  <c r="BH472" i="60"/>
  <c r="Z53" i="61"/>
  <c r="AH53" i="61" s="1"/>
  <c r="AL53" i="61" s="1"/>
  <c r="AZ472" i="60"/>
  <c r="Z45" i="61"/>
  <c r="AH45" i="61" s="1"/>
  <c r="AL45" i="61" s="1"/>
  <c r="AR472" i="60"/>
  <c r="Z37" i="61"/>
  <c r="AH37" i="61" s="1"/>
  <c r="AL37" i="61" s="1"/>
  <c r="AJ472" i="60"/>
  <c r="Z29" i="61"/>
  <c r="AH29" i="61" s="1"/>
  <c r="AL29" i="61" s="1"/>
  <c r="AB472" i="60"/>
  <c r="Z21" i="61"/>
  <c r="AH21" i="61" s="1"/>
  <c r="AL21" i="61" s="1"/>
  <c r="T472" i="60"/>
  <c r="Z13" i="61"/>
  <c r="AH13" i="61" s="1"/>
  <c r="AL13" i="61" s="1"/>
  <c r="L472" i="60"/>
  <c r="Z92" i="61"/>
  <c r="AH92" i="61" s="1"/>
  <c r="AL92" i="61" s="1"/>
  <c r="CM472" i="60"/>
  <c r="Z84" i="61"/>
  <c r="AH84" i="61" s="1"/>
  <c r="AL84" i="61" s="1"/>
  <c r="CE472" i="60"/>
  <c r="Z76" i="61"/>
  <c r="AH76" i="61" s="1"/>
  <c r="AL76" i="61" s="1"/>
  <c r="BW472" i="60"/>
  <c r="Z68" i="61"/>
  <c r="AH68" i="61" s="1"/>
  <c r="AL68" i="61" s="1"/>
  <c r="BO472" i="60"/>
  <c r="Z60" i="61"/>
  <c r="AH60" i="61" s="1"/>
  <c r="AL60" i="61" s="1"/>
  <c r="BG472" i="60"/>
  <c r="Z52" i="61"/>
  <c r="AH52" i="61" s="1"/>
  <c r="AL52" i="61" s="1"/>
  <c r="AY472" i="60"/>
  <c r="Z44" i="61"/>
  <c r="AH44" i="61" s="1"/>
  <c r="AL44" i="61" s="1"/>
  <c r="AQ472" i="60"/>
  <c r="Z36" i="61"/>
  <c r="AH36" i="61" s="1"/>
  <c r="AL36" i="61" s="1"/>
  <c r="AI472" i="60"/>
  <c r="Z28" i="61"/>
  <c r="AH28" i="61" s="1"/>
  <c r="AL28" i="61" s="1"/>
  <c r="AA472" i="60"/>
  <c r="Z20" i="61"/>
  <c r="AH20" i="61" s="1"/>
  <c r="AL20" i="61" s="1"/>
  <c r="S472" i="60"/>
  <c r="Z12" i="61"/>
  <c r="AH12" i="61" s="1"/>
  <c r="AL12" i="61" s="1"/>
  <c r="K472" i="60"/>
  <c r="Z91" i="61"/>
  <c r="AH91" i="61" s="1"/>
  <c r="AL91" i="61" s="1"/>
  <c r="CL472" i="60"/>
  <c r="Z83" i="61"/>
  <c r="AH83" i="61" s="1"/>
  <c r="AL83" i="61" s="1"/>
  <c r="CD472" i="60"/>
  <c r="Z75" i="61"/>
  <c r="AH75" i="61" s="1"/>
  <c r="AL75" i="61" s="1"/>
  <c r="BV472" i="60"/>
  <c r="Z67" i="61"/>
  <c r="AH67" i="61" s="1"/>
  <c r="AL67" i="61" s="1"/>
  <c r="BN472" i="60"/>
  <c r="Z59" i="61"/>
  <c r="AH59" i="61" s="1"/>
  <c r="AL59" i="61" s="1"/>
  <c r="BF472" i="60"/>
  <c r="Z51" i="61"/>
  <c r="AH51" i="61" s="1"/>
  <c r="AL51" i="61" s="1"/>
  <c r="AX472" i="60"/>
  <c r="Z43" i="61"/>
  <c r="AH43" i="61" s="1"/>
  <c r="AL43" i="61" s="1"/>
  <c r="AP472" i="60"/>
  <c r="Z35" i="61"/>
  <c r="AH35" i="61" s="1"/>
  <c r="AL35" i="61" s="1"/>
  <c r="AH472" i="60"/>
  <c r="Z27" i="61"/>
  <c r="AH27" i="61" s="1"/>
  <c r="AL27" i="61" s="1"/>
  <c r="Z472" i="60"/>
  <c r="Z19" i="61"/>
  <c r="AH19" i="61" s="1"/>
  <c r="AL19" i="61" s="1"/>
  <c r="R472" i="60"/>
  <c r="Z11" i="61"/>
  <c r="AH11" i="61" s="1"/>
  <c r="AL11" i="61" s="1"/>
  <c r="J472" i="60"/>
  <c r="Z90" i="61"/>
  <c r="AH90" i="61" s="1"/>
  <c r="AL90" i="61" s="1"/>
  <c r="CK472" i="60"/>
  <c r="Z82" i="61"/>
  <c r="AH82" i="61" s="1"/>
  <c r="AL82" i="61" s="1"/>
  <c r="CC472" i="60"/>
  <c r="Z74" i="61"/>
  <c r="AH74" i="61" s="1"/>
  <c r="AL74" i="61" s="1"/>
  <c r="BU472" i="60"/>
  <c r="Z66" i="61"/>
  <c r="AH66" i="61" s="1"/>
  <c r="AL66" i="61" s="1"/>
  <c r="BM472" i="60"/>
  <c r="Z58" i="61"/>
  <c r="AH58" i="61" s="1"/>
  <c r="AL58" i="61" s="1"/>
  <c r="BE472" i="60"/>
  <c r="Z50" i="61"/>
  <c r="AH50" i="61" s="1"/>
  <c r="AL50" i="61" s="1"/>
  <c r="AW472" i="60"/>
  <c r="Z42" i="61"/>
  <c r="AH42" i="61" s="1"/>
  <c r="AL42" i="61" s="1"/>
  <c r="AO472" i="60"/>
  <c r="Z34" i="61"/>
  <c r="AH34" i="61" s="1"/>
  <c r="AL34" i="61" s="1"/>
  <c r="AG472" i="60"/>
  <c r="Z26" i="61"/>
  <c r="AH26" i="61" s="1"/>
  <c r="AL26" i="61" s="1"/>
  <c r="Y472" i="60"/>
  <c r="Z18" i="61"/>
  <c r="AH18" i="61" s="1"/>
  <c r="AL18" i="61" s="1"/>
  <c r="Q472" i="60"/>
  <c r="Z10" i="61"/>
  <c r="AH10" i="61" s="1"/>
  <c r="AL10" i="61" s="1"/>
  <c r="I472" i="60"/>
  <c r="Z89" i="61"/>
  <c r="AH89" i="61" s="1"/>
  <c r="AL89" i="61" s="1"/>
  <c r="CJ472" i="60"/>
  <c r="Z81" i="61"/>
  <c r="AH81" i="61" s="1"/>
  <c r="AL81" i="61" s="1"/>
  <c r="CB472" i="60"/>
  <c r="Z73" i="61"/>
  <c r="AH73" i="61" s="1"/>
  <c r="AL73" i="61" s="1"/>
  <c r="BT472" i="60"/>
  <c r="Z65" i="61"/>
  <c r="AH65" i="61" s="1"/>
  <c r="AL65" i="61" s="1"/>
  <c r="BL472" i="60"/>
  <c r="Z57" i="61"/>
  <c r="AH57" i="61" s="1"/>
  <c r="AL57" i="61" s="1"/>
  <c r="BD472" i="60"/>
  <c r="Z49" i="61"/>
  <c r="AH49" i="61" s="1"/>
  <c r="AL49" i="61" s="1"/>
  <c r="AV472" i="60"/>
  <c r="Z41" i="61"/>
  <c r="AH41" i="61" s="1"/>
  <c r="AL41" i="61" s="1"/>
  <c r="AN472" i="60"/>
  <c r="Z33" i="61"/>
  <c r="AH33" i="61" s="1"/>
  <c r="AL33" i="61" s="1"/>
  <c r="AF472" i="60"/>
  <c r="Z25" i="61"/>
  <c r="AH25" i="61" s="1"/>
  <c r="AL25" i="61" s="1"/>
  <c r="X472" i="60"/>
  <c r="Z17" i="61"/>
  <c r="AH17" i="61" s="1"/>
  <c r="AL17" i="61" s="1"/>
  <c r="P472" i="60"/>
  <c r="Z9" i="61"/>
  <c r="AH9" i="61" s="1"/>
  <c r="AL9" i="61" s="1"/>
  <c r="H472" i="60"/>
  <c r="Z88" i="61"/>
  <c r="AH88" i="61" s="1"/>
  <c r="AL88" i="61" s="1"/>
  <c r="CI472" i="60"/>
  <c r="Z80" i="61"/>
  <c r="AH80" i="61" s="1"/>
  <c r="AL80" i="61" s="1"/>
  <c r="CA472" i="60"/>
  <c r="Z72" i="61"/>
  <c r="AH72" i="61" s="1"/>
  <c r="AL72" i="61" s="1"/>
  <c r="BS472" i="60"/>
  <c r="Z64" i="61"/>
  <c r="AH64" i="61" s="1"/>
  <c r="AL64" i="61" s="1"/>
  <c r="BK472" i="60"/>
  <c r="Z56" i="61"/>
  <c r="AH56" i="61" s="1"/>
  <c r="AL56" i="61" s="1"/>
  <c r="BC472" i="60"/>
  <c r="Z48" i="61"/>
  <c r="AH48" i="61" s="1"/>
  <c r="AL48" i="61" s="1"/>
  <c r="AU472" i="60"/>
  <c r="Z40" i="61"/>
  <c r="AH40" i="61" s="1"/>
  <c r="AL40" i="61" s="1"/>
  <c r="AM472" i="60"/>
  <c r="Z32" i="61"/>
  <c r="AH32" i="61" s="1"/>
  <c r="AL32" i="61" s="1"/>
  <c r="AE472" i="60"/>
  <c r="Z24" i="61"/>
  <c r="AH24" i="61" s="1"/>
  <c r="AL24" i="61" s="1"/>
  <c r="W472" i="60"/>
  <c r="Z16" i="61"/>
  <c r="AH16" i="61" s="1"/>
  <c r="AL16" i="61" s="1"/>
  <c r="O472" i="60"/>
  <c r="Z8" i="61"/>
  <c r="AH8" i="61" s="1"/>
  <c r="AL8" i="61" s="1"/>
  <c r="G472" i="60"/>
  <c r="CH138" i="60"/>
  <c r="CH453" i="60" s="1"/>
  <c r="Y87" i="61" s="1"/>
  <c r="BZ138" i="60"/>
  <c r="BZ453" i="60" s="1"/>
  <c r="Y79" i="61" s="1"/>
  <c r="BR138" i="60"/>
  <c r="BR453" i="60" s="1"/>
  <c r="Y71" i="61" s="1"/>
  <c r="BJ138" i="60"/>
  <c r="BJ453" i="60" s="1"/>
  <c r="Y63" i="61" s="1"/>
  <c r="BB138" i="60"/>
  <c r="BB453" i="60" s="1"/>
  <c r="Y55" i="61" s="1"/>
  <c r="AT138" i="60"/>
  <c r="AT453" i="60" s="1"/>
  <c r="Y47" i="61" s="1"/>
  <c r="AL138" i="60"/>
  <c r="AL453" i="60" s="1"/>
  <c r="Y39" i="61" s="1"/>
  <c r="AD138" i="60"/>
  <c r="AD453" i="60" s="1"/>
  <c r="Y31" i="61" s="1"/>
  <c r="V138" i="60"/>
  <c r="V453" i="60" s="1"/>
  <c r="Y23" i="61" s="1"/>
  <c r="N138" i="60"/>
  <c r="N453" i="60" s="1"/>
  <c r="Y15" i="61" s="1"/>
  <c r="F138" i="60"/>
  <c r="F453" i="60" s="1"/>
  <c r="Y7" i="61" s="1"/>
  <c r="CG138" i="60"/>
  <c r="CG453" i="60" s="1"/>
  <c r="Y86" i="61" s="1"/>
  <c r="BY138" i="60"/>
  <c r="BY453" i="60" s="1"/>
  <c r="Y78" i="61" s="1"/>
  <c r="BQ138" i="60"/>
  <c r="BQ453" i="60" s="1"/>
  <c r="Y70" i="61" s="1"/>
  <c r="BI138" i="60"/>
  <c r="BI453" i="60" s="1"/>
  <c r="Y62" i="61" s="1"/>
  <c r="BA138" i="60"/>
  <c r="BA453" i="60" s="1"/>
  <c r="Y54" i="61" s="1"/>
  <c r="AS138" i="60"/>
  <c r="AS453" i="60" s="1"/>
  <c r="Y46" i="61" s="1"/>
  <c r="AK138" i="60"/>
  <c r="AK453" i="60" s="1"/>
  <c r="Y38" i="61" s="1"/>
  <c r="AC138" i="60"/>
  <c r="AC453" i="60" s="1"/>
  <c r="Y30" i="61" s="1"/>
  <c r="U138" i="60"/>
  <c r="U453" i="60" s="1"/>
  <c r="Y22" i="61" s="1"/>
  <c r="M138" i="60"/>
  <c r="M453" i="60" s="1"/>
  <c r="Y14" i="61" s="1"/>
  <c r="E138" i="60"/>
  <c r="E453" i="60" s="1"/>
  <c r="Y6" i="61" s="1"/>
  <c r="CD201" i="60"/>
  <c r="CD454" i="60" s="1"/>
  <c r="CF138" i="60"/>
  <c r="CF453" i="60" s="1"/>
  <c r="Y85" i="61" s="1"/>
  <c r="BX138" i="60"/>
  <c r="BX453" i="60" s="1"/>
  <c r="Y77" i="61" s="1"/>
  <c r="BP138" i="60"/>
  <c r="BP453" i="60" s="1"/>
  <c r="Y69" i="61" s="1"/>
  <c r="BH138" i="60"/>
  <c r="BH453" i="60" s="1"/>
  <c r="Y61" i="61" s="1"/>
  <c r="AZ138" i="60"/>
  <c r="AZ453" i="60" s="1"/>
  <c r="Y53" i="61" s="1"/>
  <c r="AR138" i="60"/>
  <c r="AR453" i="60" s="1"/>
  <c r="Y45" i="61" s="1"/>
  <c r="AJ138" i="60"/>
  <c r="AJ453" i="60" s="1"/>
  <c r="Y37" i="61" s="1"/>
  <c r="AB138" i="60"/>
  <c r="AB453" i="60" s="1"/>
  <c r="Y29" i="61" s="1"/>
  <c r="T138" i="60"/>
  <c r="T453" i="60" s="1"/>
  <c r="Y21" i="61" s="1"/>
  <c r="L138" i="60"/>
  <c r="L453" i="60" s="1"/>
  <c r="Y13" i="61" s="1"/>
  <c r="CM138" i="60"/>
  <c r="CM453" i="60" s="1"/>
  <c r="Y92" i="61" s="1"/>
  <c r="CE138" i="60"/>
  <c r="CE453" i="60" s="1"/>
  <c r="Y84" i="61" s="1"/>
  <c r="BW138" i="60"/>
  <c r="BW453" i="60" s="1"/>
  <c r="Y76" i="61" s="1"/>
  <c r="BO138" i="60"/>
  <c r="BO453" i="60" s="1"/>
  <c r="Y68" i="61" s="1"/>
  <c r="BG138" i="60"/>
  <c r="BG453" i="60" s="1"/>
  <c r="Y60" i="61" s="1"/>
  <c r="AY138" i="60"/>
  <c r="AY453" i="60" s="1"/>
  <c r="Y52" i="61" s="1"/>
  <c r="AQ138" i="60"/>
  <c r="AQ453" i="60" s="1"/>
  <c r="Y44" i="61" s="1"/>
  <c r="AI138" i="60"/>
  <c r="AI453" i="60" s="1"/>
  <c r="Y36" i="61" s="1"/>
  <c r="AA138" i="60"/>
  <c r="AA453" i="60" s="1"/>
  <c r="Y28" i="61" s="1"/>
  <c r="S138" i="60"/>
  <c r="S453" i="60" s="1"/>
  <c r="Y20" i="61" s="1"/>
  <c r="K138" i="60"/>
  <c r="K453" i="60" s="1"/>
  <c r="Y12" i="61" s="1"/>
  <c r="CL138" i="60"/>
  <c r="CL453" i="60" s="1"/>
  <c r="Y91" i="61" s="1"/>
  <c r="CD138" i="60"/>
  <c r="CD453" i="60" s="1"/>
  <c r="Y83" i="61" s="1"/>
  <c r="BV138" i="60"/>
  <c r="BV453" i="60" s="1"/>
  <c r="Y75" i="61" s="1"/>
  <c r="BN138" i="60"/>
  <c r="BN453" i="60" s="1"/>
  <c r="Y67" i="61" s="1"/>
  <c r="BF138" i="60"/>
  <c r="BF453" i="60" s="1"/>
  <c r="Y59" i="61" s="1"/>
  <c r="AX138" i="60"/>
  <c r="AX453" i="60" s="1"/>
  <c r="Y51" i="61" s="1"/>
  <c r="AP138" i="60"/>
  <c r="AP453" i="60" s="1"/>
  <c r="Y43" i="61" s="1"/>
  <c r="AH138" i="60"/>
  <c r="AH453" i="60" s="1"/>
  <c r="Y35" i="61" s="1"/>
  <c r="AG35" i="61" s="1"/>
  <c r="Z138" i="60"/>
  <c r="Z453" i="60" s="1"/>
  <c r="Y27" i="61" s="1"/>
  <c r="R138" i="60"/>
  <c r="R453" i="60" s="1"/>
  <c r="Y19" i="61" s="1"/>
  <c r="J138" i="60"/>
  <c r="J453" i="60" s="1"/>
  <c r="Y11" i="61" s="1"/>
  <c r="CK138" i="60"/>
  <c r="CK453" i="60" s="1"/>
  <c r="Y90" i="61" s="1"/>
  <c r="BU138" i="60"/>
  <c r="BU453" i="60" s="1"/>
  <c r="Y74" i="61" s="1"/>
  <c r="BM138" i="60"/>
  <c r="BM453" i="60" s="1"/>
  <c r="Y66" i="61" s="1"/>
  <c r="BE138" i="60"/>
  <c r="BE453" i="60" s="1"/>
  <c r="Y58" i="61" s="1"/>
  <c r="AW138" i="60"/>
  <c r="AW453" i="60" s="1"/>
  <c r="Y50" i="61" s="1"/>
  <c r="AO138" i="60"/>
  <c r="AO453" i="60" s="1"/>
  <c r="Y42" i="61" s="1"/>
  <c r="AG138" i="60"/>
  <c r="AG453" i="60" s="1"/>
  <c r="Y34" i="61" s="1"/>
  <c r="Y138" i="60"/>
  <c r="Y453" i="60" s="1"/>
  <c r="Y26" i="61" s="1"/>
  <c r="Q138" i="60"/>
  <c r="Q453" i="60" s="1"/>
  <c r="Y18" i="61" s="1"/>
  <c r="I138" i="60"/>
  <c r="I453" i="60" s="1"/>
  <c r="Y10" i="61" s="1"/>
  <c r="CJ138" i="60"/>
  <c r="CJ453" i="60" s="1"/>
  <c r="Y89" i="61" s="1"/>
  <c r="CB138" i="60"/>
  <c r="CB453" i="60" s="1"/>
  <c r="Y81" i="61" s="1"/>
  <c r="BT138" i="60"/>
  <c r="BT453" i="60" s="1"/>
  <c r="Y73" i="61" s="1"/>
  <c r="BL138" i="60"/>
  <c r="BL453" i="60" s="1"/>
  <c r="Y65" i="61" s="1"/>
  <c r="BD138" i="60"/>
  <c r="BD453" i="60" s="1"/>
  <c r="Y57" i="61" s="1"/>
  <c r="AV138" i="60"/>
  <c r="AV453" i="60" s="1"/>
  <c r="Y49" i="61" s="1"/>
  <c r="AN138" i="60"/>
  <c r="AN453" i="60" s="1"/>
  <c r="Y41" i="61" s="1"/>
  <c r="AF138" i="60"/>
  <c r="AF453" i="60" s="1"/>
  <c r="Y33" i="61" s="1"/>
  <c r="X138" i="60"/>
  <c r="X453" i="60" s="1"/>
  <c r="Y25" i="61" s="1"/>
  <c r="P138" i="60"/>
  <c r="P453" i="60" s="1"/>
  <c r="Y17" i="61" s="1"/>
  <c r="H138" i="60"/>
  <c r="H453" i="60" s="1"/>
  <c r="Y9" i="61" s="1"/>
  <c r="CI138" i="60"/>
  <c r="CI453" i="60" s="1"/>
  <c r="Y88" i="61" s="1"/>
  <c r="CA138" i="60"/>
  <c r="CA453" i="60" s="1"/>
  <c r="BS138" i="60"/>
  <c r="BS453" i="60" s="1"/>
  <c r="Y72" i="61" s="1"/>
  <c r="BK138" i="60"/>
  <c r="BK453" i="60" s="1"/>
  <c r="BC138" i="60"/>
  <c r="BC453" i="60" s="1"/>
  <c r="Y56" i="61" s="1"/>
  <c r="AU138" i="60"/>
  <c r="AU453" i="60" s="1"/>
  <c r="Y48" i="61" s="1"/>
  <c r="AM138" i="60"/>
  <c r="AM453" i="60" s="1"/>
  <c r="Y40" i="61" s="1"/>
  <c r="AE138" i="60"/>
  <c r="AE453" i="60" s="1"/>
  <c r="Y32" i="61" s="1"/>
  <c r="W138" i="60"/>
  <c r="W453" i="60" s="1"/>
  <c r="Y24" i="61" s="1"/>
  <c r="O138" i="60"/>
  <c r="O453" i="60" s="1"/>
  <c r="Y16" i="61" s="1"/>
  <c r="G138" i="60"/>
  <c r="G453" i="60" s="1"/>
  <c r="Y8" i="61" s="1"/>
  <c r="CJ466" i="60"/>
  <c r="AB89" i="61" s="1"/>
  <c r="AJ89" i="61" s="1"/>
  <c r="AN89" i="61" s="1"/>
  <c r="CB466" i="60"/>
  <c r="AB81" i="61" s="1"/>
  <c r="AJ81" i="61" s="1"/>
  <c r="AN81" i="61" s="1"/>
  <c r="BT466" i="60"/>
  <c r="AB73" i="61" s="1"/>
  <c r="AJ73" i="61" s="1"/>
  <c r="AN73" i="61" s="1"/>
  <c r="BL466" i="60"/>
  <c r="AB65" i="61" s="1"/>
  <c r="AJ65" i="61" s="1"/>
  <c r="AN65" i="61" s="1"/>
  <c r="BD466" i="60"/>
  <c r="AB57" i="61" s="1"/>
  <c r="AJ57" i="61" s="1"/>
  <c r="AN57" i="61" s="1"/>
  <c r="AV466" i="60"/>
  <c r="AB49" i="61" s="1"/>
  <c r="AJ49" i="61" s="1"/>
  <c r="AN49" i="61" s="1"/>
  <c r="AN466" i="60"/>
  <c r="AB41" i="61" s="1"/>
  <c r="AJ41" i="61" s="1"/>
  <c r="AN41" i="61" s="1"/>
  <c r="AF466" i="60"/>
  <c r="AB33" i="61" s="1"/>
  <c r="AJ33" i="61" s="1"/>
  <c r="AN33" i="61" s="1"/>
  <c r="X466" i="60"/>
  <c r="AB25" i="61" s="1"/>
  <c r="AJ25" i="61" s="1"/>
  <c r="AN25" i="61" s="1"/>
  <c r="P466" i="60"/>
  <c r="AB17" i="61" s="1"/>
  <c r="AJ17" i="61" s="1"/>
  <c r="AN17" i="61" s="1"/>
  <c r="H466" i="60"/>
  <c r="AB9" i="61" s="1"/>
  <c r="AJ9" i="61" s="1"/>
  <c r="AN9" i="61" s="1"/>
  <c r="CM466" i="60"/>
  <c r="AB92" i="61" s="1"/>
  <c r="AJ92" i="61" s="1"/>
  <c r="AN92" i="61" s="1"/>
  <c r="CE466" i="60"/>
  <c r="AB84" i="61" s="1"/>
  <c r="AJ84" i="61" s="1"/>
  <c r="AN84" i="61" s="1"/>
  <c r="BW466" i="60"/>
  <c r="AB76" i="61" s="1"/>
  <c r="AJ76" i="61" s="1"/>
  <c r="AN76" i="61" s="1"/>
  <c r="BO466" i="60"/>
  <c r="AB68" i="61" s="1"/>
  <c r="AJ68" i="61" s="1"/>
  <c r="AN68" i="61" s="1"/>
  <c r="BG466" i="60"/>
  <c r="AB60" i="61" s="1"/>
  <c r="AJ60" i="61" s="1"/>
  <c r="AN60" i="61" s="1"/>
  <c r="AY466" i="60"/>
  <c r="AB52" i="61" s="1"/>
  <c r="AJ52" i="61" s="1"/>
  <c r="AN52" i="61" s="1"/>
  <c r="AQ466" i="60"/>
  <c r="AB44" i="61" s="1"/>
  <c r="AJ44" i="61" s="1"/>
  <c r="AN44" i="61" s="1"/>
  <c r="AI466" i="60"/>
  <c r="AB36" i="61" s="1"/>
  <c r="AJ36" i="61" s="1"/>
  <c r="AN36" i="61" s="1"/>
  <c r="AA466" i="60"/>
  <c r="AB28" i="61" s="1"/>
  <c r="AJ28" i="61" s="1"/>
  <c r="AN28" i="61" s="1"/>
  <c r="S466" i="60"/>
  <c r="AB20" i="61" s="1"/>
  <c r="AJ20" i="61" s="1"/>
  <c r="AN20" i="61" s="1"/>
  <c r="K466" i="60"/>
  <c r="AB12" i="61" s="1"/>
  <c r="AJ12" i="61" s="1"/>
  <c r="AN12" i="61" s="1"/>
  <c r="CI466" i="60"/>
  <c r="AB88" i="61" s="1"/>
  <c r="AJ88" i="61" s="1"/>
  <c r="AN88" i="61" s="1"/>
  <c r="CA466" i="60"/>
  <c r="AB80" i="61" s="1"/>
  <c r="AJ80" i="61" s="1"/>
  <c r="AN80" i="61" s="1"/>
  <c r="BS466" i="60"/>
  <c r="AB72" i="61" s="1"/>
  <c r="AJ72" i="61" s="1"/>
  <c r="AN72" i="61" s="1"/>
  <c r="BK466" i="60"/>
  <c r="AB64" i="61" s="1"/>
  <c r="AJ64" i="61" s="1"/>
  <c r="AN64" i="61" s="1"/>
  <c r="BC466" i="60"/>
  <c r="AB56" i="61" s="1"/>
  <c r="AJ56" i="61" s="1"/>
  <c r="AN56" i="61" s="1"/>
  <c r="AU466" i="60"/>
  <c r="AB48" i="61" s="1"/>
  <c r="AJ48" i="61" s="1"/>
  <c r="AN48" i="61" s="1"/>
  <c r="AM466" i="60"/>
  <c r="AB40" i="61" s="1"/>
  <c r="AJ40" i="61" s="1"/>
  <c r="AN40" i="61" s="1"/>
  <c r="AE466" i="60"/>
  <c r="AB32" i="61" s="1"/>
  <c r="AJ32" i="61" s="1"/>
  <c r="AN32" i="61" s="1"/>
  <c r="W466" i="60"/>
  <c r="AB24" i="61" s="1"/>
  <c r="AJ24" i="61" s="1"/>
  <c r="AN24" i="61" s="1"/>
  <c r="O466" i="60"/>
  <c r="AB16" i="61" s="1"/>
  <c r="AJ16" i="61" s="1"/>
  <c r="AN16" i="61" s="1"/>
  <c r="G466" i="60"/>
  <c r="AB8" i="61" s="1"/>
  <c r="AJ8" i="61" s="1"/>
  <c r="AN8" i="61" s="1"/>
  <c r="CH466" i="60"/>
  <c r="AB87" i="61" s="1"/>
  <c r="AJ87" i="61" s="1"/>
  <c r="AN87" i="61" s="1"/>
  <c r="BZ466" i="60"/>
  <c r="AB79" i="61" s="1"/>
  <c r="AJ79" i="61" s="1"/>
  <c r="AN79" i="61" s="1"/>
  <c r="BR466" i="60"/>
  <c r="AB71" i="61" s="1"/>
  <c r="AJ71" i="61" s="1"/>
  <c r="AN71" i="61" s="1"/>
  <c r="BJ466" i="60"/>
  <c r="AB63" i="61" s="1"/>
  <c r="AJ63" i="61" s="1"/>
  <c r="AN63" i="61" s="1"/>
  <c r="BB466" i="60"/>
  <c r="AB55" i="61" s="1"/>
  <c r="AJ55" i="61" s="1"/>
  <c r="AN55" i="61" s="1"/>
  <c r="AT466" i="60"/>
  <c r="AB47" i="61" s="1"/>
  <c r="AJ47" i="61" s="1"/>
  <c r="AN47" i="61" s="1"/>
  <c r="AL466" i="60"/>
  <c r="AB39" i="61" s="1"/>
  <c r="AJ39" i="61" s="1"/>
  <c r="AN39" i="61" s="1"/>
  <c r="AD466" i="60"/>
  <c r="AB31" i="61" s="1"/>
  <c r="AJ31" i="61" s="1"/>
  <c r="AN31" i="61" s="1"/>
  <c r="V466" i="60"/>
  <c r="AB23" i="61" s="1"/>
  <c r="AJ23" i="61" s="1"/>
  <c r="AN23" i="61" s="1"/>
  <c r="N466" i="60"/>
  <c r="AB15" i="61" s="1"/>
  <c r="AJ15" i="61" s="1"/>
  <c r="AN15" i="61" s="1"/>
  <c r="F466" i="60"/>
  <c r="AB7" i="61" s="1"/>
  <c r="AJ7" i="61" s="1"/>
  <c r="AN7" i="61" s="1"/>
  <c r="CG466" i="60"/>
  <c r="AB86" i="61" s="1"/>
  <c r="AJ86" i="61" s="1"/>
  <c r="AN86" i="61" s="1"/>
  <c r="BY466" i="60"/>
  <c r="AB78" i="61" s="1"/>
  <c r="AJ78" i="61" s="1"/>
  <c r="AN78" i="61" s="1"/>
  <c r="BQ466" i="60"/>
  <c r="AB70" i="61" s="1"/>
  <c r="AJ70" i="61" s="1"/>
  <c r="AN70" i="61" s="1"/>
  <c r="BI466" i="60"/>
  <c r="AB62" i="61" s="1"/>
  <c r="AJ62" i="61" s="1"/>
  <c r="AN62" i="61" s="1"/>
  <c r="BA466" i="60"/>
  <c r="AB54" i="61" s="1"/>
  <c r="AJ54" i="61" s="1"/>
  <c r="AN54" i="61" s="1"/>
  <c r="AS466" i="60"/>
  <c r="AB46" i="61" s="1"/>
  <c r="AJ46" i="61" s="1"/>
  <c r="AN46" i="61" s="1"/>
  <c r="AK466" i="60"/>
  <c r="AB38" i="61" s="1"/>
  <c r="AJ38" i="61" s="1"/>
  <c r="AN38" i="61" s="1"/>
  <c r="AC466" i="60"/>
  <c r="AB30" i="61" s="1"/>
  <c r="AJ30" i="61" s="1"/>
  <c r="AN30" i="61" s="1"/>
  <c r="U466" i="60"/>
  <c r="AB22" i="61" s="1"/>
  <c r="AJ22" i="61" s="1"/>
  <c r="AN22" i="61" s="1"/>
  <c r="M466" i="60"/>
  <c r="AB14" i="61" s="1"/>
  <c r="AJ14" i="61" s="1"/>
  <c r="AN14" i="61" s="1"/>
  <c r="E466" i="60"/>
  <c r="CF466" i="60"/>
  <c r="AB85" i="61" s="1"/>
  <c r="AJ85" i="61" s="1"/>
  <c r="AN85" i="61" s="1"/>
  <c r="BX466" i="60"/>
  <c r="AB77" i="61" s="1"/>
  <c r="AJ77" i="61" s="1"/>
  <c r="AN77" i="61" s="1"/>
  <c r="BP466" i="60"/>
  <c r="AB69" i="61" s="1"/>
  <c r="AJ69" i="61" s="1"/>
  <c r="AN69" i="61" s="1"/>
  <c r="BH466" i="60"/>
  <c r="AB61" i="61" s="1"/>
  <c r="AJ61" i="61" s="1"/>
  <c r="AN61" i="61" s="1"/>
  <c r="AZ466" i="60"/>
  <c r="AB53" i="61" s="1"/>
  <c r="AJ53" i="61" s="1"/>
  <c r="AN53" i="61" s="1"/>
  <c r="AR466" i="60"/>
  <c r="AB45" i="61" s="1"/>
  <c r="AJ45" i="61" s="1"/>
  <c r="AN45" i="61" s="1"/>
  <c r="AJ466" i="60"/>
  <c r="AB37" i="61" s="1"/>
  <c r="AJ37" i="61" s="1"/>
  <c r="AN37" i="61" s="1"/>
  <c r="AB466" i="60"/>
  <c r="AB29" i="61" s="1"/>
  <c r="AJ29" i="61" s="1"/>
  <c r="AN29" i="61" s="1"/>
  <c r="T466" i="60"/>
  <c r="AB21" i="61" s="1"/>
  <c r="AJ21" i="61" s="1"/>
  <c r="AN21" i="61" s="1"/>
  <c r="L466" i="60"/>
  <c r="AB13" i="61" s="1"/>
  <c r="AJ13" i="61" s="1"/>
  <c r="AN13" i="61" s="1"/>
  <c r="CL466" i="60"/>
  <c r="AB91" i="61" s="1"/>
  <c r="AJ91" i="61" s="1"/>
  <c r="AN91" i="61" s="1"/>
  <c r="CD466" i="60"/>
  <c r="AB83" i="61" s="1"/>
  <c r="AJ83" i="61" s="1"/>
  <c r="AN83" i="61" s="1"/>
  <c r="BV466" i="60"/>
  <c r="AB75" i="61" s="1"/>
  <c r="AJ75" i="61" s="1"/>
  <c r="AN75" i="61" s="1"/>
  <c r="BN466" i="60"/>
  <c r="AB67" i="61" s="1"/>
  <c r="AJ67" i="61" s="1"/>
  <c r="AN67" i="61" s="1"/>
  <c r="BF466" i="60"/>
  <c r="AB59" i="61" s="1"/>
  <c r="AJ59" i="61" s="1"/>
  <c r="AN59" i="61" s="1"/>
  <c r="AX466" i="60"/>
  <c r="AB51" i="61" s="1"/>
  <c r="AJ51" i="61" s="1"/>
  <c r="AN51" i="61" s="1"/>
  <c r="AP466" i="60"/>
  <c r="AB43" i="61" s="1"/>
  <c r="AJ43" i="61" s="1"/>
  <c r="AN43" i="61" s="1"/>
  <c r="AH466" i="60"/>
  <c r="AB35" i="61" s="1"/>
  <c r="AJ35" i="61" s="1"/>
  <c r="AN35" i="61" s="1"/>
  <c r="Z466" i="60"/>
  <c r="AB27" i="61" s="1"/>
  <c r="AJ27" i="61" s="1"/>
  <c r="AN27" i="61" s="1"/>
  <c r="R466" i="60"/>
  <c r="AB19" i="61" s="1"/>
  <c r="AJ19" i="61" s="1"/>
  <c r="AN19" i="61" s="1"/>
  <c r="J466" i="60"/>
  <c r="AB11" i="61" s="1"/>
  <c r="AJ11" i="61" s="1"/>
  <c r="AN11" i="61" s="1"/>
  <c r="CK466" i="60"/>
  <c r="AB90" i="61" s="1"/>
  <c r="AJ90" i="61" s="1"/>
  <c r="AN90" i="61" s="1"/>
  <c r="CC466" i="60"/>
  <c r="AB82" i="61" s="1"/>
  <c r="AJ82" i="61" s="1"/>
  <c r="AN82" i="61" s="1"/>
  <c r="BU466" i="60"/>
  <c r="AB74" i="61" s="1"/>
  <c r="AJ74" i="61" s="1"/>
  <c r="AN74" i="61" s="1"/>
  <c r="BM466" i="60"/>
  <c r="AB66" i="61" s="1"/>
  <c r="AJ66" i="61" s="1"/>
  <c r="AN66" i="61" s="1"/>
  <c r="BE466" i="60"/>
  <c r="AB58" i="61" s="1"/>
  <c r="AJ58" i="61" s="1"/>
  <c r="AN58" i="61" s="1"/>
  <c r="AW466" i="60"/>
  <c r="AB50" i="61" s="1"/>
  <c r="AJ50" i="61" s="1"/>
  <c r="AN50" i="61" s="1"/>
  <c r="AO466" i="60"/>
  <c r="AB42" i="61" s="1"/>
  <c r="AJ42" i="61" s="1"/>
  <c r="AN42" i="61" s="1"/>
  <c r="AG466" i="60"/>
  <c r="AB34" i="61" s="1"/>
  <c r="AJ34" i="61" s="1"/>
  <c r="AN34" i="61" s="1"/>
  <c r="Y466" i="60"/>
  <c r="AB26" i="61" s="1"/>
  <c r="AJ26" i="61" s="1"/>
  <c r="AN26" i="61" s="1"/>
  <c r="Q466" i="60"/>
  <c r="AB18" i="61" s="1"/>
  <c r="AJ18" i="61" s="1"/>
  <c r="AN18" i="61" s="1"/>
  <c r="I466" i="60"/>
  <c r="AB10" i="61" s="1"/>
  <c r="AJ10" i="61" s="1"/>
  <c r="AN10" i="61" s="1"/>
  <c r="CJ443" i="60"/>
  <c r="CJ445" i="60" s="1"/>
  <c r="CF443" i="60"/>
  <c r="CF445" i="60" s="1"/>
  <c r="CB443" i="60"/>
  <c r="CB445" i="60" s="1"/>
  <c r="BX443" i="60"/>
  <c r="BX445" i="60" s="1"/>
  <c r="BT443" i="60"/>
  <c r="BT445" i="60" s="1"/>
  <c r="BP443" i="60"/>
  <c r="BP445" i="60" s="1"/>
  <c r="BL443" i="60"/>
  <c r="BL445" i="60" s="1"/>
  <c r="BH443" i="60"/>
  <c r="BH445" i="60" s="1"/>
  <c r="BD443" i="60"/>
  <c r="BD445" i="60" s="1"/>
  <c r="AZ443" i="60"/>
  <c r="AZ445" i="60" s="1"/>
  <c r="AV443" i="60"/>
  <c r="AV445" i="60" s="1"/>
  <c r="AR443" i="60"/>
  <c r="AR445" i="60" s="1"/>
  <c r="AN443" i="60"/>
  <c r="AN445" i="60" s="1"/>
  <c r="AJ443" i="60"/>
  <c r="AJ445" i="60" s="1"/>
  <c r="AF443" i="60"/>
  <c r="AF445" i="60" s="1"/>
  <c r="AB443" i="60"/>
  <c r="AB445" i="60" s="1"/>
  <c r="X443" i="60"/>
  <c r="X445" i="60" s="1"/>
  <c r="T443" i="60"/>
  <c r="T445" i="60" s="1"/>
  <c r="P443" i="60"/>
  <c r="P445" i="60" s="1"/>
  <c r="L443" i="60"/>
  <c r="L445" i="60" s="1"/>
  <c r="H443" i="60"/>
  <c r="H445" i="60" s="1"/>
  <c r="CL370" i="60"/>
  <c r="CL444" i="60" s="1"/>
  <c r="CH370" i="60"/>
  <c r="CH444" i="60" s="1"/>
  <c r="CD370" i="60"/>
  <c r="CD444" i="60" s="1"/>
  <c r="BZ370" i="60"/>
  <c r="BZ444" i="60" s="1"/>
  <c r="BV370" i="60"/>
  <c r="BV444" i="60" s="1"/>
  <c r="BR370" i="60"/>
  <c r="BR444" i="60" s="1"/>
  <c r="BN370" i="60"/>
  <c r="BN444" i="60" s="1"/>
  <c r="BJ370" i="60"/>
  <c r="BJ444" i="60" s="1"/>
  <c r="BF370" i="60"/>
  <c r="BF444" i="60" s="1"/>
  <c r="BB370" i="60"/>
  <c r="BB444" i="60" s="1"/>
  <c r="AX370" i="60"/>
  <c r="AX444" i="60" s="1"/>
  <c r="AT370" i="60"/>
  <c r="AT444" i="60" s="1"/>
  <c r="AP370" i="60"/>
  <c r="AP444" i="60" s="1"/>
  <c r="AL370" i="60"/>
  <c r="AL444" i="60" s="1"/>
  <c r="AH370" i="60"/>
  <c r="AH444" i="60" s="1"/>
  <c r="AD370" i="60"/>
  <c r="AD444" i="60" s="1"/>
  <c r="Z370" i="60"/>
  <c r="Z444" i="60" s="1"/>
  <c r="V370" i="60"/>
  <c r="V444" i="60" s="1"/>
  <c r="R370" i="60"/>
  <c r="R444" i="60" s="1"/>
  <c r="N370" i="60"/>
  <c r="N444" i="60" s="1"/>
  <c r="J370" i="60"/>
  <c r="J444" i="60" s="1"/>
  <c r="F370" i="60"/>
  <c r="F444" i="60" s="1"/>
  <c r="CM443" i="60"/>
  <c r="CM445" i="60" s="1"/>
  <c r="CI443" i="60"/>
  <c r="CI445" i="60" s="1"/>
  <c r="CE443" i="60"/>
  <c r="CE445" i="60" s="1"/>
  <c r="CA443" i="60"/>
  <c r="CA445" i="60" s="1"/>
  <c r="BW443" i="60"/>
  <c r="BW445" i="60" s="1"/>
  <c r="BS443" i="60"/>
  <c r="BS445" i="60" s="1"/>
  <c r="BO443" i="60"/>
  <c r="BO445" i="60" s="1"/>
  <c r="BK443" i="60"/>
  <c r="BK445" i="60" s="1"/>
  <c r="BG443" i="60"/>
  <c r="BG445" i="60" s="1"/>
  <c r="BC443" i="60"/>
  <c r="BC445" i="60" s="1"/>
  <c r="AY443" i="60"/>
  <c r="AY445" i="60" s="1"/>
  <c r="AU443" i="60"/>
  <c r="AU445" i="60" s="1"/>
  <c r="AQ443" i="60"/>
  <c r="AQ445" i="60" s="1"/>
  <c r="AM443" i="60"/>
  <c r="AM445" i="60" s="1"/>
  <c r="AI443" i="60"/>
  <c r="AI445" i="60" s="1"/>
  <c r="AE443" i="60"/>
  <c r="AE445" i="60" s="1"/>
  <c r="AA443" i="60"/>
  <c r="AA445" i="60" s="1"/>
  <c r="W443" i="60"/>
  <c r="W445" i="60" s="1"/>
  <c r="S443" i="60"/>
  <c r="S445" i="60" s="1"/>
  <c r="O443" i="60"/>
  <c r="O445" i="60" s="1"/>
  <c r="K443" i="60"/>
  <c r="K445" i="60" s="1"/>
  <c r="G443" i="60"/>
  <c r="G445" i="60" s="1"/>
  <c r="CK370" i="60"/>
  <c r="CK444" i="60" s="1"/>
  <c r="CG370" i="60"/>
  <c r="CG444" i="60" s="1"/>
  <c r="CC370" i="60"/>
  <c r="CC444" i="60" s="1"/>
  <c r="BY370" i="60"/>
  <c r="BY444" i="60" s="1"/>
  <c r="BU370" i="60"/>
  <c r="BU444" i="60" s="1"/>
  <c r="BQ370" i="60"/>
  <c r="BQ444" i="60" s="1"/>
  <c r="BM370" i="60"/>
  <c r="BM444" i="60" s="1"/>
  <c r="BI370" i="60"/>
  <c r="BI444" i="60" s="1"/>
  <c r="BE370" i="60"/>
  <c r="BE444" i="60" s="1"/>
  <c r="BA370" i="60"/>
  <c r="BA444" i="60" s="1"/>
  <c r="AW370" i="60"/>
  <c r="AW444" i="60" s="1"/>
  <c r="AS370" i="60"/>
  <c r="AS444" i="60" s="1"/>
  <c r="AO370" i="60"/>
  <c r="AO444" i="60" s="1"/>
  <c r="AK370" i="60"/>
  <c r="AK444" i="60" s="1"/>
  <c r="AG370" i="60"/>
  <c r="AG444" i="60" s="1"/>
  <c r="AC370" i="60"/>
  <c r="AC444" i="60" s="1"/>
  <c r="Y370" i="60"/>
  <c r="Y444" i="60" s="1"/>
  <c r="U370" i="60"/>
  <c r="U444" i="60" s="1"/>
  <c r="Q370" i="60"/>
  <c r="Q444" i="60" s="1"/>
  <c r="M370" i="60"/>
  <c r="M444" i="60" s="1"/>
  <c r="I370" i="60"/>
  <c r="I444" i="60" s="1"/>
  <c r="E370" i="60"/>
  <c r="E444" i="60" s="1"/>
  <c r="CL443" i="60"/>
  <c r="CL445" i="60" s="1"/>
  <c r="CH443" i="60"/>
  <c r="CH445" i="60" s="1"/>
  <c r="CD443" i="60"/>
  <c r="CD445" i="60" s="1"/>
  <c r="BZ443" i="60"/>
  <c r="BZ445" i="60" s="1"/>
  <c r="BV443" i="60"/>
  <c r="BV445" i="60" s="1"/>
  <c r="BR443" i="60"/>
  <c r="BR445" i="60" s="1"/>
  <c r="BN443" i="60"/>
  <c r="BN445" i="60" s="1"/>
  <c r="BJ443" i="60"/>
  <c r="BJ445" i="60" s="1"/>
  <c r="BF443" i="60"/>
  <c r="BF445" i="60" s="1"/>
  <c r="BB443" i="60"/>
  <c r="BB445" i="60" s="1"/>
  <c r="AX443" i="60"/>
  <c r="AX445" i="60" s="1"/>
  <c r="AT443" i="60"/>
  <c r="AT445" i="60" s="1"/>
  <c r="AP443" i="60"/>
  <c r="AP445" i="60" s="1"/>
  <c r="AL443" i="60"/>
  <c r="AL445" i="60" s="1"/>
  <c r="AH443" i="60"/>
  <c r="AH445" i="60" s="1"/>
  <c r="AD443" i="60"/>
  <c r="AD445" i="60" s="1"/>
  <c r="Z443" i="60"/>
  <c r="Z445" i="60" s="1"/>
  <c r="V443" i="60"/>
  <c r="V445" i="60" s="1"/>
  <c r="R443" i="60"/>
  <c r="R445" i="60" s="1"/>
  <c r="N443" i="60"/>
  <c r="N445" i="60" s="1"/>
  <c r="J443" i="60"/>
  <c r="J445" i="60" s="1"/>
  <c r="F443" i="60"/>
  <c r="F445" i="60" s="1"/>
  <c r="CJ370" i="60"/>
  <c r="CJ444" i="60" s="1"/>
  <c r="CF370" i="60"/>
  <c r="CF444" i="60" s="1"/>
  <c r="CB370" i="60"/>
  <c r="CB444" i="60" s="1"/>
  <c r="BX370" i="60"/>
  <c r="BX444" i="60" s="1"/>
  <c r="BT370" i="60"/>
  <c r="BT444" i="60" s="1"/>
  <c r="BP370" i="60"/>
  <c r="BP444" i="60" s="1"/>
  <c r="BL370" i="60"/>
  <c r="BL444" i="60" s="1"/>
  <c r="BH370" i="60"/>
  <c r="BH444" i="60" s="1"/>
  <c r="BD370" i="60"/>
  <c r="BD444" i="60" s="1"/>
  <c r="AZ370" i="60"/>
  <c r="AZ444" i="60" s="1"/>
  <c r="AV370" i="60"/>
  <c r="AV444" i="60" s="1"/>
  <c r="AR370" i="60"/>
  <c r="AR444" i="60" s="1"/>
  <c r="AN370" i="60"/>
  <c r="AN444" i="60" s="1"/>
  <c r="AJ370" i="60"/>
  <c r="AJ444" i="60" s="1"/>
  <c r="AF370" i="60"/>
  <c r="AF444" i="60" s="1"/>
  <c r="AB370" i="60"/>
  <c r="AB444" i="60" s="1"/>
  <c r="X370" i="60"/>
  <c r="X444" i="60" s="1"/>
  <c r="T370" i="60"/>
  <c r="T444" i="60" s="1"/>
  <c r="P370" i="60"/>
  <c r="P444" i="60" s="1"/>
  <c r="L370" i="60"/>
  <c r="L444" i="60" s="1"/>
  <c r="H370" i="60"/>
  <c r="H444" i="60" s="1"/>
  <c r="CK443" i="60"/>
  <c r="CK445" i="60" s="1"/>
  <c r="CG443" i="60"/>
  <c r="CG445" i="60" s="1"/>
  <c r="CC443" i="60"/>
  <c r="CC445" i="60" s="1"/>
  <c r="BY443" i="60"/>
  <c r="BY445" i="60" s="1"/>
  <c r="BU443" i="60"/>
  <c r="BU445" i="60" s="1"/>
  <c r="BQ443" i="60"/>
  <c r="BQ445" i="60" s="1"/>
  <c r="BM443" i="60"/>
  <c r="BM445" i="60" s="1"/>
  <c r="BI443" i="60"/>
  <c r="BI445" i="60" s="1"/>
  <c r="BE443" i="60"/>
  <c r="BE445" i="60" s="1"/>
  <c r="BA443" i="60"/>
  <c r="BA445" i="60" s="1"/>
  <c r="AW443" i="60"/>
  <c r="AW445" i="60" s="1"/>
  <c r="AS443" i="60"/>
  <c r="AS445" i="60" s="1"/>
  <c r="AO443" i="60"/>
  <c r="AO445" i="60" s="1"/>
  <c r="AK443" i="60"/>
  <c r="AK445" i="60" s="1"/>
  <c r="AG443" i="60"/>
  <c r="AG445" i="60" s="1"/>
  <c r="AC443" i="60"/>
  <c r="AC445" i="60" s="1"/>
  <c r="Y443" i="60"/>
  <c r="Y445" i="60" s="1"/>
  <c r="U443" i="60"/>
  <c r="U445" i="60" s="1"/>
  <c r="Q443" i="60"/>
  <c r="Q445" i="60" s="1"/>
  <c r="M443" i="60"/>
  <c r="M445" i="60" s="1"/>
  <c r="I443" i="60"/>
  <c r="I445" i="60" s="1"/>
  <c r="E443" i="60"/>
  <c r="E445" i="60" s="1"/>
  <c r="CM370" i="60"/>
  <c r="CM444" i="60" s="1"/>
  <c r="CI370" i="60"/>
  <c r="CI444" i="60" s="1"/>
  <c r="CE370" i="60"/>
  <c r="CE444" i="60" s="1"/>
  <c r="CA370" i="60"/>
  <c r="CA444" i="60" s="1"/>
  <c r="BW370" i="60"/>
  <c r="BW444" i="60" s="1"/>
  <c r="BS370" i="60"/>
  <c r="BS444" i="60" s="1"/>
  <c r="BO370" i="60"/>
  <c r="BO444" i="60" s="1"/>
  <c r="BK370" i="60"/>
  <c r="BK444" i="60" s="1"/>
  <c r="BG370" i="60"/>
  <c r="BG444" i="60" s="1"/>
  <c r="BC370" i="60"/>
  <c r="BC444" i="60" s="1"/>
  <c r="AY370" i="60"/>
  <c r="AY444" i="60" s="1"/>
  <c r="AU370" i="60"/>
  <c r="AU444" i="60" s="1"/>
  <c r="AQ370" i="60"/>
  <c r="AQ444" i="60" s="1"/>
  <c r="AM370" i="60"/>
  <c r="AM444" i="60" s="1"/>
  <c r="AI370" i="60"/>
  <c r="AI444" i="60" s="1"/>
  <c r="AE370" i="60"/>
  <c r="AE444" i="60" s="1"/>
  <c r="AA370" i="60"/>
  <c r="AA444" i="60" s="1"/>
  <c r="W370" i="60"/>
  <c r="W444" i="60" s="1"/>
  <c r="S370" i="60"/>
  <c r="S444" i="60" s="1"/>
  <c r="O370" i="60"/>
  <c r="O444" i="60" s="1"/>
  <c r="K370" i="60"/>
  <c r="K444" i="60" s="1"/>
  <c r="G370" i="60"/>
  <c r="G444" i="60" s="1"/>
  <c r="CK249" i="60"/>
  <c r="CK455" i="60" s="1"/>
  <c r="CG249" i="60"/>
  <c r="CG455" i="60" s="1"/>
  <c r="CC249" i="60"/>
  <c r="CC455" i="60" s="1"/>
  <c r="BY249" i="60"/>
  <c r="BY455" i="60" s="1"/>
  <c r="BU249" i="60"/>
  <c r="BU455" i="60" s="1"/>
  <c r="BQ249" i="60"/>
  <c r="BQ455" i="60" s="1"/>
  <c r="BM249" i="60"/>
  <c r="BM455" i="60" s="1"/>
  <c r="BI249" i="60"/>
  <c r="BI455" i="60" s="1"/>
  <c r="BE249" i="60"/>
  <c r="BE455" i="60" s="1"/>
  <c r="BA249" i="60"/>
  <c r="BA455" i="60" s="1"/>
  <c r="AW249" i="60"/>
  <c r="AW455" i="60" s="1"/>
  <c r="AS249" i="60"/>
  <c r="AS455" i="60" s="1"/>
  <c r="AO249" i="60"/>
  <c r="AO455" i="60" s="1"/>
  <c r="AK249" i="60"/>
  <c r="AK455" i="60" s="1"/>
  <c r="AG249" i="60"/>
  <c r="AG455" i="60" s="1"/>
  <c r="AC249" i="60"/>
  <c r="AC455" i="60" s="1"/>
  <c r="Y249" i="60"/>
  <c r="Y455" i="60" s="1"/>
  <c r="U249" i="60"/>
  <c r="U455" i="60" s="1"/>
  <c r="Q249" i="60"/>
  <c r="Q455" i="60" s="1"/>
  <c r="M249" i="60"/>
  <c r="M455" i="60" s="1"/>
  <c r="I249" i="60"/>
  <c r="I455" i="60" s="1"/>
  <c r="E249" i="60"/>
  <c r="E455" i="60" s="1"/>
  <c r="CM201" i="60"/>
  <c r="CM454" i="60" s="1"/>
  <c r="CI201" i="60"/>
  <c r="CI454" i="60" s="1"/>
  <c r="CE201" i="60"/>
  <c r="CE454" i="60" s="1"/>
  <c r="CA201" i="60"/>
  <c r="CA454" i="60" s="1"/>
  <c r="BW201" i="60"/>
  <c r="BW454" i="60" s="1"/>
  <c r="BS201" i="60"/>
  <c r="BS454" i="60" s="1"/>
  <c r="BO201" i="60"/>
  <c r="BO454" i="60" s="1"/>
  <c r="BK201" i="60"/>
  <c r="BK454" i="60" s="1"/>
  <c r="BG201" i="60"/>
  <c r="BG454" i="60" s="1"/>
  <c r="BC201" i="60"/>
  <c r="BC454" i="60" s="1"/>
  <c r="AY201" i="60"/>
  <c r="AY454" i="60" s="1"/>
  <c r="AU201" i="60"/>
  <c r="AU454" i="60" s="1"/>
  <c r="AQ201" i="60"/>
  <c r="AQ454" i="60" s="1"/>
  <c r="AM201" i="60"/>
  <c r="AM454" i="60" s="1"/>
  <c r="AI201" i="60"/>
  <c r="AI454" i="60" s="1"/>
  <c r="AE201" i="60"/>
  <c r="AE454" i="60" s="1"/>
  <c r="AA201" i="60"/>
  <c r="AA454" i="60" s="1"/>
  <c r="W201" i="60"/>
  <c r="W454" i="60" s="1"/>
  <c r="S201" i="60"/>
  <c r="S454" i="60" s="1"/>
  <c r="O201" i="60"/>
  <c r="O454" i="60" s="1"/>
  <c r="K201" i="60"/>
  <c r="K454" i="60" s="1"/>
  <c r="G201" i="60"/>
  <c r="G454" i="60" s="1"/>
  <c r="CM53" i="60"/>
  <c r="CM450" i="60" s="1"/>
  <c r="CI53" i="60"/>
  <c r="CI450" i="60" s="1"/>
  <c r="CE53" i="60"/>
  <c r="CE450" i="60" s="1"/>
  <c r="CA53" i="60"/>
  <c r="CA450" i="60" s="1"/>
  <c r="BW53" i="60"/>
  <c r="BW450" i="60" s="1"/>
  <c r="BS53" i="60"/>
  <c r="BS450" i="60" s="1"/>
  <c r="BO53" i="60"/>
  <c r="BO450" i="60" s="1"/>
  <c r="BK53" i="60"/>
  <c r="BK450" i="60" s="1"/>
  <c r="BG53" i="60"/>
  <c r="BG450" i="60" s="1"/>
  <c r="BC53" i="60"/>
  <c r="BC450" i="60" s="1"/>
  <c r="AY53" i="60"/>
  <c r="AY450" i="60" s="1"/>
  <c r="AU53" i="60"/>
  <c r="AU450" i="60" s="1"/>
  <c r="AQ53" i="60"/>
  <c r="AQ450" i="60" s="1"/>
  <c r="AM53" i="60"/>
  <c r="AM450" i="60" s="1"/>
  <c r="AI53" i="60"/>
  <c r="AI450" i="60" s="1"/>
  <c r="AE53" i="60"/>
  <c r="AE450" i="60" s="1"/>
  <c r="AA53" i="60"/>
  <c r="AA450" i="60" s="1"/>
  <c r="W53" i="60"/>
  <c r="W450" i="60" s="1"/>
  <c r="S53" i="60"/>
  <c r="S450" i="60" s="1"/>
  <c r="O53" i="60"/>
  <c r="O450" i="60" s="1"/>
  <c r="K53" i="60"/>
  <c r="K450" i="60" s="1"/>
  <c r="G53" i="60"/>
  <c r="G450" i="60" s="1"/>
  <c r="CJ249" i="60"/>
  <c r="CJ455" i="60" s="1"/>
  <c r="CF249" i="60"/>
  <c r="CF455" i="60" s="1"/>
  <c r="CB249" i="60"/>
  <c r="CB455" i="60" s="1"/>
  <c r="BX249" i="60"/>
  <c r="BX455" i="60" s="1"/>
  <c r="BT249" i="60"/>
  <c r="BT455" i="60" s="1"/>
  <c r="BP249" i="60"/>
  <c r="BP455" i="60" s="1"/>
  <c r="BL249" i="60"/>
  <c r="BL455" i="60" s="1"/>
  <c r="BH249" i="60"/>
  <c r="BH455" i="60" s="1"/>
  <c r="BD249" i="60"/>
  <c r="BD455" i="60" s="1"/>
  <c r="AZ249" i="60"/>
  <c r="AZ455" i="60" s="1"/>
  <c r="AV249" i="60"/>
  <c r="AV455" i="60" s="1"/>
  <c r="AR249" i="60"/>
  <c r="AR455" i="60" s="1"/>
  <c r="AN249" i="60"/>
  <c r="AN455" i="60" s="1"/>
  <c r="AJ249" i="60"/>
  <c r="AJ455" i="60" s="1"/>
  <c r="AF249" i="60"/>
  <c r="AF455" i="60" s="1"/>
  <c r="AB249" i="60"/>
  <c r="AB455" i="60" s="1"/>
  <c r="X249" i="60"/>
  <c r="X455" i="60" s="1"/>
  <c r="T249" i="60"/>
  <c r="T455" i="60" s="1"/>
  <c r="P249" i="60"/>
  <c r="P455" i="60" s="1"/>
  <c r="L249" i="60"/>
  <c r="L455" i="60" s="1"/>
  <c r="H249" i="60"/>
  <c r="H455" i="60" s="1"/>
  <c r="CL201" i="60"/>
  <c r="CL454" i="60" s="1"/>
  <c r="CH201" i="60"/>
  <c r="CH454" i="60" s="1"/>
  <c r="BZ201" i="60"/>
  <c r="BZ454" i="60" s="1"/>
  <c r="BV201" i="60"/>
  <c r="BV454" i="60" s="1"/>
  <c r="BR201" i="60"/>
  <c r="BR454" i="60" s="1"/>
  <c r="BN201" i="60"/>
  <c r="BN454" i="60" s="1"/>
  <c r="BJ201" i="60"/>
  <c r="BJ454" i="60" s="1"/>
  <c r="BF201" i="60"/>
  <c r="BF454" i="60" s="1"/>
  <c r="BB201" i="60"/>
  <c r="BB454" i="60" s="1"/>
  <c r="AX201" i="60"/>
  <c r="AX454" i="60" s="1"/>
  <c r="AT201" i="60"/>
  <c r="AT454" i="60" s="1"/>
  <c r="AP201" i="60"/>
  <c r="AP454" i="60" s="1"/>
  <c r="AL201" i="60"/>
  <c r="AL454" i="60" s="1"/>
  <c r="AH201" i="60"/>
  <c r="AH454" i="60" s="1"/>
  <c r="AD201" i="60"/>
  <c r="AD454" i="60" s="1"/>
  <c r="Z201" i="60"/>
  <c r="Z454" i="60" s="1"/>
  <c r="V201" i="60"/>
  <c r="V454" i="60" s="1"/>
  <c r="R201" i="60"/>
  <c r="R454" i="60" s="1"/>
  <c r="N201" i="60"/>
  <c r="N454" i="60" s="1"/>
  <c r="J201" i="60"/>
  <c r="J454" i="60" s="1"/>
  <c r="F201" i="60"/>
  <c r="F454" i="60" s="1"/>
  <c r="CL53" i="60"/>
  <c r="CL450" i="60" s="1"/>
  <c r="CH53" i="60"/>
  <c r="CH450" i="60" s="1"/>
  <c r="CD53" i="60"/>
  <c r="CD450" i="60" s="1"/>
  <c r="BZ53" i="60"/>
  <c r="BZ450" i="60" s="1"/>
  <c r="BV53" i="60"/>
  <c r="BV450" i="60" s="1"/>
  <c r="BR53" i="60"/>
  <c r="BR450" i="60" s="1"/>
  <c r="BN53" i="60"/>
  <c r="BN450" i="60" s="1"/>
  <c r="BJ53" i="60"/>
  <c r="BJ450" i="60" s="1"/>
  <c r="BF53" i="60"/>
  <c r="BF450" i="60" s="1"/>
  <c r="BB53" i="60"/>
  <c r="BB450" i="60" s="1"/>
  <c r="AX53" i="60"/>
  <c r="AX450" i="60" s="1"/>
  <c r="AT53" i="60"/>
  <c r="AT450" i="60" s="1"/>
  <c r="AP53" i="60"/>
  <c r="AP450" i="60" s="1"/>
  <c r="AL53" i="60"/>
  <c r="AL450" i="60" s="1"/>
  <c r="AH53" i="60"/>
  <c r="AH450" i="60" s="1"/>
  <c r="AD53" i="60"/>
  <c r="AD450" i="60" s="1"/>
  <c r="Z53" i="60"/>
  <c r="Z450" i="60" s="1"/>
  <c r="V53" i="60"/>
  <c r="V450" i="60" s="1"/>
  <c r="R53" i="60"/>
  <c r="R450" i="60" s="1"/>
  <c r="N53" i="60"/>
  <c r="N450" i="60" s="1"/>
  <c r="J53" i="60"/>
  <c r="J450" i="60" s="1"/>
  <c r="F53" i="60"/>
  <c r="F450" i="60" s="1"/>
  <c r="CM249" i="60"/>
  <c r="CM455" i="60" s="1"/>
  <c r="CI249" i="60"/>
  <c r="CI455" i="60" s="1"/>
  <c r="CE249" i="60"/>
  <c r="CE455" i="60" s="1"/>
  <c r="CA249" i="60"/>
  <c r="CA455" i="60" s="1"/>
  <c r="BW249" i="60"/>
  <c r="BW455" i="60" s="1"/>
  <c r="BS249" i="60"/>
  <c r="BS455" i="60" s="1"/>
  <c r="BO249" i="60"/>
  <c r="BO455" i="60" s="1"/>
  <c r="BK249" i="60"/>
  <c r="BK455" i="60" s="1"/>
  <c r="BG249" i="60"/>
  <c r="BG455" i="60" s="1"/>
  <c r="BC249" i="60"/>
  <c r="BC455" i="60" s="1"/>
  <c r="AY249" i="60"/>
  <c r="AY455" i="60" s="1"/>
  <c r="AU249" i="60"/>
  <c r="AU455" i="60" s="1"/>
  <c r="AQ249" i="60"/>
  <c r="AQ455" i="60" s="1"/>
  <c r="AM249" i="60"/>
  <c r="AM455" i="60" s="1"/>
  <c r="AI249" i="60"/>
  <c r="AI455" i="60" s="1"/>
  <c r="AE249" i="60"/>
  <c r="AE455" i="60" s="1"/>
  <c r="AA249" i="60"/>
  <c r="AA455" i="60" s="1"/>
  <c r="W249" i="60"/>
  <c r="W455" i="60" s="1"/>
  <c r="S249" i="60"/>
  <c r="S455" i="60" s="1"/>
  <c r="O249" i="60"/>
  <c r="O455" i="60" s="1"/>
  <c r="K249" i="60"/>
  <c r="K455" i="60" s="1"/>
  <c r="G249" i="60"/>
  <c r="G455" i="60" s="1"/>
  <c r="CK201" i="60"/>
  <c r="CK454" i="60" s="1"/>
  <c r="CG201" i="60"/>
  <c r="CG454" i="60" s="1"/>
  <c r="CC201" i="60"/>
  <c r="CC454" i="60" s="1"/>
  <c r="BY201" i="60"/>
  <c r="BY454" i="60" s="1"/>
  <c r="BU201" i="60"/>
  <c r="BU454" i="60" s="1"/>
  <c r="BQ201" i="60"/>
  <c r="BQ454" i="60" s="1"/>
  <c r="BM201" i="60"/>
  <c r="BM454" i="60" s="1"/>
  <c r="BI201" i="60"/>
  <c r="BI454" i="60" s="1"/>
  <c r="BE201" i="60"/>
  <c r="BE454" i="60" s="1"/>
  <c r="BA201" i="60"/>
  <c r="BA454" i="60" s="1"/>
  <c r="AW201" i="60"/>
  <c r="AW454" i="60" s="1"/>
  <c r="AS201" i="60"/>
  <c r="AS454" i="60" s="1"/>
  <c r="AO201" i="60"/>
  <c r="AO454" i="60" s="1"/>
  <c r="AK201" i="60"/>
  <c r="AK454" i="60" s="1"/>
  <c r="AG201" i="60"/>
  <c r="AG454" i="60" s="1"/>
  <c r="AC201" i="60"/>
  <c r="AC454" i="60" s="1"/>
  <c r="Y201" i="60"/>
  <c r="Y454" i="60" s="1"/>
  <c r="U201" i="60"/>
  <c r="U454" i="60" s="1"/>
  <c r="Q201" i="60"/>
  <c r="Q454" i="60" s="1"/>
  <c r="M201" i="60"/>
  <c r="M454" i="60" s="1"/>
  <c r="I201" i="60"/>
  <c r="I454" i="60" s="1"/>
  <c r="E201" i="60"/>
  <c r="E454" i="60" s="1"/>
  <c r="CK53" i="60"/>
  <c r="CK450" i="60" s="1"/>
  <c r="CG53" i="60"/>
  <c r="CG450" i="60" s="1"/>
  <c r="CC53" i="60"/>
  <c r="CC450" i="60" s="1"/>
  <c r="BY53" i="60"/>
  <c r="BY450" i="60" s="1"/>
  <c r="BU53" i="60"/>
  <c r="BU450" i="60" s="1"/>
  <c r="BQ53" i="60"/>
  <c r="BQ450" i="60" s="1"/>
  <c r="BM53" i="60"/>
  <c r="BM450" i="60" s="1"/>
  <c r="BI53" i="60"/>
  <c r="BI450" i="60" s="1"/>
  <c r="BE53" i="60"/>
  <c r="BE450" i="60" s="1"/>
  <c r="BA53" i="60"/>
  <c r="BA450" i="60" s="1"/>
  <c r="AW53" i="60"/>
  <c r="AW450" i="60" s="1"/>
  <c r="AS53" i="60"/>
  <c r="AS450" i="60" s="1"/>
  <c r="AO53" i="60"/>
  <c r="AO450" i="60" s="1"/>
  <c r="AK53" i="60"/>
  <c r="AK450" i="60" s="1"/>
  <c r="AG53" i="60"/>
  <c r="AG450" i="60" s="1"/>
  <c r="AC53" i="60"/>
  <c r="AC450" i="60" s="1"/>
  <c r="Y53" i="60"/>
  <c r="Y450" i="60" s="1"/>
  <c r="U53" i="60"/>
  <c r="U450" i="60" s="1"/>
  <c r="Q53" i="60"/>
  <c r="Q450" i="60" s="1"/>
  <c r="M53" i="60"/>
  <c r="M450" i="60" s="1"/>
  <c r="I53" i="60"/>
  <c r="I450" i="60" s="1"/>
  <c r="E53" i="60"/>
  <c r="E450" i="60" s="1"/>
  <c r="CL249" i="60"/>
  <c r="CL455" i="60" s="1"/>
  <c r="CH249" i="60"/>
  <c r="CH455" i="60" s="1"/>
  <c r="CD249" i="60"/>
  <c r="CD455" i="60" s="1"/>
  <c r="BZ249" i="60"/>
  <c r="BZ455" i="60" s="1"/>
  <c r="BV249" i="60"/>
  <c r="BV455" i="60" s="1"/>
  <c r="BR249" i="60"/>
  <c r="BR455" i="60" s="1"/>
  <c r="BN249" i="60"/>
  <c r="BN455" i="60" s="1"/>
  <c r="BJ249" i="60"/>
  <c r="BJ455" i="60" s="1"/>
  <c r="BF249" i="60"/>
  <c r="BF455" i="60" s="1"/>
  <c r="BB249" i="60"/>
  <c r="BB455" i="60" s="1"/>
  <c r="AX249" i="60"/>
  <c r="AX455" i="60" s="1"/>
  <c r="AT249" i="60"/>
  <c r="AT455" i="60" s="1"/>
  <c r="AP249" i="60"/>
  <c r="AP455" i="60" s="1"/>
  <c r="AL249" i="60"/>
  <c r="AL455" i="60" s="1"/>
  <c r="AH249" i="60"/>
  <c r="AH455" i="60" s="1"/>
  <c r="AD249" i="60"/>
  <c r="AD455" i="60" s="1"/>
  <c r="Z249" i="60"/>
  <c r="Z455" i="60" s="1"/>
  <c r="V249" i="60"/>
  <c r="V455" i="60" s="1"/>
  <c r="R249" i="60"/>
  <c r="R455" i="60" s="1"/>
  <c r="N249" i="60"/>
  <c r="N455" i="60" s="1"/>
  <c r="J249" i="60"/>
  <c r="J455" i="60" s="1"/>
  <c r="F249" i="60"/>
  <c r="F455" i="60" s="1"/>
  <c r="CJ201" i="60"/>
  <c r="CJ454" i="60" s="1"/>
  <c r="CF201" i="60"/>
  <c r="CF454" i="60" s="1"/>
  <c r="CB201" i="60"/>
  <c r="CB454" i="60" s="1"/>
  <c r="BX201" i="60"/>
  <c r="BX454" i="60" s="1"/>
  <c r="BT201" i="60"/>
  <c r="BT454" i="60" s="1"/>
  <c r="BP201" i="60"/>
  <c r="BP454" i="60" s="1"/>
  <c r="BL201" i="60"/>
  <c r="BL454" i="60" s="1"/>
  <c r="BH201" i="60"/>
  <c r="BH454" i="60" s="1"/>
  <c r="BD201" i="60"/>
  <c r="BD454" i="60" s="1"/>
  <c r="AZ201" i="60"/>
  <c r="AZ454" i="60" s="1"/>
  <c r="AV201" i="60"/>
  <c r="AV454" i="60" s="1"/>
  <c r="AR201" i="60"/>
  <c r="AR454" i="60" s="1"/>
  <c r="AN201" i="60"/>
  <c r="AN454" i="60" s="1"/>
  <c r="AJ201" i="60"/>
  <c r="AJ454" i="60" s="1"/>
  <c r="AF201" i="60"/>
  <c r="AF454" i="60" s="1"/>
  <c r="AB201" i="60"/>
  <c r="AB454" i="60" s="1"/>
  <c r="X201" i="60"/>
  <c r="X454" i="60" s="1"/>
  <c r="T201" i="60"/>
  <c r="T454" i="60" s="1"/>
  <c r="P201" i="60"/>
  <c r="P454" i="60" s="1"/>
  <c r="L201" i="60"/>
  <c r="L454" i="60" s="1"/>
  <c r="H201" i="60"/>
  <c r="H454" i="60" s="1"/>
  <c r="CJ53" i="60"/>
  <c r="CJ450" i="60" s="1"/>
  <c r="CF53" i="60"/>
  <c r="CF450" i="60" s="1"/>
  <c r="CB53" i="60"/>
  <c r="CB450" i="60" s="1"/>
  <c r="BX53" i="60"/>
  <c r="BX450" i="60" s="1"/>
  <c r="BT53" i="60"/>
  <c r="BT450" i="60" s="1"/>
  <c r="BP53" i="60"/>
  <c r="BP450" i="60" s="1"/>
  <c r="BL53" i="60"/>
  <c r="BL450" i="60" s="1"/>
  <c r="BH53" i="60"/>
  <c r="BH450" i="60" s="1"/>
  <c r="BD53" i="60"/>
  <c r="BD450" i="60" s="1"/>
  <c r="AZ53" i="60"/>
  <c r="AZ450" i="60" s="1"/>
  <c r="AV53" i="60"/>
  <c r="AV450" i="60" s="1"/>
  <c r="AR53" i="60"/>
  <c r="AR450" i="60" s="1"/>
  <c r="AN53" i="60"/>
  <c r="AN450" i="60" s="1"/>
  <c r="AJ53" i="60"/>
  <c r="AJ450" i="60" s="1"/>
  <c r="AF53" i="60"/>
  <c r="AF450" i="60" s="1"/>
  <c r="AB53" i="60"/>
  <c r="AB450" i="60" s="1"/>
  <c r="X53" i="60"/>
  <c r="X450" i="60" s="1"/>
  <c r="T53" i="60"/>
  <c r="T450" i="60" s="1"/>
  <c r="P53" i="60"/>
  <c r="P450" i="60" s="1"/>
  <c r="L53" i="60"/>
  <c r="L450" i="60" s="1"/>
  <c r="H53" i="60"/>
  <c r="H450" i="60" s="1"/>
  <c r="AB6" i="61" l="1"/>
  <c r="AJ6" i="61" s="1"/>
  <c r="AN6" i="61" s="1"/>
  <c r="BK456" i="60"/>
  <c r="Y64" i="61"/>
  <c r="CA456" i="60"/>
  <c r="Y80" i="61"/>
  <c r="AE456" i="60"/>
  <c r="AU456" i="60"/>
  <c r="CI456" i="60"/>
  <c r="K456" i="60"/>
  <c r="AQ456" i="60"/>
  <c r="F456" i="60"/>
  <c r="V456" i="60"/>
  <c r="AL456" i="60"/>
  <c r="BG456" i="60"/>
  <c r="J456" i="60"/>
  <c r="Z456" i="60"/>
  <c r="AP456" i="60"/>
  <c r="BW456" i="60"/>
  <c r="AA456" i="60"/>
  <c r="CM456" i="60"/>
  <c r="S456" i="60"/>
  <c r="AI456" i="60"/>
  <c r="AY456" i="60"/>
  <c r="BO456" i="60"/>
  <c r="CE456" i="60"/>
  <c r="N456" i="60"/>
  <c r="AD456" i="60"/>
  <c r="AT456" i="60"/>
  <c r="BJ456" i="60"/>
  <c r="BZ456" i="60"/>
  <c r="I447" i="60"/>
  <c r="I457" i="60" s="1"/>
  <c r="Y447" i="60"/>
  <c r="Y457" i="60" s="1"/>
  <c r="AO447" i="60"/>
  <c r="AO457" i="60" s="1"/>
  <c r="BE447" i="60"/>
  <c r="BE457" i="60" s="1"/>
  <c r="BU447" i="60"/>
  <c r="BU457" i="60" s="1"/>
  <c r="CK447" i="60"/>
  <c r="CK457" i="60" s="1"/>
  <c r="F447" i="60"/>
  <c r="F457" i="60" s="1"/>
  <c r="V447" i="60"/>
  <c r="V457" i="60" s="1"/>
  <c r="AL447" i="60"/>
  <c r="AL457" i="60" s="1"/>
  <c r="BB447" i="60"/>
  <c r="BB457" i="60" s="1"/>
  <c r="BR447" i="60"/>
  <c r="BR457" i="60" s="1"/>
  <c r="CH447" i="60"/>
  <c r="CH457" i="60" s="1"/>
  <c r="S447" i="60"/>
  <c r="S457" i="60" s="1"/>
  <c r="AI447" i="60"/>
  <c r="AI457" i="60" s="1"/>
  <c r="AY447" i="60"/>
  <c r="AY457" i="60" s="1"/>
  <c r="BO447" i="60"/>
  <c r="BO457" i="60" s="1"/>
  <c r="CE447" i="60"/>
  <c r="CE457" i="60" s="1"/>
  <c r="L447" i="60"/>
  <c r="L457" i="60" s="1"/>
  <c r="AB447" i="60"/>
  <c r="AB457" i="60" s="1"/>
  <c r="AR447" i="60"/>
  <c r="AR457" i="60" s="1"/>
  <c r="BH447" i="60"/>
  <c r="BH457" i="60" s="1"/>
  <c r="BX447" i="60"/>
  <c r="BX457" i="60" s="1"/>
  <c r="BS456" i="60"/>
  <c r="R456" i="60"/>
  <c r="AH456" i="60"/>
  <c r="AX456" i="60"/>
  <c r="BN456" i="60"/>
  <c r="CD456" i="60"/>
  <c r="BS451" i="60"/>
  <c r="BS458" i="60" s="1"/>
  <c r="BS446" i="60"/>
  <c r="M447" i="60"/>
  <c r="M457" i="60" s="1"/>
  <c r="AC447" i="60"/>
  <c r="AC457" i="60" s="1"/>
  <c r="AS447" i="60"/>
  <c r="AS457" i="60" s="1"/>
  <c r="BI447" i="60"/>
  <c r="BI457" i="60" s="1"/>
  <c r="BY447" i="60"/>
  <c r="BY457" i="60" s="1"/>
  <c r="J447" i="60"/>
  <c r="J457" i="60" s="1"/>
  <c r="Z447" i="60"/>
  <c r="Z457" i="60" s="1"/>
  <c r="AP447" i="60"/>
  <c r="AP457" i="60" s="1"/>
  <c r="BF447" i="60"/>
  <c r="BF457" i="60" s="1"/>
  <c r="BV447" i="60"/>
  <c r="BV457" i="60" s="1"/>
  <c r="CL447" i="60"/>
  <c r="CL457" i="60" s="1"/>
  <c r="G447" i="60"/>
  <c r="G457" i="60" s="1"/>
  <c r="W447" i="60"/>
  <c r="W457" i="60" s="1"/>
  <c r="AM447" i="60"/>
  <c r="AM457" i="60" s="1"/>
  <c r="BC447" i="60"/>
  <c r="BC457" i="60" s="1"/>
  <c r="BS447" i="60"/>
  <c r="BS457" i="60" s="1"/>
  <c r="CI447" i="60"/>
  <c r="CI457" i="60" s="1"/>
  <c r="P447" i="60"/>
  <c r="P457" i="60" s="1"/>
  <c r="AF447" i="60"/>
  <c r="AF457" i="60" s="1"/>
  <c r="AV447" i="60"/>
  <c r="AV457" i="60" s="1"/>
  <c r="BL447" i="60"/>
  <c r="BL457" i="60" s="1"/>
  <c r="CB447" i="60"/>
  <c r="CB457" i="60" s="1"/>
  <c r="BB456" i="60"/>
  <c r="BR456" i="60"/>
  <c r="CH456" i="60"/>
  <c r="Q447" i="60"/>
  <c r="Q457" i="60" s="1"/>
  <c r="AG447" i="60"/>
  <c r="AG457" i="60" s="1"/>
  <c r="AW447" i="60"/>
  <c r="AW457" i="60" s="1"/>
  <c r="BM447" i="60"/>
  <c r="BM457" i="60" s="1"/>
  <c r="CC447" i="60"/>
  <c r="CC457" i="60" s="1"/>
  <c r="N447" i="60"/>
  <c r="N457" i="60" s="1"/>
  <c r="AD447" i="60"/>
  <c r="AD457" i="60" s="1"/>
  <c r="AT447" i="60"/>
  <c r="AT457" i="60" s="1"/>
  <c r="BJ447" i="60"/>
  <c r="BJ457" i="60" s="1"/>
  <c r="BZ447" i="60"/>
  <c r="BZ457" i="60" s="1"/>
  <c r="K447" i="60"/>
  <c r="K457" i="60" s="1"/>
  <c r="AA447" i="60"/>
  <c r="AA457" i="60" s="1"/>
  <c r="AQ447" i="60"/>
  <c r="AQ457" i="60" s="1"/>
  <c r="BG447" i="60"/>
  <c r="BG457" i="60" s="1"/>
  <c r="BW447" i="60"/>
  <c r="BW457" i="60" s="1"/>
  <c r="CM447" i="60"/>
  <c r="CM457" i="60" s="1"/>
  <c r="T447" i="60"/>
  <c r="T457" i="60" s="1"/>
  <c r="AJ447" i="60"/>
  <c r="AJ457" i="60" s="1"/>
  <c r="AZ447" i="60"/>
  <c r="AZ457" i="60" s="1"/>
  <c r="BP447" i="60"/>
  <c r="BP457" i="60" s="1"/>
  <c r="CF447" i="60"/>
  <c r="CF457" i="60" s="1"/>
  <c r="BF456" i="60"/>
  <c r="BV456" i="60"/>
  <c r="CL456" i="60"/>
  <c r="E447" i="60"/>
  <c r="E457" i="60" s="1"/>
  <c r="U447" i="60"/>
  <c r="U457" i="60" s="1"/>
  <c r="AK447" i="60"/>
  <c r="AK457" i="60" s="1"/>
  <c r="BA447" i="60"/>
  <c r="BA457" i="60" s="1"/>
  <c r="BQ447" i="60"/>
  <c r="BQ457" i="60" s="1"/>
  <c r="CG447" i="60"/>
  <c r="CG457" i="60" s="1"/>
  <c r="R447" i="60"/>
  <c r="R457" i="60" s="1"/>
  <c r="AH447" i="60"/>
  <c r="AH457" i="60" s="1"/>
  <c r="AX447" i="60"/>
  <c r="AX457" i="60" s="1"/>
  <c r="BN447" i="60"/>
  <c r="BN457" i="60" s="1"/>
  <c r="CD447" i="60"/>
  <c r="CD457" i="60" s="1"/>
  <c r="O447" i="60"/>
  <c r="O457" i="60" s="1"/>
  <c r="AE447" i="60"/>
  <c r="AE457" i="60" s="1"/>
  <c r="AU447" i="60"/>
  <c r="AU457" i="60" s="1"/>
  <c r="BK447" i="60"/>
  <c r="BK457" i="60" s="1"/>
  <c r="CA447" i="60"/>
  <c r="CA457" i="60" s="1"/>
  <c r="H447" i="60"/>
  <c r="H457" i="60" s="1"/>
  <c r="X447" i="60"/>
  <c r="X457" i="60" s="1"/>
  <c r="AN447" i="60"/>
  <c r="AN457" i="60" s="1"/>
  <c r="BD447" i="60"/>
  <c r="BD457" i="60" s="1"/>
  <c r="BT447" i="60"/>
  <c r="BT457" i="60" s="1"/>
  <c r="CJ447" i="60"/>
  <c r="CJ457" i="60" s="1"/>
  <c r="G456" i="60"/>
  <c r="O456" i="60"/>
  <c r="W456" i="60"/>
  <c r="AM456" i="60"/>
  <c r="BC456" i="60"/>
  <c r="H456" i="60"/>
  <c r="L456" i="60"/>
  <c r="P456" i="60"/>
  <c r="T456" i="60"/>
  <c r="X456" i="60"/>
  <c r="AB456" i="60"/>
  <c r="AF456" i="60"/>
  <c r="AJ456" i="60"/>
  <c r="AN456" i="60"/>
  <c r="AR456" i="60"/>
  <c r="AV456" i="60"/>
  <c r="AZ456" i="60"/>
  <c r="BD456" i="60"/>
  <c r="BH456" i="60"/>
  <c r="BL456" i="60"/>
  <c r="BP456" i="60"/>
  <c r="BT456" i="60"/>
  <c r="BX456" i="60"/>
  <c r="CB456" i="60"/>
  <c r="CF456" i="60"/>
  <c r="CJ456" i="60"/>
  <c r="E456" i="60"/>
  <c r="I456" i="60"/>
  <c r="M456" i="60"/>
  <c r="Q456" i="60"/>
  <c r="U456" i="60"/>
  <c r="Y456" i="60"/>
  <c r="AC456" i="60"/>
  <c r="AG456" i="60"/>
  <c r="AK456" i="60"/>
  <c r="AO456" i="60"/>
  <c r="AS456" i="60"/>
  <c r="AW456" i="60"/>
  <c r="BA456" i="60"/>
  <c r="BE456" i="60"/>
  <c r="BI456" i="60"/>
  <c r="BM456" i="60"/>
  <c r="BQ456" i="60"/>
  <c r="BU456" i="60"/>
  <c r="BY456" i="60"/>
  <c r="CC456" i="60"/>
  <c r="CG456" i="60"/>
  <c r="CK456" i="60"/>
  <c r="BS478" i="60" l="1"/>
  <c r="BS473" i="60"/>
  <c r="BS461" i="60"/>
  <c r="BS460" i="60"/>
  <c r="K72" i="61" s="1"/>
  <c r="O72" i="61" l="1"/>
  <c r="S72" i="61" s="1"/>
  <c r="BS462" i="60"/>
  <c r="R72" i="61" l="1"/>
  <c r="AG72" i="61"/>
  <c r="AK72" i="61" s="1"/>
  <c r="AI72" i="61"/>
  <c r="AM72" i="61" s="1"/>
  <c r="D850" i="1" l="1"/>
  <c r="E850" i="1"/>
  <c r="F850" i="1"/>
  <c r="G850" i="1"/>
  <c r="H850" i="1"/>
  <c r="I850" i="1"/>
  <c r="J850" i="1"/>
  <c r="K850" i="1"/>
  <c r="L850" i="1"/>
  <c r="M850" i="1"/>
  <c r="N850" i="1"/>
  <c r="O850" i="1"/>
  <c r="P850" i="1"/>
  <c r="Q850" i="1"/>
  <c r="R850" i="1"/>
  <c r="S850" i="1"/>
  <c r="T850" i="1"/>
  <c r="U850" i="1"/>
  <c r="V850" i="1"/>
  <c r="W850" i="1"/>
  <c r="X850" i="1"/>
  <c r="Y850" i="1"/>
  <c r="Z850" i="1"/>
  <c r="AA850" i="1"/>
  <c r="AB850" i="1"/>
  <c r="AC850" i="1"/>
  <c r="AD850" i="1"/>
  <c r="AE850" i="1"/>
  <c r="AF850" i="1"/>
  <c r="AG850" i="1"/>
  <c r="AH850" i="1"/>
  <c r="AI850" i="1"/>
  <c r="AJ850" i="1"/>
  <c r="AK850" i="1"/>
  <c r="AL850" i="1"/>
  <c r="AM850" i="1"/>
  <c r="AN850" i="1"/>
  <c r="AO850" i="1"/>
  <c r="AP850" i="1"/>
  <c r="AQ850" i="1"/>
  <c r="AR850" i="1"/>
  <c r="AS850" i="1"/>
  <c r="AT850" i="1"/>
  <c r="AU850" i="1"/>
  <c r="AV850" i="1"/>
  <c r="AW850" i="1"/>
  <c r="AX850" i="1"/>
  <c r="AY850" i="1"/>
  <c r="AZ850" i="1"/>
  <c r="BA850" i="1"/>
  <c r="BB850" i="1"/>
  <c r="BC850" i="1"/>
  <c r="BD850" i="1"/>
  <c r="BE850" i="1"/>
  <c r="BF850" i="1"/>
  <c r="BG850" i="1"/>
  <c r="BH850" i="1"/>
  <c r="BI850" i="1"/>
  <c r="BJ850" i="1"/>
  <c r="BK850" i="1"/>
  <c r="BL850" i="1"/>
  <c r="BM850" i="1"/>
  <c r="BN850" i="1"/>
  <c r="BO850" i="1"/>
  <c r="BP850" i="1"/>
  <c r="BQ850" i="1"/>
  <c r="BR850" i="1"/>
  <c r="BS850" i="1"/>
  <c r="BT850" i="1"/>
  <c r="BU850" i="1"/>
  <c r="BV850" i="1"/>
  <c r="BW850" i="1"/>
  <c r="BX850" i="1"/>
  <c r="BY850" i="1"/>
  <c r="BZ850" i="1"/>
  <c r="CA850" i="1"/>
  <c r="CB850" i="1"/>
  <c r="CC850" i="1"/>
  <c r="CD850" i="1"/>
  <c r="CE850" i="1"/>
  <c r="CF850" i="1"/>
  <c r="CG850" i="1"/>
  <c r="CH850" i="1"/>
  <c r="CI850" i="1"/>
  <c r="CJ850" i="1"/>
  <c r="CK850" i="1"/>
  <c r="CL850" i="1"/>
  <c r="D852" i="1"/>
  <c r="E852" i="1"/>
  <c r="F852" i="1"/>
  <c r="G852" i="1"/>
  <c r="H852" i="1"/>
  <c r="I852" i="1"/>
  <c r="J852" i="1"/>
  <c r="K852" i="1"/>
  <c r="L852" i="1"/>
  <c r="M852" i="1"/>
  <c r="N852" i="1"/>
  <c r="O852" i="1"/>
  <c r="P852" i="1"/>
  <c r="Q852" i="1"/>
  <c r="R852" i="1"/>
  <c r="S852" i="1"/>
  <c r="T852" i="1"/>
  <c r="U852" i="1"/>
  <c r="V852" i="1"/>
  <c r="W852" i="1"/>
  <c r="X852" i="1"/>
  <c r="Y852" i="1"/>
  <c r="Z852" i="1"/>
  <c r="AA852" i="1"/>
  <c r="AB852" i="1"/>
  <c r="AC852" i="1"/>
  <c r="AD852" i="1"/>
  <c r="AE852" i="1"/>
  <c r="AF852" i="1"/>
  <c r="AG852" i="1"/>
  <c r="AH852" i="1"/>
  <c r="AI852" i="1"/>
  <c r="AJ852" i="1"/>
  <c r="AK852" i="1"/>
  <c r="AL852" i="1"/>
  <c r="AM852" i="1"/>
  <c r="AN852" i="1"/>
  <c r="AO852" i="1"/>
  <c r="AP852" i="1"/>
  <c r="AQ852" i="1"/>
  <c r="AR852" i="1"/>
  <c r="AS852" i="1"/>
  <c r="AT852" i="1"/>
  <c r="AU852" i="1"/>
  <c r="AV852" i="1"/>
  <c r="AW852" i="1"/>
  <c r="AX852" i="1"/>
  <c r="AY852" i="1"/>
  <c r="AZ852" i="1"/>
  <c r="BA852" i="1"/>
  <c r="BB852" i="1"/>
  <c r="BC852" i="1"/>
  <c r="BD852" i="1"/>
  <c r="BE852" i="1"/>
  <c r="BF852" i="1"/>
  <c r="BG852" i="1"/>
  <c r="BH852" i="1"/>
  <c r="BI852" i="1"/>
  <c r="BJ852" i="1"/>
  <c r="BK852" i="1"/>
  <c r="BL852" i="1"/>
  <c r="BM852" i="1"/>
  <c r="BN852" i="1"/>
  <c r="BO852" i="1"/>
  <c r="BP852" i="1"/>
  <c r="BQ852" i="1"/>
  <c r="BR852" i="1"/>
  <c r="BS852" i="1"/>
  <c r="BT852" i="1"/>
  <c r="BU852" i="1"/>
  <c r="BV852" i="1"/>
  <c r="BW852" i="1"/>
  <c r="BX852" i="1"/>
  <c r="BY852" i="1"/>
  <c r="BZ852" i="1"/>
  <c r="CA852" i="1"/>
  <c r="CB852" i="1"/>
  <c r="CC852" i="1"/>
  <c r="CD852" i="1"/>
  <c r="CE852" i="1"/>
  <c r="CF852" i="1"/>
  <c r="CG852" i="1"/>
  <c r="CH852" i="1"/>
  <c r="CI852" i="1"/>
  <c r="CJ852" i="1"/>
  <c r="CK852" i="1"/>
  <c r="CL852" i="1"/>
  <c r="D853" i="1"/>
  <c r="E853" i="1"/>
  <c r="F853" i="1"/>
  <c r="G853" i="1"/>
  <c r="H853" i="1"/>
  <c r="I853" i="1"/>
  <c r="J853" i="1"/>
  <c r="K853" i="1"/>
  <c r="L853" i="1"/>
  <c r="M853" i="1"/>
  <c r="N853" i="1"/>
  <c r="O853" i="1"/>
  <c r="P853" i="1"/>
  <c r="Q853" i="1"/>
  <c r="R853" i="1"/>
  <c r="S853" i="1"/>
  <c r="T853" i="1"/>
  <c r="U853" i="1"/>
  <c r="V853" i="1"/>
  <c r="W853" i="1"/>
  <c r="X853" i="1"/>
  <c r="Y853" i="1"/>
  <c r="Z853" i="1"/>
  <c r="AA853" i="1"/>
  <c r="AB853" i="1"/>
  <c r="AC853" i="1"/>
  <c r="AD853" i="1"/>
  <c r="AE853" i="1"/>
  <c r="AF853" i="1"/>
  <c r="AG853" i="1"/>
  <c r="AH853" i="1"/>
  <c r="AI853" i="1"/>
  <c r="AJ853" i="1"/>
  <c r="AK853" i="1"/>
  <c r="AL853" i="1"/>
  <c r="AM853" i="1"/>
  <c r="AN853" i="1"/>
  <c r="AO853" i="1"/>
  <c r="AP853" i="1"/>
  <c r="AQ853" i="1"/>
  <c r="AR853" i="1"/>
  <c r="AS853" i="1"/>
  <c r="AT853" i="1"/>
  <c r="AU853" i="1"/>
  <c r="AV853" i="1"/>
  <c r="AW853" i="1"/>
  <c r="AX853" i="1"/>
  <c r="AY853" i="1"/>
  <c r="AZ853" i="1"/>
  <c r="BA853" i="1"/>
  <c r="BB853" i="1"/>
  <c r="BC853" i="1"/>
  <c r="BD853" i="1"/>
  <c r="BE853" i="1"/>
  <c r="BF853" i="1"/>
  <c r="BG853" i="1"/>
  <c r="BH853" i="1"/>
  <c r="BI853" i="1"/>
  <c r="BJ853" i="1"/>
  <c r="BK853" i="1"/>
  <c r="BL853" i="1"/>
  <c r="BM853" i="1"/>
  <c r="BN853" i="1"/>
  <c r="BO853" i="1"/>
  <c r="BP853" i="1"/>
  <c r="BQ853" i="1"/>
  <c r="BR853" i="1"/>
  <c r="BS853" i="1"/>
  <c r="BT853" i="1"/>
  <c r="BU853" i="1"/>
  <c r="BV853" i="1"/>
  <c r="BW853" i="1"/>
  <c r="BX853" i="1"/>
  <c r="BY853" i="1"/>
  <c r="BZ853" i="1"/>
  <c r="CA853" i="1"/>
  <c r="CB853" i="1"/>
  <c r="CC853" i="1"/>
  <c r="CD853" i="1"/>
  <c r="CE853" i="1"/>
  <c r="CF853" i="1"/>
  <c r="CG853" i="1"/>
  <c r="CH853" i="1"/>
  <c r="CI853" i="1"/>
  <c r="CJ853" i="1"/>
  <c r="CK853" i="1"/>
  <c r="CL853" i="1"/>
  <c r="D857" i="1"/>
  <c r="E857" i="1"/>
  <c r="F857" i="1"/>
  <c r="G857" i="1"/>
  <c r="H857" i="1"/>
  <c r="I857" i="1"/>
  <c r="J857" i="1"/>
  <c r="K857" i="1"/>
  <c r="L857" i="1"/>
  <c r="M857" i="1"/>
  <c r="N857" i="1"/>
  <c r="O857" i="1"/>
  <c r="P857" i="1"/>
  <c r="Q857" i="1"/>
  <c r="R857" i="1"/>
  <c r="S857" i="1"/>
  <c r="T857" i="1"/>
  <c r="U857" i="1"/>
  <c r="V857" i="1"/>
  <c r="W857" i="1"/>
  <c r="X857" i="1"/>
  <c r="Y857" i="1"/>
  <c r="Z857" i="1"/>
  <c r="AA857" i="1"/>
  <c r="AB857" i="1"/>
  <c r="AC857" i="1"/>
  <c r="AD857" i="1"/>
  <c r="AE857" i="1"/>
  <c r="AF857" i="1"/>
  <c r="AG857" i="1"/>
  <c r="AH857" i="1"/>
  <c r="AI857" i="1"/>
  <c r="AJ857" i="1"/>
  <c r="AK857" i="1"/>
  <c r="AL857" i="1"/>
  <c r="AM857" i="1"/>
  <c r="AN857" i="1"/>
  <c r="AO857" i="1"/>
  <c r="AP857" i="1"/>
  <c r="AQ857" i="1"/>
  <c r="AR857" i="1"/>
  <c r="AS857" i="1"/>
  <c r="AT857" i="1"/>
  <c r="AU857" i="1"/>
  <c r="AV857" i="1"/>
  <c r="AW857" i="1"/>
  <c r="AX857" i="1"/>
  <c r="AY857" i="1"/>
  <c r="AZ857" i="1"/>
  <c r="BA857" i="1"/>
  <c r="BB857" i="1"/>
  <c r="BC857" i="1"/>
  <c r="BD857" i="1"/>
  <c r="BE857" i="1"/>
  <c r="BF857" i="1"/>
  <c r="BG857" i="1"/>
  <c r="BH857" i="1"/>
  <c r="BI857" i="1"/>
  <c r="BJ857" i="1"/>
  <c r="BK857" i="1"/>
  <c r="BL857" i="1"/>
  <c r="BM857" i="1"/>
  <c r="BN857" i="1"/>
  <c r="BO857" i="1"/>
  <c r="BP857" i="1"/>
  <c r="BQ857" i="1"/>
  <c r="BR857" i="1"/>
  <c r="BS857" i="1"/>
  <c r="BT857" i="1"/>
  <c r="BU857" i="1"/>
  <c r="BV857" i="1"/>
  <c r="BW857" i="1"/>
  <c r="BX857" i="1"/>
  <c r="BY857" i="1"/>
  <c r="BZ857" i="1"/>
  <c r="CA857" i="1"/>
  <c r="CB857" i="1"/>
  <c r="CC857" i="1"/>
  <c r="CD857" i="1"/>
  <c r="CE857" i="1"/>
  <c r="CF857" i="1"/>
  <c r="CG857" i="1"/>
  <c r="CH857" i="1"/>
  <c r="CI857" i="1"/>
  <c r="CJ857" i="1"/>
  <c r="CK857" i="1"/>
  <c r="CL857" i="1"/>
  <c r="D858" i="1"/>
  <c r="E858" i="1"/>
  <c r="F858" i="1"/>
  <c r="G858" i="1"/>
  <c r="H858" i="1"/>
  <c r="I858" i="1"/>
  <c r="J858" i="1"/>
  <c r="K858" i="1"/>
  <c r="L858" i="1"/>
  <c r="M858" i="1"/>
  <c r="N858" i="1"/>
  <c r="O858" i="1"/>
  <c r="P858" i="1"/>
  <c r="Q858" i="1"/>
  <c r="R858" i="1"/>
  <c r="S858" i="1"/>
  <c r="T858" i="1"/>
  <c r="U858" i="1"/>
  <c r="V858" i="1"/>
  <c r="W858" i="1"/>
  <c r="X858" i="1"/>
  <c r="Y858" i="1"/>
  <c r="Z858" i="1"/>
  <c r="AA858" i="1"/>
  <c r="AB858" i="1"/>
  <c r="AC858" i="1"/>
  <c r="AD858" i="1"/>
  <c r="AE858" i="1"/>
  <c r="AF858" i="1"/>
  <c r="AG858" i="1"/>
  <c r="AH858" i="1"/>
  <c r="AI858" i="1"/>
  <c r="AJ858" i="1"/>
  <c r="AK858" i="1"/>
  <c r="AL858" i="1"/>
  <c r="AM858" i="1"/>
  <c r="AN858" i="1"/>
  <c r="AO858" i="1"/>
  <c r="AP858" i="1"/>
  <c r="AQ858" i="1"/>
  <c r="AR858" i="1"/>
  <c r="AS858" i="1"/>
  <c r="AT858" i="1"/>
  <c r="AU858" i="1"/>
  <c r="AV858" i="1"/>
  <c r="AW858" i="1"/>
  <c r="AX858" i="1"/>
  <c r="AY858" i="1"/>
  <c r="AZ858" i="1"/>
  <c r="BA858" i="1"/>
  <c r="BB858" i="1"/>
  <c r="BC858" i="1"/>
  <c r="BD858" i="1"/>
  <c r="BE858" i="1"/>
  <c r="BF858" i="1"/>
  <c r="BG858" i="1"/>
  <c r="BH858" i="1"/>
  <c r="BI858" i="1"/>
  <c r="BJ858" i="1"/>
  <c r="BK858" i="1"/>
  <c r="BL858" i="1"/>
  <c r="BM858" i="1"/>
  <c r="BN858" i="1"/>
  <c r="BO858" i="1"/>
  <c r="BP858" i="1"/>
  <c r="BQ858" i="1"/>
  <c r="BR858" i="1"/>
  <c r="BS858" i="1"/>
  <c r="BT858" i="1"/>
  <c r="BU858" i="1"/>
  <c r="BV858" i="1"/>
  <c r="BW858" i="1"/>
  <c r="BX858" i="1"/>
  <c r="BY858" i="1"/>
  <c r="BZ858" i="1"/>
  <c r="CA858" i="1"/>
  <c r="CB858" i="1"/>
  <c r="CC858" i="1"/>
  <c r="CD858" i="1"/>
  <c r="CE858" i="1"/>
  <c r="CF858" i="1"/>
  <c r="CG858" i="1"/>
  <c r="CH858" i="1"/>
  <c r="CI858" i="1"/>
  <c r="CJ858" i="1"/>
  <c r="CK858" i="1"/>
  <c r="CL858" i="1"/>
  <c r="C858" i="1"/>
  <c r="C857" i="1"/>
  <c r="C853" i="1"/>
  <c r="C852" i="1"/>
  <c r="C850" i="1"/>
  <c r="AX859" i="1" l="1"/>
  <c r="AX854" i="1" s="1"/>
  <c r="N855" i="1"/>
  <c r="AY859" i="1"/>
  <c r="AY854" i="1" s="1"/>
  <c r="AE859" i="1"/>
  <c r="AE854" i="1" s="1"/>
  <c r="S859" i="1"/>
  <c r="S854" i="1" s="1"/>
  <c r="BZ855" i="1"/>
  <c r="BF855" i="1"/>
  <c r="AT855" i="1"/>
  <c r="Z855" i="1"/>
  <c r="CH859" i="1"/>
  <c r="CH854" i="1" s="1"/>
  <c r="CD859" i="1"/>
  <c r="CD854" i="1" s="1"/>
  <c r="BZ859" i="1"/>
  <c r="BZ854" i="1" s="1"/>
  <c r="BR859" i="1"/>
  <c r="BR854" i="1" s="1"/>
  <c r="BN859" i="1"/>
  <c r="BN854" i="1" s="1"/>
  <c r="BJ859" i="1"/>
  <c r="BJ854" i="1" s="1"/>
  <c r="BB859" i="1"/>
  <c r="BB854" i="1" s="1"/>
  <c r="AT859" i="1"/>
  <c r="AT854" i="1" s="1"/>
  <c r="AP859" i="1"/>
  <c r="AP854" i="1" s="1"/>
  <c r="AL859" i="1"/>
  <c r="AL854" i="1" s="1"/>
  <c r="AD859" i="1"/>
  <c r="AD854" i="1" s="1"/>
  <c r="Z859" i="1"/>
  <c r="Z854" i="1" s="1"/>
  <c r="V859" i="1"/>
  <c r="V854" i="1" s="1"/>
  <c r="N859" i="1"/>
  <c r="N854" i="1" s="1"/>
  <c r="J859" i="1"/>
  <c r="J854" i="1" s="1"/>
  <c r="F859" i="1"/>
  <c r="F854" i="1" s="1"/>
  <c r="BO855" i="1"/>
  <c r="BW855" i="1"/>
  <c r="BG855" i="1"/>
  <c r="AQ855" i="1"/>
  <c r="AI855" i="1"/>
  <c r="AA855" i="1"/>
  <c r="K855" i="1"/>
  <c r="CL855" i="1"/>
  <c r="CH855" i="1"/>
  <c r="CD855" i="1"/>
  <c r="BR855" i="1"/>
  <c r="BN855" i="1"/>
  <c r="BB855" i="1"/>
  <c r="AX855" i="1"/>
  <c r="AL855" i="1"/>
  <c r="AH855" i="1"/>
  <c r="V855" i="1"/>
  <c r="R855" i="1"/>
  <c r="F855" i="1"/>
  <c r="C859" i="1"/>
  <c r="CL859" i="1"/>
  <c r="CL854" i="1" s="1"/>
  <c r="BV859" i="1"/>
  <c r="BV854" i="1" s="1"/>
  <c r="BF859" i="1"/>
  <c r="BF854" i="1" s="1"/>
  <c r="AH859" i="1"/>
  <c r="AH854" i="1" s="1"/>
  <c r="R859" i="1"/>
  <c r="R854" i="1" s="1"/>
  <c r="CJ855" i="1"/>
  <c r="CF855" i="1"/>
  <c r="CB855" i="1"/>
  <c r="BX855" i="1"/>
  <c r="BT855" i="1"/>
  <c r="BP855" i="1"/>
  <c r="BL855" i="1"/>
  <c r="BH855" i="1"/>
  <c r="BD855" i="1"/>
  <c r="AZ855" i="1"/>
  <c r="AV855" i="1"/>
  <c r="AR855" i="1"/>
  <c r="AN855" i="1"/>
  <c r="AJ855" i="1"/>
  <c r="AF855" i="1"/>
  <c r="AB855" i="1"/>
  <c r="X855" i="1"/>
  <c r="T855" i="1"/>
  <c r="P855" i="1"/>
  <c r="L855" i="1"/>
  <c r="H855" i="1"/>
  <c r="D855" i="1"/>
  <c r="CK859" i="1"/>
  <c r="CK854" i="1" s="1"/>
  <c r="CG859" i="1"/>
  <c r="CG854" i="1" s="1"/>
  <c r="CC859" i="1"/>
  <c r="CC854" i="1" s="1"/>
  <c r="BY859" i="1"/>
  <c r="BY854" i="1" s="1"/>
  <c r="BU859" i="1"/>
  <c r="BU854" i="1" s="1"/>
  <c r="BQ859" i="1"/>
  <c r="BQ854" i="1" s="1"/>
  <c r="BM859" i="1"/>
  <c r="BM854" i="1" s="1"/>
  <c r="BI859" i="1"/>
  <c r="BI854" i="1" s="1"/>
  <c r="BE859" i="1"/>
  <c r="BE854" i="1" s="1"/>
  <c r="BA859" i="1"/>
  <c r="BA854" i="1" s="1"/>
  <c r="AW859" i="1"/>
  <c r="AW854" i="1" s="1"/>
  <c r="AS859" i="1"/>
  <c r="AS854" i="1" s="1"/>
  <c r="AO859" i="1"/>
  <c r="AO854" i="1" s="1"/>
  <c r="AK859" i="1"/>
  <c r="AK854" i="1" s="1"/>
  <c r="AG859" i="1"/>
  <c r="AG854" i="1" s="1"/>
  <c r="AC859" i="1"/>
  <c r="AC854" i="1" s="1"/>
  <c r="Y859" i="1"/>
  <c r="Y854" i="1" s="1"/>
  <c r="U859" i="1"/>
  <c r="U854" i="1" s="1"/>
  <c r="Q859" i="1"/>
  <c r="Q854" i="1" s="1"/>
  <c r="M859" i="1"/>
  <c r="M854" i="1" s="1"/>
  <c r="I859" i="1"/>
  <c r="I854" i="1" s="1"/>
  <c r="E859" i="1"/>
  <c r="E854" i="1" s="1"/>
  <c r="C855" i="1"/>
  <c r="CI859" i="1"/>
  <c r="CI854" i="1" s="1"/>
  <c r="CE859" i="1"/>
  <c r="CE854" i="1" s="1"/>
  <c r="CA859" i="1"/>
  <c r="CA854" i="1" s="1"/>
  <c r="BW859" i="1"/>
  <c r="BW854" i="1" s="1"/>
  <c r="BS859" i="1"/>
  <c r="BS854" i="1" s="1"/>
  <c r="BO859" i="1"/>
  <c r="BO854" i="1" s="1"/>
  <c r="BK859" i="1"/>
  <c r="BK854" i="1" s="1"/>
  <c r="BG859" i="1"/>
  <c r="BG854" i="1" s="1"/>
  <c r="BC859" i="1"/>
  <c r="BC854" i="1" s="1"/>
  <c r="AU859" i="1"/>
  <c r="AU854" i="1" s="1"/>
  <c r="AQ859" i="1"/>
  <c r="AQ854" i="1" s="1"/>
  <c r="AM859" i="1"/>
  <c r="AM854" i="1" s="1"/>
  <c r="AI859" i="1"/>
  <c r="AI854" i="1" s="1"/>
  <c r="AA859" i="1"/>
  <c r="AA854" i="1" s="1"/>
  <c r="W859" i="1"/>
  <c r="W854" i="1" s="1"/>
  <c r="O859" i="1"/>
  <c r="O854" i="1" s="1"/>
  <c r="K859" i="1"/>
  <c r="K854" i="1" s="1"/>
  <c r="G859" i="1"/>
  <c r="G854" i="1" s="1"/>
  <c r="CI855" i="1"/>
  <c r="CE855" i="1"/>
  <c r="CA855" i="1"/>
  <c r="BS855" i="1"/>
  <c r="BK855" i="1"/>
  <c r="BC855" i="1"/>
  <c r="AY855" i="1"/>
  <c r="AU855" i="1"/>
  <c r="AM855" i="1"/>
  <c r="AE855" i="1"/>
  <c r="W855" i="1"/>
  <c r="S855" i="1"/>
  <c r="O855" i="1"/>
  <c r="G855" i="1"/>
  <c r="BV855" i="1"/>
  <c r="BJ855" i="1"/>
  <c r="AP855" i="1"/>
  <c r="AD855" i="1"/>
  <c r="J855" i="1"/>
  <c r="CJ859" i="1"/>
  <c r="CJ854" i="1" s="1"/>
  <c r="CF859" i="1"/>
  <c r="CF854" i="1" s="1"/>
  <c r="CB859" i="1"/>
  <c r="CB854" i="1" s="1"/>
  <c r="BX859" i="1"/>
  <c r="BX854" i="1" s="1"/>
  <c r="BT859" i="1"/>
  <c r="BT854" i="1" s="1"/>
  <c r="BP859" i="1"/>
  <c r="BP854" i="1" s="1"/>
  <c r="BL859" i="1"/>
  <c r="BL854" i="1" s="1"/>
  <c r="BH859" i="1"/>
  <c r="BH854" i="1" s="1"/>
  <c r="BD859" i="1"/>
  <c r="BD854" i="1" s="1"/>
  <c r="AZ859" i="1"/>
  <c r="AZ854" i="1" s="1"/>
  <c r="AV859" i="1"/>
  <c r="AV854" i="1" s="1"/>
  <c r="AR859" i="1"/>
  <c r="AR854" i="1" s="1"/>
  <c r="AN859" i="1"/>
  <c r="AN854" i="1" s="1"/>
  <c r="AJ859" i="1"/>
  <c r="AJ854" i="1" s="1"/>
  <c r="AF859" i="1"/>
  <c r="AF854" i="1" s="1"/>
  <c r="AB859" i="1"/>
  <c r="AB854" i="1" s="1"/>
  <c r="X859" i="1"/>
  <c r="X854" i="1" s="1"/>
  <c r="T859" i="1"/>
  <c r="T854" i="1" s="1"/>
  <c r="P859" i="1"/>
  <c r="P854" i="1" s="1"/>
  <c r="L859" i="1"/>
  <c r="L854" i="1" s="1"/>
  <c r="H859" i="1"/>
  <c r="H854" i="1" s="1"/>
  <c r="D859" i="1"/>
  <c r="D854" i="1" s="1"/>
  <c r="CK855" i="1"/>
  <c r="CG855" i="1"/>
  <c r="CC855" i="1"/>
  <c r="BY855" i="1"/>
  <c r="BU855" i="1"/>
  <c r="BQ855" i="1"/>
  <c r="BM855" i="1"/>
  <c r="BI855" i="1"/>
  <c r="BE855" i="1"/>
  <c r="BA855" i="1"/>
  <c r="AW855" i="1"/>
  <c r="AS855" i="1"/>
  <c r="AO855" i="1"/>
  <c r="AK855" i="1"/>
  <c r="AG855" i="1"/>
  <c r="AC855" i="1"/>
  <c r="Y855" i="1"/>
  <c r="U855" i="1"/>
  <c r="Q855" i="1"/>
  <c r="M855" i="1"/>
  <c r="I855" i="1"/>
  <c r="E855" i="1"/>
  <c r="U1" i="62" l="1"/>
  <c r="CM5" i="60"/>
  <c r="CM33" i="60" s="1"/>
  <c r="CL5" i="60"/>
  <c r="CL33" i="60" s="1"/>
  <c r="CK5" i="60"/>
  <c r="CK33" i="60" s="1"/>
  <c r="CJ5" i="60"/>
  <c r="CJ33" i="60" s="1"/>
  <c r="CI5" i="60"/>
  <c r="CI33" i="60" s="1"/>
  <c r="CH5" i="60"/>
  <c r="CH33" i="60" s="1"/>
  <c r="CG5" i="60"/>
  <c r="CG33" i="60" s="1"/>
  <c r="CF5" i="60"/>
  <c r="CF33" i="60" s="1"/>
  <c r="CE5" i="60"/>
  <c r="CE33" i="60" s="1"/>
  <c r="CD5" i="60"/>
  <c r="CD33" i="60" s="1"/>
  <c r="CC5" i="60"/>
  <c r="CC33" i="60" s="1"/>
  <c r="CB5" i="60"/>
  <c r="CB33" i="60" s="1"/>
  <c r="CA5" i="60"/>
  <c r="CA33" i="60" s="1"/>
  <c r="BZ5" i="60"/>
  <c r="BZ33" i="60" s="1"/>
  <c r="BY5" i="60"/>
  <c r="BY33" i="60" s="1"/>
  <c r="BX5" i="60"/>
  <c r="BX33" i="60" s="1"/>
  <c r="BW5" i="60"/>
  <c r="BW33" i="60" s="1"/>
  <c r="BV5" i="60"/>
  <c r="BV33" i="60" s="1"/>
  <c r="BU5" i="60"/>
  <c r="BU33" i="60" s="1"/>
  <c r="BT5" i="60"/>
  <c r="BT33" i="60" s="1"/>
  <c r="BR5" i="60"/>
  <c r="BR33" i="60" s="1"/>
  <c r="BQ5" i="60"/>
  <c r="BQ33" i="60" s="1"/>
  <c r="BP5" i="60"/>
  <c r="BP33" i="60" s="1"/>
  <c r="BO5" i="60"/>
  <c r="BO33" i="60" s="1"/>
  <c r="BN5" i="60"/>
  <c r="BN33" i="60" s="1"/>
  <c r="BM5" i="60"/>
  <c r="BM33" i="60" s="1"/>
  <c r="BL5" i="60"/>
  <c r="BL33" i="60" s="1"/>
  <c r="BK5" i="60"/>
  <c r="BK33" i="60" s="1"/>
  <c r="BJ5" i="60"/>
  <c r="BJ33" i="60" s="1"/>
  <c r="BI5" i="60"/>
  <c r="BI33" i="60" s="1"/>
  <c r="BH5" i="60"/>
  <c r="BH33" i="60" s="1"/>
  <c r="BG5" i="60"/>
  <c r="BG33" i="60" s="1"/>
  <c r="BF5" i="60"/>
  <c r="BF33" i="60" s="1"/>
  <c r="BE5" i="60"/>
  <c r="BE33" i="60" s="1"/>
  <c r="BD5" i="60"/>
  <c r="BD33" i="60" s="1"/>
  <c r="BC5" i="60"/>
  <c r="BC33" i="60" s="1"/>
  <c r="BB5" i="60"/>
  <c r="BB33" i="60" s="1"/>
  <c r="BA5" i="60"/>
  <c r="BA33" i="60" s="1"/>
  <c r="AZ5" i="60"/>
  <c r="AZ33" i="60" s="1"/>
  <c r="AY5" i="60"/>
  <c r="AY33" i="60" s="1"/>
  <c r="AX5" i="60"/>
  <c r="AX33" i="60" s="1"/>
  <c r="AW5" i="60"/>
  <c r="AW33" i="60" s="1"/>
  <c r="AV5" i="60"/>
  <c r="AV33" i="60" s="1"/>
  <c r="AU5" i="60"/>
  <c r="AU33" i="60" s="1"/>
  <c r="AT5" i="60"/>
  <c r="AT33" i="60" s="1"/>
  <c r="AS5" i="60"/>
  <c r="AS33" i="60" s="1"/>
  <c r="AR5" i="60"/>
  <c r="AR33" i="60" s="1"/>
  <c r="AQ5" i="60"/>
  <c r="AQ33" i="60" s="1"/>
  <c r="AP5" i="60"/>
  <c r="AP33" i="60" s="1"/>
  <c r="AO5" i="60"/>
  <c r="AO33" i="60" s="1"/>
  <c r="AN5" i="60"/>
  <c r="AN33" i="60" s="1"/>
  <c r="AM5" i="60"/>
  <c r="AM33" i="60" s="1"/>
  <c r="AL5" i="60"/>
  <c r="AL33" i="60" s="1"/>
  <c r="AK5" i="60"/>
  <c r="AK33" i="60" s="1"/>
  <c r="AJ5" i="60"/>
  <c r="AJ33" i="60" s="1"/>
  <c r="AI5" i="60"/>
  <c r="AI33" i="60" s="1"/>
  <c r="AH5" i="60"/>
  <c r="AH33" i="60" s="1"/>
  <c r="AG5" i="60"/>
  <c r="AG33" i="60" s="1"/>
  <c r="AF5" i="60"/>
  <c r="AF33" i="60" s="1"/>
  <c r="AE5" i="60"/>
  <c r="AE33" i="60" s="1"/>
  <c r="AD5" i="60"/>
  <c r="AD33" i="60" s="1"/>
  <c r="AC5" i="60"/>
  <c r="AC33" i="60" s="1"/>
  <c r="AB5" i="60"/>
  <c r="AB33" i="60" s="1"/>
  <c r="AA5" i="60"/>
  <c r="AA33" i="60" s="1"/>
  <c r="Z5" i="60"/>
  <c r="Z33" i="60" s="1"/>
  <c r="Y5" i="60"/>
  <c r="Y33" i="60" s="1"/>
  <c r="X5" i="60"/>
  <c r="X33" i="60" s="1"/>
  <c r="W5" i="60"/>
  <c r="W33" i="60" s="1"/>
  <c r="V5" i="60"/>
  <c r="V33" i="60" s="1"/>
  <c r="U5" i="60"/>
  <c r="U33" i="60" s="1"/>
  <c r="T5" i="60"/>
  <c r="T33" i="60" s="1"/>
  <c r="S5" i="60"/>
  <c r="S33" i="60" s="1"/>
  <c r="R5" i="60"/>
  <c r="R33" i="60" s="1"/>
  <c r="Q5" i="60"/>
  <c r="Q33" i="60" s="1"/>
  <c r="P5" i="60"/>
  <c r="P33" i="60" s="1"/>
  <c r="O5" i="60"/>
  <c r="O33" i="60" s="1"/>
  <c r="N5" i="60"/>
  <c r="N33" i="60" s="1"/>
  <c r="M5" i="60"/>
  <c r="M33" i="60" s="1"/>
  <c r="L5" i="60"/>
  <c r="L33" i="60" s="1"/>
  <c r="K5" i="60"/>
  <c r="K33" i="60" s="1"/>
  <c r="J5" i="60"/>
  <c r="J33" i="60" s="1"/>
  <c r="I5" i="60"/>
  <c r="I33" i="60" s="1"/>
  <c r="H5" i="60"/>
  <c r="H33" i="60" s="1"/>
  <c r="G5" i="60"/>
  <c r="G33" i="60" s="1"/>
  <c r="F5" i="60"/>
  <c r="F33" i="60" s="1"/>
  <c r="E5" i="60"/>
  <c r="E33" i="60" s="1"/>
  <c r="H449" i="60" l="1"/>
  <c r="H446" i="60"/>
  <c r="L449" i="60"/>
  <c r="L446" i="60"/>
  <c r="AB449" i="60"/>
  <c r="AB446" i="60"/>
  <c r="AJ449" i="60"/>
  <c r="AJ446" i="60"/>
  <c r="AV449" i="60"/>
  <c r="AV446" i="60"/>
  <c r="BD449" i="60"/>
  <c r="BD446" i="60"/>
  <c r="BP449" i="60"/>
  <c r="BP446" i="60"/>
  <c r="E449" i="60"/>
  <c r="E451" i="60" s="1"/>
  <c r="E478" i="60" s="1"/>
  <c r="E446" i="60"/>
  <c r="M449" i="60"/>
  <c r="M451" i="60" s="1"/>
  <c r="M478" i="60" s="1"/>
  <c r="M446" i="60"/>
  <c r="U449" i="60"/>
  <c r="U451" i="60" s="1"/>
  <c r="U478" i="60" s="1"/>
  <c r="U446" i="60"/>
  <c r="AC449" i="60"/>
  <c r="AC451" i="60" s="1"/>
  <c r="AC478" i="60" s="1"/>
  <c r="AC446" i="60"/>
  <c r="AO449" i="60"/>
  <c r="AO446" i="60"/>
  <c r="AW449" i="60"/>
  <c r="AW446" i="60"/>
  <c r="BE449" i="60"/>
  <c r="BE451" i="60" s="1"/>
  <c r="BE478" i="60" s="1"/>
  <c r="BE446" i="60"/>
  <c r="BM449" i="60"/>
  <c r="BM451" i="60" s="1"/>
  <c r="BM478" i="60" s="1"/>
  <c r="BM446" i="60"/>
  <c r="BV449" i="60"/>
  <c r="BV451" i="60" s="1"/>
  <c r="BV446" i="60"/>
  <c r="P449" i="60"/>
  <c r="P446" i="60"/>
  <c r="X449" i="60"/>
  <c r="X446" i="60"/>
  <c r="AF449" i="60"/>
  <c r="AF446" i="60"/>
  <c r="AR449" i="60"/>
  <c r="AR446" i="60"/>
  <c r="AZ449" i="60"/>
  <c r="AZ446" i="60"/>
  <c r="BH449" i="60"/>
  <c r="BH446" i="60"/>
  <c r="BU449" i="60"/>
  <c r="BU451" i="60" s="1"/>
  <c r="BU446" i="60"/>
  <c r="BY449" i="60"/>
  <c r="BY446" i="60"/>
  <c r="CK449" i="60"/>
  <c r="CK446" i="60"/>
  <c r="I449" i="60"/>
  <c r="I451" i="60" s="1"/>
  <c r="I446" i="60"/>
  <c r="Q449" i="60"/>
  <c r="Q446" i="60"/>
  <c r="Y449" i="60"/>
  <c r="Y451" i="60" s="1"/>
  <c r="Y478" i="60" s="1"/>
  <c r="Y446" i="60"/>
  <c r="AG449" i="60"/>
  <c r="AG446" i="60"/>
  <c r="AK449" i="60"/>
  <c r="AK451" i="60" s="1"/>
  <c r="AK478" i="60" s="1"/>
  <c r="AK446" i="60"/>
  <c r="AS449" i="60"/>
  <c r="AS446" i="60"/>
  <c r="BA449" i="60"/>
  <c r="BA451" i="60" s="1"/>
  <c r="BA446" i="60"/>
  <c r="BI449" i="60"/>
  <c r="BI446" i="60"/>
  <c r="BQ449" i="60"/>
  <c r="BQ446" i="60"/>
  <c r="BZ449" i="60"/>
  <c r="BZ451" i="60" s="1"/>
  <c r="BZ446" i="60"/>
  <c r="CD449" i="60"/>
  <c r="CD451" i="60" s="1"/>
  <c r="CD446" i="60"/>
  <c r="CH449" i="60"/>
  <c r="CH451" i="60" s="1"/>
  <c r="CH446" i="60"/>
  <c r="CL449" i="60"/>
  <c r="CL451" i="60" s="1"/>
  <c r="CL446" i="60"/>
  <c r="F449" i="60"/>
  <c r="F451" i="60" s="1"/>
  <c r="F478" i="60" s="1"/>
  <c r="F446" i="60"/>
  <c r="J449" i="60"/>
  <c r="J451" i="60" s="1"/>
  <c r="J478" i="60" s="1"/>
  <c r="J446" i="60"/>
  <c r="N449" i="60"/>
  <c r="N451" i="60" s="1"/>
  <c r="N446" i="60"/>
  <c r="R449" i="60"/>
  <c r="R451" i="60" s="1"/>
  <c r="R478" i="60" s="1"/>
  <c r="R446" i="60"/>
  <c r="V449" i="60"/>
  <c r="V451" i="60" s="1"/>
  <c r="V446" i="60"/>
  <c r="Z449" i="60"/>
  <c r="Z451" i="60" s="1"/>
  <c r="Z478" i="60" s="1"/>
  <c r="Z446" i="60"/>
  <c r="AD449" i="60"/>
  <c r="AD451" i="60" s="1"/>
  <c r="AD446" i="60"/>
  <c r="AH449" i="60"/>
  <c r="AH451" i="60" s="1"/>
  <c r="AH478" i="60" s="1"/>
  <c r="AH446" i="60"/>
  <c r="AL449" i="60"/>
  <c r="AL451" i="60" s="1"/>
  <c r="AL446" i="60"/>
  <c r="AP449" i="60"/>
  <c r="AP451" i="60" s="1"/>
  <c r="AP446" i="60"/>
  <c r="AT449" i="60"/>
  <c r="AT451" i="60" s="1"/>
  <c r="AT446" i="60"/>
  <c r="AX449" i="60"/>
  <c r="AX451" i="60" s="1"/>
  <c r="AX446" i="60"/>
  <c r="BB449" i="60"/>
  <c r="BB451" i="60" s="1"/>
  <c r="BB446" i="60"/>
  <c r="BF449" i="60"/>
  <c r="BF451" i="60" s="1"/>
  <c r="BF446" i="60"/>
  <c r="BJ449" i="60"/>
  <c r="BJ451" i="60" s="1"/>
  <c r="BJ446" i="60"/>
  <c r="BN449" i="60"/>
  <c r="BN451" i="60" s="1"/>
  <c r="BN446" i="60"/>
  <c r="BR449" i="60"/>
  <c r="BR451" i="60" s="1"/>
  <c r="BR446" i="60"/>
  <c r="BW449" i="60"/>
  <c r="BW451" i="60" s="1"/>
  <c r="BW446" i="60"/>
  <c r="CA449" i="60"/>
  <c r="CA451" i="60" s="1"/>
  <c r="CA446" i="60"/>
  <c r="CE449" i="60"/>
  <c r="CE451" i="60" s="1"/>
  <c r="CE446" i="60"/>
  <c r="CI449" i="60"/>
  <c r="CI451" i="60" s="1"/>
  <c r="CI446" i="60"/>
  <c r="CM449" i="60"/>
  <c r="CM451" i="60" s="1"/>
  <c r="CM446" i="60"/>
  <c r="T449" i="60"/>
  <c r="T446" i="60"/>
  <c r="AN449" i="60"/>
  <c r="AN446" i="60"/>
  <c r="BL449" i="60"/>
  <c r="BL446" i="60"/>
  <c r="CC449" i="60"/>
  <c r="CC446" i="60"/>
  <c r="CG449" i="60"/>
  <c r="CG446" i="60"/>
  <c r="G449" i="60"/>
  <c r="G451" i="60" s="1"/>
  <c r="G478" i="60" s="1"/>
  <c r="G446" i="60"/>
  <c r="K449" i="60"/>
  <c r="K451" i="60" s="1"/>
  <c r="K478" i="60" s="1"/>
  <c r="K446" i="60"/>
  <c r="O449" i="60"/>
  <c r="O451" i="60" s="1"/>
  <c r="O446" i="60"/>
  <c r="S449" i="60"/>
  <c r="S451" i="60" s="1"/>
  <c r="S446" i="60"/>
  <c r="W449" i="60"/>
  <c r="W451" i="60" s="1"/>
  <c r="W478" i="60" s="1"/>
  <c r="W446" i="60"/>
  <c r="AA449" i="60"/>
  <c r="AA451" i="60" s="1"/>
  <c r="AA446" i="60"/>
  <c r="AE449" i="60"/>
  <c r="AE451" i="60" s="1"/>
  <c r="AE446" i="60"/>
  <c r="AI449" i="60"/>
  <c r="AI451" i="60" s="1"/>
  <c r="AI446" i="60"/>
  <c r="AM449" i="60"/>
  <c r="AM451" i="60" s="1"/>
  <c r="AM478" i="60" s="1"/>
  <c r="AM446" i="60"/>
  <c r="AQ449" i="60"/>
  <c r="AQ451" i="60" s="1"/>
  <c r="AQ446" i="60"/>
  <c r="AU449" i="60"/>
  <c r="AU451" i="60" s="1"/>
  <c r="AU478" i="60" s="1"/>
  <c r="AU446" i="60"/>
  <c r="AY449" i="60"/>
  <c r="AY451" i="60" s="1"/>
  <c r="AY446" i="60"/>
  <c r="BC449" i="60"/>
  <c r="BC451" i="60" s="1"/>
  <c r="BC446" i="60"/>
  <c r="BG449" i="60"/>
  <c r="BG451" i="60" s="1"/>
  <c r="BG446" i="60"/>
  <c r="BK449" i="60"/>
  <c r="BK451" i="60" s="1"/>
  <c r="BK478" i="60" s="1"/>
  <c r="BK446" i="60"/>
  <c r="BO449" i="60"/>
  <c r="BO451" i="60" s="1"/>
  <c r="BO446" i="60"/>
  <c r="BT449" i="60"/>
  <c r="BT446" i="60"/>
  <c r="BX449" i="60"/>
  <c r="BX446" i="60"/>
  <c r="CB449" i="60"/>
  <c r="CB446" i="60"/>
  <c r="CF449" i="60"/>
  <c r="CF446" i="60"/>
  <c r="CJ449" i="60"/>
  <c r="CJ446" i="60"/>
  <c r="O460" i="60" l="1"/>
  <c r="K16" i="61" s="1"/>
  <c r="O478" i="60"/>
  <c r="CM460" i="60"/>
  <c r="CM478" i="60"/>
  <c r="BW460" i="60"/>
  <c r="K76" i="61" s="1"/>
  <c r="BW478" i="60"/>
  <c r="BF460" i="60"/>
  <c r="K59" i="61" s="1"/>
  <c r="BF478" i="60"/>
  <c r="AP460" i="60"/>
  <c r="K43" i="61" s="1"/>
  <c r="AP478" i="60"/>
  <c r="CD460" i="60"/>
  <c r="K83" i="61" s="1"/>
  <c r="CD478" i="60"/>
  <c r="BA460" i="60"/>
  <c r="K54" i="61" s="1"/>
  <c r="BA478" i="60"/>
  <c r="BV460" i="60"/>
  <c r="K75" i="61" s="1"/>
  <c r="BV478" i="60"/>
  <c r="AE460" i="60"/>
  <c r="K32" i="61" s="1"/>
  <c r="AE478" i="60"/>
  <c r="AQ460" i="60"/>
  <c r="K44" i="61" s="1"/>
  <c r="AQ478" i="60"/>
  <c r="CI460" i="60"/>
  <c r="K88" i="61" s="1"/>
  <c r="CI478" i="60"/>
  <c r="BR460" i="60"/>
  <c r="K71" i="61" s="1"/>
  <c r="BR478" i="60"/>
  <c r="BB460" i="60"/>
  <c r="K55" i="61" s="1"/>
  <c r="BB478" i="60"/>
  <c r="AL460" i="60"/>
  <c r="K39" i="61" s="1"/>
  <c r="AL478" i="60"/>
  <c r="V460" i="60"/>
  <c r="K23" i="61" s="1"/>
  <c r="V478" i="60"/>
  <c r="BZ460" i="60"/>
  <c r="K79" i="61" s="1"/>
  <c r="BZ478" i="60"/>
  <c r="BU460" i="60"/>
  <c r="K74" i="61" s="1"/>
  <c r="BU478" i="60"/>
  <c r="BG460" i="60"/>
  <c r="K60" i="61" s="1"/>
  <c r="BG478" i="60"/>
  <c r="AA460" i="60"/>
  <c r="K28" i="61" s="1"/>
  <c r="AA478" i="60"/>
  <c r="BN460" i="60"/>
  <c r="K67" i="61" s="1"/>
  <c r="BN478" i="60"/>
  <c r="AX460" i="60"/>
  <c r="K51" i="61" s="1"/>
  <c r="AX478" i="60"/>
  <c r="CL460" i="60"/>
  <c r="K91" i="61" s="1"/>
  <c r="CL478" i="60"/>
  <c r="I460" i="60"/>
  <c r="K10" i="61" s="1"/>
  <c r="I478" i="60"/>
  <c r="BC460" i="60"/>
  <c r="K56" i="61" s="1"/>
  <c r="BC478" i="60"/>
  <c r="CE460" i="60"/>
  <c r="K84" i="61" s="1"/>
  <c r="CE478" i="60"/>
  <c r="BO460" i="60"/>
  <c r="K68" i="61" s="1"/>
  <c r="BO478" i="60"/>
  <c r="AY460" i="60"/>
  <c r="K52" i="61" s="1"/>
  <c r="AY478" i="60"/>
  <c r="AI460" i="60"/>
  <c r="K36" i="61" s="1"/>
  <c r="AI478" i="60"/>
  <c r="S460" i="60"/>
  <c r="K20" i="61" s="1"/>
  <c r="S478" i="60"/>
  <c r="CA460" i="60"/>
  <c r="K80" i="61" s="1"/>
  <c r="CA478" i="60"/>
  <c r="BJ460" i="60"/>
  <c r="K63" i="61" s="1"/>
  <c r="BJ478" i="60"/>
  <c r="AT460" i="60"/>
  <c r="K47" i="61" s="1"/>
  <c r="AT478" i="60"/>
  <c r="AD460" i="60"/>
  <c r="K31" i="61" s="1"/>
  <c r="AD478" i="60"/>
  <c r="N460" i="60"/>
  <c r="K15" i="61" s="1"/>
  <c r="N478" i="60"/>
  <c r="CH460" i="60"/>
  <c r="K87" i="61" s="1"/>
  <c r="CH478" i="60"/>
  <c r="F460" i="60"/>
  <c r="K7" i="61" s="1"/>
  <c r="K460" i="60"/>
  <c r="K12" i="61" s="1"/>
  <c r="BK458" i="60"/>
  <c r="BK473" i="60"/>
  <c r="BK461" i="60"/>
  <c r="BK460" i="60"/>
  <c r="AM473" i="60"/>
  <c r="AM458" i="60"/>
  <c r="AM461" i="60"/>
  <c r="AM460" i="60"/>
  <c r="K40" i="61" s="1"/>
  <c r="G473" i="60"/>
  <c r="G458" i="60"/>
  <c r="G461" i="60"/>
  <c r="G460" i="60"/>
  <c r="K8" i="61" s="1"/>
  <c r="AH473" i="60"/>
  <c r="AH458" i="60"/>
  <c r="AH461" i="60"/>
  <c r="AH460" i="60"/>
  <c r="K35" i="61" s="1"/>
  <c r="Z473" i="60"/>
  <c r="Z458" i="60"/>
  <c r="Z461" i="60"/>
  <c r="Z460" i="60"/>
  <c r="K27" i="61" s="1"/>
  <c r="J473" i="60"/>
  <c r="J458" i="60"/>
  <c r="J461" i="60"/>
  <c r="J460" i="60"/>
  <c r="K11" i="61" s="1"/>
  <c r="AU458" i="60"/>
  <c r="AU473" i="60"/>
  <c r="AU461" i="60"/>
  <c r="AU460" i="60"/>
  <c r="K48" i="61" s="1"/>
  <c r="W473" i="60"/>
  <c r="W458" i="60"/>
  <c r="W461" i="60"/>
  <c r="W460" i="60"/>
  <c r="K24" i="61" s="1"/>
  <c r="R473" i="60"/>
  <c r="R458" i="60"/>
  <c r="R461" i="60"/>
  <c r="R460" i="60"/>
  <c r="K19" i="61" s="1"/>
  <c r="BM473" i="60"/>
  <c r="BM458" i="60"/>
  <c r="BM461" i="60"/>
  <c r="CI458" i="60"/>
  <c r="CI473" i="60"/>
  <c r="CI461" i="60"/>
  <c r="BU458" i="60"/>
  <c r="BU473" i="60"/>
  <c r="BU461" i="60"/>
  <c r="BF473" i="60"/>
  <c r="BF458" i="60"/>
  <c r="BF461" i="60"/>
  <c r="AP458" i="60"/>
  <c r="AP473" i="60"/>
  <c r="AP461" i="60"/>
  <c r="AA473" i="60"/>
  <c r="AA458" i="60"/>
  <c r="AA461" i="60"/>
  <c r="V458" i="60"/>
  <c r="V473" i="60"/>
  <c r="V461" i="60"/>
  <c r="S458" i="60"/>
  <c r="S473" i="60"/>
  <c r="S461" i="60"/>
  <c r="O473" i="60"/>
  <c r="O458" i="60"/>
  <c r="O461" i="60"/>
  <c r="K458" i="60"/>
  <c r="K473" i="60"/>
  <c r="K461" i="60"/>
  <c r="I458" i="60"/>
  <c r="I473" i="60"/>
  <c r="I461" i="60"/>
  <c r="I462" i="60" s="1"/>
  <c r="F458" i="60"/>
  <c r="F473" i="60"/>
  <c r="F461" i="60"/>
  <c r="CJ451" i="60"/>
  <c r="CB451" i="60"/>
  <c r="CB478" i="60" s="1"/>
  <c r="BT451" i="60"/>
  <c r="CC451" i="60"/>
  <c r="AN451" i="60"/>
  <c r="BQ451" i="60"/>
  <c r="BQ478" i="60" s="1"/>
  <c r="Y460" i="60"/>
  <c r="Y473" i="60"/>
  <c r="Y458" i="60"/>
  <c r="Y461" i="60"/>
  <c r="BY451" i="60"/>
  <c r="BH451" i="60"/>
  <c r="AR451" i="60"/>
  <c r="X451" i="60"/>
  <c r="BE460" i="60"/>
  <c r="BE458" i="60"/>
  <c r="BE473" i="60"/>
  <c r="BE461" i="60"/>
  <c r="AO451" i="60"/>
  <c r="AO478" i="60" s="1"/>
  <c r="E460" i="60"/>
  <c r="E458" i="60"/>
  <c r="E473" i="60"/>
  <c r="E461" i="60"/>
  <c r="BD451" i="60"/>
  <c r="AJ451" i="60"/>
  <c r="L451" i="60"/>
  <c r="K92" i="61"/>
  <c r="CE458" i="60"/>
  <c r="CE473" i="60"/>
  <c r="CE461" i="60"/>
  <c r="BW473" i="60"/>
  <c r="BW458" i="60"/>
  <c r="BW461" i="60"/>
  <c r="BM460" i="60"/>
  <c r="BC473" i="60"/>
  <c r="BC458" i="60"/>
  <c r="BC461" i="60"/>
  <c r="AX473" i="60"/>
  <c r="AX458" i="60"/>
  <c r="AX461" i="60"/>
  <c r="AL473" i="60"/>
  <c r="AL458" i="60"/>
  <c r="AL461" i="60"/>
  <c r="AE458" i="60"/>
  <c r="AE473" i="60"/>
  <c r="AE461" i="60"/>
  <c r="U458" i="60"/>
  <c r="U473" i="60"/>
  <c r="U461" i="60"/>
  <c r="CM458" i="60"/>
  <c r="CM473" i="60"/>
  <c r="CM461" i="60"/>
  <c r="CA458" i="60"/>
  <c r="CA473" i="60"/>
  <c r="CA461" i="60"/>
  <c r="BO458" i="60"/>
  <c r="BO473" i="60"/>
  <c r="BO461" i="60"/>
  <c r="BJ473" i="60"/>
  <c r="BJ458" i="60"/>
  <c r="BJ461" i="60"/>
  <c r="BA473" i="60"/>
  <c r="BA458" i="60"/>
  <c r="BA461" i="60"/>
  <c r="AT473" i="60"/>
  <c r="AT458" i="60"/>
  <c r="AT461" i="60"/>
  <c r="AI458" i="60"/>
  <c r="AI473" i="60"/>
  <c r="AI461" i="60"/>
  <c r="AK461" i="60"/>
  <c r="AK458" i="60"/>
  <c r="AK473" i="60"/>
  <c r="CL473" i="60"/>
  <c r="CL458" i="60"/>
  <c r="CL461" i="60"/>
  <c r="CH473" i="60"/>
  <c r="CH458" i="60"/>
  <c r="CH461" i="60"/>
  <c r="CD473" i="60"/>
  <c r="CD458" i="60"/>
  <c r="CD461" i="60"/>
  <c r="BZ473" i="60"/>
  <c r="BZ458" i="60"/>
  <c r="BZ461" i="60"/>
  <c r="BV458" i="60"/>
  <c r="BV473" i="60"/>
  <c r="BV461" i="60"/>
  <c r="BR458" i="60"/>
  <c r="BR473" i="60"/>
  <c r="BR461" i="60"/>
  <c r="BN473" i="60"/>
  <c r="BN458" i="60"/>
  <c r="BN461" i="60"/>
  <c r="BG473" i="60"/>
  <c r="BG458" i="60"/>
  <c r="BG461" i="60"/>
  <c r="BB473" i="60"/>
  <c r="BB458" i="60"/>
  <c r="BB461" i="60"/>
  <c r="AY458" i="60"/>
  <c r="AY473" i="60"/>
  <c r="AY461" i="60"/>
  <c r="AQ473" i="60"/>
  <c r="AQ458" i="60"/>
  <c r="AQ461" i="60"/>
  <c r="AK460" i="60"/>
  <c r="K38" i="61" s="1"/>
  <c r="AD473" i="60"/>
  <c r="AD458" i="60"/>
  <c r="AD461" i="60"/>
  <c r="U460" i="60"/>
  <c r="N473" i="60"/>
  <c r="N458" i="60"/>
  <c r="N461" i="60"/>
  <c r="CF451" i="60"/>
  <c r="CF478" i="60" s="1"/>
  <c r="BX451" i="60"/>
  <c r="CG451" i="60"/>
  <c r="CG478" i="60" s="1"/>
  <c r="BL451" i="60"/>
  <c r="T451" i="60"/>
  <c r="T478" i="60" s="1"/>
  <c r="BI451" i="60"/>
  <c r="AS451" i="60"/>
  <c r="AS478" i="60" s="1"/>
  <c r="AG451" i="60"/>
  <c r="Q451" i="60"/>
  <c r="Q478" i="60" s="1"/>
  <c r="CK451" i="60"/>
  <c r="AZ451" i="60"/>
  <c r="AZ478" i="60" s="1"/>
  <c r="AF451" i="60"/>
  <c r="P451" i="60"/>
  <c r="P478" i="60" s="1"/>
  <c r="AW451" i="60"/>
  <c r="AC460" i="60"/>
  <c r="AC458" i="60"/>
  <c r="AC473" i="60"/>
  <c r="AC461" i="60"/>
  <c r="M460" i="60"/>
  <c r="M458" i="60"/>
  <c r="M473" i="60"/>
  <c r="M461" i="60"/>
  <c r="BP451" i="60"/>
  <c r="AV451" i="60"/>
  <c r="AV478" i="60" s="1"/>
  <c r="AB451" i="60"/>
  <c r="H451" i="60"/>
  <c r="H478" i="60" s="1"/>
  <c r="CD462" i="60" l="1"/>
  <c r="BC462" i="60"/>
  <c r="O462" i="60"/>
  <c r="BU462" i="60"/>
  <c r="AP462" i="60"/>
  <c r="AX462" i="60"/>
  <c r="AL462" i="60"/>
  <c r="BJ462" i="60"/>
  <c r="CH462" i="60"/>
  <c r="V462" i="60"/>
  <c r="AB460" i="60"/>
  <c r="K29" i="61" s="1"/>
  <c r="AB478" i="60"/>
  <c r="BD460" i="60"/>
  <c r="K57" i="61" s="1"/>
  <c r="BD478" i="60"/>
  <c r="AG460" i="60"/>
  <c r="K34" i="61" s="1"/>
  <c r="AG478" i="60"/>
  <c r="BP460" i="60"/>
  <c r="K69" i="61" s="1"/>
  <c r="BP478" i="60"/>
  <c r="X460" i="60"/>
  <c r="K25" i="61" s="1"/>
  <c r="X478" i="60"/>
  <c r="AW460" i="60"/>
  <c r="K50" i="61" s="1"/>
  <c r="AW478" i="60"/>
  <c r="BI460" i="60"/>
  <c r="K62" i="61" s="1"/>
  <c r="BI478" i="60"/>
  <c r="AR460" i="60"/>
  <c r="K45" i="61" s="1"/>
  <c r="AR478" i="60"/>
  <c r="AN460" i="60"/>
  <c r="K41" i="61" s="1"/>
  <c r="AN478" i="60"/>
  <c r="BH460" i="60"/>
  <c r="K61" i="61" s="1"/>
  <c r="BH478" i="60"/>
  <c r="CC478" i="60"/>
  <c r="CC473" i="60"/>
  <c r="AF460" i="60"/>
  <c r="K33" i="61" s="1"/>
  <c r="AF478" i="60"/>
  <c r="BL460" i="60"/>
  <c r="K65" i="61" s="1"/>
  <c r="BL478" i="60"/>
  <c r="BY460" i="60"/>
  <c r="K78" i="61" s="1"/>
  <c r="BY478" i="60"/>
  <c r="BT460" i="60"/>
  <c r="K73" i="61" s="1"/>
  <c r="BT478" i="60"/>
  <c r="L460" i="60"/>
  <c r="K13" i="61" s="1"/>
  <c r="L478" i="60"/>
  <c r="CK460" i="60"/>
  <c r="K90" i="61" s="1"/>
  <c r="CK478" i="60"/>
  <c r="BX460" i="60"/>
  <c r="K77" i="61" s="1"/>
  <c r="BX478" i="60"/>
  <c r="AJ460" i="60"/>
  <c r="K37" i="61" s="1"/>
  <c r="AJ478" i="60"/>
  <c r="CJ460" i="60"/>
  <c r="K89" i="61" s="1"/>
  <c r="CJ478" i="60"/>
  <c r="AM462" i="60"/>
  <c r="BK462" i="60"/>
  <c r="AU462" i="60"/>
  <c r="O14" i="61"/>
  <c r="S14" i="61" s="1"/>
  <c r="O30" i="61"/>
  <c r="S30" i="61" s="1"/>
  <c r="O15" i="61"/>
  <c r="R15" i="61" s="1"/>
  <c r="O31" i="61"/>
  <c r="R31" i="61" s="1"/>
  <c r="O44" i="61"/>
  <c r="R44" i="61" s="1"/>
  <c r="O52" i="61"/>
  <c r="R52" i="61" s="1"/>
  <c r="O55" i="61"/>
  <c r="S55" i="61" s="1"/>
  <c r="O60" i="61"/>
  <c r="R60" i="61" s="1"/>
  <c r="O67" i="61"/>
  <c r="S67" i="61" s="1"/>
  <c r="O71" i="61"/>
  <c r="S71" i="61" s="1"/>
  <c r="O75" i="61"/>
  <c r="R75" i="61" s="1"/>
  <c r="O79" i="61"/>
  <c r="S79" i="61" s="1"/>
  <c r="O83" i="61"/>
  <c r="S83" i="61" s="1"/>
  <c r="O87" i="61"/>
  <c r="S87" i="61" s="1"/>
  <c r="O91" i="61"/>
  <c r="S91" i="61" s="1"/>
  <c r="O38" i="61"/>
  <c r="S38" i="61" s="1"/>
  <c r="O36" i="61"/>
  <c r="S36" i="61" s="1"/>
  <c r="O47" i="61"/>
  <c r="S47" i="61" s="1"/>
  <c r="O54" i="61"/>
  <c r="S54" i="61" s="1"/>
  <c r="O63" i="61"/>
  <c r="S63" i="61" s="1"/>
  <c r="O68" i="61"/>
  <c r="S68" i="61" s="1"/>
  <c r="O80" i="61"/>
  <c r="S80" i="61" s="1"/>
  <c r="O92" i="61"/>
  <c r="R92" i="61" s="1"/>
  <c r="O22" i="61"/>
  <c r="S22" i="61" s="1"/>
  <c r="O32" i="61"/>
  <c r="S32" i="61" s="1"/>
  <c r="O39" i="61"/>
  <c r="S39" i="61" s="1"/>
  <c r="O51" i="61"/>
  <c r="S51" i="61" s="1"/>
  <c r="O56" i="61"/>
  <c r="S56" i="61" s="1"/>
  <c r="O76" i="61"/>
  <c r="R76" i="61" s="1"/>
  <c r="O84" i="61"/>
  <c r="S84" i="61" s="1"/>
  <c r="O6" i="61"/>
  <c r="S6" i="61" s="1"/>
  <c r="O58" i="61"/>
  <c r="S58" i="61" s="1"/>
  <c r="O26" i="61"/>
  <c r="R26" i="61" s="1"/>
  <c r="O7" i="61"/>
  <c r="S7" i="61" s="1"/>
  <c r="O10" i="61"/>
  <c r="R10" i="61" s="1"/>
  <c r="O12" i="61"/>
  <c r="S12" i="61" s="1"/>
  <c r="O16" i="61"/>
  <c r="R16" i="61" s="1"/>
  <c r="O20" i="61"/>
  <c r="S20" i="61" s="1"/>
  <c r="O23" i="61"/>
  <c r="S23" i="61" s="1"/>
  <c r="O28" i="61"/>
  <c r="S28" i="61" s="1"/>
  <c r="O43" i="61"/>
  <c r="S43" i="61" s="1"/>
  <c r="O59" i="61"/>
  <c r="S59" i="61" s="1"/>
  <c r="O74" i="61"/>
  <c r="R74" i="61" s="1"/>
  <c r="O88" i="61"/>
  <c r="S88" i="61" s="1"/>
  <c r="O66" i="61"/>
  <c r="S66" i="61" s="1"/>
  <c r="O19" i="61"/>
  <c r="S19" i="61" s="1"/>
  <c r="O24" i="61"/>
  <c r="S24" i="61" s="1"/>
  <c r="O48" i="61"/>
  <c r="R48" i="61" s="1"/>
  <c r="O11" i="61"/>
  <c r="S11" i="61" s="1"/>
  <c r="O27" i="61"/>
  <c r="S27" i="61" s="1"/>
  <c r="O35" i="61"/>
  <c r="S35" i="61" s="1"/>
  <c r="O8" i="61"/>
  <c r="S8" i="61" s="1"/>
  <c r="O40" i="61"/>
  <c r="S40" i="61" s="1"/>
  <c r="O64" i="61"/>
  <c r="S64" i="61" s="1"/>
  <c r="BV462" i="60"/>
  <c r="G462" i="60"/>
  <c r="BW462" i="60"/>
  <c r="BB462" i="60"/>
  <c r="BO462" i="60"/>
  <c r="K462" i="60"/>
  <c r="BF462" i="60"/>
  <c r="F462" i="60"/>
  <c r="AA462" i="60"/>
  <c r="K64" i="61"/>
  <c r="CI462" i="60"/>
  <c r="J462" i="60"/>
  <c r="S462" i="60"/>
  <c r="R462" i="60"/>
  <c r="AD462" i="60"/>
  <c r="AI462" i="60"/>
  <c r="AQ462" i="60"/>
  <c r="AY462" i="60"/>
  <c r="BN462" i="60"/>
  <c r="BR462" i="60"/>
  <c r="CA462" i="60"/>
  <c r="CL462" i="60"/>
  <c r="Z462" i="60"/>
  <c r="AT462" i="60"/>
  <c r="BZ462" i="60"/>
  <c r="AK462" i="60"/>
  <c r="W462" i="60"/>
  <c r="AH462" i="60"/>
  <c r="BA462" i="60"/>
  <c r="CE462" i="60"/>
  <c r="N462" i="60"/>
  <c r="CM462" i="60"/>
  <c r="BG462" i="60"/>
  <c r="AE462" i="60"/>
  <c r="AV473" i="60"/>
  <c r="AV458" i="60"/>
  <c r="AV461" i="60"/>
  <c r="P473" i="60"/>
  <c r="P458" i="60"/>
  <c r="P461" i="60"/>
  <c r="Q458" i="60"/>
  <c r="Q473" i="60"/>
  <c r="Q461" i="60"/>
  <c r="T473" i="60"/>
  <c r="T458" i="60"/>
  <c r="T461" i="60"/>
  <c r="BQ461" i="60"/>
  <c r="BQ458" i="60"/>
  <c r="BQ473" i="60"/>
  <c r="CC461" i="60"/>
  <c r="CC458" i="60"/>
  <c r="CB473" i="60"/>
  <c r="CB458" i="60"/>
  <c r="CB461" i="60"/>
  <c r="K22" i="61"/>
  <c r="U462" i="60"/>
  <c r="K66" i="61"/>
  <c r="BM462" i="60"/>
  <c r="L473" i="60"/>
  <c r="L458" i="60"/>
  <c r="L461" i="60"/>
  <c r="BD473" i="60"/>
  <c r="BD458" i="60"/>
  <c r="BD461" i="60"/>
  <c r="BE462" i="60"/>
  <c r="K58" i="61"/>
  <c r="AR473" i="60"/>
  <c r="AR458" i="60"/>
  <c r="AR461" i="60"/>
  <c r="BY458" i="60"/>
  <c r="BY473" i="60"/>
  <c r="BY461" i="60"/>
  <c r="AO458" i="60"/>
  <c r="AO473" i="60"/>
  <c r="AO461" i="60"/>
  <c r="AG458" i="60"/>
  <c r="AG473" i="60"/>
  <c r="AG461" i="60"/>
  <c r="E462" i="60"/>
  <c r="K6" i="61"/>
  <c r="K26" i="61"/>
  <c r="Y462" i="60"/>
  <c r="AN458" i="60"/>
  <c r="AN473" i="60"/>
  <c r="AN461" i="60"/>
  <c r="BT473" i="60"/>
  <c r="BT458" i="60"/>
  <c r="BT461" i="60"/>
  <c r="CJ473" i="60"/>
  <c r="CJ458" i="60"/>
  <c r="CJ461" i="60"/>
  <c r="H473" i="60"/>
  <c r="H458" i="60"/>
  <c r="H461" i="60"/>
  <c r="K30" i="61"/>
  <c r="AC462" i="60"/>
  <c r="AZ473" i="60"/>
  <c r="AZ458" i="60"/>
  <c r="AZ461" i="60"/>
  <c r="AS458" i="60"/>
  <c r="AS473" i="60"/>
  <c r="AS461" i="60"/>
  <c r="CG473" i="60"/>
  <c r="CG458" i="60"/>
  <c r="CG461" i="60"/>
  <c r="CF473" i="60"/>
  <c r="CF458" i="60"/>
  <c r="CF461" i="60"/>
  <c r="AB473" i="60"/>
  <c r="AB458" i="60"/>
  <c r="AB461" i="60"/>
  <c r="BP458" i="60"/>
  <c r="BP473" i="60"/>
  <c r="BP461" i="60"/>
  <c r="AW461" i="60"/>
  <c r="AW473" i="60"/>
  <c r="AW458" i="60"/>
  <c r="AF473" i="60"/>
  <c r="AF458" i="60"/>
  <c r="AF461" i="60"/>
  <c r="CK473" i="60"/>
  <c r="CK458" i="60"/>
  <c r="CK461" i="60"/>
  <c r="BI461" i="60"/>
  <c r="BI458" i="60"/>
  <c r="BI473" i="60"/>
  <c r="BL473" i="60"/>
  <c r="BL458" i="60"/>
  <c r="BL461" i="60"/>
  <c r="BX458" i="60"/>
  <c r="BX473" i="60"/>
  <c r="BX461" i="60"/>
  <c r="H460" i="60"/>
  <c r="AV460" i="60"/>
  <c r="K14" i="61"/>
  <c r="M462" i="60"/>
  <c r="P460" i="60"/>
  <c r="AZ460" i="60"/>
  <c r="Q460" i="60"/>
  <c r="AS460" i="60"/>
  <c r="T460" i="60"/>
  <c r="CG460" i="60"/>
  <c r="CF460" i="60"/>
  <c r="AJ473" i="60"/>
  <c r="AJ458" i="60"/>
  <c r="AJ461" i="60"/>
  <c r="AO460" i="60"/>
  <c r="X473" i="60"/>
  <c r="X458" i="60"/>
  <c r="X461" i="60"/>
  <c r="BH473" i="60"/>
  <c r="BH458" i="60"/>
  <c r="BH461" i="60"/>
  <c r="BQ460" i="60"/>
  <c r="CC460" i="60"/>
  <c r="CB460" i="60"/>
  <c r="R22" i="61" l="1"/>
  <c r="R28" i="61"/>
  <c r="S60" i="61"/>
  <c r="R38" i="61"/>
  <c r="R58" i="61"/>
  <c r="S48" i="61"/>
  <c r="S26" i="61"/>
  <c r="R43" i="61"/>
  <c r="R36" i="61"/>
  <c r="R14" i="61"/>
  <c r="R11" i="61"/>
  <c r="R32" i="61"/>
  <c r="R67" i="61"/>
  <c r="R71" i="61"/>
  <c r="R7" i="61"/>
  <c r="S75" i="61"/>
  <c r="S15" i="61"/>
  <c r="R27" i="61"/>
  <c r="R59" i="61"/>
  <c r="R39" i="61"/>
  <c r="R30" i="61"/>
  <c r="R47" i="61"/>
  <c r="R35" i="61"/>
  <c r="R79" i="61"/>
  <c r="S92" i="61"/>
  <c r="S31" i="61"/>
  <c r="R63" i="61"/>
  <c r="R88" i="61"/>
  <c r="R12" i="61"/>
  <c r="R8" i="61"/>
  <c r="R56" i="61"/>
  <c r="S74" i="61"/>
  <c r="S10" i="61"/>
  <c r="S16" i="61"/>
  <c r="R68" i="61"/>
  <c r="S76" i="61"/>
  <c r="R51" i="61"/>
  <c r="R54" i="61"/>
  <c r="R87" i="61"/>
  <c r="S44" i="61"/>
  <c r="R66" i="61"/>
  <c r="R83" i="61"/>
  <c r="R40" i="61"/>
  <c r="S52" i="61"/>
  <c r="R20" i="61"/>
  <c r="R80" i="61"/>
  <c r="R84" i="61"/>
  <c r="R64" i="61"/>
  <c r="R19" i="61"/>
  <c r="R23" i="61"/>
  <c r="R24" i="61"/>
  <c r="R6" i="61"/>
  <c r="R91" i="61"/>
  <c r="R55" i="61"/>
  <c r="AG88" i="61"/>
  <c r="AK88" i="61" s="1"/>
  <c r="AI88" i="61"/>
  <c r="AM88" i="61" s="1"/>
  <c r="AG28" i="61"/>
  <c r="AK28" i="61" s="1"/>
  <c r="AI28" i="61"/>
  <c r="AM28" i="61" s="1"/>
  <c r="AG12" i="61"/>
  <c r="AK12" i="61" s="1"/>
  <c r="AI12" i="61"/>
  <c r="AM12" i="61" s="1"/>
  <c r="AG58" i="61"/>
  <c r="AK58" i="61" s="1"/>
  <c r="AI58" i="61"/>
  <c r="AM58" i="61" s="1"/>
  <c r="AG56" i="61"/>
  <c r="AK56" i="61" s="1"/>
  <c r="AI56" i="61"/>
  <c r="AM56" i="61" s="1"/>
  <c r="AG63" i="61"/>
  <c r="AK63" i="61" s="1"/>
  <c r="AI63" i="61"/>
  <c r="AM63" i="61" s="1"/>
  <c r="AG79" i="61"/>
  <c r="AK79" i="61" s="1"/>
  <c r="AI79" i="61"/>
  <c r="AM79" i="61" s="1"/>
  <c r="AG60" i="61"/>
  <c r="AK60" i="61" s="1"/>
  <c r="AI60" i="61"/>
  <c r="AM60" i="61" s="1"/>
  <c r="AG31" i="61"/>
  <c r="AK31" i="61" s="1"/>
  <c r="AI31" i="61"/>
  <c r="AM31" i="61" s="1"/>
  <c r="AG8" i="61"/>
  <c r="AK8" i="61" s="1"/>
  <c r="AI8" i="61"/>
  <c r="AM8" i="61" s="1"/>
  <c r="AG48" i="61"/>
  <c r="AK48" i="61" s="1"/>
  <c r="AI48" i="61"/>
  <c r="AM48" i="61" s="1"/>
  <c r="AG22" i="61"/>
  <c r="AK22" i="61" s="1"/>
  <c r="AI22" i="61"/>
  <c r="AM22" i="61" s="1"/>
  <c r="AG38" i="61"/>
  <c r="AK38" i="61" s="1"/>
  <c r="AI38" i="61"/>
  <c r="AM38" i="61" s="1"/>
  <c r="AG74" i="61"/>
  <c r="AK74" i="61" s="1"/>
  <c r="AI74" i="61"/>
  <c r="AM74" i="61" s="1"/>
  <c r="AG23" i="61"/>
  <c r="AK23" i="61" s="1"/>
  <c r="AI23" i="61"/>
  <c r="AM23" i="61" s="1"/>
  <c r="AG92" i="61"/>
  <c r="AK92" i="61" s="1"/>
  <c r="AI92" i="61"/>
  <c r="AM92" i="61" s="1"/>
  <c r="AG55" i="61"/>
  <c r="AK55" i="61" s="1"/>
  <c r="AI55" i="61"/>
  <c r="AM55" i="61" s="1"/>
  <c r="AG15" i="61"/>
  <c r="AK15" i="61" s="1"/>
  <c r="AI15" i="61"/>
  <c r="AM15" i="61" s="1"/>
  <c r="AK35" i="61"/>
  <c r="AI35" i="61"/>
  <c r="AM35" i="61" s="1"/>
  <c r="AG24" i="61"/>
  <c r="AK24" i="61" s="1"/>
  <c r="AI24" i="61"/>
  <c r="AM24" i="61" s="1"/>
  <c r="AG10" i="61"/>
  <c r="AK10" i="61" s="1"/>
  <c r="AI10" i="61"/>
  <c r="AM10" i="61" s="1"/>
  <c r="AG6" i="61"/>
  <c r="AK6" i="61" s="1"/>
  <c r="AI6" i="61"/>
  <c r="AM6" i="61" s="1"/>
  <c r="AG51" i="61"/>
  <c r="AK51" i="61" s="1"/>
  <c r="AI51" i="61"/>
  <c r="AM51" i="61" s="1"/>
  <c r="AG54" i="61"/>
  <c r="AK54" i="61" s="1"/>
  <c r="AI54" i="61"/>
  <c r="AM54" i="61" s="1"/>
  <c r="AG91" i="61"/>
  <c r="AK91" i="61" s="1"/>
  <c r="AI91" i="61"/>
  <c r="AM91" i="61" s="1"/>
  <c r="AG75" i="61"/>
  <c r="AK75" i="61" s="1"/>
  <c r="AI75" i="61"/>
  <c r="AM75" i="61" s="1"/>
  <c r="AG64" i="61"/>
  <c r="AK64" i="61" s="1"/>
  <c r="AI64" i="61"/>
  <c r="AM64" i="61" s="1"/>
  <c r="AG20" i="61"/>
  <c r="AK20" i="61" s="1"/>
  <c r="AI20" i="61"/>
  <c r="AM20" i="61" s="1"/>
  <c r="AG84" i="61"/>
  <c r="AK84" i="61" s="1"/>
  <c r="AI84" i="61"/>
  <c r="AM84" i="61" s="1"/>
  <c r="AG39" i="61"/>
  <c r="AK39" i="61" s="1"/>
  <c r="AI39" i="61"/>
  <c r="AM39" i="61" s="1"/>
  <c r="AG80" i="61"/>
  <c r="AK80" i="61" s="1"/>
  <c r="AI80" i="61"/>
  <c r="AM80" i="61" s="1"/>
  <c r="AG47" i="61"/>
  <c r="AK47" i="61" s="1"/>
  <c r="AI47" i="61"/>
  <c r="AM47" i="61" s="1"/>
  <c r="AG87" i="61"/>
  <c r="AK87" i="61" s="1"/>
  <c r="AI87" i="61"/>
  <c r="AM87" i="61" s="1"/>
  <c r="AG71" i="61"/>
  <c r="AK71" i="61" s="1"/>
  <c r="AI71" i="61"/>
  <c r="AM71" i="61" s="1"/>
  <c r="AG52" i="61"/>
  <c r="AK52" i="61" s="1"/>
  <c r="AI52" i="61"/>
  <c r="AM52" i="61" s="1"/>
  <c r="AG27" i="61"/>
  <c r="AK27" i="61" s="1"/>
  <c r="AI27" i="61"/>
  <c r="AM27" i="61" s="1"/>
  <c r="AG19" i="61"/>
  <c r="AK19" i="61" s="1"/>
  <c r="AI19" i="61"/>
  <c r="AM19" i="61" s="1"/>
  <c r="AG59" i="61"/>
  <c r="AK59" i="61" s="1"/>
  <c r="AI59" i="61"/>
  <c r="AM59" i="61" s="1"/>
  <c r="AG7" i="61"/>
  <c r="AK7" i="61" s="1"/>
  <c r="AI7" i="61"/>
  <c r="AM7" i="61" s="1"/>
  <c r="AG30" i="61"/>
  <c r="AK30" i="61" s="1"/>
  <c r="AI30" i="61"/>
  <c r="AM30" i="61" s="1"/>
  <c r="AG66" i="61"/>
  <c r="AK66" i="61" s="1"/>
  <c r="AI66" i="61"/>
  <c r="AM66" i="61" s="1"/>
  <c r="AG26" i="61"/>
  <c r="AK26" i="61" s="1"/>
  <c r="AI26" i="61"/>
  <c r="AM26" i="61" s="1"/>
  <c r="AG76" i="61"/>
  <c r="AK76" i="61" s="1"/>
  <c r="AI76" i="61"/>
  <c r="AM76" i="61" s="1"/>
  <c r="AG68" i="61"/>
  <c r="AK68" i="61" s="1"/>
  <c r="AI68" i="61"/>
  <c r="AM68" i="61" s="1"/>
  <c r="AG36" i="61"/>
  <c r="AK36" i="61" s="1"/>
  <c r="AI36" i="61"/>
  <c r="AM36" i="61" s="1"/>
  <c r="AG44" i="61"/>
  <c r="AK44" i="61" s="1"/>
  <c r="AI44" i="61"/>
  <c r="AM44" i="61" s="1"/>
  <c r="AG14" i="61"/>
  <c r="AK14" i="61" s="1"/>
  <c r="AI14" i="61"/>
  <c r="AM14" i="61" s="1"/>
  <c r="AG40" i="61"/>
  <c r="AK40" i="61" s="1"/>
  <c r="AI40" i="61"/>
  <c r="AM40" i="61" s="1"/>
  <c r="AG11" i="61"/>
  <c r="AK11" i="61" s="1"/>
  <c r="AI11" i="61"/>
  <c r="AM11" i="61" s="1"/>
  <c r="AG43" i="61"/>
  <c r="AK43" i="61" s="1"/>
  <c r="AI43" i="61"/>
  <c r="AM43" i="61" s="1"/>
  <c r="AG16" i="61"/>
  <c r="AK16" i="61" s="1"/>
  <c r="AI16" i="61"/>
  <c r="AM16" i="61" s="1"/>
  <c r="AG32" i="61"/>
  <c r="AK32" i="61" s="1"/>
  <c r="AI32" i="61"/>
  <c r="AM32" i="61" s="1"/>
  <c r="AG83" i="61"/>
  <c r="AK83" i="61" s="1"/>
  <c r="AI83" i="61"/>
  <c r="AM83" i="61" s="1"/>
  <c r="AG67" i="61"/>
  <c r="AK67" i="61" s="1"/>
  <c r="AI67" i="61"/>
  <c r="AM67" i="61" s="1"/>
  <c r="O61" i="61"/>
  <c r="S61" i="61" s="1"/>
  <c r="O25" i="61"/>
  <c r="S25" i="61" s="1"/>
  <c r="O37" i="61"/>
  <c r="S37" i="61" s="1"/>
  <c r="O77" i="61"/>
  <c r="S77" i="61" s="1"/>
  <c r="O65" i="61"/>
  <c r="S65" i="61" s="1"/>
  <c r="O62" i="61"/>
  <c r="S62" i="61" s="1"/>
  <c r="O90" i="61"/>
  <c r="R90" i="61" s="1"/>
  <c r="O33" i="61"/>
  <c r="S33" i="61" s="1"/>
  <c r="O50" i="61"/>
  <c r="R50" i="61" s="1"/>
  <c r="O69" i="61"/>
  <c r="S69" i="61" s="1"/>
  <c r="O29" i="61"/>
  <c r="R29" i="61" s="1"/>
  <c r="O85" i="61"/>
  <c r="S85" i="61" s="1"/>
  <c r="O86" i="61"/>
  <c r="R86" i="61" s="1"/>
  <c r="O46" i="61"/>
  <c r="R46" i="61" s="1"/>
  <c r="O53" i="61"/>
  <c r="S53" i="61" s="1"/>
  <c r="O9" i="61"/>
  <c r="S9" i="61" s="1"/>
  <c r="O89" i="61"/>
  <c r="R89" i="61" s="1"/>
  <c r="O73" i="61"/>
  <c r="S73" i="61" s="1"/>
  <c r="O41" i="61"/>
  <c r="S41" i="61" s="1"/>
  <c r="O34" i="61"/>
  <c r="S34" i="61" s="1"/>
  <c r="O42" i="61"/>
  <c r="S42" i="61" s="1"/>
  <c r="O78" i="61"/>
  <c r="S78" i="61" s="1"/>
  <c r="O45" i="61"/>
  <c r="S45" i="61" s="1"/>
  <c r="O57" i="61"/>
  <c r="S57" i="61" s="1"/>
  <c r="O13" i="61"/>
  <c r="S13" i="61" s="1"/>
  <c r="O81" i="61"/>
  <c r="S81" i="61" s="1"/>
  <c r="O82" i="61"/>
  <c r="S82" i="61" s="1"/>
  <c r="O70" i="61"/>
  <c r="S70" i="61" s="1"/>
  <c r="O21" i="61"/>
  <c r="S21" i="61" s="1"/>
  <c r="O18" i="61"/>
  <c r="S18" i="61" s="1"/>
  <c r="O17" i="61"/>
  <c r="S17" i="61" s="1"/>
  <c r="O49" i="61"/>
  <c r="S49" i="61" s="1"/>
  <c r="X462" i="60"/>
  <c r="AJ462" i="60"/>
  <c r="BD462" i="60"/>
  <c r="BP462" i="60"/>
  <c r="CK462" i="60"/>
  <c r="BX462" i="60"/>
  <c r="BY462" i="60"/>
  <c r="CJ462" i="60"/>
  <c r="BT462" i="60"/>
  <c r="AG462" i="60"/>
  <c r="L462" i="60"/>
  <c r="AN462" i="60"/>
  <c r="AB462" i="60"/>
  <c r="BL462" i="60"/>
  <c r="AF462" i="60"/>
  <c r="BH462" i="60"/>
  <c r="AR462" i="60"/>
  <c r="BI462" i="60"/>
  <c r="AW462" i="60"/>
  <c r="CB462" i="60"/>
  <c r="K81" i="61"/>
  <c r="K85" i="61"/>
  <c r="CF462" i="60"/>
  <c r="K53" i="61"/>
  <c r="AZ462" i="60"/>
  <c r="BQ462" i="60"/>
  <c r="K70" i="61"/>
  <c r="K21" i="61"/>
  <c r="T462" i="60"/>
  <c r="P462" i="60"/>
  <c r="K17" i="61"/>
  <c r="H462" i="60"/>
  <c r="K9" i="61"/>
  <c r="Q462" i="60"/>
  <c r="K18" i="61"/>
  <c r="CC462" i="60"/>
  <c r="K82" i="61"/>
  <c r="K86" i="61"/>
  <c r="CG462" i="60"/>
  <c r="K49" i="61"/>
  <c r="AV462" i="60"/>
  <c r="AO462" i="60"/>
  <c r="K42" i="61"/>
  <c r="K46" i="61"/>
  <c r="AS462" i="60"/>
  <c r="S50" i="61" l="1"/>
  <c r="S89" i="61"/>
  <c r="R9" i="61"/>
  <c r="R33" i="61"/>
  <c r="R57" i="61"/>
  <c r="R61" i="61"/>
  <c r="R21" i="61"/>
  <c r="R42" i="61"/>
  <c r="S86" i="61"/>
  <c r="R78" i="61"/>
  <c r="S46" i="61"/>
  <c r="R18" i="61"/>
  <c r="R85" i="61"/>
  <c r="R49" i="61"/>
  <c r="R65" i="61"/>
  <c r="R53" i="61"/>
  <c r="R45" i="61"/>
  <c r="S29" i="61"/>
  <c r="R82" i="61"/>
  <c r="R17" i="61"/>
  <c r="R25" i="61"/>
  <c r="R37" i="61"/>
  <c r="S90" i="61"/>
  <c r="R41" i="61"/>
  <c r="R73" i="61"/>
  <c r="R69" i="61"/>
  <c r="R81" i="61"/>
  <c r="R70" i="61"/>
  <c r="R77" i="61"/>
  <c r="R34" i="61"/>
  <c r="R62" i="61"/>
  <c r="AG18" i="61"/>
  <c r="AK18" i="61" s="1"/>
  <c r="AI18" i="61"/>
  <c r="AM18" i="61" s="1"/>
  <c r="AG81" i="61"/>
  <c r="AK81" i="61" s="1"/>
  <c r="AI81" i="61"/>
  <c r="AM81" i="61" s="1"/>
  <c r="AG73" i="61"/>
  <c r="AK73" i="61" s="1"/>
  <c r="AI73" i="61"/>
  <c r="AM73" i="61" s="1"/>
  <c r="AG69" i="61"/>
  <c r="AK69" i="61" s="1"/>
  <c r="AI69" i="61"/>
  <c r="AM69" i="61" s="1"/>
  <c r="AG25" i="61"/>
  <c r="AK25" i="61" s="1"/>
  <c r="AI25" i="61"/>
  <c r="AM25" i="61" s="1"/>
  <c r="AG78" i="61"/>
  <c r="AK78" i="61" s="1"/>
  <c r="AI78" i="61"/>
  <c r="AM78" i="61" s="1"/>
  <c r="AG46" i="61"/>
  <c r="AK46" i="61" s="1"/>
  <c r="AI46" i="61"/>
  <c r="AM46" i="61" s="1"/>
  <c r="AG62" i="61"/>
  <c r="AK62" i="61" s="1"/>
  <c r="AI62" i="61"/>
  <c r="AM62" i="61" s="1"/>
  <c r="AG42" i="61"/>
  <c r="AK42" i="61" s="1"/>
  <c r="AI42" i="61"/>
  <c r="AM42" i="61" s="1"/>
  <c r="AG89" i="61"/>
  <c r="AK89" i="61" s="1"/>
  <c r="AI89" i="61"/>
  <c r="AM89" i="61" s="1"/>
  <c r="AG50" i="61"/>
  <c r="AK50" i="61" s="1"/>
  <c r="AI50" i="61"/>
  <c r="AM50" i="61" s="1"/>
  <c r="AG65" i="61"/>
  <c r="AK65" i="61" s="1"/>
  <c r="AI65" i="61"/>
  <c r="AM65" i="61" s="1"/>
  <c r="AG61" i="61"/>
  <c r="AK61" i="61" s="1"/>
  <c r="AI61" i="61"/>
  <c r="AM61" i="61" s="1"/>
  <c r="AG21" i="61"/>
  <c r="AK21" i="61" s="1"/>
  <c r="AI21" i="61"/>
  <c r="AM21" i="61" s="1"/>
  <c r="AG13" i="61"/>
  <c r="AK13" i="61" s="1"/>
  <c r="AI13" i="61"/>
  <c r="AM13" i="61" s="1"/>
  <c r="AG86" i="61"/>
  <c r="AK86" i="61" s="1"/>
  <c r="AI86" i="61"/>
  <c r="AM86" i="61" s="1"/>
  <c r="R13" i="61"/>
  <c r="AG49" i="61"/>
  <c r="AK49" i="61" s="1"/>
  <c r="AI49" i="61"/>
  <c r="AM49" i="61" s="1"/>
  <c r="AG57" i="61"/>
  <c r="AK57" i="61" s="1"/>
  <c r="AI57" i="61"/>
  <c r="AM57" i="61" s="1"/>
  <c r="AG34" i="61"/>
  <c r="AK34" i="61" s="1"/>
  <c r="AI34" i="61"/>
  <c r="AM34" i="61" s="1"/>
  <c r="AG85" i="61"/>
  <c r="AK85" i="61" s="1"/>
  <c r="AI85" i="61"/>
  <c r="AM85" i="61" s="1"/>
  <c r="AG33" i="61"/>
  <c r="AK33" i="61" s="1"/>
  <c r="AI33" i="61"/>
  <c r="AM33" i="61" s="1"/>
  <c r="AG77" i="61"/>
  <c r="AK77" i="61" s="1"/>
  <c r="AI77" i="61"/>
  <c r="AM77" i="61" s="1"/>
  <c r="AG70" i="61"/>
  <c r="AK70" i="61" s="1"/>
  <c r="AI70" i="61"/>
  <c r="AM70" i="61" s="1"/>
  <c r="AG9" i="61"/>
  <c r="AK9" i="61" s="1"/>
  <c r="AI9" i="61"/>
  <c r="AM9" i="61" s="1"/>
  <c r="AG82" i="61"/>
  <c r="AK82" i="61" s="1"/>
  <c r="AI82" i="61"/>
  <c r="AM82" i="61" s="1"/>
  <c r="AG45" i="61"/>
  <c r="AK45" i="61" s="1"/>
  <c r="AI45" i="61"/>
  <c r="AM45" i="61" s="1"/>
  <c r="AG41" i="61"/>
  <c r="AK41" i="61" s="1"/>
  <c r="AI41" i="61"/>
  <c r="AM41" i="61" s="1"/>
  <c r="AG53" i="61"/>
  <c r="AK53" i="61" s="1"/>
  <c r="AI53" i="61"/>
  <c r="AM53" i="61" s="1"/>
  <c r="AG29" i="61"/>
  <c r="AK29" i="61" s="1"/>
  <c r="AI29" i="61"/>
  <c r="AM29" i="61" s="1"/>
  <c r="AG90" i="61"/>
  <c r="AK90" i="61" s="1"/>
  <c r="AI90" i="61"/>
  <c r="AM90" i="61" s="1"/>
  <c r="AG37" i="61"/>
  <c r="AK37" i="61" s="1"/>
  <c r="AI37" i="61"/>
  <c r="AM37" i="61" s="1"/>
  <c r="AG17" i="61"/>
  <c r="AK17" i="61" s="1"/>
  <c r="AI17" i="61"/>
  <c r="AM17" i="61" s="1"/>
  <c r="U5" i="61" l="1"/>
  <c r="N6" i="61"/>
  <c r="Q6" i="61"/>
  <c r="U6" i="61"/>
  <c r="N7" i="61"/>
  <c r="Q7" i="61"/>
  <c r="U7" i="61"/>
  <c r="N8" i="61"/>
  <c r="Q8" i="61"/>
  <c r="U8" i="61"/>
  <c r="N9" i="61"/>
  <c r="Q9" i="61"/>
  <c r="U9" i="61"/>
  <c r="N10" i="61"/>
  <c r="Q10" i="61"/>
  <c r="U10" i="61"/>
  <c r="N11" i="61"/>
  <c r="Q11" i="61"/>
  <c r="U11" i="61"/>
  <c r="N12" i="61"/>
  <c r="Q12" i="61"/>
  <c r="U12" i="61"/>
  <c r="N13" i="61"/>
  <c r="Q13" i="61"/>
  <c r="U13" i="61"/>
  <c r="N14" i="61"/>
  <c r="Q14" i="61"/>
  <c r="U14" i="61"/>
  <c r="N15" i="61"/>
  <c r="Q15" i="61"/>
  <c r="U15" i="61"/>
  <c r="N16" i="61"/>
  <c r="Q16" i="61"/>
  <c r="U16" i="61"/>
  <c r="N17" i="61"/>
  <c r="Q17" i="61"/>
  <c r="U17" i="61"/>
  <c r="N18" i="61"/>
  <c r="Q18" i="61"/>
  <c r="U18" i="61"/>
  <c r="N19" i="61"/>
  <c r="Q19" i="61"/>
  <c r="U19" i="61"/>
  <c r="N20" i="61"/>
  <c r="Q20" i="61"/>
  <c r="U20" i="61"/>
  <c r="N21" i="61"/>
  <c r="Q21" i="61"/>
  <c r="U21" i="61"/>
  <c r="N22" i="61"/>
  <c r="Q22" i="61"/>
  <c r="U22" i="61"/>
  <c r="N23" i="61"/>
  <c r="Q23" i="61"/>
  <c r="U23" i="61"/>
  <c r="N24" i="61"/>
  <c r="Q24" i="61"/>
  <c r="U24" i="61"/>
  <c r="N25" i="61"/>
  <c r="Q25" i="61"/>
  <c r="U25" i="61"/>
  <c r="N26" i="61"/>
  <c r="Q26" i="61"/>
  <c r="U26" i="61"/>
  <c r="N27" i="61"/>
  <c r="Q27" i="61"/>
  <c r="U27" i="61"/>
  <c r="N28" i="61"/>
  <c r="Q28" i="61"/>
  <c r="U28" i="61"/>
  <c r="N29" i="61"/>
  <c r="Q29" i="61"/>
  <c r="U29" i="61"/>
  <c r="N30" i="61"/>
  <c r="Q30" i="61"/>
  <c r="U30" i="61"/>
  <c r="N31" i="61"/>
  <c r="Q31" i="61"/>
  <c r="U31" i="61"/>
  <c r="N32" i="61"/>
  <c r="Q32" i="61"/>
  <c r="U32" i="61"/>
  <c r="N33" i="61"/>
  <c r="Q33" i="61"/>
  <c r="N34" i="61"/>
  <c r="Q34" i="61"/>
  <c r="U34" i="61"/>
  <c r="N35" i="61"/>
  <c r="Q35" i="61"/>
  <c r="U35" i="61"/>
  <c r="N36" i="61"/>
  <c r="Q36" i="61"/>
  <c r="U36" i="61"/>
  <c r="N37" i="61"/>
  <c r="Q37" i="61"/>
  <c r="U37" i="61"/>
  <c r="N38" i="61"/>
  <c r="Q38" i="61"/>
  <c r="U38" i="61"/>
  <c r="N39" i="61"/>
  <c r="Q39" i="61"/>
  <c r="U39" i="61"/>
  <c r="N40" i="61"/>
  <c r="Q40" i="61"/>
  <c r="U40" i="61"/>
  <c r="N41" i="61"/>
  <c r="Q41" i="61"/>
  <c r="U41" i="61"/>
  <c r="N42" i="61"/>
  <c r="Q42" i="61"/>
  <c r="U42" i="61"/>
  <c r="N43" i="61"/>
  <c r="Q43" i="61"/>
  <c r="U43" i="61"/>
  <c r="N44" i="61"/>
  <c r="Q44" i="61"/>
  <c r="U44" i="61"/>
  <c r="N45" i="61"/>
  <c r="Q45" i="61"/>
  <c r="U45" i="61"/>
  <c r="N46" i="61"/>
  <c r="Q46" i="61"/>
  <c r="U46" i="61"/>
  <c r="N47" i="61"/>
  <c r="Q47" i="61"/>
  <c r="U47" i="61"/>
  <c r="N48" i="61"/>
  <c r="Q48" i="61"/>
  <c r="U48" i="61"/>
  <c r="N49" i="61"/>
  <c r="Q49" i="61"/>
  <c r="U49" i="61"/>
  <c r="N50" i="61"/>
  <c r="Q50" i="61"/>
  <c r="U50" i="61"/>
  <c r="N51" i="61"/>
  <c r="Q51" i="61"/>
  <c r="U51" i="61"/>
  <c r="N52" i="61"/>
  <c r="Q52" i="61"/>
  <c r="U52" i="61"/>
  <c r="N53" i="61"/>
  <c r="Q53" i="61"/>
  <c r="U53" i="61"/>
  <c r="N54" i="61"/>
  <c r="Q54" i="61"/>
  <c r="U54" i="61"/>
  <c r="N55" i="61"/>
  <c r="Q55" i="61"/>
  <c r="U55" i="61"/>
  <c r="N56" i="61"/>
  <c r="Q56" i="61"/>
  <c r="U56" i="61"/>
  <c r="N57" i="61"/>
  <c r="Q57" i="61"/>
  <c r="U57" i="61"/>
  <c r="N58" i="61"/>
  <c r="Q58" i="61"/>
  <c r="U58" i="61"/>
  <c r="N59" i="61"/>
  <c r="Q59" i="61"/>
  <c r="U59" i="61"/>
  <c r="N60" i="61"/>
  <c r="Q60" i="61"/>
  <c r="U60" i="61"/>
  <c r="N61" i="61"/>
  <c r="Q61" i="61"/>
  <c r="U61" i="61"/>
  <c r="N62" i="61"/>
  <c r="Q62" i="61"/>
  <c r="U62" i="61"/>
  <c r="N63" i="61"/>
  <c r="Q63" i="61"/>
  <c r="U63" i="61"/>
  <c r="N64" i="61"/>
  <c r="Q64" i="61"/>
  <c r="U64" i="61"/>
  <c r="N65" i="61"/>
  <c r="Q65" i="61"/>
  <c r="U65" i="61"/>
  <c r="N66" i="61"/>
  <c r="Q66" i="61"/>
  <c r="U66" i="61"/>
  <c r="N67" i="61"/>
  <c r="Q67" i="61"/>
  <c r="U67" i="61"/>
  <c r="N68" i="61"/>
  <c r="Q68" i="61"/>
  <c r="U68" i="61"/>
  <c r="N69" i="61"/>
  <c r="Q69" i="61"/>
  <c r="U69" i="61"/>
  <c r="N70" i="61"/>
  <c r="Q70" i="61"/>
  <c r="U70" i="61"/>
  <c r="N71" i="61"/>
  <c r="Q71" i="61"/>
  <c r="U71" i="61"/>
  <c r="N72" i="61"/>
  <c r="Q72" i="61"/>
  <c r="U72" i="61"/>
  <c r="N73" i="61"/>
  <c r="Q73" i="61"/>
  <c r="U73" i="61"/>
  <c r="N74" i="61"/>
  <c r="Q74" i="61"/>
  <c r="U74" i="61"/>
  <c r="N75" i="61"/>
  <c r="Q75" i="61"/>
  <c r="U75" i="61"/>
  <c r="N76" i="61"/>
  <c r="Q76" i="61"/>
  <c r="U76" i="61"/>
  <c r="N77" i="61"/>
  <c r="Q77" i="61"/>
  <c r="U77" i="61"/>
  <c r="N78" i="61"/>
  <c r="Q78" i="61"/>
  <c r="U78" i="61"/>
  <c r="N79" i="61"/>
  <c r="Q79" i="61"/>
  <c r="U79" i="61"/>
  <c r="N80" i="61"/>
  <c r="Q80" i="61"/>
  <c r="U80" i="61"/>
  <c r="N81" i="61"/>
  <c r="Q81" i="61"/>
  <c r="U81" i="61"/>
  <c r="N82" i="61"/>
  <c r="Q82" i="61"/>
  <c r="U82" i="61"/>
  <c r="N83" i="61"/>
  <c r="Q83" i="61"/>
  <c r="U83" i="61"/>
  <c r="N84" i="61"/>
  <c r="Q84" i="61"/>
  <c r="U84" i="61"/>
  <c r="N85" i="61"/>
  <c r="Q85" i="61"/>
  <c r="U85" i="61"/>
  <c r="N86" i="61"/>
  <c r="Q86" i="61"/>
  <c r="U86" i="61"/>
  <c r="N87" i="61"/>
  <c r="Q87" i="61"/>
  <c r="U87" i="61"/>
  <c r="N88" i="61"/>
  <c r="Q88" i="61"/>
  <c r="U88" i="61"/>
  <c r="N89" i="61"/>
  <c r="Q89" i="61"/>
  <c r="U89" i="61"/>
  <c r="N90" i="61"/>
  <c r="Q90" i="61"/>
  <c r="U90" i="61"/>
  <c r="N91" i="61"/>
  <c r="Q91" i="61"/>
  <c r="U91" i="61"/>
  <c r="N92" i="61"/>
  <c r="Q92" i="61"/>
  <c r="U92" i="61"/>
  <c r="C854" i="1"/>
  <c r="X5" i="61" l="1"/>
  <c r="W5" i="61"/>
  <c r="T13" i="61" l="1"/>
  <c r="M12" i="61"/>
  <c r="M6" i="61"/>
  <c r="M68" i="61"/>
  <c r="T50" i="61"/>
  <c r="M26" i="61"/>
  <c r="T40" i="61"/>
  <c r="T15" i="61"/>
  <c r="M80" i="61"/>
  <c r="M7" i="61"/>
  <c r="T66" i="61"/>
  <c r="M54" i="61"/>
  <c r="M9" i="61"/>
  <c r="M72" i="61"/>
  <c r="M70" i="61"/>
  <c r="M13" i="61"/>
  <c r="M36" i="61"/>
  <c r="M40" i="61"/>
  <c r="M24" i="61"/>
  <c r="T65" i="61"/>
  <c r="M8" i="61"/>
  <c r="M52" i="61"/>
  <c r="M18" i="61"/>
  <c r="M82" i="61"/>
  <c r="M15" i="61"/>
  <c r="T71" i="61"/>
  <c r="M90" i="61"/>
  <c r="M49" i="61"/>
  <c r="M34" i="61"/>
  <c r="M10" i="61"/>
  <c r="T35" i="61"/>
  <c r="M35" i="61"/>
  <c r="T56" i="61"/>
  <c r="M44" i="61"/>
  <c r="M55" i="61"/>
  <c r="M84" i="61"/>
  <c r="M76" i="61"/>
  <c r="M56" i="61"/>
  <c r="M11" i="61"/>
  <c r="M61" i="61"/>
  <c r="M32" i="61"/>
  <c r="T61" i="61"/>
  <c r="M25" i="61"/>
  <c r="M28" i="61"/>
  <c r="M19" i="61"/>
  <c r="M16" i="61"/>
  <c r="M21" i="61"/>
  <c r="M71" i="61"/>
  <c r="M67" i="61"/>
  <c r="M57" i="61"/>
  <c r="M58" i="61"/>
  <c r="M86" i="61"/>
  <c r="M29" i="61"/>
  <c r="T57" i="61"/>
  <c r="M50" i="61"/>
  <c r="T75" i="61"/>
  <c r="M60" i="61"/>
  <c r="M39" i="61"/>
  <c r="M79" i="61"/>
  <c r="T23" i="61"/>
  <c r="M23" i="61"/>
  <c r="T20" i="61"/>
  <c r="M30" i="61"/>
  <c r="M45" i="61"/>
  <c r="M88" i="61"/>
  <c r="M20" i="61"/>
  <c r="M75" i="61"/>
  <c r="T45" i="61"/>
  <c r="T27" i="61"/>
  <c r="M27" i="61"/>
  <c r="M63" i="61"/>
  <c r="M92" i="61"/>
  <c r="M66" i="61"/>
  <c r="T55" i="61"/>
  <c r="T47" i="61"/>
  <c r="M41" i="61"/>
  <c r="T81" i="61"/>
  <c r="M47" i="61"/>
  <c r="M78" i="61"/>
  <c r="M81" i="61"/>
  <c r="M64" i="61"/>
  <c r="M38" i="61"/>
  <c r="M69" i="61"/>
  <c r="T58" i="61"/>
  <c r="M51" i="61"/>
  <c r="M73" i="61"/>
  <c r="M59" i="61"/>
  <c r="M42" i="61"/>
  <c r="M77" i="61"/>
  <c r="M83" i="61"/>
  <c r="M31" i="61"/>
  <c r="M46" i="61"/>
  <c r="M87" i="61"/>
  <c r="M85" i="61"/>
  <c r="T53" i="61"/>
  <c r="M22" i="61"/>
  <c r="M53" i="61"/>
  <c r="M91" i="61"/>
  <c r="M43" i="61"/>
  <c r="M89" i="61"/>
  <c r="T85" i="61"/>
  <c r="M14" i="61"/>
  <c r="M17" i="61"/>
  <c r="T25" i="61"/>
  <c r="M62" i="61"/>
  <c r="T62" i="61"/>
  <c r="V42" i="61" l="1"/>
  <c r="X75" i="61"/>
  <c r="V75" i="61"/>
  <c r="V19" i="61"/>
  <c r="X13" i="61"/>
  <c r="V13" i="61"/>
  <c r="V14" i="61"/>
  <c r="V69" i="61"/>
  <c r="W23" i="61"/>
  <c r="V56" i="61"/>
  <c r="X56" i="61"/>
  <c r="V82" i="61"/>
  <c r="V12" i="61"/>
  <c r="W85" i="61"/>
  <c r="V87" i="61"/>
  <c r="V38" i="61"/>
  <c r="W55" i="61"/>
  <c r="X20" i="61"/>
  <c r="V20" i="61"/>
  <c r="V79" i="61"/>
  <c r="V86" i="61"/>
  <c r="V28" i="61"/>
  <c r="V10" i="61"/>
  <c r="V18" i="61"/>
  <c r="V70" i="61"/>
  <c r="V80" i="61"/>
  <c r="V68" i="61"/>
  <c r="V6" i="61"/>
  <c r="X85" i="61"/>
  <c r="V85" i="61"/>
  <c r="W47" i="61"/>
  <c r="V29" i="61"/>
  <c r="W35" i="61"/>
  <c r="V89" i="61"/>
  <c r="V46" i="61"/>
  <c r="V64" i="61"/>
  <c r="V66" i="61"/>
  <c r="X66" i="61"/>
  <c r="V88" i="61"/>
  <c r="V39" i="61"/>
  <c r="V58" i="61"/>
  <c r="X58" i="61"/>
  <c r="V76" i="61"/>
  <c r="V34" i="61"/>
  <c r="V52" i="61"/>
  <c r="V72" i="61"/>
  <c r="W13" i="61"/>
  <c r="W62" i="61"/>
  <c r="X81" i="61"/>
  <c r="V81" i="61"/>
  <c r="X25" i="61"/>
  <c r="V25" i="61"/>
  <c r="V31" i="61"/>
  <c r="X45" i="61"/>
  <c r="V45" i="61"/>
  <c r="V84" i="61"/>
  <c r="W15" i="61"/>
  <c r="V62" i="61"/>
  <c r="X62" i="61"/>
  <c r="V91" i="61"/>
  <c r="V83" i="61"/>
  <c r="V59" i="61"/>
  <c r="V78" i="61"/>
  <c r="V63" i="61"/>
  <c r="V30" i="61"/>
  <c r="W75" i="61"/>
  <c r="V67" i="61"/>
  <c r="W61" i="61"/>
  <c r="V55" i="61"/>
  <c r="X55" i="61"/>
  <c r="V90" i="61"/>
  <c r="W65" i="61"/>
  <c r="W40" i="61"/>
  <c r="V43" i="61"/>
  <c r="V92" i="61"/>
  <c r="X57" i="61"/>
  <c r="V57" i="61"/>
  <c r="V8" i="61"/>
  <c r="X53" i="61"/>
  <c r="V53" i="61"/>
  <c r="V77" i="61"/>
  <c r="V73" i="61"/>
  <c r="V47" i="61"/>
  <c r="X47" i="61"/>
  <c r="X27" i="61"/>
  <c r="V27" i="61"/>
  <c r="W20" i="61"/>
  <c r="V50" i="61"/>
  <c r="X50" i="61"/>
  <c r="V71" i="61"/>
  <c r="X71" i="61"/>
  <c r="V32" i="61"/>
  <c r="V44" i="61"/>
  <c r="W71" i="61"/>
  <c r="V24" i="61"/>
  <c r="V54" i="61"/>
  <c r="V26" i="61"/>
  <c r="V60" i="61"/>
  <c r="V49" i="61"/>
  <c r="W25" i="61"/>
  <c r="V22" i="61"/>
  <c r="V51" i="61"/>
  <c r="W81" i="61"/>
  <c r="W27" i="61"/>
  <c r="V21" i="61"/>
  <c r="X61" i="61"/>
  <c r="V61" i="61"/>
  <c r="W56" i="61"/>
  <c r="V15" i="61"/>
  <c r="X15" i="61"/>
  <c r="V40" i="61"/>
  <c r="X40" i="61"/>
  <c r="W66" i="61"/>
  <c r="W50" i="61"/>
  <c r="V9" i="61"/>
  <c r="V17" i="61"/>
  <c r="W53" i="61"/>
  <c r="W58" i="61"/>
  <c r="V41" i="61"/>
  <c r="W45" i="61"/>
  <c r="V23" i="61"/>
  <c r="X23" i="61"/>
  <c r="W57" i="61"/>
  <c r="V16" i="61"/>
  <c r="V11" i="61"/>
  <c r="X35" i="61"/>
  <c r="V35" i="61"/>
  <c r="V36" i="61"/>
  <c r="V7" i="61"/>
  <c r="T48" i="61"/>
  <c r="T6" i="61"/>
  <c r="X6" i="61" s="1"/>
  <c r="T12" i="61"/>
  <c r="T9" i="61"/>
  <c r="T7" i="61"/>
  <c r="T29" i="61"/>
  <c r="T54" i="61"/>
  <c r="X54" i="61" s="1"/>
  <c r="T76" i="61"/>
  <c r="T72" i="61"/>
  <c r="X72" i="61" s="1"/>
  <c r="T52" i="61"/>
  <c r="T44" i="61"/>
  <c r="T8" i="61"/>
  <c r="X8" i="61" s="1"/>
  <c r="T28" i="61"/>
  <c r="T91" i="61"/>
  <c r="T10" i="61"/>
  <c r="T11" i="61"/>
  <c r="T18" i="61"/>
  <c r="X18" i="61" s="1"/>
  <c r="T21" i="61"/>
  <c r="X21" i="61" s="1"/>
  <c r="M48" i="61"/>
  <c r="T60" i="61"/>
  <c r="T67" i="61"/>
  <c r="X67" i="61" s="1"/>
  <c r="T63" i="61"/>
  <c r="M65" i="61"/>
  <c r="T37" i="61"/>
  <c r="T89" i="61"/>
  <c r="T30" i="61"/>
  <c r="X30" i="61" s="1"/>
  <c r="T46" i="61"/>
  <c r="T14" i="61"/>
  <c r="T82" i="61"/>
  <c r="M74" i="61"/>
  <c r="T87" i="61"/>
  <c r="X87" i="61" s="1"/>
  <c r="T59" i="61"/>
  <c r="X59" i="61" s="1"/>
  <c r="T88" i="61"/>
  <c r="T69" i="61"/>
  <c r="T90" i="61"/>
  <c r="X90" i="61" s="1"/>
  <c r="T24" i="61"/>
  <c r="T79" i="61"/>
  <c r="X79" i="61" s="1"/>
  <c r="T41" i="61"/>
  <c r="W41" i="61" s="1"/>
  <c r="T77" i="61"/>
  <c r="X77" i="61" s="1"/>
  <c r="T70" i="61"/>
  <c r="T92" i="61"/>
  <c r="X92" i="61" s="1"/>
  <c r="T78" i="61"/>
  <c r="M37" i="61"/>
  <c r="T16" i="61"/>
  <c r="T42" i="61"/>
  <c r="X42" i="61" s="1"/>
  <c r="T86" i="61"/>
  <c r="T68" i="61"/>
  <c r="X68" i="61" s="1"/>
  <c r="T32" i="61"/>
  <c r="X32" i="61" s="1"/>
  <c r="T34" i="61"/>
  <c r="T36" i="61"/>
  <c r="T17" i="61"/>
  <c r="T84" i="61"/>
  <c r="T74" i="61"/>
  <c r="T19" i="61"/>
  <c r="X19" i="61" s="1"/>
  <c r="T49" i="61"/>
  <c r="T43" i="61"/>
  <c r="T38" i="61"/>
  <c r="T39" i="61"/>
  <c r="T26" i="61"/>
  <c r="X26" i="61" s="1"/>
  <c r="T51" i="61"/>
  <c r="X51" i="61" s="1"/>
  <c r="T33" i="61"/>
  <c r="T22" i="61"/>
  <c r="X22" i="61" s="1"/>
  <c r="T80" i="61"/>
  <c r="X80" i="61" s="1"/>
  <c r="M33" i="61"/>
  <c r="T64" i="61"/>
  <c r="T73" i="61"/>
  <c r="X73" i="61" s="1"/>
  <c r="T83" i="61"/>
  <c r="X83" i="61" s="1"/>
  <c r="T31" i="61"/>
  <c r="W37" i="61" l="1"/>
  <c r="W33" i="61"/>
  <c r="W16" i="61"/>
  <c r="W29" i="61"/>
  <c r="W64" i="61"/>
  <c r="W17" i="61"/>
  <c r="W79" i="61"/>
  <c r="W82" i="61"/>
  <c r="X65" i="61"/>
  <c r="V65" i="61"/>
  <c r="W44" i="61"/>
  <c r="W7" i="61"/>
  <c r="X64" i="61"/>
  <c r="W11" i="61"/>
  <c r="W51" i="61"/>
  <c r="W39" i="61"/>
  <c r="W36" i="61"/>
  <c r="W24" i="61"/>
  <c r="W14" i="61"/>
  <c r="W63" i="61"/>
  <c r="W10" i="61"/>
  <c r="W9" i="61"/>
  <c r="X11" i="61"/>
  <c r="X17" i="61"/>
  <c r="X44" i="61"/>
  <c r="X29" i="61"/>
  <c r="X10" i="61"/>
  <c r="W84" i="61"/>
  <c r="V74" i="61"/>
  <c r="X74" i="61"/>
  <c r="W26" i="61"/>
  <c r="W38" i="61"/>
  <c r="W34" i="61"/>
  <c r="X37" i="61"/>
  <c r="V37" i="61"/>
  <c r="W90" i="61"/>
  <c r="W46" i="61"/>
  <c r="W67" i="61"/>
  <c r="W52" i="61"/>
  <c r="W12" i="61"/>
  <c r="X7" i="61"/>
  <c r="X16" i="61"/>
  <c r="X84" i="61"/>
  <c r="X52" i="61"/>
  <c r="X39" i="61"/>
  <c r="X46" i="61"/>
  <c r="W73" i="61"/>
  <c r="W43" i="61"/>
  <c r="W32" i="61"/>
  <c r="W78" i="61"/>
  <c r="W69" i="61"/>
  <c r="W30" i="61"/>
  <c r="W60" i="61"/>
  <c r="W91" i="61"/>
  <c r="W72" i="61"/>
  <c r="W6" i="61"/>
  <c r="X41" i="61"/>
  <c r="X9" i="61"/>
  <c r="X43" i="61"/>
  <c r="W83" i="61"/>
  <c r="X33" i="61"/>
  <c r="V33" i="61"/>
  <c r="W49" i="61"/>
  <c r="W68" i="61"/>
  <c r="W92" i="61"/>
  <c r="W88" i="61"/>
  <c r="W89" i="61"/>
  <c r="V48" i="61"/>
  <c r="X48" i="61"/>
  <c r="W28" i="61"/>
  <c r="W76" i="61"/>
  <c r="W48" i="61"/>
  <c r="X24" i="61"/>
  <c r="X63" i="61"/>
  <c r="X34" i="61"/>
  <c r="X88" i="61"/>
  <c r="X28" i="61"/>
  <c r="X12" i="61"/>
  <c r="X69" i="61"/>
  <c r="W80" i="61"/>
  <c r="W19" i="61"/>
  <c r="W86" i="61"/>
  <c r="W70" i="61"/>
  <c r="W59" i="61"/>
  <c r="W21" i="61"/>
  <c r="W8" i="61"/>
  <c r="W54" i="61"/>
  <c r="X36" i="61"/>
  <c r="X49" i="61"/>
  <c r="X91" i="61"/>
  <c r="X89" i="61"/>
  <c r="X70" i="61"/>
  <c r="X86" i="61"/>
  <c r="X38" i="61"/>
  <c r="X82" i="61"/>
  <c r="X14" i="61"/>
  <c r="W31" i="61"/>
  <c r="W22" i="61"/>
  <c r="W74" i="61"/>
  <c r="W42" i="61"/>
  <c r="W77" i="61"/>
  <c r="W87" i="61"/>
  <c r="W18" i="61"/>
  <c r="X60" i="61"/>
  <c r="X78" i="61"/>
  <c r="X31" i="61"/>
  <c r="X76" i="61"/>
  <c r="X93" i="61" l="1"/>
</calcChain>
</file>

<file path=xl/sharedStrings.xml><?xml version="1.0" encoding="utf-8"?>
<sst xmlns="http://schemas.openxmlformats.org/spreadsheetml/2006/main" count="8357" uniqueCount="2463">
  <si>
    <t>CodeL1</t>
  </si>
  <si>
    <t>Account1</t>
  </si>
  <si>
    <t>10671</t>
  </si>
  <si>
    <t>10704</t>
  </si>
  <si>
    <t>10705</t>
  </si>
  <si>
    <t>10706</t>
  </si>
  <si>
    <t>10710</t>
  </si>
  <si>
    <t>10711</t>
  </si>
  <si>
    <t>10991</t>
  </si>
  <si>
    <t>10992</t>
  </si>
  <si>
    <t>10993</t>
  </si>
  <si>
    <t>10994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</si>
  <si>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</si>
  <si>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</si>
  <si>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</si>
  <si>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</si>
  <si>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</si>
  <si>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</si>
  <si>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</si>
  <si>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</si>
  <si>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</si>
  <si>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</si>
  <si>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</si>
  <si>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</si>
  <si>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</si>
  <si>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</si>
  <si>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</si>
  <si>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</si>
  <si>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</si>
  <si>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</si>
  <si>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</si>
  <si>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</si>
  <si>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</si>
  <si>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</si>
  <si>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</si>
  <si>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</si>
  <si>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</si>
  <si>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</si>
  <si>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</si>
  <si>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</si>
  <si>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</si>
  <si>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</si>
  <si>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</si>
  <si>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</si>
  <si>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</si>
  <si>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</si>
  <si>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</si>
  <si>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</si>
  <si>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</si>
  <si>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</si>
  <si>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</si>
  <si>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</si>
  <si>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</si>
  <si>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</si>
  <si>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</si>
  <si>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</si>
  <si>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</si>
  <si>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</si>
  <si>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</si>
  <si>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</si>
  <si>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</si>
  <si>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</si>
  <si>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</si>
  <si>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</si>
  <si>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</si>
  <si>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</si>
  <si>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</si>
  <si>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</si>
  <si>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</si>
  <si>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</si>
  <si>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</si>
  <si>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</si>
  <si>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</si>
  <si>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</si>
  <si>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11446</t>
  </si>
  <si>
    <t>11447</t>
  </si>
  <si>
    <t>11448</t>
  </si>
  <si>
    <t>11450</t>
  </si>
  <si>
    <t>11451</t>
  </si>
  <si>
    <t>14133</t>
  </si>
  <si>
    <t>21323</t>
  </si>
  <si>
    <t>21356</t>
  </si>
  <si>
    <t>23367</t>
  </si>
  <si>
    <t>25058</t>
  </si>
  <si>
    <t>25059</t>
  </si>
  <si>
    <t>28778</t>
  </si>
  <si>
    <t>28811</t>
  </si>
  <si>
    <t>28815</t>
  </si>
  <si>
    <t>28861</t>
  </si>
  <si>
    <t>40840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</si>
  <si>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</si>
  <si>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</si>
  <si>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</si>
  <si>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</si>
  <si>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</si>
  <si>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</si>
  <si>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1101020501.101</t>
  </si>
  <si>
    <t>1101020501.102</t>
  </si>
  <si>
    <t>1101020603.101</t>
  </si>
  <si>
    <t>1101020604.101</t>
  </si>
  <si>
    <t>1101020605.101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</si>
  <si>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</si>
  <si>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</si>
  <si>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</si>
  <si>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</si>
  <si>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</si>
  <si>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</si>
  <si>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</si>
  <si>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</si>
  <si>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</si>
  <si>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</si>
  <si>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</si>
  <si>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1102010102.101</t>
  </si>
  <si>
    <t>1102010108.101</t>
  </si>
  <si>
    <t>1102010108.201</t>
  </si>
  <si>
    <t>1102010108.301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</si>
  <si>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</si>
  <si>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</si>
  <si>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</si>
  <si>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</si>
  <si>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</si>
  <si>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</si>
  <si>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</si>
  <si>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</si>
  <si>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</si>
  <si>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</si>
  <si>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</si>
  <si>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</si>
  <si>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</si>
  <si>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</si>
  <si>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</si>
  <si>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</si>
  <si>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</si>
  <si>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</si>
  <si>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</si>
  <si>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</si>
  <si>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ลูกหนี้ค่ารักษา UC- OP ใน CUP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</si>
  <si>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</si>
  <si>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</si>
  <si>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</si>
  <si>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</si>
  <si>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</si>
  <si>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</si>
  <si>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</si>
  <si>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</si>
  <si>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</si>
  <si>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</si>
  <si>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</si>
  <si>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</si>
  <si>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</si>
  <si>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</si>
  <si>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</si>
  <si>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</si>
  <si>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</si>
  <si>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</si>
  <si>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</si>
  <si>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</si>
  <si>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</si>
  <si>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</si>
  <si>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</si>
  <si>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</si>
  <si>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</si>
  <si>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</si>
  <si>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</si>
  <si>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</si>
  <si>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</si>
  <si>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</si>
  <si>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</si>
  <si>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</si>
  <si>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</si>
  <si>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</si>
  <si>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</si>
  <si>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</si>
  <si>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วัสดุบริโภค</t>
  </si>
  <si>
    <t>วัสดุเครื่องแต่งกาย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</si>
  <si>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</si>
  <si>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</si>
  <si>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</si>
  <si>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</si>
  <si>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</si>
  <si>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</si>
  <si>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</si>
  <si>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</si>
  <si>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</si>
  <si>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</si>
  <si>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</si>
  <si>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</si>
  <si>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ที่ดินราชพัสดุรอโอน</t>
  </si>
  <si>
    <t>อาคารเพื่อการพักอาศัย</t>
  </si>
  <si>
    <t>ค่าเสื่อมราคาสะสม - อาคารเพื่อการพักอาศัย</t>
  </si>
  <si>
    <t>อาคารสำนักงาน</t>
  </si>
  <si>
    <t>ค่าเสื่อมราคาสะสม - อาคารสำนักงาน</t>
  </si>
  <si>
    <t>อาคารเพื่อประโยชน์อื่น</t>
  </si>
  <si>
    <t>พักอาคารเพื่อประโยชน์อื่น</t>
  </si>
  <si>
    <t>ส่วนปรับปรุงอาคาร</t>
  </si>
  <si>
    <t>สิ่งปลูกสร้าง</t>
  </si>
  <si>
    <t>ระบบประปา</t>
  </si>
  <si>
    <t>ระบบบำบัดน้ำเสีย</t>
  </si>
  <si>
    <t>ระบบไฟฟ้า</t>
  </si>
  <si>
    <t>ระบบโทรศัพท์</t>
  </si>
  <si>
    <t>ระบบถนนภายใน</t>
  </si>
  <si>
    <t>อาคารเพื่อการพักอาศัย-Interface</t>
  </si>
  <si>
    <t>อาคารสำนักงาน-Interface</t>
  </si>
  <si>
    <t>สิ่งปลูกสร้าง-Interface</t>
  </si>
  <si>
    <t>ระบบประปา-Interface</t>
  </si>
  <si>
    <t>ระบบบำบัดน้ำเสีย-Interface</t>
  </si>
  <si>
    <t>ระบบไฟฟ้า-Interface</t>
  </si>
  <si>
    <t>ระบบโทรศัพท์-Interface</t>
  </si>
  <si>
    <t>ระบบถนนภายใน-Interface</t>
  </si>
  <si>
    <t>ค่าเสื่อมราคาสะสมอาคารสำนักงาน-Interface</t>
  </si>
  <si>
    <t>ค่าเสื่อมราคาสะสมระบบโทรศัพท์-Interface</t>
  </si>
  <si>
    <t>ค่าเสื่อมราคาสะสมระบบถนนภายใน-Interface</t>
  </si>
  <si>
    <t>ครุภัณฑ์สำนักงาน</t>
  </si>
  <si>
    <t>ครุภัณฑ์ยานพาหนะและขนส่ง</t>
  </si>
  <si>
    <t>ครุภัณฑ์ไฟฟ้าและวิทยุ</t>
  </si>
  <si>
    <t>ครุภัณฑ์โฆษณาและเผยแพร่</t>
  </si>
  <si>
    <t>ครุภัณฑ์การเกษตร</t>
  </si>
  <si>
    <t>ครุภัณฑ์ก่อสร้าง</t>
  </si>
  <si>
    <t>ครุภัณฑ์วิทยาศาสตร์และการแพทย์</t>
  </si>
  <si>
    <t>พักครุภัณฑ์วิทยาศาสตร์และการแพทย์</t>
  </si>
  <si>
    <t>ครุภัณฑ์คอมพิวเตอร์</t>
  </si>
  <si>
    <t xml:space="preserve">ครุภัณฑ์การศึกษา </t>
  </si>
  <si>
    <t>ครุภัณฑ์งานบ้านงานครัว</t>
  </si>
  <si>
    <t>ครุภัณฑ์กีฬา</t>
  </si>
  <si>
    <t>ครุภัณฑ์อื่น</t>
  </si>
  <si>
    <t xml:space="preserve">ครุภัณฑ์สำนักงาน-Interface </t>
  </si>
  <si>
    <t xml:space="preserve">ครุภัณฑ์ยานพาหนะและขนส่ง-Interface </t>
  </si>
  <si>
    <t>ครุภัณฑ์ไฟฟ้าและวิทยุ-Interface</t>
  </si>
  <si>
    <t xml:space="preserve">ครุภัณฑ์โฆษณาและเผยแพร่-Interface </t>
  </si>
  <si>
    <t xml:space="preserve">ครุภัณฑ์การเกษตร-Interface </t>
  </si>
  <si>
    <t xml:space="preserve">ครุภัณฑ์ก่อสร้าง-Interface </t>
  </si>
  <si>
    <t xml:space="preserve">ครุภัณฑ์วิทยาศาสตร์และการแพทย์-Interface  </t>
  </si>
  <si>
    <t>ครุภัณฑ์คอมพิวเตอร์-Interface</t>
  </si>
  <si>
    <t xml:space="preserve">ครุภัณฑ์งานบ้านงานครัว-Interface </t>
  </si>
  <si>
    <t>ครุภัณฑ์อื่น-Interface</t>
  </si>
  <si>
    <t>ค่าเสื่อมราคาสะสมครุภัณฑ์สำนักงาน-Interface</t>
  </si>
  <si>
    <t>ค่าเสื่อมราคาสะสมครุภัณฑ์ยานพาหนะและขนส่ง-Interface</t>
  </si>
  <si>
    <t>ค่าเสื่อมราคาสะสมครุภัณฑ์ไฟฟ้าและวิทยุ-Interface</t>
  </si>
  <si>
    <t>ค่าเสื่อมราคาสะสมครุภัณฑ์โฆษณาและเผยแพร่-Interface</t>
  </si>
  <si>
    <t>ค่าเสื่อมราคาสะสมครุภัณฑ์การเกษตร-Interface</t>
  </si>
  <si>
    <t>ค่าเสื่อมราคาสะสมครุภัณฑ์ก่อสร้าง-Interface</t>
  </si>
  <si>
    <t>ค่าเสื่อมราคาสะสมครุภัณฑ์วิทยาศาสตร์และการแพทย์-Interface</t>
  </si>
  <si>
    <t>ค่าเสื่อมราคาสะสมครุภัณฑ์คอมพิวเตอร์-Interface</t>
  </si>
  <si>
    <t>ค่าเสื่อมราคาสะสมครุภัณฑ์งานบ้านงานครัว-Interface</t>
  </si>
  <si>
    <t>ค่าเสื่อมราคาสะสมครุภัณฑ์อื่น-Interface</t>
  </si>
  <si>
    <t>โปรแกรมคอมพิวเตอร์</t>
  </si>
  <si>
    <t>ค่าตัดจำหน่ายสะสม - โปรแกรมคอมพิวเตอร์</t>
  </si>
  <si>
    <t>งานระหว่างก่อสร้าง</t>
  </si>
  <si>
    <t>พักงานระหว่างก่อสร้าง</t>
  </si>
  <si>
    <t>2101010101.102</t>
  </si>
  <si>
    <t>เจ้าหนี้การค้า - หน่วยงานภาครัฐ</t>
  </si>
  <si>
    <t>2101010102.129</t>
  </si>
  <si>
    <t>เจ้าหนี้การค้าบุคคลภายนอก - อื่น ๆ (กรมบัญชีกลางจ่ายตรงผู้ขาย)</t>
  </si>
  <si>
    <t>2101010103.101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</si>
  <si>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</si>
  <si>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</si>
  <si>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</si>
  <si>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</si>
  <si>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</si>
  <si>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</si>
  <si>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</si>
  <si>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</si>
  <si>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</si>
  <si>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</si>
  <si>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</si>
  <si>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</si>
  <si>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</si>
  <si>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</si>
  <si>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</si>
  <si>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</si>
  <si>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</si>
  <si>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</si>
  <si>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</si>
  <si>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</si>
  <si>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</si>
  <si>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</si>
  <si>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</si>
  <si>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</si>
  <si>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</si>
  <si>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</si>
  <si>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</si>
  <si>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</si>
  <si>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</si>
  <si>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</si>
  <si>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</si>
  <si>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</si>
  <si>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</si>
  <si>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</si>
  <si>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</si>
  <si>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</si>
  <si>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</si>
  <si>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</si>
  <si>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</si>
  <si>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2101020199.301</t>
  </si>
  <si>
    <t>เจ้าหนี้ค่ารักษาพยาบาล-ประกันสังคม</t>
  </si>
  <si>
    <t>2101020199.501</t>
  </si>
  <si>
    <t>2101020199.502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</si>
  <si>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</si>
  <si>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</si>
  <si>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</si>
  <si>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</si>
  <si>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</si>
  <si>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</si>
  <si>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</si>
  <si>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</si>
  <si>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</si>
  <si>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</si>
  <si>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</si>
  <si>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</si>
  <si>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</si>
  <si>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</si>
  <si>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</si>
  <si>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</si>
  <si>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ค่าจ้างชั่วคราวค้างจ่าย (บริการ)</t>
  </si>
  <si>
    <t>ค่าจ้างชั่วคราวค้างจ่าย (สนับสนุน)</t>
  </si>
  <si>
    <t>ค่าจ้างพนักงานกระทรวงสาธารณสุขค้างจ่าย (บริการ)</t>
  </si>
  <si>
    <t>ค่าจ้างพนักงานกระทรวงสาธารณสุขค้างจ่าย (สนับสนุน)</t>
  </si>
  <si>
    <t>ค่าตอบแทนเงินเพิ่มพิเศษไม่ทำเวชปฏิบัติฯลฯ(บริการ) ค้างจ่าย</t>
  </si>
  <si>
    <t>ค่าตอบแทนในการปฏิบัติงานของเจ้าหน้าที่ (สนับสนุน) ค้างจ่าย</t>
  </si>
  <si>
    <t>ค่าตอบแทนตามผลการปฏิบัติงานค้างจ่าย</t>
  </si>
  <si>
    <t>ค่าตอบแทนการปฏิบัติงานในลักษณะเบี้ยเลี้ยงเหมาจ่ายค้างจ่าย</t>
  </si>
  <si>
    <t>ค่าตอบแทนอื่นค้างจ่าย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</si>
  <si>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</si>
  <si>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</si>
  <si>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</si>
  <si>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</si>
  <si>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</si>
  <si>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</si>
  <si>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</si>
  <si>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</si>
  <si>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</si>
  <si>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</si>
  <si>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</si>
  <si>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</si>
  <si>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</si>
  <si>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</si>
  <si>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</si>
  <si>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</si>
  <si>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</si>
  <si>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</si>
  <si>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</si>
  <si>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</si>
  <si>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</si>
  <si>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</si>
  <si>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</si>
  <si>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</si>
  <si>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</si>
  <si>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</si>
  <si>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</si>
  <si>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</si>
  <si>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</si>
  <si>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</si>
  <si>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</si>
  <si>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</si>
  <si>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</si>
  <si>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</si>
  <si>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</si>
  <si>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</si>
  <si>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</si>
  <si>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</si>
  <si>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</si>
  <si>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</si>
  <si>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</si>
  <si>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</si>
  <si>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</si>
  <si>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</si>
  <si>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</si>
  <si>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</si>
  <si>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</si>
  <si>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</si>
  <si>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</si>
  <si>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รายได้จากเงินบริจาครอการรับรู้</t>
  </si>
  <si>
    <t>รายได้อื่นรอการรับรู้</t>
  </si>
  <si>
    <t>หนี้สินไม่หมุนเวียนอื่น</t>
  </si>
  <si>
    <t>ผลสะสมจากการแก้ไขข้อผิดพลาด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</si>
  <si>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</si>
  <si>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</si>
  <si>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</si>
  <si>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</si>
  <si>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</si>
  <si>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</si>
  <si>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</si>
  <si>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</si>
  <si>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</si>
  <si>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</si>
  <si>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</si>
  <si>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</si>
  <si>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</si>
  <si>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</si>
  <si>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</si>
  <si>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</si>
  <si>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</si>
  <si>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</si>
  <si>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</si>
  <si>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</si>
  <si>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</si>
  <si>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</si>
  <si>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</si>
  <si>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</si>
  <si>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</si>
  <si>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</si>
  <si>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</si>
  <si>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</si>
  <si>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</si>
  <si>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</si>
  <si>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</si>
  <si>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</si>
  <si>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</si>
  <si>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</si>
  <si>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</si>
  <si>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</si>
  <si>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</si>
  <si>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</si>
  <si>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</si>
  <si>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</si>
  <si>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</si>
  <si>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</si>
  <si>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</si>
  <si>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</si>
  <si>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</si>
  <si>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</si>
  <si>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</si>
  <si>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</si>
  <si>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</si>
  <si>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</si>
  <si>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</si>
  <si>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</si>
  <si>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</si>
  <si>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</si>
  <si>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</si>
  <si>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</si>
  <si>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</si>
  <si>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</si>
  <si>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</si>
  <si>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</si>
  <si>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</si>
  <si>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</si>
  <si>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</si>
  <si>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</si>
  <si>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</si>
  <si>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4301020104.806</t>
  </si>
  <si>
    <t>4301020104.807</t>
  </si>
  <si>
    <t>4301020104.808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</si>
  <si>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</si>
  <si>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</si>
  <si>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</si>
  <si>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</si>
  <si>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</si>
  <si>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</si>
  <si>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</si>
  <si>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</si>
  <si>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</si>
  <si>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</si>
  <si>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</si>
  <si>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</si>
  <si>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</si>
  <si>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</si>
  <si>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</si>
  <si>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</si>
  <si>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</si>
  <si>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</si>
  <si>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</si>
  <si>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</si>
  <si>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</si>
  <si>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</si>
  <si>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</si>
  <si>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</si>
  <si>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</si>
  <si>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</si>
  <si>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</si>
  <si>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</si>
  <si>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</si>
  <si>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</si>
  <si>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</si>
  <si>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</si>
  <si>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</si>
  <si>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</si>
  <si>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</si>
  <si>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</si>
  <si>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</si>
  <si>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</si>
  <si>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</si>
  <si>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</si>
  <si>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</si>
  <si>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</si>
  <si>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</si>
  <si>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</si>
  <si>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</si>
  <si>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</si>
  <si>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</si>
  <si>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</si>
  <si>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</si>
  <si>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</si>
  <si>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</si>
  <si>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</si>
  <si>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</si>
  <si>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</si>
  <si>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</si>
  <si>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</si>
  <si>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</si>
  <si>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</si>
  <si>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</si>
  <si>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</si>
  <si>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</si>
  <si>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</si>
  <si>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</si>
  <si>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</si>
  <si>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</si>
  <si>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</si>
  <si>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</si>
  <si>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</si>
  <si>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</si>
  <si>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</si>
  <si>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</si>
  <si>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</si>
  <si>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</si>
  <si>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</si>
  <si>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</si>
  <si>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</si>
  <si>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</si>
  <si>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</si>
  <si>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</si>
  <si>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</si>
  <si>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4301020106.320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</si>
  <si>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</si>
  <si>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</si>
  <si>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</si>
  <si>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</si>
  <si>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</si>
  <si>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</si>
  <si>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</si>
  <si>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</si>
  <si>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</si>
  <si>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</si>
  <si>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</si>
  <si>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</si>
  <si>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</si>
  <si>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</si>
  <si>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</si>
  <si>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</si>
  <si>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</si>
  <si>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</si>
  <si>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</si>
  <si>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</si>
  <si>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</si>
  <si>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</si>
  <si>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</si>
  <si>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</si>
  <si>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</si>
  <si>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</si>
  <si>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</si>
  <si>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</si>
  <si>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</si>
  <si>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</si>
  <si>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</si>
  <si>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</si>
  <si>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</si>
  <si>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</si>
  <si>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</si>
  <si>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</si>
  <si>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</si>
  <si>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</si>
  <si>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</si>
  <si>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</si>
  <si>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</si>
  <si>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</si>
  <si>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</si>
  <si>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</si>
  <si>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</si>
  <si>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</si>
  <si>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</si>
  <si>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</si>
  <si>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</si>
  <si>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</si>
  <si>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</si>
  <si>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</si>
  <si>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</si>
  <si>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</si>
  <si>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</si>
  <si>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</si>
  <si>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</si>
  <si>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</si>
  <si>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</si>
  <si>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</si>
  <si>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</si>
  <si>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</si>
  <si>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</si>
  <si>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</si>
  <si>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</si>
  <si>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</si>
  <si>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</si>
  <si>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</si>
  <si>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</si>
  <si>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</si>
  <si>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</si>
  <si>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</si>
  <si>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</si>
  <si>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</si>
  <si>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</si>
  <si>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</si>
  <si>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</si>
  <si>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</si>
  <si>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</si>
  <si>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</si>
  <si>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</si>
  <si>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</si>
  <si>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</si>
  <si>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</si>
  <si>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</si>
  <si>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</si>
  <si>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</si>
  <si>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</si>
  <si>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</si>
  <si>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</si>
  <si>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</si>
  <si>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</si>
  <si>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</si>
  <si>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</si>
  <si>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</si>
  <si>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</si>
  <si>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</si>
  <si>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</si>
  <si>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</si>
  <si>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</si>
  <si>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</si>
  <si>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</si>
  <si>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</si>
  <si>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</si>
  <si>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</si>
  <si>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</si>
  <si>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</si>
  <si>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</si>
  <si>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</si>
  <si>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</si>
  <si>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</si>
  <si>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</si>
  <si>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</si>
  <si>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</si>
  <si>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</si>
  <si>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</si>
  <si>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</si>
  <si>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</si>
  <si>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เงินเดือนข้าราชการ(บริการ)</t>
  </si>
  <si>
    <t>เงินเดือนข้าราชการ(สนับสนุน)</t>
  </si>
  <si>
    <t>เงินประจำตำแหน่งระดับสูง/ระดับ กลาง(สนับสนุน)</t>
  </si>
  <si>
    <t>เงินประจำตำแหน่งวิชาชีพเฉพาะ(บริการ)</t>
  </si>
  <si>
    <t>เงินประจำตำแหน่งผู้เชี่ยวชาญ (บริการ)</t>
  </si>
  <si>
    <t>ค่าล่วงเวลา(สนับสนุน)</t>
  </si>
  <si>
    <t>เงินตอบแทนพิเศษของข้าราชการผู้ได้รับเงินเดือนถึงขั้นสูงสุดของอันดับ(บริการ)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</si>
  <si>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</si>
  <si>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</si>
  <si>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</si>
  <si>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ค่าจ้างประจำ(บริการ)</t>
  </si>
  <si>
    <t>ค่าจ้างประจำ(สนับสนุน)</t>
  </si>
  <si>
    <t>ค่าจ้างชั่วคราว(บริการ)</t>
  </si>
  <si>
    <t>ค่าจ้างชั่วคราว(สนับสนุน)</t>
  </si>
  <si>
    <t>ค่าจ้างพนักงานกระทรวงสาธารณสุข (บริการ)</t>
  </si>
  <si>
    <t>ค่าจ้างพนักงานกระทรวงสาธารณสุข (สนับสนุน)</t>
  </si>
  <si>
    <t>ค่าจ้างเหมาบุคลากร (บริการ)</t>
  </si>
  <si>
    <t>ค่าจ้างเหมาบุคลากร (สนับสนุน)</t>
  </si>
  <si>
    <t>เงินค่าตอบแทนพนักงานราชการ (บริการ)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</si>
  <si>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</si>
  <si>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</si>
  <si>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</si>
  <si>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</si>
  <si>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</si>
  <si>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</si>
  <si>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เงินตอบแทนรายเดือนสำหรับข้าราชการเท่ากับอัตราเงินประจำตำแหน่ง (บริการ)</t>
  </si>
  <si>
    <t>เงินตอบแทนชำนาญการพิเศษที่ไม่ใช่วิชาชีพ (สนับสนุน)</t>
  </si>
  <si>
    <t xml:space="preserve">ค่าตอบแทนในการปฏิบัติงานเวรหรือผลัดบ่ายและหรือผลัดดึกของพยาบาล </t>
  </si>
  <si>
    <t>เงินชดเชยสมาชิก กบข.</t>
  </si>
  <si>
    <t>เงินสมทบ กบข.</t>
  </si>
  <si>
    <t>เงินสมทบ กสจ.</t>
  </si>
  <si>
    <t>ค่าเช่าบ้าน</t>
  </si>
  <si>
    <t>ค่าตอบแทนพิเศษชายแดนภาคใต้ (บริการ)</t>
  </si>
  <si>
    <t>เงินเพิ่มสำหรับตำแหน่งที่มีเหตุพิเศษ  (บริการ)</t>
  </si>
  <si>
    <t>เงินเพิ่มสำหรับตำแหน่งที่มีเหตุพิเศษ  (สนับสนุน)</t>
  </si>
  <si>
    <t>เงินช่วยการศึกษาบุตร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</si>
  <si>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</si>
  <si>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</si>
  <si>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</si>
  <si>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เงินช่วยเหลือค่ารักษาพยาบาลตามกฎหมายสงเคราะห์ข้าราชการ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</si>
  <si>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</si>
  <si>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ค่าใช้จ่ายทุนการ ศึกษา-ในประเทศ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</si>
  <si>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</si>
  <si>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</si>
  <si>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</si>
  <si>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</si>
  <si>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วัสดุงานบ้านงานครัวใช้ไป</t>
  </si>
  <si>
    <t>วัสดุก่อสร้างใช้ไป</t>
  </si>
  <si>
    <t>วัสดุอื่นใช้ไป</t>
  </si>
  <si>
    <t>สินค้าใช้ไป</t>
  </si>
  <si>
    <t>ค่าซ่อมแซมอาคารและสิ่งปลูกสร้าง</t>
  </si>
  <si>
    <t>ค่าซ่อมแซมครุภัณฑ์สำนักงาน</t>
  </si>
  <si>
    <t>ค่าซ่อมแซมครุภัณฑ์ยานพาหนะและขนส่ง</t>
  </si>
  <si>
    <t>ค่าซ่อมแซมครุภัณฑ์ไฟฟ้าและวิทยุ</t>
  </si>
  <si>
    <t>ค่าซ่อมแซมครุภัณฑ์โฆษณาและเผยแพร่</t>
  </si>
  <si>
    <t>ค่าซ่อมแซมครุภัณฑ์วิทยาศาสตร์และการแพทย์</t>
  </si>
  <si>
    <t>ค่าซ่อมแซมครุภัณฑ์คอมพิวเตอร์</t>
  </si>
  <si>
    <t>ค่าซ่อมแซมครุภัณฑ์อื่น</t>
  </si>
  <si>
    <t>ค่าจ้างเหมาบำรุงรักษาดูแลลิฟท์</t>
  </si>
  <si>
    <t>ค่าจ้างเหมาบำรุงรักษาสวนหย่อม</t>
  </si>
  <si>
    <t>ค่าจ้างเหมาบำรุงรักษาครุภัณฑ์วิทยาศาสตร์และการแพทย์</t>
  </si>
  <si>
    <t>ค่าจ้างเหมาบำรุงรักษาเครื่องปรับอากาศ</t>
  </si>
  <si>
    <t>ค่าจ้างเหมาซ่อมแซมบ้านพัก</t>
  </si>
  <si>
    <t>ค่าเชื้อเพลิง</t>
  </si>
  <si>
    <t>ค่าจ้างเหมาทำความสะอาด</t>
  </si>
  <si>
    <t>ค่าจ้างเหมาประกอบอาหารผู้ป่วย</t>
  </si>
  <si>
    <t>ค่าจ้างเหมารถ</t>
  </si>
  <si>
    <t>ค่าจ้างเหมาดูแลความปลอดภัย</t>
  </si>
  <si>
    <t>ค่าจ้างเหมาซักรีด</t>
  </si>
  <si>
    <t>ค่าจ้างเหมากำจัดขยะติดเชื้อ</t>
  </si>
  <si>
    <t>ค่าจ้างเหมาบริการทางการแพทย์</t>
  </si>
  <si>
    <t>ค่าจ้างเหมาบริการอื่น(สนับสนุน)</t>
  </si>
  <si>
    <t>ค่าจ้างตรวจทางห้องปฏิบัติการ (Lab)</t>
  </si>
  <si>
    <t>ค่าจ้างตรวจเอ็กซเรย์ (X-Ray)</t>
  </si>
  <si>
    <t>ค่าธรรมเนียมทางกฎหมาย</t>
  </si>
  <si>
    <t>ค่าธรรมเนียมธนาคาร</t>
  </si>
  <si>
    <t>ค่าไฟฟ้า</t>
  </si>
  <si>
    <t>ค่าน้ำประปาและน้ำบาดาล</t>
  </si>
  <si>
    <t>ค่าโทรศัพท์</t>
  </si>
  <si>
    <t>ค่าบริการสื่อสารและโทรคมนาคม</t>
  </si>
  <si>
    <t>ค่าไปรษณีย์และขนส่ง</t>
  </si>
  <si>
    <t>ค่าจ้างที่ปรึกษา</t>
  </si>
  <si>
    <t>ค่าเบี้ยประกันภัย</t>
  </si>
  <si>
    <t>ยาใช้ไป</t>
  </si>
  <si>
    <t>วัสดุเภสัชกรรมใช้ไป</t>
  </si>
  <si>
    <t>วัสดุทางการแพทย์ทั่วไปใช้ไป</t>
  </si>
  <si>
    <t>วัสดุวิทยาศาสตร์และการแพทย์ใช้ไป</t>
  </si>
  <si>
    <t>วัสดุบริโภคใช้ไป</t>
  </si>
  <si>
    <t>วัสดุเครื่องแต่งกายใช้ไป</t>
  </si>
  <si>
    <t>วัสดุทันตกรรมใช้ไป</t>
  </si>
  <si>
    <t>วัสดุเอกซเรย์ใช้ไป</t>
  </si>
  <si>
    <t>ค่าครุภัณฑ์มูลค่าต่ำกว่าเกณฑ์</t>
  </si>
  <si>
    <t>ค่าใช้จ่ายในการประชุม</t>
  </si>
  <si>
    <t>ค่ารับรองและพิธีการ</t>
  </si>
  <si>
    <t xml:space="preserve">ค่าเช่าอสังหาริมทรัพย์ </t>
  </si>
  <si>
    <t xml:space="preserve">ค่าเช่าเบ็ดเตล็ด </t>
  </si>
  <si>
    <t>เงินชดเชยค่างานสิ่งก่อสร้าง</t>
  </si>
  <si>
    <t>ค่าใช้จ่ายผลักส่งเป็นรายได้แผ่นดิน</t>
  </si>
  <si>
    <t>ค่าประชาสัมพันธ์</t>
  </si>
  <si>
    <t>ค่าใช้สอยอื่นๆ</t>
  </si>
  <si>
    <t>ค่าใช้จ่ายตามโครง การ (P&amp;P) แรงงานต่างด้าว</t>
  </si>
  <si>
    <t>ค่ารักษาตามจ่ายบุคคลที่มีปัญหาสถานะและสิทธิ</t>
  </si>
  <si>
    <t>ค่าตอบแทนเงินเพิ่มพิเศษทันตแพทย์ไม่ทำเวชปฏิบัติฯลฯ(บริการ)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</si>
  <si>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</si>
  <si>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</si>
  <si>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</si>
  <si>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</si>
  <si>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</si>
  <si>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</si>
  <si>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</si>
  <si>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</si>
  <si>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</si>
  <si>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</si>
  <si>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</si>
  <si>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</si>
  <si>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</si>
  <si>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</si>
  <si>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</si>
  <si>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</si>
  <si>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</si>
  <si>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</si>
  <si>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</si>
  <si>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</si>
  <si>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</si>
  <si>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</si>
  <si>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</si>
  <si>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</si>
  <si>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</si>
  <si>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</si>
  <si>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</si>
  <si>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</si>
  <si>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</si>
  <si>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</si>
  <si>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</si>
  <si>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</si>
  <si>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</si>
  <si>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</si>
  <si>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</si>
  <si>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</si>
  <si>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</si>
  <si>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</si>
  <si>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</si>
  <si>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</si>
  <si>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</si>
  <si>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</si>
  <si>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</si>
  <si>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</si>
  <si>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</si>
  <si>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</si>
  <si>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</si>
  <si>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</si>
  <si>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</si>
  <si>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</si>
  <si>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</si>
  <si>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</si>
  <si>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</si>
  <si>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</si>
  <si>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</si>
  <si>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</si>
  <si>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</si>
  <si>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</si>
  <si>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</si>
  <si>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</si>
  <si>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</si>
  <si>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</si>
  <si>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</si>
  <si>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</si>
  <si>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</si>
  <si>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</si>
  <si>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</si>
  <si>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</si>
  <si>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</si>
  <si>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</si>
  <si>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</si>
  <si>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</si>
  <si>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</si>
  <si>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</si>
  <si>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</si>
  <si>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</si>
  <si>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</si>
  <si>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</si>
  <si>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</si>
  <si>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</si>
  <si>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</si>
  <si>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</si>
  <si>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</si>
  <si>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</si>
  <si>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</si>
  <si>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</si>
  <si>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ค่าใช้จ่ายอุดหนุนเพื่อการดำเนินงานอื่น</t>
  </si>
  <si>
    <t>ค่าใช้จ่ายเงินอุดหนุนเพื่อการลงทุนอื่น</t>
  </si>
  <si>
    <t>หนี้สูญ-ลูกหนี้ค่าสิ่งส่งตรวจ-หน่วยงานภาครัฐ</t>
  </si>
  <si>
    <t>หนี้สูญ-ลูกหนี้ค่าวัสดุ/อุปกรณ์/น้ำยา-หน่วยงานภาครัฐ</t>
  </si>
  <si>
    <t>หนี้สูญ-ลูกหนี้ค่าสินค้า-หน่วยงานภาครัฐ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</si>
  <si>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</si>
  <si>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</si>
  <si>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</si>
  <si>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หนี้สงสัยจะสูญ-ลูกหนี้ค่าสิ่งส่งตรวจ -หน่วยงานภาครัฐ</t>
  </si>
  <si>
    <t>หนี้สงสัยจะสูญ-ลูกหนี้ค่าวัสดุ/อุปกรณ์/น้ำยา-หน่วยงานภาครัฐ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</si>
  <si>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</si>
  <si>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</si>
  <si>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ค่าจำหน่าย-อาคารเพื่อการพักอาศัย</t>
  </si>
  <si>
    <t>ค่าจำหน่าย-อาคารเพื่อประโยชน์อื่น</t>
  </si>
  <si>
    <t>ค่าจำหน่าย-ครุภัณฑ์สำนักงาน</t>
  </si>
  <si>
    <t>ค่าจำหน่าย-ยานพาหนะและอุปกรณ์การขนส่ง</t>
  </si>
  <si>
    <t>ค่าจำหน่าย-ครุภัณฑ์โฆษณาและเผยแพร่</t>
  </si>
  <si>
    <t>ค่าจำหน่าย-ครุภัณฑ์การเกษตร</t>
  </si>
  <si>
    <t>ค่าจำหน่าย-ครุภัณฑ์วิทยาศาสตร์และการแพทย์</t>
  </si>
  <si>
    <t>ค่าจำหน่าย-อุปกรณ์คอมพิวเตอร์</t>
  </si>
  <si>
    <t>ค่าจำหน่าย-ครุภัณฑ์งานบ้านงานครัว</t>
  </si>
  <si>
    <t>ค่าจำหน่าย - ครุภัณฑ์ Interface</t>
  </si>
  <si>
    <t>ค่าจำหน่าย - สินทรัพย์ไม่มีตัวตน Interface</t>
  </si>
  <si>
    <t>ค่าใช้จ่ายเงินช่วยเหลือผู้ประสบภัย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</si>
  <si>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</si>
  <si>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</si>
  <si>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</si>
  <si>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</si>
  <si>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</si>
  <si>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</si>
  <si>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</si>
  <si>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</si>
  <si>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ค่าใช้จ่ายโครงการผลิตแพทย์</t>
  </si>
  <si>
    <t>ค่าใช้จ่ายโครงการผลิตบุคลากรทางการแพทย์</t>
  </si>
  <si>
    <t>ค่าใช้จ่ายที่ดิน</t>
  </si>
  <si>
    <t>ค่าใช้จ่ายลักษณะอื่น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</si>
  <si>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</si>
  <si>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</si>
  <si>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ค่าใช้จ่ายอื่น-ครุภัณฑ์ ที่ดิน และสิ่งก่อสร้าง โอนไป  สสจ./รพศ./รพท./รพช./รพ.สต.</t>
  </si>
  <si>
    <t>ค่าใช้จ่ายอื่น-เงินงบประมาณงบลงทุนโอนไปสสจ./รพศ./รพท./รพช./รพ.สต.</t>
  </si>
  <si>
    <t>ค่าใช้จ่ายรายการพิเศษนอกเหนือการดำเนินงานปกติ</t>
  </si>
  <si>
    <t>จังหวัด</t>
  </si>
  <si>
    <t>บึงกาฬ</t>
  </si>
  <si>
    <t>รพ.บึงกาฬ</t>
  </si>
  <si>
    <t>รพ.พรเจริญ</t>
  </si>
  <si>
    <t>รพ.โซ่พิสัย</t>
  </si>
  <si>
    <t>รพ.เซกา</t>
  </si>
  <si>
    <t>รพ.ปากคาด</t>
  </si>
  <si>
    <t>รพ.บึงโขงหลง</t>
  </si>
  <si>
    <t>รพ.ศรีวิไล</t>
  </si>
  <si>
    <t>รพ.บุ่งคล้า</t>
  </si>
  <si>
    <t>หนองบัวลำภู</t>
  </si>
  <si>
    <t>รพ.หนองบัวลำภู</t>
  </si>
  <si>
    <t>รพ.นากลาง</t>
  </si>
  <si>
    <t>รพ.โนนสัง</t>
  </si>
  <si>
    <t>รพ.ศรีบุญเรือง</t>
  </si>
  <si>
    <t>รพ.สุวรรณคูหา</t>
  </si>
  <si>
    <t>รพ.นาวัง เฉลิมพระเกียรติ 80 พรรษา</t>
  </si>
  <si>
    <t>อุดรธานี</t>
  </si>
  <si>
    <t>รพ.อุดรธานี</t>
  </si>
  <si>
    <t>รพ.กุดจับ</t>
  </si>
  <si>
    <t>รพ.หนองวัวซอ</t>
  </si>
  <si>
    <t>รพ.กุมภวาปี</t>
  </si>
  <si>
    <t>รพ.ห้วยเกิ้ง</t>
  </si>
  <si>
    <t>รพ.โนนสะอาด</t>
  </si>
  <si>
    <t>รพ.หนองหาน</t>
  </si>
  <si>
    <t>รพ.ทุ่งฝน</t>
  </si>
  <si>
    <t>รพ.ไชยวาน</t>
  </si>
  <si>
    <t>รพ.ศรีธาตุ</t>
  </si>
  <si>
    <t>รพ.วังสามหมอ</t>
  </si>
  <si>
    <t>รพ.บ้านผือ</t>
  </si>
  <si>
    <t>รพ.น้ำโสม</t>
  </si>
  <si>
    <t>รพ.เพ็ญ</t>
  </si>
  <si>
    <t>รพ.สร้างคอม</t>
  </si>
  <si>
    <t>รพ.หนองแสง</t>
  </si>
  <si>
    <t>รพ.นายูง</t>
  </si>
  <si>
    <t>รพ.พิบูลย์รักษ์</t>
  </si>
  <si>
    <t>รพร.บ้านดุง</t>
  </si>
  <si>
    <t>รพ.กู่แก้ว</t>
  </si>
  <si>
    <t>รพ.ประจักษ์ศิลปาคม</t>
  </si>
  <si>
    <t>เลย</t>
  </si>
  <si>
    <t>รพ.เลย</t>
  </si>
  <si>
    <t>รพ.นาด้วง</t>
  </si>
  <si>
    <t>รพ.เชียงคาน</t>
  </si>
  <si>
    <t>รพ.ปากชม</t>
  </si>
  <si>
    <t>รพ.นาแห้ว</t>
  </si>
  <si>
    <t>รพ.ภูเรือ</t>
  </si>
  <si>
    <t>รพ.ท่าลี่</t>
  </si>
  <si>
    <t>รพ.วังสะพุง</t>
  </si>
  <si>
    <t>รพ.ภูกระดึง</t>
  </si>
  <si>
    <t>รพ.ภูหลวง</t>
  </si>
  <si>
    <t>รพ.ผาขาว</t>
  </si>
  <si>
    <t>รพร.ด่านซ้าย</t>
  </si>
  <si>
    <t>รพ.เอราวัณ</t>
  </si>
  <si>
    <t>รพ.หนองหิน</t>
  </si>
  <si>
    <t>หนองคาย</t>
  </si>
  <si>
    <t>รพ.หนองคาย</t>
  </si>
  <si>
    <t>รพ.โพนพิสัย</t>
  </si>
  <si>
    <t>รพ.ศรีเชียงใหม่</t>
  </si>
  <si>
    <t>รพ.สังคม</t>
  </si>
  <si>
    <t>รพร.ท่าบ่อ</t>
  </si>
  <si>
    <t>รพ.สระใคร</t>
  </si>
  <si>
    <t>รพ.โพธิ์ตาก</t>
  </si>
  <si>
    <t>รพ.เฝ้าไร่</t>
  </si>
  <si>
    <t>รพ.รัตนวาปี</t>
  </si>
  <si>
    <t>สกลนคร</t>
  </si>
  <si>
    <t>รพ.สกลนคร</t>
  </si>
  <si>
    <t>รพ.กุสุมาลย์</t>
  </si>
  <si>
    <t>รพ.กุดบาก</t>
  </si>
  <si>
    <t>รพ.พระอาจารย์ฝั้นอาจาโร</t>
  </si>
  <si>
    <t>รพ.พังโคน</t>
  </si>
  <si>
    <t>รพ.วาริชภูมิ</t>
  </si>
  <si>
    <t>รพ.นิคมน้ำอูน</t>
  </si>
  <si>
    <t>รพ.วานรนิวาส</t>
  </si>
  <si>
    <t>รพ.คำตากล้า</t>
  </si>
  <si>
    <t>รพ.บ้านม่วง</t>
  </si>
  <si>
    <t>รพ.อากาศอำนวย</t>
  </si>
  <si>
    <t>รพ.ส่องดาว</t>
  </si>
  <si>
    <t>รพ.เต่างอย</t>
  </si>
  <si>
    <t>รพ.โคกศรีสุพรรณ</t>
  </si>
  <si>
    <t>รพ.เจริญศิลป์</t>
  </si>
  <si>
    <t>รพ.โพนนาแก้ว</t>
  </si>
  <si>
    <t>รพร.สว่างแดนดิน</t>
  </si>
  <si>
    <t>รพ.พระอาจารย์แบน  ธนากโร</t>
  </si>
  <si>
    <t>นครพนม</t>
  </si>
  <si>
    <t>รพ.นครพนม</t>
  </si>
  <si>
    <t>รพ.ปลาปาก</t>
  </si>
  <si>
    <t>รพ.ท่าอุเทน</t>
  </si>
  <si>
    <t>รพ.บ้านแพง</t>
  </si>
  <si>
    <t>รพ.นาทม</t>
  </si>
  <si>
    <t>รพ.เรณูนคร</t>
  </si>
  <si>
    <t>รพ.นาแก</t>
  </si>
  <si>
    <t>รพ.ศรีสงคราม</t>
  </si>
  <si>
    <t>รพ.นาหว้า</t>
  </si>
  <si>
    <t>รพ.โพนสวรรค์</t>
  </si>
  <si>
    <t>รพร.ธาตุพนม</t>
  </si>
  <si>
    <t>อุดรธานี,รพศ.</t>
  </si>
  <si>
    <t>หนองบัวลำภู,รพท.</t>
  </si>
  <si>
    <t>เลย,รพท.</t>
  </si>
  <si>
    <t>หนองคาย,รพท.</t>
  </si>
  <si>
    <t>สกลนคร,รพศ.</t>
  </si>
  <si>
    <t>นครพนม,รพท.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</si>
  <si>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</si>
  <si>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</si>
  <si>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</si>
  <si>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</si>
  <si>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</si>
  <si>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</si>
  <si>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</si>
  <si>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</si>
  <si>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</si>
  <si>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</si>
  <si>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</si>
  <si>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</si>
  <si>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</si>
  <si>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</si>
  <si>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</si>
  <si>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</si>
  <si>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</si>
  <si>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</si>
  <si>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</si>
  <si>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</si>
  <si>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</si>
  <si>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</si>
  <si>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</si>
  <si>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</si>
  <si>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</si>
  <si>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</si>
  <si>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</si>
  <si>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</si>
  <si>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</si>
  <si>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</si>
  <si>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</si>
  <si>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บึงกาฬ,รพท.</t>
  </si>
  <si>
    <t>พรเจริญ,รพช.</t>
  </si>
  <si>
    <t>โพนพิสัย,รพช.</t>
  </si>
  <si>
    <t>โซ่พิสัย,รพช.</t>
  </si>
  <si>
    <t>ศรีเชียงใหม่,รพช.</t>
  </si>
  <si>
    <t>สังคม,รพช.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</si>
  <si>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</si>
  <si>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</si>
  <si>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</si>
  <si>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</si>
  <si>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</si>
  <si>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</si>
  <si>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</si>
  <si>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</si>
  <si>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</si>
  <si>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</si>
  <si>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</si>
  <si>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</si>
  <si>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</si>
  <si>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</si>
  <si>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</si>
  <si>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</si>
  <si>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</si>
  <si>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</si>
  <si>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</si>
  <si>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</si>
  <si>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</si>
  <si>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</si>
  <si>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</si>
  <si>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</si>
  <si>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</si>
  <si>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</si>
  <si>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</si>
  <si>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</si>
  <si>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สมเด็จพระยุพราชบ้านดุง,รพช.</t>
  </si>
  <si>
    <t>สมเด็จพระยุพราชด่านซ้าย,รพช.</t>
  </si>
  <si>
    <t>สมเด็จพระยุพราชสว่างแดนดิน,รพท.</t>
  </si>
  <si>
    <t>สมเด็จพระยุพราชธาตุพนม,รพช.</t>
  </si>
  <si>
    <t>เอราวัณ,รพช.</t>
  </si>
  <si>
    <t>พระอาจารย์แบน  ธนากโร,รพช.</t>
  </si>
  <si>
    <t>สระใคร,รพช.</t>
  </si>
  <si>
    <t>นาวัง เฉลิมพระเกียรติ 80 พรรษา,รพช.</t>
  </si>
  <si>
    <t>กู่แก้ว,รพช.</t>
  </si>
  <si>
    <t>ประจักษ์ศิลปาคม,รพช.</t>
  </si>
  <si>
    <t>โพธิ์ตาก,รพช.</t>
  </si>
  <si>
    <t>เฝ้าไร่,รพช.</t>
  </si>
  <si>
    <t>รัตนวาปี,รพช.</t>
  </si>
  <si>
    <t>หนองหิน,รพช.</t>
  </si>
  <si>
    <t>วังยาง,รพช.</t>
  </si>
  <si>
    <t>รหัส</t>
  </si>
  <si>
    <t>4201020199.101</t>
  </si>
  <si>
    <t>รายได้แผ่นดิน-ค่าปรับอื่น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</si>
  <si>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</si>
  <si>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ลำดับ</t>
  </si>
  <si>
    <t>ID</t>
  </si>
  <si>
    <t>1101010113.101</t>
  </si>
  <si>
    <t>พักรอ Clearing</t>
  </si>
  <si>
    <t>1101020601.101</t>
  </si>
  <si>
    <t>เงินฝากธนาคารเพื่อนำส่งเงินรายได้แผ่นดิน</t>
  </si>
  <si>
    <t>1102010108.102</t>
  </si>
  <si>
    <t>1102010108.501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</si>
  <si>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</si>
  <si>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</si>
  <si>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</si>
  <si>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</si>
  <si>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</si>
  <si>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</si>
  <si>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</si>
  <si>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ลูกหนี้อื่นระยะยาว</t>
  </si>
  <si>
    <t>เงินฝากประจำสถาบันการเงินของรัฐ-ระยะยาว</t>
  </si>
  <si>
    <t>พักอาคารเพื่อการพักอาศัย</t>
  </si>
  <si>
    <t>พักอาคารสำนักงาน</t>
  </si>
  <si>
    <t>พักส่วนปรับปรุงอาคาร</t>
  </si>
  <si>
    <t>พักสิ่งปลูกสร้าง</t>
  </si>
  <si>
    <t>พักระบบประปา</t>
  </si>
  <si>
    <t>พักระบบบำบัดน้ำเสีย</t>
  </si>
  <si>
    <t>พักระบบไฟฟ้า</t>
  </si>
  <si>
    <t>พักระบบโทรศัพท์</t>
  </si>
  <si>
    <t>พักระบบถนนภายใน</t>
  </si>
  <si>
    <t>พักครุภัณฑ์สำนักงาน</t>
  </si>
  <si>
    <t>พักครุภัณฑ์ยานพาหนะและขนส่ง</t>
  </si>
  <si>
    <t>พักครุภัณฑ์ไฟฟ้าและวิทยุ</t>
  </si>
  <si>
    <t>พักครุภัณฑ์โฆษณาและเผยแพร่</t>
  </si>
  <si>
    <t>พักครุภัณฑ์การเกษตร</t>
  </si>
  <si>
    <t>พักครุภัณฑ์ก่อสร้าง</t>
  </si>
  <si>
    <t>พักครุภัณฑ์คอมพิวเตอร์</t>
  </si>
  <si>
    <t xml:space="preserve">พักครุภัณฑ์การศึกษา </t>
  </si>
  <si>
    <t>พักครุภัณฑ์งานบ้านงานครัว</t>
  </si>
  <si>
    <t>พักครุภัณฑ์กีฬา</t>
  </si>
  <si>
    <t xml:space="preserve">ครุภัณฑ์ดนตรี </t>
  </si>
  <si>
    <t xml:space="preserve">พักครุภัณฑ์ดนตรี </t>
  </si>
  <si>
    <t>ครุภัณฑ์สนาม</t>
  </si>
  <si>
    <t>พักครุภัณฑ์สนาม</t>
  </si>
  <si>
    <t>พักครุภัณฑ์อื่น</t>
  </si>
  <si>
    <t>ครุภัณฑ์ไม่ระบุรายละเอียด</t>
  </si>
  <si>
    <t>พักโปรแกรมคอมพิวเตอร์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</si>
  <si>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</si>
  <si>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</si>
  <si>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</si>
  <si>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</si>
  <si>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</si>
  <si>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</si>
  <si>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</si>
  <si>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</si>
  <si>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2101010102.131</t>
  </si>
  <si>
    <t>2101010102.132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</si>
  <si>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</si>
  <si>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</si>
  <si>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</si>
  <si>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</si>
  <si>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</si>
  <si>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</si>
  <si>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</si>
  <si>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2101020198.105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</si>
  <si>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</si>
  <si>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</si>
  <si>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</si>
  <si>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2101020198.112</t>
  </si>
  <si>
    <t>2101020198.113</t>
  </si>
  <si>
    <t>2101020198.114</t>
  </si>
  <si>
    <t>2102040103.101</t>
  </si>
  <si>
    <t>ภาษีหัก ณ ที่จ่ายรอนำส่ง - ภาษีเงินได้บุคคลธรรมดา</t>
  </si>
  <si>
    <t>2103010103.101</t>
  </si>
  <si>
    <t>รายได้ค่าบริการอื่นรับล่วงหน้า</t>
  </si>
  <si>
    <t>2112010102.101</t>
  </si>
  <si>
    <t>เงินประกันผลงาน</t>
  </si>
  <si>
    <t>2112010199.101</t>
  </si>
  <si>
    <t>เงินประกันอื่น</t>
  </si>
  <si>
    <t>2116010199.102</t>
  </si>
  <si>
    <t>สำรองเงินชดเชยความเสียหาย</t>
  </si>
  <si>
    <t>เงินประกันอื่น - ระยะยาว</t>
  </si>
  <si>
    <t>รายได้สูง(ต่ำ)กว่า ค่าใช้จ่ายสุทธิ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</si>
  <si>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</si>
  <si>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</si>
  <si>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</si>
  <si>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</si>
  <si>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</si>
  <si>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</si>
  <si>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</si>
  <si>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</si>
  <si>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4302040101.101</t>
  </si>
  <si>
    <t>พักรับเงินงบอุดหนุน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</si>
  <si>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</si>
  <si>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</si>
  <si>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</si>
  <si>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</si>
  <si>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</si>
  <si>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</si>
  <si>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</si>
  <si>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</si>
  <si>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</si>
  <si>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</si>
  <si>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4313010199.108</t>
  </si>
  <si>
    <t>รายได้จากเงินโครงการผลิตแพทย์</t>
  </si>
  <si>
    <t>เงินทำขวัญข้าราชการและลูกจ้าง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</si>
  <si>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</si>
  <si>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บำเหน็จตกทอด</t>
  </si>
  <si>
    <t>เงินช่วยพิเศษกรณีผู้รับบำนาญเสียชีวิต</t>
  </si>
  <si>
    <t>บำนาญตกทอด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</si>
  <si>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</si>
  <si>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</si>
  <si>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ค่าชดใช้ค่าเสียหาย</t>
  </si>
  <si>
    <t>ค่าใช้จ่ายตามโครง การ (P&amp;P) บุคคลที่มีปัญหาสถานะและสิทธิ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</si>
  <si>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</si>
  <si>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</si>
  <si>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</si>
  <si>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</si>
  <si>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</si>
  <si>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</si>
  <si>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5105010149.102</t>
  </si>
  <si>
    <t>ค่าตัดจำหน่าย-สินทรัพย์ที่ไม่มีตัวตนอื่น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</si>
  <si>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</si>
  <si>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</si>
  <si>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</si>
  <si>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</si>
  <si>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5107030101.101</t>
  </si>
  <si>
    <t>บัญชีพักเบิกเงินอุดหนุน</t>
  </si>
  <si>
    <t>ค่าจำหน่าย-อาคารสำนักงาน</t>
  </si>
  <si>
    <t>ค่าจำหน่าย-สิ่งปลูกสร้าง</t>
  </si>
  <si>
    <t>ค่าจำหน่าย-อาคารและสิ่งปลูกสร้าง - Interface</t>
  </si>
  <si>
    <t>ค่าจำหน่าย-ครุภัณฑ์ไฟฟ้าและวิทยุ</t>
  </si>
  <si>
    <t>ค่าจำหน่าย-ครุภัณฑ์ก่อสร้าง</t>
  </si>
  <si>
    <t>ค่าจำหน่าย-อุปกรณ์อื่น ๆ</t>
  </si>
  <si>
    <t>ค่าจำหน่าย-อาคารและสิ่งปลูกสร้างไม่ระบุรายละเอียด</t>
  </si>
  <si>
    <t>ค่าจำหน่าย-ครุภัณฑ์ไม่ระบุรายละเอียด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</si>
  <si>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</si>
  <si>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</si>
  <si>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</si>
  <si>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</si>
  <si>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5210010105.101</t>
  </si>
  <si>
    <t>ค่าใช้จ่ายระหว่างหน่วยงาน  - ปรับเงินฝากคลัง</t>
  </si>
  <si>
    <t>โอนสินทรัพย์ให้หน่วยงานของรัฐ</t>
  </si>
  <si>
    <t>รวมรายได้</t>
  </si>
  <si>
    <t>รวมค่าใช้จ่าย</t>
  </si>
  <si>
    <t>รวมสินทรัพย์</t>
  </si>
  <si>
    <t>รวมหนี้สิน</t>
  </si>
  <si>
    <t>รวมทุน</t>
  </si>
  <si>
    <t>รายได้/ค่าใช้จ่าย สุทธิ</t>
  </si>
  <si>
    <t>กำไร/ขาดทุนจากการดำเนินงาน</t>
  </si>
  <si>
    <t>Balance Sheet</t>
  </si>
  <si>
    <t>ร้อยละ</t>
  </si>
  <si>
    <t>รวมเขต 8</t>
  </si>
  <si>
    <t xml:space="preserve"> </t>
  </si>
  <si>
    <t>Service Plan</t>
  </si>
  <si>
    <t>Group ID MOPH</t>
  </si>
  <si>
    <t>Group ID R8way</t>
  </si>
  <si>
    <t>1101020501.201</t>
  </si>
  <si>
    <t>เงินฝากธนาคารรับจากคลัง (เงินกู้)</t>
  </si>
  <si>
    <t>ลูกหนี้เงินยืมในงบประมาณ</t>
  </si>
  <si>
    <t>ลูกหนี้เงินยืมนอกงบประมาณ</t>
  </si>
  <si>
    <t xml:space="preserve">ลูกหนี้อื่น 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</si>
  <si>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</si>
  <si>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</si>
  <si>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1105010103.108</t>
  </si>
  <si>
    <t>1105010103.109</t>
  </si>
  <si>
    <t>รายได้กองทุน UC- รอรับรู้</t>
  </si>
  <si>
    <t>2111020199.109</t>
  </si>
  <si>
    <t>2111020199.110</t>
  </si>
  <si>
    <t>ทุนของหน่วยงาน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</si>
  <si>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</si>
  <si>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</si>
  <si>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</si>
  <si>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</si>
  <si>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</si>
  <si>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</si>
  <si>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</si>
  <si>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</si>
  <si>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</si>
  <si>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 xml:space="preserve">รายได้กองทุน UC-OP ตามเกณฑ์คุณภาพผลงานบริการ
</t>
  </si>
  <si>
    <t>รายได้กองทุน UC-P&amp;P อื่น</t>
  </si>
  <si>
    <t>รายได้ค่ารักษา UC - IP  บริการกรณีเฉพาะ (CR)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</si>
  <si>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</si>
  <si>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</si>
  <si>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</si>
  <si>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</si>
  <si>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</si>
  <si>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</si>
  <si>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รายได้อื่น-เงินงบประมาณงบดำเนินงานรับโอนจาก สสจ./รพศ./รพท./รพช. / รพ.สต.</t>
  </si>
  <si>
    <t>เงินค่าตอบแทนพนักงานราชการ (สนับสนุน)</t>
  </si>
  <si>
    <t>เงินสมทบกองทุนประกันสังคมส่วนของนายจ้าง (เงินนอกงบประมาณ)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</si>
  <si>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</si>
  <si>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</si>
  <si>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</si>
  <si>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</si>
  <si>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</si>
  <si>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</si>
  <si>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ค่าใช้จ่ายด้านการฝึกอบรม-ในประเทศ (เงินงบประมาณ)</t>
  </si>
  <si>
    <t>ค่าใช้จ่ายด้านการฝึกอบรม-ในประเทศ (เงินนอกงบประมาณ)</t>
  </si>
  <si>
    <t>ค่าเบี้ยเลี้ยง-ในประเทศ (เงินงบประมาณ)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</si>
  <si>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</si>
  <si>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</si>
  <si>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</si>
  <si>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</si>
  <si>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</si>
  <si>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วัสดุคอมพิวเตอร์ใช้ไป</t>
  </si>
  <si>
    <t>ค่าใช้จ่ายตามโครงการ (UC) (PP)</t>
  </si>
  <si>
    <t>ค่ารักษาตามจ่าย UC ในสังกัด สป. สธ.</t>
  </si>
  <si>
    <t>หนี้สูญ-ลูกหนี้ค่ารักษา UC -OP นอก CUP (ในจังหวัด)</t>
  </si>
  <si>
    <t>ค่าสวัสดิการสังคม-อื่น</t>
  </si>
  <si>
    <t>เงินฝากธนาคารรายบัญชีเพื่อนำส่งคลัง</t>
  </si>
  <si>
    <t>รายได้สูง(ต่ำ)กว่า ค่าใช้จ่ายสะสม (เงินนอกงบประมาณ)</t>
  </si>
  <si>
    <t>ค่าใช้จ่ายอื่น-เงินงบประมาณงบกลางโอนไป สสจ./รพศ. /รพท./รพช./รพ.สต.</t>
  </si>
  <si>
    <t>4301020106.502</t>
  </si>
  <si>
    <t>รายได้กองทุนแรงงานต่างด้าว</t>
  </si>
  <si>
    <t>รวมหนี้สิน + ทุน</t>
  </si>
  <si>
    <t>1101020606.101</t>
  </si>
  <si>
    <t>5104030299.204</t>
  </si>
  <si>
    <t>ค่าจ้าง /ค่าเช่า /ค่าซ่อมบำรุงสิ่งก่อสร้างและครุภัณฑ์ (งบลงทุน UC)</t>
  </si>
  <si>
    <t>เงินสมทบกองทุนประกันสังคมส่วนของนายจ้าง (เงินงบประมาณ)</t>
  </si>
  <si>
    <t>1203010101.101</t>
  </si>
  <si>
    <t>ค่าเสื่อมราคาสะสม-อาคารเพื่อประโยชน์อื่น</t>
  </si>
  <si>
    <t>ค่าเสื่อมราคาสะสม-ส่วนปรับปรุงอาคาร</t>
  </si>
  <si>
    <t>ค่าเสื่อมราคาสะสม-สิ่งปลูกสร้าง</t>
  </si>
  <si>
    <t>ค่าเสื่อมราคาสะสม-ระบบประปา</t>
  </si>
  <si>
    <t>ค่าเสื่อมราคาสะสม-ระบบบำบัดน้ำเสีย</t>
  </si>
  <si>
    <t>ค่าเสื่อมราคาสะสม-ระบบไฟฟ้า</t>
  </si>
  <si>
    <t>ค่าเสื่อมราคาสะสม-ระบบโทรศัพท์</t>
  </si>
  <si>
    <t>ค่าเสื่อมราคาสะสม-ระบบถนนภายใน</t>
  </si>
  <si>
    <t>อาคารเพื่อประโยชน์ อื่น-Interface</t>
  </si>
  <si>
    <t>ค่าเสื่อมราคาสะสมอาคารเพื่อการพักอาศัย - Interface</t>
  </si>
  <si>
    <t>ค่าเสื่อมราคาสะสมอาคารเพื่อประโยชน์ อื่น - Interface</t>
  </si>
  <si>
    <t>ค่าเสื่อมราคาสะสมสิ่งปลูกสร้าง -Interface</t>
  </si>
  <si>
    <t>ค่าเสื่อมราคาสะสมระบบประปา -Interface</t>
  </si>
  <si>
    <t>อาคารและสิ่งปลูกสร้างไม่ระบุราย ละเอียด</t>
  </si>
  <si>
    <t>ค่าเสื่อมราคาสะสม-อาคารและสิ่งปลูกสร้างไม่ระบุรายละเอียด</t>
  </si>
  <si>
    <t>ค่าเสื่อมราคาสะสม-ครุภัณฑ์สำนักงาน</t>
  </si>
  <si>
    <t>ค่าเสื่อมราคาสะสม -ครุภัณฑ์ยานพาหนะและขนส่ง</t>
  </si>
  <si>
    <t>ค่าเสื่อมราคาสะสม-ครุภัณฑ์ไฟฟ้าและวิทยุ</t>
  </si>
  <si>
    <t>ค่าเสื่อมราคาสะสม-ครุภัณฑ์โฆษณาและเผยแพร่</t>
  </si>
  <si>
    <t>ค่าเสื่อมราคาสะสม -ครุภัณฑ์การเกษตร</t>
  </si>
  <si>
    <t>ค่าเสื่อมราคาสะสม-ครุภัณฑ์ก่อสร้าง</t>
  </si>
  <si>
    <t>ค่าเสื่อมราคาสะสม -ครุภัณฑ์วิทยา ศาสตร์และการแพทย์</t>
  </si>
  <si>
    <t>ค่าเสื่อมราคาสะสม-ครุภัณฑ์คอมพิวเตอร์</t>
  </si>
  <si>
    <t>ค่าเสื่อมราคาสะสม-ครุภัณฑ์งานบ้านงานครัว</t>
  </si>
  <si>
    <t>ค่าเสื่อมราคาสะสม- ครุภัณฑ์อื่น</t>
  </si>
  <si>
    <t>ค่าเสื่อมราคาสะสม- ครุภัณฑ์ไม่ระบุรายละเอียด</t>
  </si>
  <si>
    <t>โปรแกรมคอมพิวเตอร์ -Interface</t>
  </si>
  <si>
    <t xml:space="preserve">สินทรัพย์ไม่มีตัวตนอื่น - Interface  </t>
  </si>
  <si>
    <t>ค่าตัดจำหน่ายสะสมสินทรัพย์ไม่มีตัวตนอื่น  - Interface</t>
  </si>
  <si>
    <t>งานระหว่างก่อสร้าง- Interface</t>
  </si>
  <si>
    <t>2101010102.130</t>
  </si>
  <si>
    <t>เงินทดรองราชการรับจากคลัง-เพื่อการดำเนินงาน</t>
  </si>
  <si>
    <t>เงินมัดจำประกันสัญญา-ระยะยาว</t>
  </si>
  <si>
    <t>เงินมัดจำประกันผลงาน-ระยะยาว</t>
  </si>
  <si>
    <t>4301020105.240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</si>
  <si>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</si>
  <si>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</si>
  <si>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</si>
  <si>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ผลการประเมิน</t>
  </si>
  <si>
    <t>เขต</t>
  </si>
  <si>
    <t>หน่วยบริการ</t>
  </si>
  <si>
    <t>ประเภท</t>
  </si>
  <si>
    <t>ขนาดเตียง</t>
  </si>
  <si>
    <t>กลุ่ม</t>
  </si>
  <si>
    <t>รพศ.</t>
  </si>
  <si>
    <t>รพช.</t>
  </si>
  <si>
    <t>รพท.</t>
  </si>
  <si>
    <t>เงินฝากคลัง - ที่มีวัตถุประสงค์เฉพาะ</t>
  </si>
  <si>
    <t>เงินฝากคลัง - ที่มีวัตถุประสงค์เฉพาะ (เงินบริจาค)</t>
  </si>
  <si>
    <t>ลูกหนี้ - ระบบปฏิบัติการฉุกเฉิน</t>
  </si>
  <si>
    <t xml:space="preserve">ลูกหนี้ค่ารักษา UC - IP </t>
  </si>
  <si>
    <t>ลูกหนี้ค่ารักษา UC - OP นอก CUP (ในจังหวัดสังกัด สธ.)</t>
  </si>
  <si>
    <t xml:space="preserve">ลูกหนี้ค่ารักษา UC - OP นอก CUP (ต่างจังหวัดสังกัด สธ.) </t>
  </si>
  <si>
    <t>ลูกหนี้ค่ารักษา UC - OP บริการเฉพาะ (CR)</t>
  </si>
  <si>
    <t>ลูกหนี้ค่ารักษา UC - IP  บริการเฉพาะ (CR)</t>
  </si>
  <si>
    <t>ลูกหนี้ค่ารักษา OP - Refer</t>
  </si>
  <si>
    <t>ลูกหนี้ค่ารักษาประกันสังคม OP -เครือข่าย</t>
  </si>
  <si>
    <t>ลูกหนี้ค่ารักษาประกันสังคม IP - เครือข่าย</t>
  </si>
  <si>
    <t>ลูกหนี้ค่ารักษาประกันสังคม OP - นอกเครือข่าย สังกัด สป.สธ.</t>
  </si>
  <si>
    <t>ลูกหนี้ค่ารักษาประกันสังคม IP - นอกเครือข่าย สังกัด สป.สธ.</t>
  </si>
  <si>
    <t>ลูกหนี้ค่ารักษาประกันสังคม - กองทุนทดแทน</t>
  </si>
  <si>
    <t>ลูกหนี้ค่ารักษาประกันสังคม - ค่าใช้จ่ายสูง/อุบัติเหตุ/ฉุกเฉิน OP</t>
  </si>
  <si>
    <t>ลูกหนี้ค่ารักษาประกันสังคม - ค่าใช้จ่ายสูง IP</t>
  </si>
  <si>
    <t>ลูกหนี้ค่ารักษา - เบิกจ่ายตรงกรมบัญชีกลาง IP</t>
  </si>
  <si>
    <t>ลูกหนี้ค่ารักษา - คนต่างด้าวและแรงงานต่างด้าว OP</t>
  </si>
  <si>
    <t>ลูกหนี้ค่ารักษา - คนต่างด้าวและแรงงานต่างด้าว IP</t>
  </si>
  <si>
    <t>ลูกหนี้ค่ารักษา - คนต่างด้าวและแรงงานต่างด้าว OP นอก CUP</t>
  </si>
  <si>
    <t>ลูกหนี้ค่ารักษา - คนต่างด้าวและแรงงานต่างด้าว IP นอก CUP</t>
  </si>
  <si>
    <t>ลูกหนี้ค่ารักษา - คนต่างด้าวและแรงงานต่างด้าวเบิกจากส่วนกลาง IP</t>
  </si>
  <si>
    <t>ลูกหนี้ค่ารักษา - บุคคลที่มีปัญหาสถานะและสิทธิ OP ใน CUP</t>
  </si>
  <si>
    <t>ลูกหนี้ค่ารักษา - บุคคลที่มีปัญหาสถานะและสิทธิ OP นอก CUP</t>
  </si>
  <si>
    <t>ลูกหนี้ค่ารักษาบุคคลที่มีปัญหาสถานะและสิทธิ - เบิกจากส่วนกลาง OP</t>
  </si>
  <si>
    <t>ลูกหนี้ค่ารักษาบุคคลที่มีปัญหาสถานะและสิทธิ - เบิกจากส่วนกลาง IP</t>
  </si>
  <si>
    <t>ลูกหนี้ค่าตรวจสุขภาพบุคคลภายนอก</t>
  </si>
  <si>
    <t>ลูกหนี้ค่ารักษา - ชำระเงิน OP</t>
  </si>
  <si>
    <t>ลูกหนี้ค่ารักษา - ชำระเงิน IP</t>
  </si>
  <si>
    <t>ลูกหนี้ค่ารักษา - เบิกต้นสังกัด OP</t>
  </si>
  <si>
    <t>ลูกหนี้ค่ารักษา - เบิกต้นสังกัด IP</t>
  </si>
  <si>
    <t>ลูกหนี้ค่ารักษา - เบิกจ่ายตรงหน่วยงานอื่น OP</t>
  </si>
  <si>
    <t>ลูกหนี้ค่ารักษา - เบิกจ่ายตรงหน่วยงานอื่น IP</t>
  </si>
  <si>
    <t>ลูกหนี้ค่ารักษาประกันสังคม OP - นอกเครือข่าย ต่างสังกัด สป.สธ.</t>
  </si>
  <si>
    <t>ลูกหนี้ค่ารักษาประกันสังคม IP - นอกเครือข่าย ต่างสังกัด สป.สธ.</t>
  </si>
  <si>
    <t>ลูกหนี้ค่ารักษา - พรบ.รถ OP</t>
  </si>
  <si>
    <t>ลูกหนี้ค่ารักษา - พรบ.รถ IP</t>
  </si>
  <si>
    <t>ลูกหนี้ค่ารักษา - เบิกจ่ายตรง อปท. OP</t>
  </si>
  <si>
    <t>ลูกหนี้ค่ารักษา - เบิกจ่ายตรง อปท. IP</t>
  </si>
  <si>
    <t>ลูกหนี้ค่ารักษา - เบิกจ่ายตรง อปท.รูปแบบพิเศษ OP</t>
  </si>
  <si>
    <t>ลูกหนี้ค่ารักษา - เบิกจ่ายตรงอปท.รูปแบบพิเศษ IP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</si>
  <si>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</si>
  <si>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 UC- OP นอก CUP (ในจังหวัด)</t>
  </si>
  <si>
    <t>เจ้าหนี้- เงินบริจาค</t>
  </si>
  <si>
    <t>บัญชีรายได้ที่ไม่ใช่ภาษีอื่น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</si>
  <si>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</si>
  <si>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</si>
  <si>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</si>
  <si>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</si>
  <si>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</si>
  <si>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</si>
  <si>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</si>
  <si>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หนี้สงสัยจะสูญ-ลูกหนี้ค่าสินค้า-หน่วยงานภาครัฐ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</si>
  <si>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</si>
  <si>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</si>
  <si>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1101020501.103</t>
  </si>
  <si>
    <t>4307010112.101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</si>
  <si>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</si>
  <si>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</si>
  <si>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กลุ่มระดับบริการ</t>
  </si>
  <si>
    <t>รวม</t>
  </si>
  <si>
    <t>45110</t>
  </si>
  <si>
    <t>P12</t>
  </si>
  <si>
    <t>43050</t>
  </si>
  <si>
    <t>P10</t>
  </si>
  <si>
    <t>41070</t>
  </si>
  <si>
    <t>43020</t>
  </si>
  <si>
    <t>P07</t>
  </si>
  <si>
    <t>43060</t>
  </si>
  <si>
    <t>P05</t>
  </si>
  <si>
    <t>41020</t>
  </si>
  <si>
    <t>P06</t>
  </si>
  <si>
    <t>42020</t>
  </si>
  <si>
    <t>42070</t>
  </si>
  <si>
    <t>41040</t>
  </si>
  <si>
    <t>42040</t>
  </si>
  <si>
    <t>44020</t>
  </si>
  <si>
    <t>41030</t>
  </si>
  <si>
    <t>P61</t>
  </si>
  <si>
    <t>42030</t>
  </si>
  <si>
    <t>44030</t>
  </si>
  <si>
    <t>41010</t>
  </si>
  <si>
    <t>P04</t>
  </si>
  <si>
    <t>42010</t>
  </si>
  <si>
    <t>46020</t>
  </si>
  <si>
    <t>P13</t>
  </si>
  <si>
    <t>43010</t>
  </si>
  <si>
    <t>44010</t>
  </si>
  <si>
    <t>43030</t>
  </si>
  <si>
    <t>P08</t>
  </si>
  <si>
    <t>41050</t>
  </si>
  <si>
    <t>42050</t>
  </si>
  <si>
    <t>44040</t>
  </si>
  <si>
    <t>44050</t>
  </si>
  <si>
    <t>P09</t>
  </si>
  <si>
    <t>41060</t>
  </si>
  <si>
    <t>42060</t>
  </si>
  <si>
    <t>43040</t>
  </si>
  <si>
    <t>46030</t>
  </si>
  <si>
    <t>P121</t>
  </si>
  <si>
    <t>45100</t>
  </si>
  <si>
    <t>P11</t>
  </si>
  <si>
    <t>46010</t>
  </si>
  <si>
    <t>52010</t>
  </si>
  <si>
    <t>P17</t>
  </si>
  <si>
    <t>51070</t>
  </si>
  <si>
    <t>P19</t>
  </si>
  <si>
    <t>52030</t>
  </si>
  <si>
    <t>P18</t>
  </si>
  <si>
    <t>52020</t>
  </si>
  <si>
    <t>52040</t>
  </si>
  <si>
    <t>52060</t>
  </si>
  <si>
    <t>P20</t>
  </si>
  <si>
    <t>52070</t>
  </si>
  <si>
    <t>52090</t>
  </si>
  <si>
    <t>51130</t>
  </si>
  <si>
    <t>P21</t>
  </si>
  <si>
    <t>51060</t>
  </si>
  <si>
    <t>P23</t>
  </si>
  <si>
    <t>51120</t>
  </si>
  <si>
    <t>51100</t>
  </si>
  <si>
    <t>51110</t>
  </si>
  <si>
    <t>51090</t>
  </si>
  <si>
    <t>51080</t>
  </si>
  <si>
    <t>P22</t>
  </si>
  <si>
    <t>51010</t>
  </si>
  <si>
    <t>P14</t>
  </si>
  <si>
    <t>51020</t>
  </si>
  <si>
    <t>P15</t>
  </si>
  <si>
    <t>51030</t>
  </si>
  <si>
    <t>51040</t>
  </si>
  <si>
    <t>P16</t>
  </si>
  <si>
    <t>51050</t>
  </si>
  <si>
    <t>P151</t>
  </si>
  <si>
    <t>53050</t>
  </si>
  <si>
    <t>P25</t>
  </si>
  <si>
    <t>52100</t>
  </si>
  <si>
    <t>51140</t>
  </si>
  <si>
    <t>53040</t>
  </si>
  <si>
    <t>53020</t>
  </si>
  <si>
    <t>P24</t>
  </si>
  <si>
    <t>53030</t>
  </si>
  <si>
    <t>53060</t>
  </si>
  <si>
    <t>P251</t>
  </si>
  <si>
    <t>53010</t>
  </si>
  <si>
    <t>P241</t>
  </si>
  <si>
    <t>DataID</t>
  </si>
  <si>
    <t>OPD</t>
  </si>
  <si>
    <t>IPD</t>
  </si>
  <si>
    <t>LC</t>
  </si>
  <si>
    <t>MC</t>
  </si>
  <si>
    <t>CC</t>
  </si>
  <si>
    <t>รายได้ค่ารักษาเบิกจ่ายตรง-หน่วยงานอื่น - OP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</si>
  <si>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</si>
  <si>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</si>
  <si>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</si>
  <si>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รายได้ค่าบริการสาธารณสุขสำหรับโรคติดเชื้อไวรัสโคโรนา - OP จาก สปสช.</t>
  </si>
  <si>
    <t>รายได้ค่ารักษาแรงงานต่างด้าว - เบิกจากส่วนกลาง OP</t>
  </si>
  <si>
    <t xml:space="preserve">รายได้ค่ารักษาแรงงานต่างด้าว OP  นอก CUP 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</si>
  <si>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</si>
  <si>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</si>
  <si>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รายได้ค่าบริการสาธารณสุขสำหรับโรคติดเชื้อไวรัสโคโรนา - IP จาก สปสช.</t>
  </si>
  <si>
    <t>รายได้ค่ารักษาแรงงานต่างด้าว - เบิกจากส่วนกลาง IP</t>
  </si>
  <si>
    <t>เงินสมทบกองทุนสำรองเลี้ยงชีพพนักงานและเจ้าหน้าที่รัฐ (เงินนอกงบประมาณ)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</si>
  <si>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</si>
  <si>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</si>
  <si>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เงินงบประมาณ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</si>
  <si>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</si>
  <si>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</si>
  <si>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</si>
  <si>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</si>
  <si>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</si>
  <si>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</si>
  <si>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</si>
  <si>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</si>
  <si>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</si>
  <si>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</si>
  <si>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</si>
  <si>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</si>
  <si>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</si>
  <si>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</si>
  <si>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</si>
  <si>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</si>
  <si>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</si>
  <si>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</si>
  <si>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</si>
  <si>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</si>
  <si>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</si>
  <si>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</si>
  <si>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</si>
  <si>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</si>
  <si>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</si>
  <si>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</si>
  <si>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</si>
  <si>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</si>
  <si>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</si>
  <si>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</si>
  <si>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 แรงงานต่างด้าว -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</si>
  <si>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</si>
  <si>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</si>
  <si>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</si>
  <si>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</si>
  <si>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</si>
  <si>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</si>
  <si>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</si>
  <si>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</si>
  <si>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</si>
  <si>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</si>
  <si>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</si>
  <si>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หนี้สงสัยจะสูญ-ลูกหนี้ค่ารักษา-ชำระเงิน IP</t>
  </si>
  <si>
    <t>ค่าใช้จ่ายโครงการผลิตบุคลากรทาง   การแพทย์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</si>
  <si>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</si>
  <si>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</si>
  <si>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</si>
  <si>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</si>
  <si>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</si>
  <si>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Charge OP</t>
  </si>
  <si>
    <t>Charge IP</t>
  </si>
  <si>
    <t>Charge Total</t>
  </si>
  <si>
    <t>TC</t>
  </si>
  <si>
    <t>สัดส่วน  LC ต่อค่าใช้จ่ายรวม</t>
  </si>
  <si>
    <t>สัดส่วน  LC ต่อ Charge Total</t>
  </si>
  <si>
    <t>OPDCost</t>
  </si>
  <si>
    <t>IPDCost</t>
  </si>
  <si>
    <t>Cost Tatal</t>
  </si>
  <si>
    <t>pop</t>
  </si>
  <si>
    <t xml:space="preserve"> ต้นทุนบริการผู้ป่วยนอก (บาท)</t>
  </si>
  <si>
    <t xml:space="preserve"> จำนวนครั้งผู้ป่วยนอก (ครั้ง) </t>
  </si>
  <si>
    <t xml:space="preserve"> ต้นทุนบริการผู้ป่วยนอกต่อครั้ง  </t>
  </si>
  <si>
    <t xml:space="preserve"> ต้นทุนบริการผู้ป่วยใน (บาท) </t>
  </si>
  <si>
    <t>Sum AdjRW</t>
  </si>
  <si>
    <t xml:space="preserve"> ต้นทุนบริการผู้ป่วยในต่อ AdjRW </t>
  </si>
  <si>
    <t>15</t>
  </si>
  <si>
    <t>45</t>
  </si>
  <si>
    <t>08</t>
  </si>
  <si>
    <t>S</t>
  </si>
  <si>
    <t>F2</t>
  </si>
  <si>
    <t>F1</t>
  </si>
  <si>
    <t>M2</t>
  </si>
  <si>
    <t>รพ.วังยาง</t>
  </si>
  <si>
    <t>F3</t>
  </si>
  <si>
    <t>A</t>
  </si>
  <si>
    <t>M1</t>
  </si>
  <si>
    <t>จำนวน รพ. ในกลุ่ม(แห่ง)</t>
  </si>
  <si>
    <t>ต้นทุนผู้ป่วยนอก</t>
  </si>
  <si>
    <t>ต้นทุนผู้ป่วยใน</t>
  </si>
  <si>
    <t>Mean</t>
  </si>
  <si>
    <t>1SD</t>
  </si>
  <si>
    <t>Mean+1SD</t>
  </si>
  <si>
    <t xml:space="preserve"> ต้นทุนบริการผู้ป่วยนอก</t>
  </si>
  <si>
    <t>OP</t>
  </si>
  <si>
    <t>IP</t>
  </si>
  <si>
    <t>OP&amp;IP</t>
  </si>
  <si>
    <t>ระดับขีดความสามารถ</t>
  </si>
  <si>
    <t>จำนวนเตียงตามจริง</t>
  </si>
  <si>
    <t>11</t>
  </si>
  <si>
    <t>12</t>
  </si>
  <si>
    <t>13</t>
  </si>
  <si>
    <t>14</t>
  </si>
  <si>
    <t>16</t>
  </si>
  <si>
    <t>21</t>
  </si>
  <si>
    <t>22</t>
  </si>
  <si>
    <t>23</t>
  </si>
  <si>
    <t>24</t>
  </si>
  <si>
    <t>25</t>
  </si>
  <si>
    <t>31</t>
  </si>
  <si>
    <t>32</t>
  </si>
  <si>
    <t>41</t>
  </si>
  <si>
    <t>42</t>
  </si>
  <si>
    <t>43</t>
  </si>
  <si>
    <t>44</t>
  </si>
  <si>
    <t>AccName</t>
  </si>
  <si>
    <t>จำนวนครั้งของผู้ป่วยนอก UC</t>
  </si>
  <si>
    <t>จำนวนครั้งของผู้ป่วยนอกประกันสังคม</t>
  </si>
  <si>
    <t>จำนวนครั้งของผู้ป่วยนอกข้าราชการ</t>
  </si>
  <si>
    <t>จำนวนครั้งของผู้ป่วยนอก อปท</t>
  </si>
  <si>
    <t>จำนวนครั้งของผู้ป่วยนอกทั้งหมด</t>
  </si>
  <si>
    <t>จำนวนผู้ป่วยนอก (HN)  ที่มารับบริการ</t>
  </si>
  <si>
    <t>จำนวนผู้ป่วยใน UC</t>
  </si>
  <si>
    <t>จำนวนผู้ป่วยในประกันสังคม</t>
  </si>
  <si>
    <t>จำนวนผู้ป่วยในข้าราชการ</t>
  </si>
  <si>
    <t>จำนวนผู้ป่วยใน อปท</t>
  </si>
  <si>
    <t>จำนวนผู้ป่วยในทั้งหมด</t>
  </si>
  <si>
    <t>จำนวนวันนอนทั้งหมด</t>
  </si>
  <si>
    <t>จำนวนผู้ป่วยที่เป็นโรคเบาหวาน-ความดัน</t>
  </si>
  <si>
    <t>จำนวน SumAdjRW ผู้ป่วย UC</t>
  </si>
  <si>
    <t>จำนวน SumAdjRW ผู้ป่วยประกันสังคม</t>
  </si>
  <si>
    <t>จำนวน SumAdjRW ผู้ป่วยข้าราชการ</t>
  </si>
  <si>
    <t>จำนวน SumAdjRW ผู้ป่วย อปท</t>
  </si>
  <si>
    <t>จำนวน SumAdjRW ทั้งหมด</t>
  </si>
  <si>
    <t>CMI รวม</t>
  </si>
  <si>
    <t>เกณฑ์</t>
  </si>
  <si>
    <t>ชื่อจังหวัด</t>
  </si>
  <si>
    <t>ทั้งหมด</t>
  </si>
  <si>
    <t>จำนวน(แห่ง)</t>
  </si>
  <si>
    <t>ผ่าน(แห่ง)</t>
  </si>
  <si>
    <t>ไม่ผ่าน(แห่ง)</t>
  </si>
  <si>
    <t>รวม(แห่ง)</t>
  </si>
  <si>
    <t>ไม่สมบูรณ์(แห่ง)</t>
  </si>
  <si>
    <t>ผลรวม</t>
  </si>
  <si>
    <t>ผลการประเมิน CMI</t>
  </si>
  <si>
    <t xml:space="preserve"> ต้นทุนบริการผู้ป่วยใน</t>
  </si>
  <si>
    <t>ต้นทุนบริการผู้ป่วยในต่อผู้ป่วยในทั้งหมด</t>
  </si>
  <si>
    <t>ต้นทุนบริการผู้ป่วยในต่อจำนวนวันนอนทั้งหมด</t>
  </si>
  <si>
    <t>ผลการประเมินต้นทุนบริการ</t>
  </si>
  <si>
    <t>เอกสารแนบ 3</t>
  </si>
  <si>
    <t>แห่ง</t>
  </si>
  <si>
    <t>รพ. มีผลงานบริการต้นทุนผู้ป่วยนอก และต้นทุนผู้ป่วยใน ไม่เกินค่ากลางของหน่วยบริการในกลุ่มระดับเดียวกัน</t>
  </si>
  <si>
    <t>เป้าหมาย: ไม่น้อยกว่าร้อยละ 85</t>
  </si>
  <si>
    <t>เงินฝากคลัง - หน่วยเบิกจ่าย</t>
  </si>
  <si>
    <t>เงินฝากคลัง - หน่วยงานย่อย</t>
  </si>
  <si>
    <t>1101020501.104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</si>
  <si>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</si>
  <si>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</si>
  <si>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</si>
  <si>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</si>
  <si>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</si>
  <si>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</si>
  <si>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</si>
  <si>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</si>
  <si>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</si>
  <si>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เงินฝากธนาคาร - นอกงบประมาณที่มีวัตถุประสงค์เฉพาะ ออมทรัพย์ (เงินบริจาค)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</si>
  <si>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</si>
  <si>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</si>
  <si>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</si>
  <si>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</si>
  <si>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</si>
  <si>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</si>
  <si>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</si>
  <si>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</si>
  <si>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</si>
  <si>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</si>
  <si>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1102050101.201</t>
  </si>
  <si>
    <t>1102050101.202</t>
  </si>
  <si>
    <t>1102050101.203</t>
  </si>
  <si>
    <t>1102050101.204</t>
  </si>
  <si>
    <t>1102050101.209</t>
  </si>
  <si>
    <t>1102050101.216</t>
  </si>
  <si>
    <t>1102050101.217</t>
  </si>
  <si>
    <t>1102050101.222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</si>
  <si>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</si>
  <si>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</si>
  <si>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</si>
  <si>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</si>
  <si>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</si>
  <si>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1102050101.302</t>
  </si>
  <si>
    <t>1102050101.303</t>
  </si>
  <si>
    <t>1102050101.304</t>
  </si>
  <si>
    <t>1102050101.307</t>
  </si>
  <si>
    <t>1102050101.308</t>
  </si>
  <si>
    <t>1102050101.309</t>
  </si>
  <si>
    <t>1102050101.310</t>
  </si>
  <si>
    <t>1102050101.401</t>
  </si>
  <si>
    <t>1102050101.402</t>
  </si>
  <si>
    <t>1102050101.501</t>
  </si>
  <si>
    <t>1102050101.502</t>
  </si>
  <si>
    <t>1102050101.503</t>
  </si>
  <si>
    <t>1102050101.504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</si>
  <si>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</si>
  <si>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</si>
  <si>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</si>
  <si>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1102050101.701</t>
  </si>
  <si>
    <t>1102050101.702</t>
  </si>
  <si>
    <t>1102050101.703</t>
  </si>
  <si>
    <t>1102050101.704</t>
  </si>
  <si>
    <t>1102050102.102</t>
  </si>
  <si>
    <t>1102050102.103</t>
  </si>
  <si>
    <t>1102050102.104</t>
  </si>
  <si>
    <t>1102050102.105</t>
  </si>
  <si>
    <t>1102050102.106</t>
  </si>
  <si>
    <t>1102050102.107</t>
  </si>
  <si>
    <t>1102050102.108</t>
  </si>
  <si>
    <t>1102050102.109</t>
  </si>
  <si>
    <t>1102050102.110</t>
  </si>
  <si>
    <t>1102050102.111</t>
  </si>
  <si>
    <t>1102050102.201</t>
  </si>
  <si>
    <t>1102050102.301</t>
  </si>
  <si>
    <t>1102050102.302</t>
  </si>
  <si>
    <t>1102050102.602</t>
  </si>
  <si>
    <t>1102050102.603</t>
  </si>
  <si>
    <t>1102050102.801</t>
  </si>
  <si>
    <t>1102050102.802</t>
  </si>
  <si>
    <t>1102050102.803</t>
  </si>
  <si>
    <t>1102050102.804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</si>
  <si>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</si>
  <si>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</si>
  <si>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</si>
  <si>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</si>
  <si>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</si>
  <si>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</si>
  <si>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</si>
  <si>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</si>
  <si>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</si>
  <si>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</si>
  <si>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</si>
  <si>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1102050123.203</t>
  </si>
  <si>
    <t>1102050123.205</t>
  </si>
  <si>
    <t>ค้างรับจากกรมบัญชีกลาง - หน่วยเบิกจ่าย</t>
  </si>
  <si>
    <t>1201020101.101</t>
  </si>
  <si>
    <t>เงินให้ยืมระยะยาว-หน่วยงานภาครัฐ</t>
  </si>
  <si>
    <t>1201050198.101</t>
  </si>
  <si>
    <t>1204020103.101</t>
  </si>
  <si>
    <t>1205010101.101</t>
  </si>
  <si>
    <t>1205010102.101</t>
  </si>
  <si>
    <t>1205010103.101</t>
  </si>
  <si>
    <t>1205020101.101</t>
  </si>
  <si>
    <t>1205020102.101</t>
  </si>
  <si>
    <t>1205020103.101</t>
  </si>
  <si>
    <t>1205030101.101</t>
  </si>
  <si>
    <t>1205030102.101</t>
  </si>
  <si>
    <t>1205030103.101</t>
  </si>
  <si>
    <t>1205030106.101</t>
  </si>
  <si>
    <t>1205030107.101</t>
  </si>
  <si>
    <t>1205030108.101</t>
  </si>
  <si>
    <t>1205040101.101</t>
  </si>
  <si>
    <t>1205040101.102</t>
  </si>
  <si>
    <t>1205040101.103</t>
  </si>
  <si>
    <t>1205040101.104</t>
  </si>
  <si>
    <t>1205040101.105</t>
  </si>
  <si>
    <t>1205040101.106</t>
  </si>
  <si>
    <t>1205040102.101</t>
  </si>
  <si>
    <t>1205040102.102</t>
  </si>
  <si>
    <t>1205040102.103</t>
  </si>
  <si>
    <t>1205040102.104</t>
  </si>
  <si>
    <t>1205040102.105</t>
  </si>
  <si>
    <t>1205040102.106</t>
  </si>
  <si>
    <t>1205040103.101</t>
  </si>
  <si>
    <t>1205040103.102</t>
  </si>
  <si>
    <t>1205040103.103</t>
  </si>
  <si>
    <t>1205040103.104</t>
  </si>
  <si>
    <t>1205040103.105</t>
  </si>
  <si>
    <t>1205040103.106</t>
  </si>
  <si>
    <t>1205050101.101</t>
  </si>
  <si>
    <t>1205050101.102</t>
  </si>
  <si>
    <t>1205050101.103</t>
  </si>
  <si>
    <t>1205050101.104</t>
  </si>
  <si>
    <t>1205050101.105</t>
  </si>
  <si>
    <t>1205050101.106</t>
  </si>
  <si>
    <t>1205050101.107</t>
  </si>
  <si>
    <t>1205050101.108</t>
  </si>
  <si>
    <t>1205050101.109</t>
  </si>
  <si>
    <t>1205050102.101</t>
  </si>
  <si>
    <t>1205050102.102</t>
  </si>
  <si>
    <t>1205050102.103</t>
  </si>
  <si>
    <t>1205050102.104</t>
  </si>
  <si>
    <t>1205050102.105</t>
  </si>
  <si>
    <t>1205050102.106</t>
  </si>
  <si>
    <t>ค่าเสื่อมราคาสะสมระบบบำบัดน้ำเสีย - Interface</t>
  </si>
  <si>
    <t>1205050102.107</t>
  </si>
  <si>
    <t>ค่าเสื่อมราคาสะสมระบบไฟฟ้า -Interface</t>
  </si>
  <si>
    <t>1205050102.108</t>
  </si>
  <si>
    <t>1205050102.109</t>
  </si>
  <si>
    <t>1205060101.101</t>
  </si>
  <si>
    <t>1205060102.101</t>
  </si>
  <si>
    <t>1206010101.101</t>
  </si>
  <si>
    <t>1206010102.101</t>
  </si>
  <si>
    <t>1206010103.101</t>
  </si>
  <si>
    <t>1206020101.101</t>
  </si>
  <si>
    <t>1206020102.101</t>
  </si>
  <si>
    <t>1206020103.101</t>
  </si>
  <si>
    <t>1206030101.101</t>
  </si>
  <si>
    <t>1206030102.101</t>
  </si>
  <si>
    <t>1206030103.101</t>
  </si>
  <si>
    <t>1206040101.101</t>
  </si>
  <si>
    <t>1206040102.101</t>
  </si>
  <si>
    <t>1206040103.101</t>
  </si>
  <si>
    <t>1206050101.101</t>
  </si>
  <si>
    <t>1206050102.101</t>
  </si>
  <si>
    <t>1206050103.101</t>
  </si>
  <si>
    <t>1206060101.101</t>
  </si>
  <si>
    <t>ครุภัณฑ์โรงงาน</t>
  </si>
  <si>
    <t>1206060102.101</t>
  </si>
  <si>
    <t>พักครุภัณฑ์โรงงาน</t>
  </si>
  <si>
    <t>1206060103.101</t>
  </si>
  <si>
    <t>ค่าเสื่อมราคาสะสม -ครุภัณฑ์โรงงาน</t>
  </si>
  <si>
    <t>1206070101.101</t>
  </si>
  <si>
    <t>1206070102.101</t>
  </si>
  <si>
    <t>1206070103.101</t>
  </si>
  <si>
    <t>1206090101.101</t>
  </si>
  <si>
    <t>1206090102.101</t>
  </si>
  <si>
    <t>1206090103.101</t>
  </si>
  <si>
    <t>1206100101.101</t>
  </si>
  <si>
    <t>1206100102.101</t>
  </si>
  <si>
    <t>1206100103.101</t>
  </si>
  <si>
    <t>1206110101.101</t>
  </si>
  <si>
    <t>1206110102.101</t>
  </si>
  <si>
    <t>1206110103.101</t>
  </si>
  <si>
    <t xml:space="preserve">ค่าเสื่อมราคาสะสม-ครุภัณฑ์การศึกษา  </t>
  </si>
  <si>
    <t>1206120101.101</t>
  </si>
  <si>
    <t>1206120102.101</t>
  </si>
  <si>
    <t>1206120103.101</t>
  </si>
  <si>
    <t>1206130101.101</t>
  </si>
  <si>
    <t>1206130102.101</t>
  </si>
  <si>
    <t>1206130103.101</t>
  </si>
  <si>
    <t xml:space="preserve">ค่าเสื่อมราคาสะสม-ครุภัณฑ์กีฬา </t>
  </si>
  <si>
    <t>1206140101.101</t>
  </si>
  <si>
    <t>1206140102.101</t>
  </si>
  <si>
    <t>1206140103.101</t>
  </si>
  <si>
    <t>ค่าเสื่อมราคาสะสม-ครุภัณฑ์ดนตรี</t>
  </si>
  <si>
    <t>1206150101.101</t>
  </si>
  <si>
    <t>1206150102.101</t>
  </si>
  <si>
    <t>1206150103.101</t>
  </si>
  <si>
    <t>ค่าเสื่อมราคาสะสม-ครุภัณฑ์สนาม</t>
  </si>
  <si>
    <t>1206160101.101</t>
  </si>
  <si>
    <t>1206160102.101</t>
  </si>
  <si>
    <t>1206160103.101</t>
  </si>
  <si>
    <t>1206170101.101</t>
  </si>
  <si>
    <t>1206170101.102</t>
  </si>
  <si>
    <t>1206170101.103</t>
  </si>
  <si>
    <t>1206170101.104</t>
  </si>
  <si>
    <t>1206170101.105</t>
  </si>
  <si>
    <t>1206170101.106</t>
  </si>
  <si>
    <t>1206170101.107</t>
  </si>
  <si>
    <t>1206170101.108</t>
  </si>
  <si>
    <t>1206170101.109</t>
  </si>
  <si>
    <t>1206170101.110</t>
  </si>
  <si>
    <t>1206170102.101</t>
  </si>
  <si>
    <t>1206170102.102</t>
  </si>
  <si>
    <t>1206170102.103</t>
  </si>
  <si>
    <t>1206170102.104</t>
  </si>
  <si>
    <t>1206170102.105</t>
  </si>
  <si>
    <t>1206170102.106</t>
  </si>
  <si>
    <t>1206170102.107</t>
  </si>
  <si>
    <t>1206170102.108</t>
  </si>
  <si>
    <t>1206170102.109</t>
  </si>
  <si>
    <t>1206170102.110</t>
  </si>
  <si>
    <t>1206180101.101</t>
  </si>
  <si>
    <t>1206180102.101</t>
  </si>
  <si>
    <t>1209010101.101</t>
  </si>
  <si>
    <t>1209010102.101</t>
  </si>
  <si>
    <t>1209010103.101</t>
  </si>
  <si>
    <t>1209030101.101</t>
  </si>
  <si>
    <t>1209030101.104</t>
  </si>
  <si>
    <t>1209030102.101</t>
  </si>
  <si>
    <t>1209030102.103</t>
  </si>
  <si>
    <t>1211010101.101</t>
  </si>
  <si>
    <t>1211010102.101</t>
  </si>
  <si>
    <t>1211010103.101</t>
  </si>
  <si>
    <t>1213010105.101</t>
  </si>
  <si>
    <t>สินทรัพย์รอการโอน</t>
  </si>
  <si>
    <t>1213010199.101</t>
  </si>
  <si>
    <t>สินทรัพย์ไม่หมุนเวียนอื่น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</si>
  <si>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</si>
  <si>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</si>
  <si>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</si>
  <si>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</si>
  <si>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</si>
  <si>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</si>
  <si>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</si>
  <si>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</si>
  <si>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</si>
  <si>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</si>
  <si>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</si>
  <si>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</si>
  <si>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</si>
  <si>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</si>
  <si>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</si>
  <si>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</si>
  <si>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2101010103.102</t>
  </si>
  <si>
    <t>รับสินค้า/ใบสำคัญ (GR/IR) - เงินนอกงบประมาณฝากคลัง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</si>
  <si>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</si>
  <si>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</si>
  <si>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</si>
  <si>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</si>
  <si>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</si>
  <si>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</si>
  <si>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</si>
  <si>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</si>
  <si>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2101020198.115</t>
  </si>
  <si>
    <t>2101020198.116</t>
  </si>
  <si>
    <t>2101020198.117</t>
  </si>
  <si>
    <t>2101020198.118</t>
  </si>
  <si>
    <t>2101020198.119</t>
  </si>
  <si>
    <t>2101020198.120</t>
  </si>
  <si>
    <t>2101020198.121</t>
  </si>
  <si>
    <t>2101020198.122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</si>
  <si>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</si>
  <si>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</si>
  <si>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</si>
  <si>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</si>
  <si>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</si>
  <si>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</si>
  <si>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</si>
  <si>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</si>
  <si>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</si>
  <si>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2102040110.103</t>
  </si>
  <si>
    <t>2102040110.104</t>
  </si>
  <si>
    <t>2102040110.105</t>
  </si>
  <si>
    <t>2102040110.106</t>
  </si>
  <si>
    <t>2102040110.107</t>
  </si>
  <si>
    <t>ค่าตอบแทนในการปฏิบัติงานของเจ้าหน้าที่ (บริการ) ค้างจ่าย</t>
  </si>
  <si>
    <t>2102040110.108</t>
  </si>
  <si>
    <t>2102040110.109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</si>
  <si>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</si>
  <si>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2102040110.110</t>
  </si>
  <si>
    <t>2102040110.111</t>
  </si>
  <si>
    <t>2102040110.112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</si>
  <si>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</si>
  <si>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</si>
  <si>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</si>
  <si>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</si>
  <si>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</si>
  <si>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</si>
  <si>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</si>
  <si>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เงินสมทบประกันสังคมส่วนของลูกจ้าง(เงินนอกงบประมาณ)</t>
  </si>
  <si>
    <t>2202010101.101</t>
  </si>
  <si>
    <t>2203010101.101</t>
  </si>
  <si>
    <t>เงินยืมระยะยาว-หน่วยงานภาครัฐ</t>
  </si>
  <si>
    <t>2208010101.101</t>
  </si>
  <si>
    <t>2208010102.101</t>
  </si>
  <si>
    <t>2208010103.101</t>
  </si>
  <si>
    <t>2213010101.101</t>
  </si>
  <si>
    <t>2213010101.103</t>
  </si>
  <si>
    <t>2213010199.102</t>
  </si>
  <si>
    <t>3101010101.101</t>
  </si>
  <si>
    <t>3102010101.101</t>
  </si>
  <si>
    <t>3102010101.102</t>
  </si>
  <si>
    <t>3102010102.101</t>
  </si>
  <si>
    <t>3102010102.102</t>
  </si>
  <si>
    <t>ผลสะสมจากการแก้ไขข้อผิดพลาด - รายได้</t>
  </si>
  <si>
    <t>3102010102.103</t>
  </si>
  <si>
    <t>ผลสะสมจากการแก้ไขข้อผิดพลาด - ค่าใช้จ่าย</t>
  </si>
  <si>
    <t>3102010102.201</t>
  </si>
  <si>
    <t xml:space="preserve">กำไร/ขาดทุนสะสมจากข้อผิดพลาดเงินกองทุนUC ปีก่อน
</t>
  </si>
  <si>
    <t>3105010101.101</t>
  </si>
  <si>
    <t>3105010103.101</t>
  </si>
  <si>
    <t>4206010199.101</t>
  </si>
  <si>
    <t>ส่วนต่างค่ารักษาที่ต่ำกว่าข้อตกลงในการจ่ายตาม DRG กองทุน UC   (บริการเฉพาะ) CR- IP</t>
  </si>
  <si>
    <t>4301020105.267</t>
  </si>
  <si>
    <t>4301020105.268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</si>
  <si>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</si>
  <si>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</si>
  <si>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>4301020106.309</t>
  </si>
  <si>
    <t>4301020106.310</t>
  </si>
  <si>
    <t>4308010121.101</t>
  </si>
  <si>
    <t>รายได้ระหว่างกัน-ภายในกรมเดียวกัน (Manual)</t>
  </si>
  <si>
    <t>4313010199.123</t>
  </si>
  <si>
    <t>รายได้อื่น - เงินงบประมาณงบเงินกู้จากรัฐบาลรับโอนจาก สสจ./รพศ./รพช./รพ.สต.</t>
  </si>
  <si>
    <t>5101010101.101</t>
  </si>
  <si>
    <t>5101010101.102</t>
  </si>
  <si>
    <t>5101010103.101</t>
  </si>
  <si>
    <t>5101010103.102</t>
  </si>
  <si>
    <t>5101010103.103</t>
  </si>
  <si>
    <t>5101010108.101</t>
  </si>
  <si>
    <t>5101010109.101</t>
  </si>
  <si>
    <t>5101010109.102</t>
  </si>
  <si>
    <t>5101010109.103</t>
  </si>
  <si>
    <t>5101010109.104</t>
  </si>
  <si>
    <t>5101010113.101</t>
  </si>
  <si>
    <t>5101010113.102</t>
  </si>
  <si>
    <t>5101010113.103</t>
  </si>
  <si>
    <t>5101010113.104</t>
  </si>
  <si>
    <t>5101010113.105</t>
  </si>
  <si>
    <t>5101010113.106</t>
  </si>
  <si>
    <t>5101010113.107</t>
  </si>
  <si>
    <t>5101010113.108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</si>
  <si>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</si>
  <si>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</si>
  <si>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</si>
  <si>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</si>
  <si>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</si>
  <si>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</si>
  <si>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</si>
  <si>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</si>
  <si>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5101010199.101</t>
  </si>
  <si>
    <t>5101010199.102</t>
  </si>
  <si>
    <t>5101010199.103</t>
  </si>
  <si>
    <t>5101020101.101</t>
  </si>
  <si>
    <t>5101020101.102</t>
  </si>
  <si>
    <t>5101020102.101</t>
  </si>
  <si>
    <t>5101020103.101</t>
  </si>
  <si>
    <t>5101020104.101</t>
  </si>
  <si>
    <t>5101020105.101</t>
  </si>
  <si>
    <t>5101020106.101</t>
  </si>
  <si>
    <t>5101020106.102</t>
  </si>
  <si>
    <t>5101020108.101</t>
  </si>
  <si>
    <t>5101020112.101</t>
  </si>
  <si>
    <t>5101020114.107</t>
  </si>
  <si>
    <t>5101020114.114</t>
  </si>
  <si>
    <t>5101020114.126</t>
  </si>
  <si>
    <t>5101020114.127</t>
  </si>
  <si>
    <t>5101020116.101</t>
  </si>
  <si>
    <t>5101020116.102</t>
  </si>
  <si>
    <t>5101020115.101</t>
  </si>
  <si>
    <t>5101030101.101</t>
  </si>
  <si>
    <t>5101030205.101</t>
  </si>
  <si>
    <t>5101030206.101</t>
  </si>
  <si>
    <t>5101030207.101</t>
  </si>
  <si>
    <t>5101030208.101</t>
  </si>
  <si>
    <t>5101030211.101</t>
  </si>
  <si>
    <t>5101040107.101</t>
  </si>
  <si>
    <t>5101040111.101</t>
  </si>
  <si>
    <t>5101040118.101</t>
  </si>
  <si>
    <t>5101040202.101</t>
  </si>
  <si>
    <t>5101040204.101</t>
  </si>
  <si>
    <t>5101040205.101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</si>
  <si>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</si>
  <si>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5101040206.101</t>
  </si>
  <si>
    <t>5101040207.101</t>
  </si>
  <si>
    <t>5102010106.101</t>
  </si>
  <si>
    <t>5102010199.101</t>
  </si>
  <si>
    <t>5102010199.102</t>
  </si>
  <si>
    <t>5102030199.101</t>
  </si>
  <si>
    <t>5102030199.102</t>
  </si>
  <si>
    <t>5103010102.101</t>
  </si>
  <si>
    <t>5103010102.102</t>
  </si>
  <si>
    <t>5103010103.101</t>
  </si>
  <si>
    <t>5103010103.102</t>
  </si>
  <si>
    <t>5103010199.101</t>
  </si>
  <si>
    <t>5103010199.102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</si>
  <si>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</si>
  <si>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</si>
  <si>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</si>
  <si>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</si>
  <si>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</si>
  <si>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</si>
  <si>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</si>
  <si>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5104010104.108</t>
  </si>
  <si>
    <t>5104010104.109</t>
  </si>
  <si>
    <t>5104010107.101</t>
  </si>
  <si>
    <t>5104010107.102</t>
  </si>
  <si>
    <t>5104010107.103</t>
  </si>
  <si>
    <t>5104010107.104</t>
  </si>
  <si>
    <t>5104010107.105</t>
  </si>
  <si>
    <t>5104010107.106</t>
  </si>
  <si>
    <t>5104010107.107</t>
  </si>
  <si>
    <t>5104010107.108</t>
  </si>
  <si>
    <t>5104010107.109</t>
  </si>
  <si>
    <t>5104010107.110</t>
  </si>
  <si>
    <t>5104010107.111</t>
  </si>
  <si>
    <t>5104010107.112</t>
  </si>
  <si>
    <t>5104010107.113</t>
  </si>
  <si>
    <t>5104010110.101</t>
  </si>
  <si>
    <t>5104010112.101</t>
  </si>
  <si>
    <t>5104010112.103</t>
  </si>
  <si>
    <t>5104010112.106</t>
  </si>
  <si>
    <t>5104010112.108</t>
  </si>
  <si>
    <t>5104010112.110</t>
  </si>
  <si>
    <t>5104010112.111</t>
  </si>
  <si>
    <t>5104010112.112</t>
  </si>
  <si>
    <t>5104010112.113</t>
  </si>
  <si>
    <t>5104010112.114</t>
  </si>
  <si>
    <t>5104010112.115</t>
  </si>
  <si>
    <t>5104010114.101</t>
  </si>
  <si>
    <t>5104010115.101</t>
  </si>
  <si>
    <t>5104020101.101</t>
  </si>
  <si>
    <t>5104020103.101</t>
  </si>
  <si>
    <t>5104020105.101</t>
  </si>
  <si>
    <t>5104020106.101</t>
  </si>
  <si>
    <t>5104020107.101</t>
  </si>
  <si>
    <t>5104030202.101</t>
  </si>
  <si>
    <t>5104030203.101</t>
  </si>
  <si>
    <t>5104030205.101</t>
  </si>
  <si>
    <t>5104030205.102</t>
  </si>
  <si>
    <t>5104030205.103</t>
  </si>
  <si>
    <t>5104030205.104</t>
  </si>
  <si>
    <t>5104030205.112</t>
  </si>
  <si>
    <t>5104030205.113</t>
  </si>
  <si>
    <t>5104030205.117</t>
  </si>
  <si>
    <t>5104030205.118</t>
  </si>
  <si>
    <t>5104030206.101</t>
  </si>
  <si>
    <t>5104030207.101</t>
  </si>
  <si>
    <t>5104030208.101</t>
  </si>
  <si>
    <t>5104030210.101</t>
  </si>
  <si>
    <t>5104030212.101</t>
  </si>
  <si>
    <t>5104030217.101</t>
  </si>
  <si>
    <t>5104030218.101</t>
  </si>
  <si>
    <t>5104030219.101</t>
  </si>
  <si>
    <t>5104030220.101</t>
  </si>
  <si>
    <t>5104030299.102</t>
  </si>
  <si>
    <t>5104030299.103</t>
  </si>
  <si>
    <t>5104030299.104</t>
  </si>
  <si>
    <t>5104030299.105</t>
  </si>
  <si>
    <t>5104030299.202</t>
  </si>
  <si>
    <t>5104030299.203</t>
  </si>
  <si>
    <t>5104030299.501</t>
  </si>
  <si>
    <t>5104030299.502</t>
  </si>
  <si>
    <t>5104030299.701</t>
  </si>
  <si>
    <t>5104030299.702</t>
  </si>
  <si>
    <t>5104040102.101</t>
  </si>
  <si>
    <t>ค่าตอบแทนเงินเพิ่มพิเศษแพทย์ไม่ทำเวชปฏิบัติฯลฯ (บริการ)</t>
  </si>
  <si>
    <t>5104040102.102</t>
  </si>
  <si>
    <t>5104040102.103</t>
  </si>
  <si>
    <t>ค่าตอบแทนเงินเพิ่มเภสัชกรไม่ทำเวชปฏิบัติฯลฯ (บริการ)</t>
  </si>
  <si>
    <t>5104040102.104</t>
  </si>
  <si>
    <t>5104040102.105</t>
  </si>
  <si>
    <t>5104040102.106</t>
  </si>
  <si>
    <t>5104040102.107</t>
  </si>
  <si>
    <t>5104040102.108</t>
  </si>
  <si>
    <t>5104040102.109</t>
  </si>
  <si>
    <t>5104040102.110</t>
  </si>
  <si>
    <t>5104040102.111</t>
  </si>
  <si>
    <t>5104040102.112</t>
  </si>
  <si>
    <t>5104040102.113</t>
  </si>
  <si>
    <t>5104040102.114</t>
  </si>
  <si>
    <t>5104040102.115</t>
  </si>
  <si>
    <t>5104040102.116</t>
  </si>
  <si>
    <t>5104040102.117</t>
  </si>
  <si>
    <t>5104040102.118</t>
  </si>
  <si>
    <t>5104040102.119</t>
  </si>
  <si>
    <t>ค่าตอบแทนการปฏิบัติงานอื่น -เงินงบประมาณ</t>
  </si>
  <si>
    <t>5104040102.120</t>
  </si>
  <si>
    <t>ค่าตอบแทนการปฏิบัติงานอื่น-เงินนอกงบประมาณ</t>
  </si>
  <si>
    <t>5105010119.101</t>
  </si>
  <si>
    <t>ค่าเสื่อมราคา-ครุภัณฑ์โรงงาน</t>
  </si>
  <si>
    <t>5107010113.101</t>
  </si>
  <si>
    <t>5107010199.101</t>
  </si>
  <si>
    <t>5107020199.101</t>
  </si>
  <si>
    <t>5108010101.102</t>
  </si>
  <si>
    <t>5108010101.104</t>
  </si>
  <si>
    <t>5108010101.105</t>
  </si>
  <si>
    <t>5108010101.114</t>
  </si>
  <si>
    <t>5108010101.115</t>
  </si>
  <si>
    <t>5108010101.203</t>
  </si>
  <si>
    <t>5108010101.205</t>
  </si>
  <si>
    <t>5108010107.102</t>
  </si>
  <si>
    <t>5108010107.104</t>
  </si>
  <si>
    <t>5108010107.105</t>
  </si>
  <si>
    <t>5108010107.114</t>
  </si>
  <si>
    <t>5108010107.115</t>
  </si>
  <si>
    <t>5108010107.203</t>
  </si>
  <si>
    <t>5108010107.205</t>
  </si>
  <si>
    <t>5112010103.101</t>
  </si>
  <si>
    <t>5203010105.101</t>
  </si>
  <si>
    <t>5203010106.101</t>
  </si>
  <si>
    <t>5203010107.101</t>
  </si>
  <si>
    <t>5203010109.101</t>
  </si>
  <si>
    <t>5203010110.101</t>
  </si>
  <si>
    <t>5203010111.101</t>
  </si>
  <si>
    <t>5203010112.101</t>
  </si>
  <si>
    <t>5203010113.101</t>
  </si>
  <si>
    <t>5203010114.101</t>
  </si>
  <si>
    <t>5203010115.101</t>
  </si>
  <si>
    <t>5203010117.101</t>
  </si>
  <si>
    <t>5203010119.101</t>
  </si>
  <si>
    <t>5203010120.101</t>
  </si>
  <si>
    <t>5203010122.101</t>
  </si>
  <si>
    <t>5203010126.101</t>
  </si>
  <si>
    <t>5203010141.101</t>
  </si>
  <si>
    <t>5203010142.101</t>
  </si>
  <si>
    <t>5203010145.101</t>
  </si>
  <si>
    <t>5203010146.101</t>
  </si>
  <si>
    <t>5205010101.101</t>
  </si>
  <si>
    <t>ค่าใช้จ่ายระหว่างกัน-ภายในกรมเดียวกัน (Auto)</t>
  </si>
  <si>
    <t>5210010121.101</t>
  </si>
  <si>
    <t>ค่าใช้จ่ายระหว่างกัน-ภายในกรมเดียวกัน (Manual)</t>
  </si>
  <si>
    <t>5211010101.101</t>
  </si>
  <si>
    <t>5211010102.101</t>
  </si>
  <si>
    <t>5212010199.101</t>
  </si>
  <si>
    <t>5212010199.102</t>
  </si>
  <si>
    <t>5212010199.104</t>
  </si>
  <si>
    <t>5212010199.105</t>
  </si>
  <si>
    <t>5212010199.106</t>
  </si>
  <si>
    <t>5212010199.107</t>
  </si>
  <si>
    <t>5212010199.108</t>
  </si>
  <si>
    <t>5212010199.109</t>
  </si>
  <si>
    <t>5212010199.110</t>
  </si>
  <si>
    <t>5212010199.111</t>
  </si>
  <si>
    <t>5212010199.112</t>
  </si>
  <si>
    <t>5212010199.113</t>
  </si>
  <si>
    <t>5212010199.114</t>
  </si>
  <si>
    <t>5401010101.101</t>
  </si>
  <si>
    <t>PC08</t>
  </si>
  <si>
    <t>PC05</t>
  </si>
  <si>
    <t>PC02</t>
  </si>
  <si>
    <t>PC03</t>
  </si>
  <si>
    <t>PC04</t>
  </si>
  <si>
    <t>PC01</t>
  </si>
  <si>
    <t>PC10</t>
  </si>
  <si>
    <t>PC06</t>
  </si>
  <si>
    <t>PC07</t>
  </si>
  <si>
    <t>PC09</t>
  </si>
  <si>
    <t>PC17</t>
  </si>
  <si>
    <t>PC18</t>
  </si>
  <si>
    <t>PC19</t>
  </si>
  <si>
    <t>PC20</t>
  </si>
  <si>
    <t>PC21</t>
  </si>
  <si>
    <t>PC23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</si>
  <si>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</si>
  <si>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</si>
  <si>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</si>
  <si>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</si>
  <si>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</si>
  <si>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</si>
  <si>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</si>
  <si>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</si>
  <si>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รายได้กองทุน UC-OP ตามเกณฑ์คุณภาพผลงานบริการ</t>
  </si>
  <si>
    <t>รายได้กองทุน P&amp;P อื่น</t>
  </si>
  <si>
    <t>รายได้ค่ารักษา UC OP - บริการเฉพาะ (CR)</t>
  </si>
  <si>
    <t>รายได้ค่ารักษา UC IP - บริการเฉพาะ (CR)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</si>
  <si>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</si>
  <si>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</si>
  <si>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ส่วนต่างค่ารักษาที่สูงกว่าข้อตกลงในการจ่ายตาม DRG- UC OP AE</t>
  </si>
  <si>
    <t>ส่วนต่างค่ารักษาที่ต่ำกว่าข้อตกลงในการจ่ายตาม DRG- UC OP -DMI</t>
  </si>
  <si>
    <t>รายได้ค่าบริการสาธารณสุขสำหรับโรคติดเชื้อไวรัสโคโรนา - IP
จาก สปสช.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</si>
  <si>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</si>
  <si>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</si>
  <si>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</si>
  <si>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</si>
  <si>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</si>
  <si>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ค่าตอบแทนพนักงานราชการ (สนับสนุน)</t>
  </si>
  <si>
    <t>ค่าตอบแทนในการปฏิบัติงานเวรหรือผลัดบ่ายและหรือผลัดดึกของพยาบาล</t>
  </si>
  <si>
    <t>เงินสมทบกองทุนสำรองเลี้ยงชีพพนักงานและเจ้าหน้าที่รัฐ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</si>
  <si>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</si>
  <si>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ค่าตอบแทนเพิ่มพิเศษสำหรับผู้ปฏิบัติงานด้านสาธารณสุข(พตส.-เงินนอกงบประมาณ)</t>
  </si>
  <si>
    <t xml:space="preserve">เงินสมทบกองทุนเงินทดแทน-เงินงบประมาณ </t>
  </si>
  <si>
    <t xml:space="preserve">เงินสมทบกองทุนเงินทดแทน-เงินนอกงบประมาณ 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</si>
  <si>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</si>
  <si>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</si>
  <si>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ค่าใช้จ่ายด้านการฝึกอบรม-บุคคลภายนอก  (เงินนอกงบประมาณ)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</si>
  <si>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</si>
  <si>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</si>
  <si>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</si>
  <si>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</si>
  <si>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</si>
  <si>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วัสดุคอมพิวเตอร์  ใช้ไป</t>
  </si>
  <si>
    <t>ค่ารักษาตามจ่าย UC ในสังกัด สธ.</t>
  </si>
  <si>
    <t>ค่ารักษาตามจ่าย UC นอกสังกัด สธ.</t>
  </si>
  <si>
    <t>ค่าตอบแทนการปฏิบัติงานอื่น - เงินนอกงบประมาณ</t>
  </si>
  <si>
    <t>ค่าสวัสดิการสังคมอื่น</t>
  </si>
  <si>
    <t>โอนสินทรัพย์ให้หน่วยงานของรัฐบัญชีบริจาคสินทรัพย์ให้หน่วยงานภายนอก</t>
  </si>
  <si>
    <t>ค่าใช้จ่ายอื่น-เงินนอกงบประมาณโอนไปสสจ./รพศ./รพท./รพช./รพ.สต.</t>
  </si>
  <si>
    <t>รายได้อื่น</t>
  </si>
  <si>
    <t>รายได้ค่ารักษาและบริการอื่น ๆ</t>
  </si>
  <si>
    <t>รายได้ค่ารักษาเบิกจ่ายตรงกรมบัญชีกลาง</t>
  </si>
  <si>
    <t>รายได้จาก  EMS</t>
  </si>
  <si>
    <t>รายได้ค่ารักษาเบิกต้นสังกัด</t>
  </si>
  <si>
    <t>รายได้ค่ารักษา อปท.</t>
  </si>
  <si>
    <t>รายได้ UC</t>
  </si>
  <si>
    <t>รายได้งบลงทุน</t>
  </si>
  <si>
    <t>รายได้ประกันสังคม</t>
  </si>
  <si>
    <t>รายได้แรงงานต่างด้าว</t>
  </si>
  <si>
    <t>รายได้อื่น (ระบบบัญชีบันทึกอัตโนมัติ)</t>
  </si>
  <si>
    <t>รายได้งบประมาณส่วนบุคลากร</t>
  </si>
  <si>
    <t>เงินเดือนและค่าจ้างประจำ</t>
  </si>
  <si>
    <t>ค่าตอบแทน</t>
  </si>
  <si>
    <t>ค่าจ้างชั่วคราว</t>
  </si>
  <si>
    <t xml:space="preserve">ค่าใช้จ่ายบุคลากรอื่น </t>
  </si>
  <si>
    <t>ค่าใช้สอย</t>
  </si>
  <si>
    <t xml:space="preserve">วัสดุใช้ไป </t>
  </si>
  <si>
    <t xml:space="preserve">ค่าสาธารณูปโภค </t>
  </si>
  <si>
    <t>ต้นทุนยา</t>
  </si>
  <si>
    <t>ต้นทุนเวชภัณฑ์มิใช่ยาและวัสดุการแพทย์</t>
  </si>
  <si>
    <t>ต้นทุนวัสดุวิทยาศาสตร์การแพทย์</t>
  </si>
  <si>
    <t>ต้นทุนวัสดุทันตกรรม</t>
  </si>
  <si>
    <t>ค่าใช้จ่ายอื่น</t>
  </si>
  <si>
    <t>ค่าเสื่อมราคาและค่าตัดจำหน่าย</t>
  </si>
  <si>
    <t>ค่าใช้จ่ายอื่น (ระบบบัญชีบันทึกอัตโนมัติ)</t>
  </si>
  <si>
    <t>หนี้สูญและสงสัยจะสูญ</t>
  </si>
  <si>
    <t>แผนเงินบำรุง</t>
  </si>
  <si>
    <t>เงินฝากธนาคาร- นอกงบประมาณรอการจัดสรร กระแสรายวัน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</si>
  <si>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</si>
  <si>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วัสดุเภสัชกรรม(กรมบัญชีกลางจ่ายตรงผู้ขาย)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</si>
  <si>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</si>
  <si>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</si>
  <si>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รับสินค้า / ใบสำคัญ (GR/IR)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</si>
  <si>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</si>
  <si>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เงินรับฝากกองทุนแรงงานต่างด้าว-     ค่าบริหารจัดการ</t>
  </si>
  <si>
    <t>ส่วนต่างค่ารักษาที่สูงกว่าข้อตกลงในการจ่ายตามDRG กองทุน UC           (บริการเฉพาะ) CR- IP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</si>
  <si>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</si>
  <si>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</si>
  <si>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</si>
  <si>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</si>
  <si>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ค่าตัดจำหน่ายสะสมโปรแกรมคอม     พิวเตอร์ - Interface</t>
  </si>
  <si>
    <t>รายได้สูง(ต่ำ)กว่า ค่าใช้จ่ายสะสม  (เงินงบประมาณ)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</si>
  <si>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</si>
  <si>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</si>
  <si>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รพท.S B&lt;=400</t>
  </si>
  <si>
    <t>รพช.F2 P30,000-60,000</t>
  </si>
  <si>
    <t>รพช.F2 P&lt;=30,000</t>
  </si>
  <si>
    <t>รพช.F1 P50,000-100,000</t>
  </si>
  <si>
    <t>รพช.M2 B&gt;100</t>
  </si>
  <si>
    <t>รพช.F3 P&lt;=15,000</t>
  </si>
  <si>
    <t>รพท.S B&gt;400</t>
  </si>
  <si>
    <t>รพช.M2 B&lt;=100</t>
  </si>
  <si>
    <t>รพศ.A B&gt;700to1000</t>
  </si>
  <si>
    <t>รพช.F1 P&lt;=50,000</t>
  </si>
  <si>
    <t>รพท.M1 B&gt;200</t>
  </si>
  <si>
    <t>รพช.F3 P15,000-25,000</t>
  </si>
  <si>
    <t>รพช.F3 P&gt;=25,000</t>
  </si>
  <si>
    <t>รพศ.A B&gt;1000</t>
  </si>
  <si>
    <t>รพท.M1 B&lt;=200</t>
  </si>
  <si>
    <t xml:space="preserve">ผลการประเมินต้นทุนหน่วยบริการแบบ Quick Method </t>
  </si>
  <si>
    <t>หมายเหตุ รายได้</t>
  </si>
  <si>
    <t>หมายเหตุ ค่าใช้จ่าย</t>
  </si>
  <si>
    <t>รพช.F2 P60,000-90,000</t>
  </si>
  <si>
    <t>รพศ.A B&lt;=700</t>
  </si>
  <si>
    <t>ส่วนต่างค่ารักษาที่สูงกว่าข้อตกลงในการจ่ายตามDRG กองทุน UC  (บริการเฉพาะ) CR- IP</t>
  </si>
  <si>
    <t>ส่วนต่างค่ารักษาที่ต่ำกว่าข้อตกลงในการจ่ายตาม DRG กองทุน UC  (บริการเฉพาะ) CR- IP</t>
  </si>
  <si>
    <t xml:space="preserve">ส่วนต่างค่ารักษาที่ต่ำกว่าข้อตกลงตามหลักเกณฑ์การจ่ายกองทุนUC-บริการเฉพาะ (CR) - OP 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</si>
  <si>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</si>
  <si>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</si>
  <si>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</si>
  <si>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</si>
  <si>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รายได้ค่ารักษาคนต่างด้าวและแรงงานต่างด้าว OP</t>
  </si>
  <si>
    <t>รายได้ค่ารักษาคนต่างด้าวและแรงงานต่างด้าว - เบิกจากส่วนกลาง OP</t>
  </si>
  <si>
    <t xml:space="preserve">รายได้ค่ารักษาคนต่างด้าวและแรงงานต่างด้าว OP  นอก CUP </t>
  </si>
  <si>
    <t>รายได้ค่าตรวจสุขภาพคนต่างด้าวและแรงงานต่างด้าว</t>
  </si>
  <si>
    <t xml:space="preserve">OPD </t>
  </si>
  <si>
    <t>รายได้ค่ารักษาคนต่างด้าวและแรงงานต่างด้าว IP</t>
  </si>
  <si>
    <t>รายได้ค่ารักษาคนต่างด้าวและแรงงานต่างด้าว IP นอก CUP</t>
  </si>
  <si>
    <t>รายได้ค่ารักษาคนต่างด้าวและแรงงานต่างด้าว - เบิกจากส่วนกลาง IP</t>
  </si>
  <si>
    <t>หมายเหตุ</t>
  </si>
  <si>
    <t>หมายเหตุรายได้</t>
  </si>
  <si>
    <t>หมายเหตุค่าใช้จ่าย</t>
  </si>
  <si>
    <t>สัดส่วนต้นทุน ต่อรายได้</t>
  </si>
  <si>
    <t>วานรนิวาส,รพท.</t>
  </si>
  <si>
    <t>สมเด็จพระยุพราชท่าบ่อ,รพท.</t>
  </si>
  <si>
    <t>ID MOPH</t>
  </si>
  <si>
    <t>ผลการเปรียบเทียบค่ากลาง</t>
  </si>
  <si>
    <t>ค่ายา</t>
  </si>
  <si>
    <t>ค่าวัสดุวิทยาศาสตร์และการแพทย์</t>
  </si>
  <si>
    <t>ค่าเวชภัณฑ์มิใช่ยาและวัสดุการแพทย์</t>
  </si>
  <si>
    <t>Avg#LC</t>
  </si>
  <si>
    <t>Avg#ค่ายา</t>
  </si>
  <si>
    <t>Avg#ค่าวัสดุวิทยาศาสตร์และการแพทย์</t>
  </si>
  <si>
    <t>Avg#ค่าเวชภัณฑ์มิใช่ยาและวัสดุการแพทย์</t>
  </si>
  <si>
    <t>ค่ากลางกลุ่ม</t>
  </si>
  <si>
    <t>ค่า</t>
  </si>
  <si>
    <t>ผลรวมทั้งหมด</t>
  </si>
  <si>
    <t>Mean LC</t>
  </si>
  <si>
    <t>Mean ยา</t>
  </si>
  <si>
    <t>Mean ค่าวัสดุวิทยาศาสตร์และการแพทย์</t>
  </si>
  <si>
    <t>Mean ค่าเวชภัณฑ์มิใช่ยาและวัสดุการแพทย์</t>
  </si>
  <si>
    <t>รวม วชย.</t>
  </si>
  <si>
    <t>จำนวนเงินในงบการเงิน ณ เดือนปัจจุบัน</t>
  </si>
  <si>
    <t>C</t>
  </si>
  <si>
    <t>งบทดลองเบื้องต้น</t>
  </si>
  <si>
    <t>รหัสบัญชี</t>
  </si>
  <si>
    <t>ชื่อบัญชี</t>
  </si>
  <si>
    <t>จำนวนเงิน</t>
  </si>
  <si>
    <t>รหัสREV-EXP</t>
  </si>
  <si>
    <t>รหัสPLANFIN</t>
  </si>
  <si>
    <t>No</t>
  </si>
  <si>
    <t>ค่าตอบแทนพิเศษชายแดนภาคใต้ (บริการ) ฉ10</t>
  </si>
  <si>
    <t>44060</t>
  </si>
  <si>
    <t>45111</t>
  </si>
  <si>
    <t>52080</t>
  </si>
  <si>
    <t>Acc_namel1</t>
  </si>
  <si>
    <t>Plan_ID</t>
  </si>
  <si>
    <t>Plan_Name</t>
  </si>
  <si>
    <t>Exp_Rev_ID</t>
  </si>
  <si>
    <t>Exp_Rev_Name</t>
  </si>
  <si>
    <t>plan_id</t>
  </si>
  <si>
    <t>hgr_code</t>
  </si>
  <si>
    <t>รหัสเดิมปี 2564</t>
  </si>
  <si>
    <t>Year</t>
  </si>
  <si>
    <t>N</t>
  </si>
  <si>
    <t>เพิ่มใหม่</t>
  </si>
  <si>
    <t>เปลี่ยนใหม่</t>
  </si>
  <si>
    <t>เพิ่มใหม่ระหว่างปี</t>
  </si>
  <si>
    <t>รายได้ค่ารักษาและบริการ - อื่น ๆ</t>
  </si>
  <si>
    <t>รายได้ค่ารักษาและบริการอื่น ๆ-OP</t>
  </si>
  <si>
    <t>รายได้ค่ารักษาเบิกจ่ายตรงกรมบัญชีกลาง- อื่นๆ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</si>
  <si>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</si>
  <si>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</si>
  <si>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</si>
  <si>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ส่วนต่างค่ารักษาที่สูง(ต่ำ) กว่า ค่ารักษาและบริการอื่น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</si>
  <si>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</si>
  <si>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</si>
  <si>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ส่วนต่างค่ารักษาที่สูง(ต่ำ) กว่า เบิกจ่ายตรงกรมบัญชีกลาง</t>
  </si>
  <si>
    <t>รายได้ค่ารักษาเบิกจ่ายตรง อปท. - OP</t>
  </si>
  <si>
    <t>รายได้ค่ารักษาเบิกจ่ายตรง อปท. - IP</t>
  </si>
  <si>
    <t>ส่วนต่างค่ารักษาที่สูง(ต่ำ) กว่า เบิกจ่ายตรง อปท.</t>
  </si>
  <si>
    <t>รายได้ UC - OP</t>
  </si>
  <si>
    <t>รายได้ UC - IP</t>
  </si>
  <si>
    <t>รายได้กองทุน UC-งบลงทุน</t>
  </si>
  <si>
    <t>ส่วนต่างค่ารักษาที่สูง(ต่ำ) กว่า UC</t>
  </si>
  <si>
    <t>รายได้ UC - อื่น ๆ</t>
  </si>
  <si>
    <t>รายได้ UC - OPD</t>
  </si>
  <si>
    <t>รายได้ UC - IPD</t>
  </si>
  <si>
    <t>รายได้ค่ารักษาและบริการอื่น ๆ-OPD</t>
  </si>
  <si>
    <t>รายได้ค่ารักษาและบริการอื่น ๆ-IPD</t>
  </si>
  <si>
    <t>N2565</t>
  </si>
  <si>
    <t>รายได้ประกันสังคม - อื่น ๆ</t>
  </si>
  <si>
    <t>รายได้ประกันสังคม - OP</t>
  </si>
  <si>
    <t>รายได้ประกันสังคม - IP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</si>
  <si>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</si>
  <si>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</si>
  <si>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รายได้แรงงานต่างด้าว-OPD</t>
  </si>
  <si>
    <t>รายได้แรงงานต่างด้าว-IPD</t>
  </si>
  <si>
    <t>รายได้แรงงานต่างด้าว-อื่นๆ</t>
  </si>
  <si>
    <t>รายได้งบลงทุนอื่น</t>
  </si>
  <si>
    <t>รายได้งบประมาณ-งบลงทุน</t>
  </si>
  <si>
    <t>เงินเดือนและค่าจ้างประจำ F</t>
  </si>
  <si>
    <t>ค่าตอบแทน(ฉ.5,ค่าล่วงเวลา) V</t>
  </si>
  <si>
    <t>ค่าจ้างชั่วคราว F</t>
  </si>
  <si>
    <t>ค่าจ้างพนักงานกระทรวงสาธารณสุข F</t>
  </si>
  <si>
    <t>ค่าจ้างเหมาบุคลากรอื่น F</t>
  </si>
  <si>
    <t>ค่าใช้จ่ายบุคลากรอื่น F</t>
  </si>
  <si>
    <t>ค่าตอบแทน พ.ต.ส. F</t>
  </si>
  <si>
    <t>5101020199.102</t>
  </si>
  <si>
    <t>C2565</t>
  </si>
  <si>
    <t>5101020199.103</t>
  </si>
  <si>
    <t>ค่าตอบแทนเบี้ยเลี้ยงเหมาจ่าย(ฉ.10,11)</t>
  </si>
  <si>
    <t>ค่าใช้จ่ายบุคลากรอื่น</t>
  </si>
  <si>
    <t>ค่าใช้สอยอื่น V</t>
  </si>
  <si>
    <t>วัสดุใช้ไป V</t>
  </si>
  <si>
    <t>ค่าซ่อมแซม V</t>
  </si>
  <si>
    <t>ค่าจ้างเหมาบำรุงรักษา/ซ่อมแซม V</t>
  </si>
  <si>
    <t>ค่าจ้างเหมาบริการ V</t>
  </si>
  <si>
    <t>ค่าจ้างตรวจทางห้องปฏิบัติการ V</t>
  </si>
  <si>
    <t>ค่าสาธารณูปโภค V</t>
  </si>
  <si>
    <t>ยาใช้ไป V</t>
  </si>
  <si>
    <t>เวชภัณฑ์มิใช่ยาใช้ไป v</t>
  </si>
  <si>
    <t>วัสดุการแพทย์ใช้ไป V</t>
  </si>
  <si>
    <t>วัสดุวิทยาศาสตร์การแพทย์ใช้ไป V</t>
  </si>
  <si>
    <t>วัสดุทันตกรรมใช้ไป V</t>
  </si>
  <si>
    <t>ค่าใช้จ่ายอื่น O</t>
  </si>
  <si>
    <t>ค่าใช้จ่ายโครงการPP   F</t>
  </si>
  <si>
    <t>ค่าใช้จ่ายโครงการ Non PP  V</t>
  </si>
  <si>
    <t>ค่ารักษาตามจ่าย O</t>
  </si>
  <si>
    <t>ค่าเสื่อมราคาอาคารและสิ่งปลูกสร้าง O</t>
  </si>
  <si>
    <t>5104040199.106</t>
  </si>
  <si>
    <t>5104040199.107</t>
  </si>
  <si>
    <t>5104040199.108</t>
  </si>
  <si>
    <t>5104040199.101</t>
  </si>
  <si>
    <t>5104040199.102</t>
  </si>
  <si>
    <t>5104040199.103</t>
  </si>
  <si>
    <t>5104040199.104</t>
  </si>
  <si>
    <t>5104040199.111</t>
  </si>
  <si>
    <t>5104040199.105</t>
  </si>
  <si>
    <t>5104040199.109</t>
  </si>
  <si>
    <t>5101020114.120</t>
  </si>
  <si>
    <t>5101020114.121</t>
  </si>
  <si>
    <t>5101020114.124</t>
  </si>
  <si>
    <t>5101020114.125</t>
  </si>
  <si>
    <t>ค่าตอบแทนตามผลการปฏิบ้ติงาน(ฉ.12)</t>
  </si>
  <si>
    <t>5101020114.116</t>
  </si>
  <si>
    <t>5101020114.117</t>
  </si>
  <si>
    <t>5101020114.122</t>
  </si>
  <si>
    <t>5101020114.123</t>
  </si>
  <si>
    <t>5104040199.110</t>
  </si>
  <si>
    <t>ค่าเสื่อมราคาครุภัณฑ์ O</t>
  </si>
  <si>
    <t>ค่าตัดจำหน่าย O</t>
  </si>
  <si>
    <t>หนี้สูญและหนี้สงสัยจะสูญ O</t>
  </si>
  <si>
    <t>ผลการคำนวนต้นทุนผุ้ป่วยนอกต่อครั้ง และ ต้นทุนผุ้ป่วยใน ต่อ AdjRW ยอดสะสม ตั้งแต่เดือน  2565 - ปัจจุบัน  ข้อมูล ณ .......................................................</t>
  </si>
  <si>
    <t>ข้อมูลผลงานบริการ (ที่กรอกข้อมูลจากหมายเหตุประกอบงบการเงิน๗ จากหน้าเวป Hfo.moph.go.th  ยอดสะสม ตั้งแต่เดือน  2564 - ปัจจุบัน  (ข้อมูล ณ วันที่.............................................)</t>
  </si>
  <si>
    <t>ค่ากลางกลุ่ม Unit Cost ไตรมาสที่ 1/2565  ข้อมูลจาก กองเศรษฐกิจสุขภาพ</t>
  </si>
  <si>
    <t>ค่ากลางกลุ่ม HGR ไตรมาส 1/2565   ข้อมูลจาก กองเศรษฐกิจสุขภาพ</t>
  </si>
  <si>
    <t>เดือน ธันวาคม 2565</t>
  </si>
  <si>
    <t xml:space="preserve">หมายเหตุ ค่ากลางกลุ่ม เทียบค่ากลางจาก ไตรมาสที่ 1/2565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</si>
</sst>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0.00_ ;[Red]\-0.00\ "/>
    <numFmt numFmtId="190" formatCode="0.000"/>
    <numFmt numFmtId="194" formatCode="_-* #,##0.0000_-;\-* #,##0.0000_-;_-* &quot;-&quot;??_-;_-@_-"/>
  </numFmts>
  <fonts count="44" x14ac:knownFonts="1">
    <font>
      <sz val="11"/>
      <color theme="1"/>
      <name val="Tahoma"/>
      <family val="2"/>
      <charset val="222"/>
      <scheme val="minor"/>
    </font>
    <font>
      <sz val="10"/>
      <color indexed="8"/>
      <name val="Tahoma"/>
      <family val="2"/>
    </font>
    <font>
      <b/>
      <sz val="12"/>
      <name val="TH SarabunPSK"/>
      <family val="2"/>
    </font>
    <font>
      <sz val="12"/>
      <name val="TH SarabunPSK"/>
      <family val="2"/>
    </font>
    <font>
      <sz val="10"/>
      <color indexed="8"/>
      <name val="Arial"/>
      <family val="2"/>
    </font>
    <font>
      <sz val="16"/>
      <color indexed="8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11"/>
      <color theme="1"/>
      <name val="Tahoma"/>
      <family val="2"/>
      <charset val="222"/>
      <scheme val="minor"/>
    </font>
    <font>
      <sz val="10"/>
      <color rgb="FF000000"/>
      <name val="Times New Roman"/>
      <family val="1"/>
    </font>
    <font>
      <sz val="16"/>
      <color theme="1"/>
      <name val="TH SarabunPSK"/>
      <family val="2"/>
      <charset val="222"/>
    </font>
    <font>
      <b/>
      <sz val="16"/>
      <color theme="1"/>
      <name val="TH SarabunPSK"/>
      <family val="2"/>
    </font>
    <font>
      <b/>
      <sz val="22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8"/>
      <name val="Tahoma"/>
      <family val="2"/>
      <charset val="222"/>
      <scheme val="minor"/>
    </font>
    <font>
      <sz val="14"/>
      <color theme="1"/>
      <name val="TH SarabunPSK"/>
      <family val="2"/>
    </font>
    <font>
      <b/>
      <sz val="16"/>
      <color rgb="FFFF0000"/>
      <name val="TH SarabunPSK"/>
      <family val="2"/>
    </font>
    <font>
      <sz val="12"/>
      <color theme="1"/>
      <name val="TH SarabunPSK"/>
      <family val="2"/>
    </font>
    <font>
      <sz val="12"/>
      <color rgb="FF00B050"/>
      <name val="TH SarabunPSK"/>
      <family val="2"/>
    </font>
    <font>
      <sz val="12"/>
      <color rgb="FFFF0000"/>
      <name val="TH SarabunPSK"/>
      <family val="2"/>
    </font>
    <font>
      <sz val="11"/>
      <color rgb="FF000000"/>
      <name val="Tahoma"/>
      <family val="2"/>
    </font>
    <font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57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4"/>
      <name val="TH SarabunPSK"/>
      <family val="2"/>
    </font>
    <font>
      <b/>
      <sz val="12"/>
      <color theme="1"/>
      <name val="TH SarabunPSK"/>
      <family val="2"/>
    </font>
    <font>
      <b/>
      <sz val="14"/>
      <color rgb="FF000000"/>
      <name val="TH SarabunPSK"/>
      <family val="2"/>
    </font>
    <font>
      <sz val="11"/>
      <color rgb="FF000000"/>
      <name val="Calibri"/>
      <family val="2"/>
    </font>
    <font>
      <sz val="10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635F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4FBC9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/>
    <xf numFmtId="43" fontId="9" fillId="0" borderId="0" applyFont="0" applyFill="0" applyBorder="0" applyAlignment="0" applyProtection="0"/>
    <xf numFmtId="0" fontId="10" fillId="0" borderId="0"/>
    <xf numFmtId="0" fontId="8" fillId="0" borderId="0"/>
    <xf numFmtId="0" fontId="1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4" fillId="0" borderId="0"/>
    <xf numFmtId="43" fontId="9" fillId="0" borderId="0" applyFont="0" applyFill="0" applyBorder="0" applyAlignment="0" applyProtection="0"/>
    <xf numFmtId="0" fontId="2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23" fillId="0" borderId="0" applyNumberFormat="0" applyFill="0" applyBorder="0" applyAlignment="0" applyProtection="0"/>
    <xf numFmtId="0" fontId="24" fillId="0" borderId="14" applyNumberFormat="0" applyFill="0" applyAlignment="0" applyProtection="0"/>
    <xf numFmtId="0" fontId="25" fillId="0" borderId="15" applyNumberFormat="0" applyFill="0" applyAlignment="0" applyProtection="0"/>
    <xf numFmtId="0" fontId="26" fillId="0" borderId="16" applyNumberFormat="0" applyFill="0" applyAlignment="0" applyProtection="0"/>
    <xf numFmtId="0" fontId="26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8" fillId="24" borderId="0" applyNumberFormat="0" applyBorder="0" applyAlignment="0" applyProtection="0"/>
    <xf numFmtId="0" fontId="29" fillId="25" borderId="0" applyNumberFormat="0" applyBorder="0" applyAlignment="0" applyProtection="0"/>
    <xf numFmtId="0" fontId="30" fillId="26" borderId="17" applyNumberFormat="0" applyAlignment="0" applyProtection="0"/>
    <xf numFmtId="0" fontId="31" fillId="27" borderId="18" applyNumberFormat="0" applyAlignment="0" applyProtection="0"/>
    <xf numFmtId="0" fontId="32" fillId="27" borderId="17" applyNumberFormat="0" applyAlignment="0" applyProtection="0"/>
    <xf numFmtId="0" fontId="33" fillId="0" borderId="19" applyNumberFormat="0" applyFill="0" applyAlignment="0" applyProtection="0"/>
    <xf numFmtId="0" fontId="34" fillId="28" borderId="20" applyNumberFormat="0" applyAlignment="0" applyProtection="0"/>
    <xf numFmtId="0" fontId="35" fillId="0" borderId="0" applyNumberFormat="0" applyFill="0" applyBorder="0" applyAlignment="0" applyProtection="0"/>
    <xf numFmtId="0" fontId="8" fillId="29" borderId="21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22" applyNumberFormat="0" applyFill="0" applyAlignment="0" applyProtection="0"/>
    <xf numFmtId="0" fontId="3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3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3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38" fillId="42" borderId="0" applyNumberFormat="0" applyBorder="0" applyAlignment="0" applyProtection="0"/>
    <xf numFmtId="0" fontId="8" fillId="43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3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3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4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3" fillId="0" borderId="0"/>
    <xf numFmtId="0" fontId="43" fillId="0" borderId="0"/>
  </cellStyleXfs>
  <cellXfs count="253">
    <xf numFmtId="0" fontId="0" fillId="0" borderId="0" xfId="0"/>
    <xf numFmtId="0" fontId="11" fillId="0" borderId="0" xfId="0" applyFont="1"/>
    <xf numFmtId="0" fontId="11" fillId="0" borderId="0" xfId="0" applyFont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187" fontId="11" fillId="0" borderId="0" xfId="0" applyNumberFormat="1" applyFont="1"/>
    <xf numFmtId="0" fontId="11" fillId="0" borderId="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1" xfId="0" applyFont="1" applyBorder="1"/>
    <xf numFmtId="0" fontId="14" fillId="0" borderId="0" xfId="0" applyFont="1"/>
    <xf numFmtId="43" fontId="14" fillId="0" borderId="0" xfId="8" applyFont="1"/>
    <xf numFmtId="0" fontId="11" fillId="0" borderId="1" xfId="0" applyFont="1" applyBorder="1"/>
    <xf numFmtId="0" fontId="11" fillId="0" borderId="1" xfId="9" applyFont="1" applyBorder="1" applyAlignment="1">
      <alignment horizontal="center"/>
    </xf>
    <xf numFmtId="0" fontId="11" fillId="0" borderId="1" xfId="9" applyFont="1" applyBorder="1"/>
    <xf numFmtId="0" fontId="11" fillId="7" borderId="0" xfId="0" applyFont="1" applyFill="1"/>
    <xf numFmtId="0" fontId="11" fillId="3" borderId="1" xfId="0" applyFont="1" applyFill="1" applyBorder="1" applyAlignment="1">
      <alignment horizontal="center" vertical="center" wrapText="1"/>
    </xf>
    <xf numFmtId="0" fontId="11" fillId="10" borderId="1" xfId="9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187" fontId="5" fillId="4" borderId="1" xfId="8" applyNumberFormat="1" applyFont="1" applyFill="1" applyBorder="1" applyAlignment="1">
      <alignment horizontal="right"/>
    </xf>
    <xf numFmtId="187" fontId="14" fillId="4" borderId="0" xfId="0" applyNumberFormat="1" applyFont="1" applyFill="1" applyAlignment="1">
      <alignment horizontal="right"/>
    </xf>
    <xf numFmtId="0" fontId="11" fillId="16" borderId="1" xfId="0" applyFont="1" applyFill="1" applyBorder="1" applyAlignment="1">
      <alignment horizontal="center" vertical="center" wrapText="1"/>
    </xf>
    <xf numFmtId="0" fontId="11" fillId="16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/>
    </xf>
    <xf numFmtId="0" fontId="11" fillId="7" borderId="1" xfId="0" applyFont="1" applyFill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43" fontId="11" fillId="0" borderId="0" xfId="8" applyFont="1"/>
    <xf numFmtId="187" fontId="11" fillId="0" borderId="0" xfId="0" applyNumberFormat="1" applyFont="1" applyAlignment="1">
      <alignment horizontal="left"/>
    </xf>
    <xf numFmtId="190" fontId="14" fillId="0" borderId="0" xfId="0" applyNumberFormat="1" applyFont="1"/>
    <xf numFmtId="190" fontId="11" fillId="0" borderId="0" xfId="0" applyNumberFormat="1" applyFont="1"/>
    <xf numFmtId="0" fontId="14" fillId="5" borderId="0" xfId="0" applyFont="1" applyFill="1"/>
    <xf numFmtId="0" fontId="17" fillId="0" borderId="0" xfId="0" applyFont="1"/>
    <xf numFmtId="0" fontId="14" fillId="7" borderId="0" xfId="0" applyFont="1" applyFill="1"/>
    <xf numFmtId="190" fontId="14" fillId="7" borderId="0" xfId="0" applyNumberFormat="1" applyFont="1" applyFill="1"/>
    <xf numFmtId="0" fontId="14" fillId="5" borderId="1" xfId="0" applyFont="1" applyFill="1" applyBorder="1"/>
    <xf numFmtId="43" fontId="14" fillId="0" borderId="0" xfId="8" applyFont="1" applyFill="1"/>
    <xf numFmtId="190" fontId="14" fillId="0" borderId="0" xfId="0" applyNumberFormat="1" applyFont="1" applyAlignment="1">
      <alignment horizontal="center"/>
    </xf>
    <xf numFmtId="187" fontId="11" fillId="0" borderId="1" xfId="0" applyNumberFormat="1" applyFont="1" applyBorder="1"/>
    <xf numFmtId="187" fontId="11" fillId="3" borderId="1" xfId="0" applyNumberFormat="1" applyFont="1" applyFill="1" applyBorder="1"/>
    <xf numFmtId="187" fontId="5" fillId="7" borderId="1" xfId="8" applyNumberFormat="1" applyFont="1" applyFill="1" applyBorder="1" applyAlignment="1">
      <alignment horizontal="right"/>
    </xf>
    <xf numFmtId="0" fontId="11" fillId="19" borderId="0" xfId="0" applyFont="1" applyFill="1"/>
    <xf numFmtId="0" fontId="14" fillId="6" borderId="0" xfId="0" applyFont="1" applyFill="1"/>
    <xf numFmtId="0" fontId="11" fillId="6" borderId="10" xfId="0" applyFont="1" applyFill="1" applyBorder="1"/>
    <xf numFmtId="0" fontId="14" fillId="20" borderId="0" xfId="0" applyFont="1" applyFill="1"/>
    <xf numFmtId="0" fontId="11" fillId="20" borderId="10" xfId="0" applyFont="1" applyFill="1" applyBorder="1"/>
    <xf numFmtId="0" fontId="14" fillId="21" borderId="0" xfId="0" applyFont="1" applyFill="1"/>
    <xf numFmtId="0" fontId="11" fillId="21" borderId="10" xfId="0" applyFont="1" applyFill="1" applyBorder="1"/>
    <xf numFmtId="0" fontId="5" fillId="0" borderId="13" xfId="18" applyFont="1" applyBorder="1" applyAlignment="1">
      <alignment wrapText="1"/>
    </xf>
    <xf numFmtId="190" fontId="14" fillId="0" borderId="1" xfId="0" applyNumberFormat="1" applyFont="1" applyBorder="1" applyAlignment="1">
      <alignment horizontal="center"/>
    </xf>
    <xf numFmtId="0" fontId="14" fillId="18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18" borderId="1" xfId="0" applyFont="1" applyFill="1" applyBorder="1"/>
    <xf numFmtId="0" fontId="5" fillId="0" borderId="1" xfId="17" applyFont="1" applyBorder="1" applyAlignment="1">
      <alignment horizontal="center" wrapText="1"/>
    </xf>
    <xf numFmtId="0" fontId="5" fillId="0" borderId="1" xfId="18" applyFont="1" applyBorder="1" applyAlignment="1">
      <alignment horizontal="center" wrapText="1"/>
    </xf>
    <xf numFmtId="0" fontId="14" fillId="0" borderId="1" xfId="0" applyFont="1" applyBorder="1" applyAlignment="1">
      <alignment horizontal="left"/>
    </xf>
    <xf numFmtId="0" fontId="5" fillId="18" borderId="1" xfId="19" applyFont="1" applyFill="1" applyBorder="1" applyAlignment="1">
      <alignment wrapText="1"/>
    </xf>
    <xf numFmtId="0" fontId="5" fillId="18" borderId="1" xfId="19" applyFont="1" applyFill="1" applyBorder="1" applyAlignment="1">
      <alignment horizontal="center" wrapText="1"/>
    </xf>
    <xf numFmtId="0" fontId="11" fillId="3" borderId="1" xfId="0" applyFont="1" applyFill="1" applyBorder="1" applyAlignment="1">
      <alignment horizontal="center"/>
    </xf>
    <xf numFmtId="190" fontId="11" fillId="3" borderId="1" xfId="0" applyNumberFormat="1" applyFont="1" applyFill="1" applyBorder="1" applyAlignment="1">
      <alignment horizontal="center"/>
    </xf>
    <xf numFmtId="0" fontId="11" fillId="3" borderId="0" xfId="0" applyFont="1" applyFill="1"/>
    <xf numFmtId="190" fontId="14" fillId="3" borderId="0" xfId="0" applyNumberFormat="1" applyFont="1" applyFill="1"/>
    <xf numFmtId="190" fontId="11" fillId="3" borderId="0" xfId="0" applyNumberFormat="1" applyFont="1" applyFill="1"/>
    <xf numFmtId="0" fontId="14" fillId="10" borderId="1" xfId="0" applyFont="1" applyFill="1" applyBorder="1" applyAlignment="1">
      <alignment horizontal="center"/>
    </xf>
    <xf numFmtId="187" fontId="11" fillId="5" borderId="1" xfId="0" applyNumberFormat="1" applyFont="1" applyFill="1" applyBorder="1"/>
    <xf numFmtId="0" fontId="14" fillId="13" borderId="1" xfId="0" applyFont="1" applyFill="1" applyBorder="1" applyAlignment="1">
      <alignment horizontal="center"/>
    </xf>
    <xf numFmtId="187" fontId="11" fillId="13" borderId="1" xfId="0" applyNumberFormat="1" applyFont="1" applyFill="1" applyBorder="1"/>
    <xf numFmtId="187" fontId="11" fillId="18" borderId="1" xfId="0" applyNumberFormat="1" applyFont="1" applyFill="1" applyBorder="1"/>
    <xf numFmtId="43" fontId="14" fillId="18" borderId="0" xfId="8" applyFont="1" applyFill="1"/>
    <xf numFmtId="43" fontId="14" fillId="9" borderId="0" xfId="8" applyFont="1" applyFill="1"/>
    <xf numFmtId="43" fontId="14" fillId="9" borderId="3" xfId="8" applyFont="1" applyFill="1" applyBorder="1"/>
    <xf numFmtId="43" fontId="14" fillId="0" borderId="11" xfId="8" applyFont="1" applyBorder="1"/>
    <xf numFmtId="43" fontId="14" fillId="18" borderId="3" xfId="8" applyFont="1" applyFill="1" applyBorder="1"/>
    <xf numFmtId="43" fontId="14" fillId="0" borderId="3" xfId="8" applyFont="1" applyBorder="1"/>
    <xf numFmtId="43" fontId="14" fillId="0" borderId="10" xfId="8" applyFont="1" applyBorder="1"/>
    <xf numFmtId="194" fontId="14" fillId="0" borderId="0" xfId="8" applyNumberFormat="1" applyFont="1"/>
    <xf numFmtId="43" fontId="14" fillId="11" borderId="0" xfId="8" applyFont="1" applyFill="1"/>
    <xf numFmtId="43" fontId="14" fillId="11" borderId="3" xfId="8" applyFont="1" applyFill="1" applyBorder="1"/>
    <xf numFmtId="43" fontId="14" fillId="18" borderId="1" xfId="8" applyFont="1" applyFill="1" applyBorder="1"/>
    <xf numFmtId="0" fontId="11" fillId="7" borderId="1" xfId="0" applyFont="1" applyFill="1" applyBorder="1" applyAlignment="1">
      <alignment horizontal="center" vertical="center" wrapText="1"/>
    </xf>
    <xf numFmtId="43" fontId="11" fillId="0" borderId="1" xfId="8" applyFont="1" applyBorder="1"/>
    <xf numFmtId="0" fontId="7" fillId="0" borderId="1" xfId="0" applyFont="1" applyBorder="1"/>
    <xf numFmtId="0" fontId="14" fillId="7" borderId="1" xfId="0" applyFont="1" applyFill="1" applyBorder="1" applyAlignment="1">
      <alignment horizontal="center"/>
    </xf>
    <xf numFmtId="187" fontId="5" fillId="5" borderId="1" xfId="8" applyNumberFormat="1" applyFont="1" applyFill="1" applyBorder="1" applyAlignment="1">
      <alignment horizontal="right"/>
    </xf>
    <xf numFmtId="190" fontId="14" fillId="5" borderId="0" xfId="0" applyNumberFormat="1" applyFont="1" applyFill="1"/>
    <xf numFmtId="0" fontId="11" fillId="5" borderId="1" xfId="9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187" fontId="3" fillId="0" borderId="0" xfId="8" applyNumberFormat="1" applyFont="1" applyFill="1" applyBorder="1" applyAlignment="1">
      <alignment vertical="center"/>
    </xf>
    <xf numFmtId="0" fontId="19" fillId="7" borderId="1" xfId="0" applyFont="1" applyFill="1" applyBorder="1" applyAlignment="1">
      <alignment horizontal="center" vertical="center"/>
    </xf>
    <xf numFmtId="0" fontId="19" fillId="7" borderId="1" xfId="0" applyFont="1" applyFill="1" applyBorder="1" applyAlignment="1">
      <alignment vertical="center"/>
    </xf>
    <xf numFmtId="187" fontId="3" fillId="7" borderId="1" xfId="8" applyNumberFormat="1" applyFont="1" applyFill="1" applyBorder="1" applyAlignment="1">
      <alignment vertical="center"/>
    </xf>
    <xf numFmtId="0" fontId="19" fillId="7" borderId="0" xfId="0" applyFont="1" applyFill="1" applyAlignment="1">
      <alignment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vertical="center"/>
    </xf>
    <xf numFmtId="187" fontId="3" fillId="0" borderId="1" xfId="8" applyNumberFormat="1" applyFont="1" applyFill="1" applyBorder="1" applyAlignment="1">
      <alignment vertical="center"/>
    </xf>
    <xf numFmtId="0" fontId="21" fillId="0" borderId="1" xfId="0" applyFont="1" applyBorder="1" applyAlignment="1">
      <alignment vertical="center"/>
    </xf>
    <xf numFmtId="187" fontId="21" fillId="0" borderId="1" xfId="8" applyNumberFormat="1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19" fillId="0" borderId="1" xfId="10" applyFont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vertical="center"/>
    </xf>
    <xf numFmtId="187" fontId="3" fillId="17" borderId="1" xfId="8" applyNumberFormat="1" applyFont="1" applyFill="1" applyBorder="1" applyAlignment="1">
      <alignment vertical="center"/>
    </xf>
    <xf numFmtId="0" fontId="19" fillId="17" borderId="0" xfId="0" applyFont="1" applyFill="1" applyAlignment="1">
      <alignment vertical="center"/>
    </xf>
    <xf numFmtId="0" fontId="19" fillId="5" borderId="1" xfId="0" applyFont="1" applyFill="1" applyBorder="1" applyAlignment="1">
      <alignment horizontal="center" vertical="center"/>
    </xf>
    <xf numFmtId="0" fontId="13" fillId="0" borderId="0" xfId="0" applyFont="1"/>
    <xf numFmtId="0" fontId="18" fillId="0" borderId="1" xfId="0" applyFont="1" applyBorder="1" applyAlignment="1">
      <alignment horizontal="center"/>
    </xf>
    <xf numFmtId="2" fontId="18" fillId="0" borderId="1" xfId="0" applyNumberFormat="1" applyFont="1" applyBorder="1" applyAlignment="1">
      <alignment horizontal="center"/>
    </xf>
    <xf numFmtId="0" fontId="18" fillId="16" borderId="1" xfId="0" applyFont="1" applyFill="1" applyBorder="1" applyAlignment="1">
      <alignment horizontal="center" vertical="center" wrapText="1"/>
    </xf>
    <xf numFmtId="0" fontId="18" fillId="16" borderId="1" xfId="0" applyFont="1" applyFill="1" applyBorder="1" applyAlignment="1">
      <alignment horizontal="center" vertical="center"/>
    </xf>
    <xf numFmtId="187" fontId="11" fillId="5" borderId="1" xfId="0" applyNumberFormat="1" applyFont="1" applyFill="1" applyBorder="1" applyAlignment="1">
      <alignment horizontal="center" vertical="center" wrapText="1"/>
    </xf>
    <xf numFmtId="187" fontId="11" fillId="3" borderId="1" xfId="0" applyNumberFormat="1" applyFont="1" applyFill="1" applyBorder="1" applyAlignment="1">
      <alignment horizontal="center" vertical="center" wrapText="1"/>
    </xf>
    <xf numFmtId="187" fontId="11" fillId="0" borderId="0" xfId="0" applyNumberFormat="1" applyFont="1" applyAlignment="1">
      <alignment horizontal="center"/>
    </xf>
    <xf numFmtId="0" fontId="19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vertical="center"/>
    </xf>
    <xf numFmtId="187" fontId="3" fillId="3" borderId="1" xfId="8" applyNumberFormat="1" applyFont="1" applyFill="1" applyBorder="1" applyAlignment="1">
      <alignment vertical="center"/>
    </xf>
    <xf numFmtId="0" fontId="19" fillId="3" borderId="0" xfId="0" applyFont="1" applyFill="1" applyAlignment="1">
      <alignment vertical="center"/>
    </xf>
    <xf numFmtId="0" fontId="19" fillId="5" borderId="1" xfId="0" applyFont="1" applyFill="1" applyBorder="1" applyAlignment="1">
      <alignment vertical="center"/>
    </xf>
    <xf numFmtId="187" fontId="3" fillId="5" borderId="1" xfId="8" applyNumberFormat="1" applyFont="1" applyFill="1" applyBorder="1" applyAlignment="1">
      <alignment vertical="center"/>
    </xf>
    <xf numFmtId="0" fontId="19" fillId="5" borderId="0" xfId="0" applyFont="1" applyFill="1" applyAlignment="1">
      <alignment vertical="center"/>
    </xf>
    <xf numFmtId="187" fontId="3" fillId="7" borderId="1" xfId="8" applyNumberFormat="1" applyFont="1" applyFill="1" applyBorder="1" applyAlignment="1">
      <alignment horizontal="right" vertical="center"/>
    </xf>
    <xf numFmtId="187" fontId="3" fillId="0" borderId="1" xfId="8" applyNumberFormat="1" applyFont="1" applyFill="1" applyBorder="1" applyAlignment="1">
      <alignment horizontal="right" vertical="center"/>
    </xf>
    <xf numFmtId="187" fontId="3" fillId="3" borderId="1" xfId="8" applyNumberFormat="1" applyFont="1" applyFill="1" applyBorder="1" applyAlignment="1">
      <alignment horizontal="right" vertical="center"/>
    </xf>
    <xf numFmtId="187" fontId="3" fillId="5" borderId="1" xfId="8" applyNumberFormat="1" applyFont="1" applyFill="1" applyBorder="1" applyAlignment="1">
      <alignment horizontal="right" vertical="center"/>
    </xf>
    <xf numFmtId="0" fontId="15" fillId="0" borderId="1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3" fillId="0" borderId="3" xfId="0" applyFont="1" applyBorder="1"/>
    <xf numFmtId="0" fontId="17" fillId="0" borderId="0" xfId="0" applyFont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43" fontId="13" fillId="3" borderId="1" xfId="8" applyFont="1" applyFill="1" applyBorder="1" applyAlignment="1">
      <alignment horizontal="center" vertical="center" wrapText="1"/>
    </xf>
    <xf numFmtId="0" fontId="41" fillId="14" borderId="1" xfId="12" applyFont="1" applyFill="1" applyBorder="1" applyAlignment="1">
      <alignment horizontal="center" vertical="center" wrapText="1"/>
    </xf>
    <xf numFmtId="0" fontId="41" fillId="2" borderId="1" xfId="12" applyFont="1" applyFill="1" applyBorder="1" applyAlignment="1">
      <alignment horizontal="center" vertical="center" wrapText="1"/>
    </xf>
    <xf numFmtId="40" fontId="41" fillId="9" borderId="1" xfId="12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0" fontId="13" fillId="0" borderId="1" xfId="0" applyFont="1" applyBorder="1" applyAlignment="1">
      <alignment horizontal="center"/>
    </xf>
    <xf numFmtId="0" fontId="13" fillId="9" borderId="1" xfId="0" applyFont="1" applyFill="1" applyBorder="1"/>
    <xf numFmtId="0" fontId="13" fillId="9" borderId="1" xfId="0" applyFont="1" applyFill="1" applyBorder="1" applyAlignment="1">
      <alignment horizontal="center" wrapText="1"/>
    </xf>
    <xf numFmtId="0" fontId="13" fillId="9" borderId="2" xfId="0" applyFont="1" applyFill="1" applyBorder="1"/>
    <xf numFmtId="43" fontId="11" fillId="0" borderId="10" xfId="8" applyFont="1" applyBorder="1"/>
    <xf numFmtId="0" fontId="11" fillId="12" borderId="0" xfId="0" applyFont="1" applyFill="1"/>
    <xf numFmtId="187" fontId="13" fillId="5" borderId="1" xfId="8" applyNumberFormat="1" applyFont="1" applyFill="1" applyBorder="1" applyAlignment="1">
      <alignment horizontal="center"/>
    </xf>
    <xf numFmtId="187" fontId="13" fillId="3" borderId="1" xfId="8" applyNumberFormat="1" applyFont="1" applyFill="1" applyBorder="1" applyAlignment="1">
      <alignment horizontal="center"/>
    </xf>
    <xf numFmtId="187" fontId="13" fillId="0" borderId="1" xfId="8" applyNumberFormat="1" applyFont="1" applyFill="1" applyBorder="1" applyAlignment="1">
      <alignment horizontal="right"/>
    </xf>
    <xf numFmtId="0" fontId="11" fillId="8" borderId="1" xfId="0" applyFont="1" applyFill="1" applyBorder="1" applyAlignment="1">
      <alignment horizontal="center"/>
    </xf>
    <xf numFmtId="0" fontId="41" fillId="8" borderId="1" xfId="12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/>
    </xf>
    <xf numFmtId="0" fontId="7" fillId="0" borderId="9" xfId="0" applyFont="1" applyBorder="1" applyAlignment="1">
      <alignment horizontal="center"/>
    </xf>
    <xf numFmtId="2" fontId="7" fillId="0" borderId="9" xfId="0" applyNumberFormat="1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2" fontId="18" fillId="0" borderId="9" xfId="0" applyNumberFormat="1" applyFont="1" applyBorder="1" applyAlignment="1">
      <alignment horizontal="center"/>
    </xf>
    <xf numFmtId="187" fontId="6" fillId="4" borderId="1" xfId="8" applyNumberFormat="1" applyFont="1" applyFill="1" applyBorder="1" applyAlignment="1">
      <alignment horizontal="center"/>
    </xf>
    <xf numFmtId="0" fontId="14" fillId="7" borderId="0" xfId="0" applyFont="1" applyFill="1" applyAlignment="1">
      <alignment horizontal="center"/>
    </xf>
    <xf numFmtId="0" fontId="14" fillId="0" borderId="9" xfId="0" applyFont="1" applyBorder="1" applyAlignment="1">
      <alignment horizontal="center"/>
    </xf>
    <xf numFmtId="187" fontId="6" fillId="4" borderId="9" xfId="8" applyNumberFormat="1" applyFont="1" applyFill="1" applyBorder="1" applyAlignment="1">
      <alignment horizontal="center"/>
    </xf>
    <xf numFmtId="189" fontId="14" fillId="10" borderId="1" xfId="0" applyNumberFormat="1" applyFont="1" applyFill="1" applyBorder="1" applyAlignment="1">
      <alignment horizontal="center"/>
    </xf>
    <xf numFmtId="189" fontId="6" fillId="22" borderId="1" xfId="8" applyNumberFormat="1" applyFont="1" applyFill="1" applyBorder="1" applyAlignment="1">
      <alignment horizontal="center"/>
    </xf>
    <xf numFmtId="0" fontId="13" fillId="0" borderId="1" xfId="0" applyFont="1" applyBorder="1"/>
    <xf numFmtId="188" fontId="13" fillId="0" borderId="1" xfId="8" applyNumberFormat="1" applyFont="1" applyBorder="1" applyAlignment="1"/>
    <xf numFmtId="2" fontId="13" fillId="0" borderId="1" xfId="0" applyNumberFormat="1" applyFont="1" applyBorder="1"/>
    <xf numFmtId="187" fontId="13" fillId="0" borderId="1" xfId="8" applyNumberFormat="1" applyFont="1" applyBorder="1" applyAlignment="1"/>
    <xf numFmtId="187" fontId="41" fillId="5" borderId="1" xfId="2" applyNumberFormat="1" applyFont="1" applyFill="1" applyBorder="1"/>
    <xf numFmtId="187" fontId="41" fillId="3" borderId="1" xfId="2" applyNumberFormat="1" applyFont="1" applyFill="1" applyBorder="1"/>
    <xf numFmtId="187" fontId="13" fillId="0" borderId="1" xfId="0" applyNumberFormat="1" applyFont="1" applyBorder="1"/>
    <xf numFmtId="0" fontId="13" fillId="7" borderId="1" xfId="0" applyFont="1" applyFill="1" applyBorder="1" applyAlignment="1">
      <alignment horizontal="center" vertical="center" wrapText="1"/>
    </xf>
    <xf numFmtId="0" fontId="11" fillId="10" borderId="9" xfId="9" applyFont="1" applyFill="1" applyBorder="1" applyAlignment="1">
      <alignment horizontal="center" vertical="center" wrapText="1"/>
    </xf>
    <xf numFmtId="188" fontId="11" fillId="0" borderId="1" xfId="8" applyNumberFormat="1" applyFont="1" applyBorder="1"/>
    <xf numFmtId="43" fontId="11" fillId="3" borderId="1" xfId="8" applyFont="1" applyFill="1" applyBorder="1"/>
    <xf numFmtId="188" fontId="11" fillId="3" borderId="1" xfId="0" applyNumberFormat="1" applyFont="1" applyFill="1" applyBorder="1"/>
    <xf numFmtId="4" fontId="11" fillId="0" borderId="1" xfId="8" applyNumberFormat="1" applyFont="1" applyBorder="1"/>
    <xf numFmtId="0" fontId="11" fillId="0" borderId="1" xfId="9" applyFont="1" applyBorder="1" applyAlignment="1">
      <alignment horizontal="center" vertical="center" wrapText="1"/>
    </xf>
    <xf numFmtId="43" fontId="11" fillId="0" borderId="1" xfId="8" applyFont="1" applyBorder="1" applyAlignment="1">
      <alignment horizontal="right"/>
    </xf>
    <xf numFmtId="4" fontId="11" fillId="4" borderId="1" xfId="8" applyNumberFormat="1" applyFont="1" applyFill="1" applyBorder="1"/>
    <xf numFmtId="4" fontId="11" fillId="0" borderId="1" xfId="8" applyNumberFormat="1" applyFont="1" applyBorder="1" applyAlignment="1">
      <alignment horizontal="right"/>
    </xf>
    <xf numFmtId="0" fontId="11" fillId="4" borderId="1" xfId="9" applyFont="1" applyFill="1" applyBorder="1" applyAlignment="1">
      <alignment horizontal="center" vertical="center" wrapText="1"/>
    </xf>
    <xf numFmtId="0" fontId="11" fillId="4" borderId="1" xfId="9" applyFont="1" applyFill="1" applyBorder="1" applyAlignment="1">
      <alignment horizontal="center"/>
    </xf>
    <xf numFmtId="0" fontId="11" fillId="4" borderId="1" xfId="9" applyFont="1" applyFill="1" applyBorder="1"/>
    <xf numFmtId="43" fontId="11" fillId="4" borderId="1" xfId="8" applyFont="1" applyFill="1" applyBorder="1"/>
    <xf numFmtId="43" fontId="11" fillId="0" borderId="5" xfId="8" applyFont="1" applyFill="1" applyBorder="1"/>
    <xf numFmtId="4" fontId="11" fillId="0" borderId="5" xfId="8" applyNumberFormat="1" applyFont="1" applyFill="1" applyBorder="1"/>
    <xf numFmtId="4" fontId="11" fillId="0" borderId="0" xfId="0" applyNumberFormat="1" applyFont="1" applyAlignment="1">
      <alignment horizontal="center"/>
    </xf>
    <xf numFmtId="0" fontId="11" fillId="3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left"/>
    </xf>
    <xf numFmtId="187" fontId="11" fillId="7" borderId="1" xfId="0" applyNumberFormat="1" applyFont="1" applyFill="1" applyBorder="1" applyAlignment="1">
      <alignment horizontal="center" vertical="center" wrapText="1"/>
    </xf>
    <xf numFmtId="187" fontId="11" fillId="5" borderId="0" xfId="0" applyNumberFormat="1" applyFont="1" applyFill="1"/>
    <xf numFmtId="187" fontId="11" fillId="7" borderId="0" xfId="0" applyNumberFormat="1" applyFont="1" applyFill="1"/>
    <xf numFmtId="187" fontId="11" fillId="11" borderId="0" xfId="0" applyNumberFormat="1" applyFont="1" applyFill="1"/>
    <xf numFmtId="187" fontId="11" fillId="3" borderId="0" xfId="0" applyNumberFormat="1" applyFont="1" applyFill="1"/>
    <xf numFmtId="187" fontId="11" fillId="0" borderId="1" xfId="0" applyNumberFormat="1" applyFont="1" applyBorder="1" applyAlignment="1">
      <alignment horizontal="center" vertical="center" wrapText="1"/>
    </xf>
    <xf numFmtId="187" fontId="11" fillId="11" borderId="1" xfId="0" applyNumberFormat="1" applyFont="1" applyFill="1" applyBorder="1" applyAlignment="1">
      <alignment horizontal="center" vertical="center" wrapText="1"/>
    </xf>
    <xf numFmtId="43" fontId="11" fillId="0" borderId="1" xfId="8" applyFont="1" applyBorder="1" applyAlignment="1">
      <alignment horizontal="center" vertical="center" wrapText="1"/>
    </xf>
    <xf numFmtId="187" fontId="11" fillId="7" borderId="1" xfId="0" applyNumberFormat="1" applyFont="1" applyFill="1" applyBorder="1"/>
    <xf numFmtId="187" fontId="11" fillId="11" borderId="1" xfId="0" applyNumberFormat="1" applyFont="1" applyFill="1" applyBorder="1"/>
    <xf numFmtId="0" fontId="15" fillId="10" borderId="4" xfId="9" applyFont="1" applyFill="1" applyBorder="1"/>
    <xf numFmtId="0" fontId="15" fillId="10" borderId="6" xfId="9" applyFont="1" applyFill="1" applyBorder="1"/>
    <xf numFmtId="0" fontId="15" fillId="10" borderId="1" xfId="9" applyFont="1" applyFill="1" applyBorder="1" applyAlignment="1">
      <alignment horizontal="center"/>
    </xf>
    <xf numFmtId="4" fontId="15" fillId="10" borderId="1" xfId="8" applyNumberFormat="1" applyFont="1" applyFill="1" applyBorder="1"/>
    <xf numFmtId="43" fontId="15" fillId="10" borderId="1" xfId="9" applyNumberFormat="1" applyFont="1" applyFill="1" applyBorder="1" applyAlignment="1">
      <alignment horizontal="center"/>
    </xf>
    <xf numFmtId="43" fontId="15" fillId="10" borderId="1" xfId="8" applyFont="1" applyFill="1" applyBorder="1" applyAlignment="1">
      <alignment horizont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vertical="center"/>
    </xf>
    <xf numFmtId="187" fontId="2" fillId="0" borderId="0" xfId="8" applyNumberFormat="1" applyFont="1" applyFill="1" applyBorder="1" applyAlignment="1">
      <alignment vertical="center"/>
    </xf>
    <xf numFmtId="0" fontId="40" fillId="10" borderId="1" xfId="4" applyFont="1" applyFill="1" applyBorder="1" applyAlignment="1">
      <alignment horizontal="center" vertical="center"/>
    </xf>
    <xf numFmtId="189" fontId="2" fillId="10" borderId="1" xfId="8" applyNumberFormat="1" applyFont="1" applyFill="1" applyBorder="1" applyAlignment="1">
      <alignment horizontal="center" vertical="center"/>
    </xf>
    <xf numFmtId="0" fontId="40" fillId="10" borderId="1" xfId="0" applyFont="1" applyFill="1" applyBorder="1" applyAlignment="1">
      <alignment horizontal="center" vertical="center"/>
    </xf>
    <xf numFmtId="0" fontId="40" fillId="10" borderId="0" xfId="0" applyFont="1" applyFill="1" applyAlignment="1">
      <alignment vertical="center"/>
    </xf>
    <xf numFmtId="0" fontId="7" fillId="0" borderId="0" xfId="0" applyFont="1" applyAlignment="1">
      <alignment horizontal="center" vertical="center"/>
    </xf>
    <xf numFmtId="0" fontId="11" fillId="16" borderId="1" xfId="0" applyFont="1" applyFill="1" applyBorder="1" applyAlignment="1">
      <alignment horizontal="center" vertical="center"/>
    </xf>
    <xf numFmtId="0" fontId="11" fillId="16" borderId="9" xfId="0" applyFont="1" applyFill="1" applyBorder="1" applyAlignment="1">
      <alignment horizontal="center" vertical="center"/>
    </xf>
    <xf numFmtId="0" fontId="11" fillId="16" borderId="2" xfId="0" applyFont="1" applyFill="1" applyBorder="1" applyAlignment="1">
      <alignment horizontal="center" vertical="center"/>
    </xf>
    <xf numFmtId="0" fontId="11" fillId="16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10" borderId="9" xfId="9" applyFont="1" applyFill="1" applyBorder="1" applyAlignment="1">
      <alignment horizontal="center" vertical="center" wrapText="1"/>
    </xf>
    <xf numFmtId="0" fontId="11" fillId="10" borderId="2" xfId="9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41" fillId="14" borderId="1" xfId="12" applyFont="1" applyFill="1" applyBorder="1" applyAlignment="1">
      <alignment horizontal="center" vertical="center"/>
    </xf>
    <xf numFmtId="0" fontId="41" fillId="2" borderId="1" xfId="12" applyFont="1" applyFill="1" applyBorder="1" applyAlignment="1">
      <alignment horizontal="center" vertical="center"/>
    </xf>
    <xf numFmtId="40" fontId="41" fillId="9" borderId="1" xfId="12" applyNumberFormat="1" applyFont="1" applyFill="1" applyBorder="1" applyAlignment="1">
      <alignment horizontal="center" vertical="center"/>
    </xf>
    <xf numFmtId="0" fontId="41" fillId="54" borderId="4" xfId="12" applyFont="1" applyFill="1" applyBorder="1" applyAlignment="1">
      <alignment horizontal="center" vertical="center"/>
    </xf>
    <xf numFmtId="0" fontId="41" fillId="54" borderId="12" xfId="12" applyFont="1" applyFill="1" applyBorder="1" applyAlignment="1">
      <alignment horizontal="center" vertical="center"/>
    </xf>
    <xf numFmtId="0" fontId="41" fillId="54" borderId="6" xfId="12" applyFont="1" applyFill="1" applyBorder="1" applyAlignment="1">
      <alignment horizontal="center" vertical="center"/>
    </xf>
    <xf numFmtId="0" fontId="13" fillId="0" borderId="3" xfId="0" applyFont="1" applyBorder="1" applyAlignment="1">
      <alignment horizontal="left"/>
    </xf>
    <xf numFmtId="0" fontId="41" fillId="15" borderId="9" xfId="2" applyFont="1" applyFill="1" applyBorder="1" applyAlignment="1">
      <alignment horizontal="center" vertical="center" wrapText="1"/>
    </xf>
    <xf numFmtId="0" fontId="41" fillId="15" borderId="2" xfId="2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horizontal="center" vertical="center" wrapText="1"/>
    </xf>
    <xf numFmtId="0" fontId="13" fillId="5" borderId="12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41" fillId="10" borderId="9" xfId="2" applyFont="1" applyFill="1" applyBorder="1" applyAlignment="1">
      <alignment horizontal="center" vertical="center" wrapText="1"/>
    </xf>
    <xf numFmtId="0" fontId="41" fillId="10" borderId="2" xfId="2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9" fillId="15" borderId="9" xfId="2" applyFont="1" applyFill="1" applyBorder="1" applyAlignment="1">
      <alignment horizontal="center" vertical="center" wrapText="1"/>
    </xf>
    <xf numFmtId="0" fontId="39" fillId="15" borderId="2" xfId="2" applyFont="1" applyFill="1" applyBorder="1" applyAlignment="1">
      <alignment horizontal="center" vertical="center" wrapText="1"/>
    </xf>
    <xf numFmtId="0" fontId="13" fillId="9" borderId="4" xfId="0" applyFont="1" applyFill="1" applyBorder="1" applyAlignment="1">
      <alignment horizontal="center"/>
    </xf>
    <xf numFmtId="0" fontId="13" fillId="9" borderId="12" xfId="0" applyFont="1" applyFill="1" applyBorder="1" applyAlignment="1">
      <alignment horizontal="center"/>
    </xf>
    <xf numFmtId="0" fontId="13" fillId="9" borderId="6" xfId="0" applyFont="1" applyFill="1" applyBorder="1" applyAlignment="1">
      <alignment horizontal="center"/>
    </xf>
    <xf numFmtId="0" fontId="39" fillId="10" borderId="9" xfId="2" applyFont="1" applyFill="1" applyBorder="1" applyAlignment="1">
      <alignment horizontal="center" vertical="center" wrapText="1"/>
    </xf>
    <xf numFmtId="0" fontId="39" fillId="10" borderId="2" xfId="2" applyFont="1" applyFill="1" applyBorder="1" applyAlignment="1">
      <alignment horizontal="center" vertical="center" wrapText="1"/>
    </xf>
    <xf numFmtId="0" fontId="11" fillId="19" borderId="0" xfId="0" applyFont="1" applyFill="1" applyAlignment="1">
      <alignment horizontal="center"/>
    </xf>
    <xf numFmtId="43" fontId="11" fillId="0" borderId="0" xfId="8" applyFont="1" applyAlignment="1">
      <alignment horizontal="center"/>
    </xf>
    <xf numFmtId="0" fontId="11" fillId="0" borderId="0" xfId="0" applyFont="1" applyAlignment="1">
      <alignment horizontal="left"/>
    </xf>
    <xf numFmtId="0" fontId="11" fillId="3" borderId="1" xfId="0" applyFont="1" applyFill="1" applyBorder="1" applyAlignment="1">
      <alignment horizontal="center"/>
    </xf>
    <xf numFmtId="0" fontId="11" fillId="10" borderId="4" xfId="9" applyFont="1" applyFill="1" applyBorder="1" applyAlignment="1">
      <alignment horizontal="center" vertical="center" wrapText="1"/>
    </xf>
    <xf numFmtId="0" fontId="11" fillId="10" borderId="12" xfId="9" applyFont="1" applyFill="1" applyBorder="1" applyAlignment="1">
      <alignment horizontal="center" vertical="center" wrapText="1"/>
    </xf>
    <xf numFmtId="0" fontId="11" fillId="10" borderId="6" xfId="9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</cellXfs>
  <cellStyles count="70">
    <cellStyle name="20% - ส่วนที่ถูกเน้น1" xfId="38" builtinId="30" customBuiltin="1"/>
    <cellStyle name="20% - ส่วนที่ถูกเน้น2" xfId="42" builtinId="34" customBuiltin="1"/>
    <cellStyle name="20% - ส่วนที่ถูกเน้น3" xfId="46" builtinId="38" customBuiltin="1"/>
    <cellStyle name="20% - ส่วนที่ถูกเน้น4" xfId="50" builtinId="42" customBuiltin="1"/>
    <cellStyle name="20% - ส่วนที่ถูกเน้น5" xfId="54" builtinId="46" customBuiltin="1"/>
    <cellStyle name="20% - ส่วนที่ถูกเน้น6" xfId="58" builtinId="50" customBuiltin="1"/>
    <cellStyle name="40% - ส่วนที่ถูกเน้น1" xfId="39" builtinId="31" customBuiltin="1"/>
    <cellStyle name="40% - ส่วนที่ถูกเน้น2" xfId="43" builtinId="35" customBuiltin="1"/>
    <cellStyle name="40% - ส่วนที่ถูกเน้น3" xfId="47" builtinId="39" customBuiltin="1"/>
    <cellStyle name="40% - ส่วนที่ถูกเน้น4" xfId="51" builtinId="43" customBuiltin="1"/>
    <cellStyle name="40% - ส่วนที่ถูกเน้น5" xfId="55" builtinId="47" customBuiltin="1"/>
    <cellStyle name="40% - ส่วนที่ถูกเน้น6" xfId="59" builtinId="51" customBuiltin="1"/>
    <cellStyle name="60% - ส่วนที่ถูกเน้น1" xfId="40" builtinId="32" customBuiltin="1"/>
    <cellStyle name="60% - ส่วนที่ถูกเน้น2" xfId="44" builtinId="36" customBuiltin="1"/>
    <cellStyle name="60% - ส่วนที่ถูกเน้น3" xfId="48" builtinId="40" customBuiltin="1"/>
    <cellStyle name="60% - ส่วนที่ถูกเน้น4" xfId="52" builtinId="44" customBuiltin="1"/>
    <cellStyle name="60% - ส่วนที่ถูกเน้น5" xfId="56" builtinId="48" customBuiltin="1"/>
    <cellStyle name="60% - ส่วนที่ถูกเน้น6" xfId="60" builtinId="52" customBuiltin="1"/>
    <cellStyle name="Comma 2" xfId="1" xr:uid="{00000000-0005-0000-0000-000000000000}"/>
    <cellStyle name="Comma 2 2" xfId="11" xr:uid="{DA8A808B-5971-4547-BBAD-1D7F4CFC3A13}"/>
    <cellStyle name="Normal 2" xfId="2" xr:uid="{00000000-0005-0000-0000-000001000000}"/>
    <cellStyle name="Normal 2 2" xfId="12" xr:uid="{4809762D-D628-4F9A-9EC0-17C0F983E7BF}"/>
    <cellStyle name="Normal 4" xfId="3" xr:uid="{00000000-0005-0000-0000-000002000000}"/>
    <cellStyle name="Normal_Sheet2" xfId="19" xr:uid="{AB377863-AB3F-48CE-A7C1-D1A9B54C290E}"/>
    <cellStyle name="Normal_ข้อมูลดิบ ต.ค.61 ณ 29 พ.ย.61" xfId="18" xr:uid="{437581A6-3E59-4C97-BDA4-7BB4DA4A043F}"/>
    <cellStyle name="Normal_ข้อมูลดิบ ม.ค.63 ณ 25ก.พ.63" xfId="17" xr:uid="{CC7D5DF1-04C3-4796-8139-87D46BF93695}"/>
    <cellStyle name="Normal_ค่าบัญชี_1" xfId="4" xr:uid="{00000000-0005-0000-0000-000004000000}"/>
    <cellStyle name="การคำนวณ" xfId="30" builtinId="22" customBuiltin="1"/>
    <cellStyle name="ข้อความเตือน" xfId="33" builtinId="11" customBuiltin="1"/>
    <cellStyle name="ข้อความอธิบาย" xfId="35" builtinId="53" customBuiltin="1"/>
    <cellStyle name="เครื่องหมายจุลภาค 2" xfId="5" xr:uid="{00000000-0005-0000-0000-000005000000}"/>
    <cellStyle name="เครื่องหมายจุลภาค 2 2" xfId="13" xr:uid="{6AF62E22-840F-4077-A913-5B07F1AA09B6}"/>
    <cellStyle name="เครื่องหมายจุลภาค 2 2 2" xfId="65" xr:uid="{36294D5E-2A00-45CF-A42B-92BF0AAB75CB}"/>
    <cellStyle name="เครื่องหมายจุลภาค 2 3" xfId="64" xr:uid="{42A05545-044F-46B2-9B69-31D18A90526F}"/>
    <cellStyle name="เครื่องหมายจุลภาค 3" xfId="6" xr:uid="{00000000-0005-0000-0000-000006000000}"/>
    <cellStyle name="เครื่องหมายจุลภาค 3 2" xfId="14" xr:uid="{C1BEBC87-DE0F-443D-9F74-14DEF77E8C8D}"/>
    <cellStyle name="เครื่องหมายจุลภาค 3 2 2" xfId="67" xr:uid="{6C801231-492D-477B-A735-D96B331BF300}"/>
    <cellStyle name="เครื่องหมายจุลภาค 3 3" xfId="66" xr:uid="{03978829-3D0A-496B-AF02-487CD015D74D}"/>
    <cellStyle name="เครื่องหมายจุลภาค 3 4" xfId="63" xr:uid="{F856B961-35AE-4D2F-98CE-D4DBDDEAFCF4}"/>
    <cellStyle name="เครื่องหมายจุลภาค 4" xfId="7" xr:uid="{00000000-0005-0000-0000-000007000000}"/>
    <cellStyle name="เครื่องหมายจุลภาค 4 2" xfId="15" xr:uid="{60D3D1ED-2313-4EFB-AB53-932567B1DA2D}"/>
    <cellStyle name="จุลภาค" xfId="8" builtinId="3"/>
    <cellStyle name="จุลภาค 2" xfId="16" xr:uid="{24E624F8-ADAE-461B-A8FD-5AB164169DCF}"/>
    <cellStyle name="จุลภาค 3" xfId="62" xr:uid="{B7349654-9B0A-4123-8DEB-9364059F1D49}"/>
    <cellStyle name="ชื่อเรื่อง" xfId="20" builtinId="15" customBuiltin="1"/>
    <cellStyle name="เซลล์ตรวจสอบ" xfId="32" builtinId="23" customBuiltin="1"/>
    <cellStyle name="เซลล์ที่มีลิงก์" xfId="31" builtinId="24" customBuiltin="1"/>
    <cellStyle name="ดี" xfId="25" builtinId="26" customBuiltin="1"/>
    <cellStyle name="ปกติ" xfId="0" builtinId="0"/>
    <cellStyle name="ปกติ 2" xfId="9" xr:uid="{00000000-0005-0000-0000-00000A000000}"/>
    <cellStyle name="ปกติ 2 2" xfId="68" xr:uid="{27F2160A-F9D5-4710-8798-1A9C10D64292}"/>
    <cellStyle name="ปกติ 2 2 2" xfId="69" xr:uid="{A113BF45-8727-49C3-9742-32BB1C6A0C92}"/>
    <cellStyle name="ปกติ 5" xfId="61" xr:uid="{275B562E-1051-4B8E-A79F-A6451E9E1B11}"/>
    <cellStyle name="ปกติ_Sheet1" xfId="10" xr:uid="{00000000-0005-0000-0000-00000B000000}"/>
    <cellStyle name="ป้อนค่า" xfId="28" builtinId="20" customBuiltin="1"/>
    <cellStyle name="ปานกลาง" xfId="27" builtinId="28" customBuiltin="1"/>
    <cellStyle name="ผลรวม" xfId="36" builtinId="25" customBuiltin="1"/>
    <cellStyle name="แย่" xfId="26" builtinId="27" customBuiltin="1"/>
    <cellStyle name="ส่วนที่ถูกเน้น1" xfId="37" builtinId="29" customBuiltin="1"/>
    <cellStyle name="ส่วนที่ถูกเน้น2" xfId="41" builtinId="33" customBuiltin="1"/>
    <cellStyle name="ส่วนที่ถูกเน้น3" xfId="45" builtinId="37" customBuiltin="1"/>
    <cellStyle name="ส่วนที่ถูกเน้น4" xfId="49" builtinId="41" customBuiltin="1"/>
    <cellStyle name="ส่วนที่ถูกเน้น5" xfId="53" builtinId="45" customBuiltin="1"/>
    <cellStyle name="ส่วนที่ถูกเน้น6" xfId="57" builtinId="49" customBuiltin="1"/>
    <cellStyle name="แสดงผล" xfId="29" builtinId="21" customBuiltin="1"/>
    <cellStyle name="หมายเหตุ" xfId="34" builtinId="10" customBuiltin="1"/>
    <cellStyle name="หัวเรื่อง 1" xfId="21" builtinId="16" customBuiltin="1"/>
    <cellStyle name="หัวเรื่อง 2" xfId="22" builtinId="17" customBuiltin="1"/>
    <cellStyle name="หัวเรื่อง 3" xfId="23" builtinId="18" customBuiltin="1"/>
    <cellStyle name="หัวเรื่อง 4" xfId="24" builtinId="19" customBuiltin="1"/>
  </cellStyles>
  <dxfs count="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  <color rgb="FFF4FBC9"/>
      <color rgb="FFFDF3B9"/>
      <color rgb="FF33CC33"/>
      <color rgb="FF66FFFF"/>
      <color rgb="FF66FF99"/>
      <color rgb="FFCCFFCC"/>
      <color rgb="FFFEF6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tebook%20anniz/Anniz/&#3611;&#3637;&#3591;&#3610;%2061/Risk%20score%2061/1.%20&#3605;.&#3588;.60/1.%20&#3605;.&#3588;.60/WorkSheetPlanfinPlus2561%20&#3648;&#3604;&#3639;&#3629;&#3609;%20&#3605;.&#3588;.60%20&#3603;%20&#3623;&#3633;&#3609;&#3607;&#3637;&#3656;%20.....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lanfin2561"/>
      <sheetName val="Revenue"/>
      <sheetName val="Expense"/>
      <sheetName val="HGR2559"/>
      <sheetName val="การวิเคราะห์แผน 8 แบบ"/>
      <sheetName val="Mapping60"/>
      <sheetName val="1.WS-Re-Exp"/>
      <sheetName val="งบทดลอง รพ."/>
      <sheetName val="2.WS-ยา วชภฯ"/>
      <sheetName val="3.WS-วัสดุอื่น"/>
      <sheetName val="4.WS-แผน จน."/>
      <sheetName val="5.WS-แผน ลน."/>
      <sheetName val="6.WS-แผนลงทุน"/>
      <sheetName val="7.WS-แผน รพ.สต."/>
      <sheetName val="PlanFin Analysis"/>
      <sheetName val="WS2-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4201020106.101</v>
          </cell>
          <cell r="B2" t="str">
            <v>รายได้แผ่นดิน-เงินชดใช้จากการผิดสัญญาการศึกษาและดูงาน</v>
          </cell>
          <cell r="C2">
            <v>1213</v>
          </cell>
          <cell r="D2">
            <v>32512544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210814.42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580598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437762.32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3848701.95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</row>
        <row r="3">
          <cell r="A3" t="str">
            <v>4201020199.101</v>
          </cell>
          <cell r="B3" t="str">
            <v>รายได้แผ่นดิน-ค่าปรับอื่น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61760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1928640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4340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145278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</row>
        <row r="4">
          <cell r="A4" t="str">
            <v>4202010199.101</v>
          </cell>
          <cell r="B4" t="str">
            <v>รายได้ค่าธรรมเนียมการบริการอื่น</v>
          </cell>
          <cell r="C4">
            <v>386800</v>
          </cell>
          <cell r="D4">
            <v>900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700</v>
          </cell>
          <cell r="N4">
            <v>0</v>
          </cell>
          <cell r="O4">
            <v>30280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6100</v>
          </cell>
          <cell r="X4">
            <v>0</v>
          </cell>
          <cell r="Y4">
            <v>0</v>
          </cell>
          <cell r="Z4">
            <v>14200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900</v>
          </cell>
          <cell r="AK4">
            <v>1000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200</v>
          </cell>
          <cell r="AZ4">
            <v>0</v>
          </cell>
          <cell r="BA4">
            <v>0</v>
          </cell>
          <cell r="BB4">
            <v>0</v>
          </cell>
          <cell r="BC4">
            <v>12200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263800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51660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300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</row>
        <row r="5">
          <cell r="A5" t="str">
            <v>4202020102.101</v>
          </cell>
          <cell r="B5" t="str">
            <v>รายได้ค่าเช่าอสังหา ริมทรัพย์จากบุคคลภายนอก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14000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1500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</row>
        <row r="6">
          <cell r="A6" t="str">
            <v>4202030105.101</v>
          </cell>
          <cell r="B6" t="str">
            <v>รายได้แผ่นดิน-ค่าขายของเบ็ดเตล็ด</v>
          </cell>
          <cell r="C6">
            <v>128925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35200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71700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42946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</row>
        <row r="7">
          <cell r="A7" t="str">
            <v>4203010101.101</v>
          </cell>
          <cell r="B7" t="str">
            <v>รายได้ดอกเบี้ยเงินฝากที่สถาบันการเงิน</v>
          </cell>
          <cell r="C7">
            <v>0</v>
          </cell>
          <cell r="D7">
            <v>96691.4</v>
          </cell>
          <cell r="E7">
            <v>0</v>
          </cell>
          <cell r="F7">
            <v>86504.35</v>
          </cell>
          <cell r="G7">
            <v>0</v>
          </cell>
          <cell r="H7">
            <v>4207.5600000000004</v>
          </cell>
          <cell r="I7">
            <v>0</v>
          </cell>
          <cell r="J7">
            <v>0</v>
          </cell>
          <cell r="K7">
            <v>30156.34</v>
          </cell>
          <cell r="L7">
            <v>54722.18</v>
          </cell>
          <cell r="M7">
            <v>96.72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10338.18</v>
          </cell>
          <cell r="T7">
            <v>0</v>
          </cell>
          <cell r="U7">
            <v>0</v>
          </cell>
          <cell r="V7">
            <v>0</v>
          </cell>
          <cell r="W7">
            <v>624881.34</v>
          </cell>
          <cell r="X7">
            <v>0</v>
          </cell>
          <cell r="Y7">
            <v>0</v>
          </cell>
          <cell r="Z7">
            <v>76404.259999999995</v>
          </cell>
          <cell r="AA7">
            <v>0</v>
          </cell>
          <cell r="AB7">
            <v>6335.33</v>
          </cell>
          <cell r="AC7">
            <v>59287.83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61828.51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1719.98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20933.650000000001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25143.759999999998</v>
          </cell>
          <cell r="BP7">
            <v>0</v>
          </cell>
          <cell r="BQ7">
            <v>0</v>
          </cell>
          <cell r="BR7">
            <v>1572808.29</v>
          </cell>
          <cell r="BS7">
            <v>0</v>
          </cell>
          <cell r="BT7">
            <v>57381.85</v>
          </cell>
          <cell r="BU7">
            <v>0</v>
          </cell>
          <cell r="BV7">
            <v>0</v>
          </cell>
          <cell r="BW7">
            <v>83510.880000000005</v>
          </cell>
          <cell r="BX7">
            <v>179038.9</v>
          </cell>
          <cell r="BY7">
            <v>0</v>
          </cell>
          <cell r="BZ7">
            <v>0</v>
          </cell>
          <cell r="CA7">
            <v>0</v>
          </cell>
          <cell r="CB7">
            <v>4379.21</v>
          </cell>
          <cell r="CC7">
            <v>0</v>
          </cell>
          <cell r="CD7">
            <v>0</v>
          </cell>
          <cell r="CE7">
            <v>0</v>
          </cell>
          <cell r="CF7">
            <v>8553.01</v>
          </cell>
          <cell r="CG7">
            <v>833</v>
          </cell>
          <cell r="CH7">
            <v>77423.34</v>
          </cell>
          <cell r="CI7">
            <v>9459.5400000000009</v>
          </cell>
          <cell r="CJ7">
            <v>0</v>
          </cell>
          <cell r="CK7">
            <v>0</v>
          </cell>
          <cell r="CL7">
            <v>0</v>
          </cell>
        </row>
        <row r="8">
          <cell r="A8" t="str">
            <v>4205010104.101</v>
          </cell>
          <cell r="B8" t="str">
            <v>รายรับจากการขายอาคารและสิ่งปลูกสร้าง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141000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</row>
        <row r="9">
          <cell r="A9" t="str">
            <v>4205010110.101</v>
          </cell>
          <cell r="B9" t="str">
            <v>รายรับจากการขายครุภัณฑ์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35500</v>
          </cell>
          <cell r="P9">
            <v>0</v>
          </cell>
          <cell r="Q9">
            <v>0</v>
          </cell>
          <cell r="R9">
            <v>0</v>
          </cell>
          <cell r="S9">
            <v>15874.68</v>
          </cell>
          <cell r="T9">
            <v>0</v>
          </cell>
          <cell r="U9">
            <v>0</v>
          </cell>
          <cell r="V9">
            <v>0</v>
          </cell>
          <cell r="W9">
            <v>11600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</row>
        <row r="10">
          <cell r="A10" t="str">
            <v>4206010102.101</v>
          </cell>
          <cell r="B10" t="str">
            <v>รายได้เงินเหลือจ่ายปีเก่า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38337.42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105240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500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674954.36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</row>
        <row r="11">
          <cell r="A11" t="str">
            <v>4207010102.102</v>
          </cell>
          <cell r="B11" t="str">
            <v>รายได้แผ่นดิน-ค่าปรับอื่นจ่ายคืน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-3653.3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</row>
        <row r="12">
          <cell r="A12" t="str">
            <v>4301010102.101</v>
          </cell>
          <cell r="B12" t="str">
            <v>รายได้จากการจำหน่ายยาสมุนไพร -บุคคลภายนอก</v>
          </cell>
          <cell r="C12">
            <v>1354.77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381244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282416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500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2120</v>
          </cell>
          <cell r="BD12">
            <v>28917</v>
          </cell>
          <cell r="BE12">
            <v>0</v>
          </cell>
          <cell r="BF12">
            <v>0</v>
          </cell>
          <cell r="BG12">
            <v>120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33506.300000000003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5081</v>
          </cell>
          <cell r="BV12">
            <v>21905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600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</row>
        <row r="13">
          <cell r="A13" t="str">
            <v>4301010102.102</v>
          </cell>
          <cell r="B13" t="str">
            <v>รายได้จากการจำหน่ายสินค้าอื่น ๆ -บุคคลภายนอก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280559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1820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</row>
        <row r="14">
          <cell r="A14" t="str">
            <v>4301010102.103</v>
          </cell>
          <cell r="B14" t="str">
            <v>รายได้จากการจำหน่ายยาสมุนไพร -หน่วยงานภาครัฐ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603940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7425148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162167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</row>
        <row r="15">
          <cell r="A15" t="str">
            <v>4301010102.104</v>
          </cell>
          <cell r="B15" t="str">
            <v>รายได้จากการจำหน่ายสินค้าอื่น ๆ -หน่วยงานภาครัฐ</v>
          </cell>
          <cell r="C15">
            <v>282557.40999999997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4500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</row>
        <row r="16">
          <cell r="A16" t="str">
            <v>4301010102.105</v>
          </cell>
          <cell r="B16" t="str">
            <v>ส่วนเพิ่มมูลค่าจากการผลิตสินค้า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29075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1423160.38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</row>
        <row r="17">
          <cell r="A17" t="str">
            <v>4301020102.101</v>
          </cell>
          <cell r="B17" t="str">
            <v>รายได้ค่าสิ่งส่งตรวจ - บุคคลภายนอก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2210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15600</v>
          </cell>
          <cell r="V17">
            <v>0</v>
          </cell>
          <cell r="W17">
            <v>87600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58630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27150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2500150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3013937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424125</v>
          </cell>
          <cell r="BS17">
            <v>0</v>
          </cell>
          <cell r="BT17">
            <v>0</v>
          </cell>
          <cell r="BU17">
            <v>97385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165173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</row>
        <row r="18">
          <cell r="A18" t="str">
            <v>4301020102.102</v>
          </cell>
          <cell r="B18" t="str">
            <v>รายได้ค่าตรวจสุขภาพ - บุคคลภายนอก</v>
          </cell>
          <cell r="C18">
            <v>1117818</v>
          </cell>
          <cell r="D18">
            <v>0</v>
          </cell>
          <cell r="E18">
            <v>7000</v>
          </cell>
          <cell r="F18">
            <v>16540</v>
          </cell>
          <cell r="G18">
            <v>0</v>
          </cell>
          <cell r="H18">
            <v>0</v>
          </cell>
          <cell r="I18">
            <v>13680</v>
          </cell>
          <cell r="J18">
            <v>72135</v>
          </cell>
          <cell r="K18">
            <v>0</v>
          </cell>
          <cell r="L18">
            <v>0</v>
          </cell>
          <cell r="M18">
            <v>142070</v>
          </cell>
          <cell r="N18">
            <v>0</v>
          </cell>
          <cell r="O18">
            <v>239539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15200</v>
          </cell>
          <cell r="V18">
            <v>0</v>
          </cell>
          <cell r="W18">
            <v>25800</v>
          </cell>
          <cell r="X18">
            <v>2400</v>
          </cell>
          <cell r="Y18">
            <v>54530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1500</v>
          </cell>
          <cell r="AF18">
            <v>0</v>
          </cell>
          <cell r="AG18">
            <v>0</v>
          </cell>
          <cell r="AH18">
            <v>150</v>
          </cell>
          <cell r="AI18">
            <v>31820</v>
          </cell>
          <cell r="AJ18">
            <v>1000</v>
          </cell>
          <cell r="AK18">
            <v>705580</v>
          </cell>
          <cell r="AL18">
            <v>1000</v>
          </cell>
          <cell r="AM18">
            <v>0</v>
          </cell>
          <cell r="AN18">
            <v>12350</v>
          </cell>
          <cell r="AO18">
            <v>0</v>
          </cell>
          <cell r="AP18">
            <v>4160</v>
          </cell>
          <cell r="AQ18">
            <v>0</v>
          </cell>
          <cell r="AR18">
            <v>310398</v>
          </cell>
          <cell r="AS18">
            <v>1500</v>
          </cell>
          <cell r="AT18">
            <v>8000</v>
          </cell>
          <cell r="AU18">
            <v>0</v>
          </cell>
          <cell r="AV18">
            <v>44410</v>
          </cell>
          <cell r="AW18">
            <v>0</v>
          </cell>
          <cell r="AX18">
            <v>2000</v>
          </cell>
          <cell r="AY18">
            <v>0</v>
          </cell>
          <cell r="AZ18">
            <v>500</v>
          </cell>
          <cell r="BA18">
            <v>0</v>
          </cell>
          <cell r="BB18">
            <v>0</v>
          </cell>
          <cell r="BC18">
            <v>717430</v>
          </cell>
          <cell r="BD18">
            <v>180147</v>
          </cell>
          <cell r="BE18">
            <v>12230</v>
          </cell>
          <cell r="BF18">
            <v>0</v>
          </cell>
          <cell r="BG18">
            <v>453033.5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1000</v>
          </cell>
          <cell r="BN18">
            <v>1200</v>
          </cell>
          <cell r="BO18">
            <v>7000</v>
          </cell>
          <cell r="BP18">
            <v>28366</v>
          </cell>
          <cell r="BQ18">
            <v>1045</v>
          </cell>
          <cell r="BR18">
            <v>92360</v>
          </cell>
          <cell r="BS18">
            <v>23400</v>
          </cell>
          <cell r="BT18">
            <v>0</v>
          </cell>
          <cell r="BU18">
            <v>2800</v>
          </cell>
          <cell r="BV18">
            <v>0</v>
          </cell>
          <cell r="BW18">
            <v>0</v>
          </cell>
          <cell r="BX18">
            <v>79970</v>
          </cell>
          <cell r="BY18">
            <v>4400</v>
          </cell>
          <cell r="BZ18">
            <v>0</v>
          </cell>
          <cell r="CA18">
            <v>81439</v>
          </cell>
          <cell r="CB18">
            <v>0</v>
          </cell>
          <cell r="CC18">
            <v>104975</v>
          </cell>
          <cell r="CD18">
            <v>0</v>
          </cell>
          <cell r="CE18">
            <v>0</v>
          </cell>
          <cell r="CF18">
            <v>3480</v>
          </cell>
          <cell r="CG18">
            <v>37530</v>
          </cell>
          <cell r="CH18">
            <v>1500</v>
          </cell>
          <cell r="CI18">
            <v>0</v>
          </cell>
          <cell r="CJ18">
            <v>14240</v>
          </cell>
          <cell r="CK18">
            <v>0</v>
          </cell>
          <cell r="CL18">
            <v>0</v>
          </cell>
        </row>
        <row r="19">
          <cell r="A19" t="str">
            <v>4301020102.103</v>
          </cell>
          <cell r="B19" t="str">
            <v>รายได้ค่าสิ่งส่งตรวจ - หน่วยงานภาครัฐ</v>
          </cell>
          <cell r="C19">
            <v>3620030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1018505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200</v>
          </cell>
          <cell r="V19">
            <v>0</v>
          </cell>
          <cell r="W19">
            <v>6593274.6299999999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213660</v>
          </cell>
          <cell r="AI19">
            <v>0</v>
          </cell>
          <cell r="AJ19">
            <v>0</v>
          </cell>
          <cell r="AK19">
            <v>2052003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540</v>
          </cell>
          <cell r="AQ19">
            <v>1260</v>
          </cell>
          <cell r="AR19">
            <v>0</v>
          </cell>
          <cell r="AS19">
            <v>1400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955885</v>
          </cell>
          <cell r="BB19">
            <v>0</v>
          </cell>
          <cell r="BC19">
            <v>712410</v>
          </cell>
          <cell r="BD19">
            <v>1211161</v>
          </cell>
          <cell r="BE19">
            <v>0</v>
          </cell>
          <cell r="BF19">
            <v>0</v>
          </cell>
          <cell r="BG19">
            <v>424545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5908400</v>
          </cell>
          <cell r="BM19">
            <v>0</v>
          </cell>
          <cell r="BN19">
            <v>0</v>
          </cell>
          <cell r="BO19">
            <v>7590</v>
          </cell>
          <cell r="BP19">
            <v>0</v>
          </cell>
          <cell r="BQ19">
            <v>0</v>
          </cell>
          <cell r="BR19">
            <v>4715960</v>
          </cell>
          <cell r="BS19">
            <v>0</v>
          </cell>
          <cell r="BT19">
            <v>0</v>
          </cell>
          <cell r="BU19">
            <v>127960</v>
          </cell>
          <cell r="BV19">
            <v>0</v>
          </cell>
          <cell r="BW19">
            <v>0</v>
          </cell>
          <cell r="BX19">
            <v>295060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16500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</row>
        <row r="20">
          <cell r="A20" t="str">
            <v>4301020102.104</v>
          </cell>
          <cell r="B20" t="str">
            <v>รายได้ค่าตรวจสุขภาพ-หน่วยงานภาครัฐ</v>
          </cell>
          <cell r="C20">
            <v>967610</v>
          </cell>
          <cell r="D20">
            <v>0</v>
          </cell>
          <cell r="E20">
            <v>16200</v>
          </cell>
          <cell r="F20">
            <v>0</v>
          </cell>
          <cell r="G20">
            <v>0</v>
          </cell>
          <cell r="H20">
            <v>106710</v>
          </cell>
          <cell r="I20">
            <v>0</v>
          </cell>
          <cell r="J20">
            <v>120585</v>
          </cell>
          <cell r="K20">
            <v>0</v>
          </cell>
          <cell r="L20">
            <v>40710</v>
          </cell>
          <cell r="M20">
            <v>131030</v>
          </cell>
          <cell r="N20">
            <v>0</v>
          </cell>
          <cell r="O20">
            <v>370210</v>
          </cell>
          <cell r="P20">
            <v>3460</v>
          </cell>
          <cell r="Q20">
            <v>4560</v>
          </cell>
          <cell r="R20">
            <v>0</v>
          </cell>
          <cell r="S20">
            <v>117234</v>
          </cell>
          <cell r="T20">
            <v>0</v>
          </cell>
          <cell r="U20">
            <v>53035</v>
          </cell>
          <cell r="V20">
            <v>0</v>
          </cell>
          <cell r="W20">
            <v>2886417</v>
          </cell>
          <cell r="X20">
            <v>134384</v>
          </cell>
          <cell r="Y20">
            <v>98170</v>
          </cell>
          <cell r="Z20">
            <v>282489</v>
          </cell>
          <cell r="AA20">
            <v>0</v>
          </cell>
          <cell r="AB20">
            <v>110593</v>
          </cell>
          <cell r="AC20">
            <v>140603</v>
          </cell>
          <cell r="AD20">
            <v>99000</v>
          </cell>
          <cell r="AE20">
            <v>0</v>
          </cell>
          <cell r="AF20">
            <v>102489</v>
          </cell>
          <cell r="AG20">
            <v>1920</v>
          </cell>
          <cell r="AH20">
            <v>38419</v>
          </cell>
          <cell r="AI20">
            <v>0</v>
          </cell>
          <cell r="AJ20">
            <v>0</v>
          </cell>
          <cell r="AK20">
            <v>556510</v>
          </cell>
          <cell r="AL20">
            <v>0</v>
          </cell>
          <cell r="AM20">
            <v>92158</v>
          </cell>
          <cell r="AN20">
            <v>386217</v>
          </cell>
          <cell r="AO20">
            <v>40170</v>
          </cell>
          <cell r="AP20">
            <v>176450</v>
          </cell>
          <cell r="AQ20">
            <v>0</v>
          </cell>
          <cell r="AR20">
            <v>92190</v>
          </cell>
          <cell r="AS20">
            <v>0</v>
          </cell>
          <cell r="AT20">
            <v>250</v>
          </cell>
          <cell r="AU20">
            <v>55645</v>
          </cell>
          <cell r="AV20">
            <v>68943</v>
          </cell>
          <cell r="AW20">
            <v>0</v>
          </cell>
          <cell r="AX20">
            <v>94120</v>
          </cell>
          <cell r="AY20">
            <v>0</v>
          </cell>
          <cell r="AZ20">
            <v>0</v>
          </cell>
          <cell r="BA20">
            <v>397467</v>
          </cell>
          <cell r="BB20">
            <v>0</v>
          </cell>
          <cell r="BC20">
            <v>1936638</v>
          </cell>
          <cell r="BD20">
            <v>212740</v>
          </cell>
          <cell r="BE20">
            <v>37420</v>
          </cell>
          <cell r="BF20">
            <v>0</v>
          </cell>
          <cell r="BG20">
            <v>1030312.49</v>
          </cell>
          <cell r="BH20">
            <v>49250</v>
          </cell>
          <cell r="BI20">
            <v>0</v>
          </cell>
          <cell r="BJ20">
            <v>0</v>
          </cell>
          <cell r="BK20">
            <v>0</v>
          </cell>
          <cell r="BL20">
            <v>698066</v>
          </cell>
          <cell r="BM20">
            <v>0</v>
          </cell>
          <cell r="BN20">
            <v>0</v>
          </cell>
          <cell r="BO20">
            <v>123900</v>
          </cell>
          <cell r="BP20">
            <v>38566</v>
          </cell>
          <cell r="BQ20">
            <v>0</v>
          </cell>
          <cell r="BR20">
            <v>898770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12040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58110</v>
          </cell>
          <cell r="CD20">
            <v>14600</v>
          </cell>
          <cell r="CE20">
            <v>112630</v>
          </cell>
          <cell r="CF20">
            <v>0</v>
          </cell>
          <cell r="CG20">
            <v>64190</v>
          </cell>
          <cell r="CH20">
            <v>0</v>
          </cell>
          <cell r="CI20">
            <v>0</v>
          </cell>
          <cell r="CJ20">
            <v>94238</v>
          </cell>
          <cell r="CK20">
            <v>0</v>
          </cell>
          <cell r="CL20">
            <v>0</v>
          </cell>
        </row>
        <row r="21">
          <cell r="A21" t="str">
            <v>4301020102.105</v>
          </cell>
          <cell r="B21" t="str">
            <v>รายได้จากระบบปฏิบัติการฉุกเฉิน (EMS)</v>
          </cell>
          <cell r="C21">
            <v>1477432</v>
          </cell>
          <cell r="D21">
            <v>44350</v>
          </cell>
          <cell r="E21">
            <v>107400</v>
          </cell>
          <cell r="F21">
            <v>52350</v>
          </cell>
          <cell r="G21">
            <v>9950</v>
          </cell>
          <cell r="H21">
            <v>114600</v>
          </cell>
          <cell r="I21">
            <v>52200</v>
          </cell>
          <cell r="J21">
            <v>93150</v>
          </cell>
          <cell r="K21">
            <v>59050</v>
          </cell>
          <cell r="L21">
            <v>154950</v>
          </cell>
          <cell r="M21">
            <v>297790</v>
          </cell>
          <cell r="N21">
            <v>0</v>
          </cell>
          <cell r="O21">
            <v>233450</v>
          </cell>
          <cell r="P21">
            <v>217400</v>
          </cell>
          <cell r="Q21">
            <v>47000</v>
          </cell>
          <cell r="R21">
            <v>233910.53</v>
          </cell>
          <cell r="S21">
            <v>84200</v>
          </cell>
          <cell r="T21">
            <v>92700</v>
          </cell>
          <cell r="U21">
            <v>84950</v>
          </cell>
          <cell r="V21">
            <v>95400</v>
          </cell>
          <cell r="W21">
            <v>1182450</v>
          </cell>
          <cell r="X21">
            <v>85350</v>
          </cell>
          <cell r="Y21">
            <v>284700</v>
          </cell>
          <cell r="Z21">
            <v>171100</v>
          </cell>
          <cell r="AA21">
            <v>73650</v>
          </cell>
          <cell r="AB21">
            <v>81800</v>
          </cell>
          <cell r="AC21">
            <v>345650</v>
          </cell>
          <cell r="AD21">
            <v>456800</v>
          </cell>
          <cell r="AE21">
            <v>178050</v>
          </cell>
          <cell r="AF21">
            <v>150450</v>
          </cell>
          <cell r="AG21">
            <v>197450</v>
          </cell>
          <cell r="AH21">
            <v>253000</v>
          </cell>
          <cell r="AI21">
            <v>115883</v>
          </cell>
          <cell r="AJ21">
            <v>213150</v>
          </cell>
          <cell r="AK21">
            <v>695850</v>
          </cell>
          <cell r="AL21">
            <v>91950</v>
          </cell>
          <cell r="AM21">
            <v>78900</v>
          </cell>
          <cell r="AN21">
            <v>309550</v>
          </cell>
          <cell r="AO21">
            <v>301900</v>
          </cell>
          <cell r="AP21">
            <v>323400</v>
          </cell>
          <cell r="AQ21">
            <v>64300</v>
          </cell>
          <cell r="AR21">
            <v>554272</v>
          </cell>
          <cell r="AS21">
            <v>227650</v>
          </cell>
          <cell r="AT21">
            <v>492850</v>
          </cell>
          <cell r="AU21">
            <v>389100</v>
          </cell>
          <cell r="AV21">
            <v>379750</v>
          </cell>
          <cell r="AW21">
            <v>58350</v>
          </cell>
          <cell r="AX21">
            <v>107450</v>
          </cell>
          <cell r="AY21">
            <v>84950</v>
          </cell>
          <cell r="AZ21">
            <v>75700</v>
          </cell>
          <cell r="BA21">
            <v>551200</v>
          </cell>
          <cell r="BB21">
            <v>153300</v>
          </cell>
          <cell r="BC21">
            <v>1031050</v>
          </cell>
          <cell r="BD21">
            <v>263150</v>
          </cell>
          <cell r="BE21">
            <v>69900</v>
          </cell>
          <cell r="BF21">
            <v>24450</v>
          </cell>
          <cell r="BG21">
            <v>70200</v>
          </cell>
          <cell r="BH21">
            <v>59950</v>
          </cell>
          <cell r="BI21">
            <v>3350</v>
          </cell>
          <cell r="BJ21">
            <v>92000</v>
          </cell>
          <cell r="BK21">
            <v>56550</v>
          </cell>
          <cell r="BL21">
            <v>801705</v>
          </cell>
          <cell r="BM21">
            <v>310850</v>
          </cell>
          <cell r="BN21">
            <v>152250</v>
          </cell>
          <cell r="BO21">
            <v>198450</v>
          </cell>
          <cell r="BP21">
            <v>160450</v>
          </cell>
          <cell r="BQ21">
            <v>93450</v>
          </cell>
          <cell r="BR21">
            <v>1284800</v>
          </cell>
          <cell r="BS21">
            <v>131400</v>
          </cell>
          <cell r="BT21">
            <v>66500</v>
          </cell>
          <cell r="BU21">
            <v>264850</v>
          </cell>
          <cell r="BV21">
            <v>52750</v>
          </cell>
          <cell r="BW21">
            <v>157450</v>
          </cell>
          <cell r="BX21">
            <v>300850</v>
          </cell>
          <cell r="BY21">
            <v>169600</v>
          </cell>
          <cell r="BZ21">
            <v>122400</v>
          </cell>
          <cell r="CA21">
            <v>106950</v>
          </cell>
          <cell r="CB21">
            <v>78950</v>
          </cell>
          <cell r="CC21">
            <v>243050</v>
          </cell>
          <cell r="CD21">
            <v>131900</v>
          </cell>
          <cell r="CE21">
            <v>144450</v>
          </cell>
          <cell r="CF21">
            <v>109100</v>
          </cell>
          <cell r="CG21">
            <v>45550</v>
          </cell>
          <cell r="CH21">
            <v>118150</v>
          </cell>
          <cell r="CI21">
            <v>115200</v>
          </cell>
          <cell r="CJ21">
            <v>251750</v>
          </cell>
          <cell r="CK21">
            <v>24500</v>
          </cell>
          <cell r="CL21">
            <v>34950</v>
          </cell>
        </row>
        <row r="22">
          <cell r="A22" t="str">
            <v>4301020102.106</v>
          </cell>
          <cell r="B22" t="str">
            <v xml:space="preserve">รายได้สนับสนุนยาและอื่น ๆ </v>
          </cell>
          <cell r="C22">
            <v>16357720.66</v>
          </cell>
          <cell r="D22">
            <v>0</v>
          </cell>
          <cell r="E22">
            <v>0</v>
          </cell>
          <cell r="F22">
            <v>1335768.21</v>
          </cell>
          <cell r="G22">
            <v>1244767.69</v>
          </cell>
          <cell r="H22">
            <v>2180792.48</v>
          </cell>
          <cell r="I22">
            <v>0</v>
          </cell>
          <cell r="J22">
            <v>4346448.22</v>
          </cell>
          <cell r="K22">
            <v>0</v>
          </cell>
          <cell r="L22">
            <v>1945015.24</v>
          </cell>
          <cell r="M22">
            <v>3892826.08</v>
          </cell>
          <cell r="N22">
            <v>302039.3</v>
          </cell>
          <cell r="O22">
            <v>10568309.17</v>
          </cell>
          <cell r="P22">
            <v>524719.14</v>
          </cell>
          <cell r="Q22">
            <v>1107733.03</v>
          </cell>
          <cell r="R22">
            <v>3165279.8</v>
          </cell>
          <cell r="S22">
            <v>0</v>
          </cell>
          <cell r="T22">
            <v>840329.59</v>
          </cell>
          <cell r="U22">
            <v>1408471.48</v>
          </cell>
          <cell r="V22">
            <v>0</v>
          </cell>
          <cell r="W22">
            <v>45962825</v>
          </cell>
          <cell r="X22">
            <v>0</v>
          </cell>
          <cell r="Y22">
            <v>1307786.83</v>
          </cell>
          <cell r="Z22">
            <v>0</v>
          </cell>
          <cell r="AA22">
            <v>104798.64</v>
          </cell>
          <cell r="AB22">
            <v>461457.62</v>
          </cell>
          <cell r="AC22">
            <v>0</v>
          </cell>
          <cell r="AD22">
            <v>0</v>
          </cell>
          <cell r="AE22">
            <v>0</v>
          </cell>
          <cell r="AF22">
            <v>1050</v>
          </cell>
          <cell r="AG22">
            <v>85942.399999999994</v>
          </cell>
          <cell r="AH22">
            <v>1201477.3600000001</v>
          </cell>
          <cell r="AI22">
            <v>0</v>
          </cell>
          <cell r="AJ22">
            <v>496763.28</v>
          </cell>
          <cell r="AK22">
            <v>54770714.729999997</v>
          </cell>
          <cell r="AL22">
            <v>0</v>
          </cell>
          <cell r="AM22">
            <v>0</v>
          </cell>
          <cell r="AN22">
            <v>315077.34999999998</v>
          </cell>
          <cell r="AO22">
            <v>0</v>
          </cell>
          <cell r="AP22">
            <v>3599995.45</v>
          </cell>
          <cell r="AQ22">
            <v>613891.78</v>
          </cell>
          <cell r="AR22">
            <v>131440</v>
          </cell>
          <cell r="AS22">
            <v>465057.93</v>
          </cell>
          <cell r="AT22">
            <v>2027558.87</v>
          </cell>
          <cell r="AU22">
            <v>2262880.73</v>
          </cell>
          <cell r="AV22">
            <v>530454</v>
          </cell>
          <cell r="AW22">
            <v>4023</v>
          </cell>
          <cell r="AX22">
            <v>2022639.6</v>
          </cell>
          <cell r="AY22">
            <v>2229795.81</v>
          </cell>
          <cell r="AZ22">
            <v>1467413.86</v>
          </cell>
          <cell r="BA22">
            <v>8839373.0399999991</v>
          </cell>
          <cell r="BB22">
            <v>633054.53</v>
          </cell>
          <cell r="BC22">
            <v>31568520.57</v>
          </cell>
          <cell r="BD22">
            <v>4261504.74</v>
          </cell>
          <cell r="BE22">
            <v>1117055.68</v>
          </cell>
          <cell r="BF22">
            <v>0</v>
          </cell>
          <cell r="BG22">
            <v>1187552.0900000001</v>
          </cell>
          <cell r="BH22">
            <v>2043224.22</v>
          </cell>
          <cell r="BI22">
            <v>0</v>
          </cell>
          <cell r="BJ22">
            <v>0</v>
          </cell>
          <cell r="BK22">
            <v>36611</v>
          </cell>
          <cell r="BL22">
            <v>2689037.73</v>
          </cell>
          <cell r="BM22">
            <v>3862046.92</v>
          </cell>
          <cell r="BN22">
            <v>2342501.7200000002</v>
          </cell>
          <cell r="BO22">
            <v>1502700.6</v>
          </cell>
          <cell r="BP22">
            <v>1054226.26</v>
          </cell>
          <cell r="BQ22">
            <v>869709.45</v>
          </cell>
          <cell r="BR22">
            <v>68988953.349999994</v>
          </cell>
          <cell r="BS22">
            <v>1104327.53</v>
          </cell>
          <cell r="BT22">
            <v>0</v>
          </cell>
          <cell r="BU22">
            <v>8110750.4199999999</v>
          </cell>
          <cell r="BV22">
            <v>0</v>
          </cell>
          <cell r="BW22">
            <v>1239321.51</v>
          </cell>
          <cell r="BX22">
            <v>6314339.4500000002</v>
          </cell>
          <cell r="BY22">
            <v>0</v>
          </cell>
          <cell r="BZ22">
            <v>0</v>
          </cell>
          <cell r="CA22">
            <v>1243218.1499999999</v>
          </cell>
          <cell r="CB22">
            <v>2223033.0699999998</v>
          </cell>
          <cell r="CC22">
            <v>3253911.15</v>
          </cell>
          <cell r="CD22">
            <v>1887795.3</v>
          </cell>
          <cell r="CE22">
            <v>3055947.29</v>
          </cell>
          <cell r="CF22">
            <v>0</v>
          </cell>
          <cell r="CG22">
            <v>446819.15</v>
          </cell>
          <cell r="CH22">
            <v>0</v>
          </cell>
          <cell r="CI22">
            <v>965830.43</v>
          </cell>
          <cell r="CJ22">
            <v>0</v>
          </cell>
          <cell r="CK22">
            <v>0</v>
          </cell>
          <cell r="CL22">
            <v>0</v>
          </cell>
        </row>
        <row r="23">
          <cell r="A23" t="str">
            <v>4301020104.104</v>
          </cell>
          <cell r="B23" t="str">
            <v>รายได้ค่ารักษาเบิกต้นสังกัด OP</v>
          </cell>
          <cell r="C23">
            <v>69674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51673</v>
          </cell>
          <cell r="J23">
            <v>2712450</v>
          </cell>
          <cell r="K23">
            <v>48620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613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21973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13227</v>
          </cell>
          <cell r="AT23">
            <v>5810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299429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20690</v>
          </cell>
          <cell r="BP23">
            <v>0</v>
          </cell>
          <cell r="BQ23">
            <v>0</v>
          </cell>
          <cell r="BR23">
            <v>12911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3570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</row>
        <row r="24">
          <cell r="A24" t="str">
            <v>4301020104.105</v>
          </cell>
          <cell r="B24" t="str">
            <v>รายได้ค่ารักษาเบิกต้นสังกัด IP</v>
          </cell>
          <cell r="C24">
            <v>1422061</v>
          </cell>
          <cell r="D24">
            <v>7919</v>
          </cell>
          <cell r="E24">
            <v>46254</v>
          </cell>
          <cell r="F24">
            <v>42359</v>
          </cell>
          <cell r="G24">
            <v>0</v>
          </cell>
          <cell r="H24">
            <v>92070</v>
          </cell>
          <cell r="I24">
            <v>6342.48</v>
          </cell>
          <cell r="J24">
            <v>53005</v>
          </cell>
          <cell r="K24">
            <v>0</v>
          </cell>
          <cell r="L24">
            <v>91603</v>
          </cell>
          <cell r="M24">
            <v>255749</v>
          </cell>
          <cell r="N24">
            <v>0</v>
          </cell>
          <cell r="O24">
            <v>497171.75</v>
          </cell>
          <cell r="P24">
            <v>53294</v>
          </cell>
          <cell r="Q24">
            <v>10576</v>
          </cell>
          <cell r="R24">
            <v>447488</v>
          </cell>
          <cell r="S24">
            <v>0</v>
          </cell>
          <cell r="T24">
            <v>106751</v>
          </cell>
          <cell r="U24">
            <v>25444</v>
          </cell>
          <cell r="V24">
            <v>0</v>
          </cell>
          <cell r="W24">
            <v>1807789</v>
          </cell>
          <cell r="X24">
            <v>0</v>
          </cell>
          <cell r="Y24">
            <v>18416</v>
          </cell>
          <cell r="Z24">
            <v>2382</v>
          </cell>
          <cell r="AA24">
            <v>72645</v>
          </cell>
          <cell r="AB24">
            <v>36889</v>
          </cell>
          <cell r="AC24">
            <v>75162</v>
          </cell>
          <cell r="AD24">
            <v>145361</v>
          </cell>
          <cell r="AE24">
            <v>66728</v>
          </cell>
          <cell r="AF24">
            <v>15711</v>
          </cell>
          <cell r="AG24">
            <v>15915</v>
          </cell>
          <cell r="AH24">
            <v>41616</v>
          </cell>
          <cell r="AI24">
            <v>13480</v>
          </cell>
          <cell r="AJ24">
            <v>2245</v>
          </cell>
          <cell r="AK24">
            <v>5518256</v>
          </cell>
          <cell r="AL24">
            <v>20437</v>
          </cell>
          <cell r="AM24">
            <v>0</v>
          </cell>
          <cell r="AN24">
            <v>172201</v>
          </cell>
          <cell r="AO24">
            <v>286230</v>
          </cell>
          <cell r="AP24">
            <v>62253</v>
          </cell>
          <cell r="AQ24">
            <v>2043</v>
          </cell>
          <cell r="AR24">
            <v>280523</v>
          </cell>
          <cell r="AS24">
            <v>5132</v>
          </cell>
          <cell r="AT24">
            <v>93513</v>
          </cell>
          <cell r="AU24">
            <v>49032</v>
          </cell>
          <cell r="AV24">
            <v>24877</v>
          </cell>
          <cell r="AW24">
            <v>24558</v>
          </cell>
          <cell r="AX24">
            <v>130265</v>
          </cell>
          <cell r="AY24">
            <v>15797</v>
          </cell>
          <cell r="AZ24">
            <v>4715</v>
          </cell>
          <cell r="BA24">
            <v>529079</v>
          </cell>
          <cell r="BB24">
            <v>0</v>
          </cell>
          <cell r="BC24">
            <v>2103644</v>
          </cell>
          <cell r="BD24">
            <v>153489</v>
          </cell>
          <cell r="BE24">
            <v>10992.25</v>
          </cell>
          <cell r="BF24">
            <v>6240</v>
          </cell>
          <cell r="BG24">
            <v>1177044.8</v>
          </cell>
          <cell r="BH24">
            <v>15116.5</v>
          </cell>
          <cell r="BI24">
            <v>0</v>
          </cell>
          <cell r="BJ24">
            <v>0</v>
          </cell>
          <cell r="BK24">
            <v>0</v>
          </cell>
          <cell r="BL24">
            <v>1078472</v>
          </cell>
          <cell r="BM24">
            <v>14109</v>
          </cell>
          <cell r="BN24">
            <v>0</v>
          </cell>
          <cell r="BO24">
            <v>43525</v>
          </cell>
          <cell r="BP24">
            <v>0</v>
          </cell>
          <cell r="BQ24">
            <v>0</v>
          </cell>
          <cell r="BR24">
            <v>10513633</v>
          </cell>
          <cell r="BS24">
            <v>90610</v>
          </cell>
          <cell r="BT24">
            <v>3749</v>
          </cell>
          <cell r="BU24">
            <v>829781</v>
          </cell>
          <cell r="BV24">
            <v>0</v>
          </cell>
          <cell r="BW24">
            <v>17690</v>
          </cell>
          <cell r="BX24">
            <v>91812</v>
          </cell>
          <cell r="BY24">
            <v>15249.94</v>
          </cell>
          <cell r="BZ24">
            <v>14629</v>
          </cell>
          <cell r="CA24">
            <v>93949</v>
          </cell>
          <cell r="CB24">
            <v>49555</v>
          </cell>
          <cell r="CC24">
            <v>85427</v>
          </cell>
          <cell r="CD24">
            <v>59838</v>
          </cell>
          <cell r="CE24">
            <v>25210</v>
          </cell>
          <cell r="CF24">
            <v>9580</v>
          </cell>
          <cell r="CG24">
            <v>0</v>
          </cell>
          <cell r="CH24">
            <v>0</v>
          </cell>
          <cell r="CI24">
            <v>10423</v>
          </cell>
          <cell r="CJ24">
            <v>249302</v>
          </cell>
          <cell r="CK24">
            <v>0</v>
          </cell>
          <cell r="CL24">
            <v>0</v>
          </cell>
        </row>
        <row r="25">
          <cell r="A25" t="str">
            <v>4301020104.106</v>
          </cell>
          <cell r="B25" t="str">
            <v>รายได้ค่ารักษาชำระเงิน OP</v>
          </cell>
          <cell r="C25">
            <v>32302008</v>
          </cell>
          <cell r="D25">
            <v>1977156</v>
          </cell>
          <cell r="E25">
            <v>1343397</v>
          </cell>
          <cell r="F25">
            <v>2716496</v>
          </cell>
          <cell r="G25">
            <v>892377</v>
          </cell>
          <cell r="H25">
            <v>3317808</v>
          </cell>
          <cell r="I25">
            <v>829352.83</v>
          </cell>
          <cell r="J25">
            <v>4415404</v>
          </cell>
          <cell r="K25">
            <v>722413</v>
          </cell>
          <cell r="L25">
            <v>1086919</v>
          </cell>
          <cell r="M25">
            <v>11240136.48</v>
          </cell>
          <cell r="N25">
            <v>33167</v>
          </cell>
          <cell r="O25">
            <v>15516752.25</v>
          </cell>
          <cell r="P25">
            <v>2391524</v>
          </cell>
          <cell r="Q25">
            <v>2373827.1</v>
          </cell>
          <cell r="R25">
            <v>3882390.5</v>
          </cell>
          <cell r="S25">
            <v>2165337</v>
          </cell>
          <cell r="T25">
            <v>3502209</v>
          </cell>
          <cell r="U25">
            <v>1583158.5</v>
          </cell>
          <cell r="V25">
            <v>1206916.24</v>
          </cell>
          <cell r="W25">
            <v>20827796.16</v>
          </cell>
          <cell r="X25">
            <v>1142115</v>
          </cell>
          <cell r="Y25">
            <v>4159984.26</v>
          </cell>
          <cell r="Z25">
            <v>2643689</v>
          </cell>
          <cell r="AA25">
            <v>920313.5</v>
          </cell>
          <cell r="AB25">
            <v>1331317.5</v>
          </cell>
          <cell r="AC25">
            <v>5574799.2000000002</v>
          </cell>
          <cell r="AD25">
            <v>6927669</v>
          </cell>
          <cell r="AE25">
            <v>1489282.64</v>
          </cell>
          <cell r="AF25">
            <v>949526</v>
          </cell>
          <cell r="AG25">
            <v>1029779</v>
          </cell>
          <cell r="AH25">
            <v>5369000.9199999999</v>
          </cell>
          <cell r="AI25">
            <v>1221876.25</v>
          </cell>
          <cell r="AJ25">
            <v>1803994.75</v>
          </cell>
          <cell r="AK25">
            <v>39360732</v>
          </cell>
          <cell r="AL25">
            <v>1504348</v>
          </cell>
          <cell r="AM25">
            <v>849556.47999999998</v>
          </cell>
          <cell r="AN25">
            <v>3436923</v>
          </cell>
          <cell r="AO25">
            <v>2907703</v>
          </cell>
          <cell r="AP25">
            <v>1399503</v>
          </cell>
          <cell r="AQ25">
            <v>475110</v>
          </cell>
          <cell r="AR25">
            <v>8137226</v>
          </cell>
          <cell r="AS25">
            <v>1619912</v>
          </cell>
          <cell r="AT25">
            <v>2916008.23</v>
          </cell>
          <cell r="AU25">
            <v>2167817</v>
          </cell>
          <cell r="AV25">
            <v>1056041</v>
          </cell>
          <cell r="AW25">
            <v>706259</v>
          </cell>
          <cell r="AX25">
            <v>1418027.25</v>
          </cell>
          <cell r="AY25">
            <v>1300735</v>
          </cell>
          <cell r="AZ25">
            <v>716617</v>
          </cell>
          <cell r="BA25">
            <v>12890238.5</v>
          </cell>
          <cell r="BB25">
            <v>1473050</v>
          </cell>
          <cell r="BC25">
            <v>35303988.299999997</v>
          </cell>
          <cell r="BD25">
            <v>5263503</v>
          </cell>
          <cell r="BE25">
            <v>1625024.5</v>
          </cell>
          <cell r="BF25">
            <v>2296705</v>
          </cell>
          <cell r="BG25">
            <v>30860615.129999999</v>
          </cell>
          <cell r="BH25">
            <v>819855.55</v>
          </cell>
          <cell r="BI25">
            <v>539571</v>
          </cell>
          <cell r="BJ25">
            <v>1370893</v>
          </cell>
          <cell r="BK25">
            <v>1514570</v>
          </cell>
          <cell r="BL25">
            <v>13778185.939999999</v>
          </cell>
          <cell r="BM25">
            <v>3669847</v>
          </cell>
          <cell r="BN25">
            <v>1542304.25</v>
          </cell>
          <cell r="BO25">
            <v>3714383.47</v>
          </cell>
          <cell r="BP25">
            <v>1544039</v>
          </cell>
          <cell r="BQ25">
            <v>3326053</v>
          </cell>
          <cell r="BR25">
            <v>45099895.549999997</v>
          </cell>
          <cell r="BS25">
            <v>2979228.25</v>
          </cell>
          <cell r="BT25">
            <v>2398370</v>
          </cell>
          <cell r="BU25">
            <v>9261401.5800000001</v>
          </cell>
          <cell r="BV25">
            <v>589414</v>
          </cell>
          <cell r="BW25">
            <v>2143766</v>
          </cell>
          <cell r="BX25">
            <v>6085195.25</v>
          </cell>
          <cell r="BY25">
            <v>1104400</v>
          </cell>
          <cell r="BZ25">
            <v>1667381</v>
          </cell>
          <cell r="CA25">
            <v>1354098</v>
          </cell>
          <cell r="CB25">
            <v>1889097.5</v>
          </cell>
          <cell r="CC25">
            <v>7693360.75</v>
          </cell>
          <cell r="CD25">
            <v>2484148</v>
          </cell>
          <cell r="CE25">
            <v>4713533</v>
          </cell>
          <cell r="CF25">
            <v>940860</v>
          </cell>
          <cell r="CG25">
            <v>1099532</v>
          </cell>
          <cell r="CH25">
            <v>626314</v>
          </cell>
          <cell r="CI25">
            <v>1192018</v>
          </cell>
          <cell r="CJ25">
            <v>7959432.5</v>
          </cell>
          <cell r="CK25">
            <v>556946</v>
          </cell>
          <cell r="CL25">
            <v>797957</v>
          </cell>
        </row>
        <row r="26">
          <cell r="A26" t="str">
            <v>4301020104.107</v>
          </cell>
          <cell r="B26" t="str">
            <v>รายได้ค่ารักษาชำระเงิน IP</v>
          </cell>
          <cell r="C26">
            <v>50035207</v>
          </cell>
          <cell r="D26">
            <v>895767</v>
          </cell>
          <cell r="E26">
            <v>828682</v>
          </cell>
          <cell r="F26">
            <v>2204794</v>
          </cell>
          <cell r="G26">
            <v>256084</v>
          </cell>
          <cell r="H26">
            <v>604729</v>
          </cell>
          <cell r="I26">
            <v>244176.38</v>
          </cell>
          <cell r="J26">
            <v>3101037</v>
          </cell>
          <cell r="K26">
            <v>45669</v>
          </cell>
          <cell r="L26">
            <v>430116</v>
          </cell>
          <cell r="M26">
            <v>7454455</v>
          </cell>
          <cell r="N26">
            <v>0</v>
          </cell>
          <cell r="O26">
            <v>20244723</v>
          </cell>
          <cell r="P26">
            <v>1249542</v>
          </cell>
          <cell r="Q26">
            <v>1054215</v>
          </cell>
          <cell r="R26">
            <v>4784914</v>
          </cell>
          <cell r="S26">
            <v>1503123</v>
          </cell>
          <cell r="T26">
            <v>4644419</v>
          </cell>
          <cell r="U26">
            <v>609249</v>
          </cell>
          <cell r="V26">
            <v>607513.98</v>
          </cell>
          <cell r="W26">
            <v>57904393.659999996</v>
          </cell>
          <cell r="X26">
            <v>368022</v>
          </cell>
          <cell r="Y26">
            <v>3541330</v>
          </cell>
          <cell r="Z26">
            <v>1907599</v>
          </cell>
          <cell r="AA26">
            <v>285269</v>
          </cell>
          <cell r="AB26">
            <v>567642</v>
          </cell>
          <cell r="AC26">
            <v>5528452</v>
          </cell>
          <cell r="AD26">
            <v>2870785</v>
          </cell>
          <cell r="AE26">
            <v>539983</v>
          </cell>
          <cell r="AF26">
            <v>327990</v>
          </cell>
          <cell r="AG26">
            <v>679662</v>
          </cell>
          <cell r="AH26">
            <v>5320466</v>
          </cell>
          <cell r="AI26">
            <v>664530</v>
          </cell>
          <cell r="AJ26">
            <v>466874</v>
          </cell>
          <cell r="AK26">
            <v>142883781.5</v>
          </cell>
          <cell r="AL26">
            <v>528549</v>
          </cell>
          <cell r="AM26">
            <v>604564.5</v>
          </cell>
          <cell r="AN26">
            <v>2720893</v>
          </cell>
          <cell r="AO26">
            <v>9333640</v>
          </cell>
          <cell r="AP26">
            <v>424937</v>
          </cell>
          <cell r="AQ26">
            <v>90349</v>
          </cell>
          <cell r="AR26">
            <v>9524077</v>
          </cell>
          <cell r="AS26">
            <v>429666</v>
          </cell>
          <cell r="AT26">
            <v>3454686</v>
          </cell>
          <cell r="AU26">
            <v>2822186</v>
          </cell>
          <cell r="AV26">
            <v>699558</v>
          </cell>
          <cell r="AW26">
            <v>435293</v>
          </cell>
          <cell r="AX26">
            <v>849843</v>
          </cell>
          <cell r="AY26">
            <v>454657</v>
          </cell>
          <cell r="AZ26">
            <v>351082</v>
          </cell>
          <cell r="BA26">
            <v>12949327</v>
          </cell>
          <cell r="BB26">
            <v>586427</v>
          </cell>
          <cell r="BC26">
            <v>60802715.420000002</v>
          </cell>
          <cell r="BD26">
            <v>4860349.9400000004</v>
          </cell>
          <cell r="BE26">
            <v>482930</v>
          </cell>
          <cell r="BF26">
            <v>1224365</v>
          </cell>
          <cell r="BG26">
            <v>49567269.880000003</v>
          </cell>
          <cell r="BH26">
            <v>267804</v>
          </cell>
          <cell r="BI26">
            <v>0</v>
          </cell>
          <cell r="BJ26">
            <v>164101</v>
          </cell>
          <cell r="BK26">
            <v>0</v>
          </cell>
          <cell r="BL26">
            <v>33432657</v>
          </cell>
          <cell r="BM26">
            <v>543459</v>
          </cell>
          <cell r="BN26">
            <v>290890</v>
          </cell>
          <cell r="BO26">
            <v>1653825.3</v>
          </cell>
          <cell r="BP26">
            <v>586753</v>
          </cell>
          <cell r="BQ26">
            <v>451032</v>
          </cell>
          <cell r="BR26">
            <v>99464939</v>
          </cell>
          <cell r="BS26">
            <v>844348</v>
          </cell>
          <cell r="BT26">
            <v>878519</v>
          </cell>
          <cell r="BU26">
            <v>7752089</v>
          </cell>
          <cell r="BV26">
            <v>10764</v>
          </cell>
          <cell r="BW26">
            <v>82055</v>
          </cell>
          <cell r="BX26">
            <v>3188598</v>
          </cell>
          <cell r="BY26">
            <v>392754</v>
          </cell>
          <cell r="BZ26">
            <v>342404</v>
          </cell>
          <cell r="CA26">
            <v>334138</v>
          </cell>
          <cell r="CB26">
            <v>1094372</v>
          </cell>
          <cell r="CC26">
            <v>3391454</v>
          </cell>
          <cell r="CD26">
            <v>2575348.9</v>
          </cell>
          <cell r="CE26">
            <v>3412091</v>
          </cell>
          <cell r="CF26">
            <v>663623</v>
          </cell>
          <cell r="CG26">
            <v>145453</v>
          </cell>
          <cell r="CH26">
            <v>448856</v>
          </cell>
          <cell r="CI26">
            <v>150600</v>
          </cell>
          <cell r="CJ26">
            <v>3136441</v>
          </cell>
          <cell r="CK26">
            <v>69631</v>
          </cell>
          <cell r="CL26">
            <v>14941</v>
          </cell>
        </row>
        <row r="27">
          <cell r="A27" t="str">
            <v>4301020104.401</v>
          </cell>
          <cell r="B27" t="str">
            <v>รายได้ค่ารักษาเบิกจ่ายตรงกรมบัญชีกลาง OP</v>
          </cell>
          <cell r="C27">
            <v>64973485</v>
          </cell>
          <cell r="D27">
            <v>9348908.3599999994</v>
          </cell>
          <cell r="E27">
            <v>3613667.5</v>
          </cell>
          <cell r="F27">
            <v>2674648</v>
          </cell>
          <cell r="G27">
            <v>1062952</v>
          </cell>
          <cell r="H27">
            <v>12150186</v>
          </cell>
          <cell r="I27">
            <v>2435057.64</v>
          </cell>
          <cell r="J27">
            <v>10848367.949999999</v>
          </cell>
          <cell r="K27">
            <v>2733541</v>
          </cell>
          <cell r="L27">
            <v>1761038.24</v>
          </cell>
          <cell r="M27">
            <v>18322668.829999998</v>
          </cell>
          <cell r="N27">
            <v>0</v>
          </cell>
          <cell r="O27">
            <v>27278596</v>
          </cell>
          <cell r="P27">
            <v>3449457.55</v>
          </cell>
          <cell r="Q27">
            <v>2384415.2999999998</v>
          </cell>
          <cell r="R27">
            <v>11021973</v>
          </cell>
          <cell r="S27">
            <v>4071017</v>
          </cell>
          <cell r="T27">
            <v>5373340</v>
          </cell>
          <cell r="U27">
            <v>3060373</v>
          </cell>
          <cell r="V27">
            <v>1212004.76</v>
          </cell>
          <cell r="W27">
            <v>70111467</v>
          </cell>
          <cell r="X27">
            <v>1079524</v>
          </cell>
          <cell r="Y27">
            <v>5354107.75</v>
          </cell>
          <cell r="Z27">
            <v>2136221</v>
          </cell>
          <cell r="AA27">
            <v>1617467</v>
          </cell>
          <cell r="AB27">
            <v>2577730.5</v>
          </cell>
          <cell r="AC27">
            <v>3953287.5</v>
          </cell>
          <cell r="AD27">
            <v>10213199.199999999</v>
          </cell>
          <cell r="AE27">
            <v>3039386.11</v>
          </cell>
          <cell r="AF27">
            <v>1930725</v>
          </cell>
          <cell r="AG27">
            <v>1960694</v>
          </cell>
          <cell r="AH27">
            <v>8332144</v>
          </cell>
          <cell r="AI27">
            <v>2095722</v>
          </cell>
          <cell r="AJ27">
            <v>1583376.75</v>
          </cell>
          <cell r="AK27">
            <v>218422368.59999999</v>
          </cell>
          <cell r="AL27">
            <v>2214753</v>
          </cell>
          <cell r="AM27">
            <v>2109997.5</v>
          </cell>
          <cell r="AN27">
            <v>7653909</v>
          </cell>
          <cell r="AO27">
            <v>8555746</v>
          </cell>
          <cell r="AP27">
            <v>5414663</v>
          </cell>
          <cell r="AQ27">
            <v>1186308</v>
          </cell>
          <cell r="AR27">
            <v>30486529.75</v>
          </cell>
          <cell r="AS27">
            <v>3325980.5</v>
          </cell>
          <cell r="AT27">
            <v>21139480</v>
          </cell>
          <cell r="AU27">
            <v>6730253</v>
          </cell>
          <cell r="AV27">
            <v>1789416</v>
          </cell>
          <cell r="AW27">
            <v>1327080.5</v>
          </cell>
          <cell r="AX27">
            <v>4592639.4400000004</v>
          </cell>
          <cell r="AY27">
            <v>2764886</v>
          </cell>
          <cell r="AZ27">
            <v>2116080</v>
          </cell>
          <cell r="BA27">
            <v>43390916</v>
          </cell>
          <cell r="BB27">
            <v>1954877.26</v>
          </cell>
          <cell r="BC27">
            <v>88650279</v>
          </cell>
          <cell r="BD27">
            <v>9230252</v>
          </cell>
          <cell r="BE27">
            <v>2965201.75</v>
          </cell>
          <cell r="BF27">
            <v>2070226</v>
          </cell>
          <cell r="BG27">
            <v>43547547.170000002</v>
          </cell>
          <cell r="BH27">
            <v>892437</v>
          </cell>
          <cell r="BI27">
            <v>612966</v>
          </cell>
          <cell r="BJ27">
            <v>742635.85</v>
          </cell>
          <cell r="BK27">
            <v>781705</v>
          </cell>
          <cell r="BL27">
            <v>44493282</v>
          </cell>
          <cell r="BM27">
            <v>6053035</v>
          </cell>
          <cell r="BN27">
            <v>3421531</v>
          </cell>
          <cell r="BO27">
            <v>5874070</v>
          </cell>
          <cell r="BP27">
            <v>2791178.51</v>
          </cell>
          <cell r="BQ27">
            <v>1988776</v>
          </cell>
          <cell r="BR27">
            <v>268917459</v>
          </cell>
          <cell r="BS27">
            <v>4184425.25</v>
          </cell>
          <cell r="BT27">
            <v>3013592.72</v>
          </cell>
          <cell r="BU27">
            <v>31863852.48</v>
          </cell>
          <cell r="BV27">
            <v>1077311</v>
          </cell>
          <cell r="BW27">
            <v>2858526</v>
          </cell>
          <cell r="BX27">
            <v>19978691.75</v>
          </cell>
          <cell r="BY27">
            <v>2662702.89</v>
          </cell>
          <cell r="BZ27">
            <v>2110813.85</v>
          </cell>
          <cell r="CA27">
            <v>3824714</v>
          </cell>
          <cell r="CB27">
            <v>3397516.75</v>
          </cell>
          <cell r="CC27">
            <v>12941554.25</v>
          </cell>
          <cell r="CD27">
            <v>2715401.4</v>
          </cell>
          <cell r="CE27">
            <v>7510011.5</v>
          </cell>
          <cell r="CF27">
            <v>2492688.5</v>
          </cell>
          <cell r="CG27">
            <v>1940293</v>
          </cell>
          <cell r="CH27">
            <v>1089978.5</v>
          </cell>
          <cell r="CI27">
            <v>1777923</v>
          </cell>
          <cell r="CJ27">
            <v>15440579.5</v>
          </cell>
          <cell r="CK27">
            <v>777575</v>
          </cell>
          <cell r="CL27">
            <v>629254.39</v>
          </cell>
        </row>
        <row r="28">
          <cell r="A28" t="str">
            <v>4301020104.402</v>
          </cell>
          <cell r="B28" t="str">
            <v>รายได้ค่ารักษาเบิกจ่ายตรงกรมบัญชีกลาง IP</v>
          </cell>
          <cell r="C28">
            <v>31717518.93</v>
          </cell>
          <cell r="D28">
            <v>513395</v>
          </cell>
          <cell r="E28">
            <v>1267882.95</v>
          </cell>
          <cell r="F28">
            <v>943408</v>
          </cell>
          <cell r="G28">
            <v>220633</v>
          </cell>
          <cell r="H28">
            <v>2862447.83</v>
          </cell>
          <cell r="I28">
            <v>1040409.18</v>
          </cell>
          <cell r="J28">
            <v>2789527.71</v>
          </cell>
          <cell r="K28">
            <v>727558</v>
          </cell>
          <cell r="L28">
            <v>641033.48</v>
          </cell>
          <cell r="M28">
            <v>8240945</v>
          </cell>
          <cell r="N28">
            <v>0</v>
          </cell>
          <cell r="O28">
            <v>14814964.5</v>
          </cell>
          <cell r="P28">
            <v>1623230</v>
          </cell>
          <cell r="Q28">
            <v>1465181.92</v>
          </cell>
          <cell r="R28">
            <v>6472442.4199999999</v>
          </cell>
          <cell r="S28">
            <v>943402.11</v>
          </cell>
          <cell r="T28">
            <v>1813231</v>
          </cell>
          <cell r="U28">
            <v>1778732</v>
          </cell>
          <cell r="V28">
            <v>430087.22</v>
          </cell>
          <cell r="W28">
            <v>61919053.710000001</v>
          </cell>
          <cell r="X28">
            <v>833159</v>
          </cell>
          <cell r="Y28">
            <v>2300348</v>
          </cell>
          <cell r="Z28">
            <v>1231002</v>
          </cell>
          <cell r="AA28">
            <v>647901</v>
          </cell>
          <cell r="AB28">
            <v>545499</v>
          </cell>
          <cell r="AC28">
            <v>2302801</v>
          </cell>
          <cell r="AD28">
            <v>4294563</v>
          </cell>
          <cell r="AE28">
            <v>1416782</v>
          </cell>
          <cell r="AF28">
            <v>962522</v>
          </cell>
          <cell r="AG28">
            <v>620986</v>
          </cell>
          <cell r="AH28">
            <v>3311461</v>
          </cell>
          <cell r="AI28">
            <v>867503</v>
          </cell>
          <cell r="AJ28">
            <v>557981.86</v>
          </cell>
          <cell r="AK28">
            <v>131826976.5</v>
          </cell>
          <cell r="AL28">
            <v>748524</v>
          </cell>
          <cell r="AM28">
            <v>903316.5</v>
          </cell>
          <cell r="AN28">
            <v>9075399.3399999999</v>
          </cell>
          <cell r="AO28">
            <v>4898455.96</v>
          </cell>
          <cell r="AP28">
            <v>1881609</v>
          </cell>
          <cell r="AQ28">
            <v>307081.05</v>
          </cell>
          <cell r="AR28">
            <v>12743474</v>
          </cell>
          <cell r="AS28">
            <v>1144820</v>
          </cell>
          <cell r="AT28">
            <v>2380584.09</v>
          </cell>
          <cell r="AU28">
            <v>4597407</v>
          </cell>
          <cell r="AV28">
            <v>1020207</v>
          </cell>
          <cell r="AW28">
            <v>999041</v>
          </cell>
          <cell r="AX28">
            <v>2166384.39</v>
          </cell>
          <cell r="AY28">
            <v>605323</v>
          </cell>
          <cell r="AZ28">
            <v>792285.7</v>
          </cell>
          <cell r="BA28">
            <v>15463921</v>
          </cell>
          <cell r="BB28">
            <v>1776212.8</v>
          </cell>
          <cell r="BC28">
            <v>58900411</v>
          </cell>
          <cell r="BD28">
            <v>4055181</v>
          </cell>
          <cell r="BE28">
            <v>634476.61</v>
          </cell>
          <cell r="BF28">
            <v>615254</v>
          </cell>
          <cell r="BG28">
            <v>34872369.899999999</v>
          </cell>
          <cell r="BH28">
            <v>315118</v>
          </cell>
          <cell r="BI28">
            <v>0</v>
          </cell>
          <cell r="BJ28">
            <v>267339</v>
          </cell>
          <cell r="BK28">
            <v>0</v>
          </cell>
          <cell r="BL28">
            <v>27757867</v>
          </cell>
          <cell r="BM28">
            <v>1807794.81</v>
          </cell>
          <cell r="BN28">
            <v>1116963.71</v>
          </cell>
          <cell r="BO28">
            <v>2708402.36</v>
          </cell>
          <cell r="BP28">
            <v>1165919</v>
          </cell>
          <cell r="BQ28">
            <v>1492598.35</v>
          </cell>
          <cell r="BR28">
            <v>218488425.87</v>
          </cell>
          <cell r="BS28">
            <v>2235840.12</v>
          </cell>
          <cell r="BT28">
            <v>2397330.04</v>
          </cell>
          <cell r="BU28">
            <v>13434131.779999999</v>
          </cell>
          <cell r="BV28">
            <v>102968</v>
          </cell>
          <cell r="BW28">
            <v>1044957</v>
          </cell>
          <cell r="BX28">
            <v>4530061.25</v>
          </cell>
          <cell r="BY28">
            <v>775791.5</v>
          </cell>
          <cell r="BZ28">
            <v>506692.09</v>
          </cell>
          <cell r="CA28">
            <v>1530153</v>
          </cell>
          <cell r="CB28">
            <v>2178481</v>
          </cell>
          <cell r="CC28">
            <v>3622239</v>
          </cell>
          <cell r="CD28">
            <v>1773479</v>
          </cell>
          <cell r="CE28">
            <v>3582300.5</v>
          </cell>
          <cell r="CF28">
            <v>1038001.3</v>
          </cell>
          <cell r="CG28">
            <v>784370</v>
          </cell>
          <cell r="CH28">
            <v>607690</v>
          </cell>
          <cell r="CI28">
            <v>1085003.7</v>
          </cell>
          <cell r="CJ28">
            <v>4820285.5</v>
          </cell>
          <cell r="CK28">
            <v>98457.31</v>
          </cell>
          <cell r="CL28">
            <v>87140</v>
          </cell>
        </row>
        <row r="29">
          <cell r="A29" t="str">
            <v>4301020104.405</v>
          </cell>
          <cell r="B29" t="str">
            <v>ส่วนต่างค่ารักษาที่สูงกว่าข้อตกลงในการจ่ายตาม DRG -เบิกจ่ายตรงกรมบัญชีกลาง</v>
          </cell>
          <cell r="C29">
            <v>-5920252.4800000004</v>
          </cell>
          <cell r="D29">
            <v>-18062.48</v>
          </cell>
          <cell r="E29">
            <v>-23875.7</v>
          </cell>
          <cell r="F29">
            <v>0</v>
          </cell>
          <cell r="G29">
            <v>-16838.490000000002</v>
          </cell>
          <cell r="H29">
            <v>-383152.25</v>
          </cell>
          <cell r="I29">
            <v>-758157.17</v>
          </cell>
          <cell r="J29">
            <v>-486678.32</v>
          </cell>
          <cell r="K29">
            <v>0</v>
          </cell>
          <cell r="L29">
            <v>-83117.25</v>
          </cell>
          <cell r="M29">
            <v>-2713155.83</v>
          </cell>
          <cell r="N29">
            <v>0</v>
          </cell>
          <cell r="O29">
            <v>-2598285.2599999998</v>
          </cell>
          <cell r="P29">
            <v>-404695.37</v>
          </cell>
          <cell r="Q29">
            <v>-271317.3</v>
          </cell>
          <cell r="R29">
            <v>-1729854.71</v>
          </cell>
          <cell r="S29">
            <v>-158699.17000000001</v>
          </cell>
          <cell r="T29">
            <v>-353952.45</v>
          </cell>
          <cell r="U29">
            <v>-254225.49</v>
          </cell>
          <cell r="V29">
            <v>-106029.42</v>
          </cell>
          <cell r="W29">
            <v>-5733189.0999999996</v>
          </cell>
          <cell r="X29">
            <v>-227948.65</v>
          </cell>
          <cell r="Y29">
            <v>-415489.76</v>
          </cell>
          <cell r="Z29">
            <v>-322057.15999999997</v>
          </cell>
          <cell r="AA29">
            <v>-149006.5</v>
          </cell>
          <cell r="AB29">
            <v>-42922.52</v>
          </cell>
          <cell r="AC29">
            <v>-309682.26</v>
          </cell>
          <cell r="AD29">
            <v>-482719.59</v>
          </cell>
          <cell r="AE29">
            <v>-475661.43</v>
          </cell>
          <cell r="AF29">
            <v>-156983.29999999999</v>
          </cell>
          <cell r="AG29">
            <v>-57569.03</v>
          </cell>
          <cell r="AH29">
            <v>-330156.52</v>
          </cell>
          <cell r="AI29">
            <v>-287880.09999999998</v>
          </cell>
          <cell r="AJ29">
            <v>-50013.23</v>
          </cell>
          <cell r="AK29">
            <v>-37999808.520000003</v>
          </cell>
          <cell r="AL29">
            <v>-95145.47</v>
          </cell>
          <cell r="AM29">
            <v>-103076.83</v>
          </cell>
          <cell r="AN29">
            <v>-3068962.41</v>
          </cell>
          <cell r="AO29">
            <v>-847435.08</v>
          </cell>
          <cell r="AP29">
            <v>-238637.3</v>
          </cell>
          <cell r="AQ29">
            <v>-30071.94</v>
          </cell>
          <cell r="AR29">
            <v>-2606881.7999999998</v>
          </cell>
          <cell r="AS29">
            <v>-133855.87</v>
          </cell>
          <cell r="AT29">
            <v>-557806.07999999996</v>
          </cell>
          <cell r="AU29">
            <v>-582146.42000000004</v>
          </cell>
          <cell r="AV29">
            <v>-137855.24</v>
          </cell>
          <cell r="AW29">
            <v>-207967.06</v>
          </cell>
          <cell r="AX29">
            <v>-341736.39</v>
          </cell>
          <cell r="AY29">
            <v>-98754.6</v>
          </cell>
          <cell r="AZ29">
            <v>-73443.789999999994</v>
          </cell>
          <cell r="BA29">
            <v>-2474194.92</v>
          </cell>
          <cell r="BB29">
            <v>-378546.45</v>
          </cell>
          <cell r="BC29">
            <v>-12514667.25</v>
          </cell>
          <cell r="BD29">
            <v>-521352.28</v>
          </cell>
          <cell r="BE29">
            <v>-33119.879999999997</v>
          </cell>
          <cell r="BF29">
            <v>-10240</v>
          </cell>
          <cell r="BG29">
            <v>-5143205.17</v>
          </cell>
          <cell r="BH29">
            <v>-41627.360000000001</v>
          </cell>
          <cell r="BI29">
            <v>0</v>
          </cell>
          <cell r="BJ29">
            <v>-113962.78</v>
          </cell>
          <cell r="BK29">
            <v>0</v>
          </cell>
          <cell r="BL29">
            <v>-7104449.7000000002</v>
          </cell>
          <cell r="BM29">
            <v>-263205.74</v>
          </cell>
          <cell r="BN29">
            <v>-273224.36</v>
          </cell>
          <cell r="BO29">
            <v>-360609.09</v>
          </cell>
          <cell r="BP29">
            <v>-377697.96</v>
          </cell>
          <cell r="BQ29">
            <v>-184435.02</v>
          </cell>
          <cell r="BR29">
            <v>-34826325.109999999</v>
          </cell>
          <cell r="BS29">
            <v>-556838.04</v>
          </cell>
          <cell r="BT29">
            <v>-406929.89</v>
          </cell>
          <cell r="BU29">
            <v>-2836756.48</v>
          </cell>
          <cell r="BV29">
            <v>-7449.27</v>
          </cell>
          <cell r="BW29">
            <v>-94646.52</v>
          </cell>
          <cell r="BX29">
            <v>-1204989.48</v>
          </cell>
          <cell r="BY29">
            <v>-66253.73</v>
          </cell>
          <cell r="BZ29">
            <v>-93506.53</v>
          </cell>
          <cell r="CA29">
            <v>-320377.65999999997</v>
          </cell>
          <cell r="CB29">
            <v>-263067.53999999998</v>
          </cell>
          <cell r="CC29">
            <v>-703816.76</v>
          </cell>
          <cell r="CD29">
            <v>-223359.37</v>
          </cell>
          <cell r="CE29">
            <v>-427180.37</v>
          </cell>
          <cell r="CF29">
            <v>-186139.01</v>
          </cell>
          <cell r="CG29">
            <v>-111188.43</v>
          </cell>
          <cell r="CH29">
            <v>-80964.45</v>
          </cell>
          <cell r="CI29">
            <v>-200216.81</v>
          </cell>
          <cell r="CJ29">
            <v>-1399999.48</v>
          </cell>
          <cell r="CK29">
            <v>-82154.41</v>
          </cell>
          <cell r="CL29">
            <v>-20198.52</v>
          </cell>
        </row>
        <row r="30">
          <cell r="A30" t="str">
            <v>4301020104.406</v>
          </cell>
          <cell r="B30" t="str">
            <v>ส่วนต่างค่ารักษาที่ต่ำกว่าข้อตกลงในการจ่ายตาม DRG -เบิกจ่ายตรงกรมบัญชีกลาง</v>
          </cell>
          <cell r="C30">
            <v>6826769.4299999997</v>
          </cell>
          <cell r="D30">
            <v>77633.84</v>
          </cell>
          <cell r="E30">
            <v>222422.89</v>
          </cell>
          <cell r="F30">
            <v>0</v>
          </cell>
          <cell r="G30">
            <v>66151.98</v>
          </cell>
          <cell r="H30">
            <v>67601.48</v>
          </cell>
          <cell r="I30">
            <v>341851.83</v>
          </cell>
          <cell r="J30">
            <v>1114927.1200000001</v>
          </cell>
          <cell r="K30">
            <v>1436</v>
          </cell>
          <cell r="L30">
            <v>106160.15</v>
          </cell>
          <cell r="M30">
            <v>1079522.6599999999</v>
          </cell>
          <cell r="N30">
            <v>0</v>
          </cell>
          <cell r="O30">
            <v>2792816.59</v>
          </cell>
          <cell r="P30">
            <v>161002.82</v>
          </cell>
          <cell r="Q30">
            <v>132941.04999999999</v>
          </cell>
          <cell r="R30">
            <v>117431.39</v>
          </cell>
          <cell r="S30">
            <v>822.59</v>
          </cell>
          <cell r="T30">
            <v>149409.25</v>
          </cell>
          <cell r="U30">
            <v>49066.65</v>
          </cell>
          <cell r="V30">
            <v>104344.95</v>
          </cell>
          <cell r="W30">
            <v>9303914.8100000005</v>
          </cell>
          <cell r="X30">
            <v>114893.63</v>
          </cell>
          <cell r="Y30">
            <v>397487.88</v>
          </cell>
          <cell r="Z30">
            <v>176902.21</v>
          </cell>
          <cell r="AA30">
            <v>80251.039999999994</v>
          </cell>
          <cell r="AB30">
            <v>153295.22</v>
          </cell>
          <cell r="AC30">
            <v>324580.5</v>
          </cell>
          <cell r="AD30">
            <v>686455.95</v>
          </cell>
          <cell r="AE30">
            <v>60738.7</v>
          </cell>
          <cell r="AF30">
            <v>267729.34999999998</v>
          </cell>
          <cell r="AG30">
            <v>85452.01</v>
          </cell>
          <cell r="AH30">
            <v>611833.64</v>
          </cell>
          <cell r="AI30">
            <v>216569.87</v>
          </cell>
          <cell r="AJ30">
            <v>170920.21</v>
          </cell>
          <cell r="AK30">
            <v>20427687.260000002</v>
          </cell>
          <cell r="AL30">
            <v>164267.99</v>
          </cell>
          <cell r="AM30">
            <v>150383.76999999999</v>
          </cell>
          <cell r="AN30">
            <v>688039.93</v>
          </cell>
          <cell r="AO30">
            <v>755399.31</v>
          </cell>
          <cell r="AP30">
            <v>276904.78000000003</v>
          </cell>
          <cell r="AQ30">
            <v>71435.570000000007</v>
          </cell>
          <cell r="AR30">
            <v>934600.49</v>
          </cell>
          <cell r="AS30">
            <v>290343.17</v>
          </cell>
          <cell r="AT30">
            <v>36876.480000000003</v>
          </cell>
          <cell r="AU30">
            <v>653482.54</v>
          </cell>
          <cell r="AV30">
            <v>165261.24</v>
          </cell>
          <cell r="AW30">
            <v>98729.98</v>
          </cell>
          <cell r="AX30">
            <v>254332.43</v>
          </cell>
          <cell r="AY30">
            <v>83302.45</v>
          </cell>
          <cell r="AZ30">
            <v>163817.26999999999</v>
          </cell>
          <cell r="BA30">
            <v>4084967.96</v>
          </cell>
          <cell r="BB30">
            <v>85232.46</v>
          </cell>
          <cell r="BC30">
            <v>8227267.4800000004</v>
          </cell>
          <cell r="BD30">
            <v>1263322.82</v>
          </cell>
          <cell r="BE30">
            <v>275331.26</v>
          </cell>
          <cell r="BF30">
            <v>70110</v>
          </cell>
          <cell r="BG30">
            <v>2804947.94</v>
          </cell>
          <cell r="BH30">
            <v>60126.5</v>
          </cell>
          <cell r="BI30">
            <v>0</v>
          </cell>
          <cell r="BJ30">
            <v>32294.47</v>
          </cell>
          <cell r="BK30">
            <v>0</v>
          </cell>
          <cell r="BL30">
            <v>6709138.6200000001</v>
          </cell>
          <cell r="BM30">
            <v>201701.53</v>
          </cell>
          <cell r="BN30">
            <v>153545.63</v>
          </cell>
          <cell r="BO30">
            <v>593021.9</v>
          </cell>
          <cell r="BP30">
            <v>93636.92</v>
          </cell>
          <cell r="BQ30">
            <v>269673.82</v>
          </cell>
          <cell r="BR30">
            <v>48385482.969999999</v>
          </cell>
          <cell r="BS30">
            <v>125013.09</v>
          </cell>
          <cell r="BT30">
            <v>228625.78</v>
          </cell>
          <cell r="BU30">
            <v>3623989.91</v>
          </cell>
          <cell r="BV30">
            <v>70191.16</v>
          </cell>
          <cell r="BW30">
            <v>292688.14</v>
          </cell>
          <cell r="BX30">
            <v>621276.54</v>
          </cell>
          <cell r="BY30">
            <v>334187.21999999997</v>
          </cell>
          <cell r="BZ30">
            <v>71587.839999999997</v>
          </cell>
          <cell r="CA30">
            <v>200456.72</v>
          </cell>
          <cell r="CB30">
            <v>283870.71999999997</v>
          </cell>
          <cell r="CC30">
            <v>510017.94</v>
          </cell>
          <cell r="CD30">
            <v>322437.26</v>
          </cell>
          <cell r="CE30">
            <v>650979.87</v>
          </cell>
          <cell r="CF30">
            <v>201554.04</v>
          </cell>
          <cell r="CG30">
            <v>107415.91</v>
          </cell>
          <cell r="CH30">
            <v>97733.37</v>
          </cell>
          <cell r="CI30">
            <v>118176.83</v>
          </cell>
          <cell r="CJ30">
            <v>397186.03</v>
          </cell>
          <cell r="CK30">
            <v>36240.589999999997</v>
          </cell>
          <cell r="CL30">
            <v>27115.49</v>
          </cell>
        </row>
        <row r="31">
          <cell r="A31" t="str">
            <v>4301020104.602</v>
          </cell>
          <cell r="B31" t="str">
            <v>รายได้ค่ารักษา พรบ.รถ OP</v>
          </cell>
          <cell r="C31">
            <v>233510</v>
          </cell>
          <cell r="D31">
            <v>91600</v>
          </cell>
          <cell r="E31">
            <v>131937</v>
          </cell>
          <cell r="F31">
            <v>52645</v>
          </cell>
          <cell r="G31">
            <v>94874</v>
          </cell>
          <cell r="H31">
            <v>291817</v>
          </cell>
          <cell r="I31">
            <v>744</v>
          </cell>
          <cell r="J31">
            <v>47672</v>
          </cell>
          <cell r="K31">
            <v>130116</v>
          </cell>
          <cell r="L31">
            <v>217768</v>
          </cell>
          <cell r="M31">
            <v>315523</v>
          </cell>
          <cell r="N31">
            <v>16023</v>
          </cell>
          <cell r="O31">
            <v>640050</v>
          </cell>
          <cell r="P31">
            <v>309839</v>
          </cell>
          <cell r="Q31">
            <v>180095</v>
          </cell>
          <cell r="R31">
            <v>64241</v>
          </cell>
          <cell r="S31">
            <v>115141</v>
          </cell>
          <cell r="T31">
            <v>272970</v>
          </cell>
          <cell r="U31">
            <v>308980</v>
          </cell>
          <cell r="V31">
            <v>48084</v>
          </cell>
          <cell r="W31">
            <v>158255</v>
          </cell>
          <cell r="X31">
            <v>8946</v>
          </cell>
          <cell r="Y31">
            <v>343110</v>
          </cell>
          <cell r="Z31">
            <v>90877</v>
          </cell>
          <cell r="AA31">
            <v>74021.75</v>
          </cell>
          <cell r="AB31">
            <v>137603</v>
          </cell>
          <cell r="AC31">
            <v>66591</v>
          </cell>
          <cell r="AD31">
            <v>351718</v>
          </cell>
          <cell r="AE31">
            <v>87873</v>
          </cell>
          <cell r="AF31">
            <v>101754</v>
          </cell>
          <cell r="AG31">
            <v>129987</v>
          </cell>
          <cell r="AH31">
            <v>80596</v>
          </cell>
          <cell r="AI31">
            <v>143425</v>
          </cell>
          <cell r="AJ31">
            <v>115925</v>
          </cell>
          <cell r="AK31">
            <v>984153</v>
          </cell>
          <cell r="AL31">
            <v>194161</v>
          </cell>
          <cell r="AM31">
            <v>84631.5</v>
          </cell>
          <cell r="AN31">
            <v>233770</v>
          </cell>
          <cell r="AO31">
            <v>436318</v>
          </cell>
          <cell r="AP31">
            <v>242492</v>
          </cell>
          <cell r="AQ31">
            <v>77636</v>
          </cell>
          <cell r="AR31">
            <v>415589</v>
          </cell>
          <cell r="AS31">
            <v>203124</v>
          </cell>
          <cell r="AT31">
            <v>442498</v>
          </cell>
          <cell r="AU31">
            <v>322744</v>
          </cell>
          <cell r="AV31">
            <v>63531</v>
          </cell>
          <cell r="AW31">
            <v>157466</v>
          </cell>
          <cell r="AX31">
            <v>151079</v>
          </cell>
          <cell r="AY31">
            <v>154562</v>
          </cell>
          <cell r="AZ31">
            <v>171994</v>
          </cell>
          <cell r="BA31">
            <v>1079827</v>
          </cell>
          <cell r="BB31">
            <v>167257</v>
          </cell>
          <cell r="BC31">
            <v>428904</v>
          </cell>
          <cell r="BD31">
            <v>327788</v>
          </cell>
          <cell r="BE31">
            <v>105965</v>
          </cell>
          <cell r="BF31">
            <v>2485</v>
          </cell>
          <cell r="BG31">
            <v>223179.3</v>
          </cell>
          <cell r="BH31">
            <v>66679.5</v>
          </cell>
          <cell r="BI31">
            <v>3565</v>
          </cell>
          <cell r="BJ31">
            <v>111939</v>
          </cell>
          <cell r="BK31">
            <v>0</v>
          </cell>
          <cell r="BL31">
            <v>518243</v>
          </cell>
          <cell r="BM31">
            <v>100869</v>
          </cell>
          <cell r="BN31">
            <v>29747</v>
          </cell>
          <cell r="BO31">
            <v>542895</v>
          </cell>
          <cell r="BP31">
            <v>129414</v>
          </cell>
          <cell r="BQ31">
            <v>115738</v>
          </cell>
          <cell r="BR31">
            <v>499204</v>
          </cell>
          <cell r="BS31">
            <v>442551</v>
          </cell>
          <cell r="BT31">
            <v>179124</v>
          </cell>
          <cell r="BU31">
            <v>1032685</v>
          </cell>
          <cell r="BV31">
            <v>106891</v>
          </cell>
          <cell r="BW31">
            <v>81243</v>
          </cell>
          <cell r="BX31">
            <v>321909</v>
          </cell>
          <cell r="BY31">
            <v>105804</v>
          </cell>
          <cell r="BZ31">
            <v>34430</v>
          </cell>
          <cell r="CA31">
            <v>252152</v>
          </cell>
          <cell r="CB31">
            <v>266271</v>
          </cell>
          <cell r="CC31">
            <v>638727</v>
          </cell>
          <cell r="CD31">
            <v>205023</v>
          </cell>
          <cell r="CE31">
            <v>308150</v>
          </cell>
          <cell r="CF31">
            <v>69716</v>
          </cell>
          <cell r="CG31">
            <v>285788</v>
          </cell>
          <cell r="CH31">
            <v>239216</v>
          </cell>
          <cell r="CI31">
            <v>111296</v>
          </cell>
          <cell r="CJ31">
            <v>1367312</v>
          </cell>
          <cell r="CK31">
            <v>21264</v>
          </cell>
          <cell r="CL31">
            <v>91341</v>
          </cell>
        </row>
        <row r="32">
          <cell r="A32" t="str">
            <v>4301020104.603</v>
          </cell>
          <cell r="B32" t="str">
            <v>รายได้ค่ารักษา พรบ.รถ IP</v>
          </cell>
          <cell r="C32">
            <v>7660978</v>
          </cell>
          <cell r="D32">
            <v>56892</v>
          </cell>
          <cell r="E32">
            <v>78586</v>
          </cell>
          <cell r="F32">
            <v>25799</v>
          </cell>
          <cell r="G32">
            <v>44811</v>
          </cell>
          <cell r="H32">
            <v>102081</v>
          </cell>
          <cell r="I32">
            <v>69025</v>
          </cell>
          <cell r="J32">
            <v>263844.5</v>
          </cell>
          <cell r="K32">
            <v>103865</v>
          </cell>
          <cell r="L32">
            <v>179920</v>
          </cell>
          <cell r="M32">
            <v>588743</v>
          </cell>
          <cell r="N32">
            <v>26010</v>
          </cell>
          <cell r="O32">
            <v>9237384</v>
          </cell>
          <cell r="P32">
            <v>364674</v>
          </cell>
          <cell r="Q32">
            <v>214763</v>
          </cell>
          <cell r="R32">
            <v>742136</v>
          </cell>
          <cell r="S32">
            <v>146039.75</v>
          </cell>
          <cell r="T32">
            <v>290436</v>
          </cell>
          <cell r="U32">
            <v>588599</v>
          </cell>
          <cell r="V32">
            <v>20259</v>
          </cell>
          <cell r="W32">
            <v>16578729.699999999</v>
          </cell>
          <cell r="X32">
            <v>56806</v>
          </cell>
          <cell r="Y32">
            <v>185209</v>
          </cell>
          <cell r="Z32">
            <v>96750</v>
          </cell>
          <cell r="AA32">
            <v>60621.75</v>
          </cell>
          <cell r="AB32">
            <v>82563</v>
          </cell>
          <cell r="AC32">
            <v>74682</v>
          </cell>
          <cell r="AD32">
            <v>480793</v>
          </cell>
          <cell r="AE32">
            <v>64748</v>
          </cell>
          <cell r="AF32">
            <v>110286</v>
          </cell>
          <cell r="AG32">
            <v>100085</v>
          </cell>
          <cell r="AH32">
            <v>35955</v>
          </cell>
          <cell r="AI32">
            <v>103241</v>
          </cell>
          <cell r="AJ32">
            <v>135795</v>
          </cell>
          <cell r="AK32">
            <v>33988811</v>
          </cell>
          <cell r="AL32">
            <v>188715</v>
          </cell>
          <cell r="AM32">
            <v>104316</v>
          </cell>
          <cell r="AN32">
            <v>261476</v>
          </cell>
          <cell r="AO32">
            <v>373166</v>
          </cell>
          <cell r="AP32">
            <v>59575</v>
          </cell>
          <cell r="AQ32">
            <v>21266</v>
          </cell>
          <cell r="AR32">
            <v>2812349</v>
          </cell>
          <cell r="AS32">
            <v>229847</v>
          </cell>
          <cell r="AT32">
            <v>572742</v>
          </cell>
          <cell r="AU32">
            <v>265021</v>
          </cell>
          <cell r="AV32">
            <v>105996</v>
          </cell>
          <cell r="AW32">
            <v>137725</v>
          </cell>
          <cell r="AX32">
            <v>43547</v>
          </cell>
          <cell r="AY32">
            <v>177179</v>
          </cell>
          <cell r="AZ32">
            <v>95268</v>
          </cell>
          <cell r="BA32">
            <v>3465747</v>
          </cell>
          <cell r="BB32">
            <v>111122</v>
          </cell>
          <cell r="BC32">
            <v>16841479</v>
          </cell>
          <cell r="BD32">
            <v>334718</v>
          </cell>
          <cell r="BE32">
            <v>191814</v>
          </cell>
          <cell r="BF32">
            <v>9432</v>
          </cell>
          <cell r="BG32">
            <v>1976996.3</v>
          </cell>
          <cell r="BH32">
            <v>115231</v>
          </cell>
          <cell r="BI32">
            <v>0</v>
          </cell>
          <cell r="BJ32">
            <v>95879</v>
          </cell>
          <cell r="BK32">
            <v>0</v>
          </cell>
          <cell r="BL32">
            <v>9726157</v>
          </cell>
          <cell r="BM32">
            <v>106488</v>
          </cell>
          <cell r="BN32">
            <v>111469</v>
          </cell>
          <cell r="BO32">
            <v>277488</v>
          </cell>
          <cell r="BP32">
            <v>82156</v>
          </cell>
          <cell r="BQ32">
            <v>58597</v>
          </cell>
          <cell r="BR32">
            <v>44504022</v>
          </cell>
          <cell r="BS32">
            <v>509015</v>
          </cell>
          <cell r="BT32">
            <v>180094</v>
          </cell>
          <cell r="BU32">
            <v>2285953</v>
          </cell>
          <cell r="BV32">
            <v>8236</v>
          </cell>
          <cell r="BW32">
            <v>33685</v>
          </cell>
          <cell r="BX32">
            <v>501279</v>
          </cell>
          <cell r="BY32">
            <v>95917</v>
          </cell>
          <cell r="BZ32">
            <v>18613</v>
          </cell>
          <cell r="CA32">
            <v>204011</v>
          </cell>
          <cell r="CB32">
            <v>189101</v>
          </cell>
          <cell r="CC32">
            <v>547144</v>
          </cell>
          <cell r="CD32">
            <v>247263</v>
          </cell>
          <cell r="CE32">
            <v>652146</v>
          </cell>
          <cell r="CF32">
            <v>44351</v>
          </cell>
          <cell r="CG32">
            <v>31739</v>
          </cell>
          <cell r="CH32">
            <v>121894</v>
          </cell>
          <cell r="CI32">
            <v>74709</v>
          </cell>
          <cell r="CJ32">
            <v>1161068</v>
          </cell>
          <cell r="CK32">
            <v>18383</v>
          </cell>
          <cell r="CL32">
            <v>7098</v>
          </cell>
        </row>
        <row r="33">
          <cell r="A33" t="str">
            <v>4301020104.801</v>
          </cell>
          <cell r="B33" t="str">
            <v>รายได้ค่ารักษาเบิกจ่ายตรง- อปท. OP</v>
          </cell>
          <cell r="C33">
            <v>7173403.5700000003</v>
          </cell>
          <cell r="D33">
            <v>1666415.06</v>
          </cell>
          <cell r="E33">
            <v>441445.5</v>
          </cell>
          <cell r="F33">
            <v>347132</v>
          </cell>
          <cell r="G33">
            <v>167483</v>
          </cell>
          <cell r="H33">
            <v>1538664</v>
          </cell>
          <cell r="I33">
            <v>294373.59000000003</v>
          </cell>
          <cell r="J33">
            <v>2097217.75</v>
          </cell>
          <cell r="K33">
            <v>415456</v>
          </cell>
          <cell r="L33">
            <v>429594.42</v>
          </cell>
          <cell r="M33">
            <v>2346268.1</v>
          </cell>
          <cell r="N33">
            <v>0</v>
          </cell>
          <cell r="O33">
            <v>4355160.5</v>
          </cell>
          <cell r="P33">
            <v>635532.25</v>
          </cell>
          <cell r="Q33">
            <v>502048.5</v>
          </cell>
          <cell r="R33">
            <v>730023.25</v>
          </cell>
          <cell r="S33">
            <v>546942</v>
          </cell>
          <cell r="T33">
            <v>833470</v>
          </cell>
          <cell r="U33">
            <v>534413</v>
          </cell>
          <cell r="V33">
            <v>191860</v>
          </cell>
          <cell r="W33">
            <v>10072612.25</v>
          </cell>
          <cell r="X33">
            <v>252169</v>
          </cell>
          <cell r="Y33">
            <v>909158.17</v>
          </cell>
          <cell r="Z33">
            <v>400150</v>
          </cell>
          <cell r="AA33">
            <v>351664</v>
          </cell>
          <cell r="AB33">
            <v>437369.5</v>
          </cell>
          <cell r="AC33">
            <v>532501</v>
          </cell>
          <cell r="AD33">
            <v>1572744.5</v>
          </cell>
          <cell r="AE33">
            <v>604380.65</v>
          </cell>
          <cell r="AF33">
            <v>565101</v>
          </cell>
          <cell r="AG33">
            <v>429215.08</v>
          </cell>
          <cell r="AH33">
            <v>911148</v>
          </cell>
          <cell r="AI33">
            <v>392899</v>
          </cell>
          <cell r="AJ33">
            <v>397906.25</v>
          </cell>
          <cell r="AK33">
            <v>20358328</v>
          </cell>
          <cell r="AL33">
            <v>399514</v>
          </cell>
          <cell r="AM33">
            <v>452229</v>
          </cell>
          <cell r="AN33">
            <v>1099548</v>
          </cell>
          <cell r="AO33">
            <v>1141785</v>
          </cell>
          <cell r="AP33">
            <v>655785</v>
          </cell>
          <cell r="AQ33">
            <v>322668.5</v>
          </cell>
          <cell r="AR33">
            <v>6180957</v>
          </cell>
          <cell r="AS33">
            <v>879784.25</v>
          </cell>
          <cell r="AT33">
            <v>3725537.77</v>
          </cell>
          <cell r="AU33">
            <v>1077841</v>
          </cell>
          <cell r="AV33">
            <v>400892</v>
          </cell>
          <cell r="AW33">
            <v>197524.25</v>
          </cell>
          <cell r="AX33">
            <v>747362.7</v>
          </cell>
          <cell r="AY33">
            <v>486394</v>
          </cell>
          <cell r="AZ33">
            <v>395379</v>
          </cell>
          <cell r="BA33">
            <v>6482557</v>
          </cell>
          <cell r="BB33">
            <v>221264.39</v>
          </cell>
          <cell r="BC33">
            <v>9888531.2799999993</v>
          </cell>
          <cell r="BD33">
            <v>1065301</v>
          </cell>
          <cell r="BE33">
            <v>519879.5</v>
          </cell>
          <cell r="BF33">
            <v>241110</v>
          </cell>
          <cell r="BG33">
            <v>5827486.4299999997</v>
          </cell>
          <cell r="BH33">
            <v>129158.2</v>
          </cell>
          <cell r="BI33">
            <v>122730</v>
          </cell>
          <cell r="BJ33">
            <v>222913.25</v>
          </cell>
          <cell r="BK33">
            <v>166129</v>
          </cell>
          <cell r="BL33">
            <v>8092340</v>
          </cell>
          <cell r="BM33">
            <v>698492</v>
          </cell>
          <cell r="BN33">
            <v>497807</v>
          </cell>
          <cell r="BO33">
            <v>862840.89</v>
          </cell>
          <cell r="BP33">
            <v>591115.85</v>
          </cell>
          <cell r="BQ33">
            <v>393627</v>
          </cell>
          <cell r="BR33">
            <v>27684129</v>
          </cell>
          <cell r="BS33">
            <v>740403.25</v>
          </cell>
          <cell r="BT33">
            <v>538535.24</v>
          </cell>
          <cell r="BU33">
            <v>3793232.45</v>
          </cell>
          <cell r="BV33">
            <v>228540</v>
          </cell>
          <cell r="BW33">
            <v>512436</v>
          </cell>
          <cell r="BX33">
            <v>1731149</v>
          </cell>
          <cell r="BY33">
            <v>418480.63</v>
          </cell>
          <cell r="BZ33">
            <v>400779.45</v>
          </cell>
          <cell r="CA33">
            <v>632045</v>
          </cell>
          <cell r="CB33">
            <v>649653.75</v>
          </cell>
          <cell r="CC33">
            <v>3122787.5</v>
          </cell>
          <cell r="CD33">
            <v>479206</v>
          </cell>
          <cell r="CE33">
            <v>1434404</v>
          </cell>
          <cell r="CF33">
            <v>456918</v>
          </cell>
          <cell r="CG33">
            <v>249235</v>
          </cell>
          <cell r="CH33">
            <v>218881.5</v>
          </cell>
          <cell r="CI33">
            <v>232542</v>
          </cell>
          <cell r="CJ33">
            <v>1733761.7</v>
          </cell>
          <cell r="CK33">
            <v>188510</v>
          </cell>
          <cell r="CL33">
            <v>79035</v>
          </cell>
        </row>
        <row r="34">
          <cell r="A34" t="str">
            <v>4301020104.802</v>
          </cell>
          <cell r="B34" t="str">
            <v>รายได้ค่ารักษาเบิกจ่ายตรงอปท. IP</v>
          </cell>
          <cell r="C34">
            <v>5188164</v>
          </cell>
          <cell r="D34">
            <v>112019</v>
          </cell>
          <cell r="E34">
            <v>148880</v>
          </cell>
          <cell r="F34">
            <v>147117</v>
          </cell>
          <cell r="G34">
            <v>48995</v>
          </cell>
          <cell r="H34">
            <v>391999</v>
          </cell>
          <cell r="I34">
            <v>117349.9</v>
          </cell>
          <cell r="J34">
            <v>505052.11</v>
          </cell>
          <cell r="K34">
            <v>101047</v>
          </cell>
          <cell r="L34">
            <v>230857</v>
          </cell>
          <cell r="M34">
            <v>607657</v>
          </cell>
          <cell r="N34">
            <v>0</v>
          </cell>
          <cell r="O34">
            <v>3363725.25</v>
          </cell>
          <cell r="P34">
            <v>383477</v>
          </cell>
          <cell r="Q34">
            <v>304727.18</v>
          </cell>
          <cell r="R34">
            <v>850028.95</v>
          </cell>
          <cell r="S34">
            <v>176869</v>
          </cell>
          <cell r="T34">
            <v>486403</v>
          </cell>
          <cell r="U34">
            <v>530750</v>
          </cell>
          <cell r="V34">
            <v>116582</v>
          </cell>
          <cell r="W34">
            <v>10617026.300000001</v>
          </cell>
          <cell r="X34">
            <v>113868</v>
          </cell>
          <cell r="Y34">
            <v>226250</v>
          </cell>
          <cell r="Z34">
            <v>220438</v>
          </cell>
          <cell r="AA34">
            <v>113500</v>
          </cell>
          <cell r="AB34">
            <v>137813</v>
          </cell>
          <cell r="AC34">
            <v>317006</v>
          </cell>
          <cell r="AD34">
            <v>776187</v>
          </cell>
          <cell r="AE34">
            <v>206878</v>
          </cell>
          <cell r="AF34">
            <v>362768</v>
          </cell>
          <cell r="AG34">
            <v>222601</v>
          </cell>
          <cell r="AH34">
            <v>335594</v>
          </cell>
          <cell r="AI34">
            <v>244881</v>
          </cell>
          <cell r="AJ34">
            <v>167681</v>
          </cell>
          <cell r="AK34">
            <v>24850091</v>
          </cell>
          <cell r="AL34">
            <v>178716</v>
          </cell>
          <cell r="AM34">
            <v>229735.5</v>
          </cell>
          <cell r="AN34">
            <v>1253589</v>
          </cell>
          <cell r="AO34">
            <v>565993</v>
          </cell>
          <cell r="AP34">
            <v>146278</v>
          </cell>
          <cell r="AQ34">
            <v>158923.57999999999</v>
          </cell>
          <cell r="AR34">
            <v>1969479.46</v>
          </cell>
          <cell r="AS34">
            <v>198215</v>
          </cell>
          <cell r="AT34">
            <v>564929</v>
          </cell>
          <cell r="AU34">
            <v>982345</v>
          </cell>
          <cell r="AV34">
            <v>228087</v>
          </cell>
          <cell r="AW34">
            <v>345880</v>
          </cell>
          <cell r="AX34">
            <v>351761.53</v>
          </cell>
          <cell r="AY34">
            <v>218548</v>
          </cell>
          <cell r="AZ34">
            <v>147407</v>
          </cell>
          <cell r="BA34">
            <v>3140097.55</v>
          </cell>
          <cell r="BB34">
            <v>284344.09999999998</v>
          </cell>
          <cell r="BC34">
            <v>7874026.5999999996</v>
          </cell>
          <cell r="BD34">
            <v>656006</v>
          </cell>
          <cell r="BE34">
            <v>122150.25</v>
          </cell>
          <cell r="BF34">
            <v>432091</v>
          </cell>
          <cell r="BG34">
            <v>6176419.5</v>
          </cell>
          <cell r="BH34">
            <v>40717.5</v>
          </cell>
          <cell r="BI34">
            <v>0</v>
          </cell>
          <cell r="BJ34">
            <v>66071</v>
          </cell>
          <cell r="BK34">
            <v>0</v>
          </cell>
          <cell r="BL34">
            <v>4008383</v>
          </cell>
          <cell r="BM34">
            <v>389070</v>
          </cell>
          <cell r="BN34">
            <v>177271</v>
          </cell>
          <cell r="BO34">
            <v>345059.2</v>
          </cell>
          <cell r="BP34">
            <v>229053</v>
          </cell>
          <cell r="BQ34">
            <v>317732</v>
          </cell>
          <cell r="BR34">
            <v>33719878</v>
          </cell>
          <cell r="BS34">
            <v>270129</v>
          </cell>
          <cell r="BT34">
            <v>317777</v>
          </cell>
          <cell r="BU34">
            <v>1936154.05</v>
          </cell>
          <cell r="BV34">
            <v>2504</v>
          </cell>
          <cell r="BW34">
            <v>123898.66</v>
          </cell>
          <cell r="BX34">
            <v>403611.25</v>
          </cell>
          <cell r="BY34">
            <v>207336</v>
          </cell>
          <cell r="BZ34">
            <v>61552.5</v>
          </cell>
          <cell r="CA34">
            <v>378099</v>
          </cell>
          <cell r="CB34">
            <v>410650</v>
          </cell>
          <cell r="CC34">
            <v>744637</v>
          </cell>
          <cell r="CD34">
            <v>371900</v>
          </cell>
          <cell r="CE34">
            <v>457253.1</v>
          </cell>
          <cell r="CF34">
            <v>152887.65</v>
          </cell>
          <cell r="CG34">
            <v>80169</v>
          </cell>
          <cell r="CH34">
            <v>84930</v>
          </cell>
          <cell r="CI34">
            <v>168954</v>
          </cell>
          <cell r="CJ34">
            <v>1016140.85</v>
          </cell>
          <cell r="CK34">
            <v>14670</v>
          </cell>
          <cell r="CL34">
            <v>1162</v>
          </cell>
        </row>
        <row r="35">
          <cell r="A35" t="str">
            <v>4301020104.803</v>
          </cell>
          <cell r="B35" t="str">
            <v>ส่วนต่างค่ารักษาที่สูงกว่าข้อตกลงในการจ่ายตาม DRG -เบิกจ่ายตรง อปท.</v>
          </cell>
          <cell r="C35">
            <v>-1526351.7</v>
          </cell>
          <cell r="D35">
            <v>0</v>
          </cell>
          <cell r="E35">
            <v>-6626.6</v>
          </cell>
          <cell r="F35">
            <v>0</v>
          </cell>
          <cell r="G35">
            <v>-1775.67</v>
          </cell>
          <cell r="H35">
            <v>-69771.81</v>
          </cell>
          <cell r="I35">
            <v>-87988.95</v>
          </cell>
          <cell r="J35">
            <v>-64358.78</v>
          </cell>
          <cell r="K35">
            <v>0</v>
          </cell>
          <cell r="L35">
            <v>-35617.279999999999</v>
          </cell>
          <cell r="M35">
            <v>-162375.5</v>
          </cell>
          <cell r="N35">
            <v>0</v>
          </cell>
          <cell r="O35">
            <v>-535727.39</v>
          </cell>
          <cell r="P35">
            <v>-76222.94</v>
          </cell>
          <cell r="Q35">
            <v>-47601.67</v>
          </cell>
          <cell r="R35">
            <v>-167323.12</v>
          </cell>
          <cell r="S35">
            <v>-5136.2700000000004</v>
          </cell>
          <cell r="T35">
            <v>-150224.57</v>
          </cell>
          <cell r="U35">
            <v>-53448.22</v>
          </cell>
          <cell r="V35">
            <v>-10247.85</v>
          </cell>
          <cell r="W35">
            <v>-1965953.59</v>
          </cell>
          <cell r="X35">
            <v>-12397.91</v>
          </cell>
          <cell r="Y35">
            <v>-48748.33</v>
          </cell>
          <cell r="Z35">
            <v>-50144.08</v>
          </cell>
          <cell r="AA35">
            <v>-23106.38</v>
          </cell>
          <cell r="AB35">
            <v>-9643.59</v>
          </cell>
          <cell r="AC35">
            <v>-44567.11</v>
          </cell>
          <cell r="AD35">
            <v>-107434.53</v>
          </cell>
          <cell r="AE35">
            <v>-32534.13</v>
          </cell>
          <cell r="AF35">
            <v>-63742.95</v>
          </cell>
          <cell r="AG35">
            <v>-34550.080000000002</v>
          </cell>
          <cell r="AH35">
            <v>-40325.629999999997</v>
          </cell>
          <cell r="AI35">
            <v>-13350.43</v>
          </cell>
          <cell r="AJ35">
            <v>-911.03</v>
          </cell>
          <cell r="AK35">
            <v>-7653854.2400000002</v>
          </cell>
          <cell r="AL35">
            <v>-47274.12</v>
          </cell>
          <cell r="AM35">
            <v>-31253.59</v>
          </cell>
          <cell r="AN35">
            <v>-547865.59999999998</v>
          </cell>
          <cell r="AO35">
            <v>-84423.28</v>
          </cell>
          <cell r="AP35">
            <v>-23644.85</v>
          </cell>
          <cell r="AQ35">
            <v>-38113.199999999997</v>
          </cell>
          <cell r="AR35">
            <v>-494229.5</v>
          </cell>
          <cell r="AS35">
            <v>-32613.66</v>
          </cell>
          <cell r="AT35">
            <v>-97344.59</v>
          </cell>
          <cell r="AU35">
            <v>-145973.92000000001</v>
          </cell>
          <cell r="AV35">
            <v>-66919.89</v>
          </cell>
          <cell r="AW35">
            <v>-118529.31</v>
          </cell>
          <cell r="AX35">
            <v>-39499.64</v>
          </cell>
          <cell r="AY35">
            <v>-50558.15</v>
          </cell>
          <cell r="AZ35">
            <v>-18063.71</v>
          </cell>
          <cell r="BA35">
            <v>-551414.27</v>
          </cell>
          <cell r="BB35">
            <v>-64678.27</v>
          </cell>
          <cell r="BC35">
            <v>-1127509.3600000001</v>
          </cell>
          <cell r="BD35">
            <v>-134557.04</v>
          </cell>
          <cell r="BE35">
            <v>-1736.51</v>
          </cell>
          <cell r="BF35">
            <v>-9542.6</v>
          </cell>
          <cell r="BG35">
            <v>-730650.23</v>
          </cell>
          <cell r="BH35">
            <v>0</v>
          </cell>
          <cell r="BI35">
            <v>0</v>
          </cell>
          <cell r="BJ35">
            <v>-2772.82</v>
          </cell>
          <cell r="BK35">
            <v>0</v>
          </cell>
          <cell r="BL35">
            <v>-730554.79</v>
          </cell>
          <cell r="BM35">
            <v>-56533.96</v>
          </cell>
          <cell r="BN35">
            <v>-52665.82</v>
          </cell>
          <cell r="BO35">
            <v>-42157.51</v>
          </cell>
          <cell r="BP35">
            <v>-51562.02</v>
          </cell>
          <cell r="BQ35">
            <v>-21741.34</v>
          </cell>
          <cell r="BR35">
            <v>-6431077.1699999999</v>
          </cell>
          <cell r="BS35">
            <v>-53709.58</v>
          </cell>
          <cell r="BT35">
            <v>-49935.56</v>
          </cell>
          <cell r="BU35">
            <v>-465444.43</v>
          </cell>
          <cell r="BV35">
            <v>0</v>
          </cell>
          <cell r="BW35">
            <v>-15244.93</v>
          </cell>
          <cell r="BX35">
            <v>-65171.91</v>
          </cell>
          <cell r="BY35">
            <v>-10615.18</v>
          </cell>
          <cell r="BZ35">
            <v>-5341.28</v>
          </cell>
          <cell r="CA35">
            <v>-82015.89</v>
          </cell>
          <cell r="CB35">
            <v>-46152.55</v>
          </cell>
          <cell r="CC35">
            <v>-156918.57</v>
          </cell>
          <cell r="CD35">
            <v>-48911.95</v>
          </cell>
          <cell r="CE35">
            <v>-77066.97</v>
          </cell>
          <cell r="CF35">
            <v>-15446.95</v>
          </cell>
          <cell r="CG35">
            <v>-7887.29</v>
          </cell>
          <cell r="CH35">
            <v>-15245.46</v>
          </cell>
          <cell r="CI35">
            <v>-32969.11</v>
          </cell>
          <cell r="CJ35">
            <v>-294927.95</v>
          </cell>
          <cell r="CK35">
            <v>-13109.81</v>
          </cell>
          <cell r="CL35">
            <v>-139.44</v>
          </cell>
        </row>
        <row r="36">
          <cell r="A36" t="str">
            <v>4301020104.804</v>
          </cell>
          <cell r="B36" t="str">
            <v>ส่วนต่างค่ารักษาที่ต่ำกว่าข้อตกลงในการจ่ายตาม DRG -เบิกจ่ายตรง อปท.</v>
          </cell>
          <cell r="C36">
            <v>572198.02</v>
          </cell>
          <cell r="D36">
            <v>35533.760000000002</v>
          </cell>
          <cell r="E36">
            <v>15343.88</v>
          </cell>
          <cell r="F36">
            <v>0</v>
          </cell>
          <cell r="G36">
            <v>7508.94</v>
          </cell>
          <cell r="H36">
            <v>148428.54999999999</v>
          </cell>
          <cell r="I36">
            <v>46437.65</v>
          </cell>
          <cell r="J36">
            <v>183294.03</v>
          </cell>
          <cell r="K36">
            <v>0</v>
          </cell>
          <cell r="L36">
            <v>79956.62</v>
          </cell>
          <cell r="M36">
            <v>171727.9</v>
          </cell>
          <cell r="N36">
            <v>0</v>
          </cell>
          <cell r="O36">
            <v>434441.31</v>
          </cell>
          <cell r="P36">
            <v>27835.09</v>
          </cell>
          <cell r="Q36">
            <v>44186.37</v>
          </cell>
          <cell r="R36">
            <v>30746.3</v>
          </cell>
          <cell r="S36">
            <v>38086.9</v>
          </cell>
          <cell r="T36">
            <v>40605.79</v>
          </cell>
          <cell r="U36">
            <v>8006.8</v>
          </cell>
          <cell r="V36">
            <v>3872.49</v>
          </cell>
          <cell r="W36">
            <v>3093087.12</v>
          </cell>
          <cell r="X36">
            <v>19401.02</v>
          </cell>
          <cell r="Y36">
            <v>0</v>
          </cell>
          <cell r="Z36">
            <v>23117.89</v>
          </cell>
          <cell r="AA36">
            <v>4977.54</v>
          </cell>
          <cell r="AB36">
            <v>13556.63</v>
          </cell>
          <cell r="AC36">
            <v>39258.879999999997</v>
          </cell>
          <cell r="AD36">
            <v>129728.54</v>
          </cell>
          <cell r="AE36">
            <v>13127.57</v>
          </cell>
          <cell r="AF36">
            <v>88313.5</v>
          </cell>
          <cell r="AG36">
            <v>6137.96</v>
          </cell>
          <cell r="AH36">
            <v>64154.46</v>
          </cell>
          <cell r="AI36">
            <v>101755.88</v>
          </cell>
          <cell r="AJ36">
            <v>52817.53</v>
          </cell>
          <cell r="AK36">
            <v>3967733.03</v>
          </cell>
          <cell r="AL36">
            <v>7159.32</v>
          </cell>
          <cell r="AM36">
            <v>42276.94</v>
          </cell>
          <cell r="AN36">
            <v>130606.99</v>
          </cell>
          <cell r="AO36">
            <v>69537.710000000006</v>
          </cell>
          <cell r="AP36">
            <v>27430.720000000001</v>
          </cell>
          <cell r="AQ36">
            <v>12753.94</v>
          </cell>
          <cell r="AR36">
            <v>255627.69</v>
          </cell>
          <cell r="AS36">
            <v>25058.67</v>
          </cell>
          <cell r="AT36">
            <v>27634.720000000001</v>
          </cell>
          <cell r="AU36">
            <v>87877.72</v>
          </cell>
          <cell r="AV36">
            <v>53194.14</v>
          </cell>
          <cell r="AW36">
            <v>6641.39</v>
          </cell>
          <cell r="AX36">
            <v>63691.22</v>
          </cell>
          <cell r="AY36">
            <v>10640.44</v>
          </cell>
          <cell r="AZ36">
            <v>60801.27</v>
          </cell>
          <cell r="BA36">
            <v>945259.48</v>
          </cell>
          <cell r="BB36">
            <v>10381.35</v>
          </cell>
          <cell r="BC36">
            <v>943387.33</v>
          </cell>
          <cell r="BD36">
            <v>133297.98000000001</v>
          </cell>
          <cell r="BE36">
            <v>62531.51</v>
          </cell>
          <cell r="BF36">
            <v>22320</v>
          </cell>
          <cell r="BG36">
            <v>535376.74</v>
          </cell>
          <cell r="BH36">
            <v>13938.3</v>
          </cell>
          <cell r="BI36">
            <v>0</v>
          </cell>
          <cell r="BJ36">
            <v>0</v>
          </cell>
          <cell r="BK36">
            <v>0</v>
          </cell>
          <cell r="BL36">
            <v>1026160.85</v>
          </cell>
          <cell r="BM36">
            <v>32316.92</v>
          </cell>
          <cell r="BN36">
            <v>6405.28</v>
          </cell>
          <cell r="BO36">
            <v>61032.56</v>
          </cell>
          <cell r="BP36">
            <v>38974.769999999997</v>
          </cell>
          <cell r="BQ36">
            <v>85266.03</v>
          </cell>
          <cell r="BR36">
            <v>7207153.6100000003</v>
          </cell>
          <cell r="BS36">
            <v>13665.4</v>
          </cell>
          <cell r="BT36">
            <v>17625.88</v>
          </cell>
          <cell r="BU36">
            <v>520896.64</v>
          </cell>
          <cell r="BV36">
            <v>0</v>
          </cell>
          <cell r="BW36">
            <v>59476.61</v>
          </cell>
          <cell r="BX36">
            <v>53943.57</v>
          </cell>
          <cell r="BY36">
            <v>39015.599999999999</v>
          </cell>
          <cell r="BZ36">
            <v>12079.98</v>
          </cell>
          <cell r="CA36">
            <v>64802.78</v>
          </cell>
          <cell r="CB36">
            <v>36747.51</v>
          </cell>
          <cell r="CC36">
            <v>116632.08</v>
          </cell>
          <cell r="CD36">
            <v>60998.2</v>
          </cell>
          <cell r="CE36">
            <v>92899.9</v>
          </cell>
          <cell r="CF36">
            <v>47475.26</v>
          </cell>
          <cell r="CG36">
            <v>7254.87</v>
          </cell>
          <cell r="CH36">
            <v>25268.52</v>
          </cell>
          <cell r="CI36">
            <v>58969.45</v>
          </cell>
          <cell r="CJ36">
            <v>78187.649999999994</v>
          </cell>
          <cell r="CK36">
            <v>237</v>
          </cell>
          <cell r="CL36">
            <v>2042.62</v>
          </cell>
        </row>
        <row r="37">
          <cell r="A37" t="str">
            <v>4301020104.805</v>
          </cell>
          <cell r="B37" t="str">
            <v>รายได้ค่ารักษาเบิกจ่ายตรง- กทม. OP</v>
          </cell>
          <cell r="C37">
            <v>674209</v>
          </cell>
          <cell r="D37">
            <v>274297</v>
          </cell>
          <cell r="E37">
            <v>23608</v>
          </cell>
          <cell r="F37">
            <v>0</v>
          </cell>
          <cell r="G37">
            <v>2714</v>
          </cell>
          <cell r="H37">
            <v>24628</v>
          </cell>
          <cell r="I37">
            <v>17300.099999999999</v>
          </cell>
          <cell r="J37">
            <v>4597</v>
          </cell>
          <cell r="K37">
            <v>4293</v>
          </cell>
          <cell r="L37">
            <v>0</v>
          </cell>
          <cell r="M37">
            <v>55062</v>
          </cell>
          <cell r="N37">
            <v>0</v>
          </cell>
          <cell r="O37">
            <v>317818</v>
          </cell>
          <cell r="P37">
            <v>86887</v>
          </cell>
          <cell r="Q37">
            <v>0</v>
          </cell>
          <cell r="R37">
            <v>59217</v>
          </cell>
          <cell r="S37">
            <v>25168</v>
          </cell>
          <cell r="T37">
            <v>80129</v>
          </cell>
          <cell r="U37">
            <v>90192.8</v>
          </cell>
          <cell r="V37">
            <v>0</v>
          </cell>
          <cell r="W37">
            <v>59855</v>
          </cell>
          <cell r="X37">
            <v>0</v>
          </cell>
          <cell r="Y37">
            <v>0</v>
          </cell>
          <cell r="Z37">
            <v>13930</v>
          </cell>
          <cell r="AA37">
            <v>0</v>
          </cell>
          <cell r="AB37">
            <v>250</v>
          </cell>
          <cell r="AC37">
            <v>56848</v>
          </cell>
          <cell r="AD37">
            <v>138336</v>
          </cell>
          <cell r="AE37">
            <v>0</v>
          </cell>
          <cell r="AF37">
            <v>26709</v>
          </cell>
          <cell r="AG37">
            <v>0</v>
          </cell>
          <cell r="AH37">
            <v>34354</v>
          </cell>
          <cell r="AI37">
            <v>0</v>
          </cell>
          <cell r="AJ37">
            <v>0</v>
          </cell>
          <cell r="AK37">
            <v>2669760.5</v>
          </cell>
          <cell r="AL37">
            <v>0</v>
          </cell>
          <cell r="AM37">
            <v>33728</v>
          </cell>
          <cell r="AN37">
            <v>0</v>
          </cell>
          <cell r="AO37">
            <v>57844</v>
          </cell>
          <cell r="AP37">
            <v>0</v>
          </cell>
          <cell r="AQ37">
            <v>670</v>
          </cell>
          <cell r="AR37">
            <v>383436</v>
          </cell>
          <cell r="AS37">
            <v>0</v>
          </cell>
          <cell r="AT37">
            <v>0</v>
          </cell>
          <cell r="AU37">
            <v>77369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975996</v>
          </cell>
          <cell r="BB37">
            <v>0</v>
          </cell>
          <cell r="BC37">
            <v>80534</v>
          </cell>
          <cell r="BD37">
            <v>88482</v>
          </cell>
          <cell r="BE37">
            <v>0</v>
          </cell>
          <cell r="BF37">
            <v>0</v>
          </cell>
          <cell r="BG37">
            <v>120904.15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331242</v>
          </cell>
          <cell r="BM37">
            <v>11504</v>
          </cell>
          <cell r="BN37">
            <v>0</v>
          </cell>
          <cell r="BO37">
            <v>65758</v>
          </cell>
          <cell r="BP37">
            <v>59645</v>
          </cell>
          <cell r="BQ37">
            <v>0</v>
          </cell>
          <cell r="BR37">
            <v>732059</v>
          </cell>
          <cell r="BS37">
            <v>0</v>
          </cell>
          <cell r="BT37">
            <v>0</v>
          </cell>
          <cell r="BU37">
            <v>1329680</v>
          </cell>
          <cell r="BV37">
            <v>0</v>
          </cell>
          <cell r="BW37">
            <v>0</v>
          </cell>
          <cell r="BX37">
            <v>0</v>
          </cell>
          <cell r="BY37">
            <v>610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9807</v>
          </cell>
          <cell r="CK37">
            <v>860</v>
          </cell>
          <cell r="CL37">
            <v>0</v>
          </cell>
        </row>
        <row r="38">
          <cell r="A38" t="str">
            <v>4301020104.806</v>
          </cell>
          <cell r="B38" t="str">
            <v>รายได้ค่ารักษาเบิกจ่ายตรง- กทม. IP</v>
          </cell>
          <cell r="C38">
            <v>302020</v>
          </cell>
          <cell r="D38">
            <v>20953</v>
          </cell>
          <cell r="E38">
            <v>20461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111884</v>
          </cell>
          <cell r="N38">
            <v>0</v>
          </cell>
          <cell r="O38">
            <v>327678</v>
          </cell>
          <cell r="P38">
            <v>48635</v>
          </cell>
          <cell r="Q38">
            <v>0</v>
          </cell>
          <cell r="R38">
            <v>168067</v>
          </cell>
          <cell r="S38">
            <v>0</v>
          </cell>
          <cell r="T38">
            <v>41904</v>
          </cell>
          <cell r="U38">
            <v>15381</v>
          </cell>
          <cell r="V38">
            <v>0</v>
          </cell>
          <cell r="W38">
            <v>190375</v>
          </cell>
          <cell r="X38">
            <v>0</v>
          </cell>
          <cell r="Y38">
            <v>47722</v>
          </cell>
          <cell r="Z38">
            <v>0</v>
          </cell>
          <cell r="AA38">
            <v>0</v>
          </cell>
          <cell r="AB38">
            <v>0</v>
          </cell>
          <cell r="AC38">
            <v>223379</v>
          </cell>
          <cell r="AD38">
            <v>180247</v>
          </cell>
          <cell r="AE38">
            <v>0</v>
          </cell>
          <cell r="AF38">
            <v>32321</v>
          </cell>
          <cell r="AG38">
            <v>19149</v>
          </cell>
          <cell r="AH38">
            <v>5406</v>
          </cell>
          <cell r="AI38">
            <v>0</v>
          </cell>
          <cell r="AJ38">
            <v>0</v>
          </cell>
          <cell r="AK38">
            <v>1896114.89</v>
          </cell>
          <cell r="AL38">
            <v>0</v>
          </cell>
          <cell r="AM38">
            <v>3411</v>
          </cell>
          <cell r="AN38">
            <v>0</v>
          </cell>
          <cell r="AO38">
            <v>37746</v>
          </cell>
          <cell r="AP38">
            <v>0</v>
          </cell>
          <cell r="AQ38">
            <v>902</v>
          </cell>
          <cell r="AR38">
            <v>605575</v>
          </cell>
          <cell r="AS38">
            <v>0</v>
          </cell>
          <cell r="AT38">
            <v>0</v>
          </cell>
          <cell r="AU38">
            <v>40267</v>
          </cell>
          <cell r="AV38">
            <v>5634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74988</v>
          </cell>
          <cell r="BB38">
            <v>0</v>
          </cell>
          <cell r="BC38">
            <v>346040</v>
          </cell>
          <cell r="BD38">
            <v>82484</v>
          </cell>
          <cell r="BE38">
            <v>0</v>
          </cell>
          <cell r="BF38">
            <v>0</v>
          </cell>
          <cell r="BG38">
            <v>322699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178042</v>
          </cell>
          <cell r="BM38">
            <v>6944</v>
          </cell>
          <cell r="BN38">
            <v>0</v>
          </cell>
          <cell r="BO38">
            <v>39969</v>
          </cell>
          <cell r="BP38">
            <v>18913</v>
          </cell>
          <cell r="BQ38">
            <v>0</v>
          </cell>
          <cell r="BR38">
            <v>816676.58</v>
          </cell>
          <cell r="BS38">
            <v>0</v>
          </cell>
          <cell r="BT38">
            <v>0</v>
          </cell>
          <cell r="BU38">
            <v>173227</v>
          </cell>
          <cell r="BV38">
            <v>0</v>
          </cell>
          <cell r="BW38">
            <v>0</v>
          </cell>
          <cell r="BX38">
            <v>0</v>
          </cell>
          <cell r="BY38">
            <v>20682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29750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</row>
        <row r="39">
          <cell r="A39" t="str">
            <v>4301020104.807</v>
          </cell>
          <cell r="B39" t="str">
            <v>ส่วนต่างค่ารักษาที่สูงกว่าข้อตกลงในการจ่ายตาม DRG -เบิกจ่ายตรง กทม.</v>
          </cell>
          <cell r="C39">
            <v>-37947.93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-10252.68</v>
          </cell>
          <cell r="N39">
            <v>0</v>
          </cell>
          <cell r="O39">
            <v>-36252.639999999999</v>
          </cell>
          <cell r="P39">
            <v>-8503.56</v>
          </cell>
          <cell r="Q39">
            <v>0</v>
          </cell>
          <cell r="R39">
            <v>0</v>
          </cell>
          <cell r="S39">
            <v>0</v>
          </cell>
          <cell r="T39">
            <v>-5149.32</v>
          </cell>
          <cell r="U39">
            <v>0</v>
          </cell>
          <cell r="V39">
            <v>0</v>
          </cell>
          <cell r="W39">
            <v>-421.35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-6648.82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-1081997.8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-86094.36</v>
          </cell>
          <cell r="AS39">
            <v>0</v>
          </cell>
          <cell r="AT39">
            <v>0</v>
          </cell>
          <cell r="AU39">
            <v>-10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-12516.06</v>
          </cell>
          <cell r="BB39">
            <v>0</v>
          </cell>
          <cell r="BC39">
            <v>-12803.8</v>
          </cell>
          <cell r="BD39">
            <v>-7078.88</v>
          </cell>
          <cell r="BE39">
            <v>0</v>
          </cell>
          <cell r="BF39">
            <v>0</v>
          </cell>
          <cell r="BG39">
            <v>-30838.7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-17005.29</v>
          </cell>
          <cell r="BM39">
            <v>0</v>
          </cell>
          <cell r="BN39">
            <v>0</v>
          </cell>
          <cell r="BO39">
            <v>-2169.7399999999998</v>
          </cell>
          <cell r="BP39">
            <v>0</v>
          </cell>
          <cell r="BQ39">
            <v>0</v>
          </cell>
          <cell r="BR39">
            <v>-17030.740000000002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-270</v>
          </cell>
          <cell r="CL39">
            <v>0</v>
          </cell>
        </row>
        <row r="40">
          <cell r="A40" t="str">
            <v>4301020104.808</v>
          </cell>
          <cell r="B40" t="str">
            <v>ส่วนต่างค่ารักษาที่ต่ำกว่าข้อตกลงในการจ่ายตาม DRG -เบิกจ่ายตรง กทม.</v>
          </cell>
          <cell r="C40">
            <v>149137.76999999999</v>
          </cell>
          <cell r="D40">
            <v>0</v>
          </cell>
          <cell r="E40">
            <v>8273.08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3768.63</v>
          </cell>
          <cell r="N40">
            <v>0</v>
          </cell>
          <cell r="O40">
            <v>24791.94</v>
          </cell>
          <cell r="P40">
            <v>4191.28</v>
          </cell>
          <cell r="Q40">
            <v>0</v>
          </cell>
          <cell r="R40">
            <v>0</v>
          </cell>
          <cell r="S40">
            <v>0</v>
          </cell>
          <cell r="T40">
            <v>5798.93</v>
          </cell>
          <cell r="U40">
            <v>0</v>
          </cell>
          <cell r="V40">
            <v>0</v>
          </cell>
          <cell r="W40">
            <v>4438.0600000000004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252.44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198460.5</v>
          </cell>
          <cell r="AL40">
            <v>0</v>
          </cell>
          <cell r="AM40">
            <v>494.98</v>
          </cell>
          <cell r="AN40">
            <v>0</v>
          </cell>
          <cell r="AO40">
            <v>3134.68</v>
          </cell>
          <cell r="AP40">
            <v>0</v>
          </cell>
          <cell r="AQ40">
            <v>0</v>
          </cell>
          <cell r="AR40">
            <v>347177.71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10243.82</v>
          </cell>
          <cell r="BB40">
            <v>0</v>
          </cell>
          <cell r="BC40">
            <v>48009.599999999999</v>
          </cell>
          <cell r="BD40">
            <v>0</v>
          </cell>
          <cell r="BE40">
            <v>0</v>
          </cell>
          <cell r="BF40">
            <v>0</v>
          </cell>
          <cell r="BG40">
            <v>16868.810000000001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37775.56</v>
          </cell>
          <cell r="BM40">
            <v>0</v>
          </cell>
          <cell r="BN40">
            <v>0</v>
          </cell>
          <cell r="BO40">
            <v>3240.7</v>
          </cell>
          <cell r="BP40">
            <v>0</v>
          </cell>
          <cell r="BQ40">
            <v>0</v>
          </cell>
          <cell r="BR40">
            <v>447374.69</v>
          </cell>
          <cell r="BS40">
            <v>0</v>
          </cell>
          <cell r="BT40">
            <v>0</v>
          </cell>
          <cell r="BU40">
            <v>130.22999999999999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1037.32</v>
          </cell>
          <cell r="CJ40">
            <v>0</v>
          </cell>
          <cell r="CK40">
            <v>0</v>
          </cell>
          <cell r="CL40">
            <v>0</v>
          </cell>
        </row>
        <row r="41">
          <cell r="A41" t="str">
            <v>4301020104.809</v>
          </cell>
          <cell r="B41" t="str">
            <v>รายได้ค่ารักษาเบิกจ่ายตรง- อปท.(พัทยา)  OP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</row>
        <row r="42">
          <cell r="A42" t="str">
            <v>4301020104.810</v>
          </cell>
          <cell r="B42" t="str">
            <v>รายได้ค่ารักษาเบิกจ่ายตรงอปท. (พัทยา)IP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</row>
        <row r="43">
          <cell r="A43" t="str">
            <v>4301020104.811</v>
          </cell>
          <cell r="B43" t="str">
            <v>ส่วนต่างค่ารักษาที่สูงกว่าข้อตกลงในการจ่ายตาม DRG -เบิกจ่ายตรง อปท.(พัทยา)</v>
          </cell>
          <cell r="C43">
            <v>0</v>
          </cell>
          <cell r="D43">
            <v>0</v>
          </cell>
          <cell r="E43">
            <v>-5.5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-34559.360000000001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-1538.06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-170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</row>
        <row r="44">
          <cell r="A44" t="str">
            <v>4301020104.812</v>
          </cell>
          <cell r="B44" t="str">
            <v>ส่วนต่างค่ารักษาที่ต่ำกว่าข้อตกลงในการจ่ายตาม DRG -เบิกจ่ายตรง อปท.(พัทยา)</v>
          </cell>
          <cell r="C44">
            <v>0</v>
          </cell>
          <cell r="D44">
            <v>0</v>
          </cell>
          <cell r="E44">
            <v>3427.84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43188.46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5873.13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13402.94</v>
          </cell>
          <cell r="CK44">
            <v>0</v>
          </cell>
          <cell r="CL44">
            <v>0</v>
          </cell>
        </row>
        <row r="45">
          <cell r="A45" t="str">
            <v>4301020105.201</v>
          </cell>
          <cell r="B45" t="str">
            <v>รายได้ค่ารักษา UC -OP  ใน CUP</v>
          </cell>
          <cell r="C45">
            <v>96128690.700000003</v>
          </cell>
          <cell r="D45">
            <v>27711420</v>
          </cell>
          <cell r="E45">
            <v>22623394</v>
          </cell>
          <cell r="F45">
            <v>18862831</v>
          </cell>
          <cell r="G45">
            <v>14615604</v>
          </cell>
          <cell r="H45">
            <v>28303171</v>
          </cell>
          <cell r="I45">
            <v>23515167.760000002</v>
          </cell>
          <cell r="J45">
            <v>47842129.649999999</v>
          </cell>
          <cell r="K45">
            <v>31301636</v>
          </cell>
          <cell r="L45">
            <v>31640877</v>
          </cell>
          <cell r="M45">
            <v>47896588</v>
          </cell>
          <cell r="N45">
            <v>0</v>
          </cell>
          <cell r="O45">
            <v>69119346</v>
          </cell>
          <cell r="P45">
            <v>35595687</v>
          </cell>
          <cell r="Q45">
            <v>29165364.510000002</v>
          </cell>
          <cell r="R45">
            <v>37556251.299999997</v>
          </cell>
          <cell r="S45">
            <v>22101383</v>
          </cell>
          <cell r="T45">
            <v>25283283.100000001</v>
          </cell>
          <cell r="U45">
            <v>25034184.5</v>
          </cell>
          <cell r="V45">
            <v>8811913.8000000007</v>
          </cell>
          <cell r="W45">
            <v>97021367.900000006</v>
          </cell>
          <cell r="X45">
            <v>14998800</v>
          </cell>
          <cell r="Y45">
            <v>47393934.740000002</v>
          </cell>
          <cell r="Z45">
            <v>30683012</v>
          </cell>
          <cell r="AA45">
            <v>9099386.8900000006</v>
          </cell>
          <cell r="AB45">
            <v>15285973</v>
          </cell>
          <cell r="AC45">
            <v>28603814.050000001</v>
          </cell>
          <cell r="AD45">
            <v>64260413.82</v>
          </cell>
          <cell r="AE45">
            <v>24357669</v>
          </cell>
          <cell r="AF45">
            <v>21838330.5</v>
          </cell>
          <cell r="AG45">
            <v>26380902</v>
          </cell>
          <cell r="AH45">
            <v>37801018</v>
          </cell>
          <cell r="AI45">
            <v>24093455</v>
          </cell>
          <cell r="AJ45">
            <v>15826707</v>
          </cell>
          <cell r="AK45">
            <v>177245267.59999999</v>
          </cell>
          <cell r="AL45">
            <v>20455987</v>
          </cell>
          <cell r="AM45">
            <v>16517329.35</v>
          </cell>
          <cell r="AN45">
            <v>46001005</v>
          </cell>
          <cell r="AO45">
            <v>41424166.159999996</v>
          </cell>
          <cell r="AP45">
            <v>28457898</v>
          </cell>
          <cell r="AQ45">
            <v>7324363</v>
          </cell>
          <cell r="AR45">
            <v>88971874</v>
          </cell>
          <cell r="AS45">
            <v>25253616</v>
          </cell>
          <cell r="AT45">
            <v>52349362.960000001</v>
          </cell>
          <cell r="AU45">
            <v>40705611</v>
          </cell>
          <cell r="AV45">
            <v>20437767.449999999</v>
          </cell>
          <cell r="AW45">
            <v>11876021.130000001</v>
          </cell>
          <cell r="AX45">
            <v>22191481.129999999</v>
          </cell>
          <cell r="AY45">
            <v>27608572.199999999</v>
          </cell>
          <cell r="AZ45">
            <v>19479173</v>
          </cell>
          <cell r="BA45">
            <v>90748836</v>
          </cell>
          <cell r="BB45">
            <v>17241379</v>
          </cell>
          <cell r="BC45">
            <v>113402803.62</v>
          </cell>
          <cell r="BD45">
            <v>41700396</v>
          </cell>
          <cell r="BE45">
            <v>14846800.5</v>
          </cell>
          <cell r="BF45">
            <v>18853673</v>
          </cell>
          <cell r="BG45">
            <v>61296870.350000001</v>
          </cell>
          <cell r="BH45">
            <v>12708652.9</v>
          </cell>
          <cell r="BI45">
            <v>6753330</v>
          </cell>
          <cell r="BJ45">
            <v>16717683</v>
          </cell>
          <cell r="BK45">
            <v>12909073</v>
          </cell>
          <cell r="BL45">
            <v>95676126.379999995</v>
          </cell>
          <cell r="BM45">
            <v>45014972.460000001</v>
          </cell>
          <cell r="BN45">
            <v>32266285</v>
          </cell>
          <cell r="BO45">
            <v>60223737.899999999</v>
          </cell>
          <cell r="BP45">
            <v>42306640.57</v>
          </cell>
          <cell r="BQ45">
            <v>20235579.129999999</v>
          </cell>
          <cell r="BR45">
            <v>219729270</v>
          </cell>
          <cell r="BS45">
            <v>39681603.759999998</v>
          </cell>
          <cell r="BT45">
            <v>28541027.859999999</v>
          </cell>
          <cell r="BU45">
            <v>75240137.239999995</v>
          </cell>
          <cell r="BV45">
            <v>5053070</v>
          </cell>
          <cell r="BW45">
            <v>26745287.699999999</v>
          </cell>
          <cell r="BX45">
            <v>75270161</v>
          </cell>
          <cell r="BY45">
            <v>21650113</v>
          </cell>
          <cell r="BZ45">
            <v>24489311</v>
          </cell>
          <cell r="CA45">
            <v>23018245</v>
          </cell>
          <cell r="CB45">
            <v>30771989</v>
          </cell>
          <cell r="CC45">
            <v>57314685.32</v>
          </cell>
          <cell r="CD45">
            <v>27903222</v>
          </cell>
          <cell r="CE45">
            <v>49592989</v>
          </cell>
          <cell r="CF45">
            <v>20217502</v>
          </cell>
          <cell r="CG45">
            <v>18438999.699999999</v>
          </cell>
          <cell r="CH45">
            <v>13932922</v>
          </cell>
          <cell r="CI45">
            <v>15818030</v>
          </cell>
          <cell r="CJ45">
            <v>80533112.150000006</v>
          </cell>
          <cell r="CK45">
            <v>12110606</v>
          </cell>
          <cell r="CL45">
            <v>10552645</v>
          </cell>
        </row>
        <row r="46">
          <cell r="A46" t="str">
            <v>4301020105.202</v>
          </cell>
          <cell r="B46" t="str">
            <v xml:space="preserve">รายได้ค่ารักษา UC-IP  </v>
          </cell>
          <cell r="C46">
            <v>245871667.27000001</v>
          </cell>
          <cell r="D46">
            <v>5986521</v>
          </cell>
          <cell r="E46">
            <v>6175866.4800000004</v>
          </cell>
          <cell r="F46">
            <v>6148646</v>
          </cell>
          <cell r="G46">
            <v>3553256</v>
          </cell>
          <cell r="H46">
            <v>8481550</v>
          </cell>
          <cell r="I46">
            <v>12351761.84</v>
          </cell>
          <cell r="J46">
            <v>37531485.75</v>
          </cell>
          <cell r="K46">
            <v>9095933</v>
          </cell>
          <cell r="L46">
            <v>11609025</v>
          </cell>
          <cell r="M46">
            <v>43658427.210000001</v>
          </cell>
          <cell r="N46">
            <v>0</v>
          </cell>
          <cell r="O46">
            <v>142478304</v>
          </cell>
          <cell r="P46">
            <v>19749626.100000001</v>
          </cell>
          <cell r="Q46">
            <v>20676788</v>
          </cell>
          <cell r="R46">
            <v>60718211.090000004</v>
          </cell>
          <cell r="S46">
            <v>10786261.5</v>
          </cell>
          <cell r="T46">
            <v>22479727.670000002</v>
          </cell>
          <cell r="U46">
            <v>13395726</v>
          </cell>
          <cell r="V46">
            <v>3774415</v>
          </cell>
          <cell r="W46">
            <v>414956425.75</v>
          </cell>
          <cell r="X46">
            <v>8190744</v>
          </cell>
          <cell r="Y46">
            <v>18428453.359999999</v>
          </cell>
          <cell r="Z46">
            <v>18624742.960000001</v>
          </cell>
          <cell r="AA46">
            <v>4092493.7</v>
          </cell>
          <cell r="AB46">
            <v>5243655</v>
          </cell>
          <cell r="AC46">
            <v>13939738.84</v>
          </cell>
          <cell r="AD46">
            <v>38072612.799999997</v>
          </cell>
          <cell r="AE46">
            <v>10807384</v>
          </cell>
          <cell r="AF46">
            <v>12855555.380000001</v>
          </cell>
          <cell r="AG46">
            <v>12116562</v>
          </cell>
          <cell r="AH46">
            <v>21622488</v>
          </cell>
          <cell r="AI46">
            <v>12092838</v>
          </cell>
          <cell r="AJ46">
            <v>7205070</v>
          </cell>
          <cell r="AK46">
            <v>728525300.05999994</v>
          </cell>
          <cell r="AL46">
            <v>13160522.76</v>
          </cell>
          <cell r="AM46">
            <v>8541734.25</v>
          </cell>
          <cell r="AN46">
            <v>37212003.609999999</v>
          </cell>
          <cell r="AO46">
            <v>33284469.690000001</v>
          </cell>
          <cell r="AP46">
            <v>11628048</v>
          </cell>
          <cell r="AQ46">
            <v>3562761.75</v>
          </cell>
          <cell r="AR46">
            <v>94432165</v>
          </cell>
          <cell r="AS46">
            <v>9467655</v>
          </cell>
          <cell r="AT46">
            <v>28938111.149999999</v>
          </cell>
          <cell r="AU46">
            <v>21846503</v>
          </cell>
          <cell r="AV46">
            <v>10117055</v>
          </cell>
          <cell r="AW46">
            <v>9779423</v>
          </cell>
          <cell r="AX46">
            <v>10858742.470000001</v>
          </cell>
          <cell r="AY46">
            <v>9941672</v>
          </cell>
          <cell r="AZ46">
            <v>9517591.8200000003</v>
          </cell>
          <cell r="BA46">
            <v>123461460.55</v>
          </cell>
          <cell r="BB46">
            <v>10443329.4</v>
          </cell>
          <cell r="BC46">
            <v>265975136.40000001</v>
          </cell>
          <cell r="BD46">
            <v>42953280.049999997</v>
          </cell>
          <cell r="BE46">
            <v>5417614.25</v>
          </cell>
          <cell r="BF46">
            <v>7649174</v>
          </cell>
          <cell r="BG46">
            <v>145154474.46000001</v>
          </cell>
          <cell r="BH46">
            <v>5882277.0099999998</v>
          </cell>
          <cell r="BI46">
            <v>0</v>
          </cell>
          <cell r="BJ46">
            <v>11598522</v>
          </cell>
          <cell r="BK46">
            <v>0</v>
          </cell>
          <cell r="BL46">
            <v>244300808.99000001</v>
          </cell>
          <cell r="BM46">
            <v>23949450.699999999</v>
          </cell>
          <cell r="BN46">
            <v>13170131.9</v>
          </cell>
          <cell r="BO46">
            <v>36097057.329999998</v>
          </cell>
          <cell r="BP46">
            <v>20913163.84</v>
          </cell>
          <cell r="BQ46">
            <v>11120634.119999999</v>
          </cell>
          <cell r="BR46">
            <v>1339230449.0599999</v>
          </cell>
          <cell r="BS46">
            <v>21892300.079999998</v>
          </cell>
          <cell r="BT46">
            <v>18484819.050000001</v>
          </cell>
          <cell r="BU46">
            <v>121171876.72</v>
          </cell>
          <cell r="BV46">
            <v>321739</v>
          </cell>
          <cell r="BW46">
            <v>10482543.08</v>
          </cell>
          <cell r="BX46">
            <v>60767587.030000001</v>
          </cell>
          <cell r="BY46">
            <v>7311574.3899999997</v>
          </cell>
          <cell r="BZ46">
            <v>6717227.29</v>
          </cell>
          <cell r="CA46">
            <v>15374048.6</v>
          </cell>
          <cell r="CB46">
            <v>19547575.760000002</v>
          </cell>
          <cell r="CC46">
            <v>47857046.399999999</v>
          </cell>
          <cell r="CD46">
            <v>24531806.789999999</v>
          </cell>
          <cell r="CE46">
            <v>42711662.159999996</v>
          </cell>
          <cell r="CF46">
            <v>9502453.6500000004</v>
          </cell>
          <cell r="CG46">
            <v>7158441.4299999997</v>
          </cell>
          <cell r="CH46">
            <v>8049770.4400000004</v>
          </cell>
          <cell r="CI46">
            <v>8808556</v>
          </cell>
          <cell r="CJ46">
            <v>69891873.030000001</v>
          </cell>
          <cell r="CK46">
            <v>3329396.96</v>
          </cell>
          <cell r="CL46">
            <v>2830372.77</v>
          </cell>
        </row>
        <row r="47">
          <cell r="A47" t="str">
            <v>4301020105.203</v>
          </cell>
          <cell r="B47" t="str">
            <v>รายได้ค่ารักษา UC - OP นอก CUP ในจังหวัด</v>
          </cell>
          <cell r="C47">
            <v>44446237</v>
          </cell>
          <cell r="D47">
            <v>1011599</v>
          </cell>
          <cell r="E47">
            <v>411334</v>
          </cell>
          <cell r="F47">
            <v>833871</v>
          </cell>
          <cell r="G47">
            <v>365301</v>
          </cell>
          <cell r="H47">
            <v>504158</v>
          </cell>
          <cell r="I47">
            <v>185823.3</v>
          </cell>
          <cell r="J47">
            <v>5414381.9000000004</v>
          </cell>
          <cell r="K47">
            <v>329812</v>
          </cell>
          <cell r="L47">
            <v>987219</v>
          </cell>
          <cell r="M47">
            <v>4001721</v>
          </cell>
          <cell r="N47">
            <v>917</v>
          </cell>
          <cell r="O47">
            <v>22762385</v>
          </cell>
          <cell r="P47">
            <v>374448</v>
          </cell>
          <cell r="Q47">
            <v>1009302</v>
          </cell>
          <cell r="R47">
            <v>2201623</v>
          </cell>
          <cell r="S47">
            <v>6346302</v>
          </cell>
          <cell r="T47">
            <v>350533.54</v>
          </cell>
          <cell r="U47">
            <v>104750</v>
          </cell>
          <cell r="V47">
            <v>5563</v>
          </cell>
          <cell r="W47">
            <v>105191305</v>
          </cell>
          <cell r="X47">
            <v>188282</v>
          </cell>
          <cell r="Y47">
            <v>467046</v>
          </cell>
          <cell r="Z47">
            <v>287619</v>
          </cell>
          <cell r="AA47">
            <v>140216</v>
          </cell>
          <cell r="AB47">
            <v>535240</v>
          </cell>
          <cell r="AC47">
            <v>207459</v>
          </cell>
          <cell r="AD47">
            <v>906486</v>
          </cell>
          <cell r="AE47">
            <v>260214</v>
          </cell>
          <cell r="AF47">
            <v>168024</v>
          </cell>
          <cell r="AG47">
            <v>198216</v>
          </cell>
          <cell r="AH47">
            <v>3013058</v>
          </cell>
          <cell r="AI47">
            <v>242016</v>
          </cell>
          <cell r="AJ47">
            <v>1185456</v>
          </cell>
          <cell r="AK47">
            <v>134144943.40000001</v>
          </cell>
          <cell r="AL47">
            <v>325374</v>
          </cell>
          <cell r="AM47">
            <v>1210721.5</v>
          </cell>
          <cell r="AN47">
            <v>1823367</v>
          </cell>
          <cell r="AO47">
            <v>1672529.7</v>
          </cell>
          <cell r="AP47">
            <v>247825</v>
          </cell>
          <cell r="AQ47">
            <v>47775</v>
          </cell>
          <cell r="AR47">
            <v>5048412</v>
          </cell>
          <cell r="AS47">
            <v>178633</v>
          </cell>
          <cell r="AT47">
            <v>1093177</v>
          </cell>
          <cell r="AU47">
            <v>425054</v>
          </cell>
          <cell r="AV47">
            <v>340580</v>
          </cell>
          <cell r="AW47">
            <v>493120</v>
          </cell>
          <cell r="AX47">
            <v>741621.56</v>
          </cell>
          <cell r="AY47">
            <v>559229</v>
          </cell>
          <cell r="AZ47">
            <v>151194</v>
          </cell>
          <cell r="BA47">
            <v>7375440</v>
          </cell>
          <cell r="BB47">
            <v>784312</v>
          </cell>
          <cell r="BC47">
            <v>27613900.920000002</v>
          </cell>
          <cell r="BD47">
            <v>7706588</v>
          </cell>
          <cell r="BE47">
            <v>761997.5</v>
          </cell>
          <cell r="BF47">
            <v>223474.9</v>
          </cell>
          <cell r="BG47">
            <v>14563443.92</v>
          </cell>
          <cell r="BH47">
            <v>12332</v>
          </cell>
          <cell r="BI47">
            <v>130688</v>
          </cell>
          <cell r="BJ47">
            <v>640226</v>
          </cell>
          <cell r="BK47">
            <v>43733</v>
          </cell>
          <cell r="BL47">
            <v>16020629</v>
          </cell>
          <cell r="BM47">
            <v>90518</v>
          </cell>
          <cell r="BN47">
            <v>34653</v>
          </cell>
          <cell r="BO47">
            <v>1349196.5</v>
          </cell>
          <cell r="BP47">
            <v>124641</v>
          </cell>
          <cell r="BQ47">
            <v>0</v>
          </cell>
          <cell r="BR47">
            <v>157190810</v>
          </cell>
          <cell r="BS47">
            <v>111878</v>
          </cell>
          <cell r="BT47">
            <v>143978</v>
          </cell>
          <cell r="BU47">
            <v>8465098.6500000004</v>
          </cell>
          <cell r="BV47">
            <v>727647</v>
          </cell>
          <cell r="BW47">
            <v>112137</v>
          </cell>
          <cell r="BX47">
            <v>3222513</v>
          </cell>
          <cell r="BY47">
            <v>28563</v>
          </cell>
          <cell r="BZ47">
            <v>56243</v>
          </cell>
          <cell r="CA47">
            <v>38129</v>
          </cell>
          <cell r="CB47">
            <v>74282</v>
          </cell>
          <cell r="CC47">
            <v>270663</v>
          </cell>
          <cell r="CD47">
            <v>964036</v>
          </cell>
          <cell r="CE47">
            <v>970818</v>
          </cell>
          <cell r="CF47">
            <v>3832</v>
          </cell>
          <cell r="CG47">
            <v>20060</v>
          </cell>
          <cell r="CH47">
            <v>40111</v>
          </cell>
          <cell r="CI47">
            <v>1048614</v>
          </cell>
          <cell r="CJ47">
            <v>227730</v>
          </cell>
          <cell r="CK47">
            <v>47182</v>
          </cell>
          <cell r="CL47">
            <v>112631</v>
          </cell>
        </row>
        <row r="48">
          <cell r="A48" t="str">
            <v>4301020105.205</v>
          </cell>
          <cell r="B48" t="str">
            <v>รายได้ค่ารักษา UC-OP  นอก CUP ต่างจังหวัด</v>
          </cell>
          <cell r="C48">
            <v>76892</v>
          </cell>
          <cell r="D48">
            <v>205978.06</v>
          </cell>
          <cell r="E48">
            <v>98202</v>
          </cell>
          <cell r="F48">
            <v>0</v>
          </cell>
          <cell r="G48">
            <v>156503</v>
          </cell>
          <cell r="H48">
            <v>0</v>
          </cell>
          <cell r="I48">
            <v>225510.22</v>
          </cell>
          <cell r="J48">
            <v>0</v>
          </cell>
          <cell r="K48">
            <v>3087</v>
          </cell>
          <cell r="L48">
            <v>0</v>
          </cell>
          <cell r="M48">
            <v>162675</v>
          </cell>
          <cell r="N48">
            <v>0</v>
          </cell>
          <cell r="O48">
            <v>27112</v>
          </cell>
          <cell r="P48">
            <v>0</v>
          </cell>
          <cell r="Q48">
            <v>661567</v>
          </cell>
          <cell r="R48">
            <v>71899</v>
          </cell>
          <cell r="S48">
            <v>2003974</v>
          </cell>
          <cell r="T48">
            <v>20456</v>
          </cell>
          <cell r="U48">
            <v>99112</v>
          </cell>
          <cell r="V48">
            <v>3620</v>
          </cell>
          <cell r="W48">
            <v>255897.2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42953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642458</v>
          </cell>
          <cell r="AH48">
            <v>0</v>
          </cell>
          <cell r="AI48">
            <v>0</v>
          </cell>
          <cell r="AJ48">
            <v>0</v>
          </cell>
          <cell r="AK48">
            <v>46639874</v>
          </cell>
          <cell r="AL48">
            <v>173891</v>
          </cell>
          <cell r="AM48">
            <v>0</v>
          </cell>
          <cell r="AN48">
            <v>21382</v>
          </cell>
          <cell r="AO48">
            <v>0</v>
          </cell>
          <cell r="AP48">
            <v>0</v>
          </cell>
          <cell r="AQ48">
            <v>0</v>
          </cell>
          <cell r="AR48">
            <v>1001467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387087</v>
          </cell>
          <cell r="AX48">
            <v>25539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5971125.1299999999</v>
          </cell>
          <cell r="BD48">
            <v>1533</v>
          </cell>
          <cell r="BE48">
            <v>0</v>
          </cell>
          <cell r="BF48">
            <v>0</v>
          </cell>
          <cell r="BG48">
            <v>1304054.5</v>
          </cell>
          <cell r="BH48">
            <v>0</v>
          </cell>
          <cell r="BI48">
            <v>0</v>
          </cell>
          <cell r="BJ48">
            <v>112117</v>
          </cell>
          <cell r="BK48">
            <v>1228</v>
          </cell>
          <cell r="BL48">
            <v>28957</v>
          </cell>
          <cell r="BM48">
            <v>55129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8552332</v>
          </cell>
          <cell r="BS48">
            <v>0</v>
          </cell>
          <cell r="BT48">
            <v>0</v>
          </cell>
          <cell r="BU48">
            <v>675</v>
          </cell>
          <cell r="BV48">
            <v>0</v>
          </cell>
          <cell r="BW48">
            <v>34151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34499.949999999997</v>
          </cell>
          <cell r="CI48">
            <v>0</v>
          </cell>
          <cell r="CJ48">
            <v>66028</v>
          </cell>
          <cell r="CK48">
            <v>270</v>
          </cell>
          <cell r="CL48">
            <v>0</v>
          </cell>
        </row>
        <row r="49">
          <cell r="A49" t="str">
            <v>4301020105.207</v>
          </cell>
          <cell r="B49" t="str">
            <v>รายได้ค่ารักษาUC-OP ต่างสังกัด สป.</v>
          </cell>
          <cell r="C49">
            <v>90644</v>
          </cell>
          <cell r="D49">
            <v>0</v>
          </cell>
          <cell r="E49">
            <v>21439</v>
          </cell>
          <cell r="F49">
            <v>0</v>
          </cell>
          <cell r="G49">
            <v>0</v>
          </cell>
          <cell r="H49">
            <v>300</v>
          </cell>
          <cell r="I49">
            <v>81168.179999999993</v>
          </cell>
          <cell r="J49">
            <v>10001</v>
          </cell>
          <cell r="K49">
            <v>0</v>
          </cell>
          <cell r="L49">
            <v>560</v>
          </cell>
          <cell r="M49">
            <v>28800</v>
          </cell>
          <cell r="N49">
            <v>0</v>
          </cell>
          <cell r="O49">
            <v>1328</v>
          </cell>
          <cell r="P49">
            <v>0</v>
          </cell>
          <cell r="Q49">
            <v>0</v>
          </cell>
          <cell r="R49">
            <v>172519.5</v>
          </cell>
          <cell r="S49">
            <v>600</v>
          </cell>
          <cell r="T49">
            <v>0</v>
          </cell>
          <cell r="U49">
            <v>11474</v>
          </cell>
          <cell r="V49">
            <v>1468</v>
          </cell>
          <cell r="W49">
            <v>43408.45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1471061</v>
          </cell>
          <cell r="AL49">
            <v>3021</v>
          </cell>
          <cell r="AM49">
            <v>2591</v>
          </cell>
          <cell r="AN49">
            <v>5244</v>
          </cell>
          <cell r="AO49">
            <v>28152</v>
          </cell>
          <cell r="AP49">
            <v>13577</v>
          </cell>
          <cell r="AQ49">
            <v>1304</v>
          </cell>
          <cell r="AR49">
            <v>122772</v>
          </cell>
          <cell r="AS49">
            <v>12808</v>
          </cell>
          <cell r="AT49">
            <v>36699</v>
          </cell>
          <cell r="AU49">
            <v>14561</v>
          </cell>
          <cell r="AV49">
            <v>17631</v>
          </cell>
          <cell r="AW49">
            <v>3169</v>
          </cell>
          <cell r="AX49">
            <v>0</v>
          </cell>
          <cell r="AY49">
            <v>0</v>
          </cell>
          <cell r="AZ49">
            <v>10467</v>
          </cell>
          <cell r="BA49">
            <v>0</v>
          </cell>
          <cell r="BB49">
            <v>5096</v>
          </cell>
          <cell r="BC49">
            <v>1588404.3</v>
          </cell>
          <cell r="BD49">
            <v>274877</v>
          </cell>
          <cell r="BE49">
            <v>0</v>
          </cell>
          <cell r="BF49">
            <v>0</v>
          </cell>
          <cell r="BG49">
            <v>31286</v>
          </cell>
          <cell r="BH49">
            <v>0</v>
          </cell>
          <cell r="BI49">
            <v>0</v>
          </cell>
          <cell r="BJ49">
            <v>819850</v>
          </cell>
          <cell r="BK49">
            <v>36444</v>
          </cell>
          <cell r="BL49">
            <v>145479</v>
          </cell>
          <cell r="BM49">
            <v>0</v>
          </cell>
          <cell r="BN49">
            <v>388</v>
          </cell>
          <cell r="BO49">
            <v>8317</v>
          </cell>
          <cell r="BP49">
            <v>0</v>
          </cell>
          <cell r="BQ49">
            <v>0</v>
          </cell>
          <cell r="BR49">
            <v>16518037</v>
          </cell>
          <cell r="BS49">
            <v>1306</v>
          </cell>
          <cell r="BT49">
            <v>0</v>
          </cell>
          <cell r="BU49">
            <v>2406</v>
          </cell>
          <cell r="BV49">
            <v>0</v>
          </cell>
          <cell r="BW49">
            <v>2338</v>
          </cell>
          <cell r="BX49">
            <v>6943</v>
          </cell>
          <cell r="BY49">
            <v>0</v>
          </cell>
          <cell r="BZ49">
            <v>0</v>
          </cell>
          <cell r="CA49">
            <v>1168</v>
          </cell>
          <cell r="CB49">
            <v>4369</v>
          </cell>
          <cell r="CC49">
            <v>11812</v>
          </cell>
          <cell r="CD49">
            <v>0</v>
          </cell>
          <cell r="CE49">
            <v>8890</v>
          </cell>
          <cell r="CF49">
            <v>545</v>
          </cell>
          <cell r="CG49">
            <v>0</v>
          </cell>
          <cell r="CH49">
            <v>0</v>
          </cell>
          <cell r="CI49">
            <v>0</v>
          </cell>
          <cell r="CJ49">
            <v>33143</v>
          </cell>
          <cell r="CK49">
            <v>0</v>
          </cell>
          <cell r="CL49">
            <v>0</v>
          </cell>
        </row>
        <row r="50">
          <cell r="A50" t="str">
            <v>4301020105.211</v>
          </cell>
          <cell r="B50" t="str">
            <v>รายได้กองทุน UC (งบลงทุน)</v>
          </cell>
          <cell r="C50">
            <v>12835090.41</v>
          </cell>
          <cell r="D50">
            <v>3110494.68</v>
          </cell>
          <cell r="E50">
            <v>3434362.8</v>
          </cell>
          <cell r="F50">
            <v>3343645.43</v>
          </cell>
          <cell r="G50">
            <v>895519.55</v>
          </cell>
          <cell r="H50">
            <v>2488697.96</v>
          </cell>
          <cell r="I50">
            <v>2236149.9500000002</v>
          </cell>
          <cell r="J50">
            <v>4038725.4</v>
          </cell>
          <cell r="K50">
            <v>3363392.37</v>
          </cell>
          <cell r="L50">
            <v>2146566.5699999998</v>
          </cell>
          <cell r="M50">
            <v>4525750.8099999996</v>
          </cell>
          <cell r="N50">
            <v>600000</v>
          </cell>
          <cell r="O50">
            <v>6296365.1500000004</v>
          </cell>
          <cell r="P50">
            <v>3728100.46</v>
          </cell>
          <cell r="Q50">
            <v>4411941.6100000003</v>
          </cell>
          <cell r="R50">
            <v>3676953.73</v>
          </cell>
          <cell r="S50">
            <v>2010956.62</v>
          </cell>
          <cell r="T50">
            <v>2948747.76</v>
          </cell>
          <cell r="U50">
            <v>1909206.5</v>
          </cell>
          <cell r="V50">
            <v>623453.64</v>
          </cell>
          <cell r="W50">
            <v>19031870.550000001</v>
          </cell>
          <cell r="X50">
            <v>1621000</v>
          </cell>
          <cell r="Y50">
            <v>3579722.7</v>
          </cell>
          <cell r="Z50">
            <v>3508912.97</v>
          </cell>
          <cell r="AA50">
            <v>1265670.3999999999</v>
          </cell>
          <cell r="AB50">
            <v>1362834.78</v>
          </cell>
          <cell r="AC50">
            <v>2165764.4500000002</v>
          </cell>
          <cell r="AD50">
            <v>5124105.6900000004</v>
          </cell>
          <cell r="AE50">
            <v>2816854.29</v>
          </cell>
          <cell r="AF50">
            <v>1873400</v>
          </cell>
          <cell r="AG50">
            <v>2339590.2999999998</v>
          </cell>
          <cell r="AH50">
            <v>3103264.51</v>
          </cell>
          <cell r="AI50">
            <v>2979431.07</v>
          </cell>
          <cell r="AJ50">
            <v>2150000</v>
          </cell>
          <cell r="AK50">
            <v>26150127.309999999</v>
          </cell>
          <cell r="AL50">
            <v>4531271.7699999996</v>
          </cell>
          <cell r="AM50">
            <v>2718439.31</v>
          </cell>
          <cell r="AN50">
            <v>2958659.21</v>
          </cell>
          <cell r="AO50">
            <v>4077453.29</v>
          </cell>
          <cell r="AP50">
            <v>4185962.42</v>
          </cell>
          <cell r="AQ50">
            <v>902047.68</v>
          </cell>
          <cell r="AR50">
            <v>8856353.2799999993</v>
          </cell>
          <cell r="AS50">
            <v>2565685.69</v>
          </cell>
          <cell r="AT50">
            <v>5435814.79</v>
          </cell>
          <cell r="AU50">
            <v>5474916.7000000002</v>
          </cell>
          <cell r="AV50">
            <v>1750000</v>
          </cell>
          <cell r="AW50">
            <v>1357004.12</v>
          </cell>
          <cell r="AX50">
            <v>2268067.23</v>
          </cell>
          <cell r="AY50">
            <v>4989526.82</v>
          </cell>
          <cell r="AZ50">
            <v>2383264.66</v>
          </cell>
          <cell r="BA50">
            <v>11335871.52</v>
          </cell>
          <cell r="BB50">
            <v>3593802.85</v>
          </cell>
          <cell r="BC50">
            <v>14371653.73</v>
          </cell>
          <cell r="BD50">
            <v>4326851.75</v>
          </cell>
          <cell r="BE50">
            <v>1264255.1299999999</v>
          </cell>
          <cell r="BF50">
            <v>1087471.55</v>
          </cell>
          <cell r="BG50">
            <v>11624125.939999999</v>
          </cell>
          <cell r="BH50">
            <v>844200</v>
          </cell>
          <cell r="BI50">
            <v>967363.36</v>
          </cell>
          <cell r="BJ50">
            <v>1623300.91</v>
          </cell>
          <cell r="BK50">
            <v>1034633.5</v>
          </cell>
          <cell r="BL50">
            <v>11427705.369999999</v>
          </cell>
          <cell r="BM50">
            <v>4135869.5</v>
          </cell>
          <cell r="BN50">
            <v>2281094.4700000002</v>
          </cell>
          <cell r="BO50">
            <v>5344122.58</v>
          </cell>
          <cell r="BP50">
            <v>3293902.11</v>
          </cell>
          <cell r="BQ50">
            <v>2086614.94</v>
          </cell>
          <cell r="BR50">
            <v>55190826.590000004</v>
          </cell>
          <cell r="BS50">
            <v>3185822.98</v>
          </cell>
          <cell r="BT50">
            <v>3022641.76</v>
          </cell>
          <cell r="BU50">
            <v>7390765.4199999999</v>
          </cell>
          <cell r="BV50">
            <v>357989.58</v>
          </cell>
          <cell r="BW50">
            <v>4082629.32</v>
          </cell>
          <cell r="BX50">
            <v>5755892.2999999998</v>
          </cell>
          <cell r="BY50">
            <v>1258918.3600000001</v>
          </cell>
          <cell r="BZ50">
            <v>1965549.58</v>
          </cell>
          <cell r="CA50">
            <v>2122100</v>
          </cell>
          <cell r="CB50">
            <v>2860401.15</v>
          </cell>
          <cell r="CC50">
            <v>5347146.32</v>
          </cell>
          <cell r="CD50">
            <v>3204286.94</v>
          </cell>
          <cell r="CE50">
            <v>5366150.0199999996</v>
          </cell>
          <cell r="CF50">
            <v>1396064.27</v>
          </cell>
          <cell r="CG50">
            <v>1279232.9099999999</v>
          </cell>
          <cell r="CH50">
            <v>1082518.1499999999</v>
          </cell>
          <cell r="CI50">
            <v>1332618.08</v>
          </cell>
          <cell r="CJ50">
            <v>9249784.5899999999</v>
          </cell>
          <cell r="CK50">
            <v>1067951.3700000001</v>
          </cell>
          <cell r="CL50">
            <v>878000</v>
          </cell>
        </row>
        <row r="51">
          <cell r="A51" t="str">
            <v>4301020105.214</v>
          </cell>
          <cell r="B51" t="str">
            <v>รายได้กองทุน UC - OP แบบเหมาจ่ายต่อผู้มีสิทธิ</v>
          </cell>
          <cell r="C51">
            <v>0</v>
          </cell>
          <cell r="D51">
            <v>9501684.0800000001</v>
          </cell>
          <cell r="E51">
            <v>19048682.920000002</v>
          </cell>
          <cell r="F51">
            <v>9456811.6500000004</v>
          </cell>
          <cell r="G51">
            <v>7054390.0800000001</v>
          </cell>
          <cell r="H51">
            <v>6182126.2599999998</v>
          </cell>
          <cell r="I51">
            <v>4547533.63</v>
          </cell>
          <cell r="J51">
            <v>0</v>
          </cell>
          <cell r="K51">
            <v>15043004.49</v>
          </cell>
          <cell r="L51">
            <v>8009394.6299999999</v>
          </cell>
          <cell r="M51">
            <v>9580492.6500000004</v>
          </cell>
          <cell r="N51">
            <v>332514.15999999997</v>
          </cell>
          <cell r="O51">
            <v>9803747.0999999996</v>
          </cell>
          <cell r="P51">
            <v>6519991.5199999996</v>
          </cell>
          <cell r="Q51">
            <v>16459709.26</v>
          </cell>
          <cell r="R51">
            <v>20353701.510000002</v>
          </cell>
          <cell r="S51">
            <v>10880543.109999999</v>
          </cell>
          <cell r="T51">
            <v>7195595.6100000003</v>
          </cell>
          <cell r="U51">
            <v>11891755.369999999</v>
          </cell>
          <cell r="V51">
            <v>6864127.1799999997</v>
          </cell>
          <cell r="W51">
            <v>0</v>
          </cell>
          <cell r="X51">
            <v>7445024.7599999998</v>
          </cell>
          <cell r="Y51">
            <v>0</v>
          </cell>
          <cell r="Z51">
            <v>7022113.1100000003</v>
          </cell>
          <cell r="AA51">
            <v>631146.86</v>
          </cell>
          <cell r="AB51">
            <v>3185909.41</v>
          </cell>
          <cell r="AC51">
            <v>0</v>
          </cell>
          <cell r="AD51">
            <v>10513903.880000001</v>
          </cell>
          <cell r="AE51">
            <v>3765670.9</v>
          </cell>
          <cell r="AF51">
            <v>2418812.5</v>
          </cell>
          <cell r="AG51">
            <v>0</v>
          </cell>
          <cell r="AH51">
            <v>9632476.1300000008</v>
          </cell>
          <cell r="AI51">
            <v>4778363.3499999996</v>
          </cell>
          <cell r="AJ51">
            <v>3080996.37</v>
          </cell>
          <cell r="AK51">
            <v>0</v>
          </cell>
          <cell r="AL51">
            <v>10555761.33</v>
          </cell>
          <cell r="AM51">
            <v>7911432.7400000002</v>
          </cell>
          <cell r="AN51">
            <v>3176785.52</v>
          </cell>
          <cell r="AO51">
            <v>0</v>
          </cell>
          <cell r="AP51">
            <v>7449777.3099999996</v>
          </cell>
          <cell r="AQ51">
            <v>3595341.61</v>
          </cell>
          <cell r="AR51">
            <v>361356.57</v>
          </cell>
          <cell r="AS51">
            <v>4746344.1900000004</v>
          </cell>
          <cell r="AT51">
            <v>0</v>
          </cell>
          <cell r="AU51">
            <v>2221769.4300000002</v>
          </cell>
          <cell r="AV51">
            <v>5501599.8700000001</v>
          </cell>
          <cell r="AW51">
            <v>7664455.5199999996</v>
          </cell>
          <cell r="AX51">
            <v>2826073.94</v>
          </cell>
          <cell r="AY51">
            <v>243400</v>
          </cell>
          <cell r="AZ51">
            <v>5155824.16</v>
          </cell>
          <cell r="BA51">
            <v>0</v>
          </cell>
          <cell r="BB51">
            <v>8586555.0600000005</v>
          </cell>
          <cell r="BC51">
            <v>0</v>
          </cell>
          <cell r="BD51">
            <v>39490.720000000001</v>
          </cell>
          <cell r="BE51">
            <v>6212971.4299999997</v>
          </cell>
          <cell r="BF51">
            <v>1711981.85</v>
          </cell>
          <cell r="BG51">
            <v>0</v>
          </cell>
          <cell r="BH51">
            <v>0</v>
          </cell>
          <cell r="BI51">
            <v>5757357.9900000002</v>
          </cell>
          <cell r="BJ51">
            <v>16864045.140000001</v>
          </cell>
          <cell r="BK51">
            <v>14393965.16</v>
          </cell>
          <cell r="BL51">
            <v>21695349.719999999</v>
          </cell>
          <cell r="BM51">
            <v>10493415.25</v>
          </cell>
          <cell r="BN51">
            <v>8082645.4900000002</v>
          </cell>
          <cell r="BO51">
            <v>26313101.649999999</v>
          </cell>
          <cell r="BP51">
            <v>11800282.41</v>
          </cell>
          <cell r="BQ51">
            <v>11317762.800000001</v>
          </cell>
          <cell r="BR51">
            <v>0</v>
          </cell>
          <cell r="BS51">
            <v>8015926.8700000001</v>
          </cell>
          <cell r="BT51">
            <v>18300602.670000002</v>
          </cell>
          <cell r="BU51">
            <v>0</v>
          </cell>
          <cell r="BV51">
            <v>2043027.59</v>
          </cell>
          <cell r="BW51">
            <v>9660164.0199999996</v>
          </cell>
          <cell r="BX51">
            <v>3215737.95</v>
          </cell>
          <cell r="BY51">
            <v>3810365.81</v>
          </cell>
          <cell r="BZ51">
            <v>8653216.0999999996</v>
          </cell>
          <cell r="CA51">
            <v>12533110.140000001</v>
          </cell>
          <cell r="CB51">
            <v>7712388.6900000004</v>
          </cell>
          <cell r="CC51">
            <v>14955993.09</v>
          </cell>
          <cell r="CD51">
            <v>15256350.359999999</v>
          </cell>
          <cell r="CE51">
            <v>24923875.760000002</v>
          </cell>
          <cell r="CF51">
            <v>6313319.4699999997</v>
          </cell>
          <cell r="CG51">
            <v>8876736.1099999994</v>
          </cell>
          <cell r="CH51">
            <v>11163113.220000001</v>
          </cell>
          <cell r="CI51">
            <v>6604118.6200000001</v>
          </cell>
          <cell r="CJ51">
            <v>1002812.05</v>
          </cell>
          <cell r="CK51">
            <v>8327300.7599999998</v>
          </cell>
          <cell r="CL51">
            <v>5556105.6900000004</v>
          </cell>
        </row>
        <row r="52">
          <cell r="A52" t="str">
            <v>4301020105.215</v>
          </cell>
          <cell r="B52" t="str">
            <v>รายได้กองทุน UC-OP ตามเกณฑ์คุณภาพผลงานบริการ</v>
          </cell>
          <cell r="C52">
            <v>176291.03</v>
          </cell>
          <cell r="D52">
            <v>35864.46</v>
          </cell>
          <cell r="E52">
            <v>0</v>
          </cell>
          <cell r="F52">
            <v>0</v>
          </cell>
          <cell r="G52">
            <v>21328.67</v>
          </cell>
          <cell r="H52">
            <v>3850</v>
          </cell>
          <cell r="I52">
            <v>0</v>
          </cell>
          <cell r="J52">
            <v>299388.83</v>
          </cell>
          <cell r="K52">
            <v>0</v>
          </cell>
          <cell r="L52">
            <v>46459.22</v>
          </cell>
          <cell r="M52">
            <v>120125.75999999999</v>
          </cell>
          <cell r="N52">
            <v>61520.69</v>
          </cell>
          <cell r="O52">
            <v>1832044.62</v>
          </cell>
          <cell r="P52">
            <v>39692</v>
          </cell>
          <cell r="Q52">
            <v>0</v>
          </cell>
          <cell r="R52">
            <v>0</v>
          </cell>
          <cell r="S52">
            <v>419133.56</v>
          </cell>
          <cell r="T52">
            <v>0</v>
          </cell>
          <cell r="U52">
            <v>459682.82</v>
          </cell>
          <cell r="V52">
            <v>190361.23</v>
          </cell>
          <cell r="W52">
            <v>33360.46</v>
          </cell>
          <cell r="X52">
            <v>174222.75</v>
          </cell>
          <cell r="Y52">
            <v>905399.77</v>
          </cell>
          <cell r="Z52">
            <v>316302.7</v>
          </cell>
          <cell r="AA52">
            <v>42172.08</v>
          </cell>
          <cell r="AB52">
            <v>70820.47</v>
          </cell>
          <cell r="AC52">
            <v>4953.49</v>
          </cell>
          <cell r="AD52">
            <v>324425.40000000002</v>
          </cell>
          <cell r="AE52">
            <v>427790.9</v>
          </cell>
          <cell r="AF52">
            <v>10053.34</v>
          </cell>
          <cell r="AG52">
            <v>29429.53</v>
          </cell>
          <cell r="AH52">
            <v>95152.9</v>
          </cell>
          <cell r="AI52">
            <v>157819.32</v>
          </cell>
          <cell r="AJ52">
            <v>10316.67</v>
          </cell>
          <cell r="AK52">
            <v>1303306.94</v>
          </cell>
          <cell r="AL52">
            <v>1043784.54</v>
          </cell>
          <cell r="AM52">
            <v>597046.02</v>
          </cell>
          <cell r="AN52">
            <v>1526989.98</v>
          </cell>
          <cell r="AO52">
            <v>126767.89</v>
          </cell>
          <cell r="AP52">
            <v>0</v>
          </cell>
          <cell r="AQ52">
            <v>0</v>
          </cell>
          <cell r="AR52">
            <v>2547620.0499999998</v>
          </cell>
          <cell r="AS52">
            <v>0</v>
          </cell>
          <cell r="AT52">
            <v>618618.89</v>
          </cell>
          <cell r="AU52">
            <v>1347058.47</v>
          </cell>
          <cell r="AV52">
            <v>0</v>
          </cell>
          <cell r="AW52">
            <v>278648.94</v>
          </cell>
          <cell r="AX52">
            <v>680745.07</v>
          </cell>
          <cell r="AY52">
            <v>1012521.59</v>
          </cell>
          <cell r="AZ52">
            <v>355234.47</v>
          </cell>
          <cell r="BA52">
            <v>2565370.71</v>
          </cell>
          <cell r="BB52">
            <v>357551.97</v>
          </cell>
          <cell r="BC52">
            <v>0</v>
          </cell>
          <cell r="BD52">
            <v>348283.5</v>
          </cell>
          <cell r="BE52">
            <v>31536.95</v>
          </cell>
          <cell r="BF52">
            <v>509717.1</v>
          </cell>
          <cell r="BG52">
            <v>2927767.25</v>
          </cell>
          <cell r="BH52">
            <v>0</v>
          </cell>
          <cell r="BI52">
            <v>33696.22</v>
          </cell>
          <cell r="BJ52">
            <v>42595.23</v>
          </cell>
          <cell r="BK52">
            <v>355819.58</v>
          </cell>
          <cell r="BL52">
            <v>400558.06</v>
          </cell>
          <cell r="BM52">
            <v>218550.26</v>
          </cell>
          <cell r="BN52">
            <v>132878.92000000001</v>
          </cell>
          <cell r="BO52">
            <v>163562.04</v>
          </cell>
          <cell r="BP52">
            <v>35963.4</v>
          </cell>
          <cell r="BQ52">
            <v>96938.19</v>
          </cell>
          <cell r="BR52">
            <v>266982.61</v>
          </cell>
          <cell r="BS52">
            <v>693434.3</v>
          </cell>
          <cell r="BT52">
            <v>168474.32</v>
          </cell>
          <cell r="BU52">
            <v>35890.620000000003</v>
          </cell>
          <cell r="BV52">
            <v>730706.23</v>
          </cell>
          <cell r="BW52">
            <v>72413.19</v>
          </cell>
          <cell r="BX52">
            <v>0</v>
          </cell>
          <cell r="BY52">
            <v>0</v>
          </cell>
          <cell r="BZ52">
            <v>171273.07</v>
          </cell>
          <cell r="CA52">
            <v>172904.61</v>
          </cell>
          <cell r="CB52">
            <v>0</v>
          </cell>
          <cell r="CC52">
            <v>87700.21</v>
          </cell>
          <cell r="CD52">
            <v>0</v>
          </cell>
          <cell r="CE52">
            <v>0</v>
          </cell>
          <cell r="CF52">
            <v>97686.98</v>
          </cell>
          <cell r="CG52">
            <v>22435.49</v>
          </cell>
          <cell r="CH52">
            <v>28853.14</v>
          </cell>
          <cell r="CI52">
            <v>0</v>
          </cell>
          <cell r="CJ52">
            <v>317367.58</v>
          </cell>
          <cell r="CK52">
            <v>0</v>
          </cell>
          <cell r="CL52">
            <v>61404.32</v>
          </cell>
        </row>
        <row r="53">
          <cell r="A53" t="str">
            <v>4301020105.217</v>
          </cell>
          <cell r="B53" t="str">
            <v>รายได้กองทุน UC - P&amp;P แบบเหมาจ่ายต่อผู้มีสิทธิ</v>
          </cell>
          <cell r="C53">
            <v>14030182.789999999</v>
          </cell>
          <cell r="D53">
            <v>10085161.57</v>
          </cell>
          <cell r="E53">
            <v>10946679.810000001</v>
          </cell>
          <cell r="F53">
            <v>7454327.7699999996</v>
          </cell>
          <cell r="G53">
            <v>5341786.75</v>
          </cell>
          <cell r="H53">
            <v>9078777.8300000001</v>
          </cell>
          <cell r="I53">
            <v>9092263.2699999996</v>
          </cell>
          <cell r="J53">
            <v>12336361.17</v>
          </cell>
          <cell r="K53">
            <v>3605065.89</v>
          </cell>
          <cell r="L53">
            <v>10532593.550000001</v>
          </cell>
          <cell r="M53">
            <v>13432942.49</v>
          </cell>
          <cell r="N53">
            <v>0</v>
          </cell>
          <cell r="O53">
            <v>13822417.09</v>
          </cell>
          <cell r="P53">
            <v>3448318.68</v>
          </cell>
          <cell r="Q53">
            <v>7214150.71</v>
          </cell>
          <cell r="R53">
            <v>8324271.0499999998</v>
          </cell>
          <cell r="S53">
            <v>5584668.9299999997</v>
          </cell>
          <cell r="T53">
            <v>5089598.88</v>
          </cell>
          <cell r="U53">
            <v>2870205.68</v>
          </cell>
          <cell r="V53">
            <v>1183664.71</v>
          </cell>
          <cell r="W53">
            <v>22609506.559999999</v>
          </cell>
          <cell r="X53">
            <v>5660843.5899999999</v>
          </cell>
          <cell r="Y53">
            <v>11900687.699999999</v>
          </cell>
          <cell r="Z53">
            <v>5281340.82</v>
          </cell>
          <cell r="AA53">
            <v>2736787.23</v>
          </cell>
          <cell r="AB53">
            <v>2390941.86</v>
          </cell>
          <cell r="AC53">
            <v>3605379.87</v>
          </cell>
          <cell r="AD53">
            <v>7207978.4699999997</v>
          </cell>
          <cell r="AE53">
            <v>7671918.2699999996</v>
          </cell>
          <cell r="AF53">
            <v>6081980.9400000004</v>
          </cell>
          <cell r="AG53">
            <v>3796548.44</v>
          </cell>
          <cell r="AH53">
            <v>12138940.369999999</v>
          </cell>
          <cell r="AI53">
            <v>8274043.8099999996</v>
          </cell>
          <cell r="AJ53">
            <v>5232757.29</v>
          </cell>
          <cell r="AK53">
            <v>38636157.619999997</v>
          </cell>
          <cell r="AL53">
            <v>7540633.2400000002</v>
          </cell>
          <cell r="AM53">
            <v>5035591.6399999997</v>
          </cell>
          <cell r="AN53">
            <v>11761222.27</v>
          </cell>
          <cell r="AO53">
            <v>2975483.55</v>
          </cell>
          <cell r="AP53">
            <v>9644909.4800000004</v>
          </cell>
          <cell r="AQ53">
            <v>2545643.81</v>
          </cell>
          <cell r="AR53">
            <v>2393680.7200000002</v>
          </cell>
          <cell r="AS53">
            <v>7593779.9400000004</v>
          </cell>
          <cell r="AT53">
            <v>11529331.619999999</v>
          </cell>
          <cell r="AU53">
            <v>10488765.15</v>
          </cell>
          <cell r="AV53">
            <v>6031952.3399999999</v>
          </cell>
          <cell r="AW53">
            <v>4562784.01</v>
          </cell>
          <cell r="AX53">
            <v>6580197.0300000003</v>
          </cell>
          <cell r="AY53">
            <v>7711065.29</v>
          </cell>
          <cell r="AZ53">
            <v>3122093.93</v>
          </cell>
          <cell r="BA53">
            <v>11858692.99</v>
          </cell>
          <cell r="BB53">
            <v>5939232.1500000004</v>
          </cell>
          <cell r="BC53">
            <v>17268012.050000001</v>
          </cell>
          <cell r="BD53">
            <v>8163164.8799999999</v>
          </cell>
          <cell r="BE53">
            <v>3956185.33</v>
          </cell>
          <cell r="BF53">
            <v>5167553.13</v>
          </cell>
          <cell r="BG53">
            <v>8402286.9900000002</v>
          </cell>
          <cell r="BH53">
            <v>4007020.67</v>
          </cell>
          <cell r="BI53">
            <v>749156.63</v>
          </cell>
          <cell r="BJ53">
            <v>5142971.05</v>
          </cell>
          <cell r="BK53">
            <v>4419910.1100000003</v>
          </cell>
          <cell r="BL53">
            <v>23500516.98</v>
          </cell>
          <cell r="BM53">
            <v>11776331.98</v>
          </cell>
          <cell r="BN53">
            <v>6963155.21</v>
          </cell>
          <cell r="BO53">
            <v>5141941.79</v>
          </cell>
          <cell r="BP53">
            <v>7450899.46</v>
          </cell>
          <cell r="BQ53">
            <v>4969216.18</v>
          </cell>
          <cell r="BR53">
            <v>37113328.369999997</v>
          </cell>
          <cell r="BS53">
            <v>3695779.42</v>
          </cell>
          <cell r="BT53">
            <v>4852977.3099999996</v>
          </cell>
          <cell r="BU53">
            <v>10155720.970000001</v>
          </cell>
          <cell r="BV53">
            <v>2711802.91</v>
          </cell>
          <cell r="BW53">
            <v>3620046.77</v>
          </cell>
          <cell r="BX53">
            <v>10481262.33</v>
          </cell>
          <cell r="BY53">
            <v>6207210.2699999996</v>
          </cell>
          <cell r="BZ53">
            <v>4121962.33</v>
          </cell>
          <cell r="CA53">
            <v>2161849.46</v>
          </cell>
          <cell r="CB53">
            <v>9889702.1099999994</v>
          </cell>
          <cell r="CC53">
            <v>7953465.4699999997</v>
          </cell>
          <cell r="CD53">
            <v>6515199.25</v>
          </cell>
          <cell r="CE53">
            <v>4784004.16</v>
          </cell>
          <cell r="CF53">
            <v>2576406.9700000002</v>
          </cell>
          <cell r="CG53">
            <v>3068621.66</v>
          </cell>
          <cell r="CH53">
            <v>3157367.83</v>
          </cell>
          <cell r="CI53">
            <v>2315879.2999999998</v>
          </cell>
          <cell r="CJ53">
            <v>20476261.350000001</v>
          </cell>
          <cell r="CK53">
            <v>870251.11</v>
          </cell>
          <cell r="CL53">
            <v>2410310.54</v>
          </cell>
        </row>
        <row r="54">
          <cell r="A54" t="str">
            <v>4301020105.222</v>
          </cell>
          <cell r="B54" t="str">
            <v>รายได้กองทุน UC เฉพาะโรคอื่น</v>
          </cell>
          <cell r="C54">
            <v>12697344.58</v>
          </cell>
          <cell r="D54">
            <v>886153.56</v>
          </cell>
          <cell r="E54">
            <v>882443.06</v>
          </cell>
          <cell r="F54">
            <v>836862.26</v>
          </cell>
          <cell r="G54">
            <v>422413.29</v>
          </cell>
          <cell r="H54">
            <v>1274151.74</v>
          </cell>
          <cell r="I54">
            <v>3003758.31</v>
          </cell>
          <cell r="J54">
            <v>1538951.83</v>
          </cell>
          <cell r="K54">
            <v>981269.83</v>
          </cell>
          <cell r="L54">
            <v>1230315.2</v>
          </cell>
          <cell r="M54">
            <v>2812333.22</v>
          </cell>
          <cell r="N54">
            <v>22200</v>
          </cell>
          <cell r="O54">
            <v>4658293.29</v>
          </cell>
          <cell r="P54">
            <v>666753.69999999995</v>
          </cell>
          <cell r="Q54">
            <v>1532023.7</v>
          </cell>
          <cell r="R54">
            <v>1840493</v>
          </cell>
          <cell r="S54">
            <v>174073.08</v>
          </cell>
          <cell r="T54">
            <v>120373.56</v>
          </cell>
          <cell r="U54">
            <v>1805184.91</v>
          </cell>
          <cell r="V54">
            <v>407209.44</v>
          </cell>
          <cell r="W54">
            <v>17298649.84</v>
          </cell>
          <cell r="X54">
            <v>586943.9</v>
          </cell>
          <cell r="Y54">
            <v>1872773.28</v>
          </cell>
          <cell r="Z54">
            <v>888789.55</v>
          </cell>
          <cell r="AA54">
            <v>356619.36</v>
          </cell>
          <cell r="AB54">
            <v>618412.49</v>
          </cell>
          <cell r="AC54">
            <v>990693.5</v>
          </cell>
          <cell r="AD54">
            <v>2281273.13</v>
          </cell>
          <cell r="AE54">
            <v>926201.8</v>
          </cell>
          <cell r="AF54">
            <v>699936.25</v>
          </cell>
          <cell r="AG54">
            <v>3876788.66</v>
          </cell>
          <cell r="AH54">
            <v>1398061.57</v>
          </cell>
          <cell r="AI54">
            <v>777261</v>
          </cell>
          <cell r="AJ54">
            <v>572772.69999999995</v>
          </cell>
          <cell r="AK54">
            <v>16574719.109999999</v>
          </cell>
          <cell r="AL54">
            <v>608364.84</v>
          </cell>
          <cell r="AM54">
            <v>539893.66</v>
          </cell>
          <cell r="AN54">
            <v>611242.69999999995</v>
          </cell>
          <cell r="AO54">
            <v>2922545.26</v>
          </cell>
          <cell r="AP54">
            <v>1211926.6100000001</v>
          </cell>
          <cell r="AQ54">
            <v>243611.79</v>
          </cell>
          <cell r="AR54">
            <v>2376721.4700000002</v>
          </cell>
          <cell r="AS54">
            <v>792742.53</v>
          </cell>
          <cell r="AT54">
            <v>5726448.21</v>
          </cell>
          <cell r="AU54">
            <v>1489056.98</v>
          </cell>
          <cell r="AV54">
            <v>443838.98</v>
          </cell>
          <cell r="AW54">
            <v>484112.7</v>
          </cell>
          <cell r="AX54">
            <v>606491.16</v>
          </cell>
          <cell r="AY54">
            <v>756924.39</v>
          </cell>
          <cell r="AZ54">
            <v>511774.9</v>
          </cell>
          <cell r="BA54">
            <v>9035327.1999999993</v>
          </cell>
          <cell r="BB54">
            <v>437589.58</v>
          </cell>
          <cell r="BC54">
            <v>9259758.7899999991</v>
          </cell>
          <cell r="BD54">
            <v>510797.58</v>
          </cell>
          <cell r="BE54">
            <v>864990.18</v>
          </cell>
          <cell r="BF54">
            <v>2502713.73</v>
          </cell>
          <cell r="BG54">
            <v>6315935.54</v>
          </cell>
          <cell r="BH54">
            <v>740576.27</v>
          </cell>
          <cell r="BI54">
            <v>557347</v>
          </cell>
          <cell r="BJ54">
            <v>61128.01</v>
          </cell>
          <cell r="BK54">
            <v>669841</v>
          </cell>
          <cell r="BL54">
            <v>7478133.3099999996</v>
          </cell>
          <cell r="BM54">
            <v>2091613.17</v>
          </cell>
          <cell r="BN54">
            <v>1233067.77</v>
          </cell>
          <cell r="BO54">
            <v>1830109.5</v>
          </cell>
          <cell r="BP54">
            <v>1571398.97</v>
          </cell>
          <cell r="BQ54">
            <v>1370215.19</v>
          </cell>
          <cell r="BR54">
            <v>22314407.300000001</v>
          </cell>
          <cell r="BS54">
            <v>205266.55</v>
          </cell>
          <cell r="BT54">
            <v>1771126.17</v>
          </cell>
          <cell r="BU54">
            <v>1269457.8999999999</v>
          </cell>
          <cell r="BV54">
            <v>20440</v>
          </cell>
          <cell r="BW54">
            <v>814998.17</v>
          </cell>
          <cell r="BX54">
            <v>2454440.09</v>
          </cell>
          <cell r="BY54">
            <v>849013.85</v>
          </cell>
          <cell r="BZ54">
            <v>837272.72</v>
          </cell>
          <cell r="CA54">
            <v>707541.96</v>
          </cell>
          <cell r="CB54">
            <v>1132484.8999999999</v>
          </cell>
          <cell r="CC54">
            <v>1884885.38</v>
          </cell>
          <cell r="CD54">
            <v>986830.62</v>
          </cell>
          <cell r="CE54">
            <v>1569822.03</v>
          </cell>
          <cell r="CF54">
            <v>556953.30000000005</v>
          </cell>
          <cell r="CG54">
            <v>683117.75</v>
          </cell>
          <cell r="CH54">
            <v>412821.72</v>
          </cell>
          <cell r="CI54">
            <v>620911.37</v>
          </cell>
          <cell r="CJ54">
            <v>2376566.67</v>
          </cell>
          <cell r="CK54">
            <v>361557.07</v>
          </cell>
          <cell r="CL54">
            <v>427004.36</v>
          </cell>
        </row>
        <row r="55">
          <cell r="A55" t="str">
            <v>4301020105.223</v>
          </cell>
          <cell r="B55" t="str">
            <v>รายได้กองทุน P&amp;P อื่น</v>
          </cell>
          <cell r="C55">
            <v>65000</v>
          </cell>
          <cell r="D55">
            <v>0</v>
          </cell>
          <cell r="E55">
            <v>80000</v>
          </cell>
          <cell r="F55">
            <v>20000</v>
          </cell>
          <cell r="G55">
            <v>159019.66</v>
          </cell>
          <cell r="H55">
            <v>100000</v>
          </cell>
          <cell r="I55">
            <v>435696.82</v>
          </cell>
          <cell r="J55">
            <v>280837</v>
          </cell>
          <cell r="K55">
            <v>170000</v>
          </cell>
          <cell r="L55">
            <v>40560</v>
          </cell>
          <cell r="M55">
            <v>35417</v>
          </cell>
          <cell r="N55">
            <v>200397</v>
          </cell>
          <cell r="O55">
            <v>2130118.9500000002</v>
          </cell>
          <cell r="P55">
            <v>2065702.84</v>
          </cell>
          <cell r="Q55">
            <v>2674303.38</v>
          </cell>
          <cell r="R55">
            <v>25198215.640000001</v>
          </cell>
          <cell r="S55">
            <v>303613</v>
          </cell>
          <cell r="T55">
            <v>573979.56999999995</v>
          </cell>
          <cell r="U55">
            <v>640896.26</v>
          </cell>
          <cell r="V55">
            <v>859346.45</v>
          </cell>
          <cell r="W55">
            <v>1290144</v>
          </cell>
          <cell r="X55">
            <v>0</v>
          </cell>
          <cell r="Y55">
            <v>1468971.13</v>
          </cell>
          <cell r="Z55">
            <v>100000</v>
          </cell>
          <cell r="AA55">
            <v>0</v>
          </cell>
          <cell r="AB55">
            <v>3250804.93</v>
          </cell>
          <cell r="AC55">
            <v>120000</v>
          </cell>
          <cell r="AD55">
            <v>0</v>
          </cell>
          <cell r="AE55">
            <v>0</v>
          </cell>
          <cell r="AF55">
            <v>0</v>
          </cell>
          <cell r="AG55">
            <v>7500</v>
          </cell>
          <cell r="AH55">
            <v>1853846</v>
          </cell>
          <cell r="AI55">
            <v>197164</v>
          </cell>
          <cell r="AJ55">
            <v>77717.279999999999</v>
          </cell>
          <cell r="AK55">
            <v>2192149.2999999998</v>
          </cell>
          <cell r="AL55">
            <v>963120.28</v>
          </cell>
          <cell r="AM55">
            <v>0</v>
          </cell>
          <cell r="AN55">
            <v>3999106.81</v>
          </cell>
          <cell r="AO55">
            <v>0</v>
          </cell>
          <cell r="AP55">
            <v>20000</v>
          </cell>
          <cell r="AQ55">
            <v>347702.29</v>
          </cell>
          <cell r="AR55">
            <v>802191.77</v>
          </cell>
          <cell r="AS55">
            <v>20000</v>
          </cell>
          <cell r="AT55">
            <v>2041859.7</v>
          </cell>
          <cell r="AU55">
            <v>1358571.29</v>
          </cell>
          <cell r="AV55">
            <v>20000</v>
          </cell>
          <cell r="AW55">
            <v>864469.15</v>
          </cell>
          <cell r="AX55">
            <v>28214</v>
          </cell>
          <cell r="AY55">
            <v>25000</v>
          </cell>
          <cell r="AZ55">
            <v>0</v>
          </cell>
          <cell r="BA55">
            <v>509750</v>
          </cell>
          <cell r="BB55">
            <v>857822.05</v>
          </cell>
          <cell r="BC55">
            <v>4190733.95</v>
          </cell>
          <cell r="BD55">
            <v>2308687.5</v>
          </cell>
          <cell r="BE55">
            <v>430752.74</v>
          </cell>
          <cell r="BF55">
            <v>27489</v>
          </cell>
          <cell r="BG55">
            <v>1357579.4</v>
          </cell>
          <cell r="BH55">
            <v>20000</v>
          </cell>
          <cell r="BI55">
            <v>0</v>
          </cell>
          <cell r="BJ55">
            <v>0</v>
          </cell>
          <cell r="BK55">
            <v>0</v>
          </cell>
          <cell r="BL55">
            <v>100000</v>
          </cell>
          <cell r="BM55">
            <v>557515.87</v>
          </cell>
          <cell r="BN55">
            <v>1926156.81</v>
          </cell>
          <cell r="BO55">
            <v>269440</v>
          </cell>
          <cell r="BP55">
            <v>2269248.2999999998</v>
          </cell>
          <cell r="BQ55">
            <v>1230792.92</v>
          </cell>
          <cell r="BR55">
            <v>4706163.7</v>
          </cell>
          <cell r="BS55">
            <v>2169355.15</v>
          </cell>
          <cell r="BT55">
            <v>0</v>
          </cell>
          <cell r="BU55">
            <v>3478355.27</v>
          </cell>
          <cell r="BV55">
            <v>181284</v>
          </cell>
          <cell r="BW55">
            <v>0</v>
          </cell>
          <cell r="BX55">
            <v>15000</v>
          </cell>
          <cell r="BY55">
            <v>115863</v>
          </cell>
          <cell r="BZ55">
            <v>60000</v>
          </cell>
          <cell r="CA55">
            <v>541188.01</v>
          </cell>
          <cell r="CB55">
            <v>63400</v>
          </cell>
          <cell r="CC55">
            <v>2148267.14</v>
          </cell>
          <cell r="CD55">
            <v>0</v>
          </cell>
          <cell r="CE55">
            <v>0</v>
          </cell>
          <cell r="CF55">
            <v>30000</v>
          </cell>
          <cell r="CG55">
            <v>133757.01999999999</v>
          </cell>
          <cell r="CH55">
            <v>0</v>
          </cell>
          <cell r="CI55">
            <v>0</v>
          </cell>
          <cell r="CJ55">
            <v>147500</v>
          </cell>
          <cell r="CK55">
            <v>173167</v>
          </cell>
          <cell r="CL55">
            <v>233735</v>
          </cell>
        </row>
        <row r="56">
          <cell r="A56" t="str">
            <v>4301020105.228</v>
          </cell>
          <cell r="B56" t="str">
            <v xml:space="preserve">รายได้กองทุน UC อื่น </v>
          </cell>
          <cell r="C56">
            <v>1296670.5</v>
          </cell>
          <cell r="D56">
            <v>804177.18</v>
          </cell>
          <cell r="E56">
            <v>540760.61</v>
          </cell>
          <cell r="F56">
            <v>983059.61</v>
          </cell>
          <cell r="G56">
            <v>303817.55</v>
          </cell>
          <cell r="H56">
            <v>1210746</v>
          </cell>
          <cell r="I56">
            <v>59845.4</v>
          </cell>
          <cell r="J56">
            <v>1093112.75</v>
          </cell>
          <cell r="K56">
            <v>332388.09999999998</v>
          </cell>
          <cell r="L56">
            <v>456017.85</v>
          </cell>
          <cell r="M56">
            <v>2387726.34</v>
          </cell>
          <cell r="N56">
            <v>160000</v>
          </cell>
          <cell r="O56">
            <v>522363.82</v>
          </cell>
          <cell r="P56">
            <v>376626.54</v>
          </cell>
          <cell r="Q56">
            <v>100450</v>
          </cell>
          <cell r="R56">
            <v>1561362.78</v>
          </cell>
          <cell r="S56">
            <v>153206</v>
          </cell>
          <cell r="T56">
            <v>1018330.35</v>
          </cell>
          <cell r="U56">
            <v>204975.83</v>
          </cell>
          <cell r="V56">
            <v>2910</v>
          </cell>
          <cell r="W56">
            <v>4271451.04</v>
          </cell>
          <cell r="X56">
            <v>357124.04</v>
          </cell>
          <cell r="Y56">
            <v>140313.42000000001</v>
          </cell>
          <cell r="Z56">
            <v>1170477.76</v>
          </cell>
          <cell r="AA56">
            <v>331849.49</v>
          </cell>
          <cell r="AB56">
            <v>147184.35999999999</v>
          </cell>
          <cell r="AC56">
            <v>335583.57</v>
          </cell>
          <cell r="AD56">
            <v>843873.9</v>
          </cell>
          <cell r="AE56">
            <v>528085</v>
          </cell>
          <cell r="AF56">
            <v>649116.42000000004</v>
          </cell>
          <cell r="AG56">
            <v>397751.23</v>
          </cell>
          <cell r="AH56">
            <v>1720455.38</v>
          </cell>
          <cell r="AI56">
            <v>815971.51</v>
          </cell>
          <cell r="AJ56">
            <v>340880.52</v>
          </cell>
          <cell r="AK56">
            <v>7498087.9299999997</v>
          </cell>
          <cell r="AL56">
            <v>1028256.69</v>
          </cell>
          <cell r="AM56">
            <v>839098.17</v>
          </cell>
          <cell r="AN56">
            <v>3280236.85</v>
          </cell>
          <cell r="AO56">
            <v>1038710</v>
          </cell>
          <cell r="AP56">
            <v>2624723.58</v>
          </cell>
          <cell r="AQ56">
            <v>871554.51</v>
          </cell>
          <cell r="AR56">
            <v>4533962.9000000004</v>
          </cell>
          <cell r="AS56">
            <v>1932773.29</v>
          </cell>
          <cell r="AT56">
            <v>1208434</v>
          </cell>
          <cell r="AU56">
            <v>2032124.41</v>
          </cell>
          <cell r="AV56">
            <v>1529419.12</v>
          </cell>
          <cell r="AW56">
            <v>626077.89</v>
          </cell>
          <cell r="AX56">
            <v>1940490.33</v>
          </cell>
          <cell r="AY56">
            <v>1705027.1</v>
          </cell>
          <cell r="AZ56">
            <v>2750806.9</v>
          </cell>
          <cell r="BA56">
            <v>4977818.57</v>
          </cell>
          <cell r="BB56">
            <v>508795.96</v>
          </cell>
          <cell r="BC56">
            <v>2104623.4900000002</v>
          </cell>
          <cell r="BD56">
            <v>2418009.58</v>
          </cell>
          <cell r="BE56">
            <v>523528.44</v>
          </cell>
          <cell r="BF56">
            <v>2055611.28</v>
          </cell>
          <cell r="BG56">
            <v>2185070.25</v>
          </cell>
          <cell r="BH56">
            <v>2158633.08</v>
          </cell>
          <cell r="BI56">
            <v>266781.44</v>
          </cell>
          <cell r="BJ56">
            <v>486408.86</v>
          </cell>
          <cell r="BK56">
            <v>480264.56</v>
          </cell>
          <cell r="BL56">
            <v>1362750</v>
          </cell>
          <cell r="BM56">
            <v>1974160.39</v>
          </cell>
          <cell r="BN56">
            <v>899497.68</v>
          </cell>
          <cell r="BO56">
            <v>849553.14</v>
          </cell>
          <cell r="BP56">
            <v>980688.25</v>
          </cell>
          <cell r="BQ56">
            <v>453547.35</v>
          </cell>
          <cell r="BR56">
            <v>10162363.32</v>
          </cell>
          <cell r="BS56">
            <v>2220604.2000000002</v>
          </cell>
          <cell r="BT56">
            <v>1362525.86</v>
          </cell>
          <cell r="BU56">
            <v>3622643.72</v>
          </cell>
          <cell r="BV56">
            <v>291467.77</v>
          </cell>
          <cell r="BW56">
            <v>1481702.94</v>
          </cell>
          <cell r="BX56">
            <v>1226386.8999999999</v>
          </cell>
          <cell r="BY56">
            <v>920740.59</v>
          </cell>
          <cell r="BZ56">
            <v>650427.48</v>
          </cell>
          <cell r="CA56">
            <v>1122595.67</v>
          </cell>
          <cell r="CB56">
            <v>1225813.07</v>
          </cell>
          <cell r="CC56">
            <v>3198086.64</v>
          </cell>
          <cell r="CD56">
            <v>1250449.3</v>
          </cell>
          <cell r="CE56">
            <v>2051697.44</v>
          </cell>
          <cell r="CF56">
            <v>3986462</v>
          </cell>
          <cell r="CG56">
            <v>481628.51</v>
          </cell>
          <cell r="CH56">
            <v>460376.23</v>
          </cell>
          <cell r="CI56">
            <v>591118.43000000005</v>
          </cell>
          <cell r="CJ56">
            <v>2674312.91</v>
          </cell>
          <cell r="CK56">
            <v>437004.03</v>
          </cell>
          <cell r="CL56">
            <v>3622017.87</v>
          </cell>
        </row>
        <row r="57">
          <cell r="A57" t="str">
            <v>4301020105.229</v>
          </cell>
          <cell r="B57" t="str">
            <v>ส่วนต่างค่ารักษาที่สูงกว่าเหมาจ่ายรายหัว - กองทุน UC OP</v>
          </cell>
          <cell r="C57">
            <v>-61961320.590000004</v>
          </cell>
          <cell r="D57">
            <v>0</v>
          </cell>
          <cell r="E57">
            <v>-336124.15999999997</v>
          </cell>
          <cell r="F57">
            <v>0</v>
          </cell>
          <cell r="G57">
            <v>0</v>
          </cell>
          <cell r="H57">
            <v>0</v>
          </cell>
          <cell r="I57">
            <v>29038261.07</v>
          </cell>
          <cell r="J57">
            <v>-2712114.92</v>
          </cell>
          <cell r="K57">
            <v>-11254820.51</v>
          </cell>
          <cell r="L57">
            <v>-85777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-8620271</v>
          </cell>
          <cell r="S57">
            <v>-1580642</v>
          </cell>
          <cell r="T57">
            <v>0</v>
          </cell>
          <cell r="U57">
            <v>0</v>
          </cell>
          <cell r="V57">
            <v>0</v>
          </cell>
          <cell r="W57">
            <v>-16889285.440000001</v>
          </cell>
          <cell r="X57">
            <v>0</v>
          </cell>
          <cell r="Y57">
            <v>-11274266.5</v>
          </cell>
          <cell r="Z57">
            <v>0</v>
          </cell>
          <cell r="AA57">
            <v>0</v>
          </cell>
          <cell r="AB57">
            <v>0</v>
          </cell>
          <cell r="AC57">
            <v>-5708620.2300000004</v>
          </cell>
          <cell r="AD57">
            <v>0</v>
          </cell>
          <cell r="AE57">
            <v>2241.3000000000002</v>
          </cell>
          <cell r="AF57">
            <v>-2705736.57</v>
          </cell>
          <cell r="AG57">
            <v>8440151.4199999999</v>
          </cell>
          <cell r="AH57">
            <v>0</v>
          </cell>
          <cell r="AI57">
            <v>0</v>
          </cell>
          <cell r="AJ57">
            <v>0</v>
          </cell>
          <cell r="AK57">
            <v>-62605003.520000003</v>
          </cell>
          <cell r="AL57">
            <v>0</v>
          </cell>
          <cell r="AM57">
            <v>-2055526.87</v>
          </cell>
          <cell r="AN57">
            <v>-6202437.7800000003</v>
          </cell>
          <cell r="AO57">
            <v>-6499620.3499999996</v>
          </cell>
          <cell r="AP57">
            <v>44919.62</v>
          </cell>
          <cell r="AQ57">
            <v>0</v>
          </cell>
          <cell r="AR57">
            <v>-12125798.83</v>
          </cell>
          <cell r="AS57">
            <v>0</v>
          </cell>
          <cell r="AT57">
            <v>-12688855.109999999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-784204.1</v>
          </cell>
          <cell r="AZ57">
            <v>0</v>
          </cell>
          <cell r="BA57">
            <v>-10032016.039999999</v>
          </cell>
          <cell r="BB57">
            <v>0</v>
          </cell>
          <cell r="BC57">
            <v>6231971.29</v>
          </cell>
          <cell r="BD57">
            <v>-35</v>
          </cell>
          <cell r="BE57">
            <v>0</v>
          </cell>
          <cell r="BF57">
            <v>-1459373</v>
          </cell>
          <cell r="BG57">
            <v>-8534604.4499999993</v>
          </cell>
          <cell r="BH57">
            <v>-1351305.37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-15329119.23</v>
          </cell>
          <cell r="BP57">
            <v>0</v>
          </cell>
          <cell r="BQ57">
            <v>0</v>
          </cell>
          <cell r="BR57">
            <v>-13025161.359999999</v>
          </cell>
          <cell r="BS57">
            <v>0</v>
          </cell>
          <cell r="BT57">
            <v>-22248</v>
          </cell>
          <cell r="BU57">
            <v>-6282498.4299999997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-711789.48</v>
          </cell>
          <cell r="CG57">
            <v>-1318342.5</v>
          </cell>
          <cell r="CH57">
            <v>0</v>
          </cell>
          <cell r="CI57">
            <v>-350</v>
          </cell>
          <cell r="CJ57">
            <v>0</v>
          </cell>
          <cell r="CK57">
            <v>0</v>
          </cell>
          <cell r="CL57">
            <v>-63</v>
          </cell>
        </row>
        <row r="58">
          <cell r="A58" t="str">
            <v>4301020105.231</v>
          </cell>
          <cell r="B58" t="str">
            <v>ส่วนต่างค่ารักษาที่สูงกว่าข้อตกลงในการจ่ายตาม DRG-กองทุน UC -IP</v>
          </cell>
          <cell r="C58">
            <v>-86759490</v>
          </cell>
          <cell r="D58">
            <v>-121662.56</v>
          </cell>
          <cell r="E58">
            <v>-31852.05</v>
          </cell>
          <cell r="F58">
            <v>0</v>
          </cell>
          <cell r="G58">
            <v>-305042.40000000002</v>
          </cell>
          <cell r="H58">
            <v>0</v>
          </cell>
          <cell r="I58">
            <v>3121699.95</v>
          </cell>
          <cell r="J58">
            <v>-6465442.8600000003</v>
          </cell>
          <cell r="K58">
            <v>0</v>
          </cell>
          <cell r="L58">
            <v>595613</v>
          </cell>
          <cell r="M58">
            <v>-15184312.09</v>
          </cell>
          <cell r="N58">
            <v>0</v>
          </cell>
          <cell r="O58">
            <v>-46883007.640000001</v>
          </cell>
          <cell r="P58">
            <v>-5763065.5</v>
          </cell>
          <cell r="Q58">
            <v>0</v>
          </cell>
          <cell r="R58">
            <v>-13475825.35</v>
          </cell>
          <cell r="S58">
            <v>571262.73</v>
          </cell>
          <cell r="T58">
            <v>-3521809.56</v>
          </cell>
          <cell r="U58">
            <v>0</v>
          </cell>
          <cell r="V58">
            <v>-237205.44</v>
          </cell>
          <cell r="W58">
            <v>-71357675.909999996</v>
          </cell>
          <cell r="X58">
            <v>-1431721.99</v>
          </cell>
          <cell r="Y58">
            <v>-2214332.94</v>
          </cell>
          <cell r="Z58">
            <v>-4123938.02</v>
          </cell>
          <cell r="AA58">
            <v>-645786.89</v>
          </cell>
          <cell r="AB58">
            <v>-89134.55</v>
          </cell>
          <cell r="AC58">
            <v>-2143341.5299999998</v>
          </cell>
          <cell r="AD58">
            <v>-8300806.1799999997</v>
          </cell>
          <cell r="AE58">
            <v>-2081438.4</v>
          </cell>
          <cell r="AF58">
            <v>-1047589.71</v>
          </cell>
          <cell r="AG58">
            <v>2474122.4700000002</v>
          </cell>
          <cell r="AH58">
            <v>-3299159.09</v>
          </cell>
          <cell r="AI58">
            <v>-843300.22</v>
          </cell>
          <cell r="AJ58">
            <v>-289919.95</v>
          </cell>
          <cell r="AK58">
            <v>-317157208.35000002</v>
          </cell>
          <cell r="AL58">
            <v>-2450050.39</v>
          </cell>
          <cell r="AM58">
            <v>-426700.55</v>
          </cell>
          <cell r="AN58">
            <v>-7218163.7000000002</v>
          </cell>
          <cell r="AO58">
            <v>-3479156</v>
          </cell>
          <cell r="AP58">
            <v>-1888970.25</v>
          </cell>
          <cell r="AQ58">
            <v>-193026.1</v>
          </cell>
          <cell r="AR58">
            <v>-26626407.5</v>
          </cell>
          <cell r="AS58">
            <v>-338638.17</v>
          </cell>
          <cell r="AT58">
            <v>-6841825.0899999999</v>
          </cell>
          <cell r="AU58">
            <v>-584899.22</v>
          </cell>
          <cell r="AV58">
            <v>-2114733.92</v>
          </cell>
          <cell r="AW58">
            <v>-1292427.31</v>
          </cell>
          <cell r="AX58">
            <v>-718998.59</v>
          </cell>
          <cell r="AY58">
            <v>-1211988.22</v>
          </cell>
          <cell r="AZ58">
            <v>-643234.25</v>
          </cell>
          <cell r="BA58">
            <v>-32308681.57</v>
          </cell>
          <cell r="BB58">
            <v>-1502576.61</v>
          </cell>
          <cell r="BC58">
            <v>-79509547.730000004</v>
          </cell>
          <cell r="BD58">
            <v>-11299006.470000001</v>
          </cell>
          <cell r="BE58">
            <v>73915.7</v>
          </cell>
          <cell r="BF58">
            <v>0</v>
          </cell>
          <cell r="BG58">
            <v>-38400295.100000001</v>
          </cell>
          <cell r="BH58">
            <v>-924759.68</v>
          </cell>
          <cell r="BI58">
            <v>0</v>
          </cell>
          <cell r="BJ58">
            <v>-3046609.47</v>
          </cell>
          <cell r="BK58">
            <v>0</v>
          </cell>
          <cell r="BL58">
            <v>-97980701.75</v>
          </cell>
          <cell r="BM58">
            <v>-4794920.3899999997</v>
          </cell>
          <cell r="BN58">
            <v>-2981089.88</v>
          </cell>
          <cell r="BO58">
            <v>-5090704.21</v>
          </cell>
          <cell r="BP58">
            <v>-5410249.2300000004</v>
          </cell>
          <cell r="BQ58">
            <v>-2689538.77</v>
          </cell>
          <cell r="BR58">
            <v>-487395238.92000002</v>
          </cell>
          <cell r="BS58">
            <v>-5457066.6100000003</v>
          </cell>
          <cell r="BT58">
            <v>-5700524.5899999999</v>
          </cell>
          <cell r="BU58">
            <v>-40422098.560000002</v>
          </cell>
          <cell r="BV58">
            <v>-2796.43</v>
          </cell>
          <cell r="BW58">
            <v>-1536303.07</v>
          </cell>
          <cell r="BX58">
            <v>-18863681.559999999</v>
          </cell>
          <cell r="BY58">
            <v>-397061</v>
          </cell>
          <cell r="BZ58">
            <v>0</v>
          </cell>
          <cell r="CA58">
            <v>-3255221.15</v>
          </cell>
          <cell r="CB58">
            <v>-3386458.76</v>
          </cell>
          <cell r="CC58">
            <v>-11262679.16</v>
          </cell>
          <cell r="CD58">
            <v>-3372507.49</v>
          </cell>
          <cell r="CE58">
            <v>-9853090.7400000002</v>
          </cell>
          <cell r="CF58">
            <v>-1030467.87</v>
          </cell>
          <cell r="CG58">
            <v>-426317.42</v>
          </cell>
          <cell r="CH58">
            <v>-1116545.8899999999</v>
          </cell>
          <cell r="CI58">
            <v>-1178804.0900000001</v>
          </cell>
          <cell r="CJ58">
            <v>-24088465.210000001</v>
          </cell>
          <cell r="CK58">
            <v>-387792</v>
          </cell>
          <cell r="CL58">
            <v>-252512.21</v>
          </cell>
        </row>
        <row r="59">
          <cell r="A59" t="str">
            <v>4301020105.232</v>
          </cell>
          <cell r="B59" t="str">
            <v>ส่วนต่างค่ารักษาที่ต่ำกว่าข้อตกลงในการจ่ายตาม DRG-กองทุน UC -IP</v>
          </cell>
          <cell r="C59">
            <v>0</v>
          </cell>
          <cell r="D59">
            <v>1728469.51</v>
          </cell>
          <cell r="E59">
            <v>2381474.62</v>
          </cell>
          <cell r="F59">
            <v>4985523.63</v>
          </cell>
          <cell r="G59">
            <v>2390303.4700000002</v>
          </cell>
          <cell r="H59">
            <v>3523016.83</v>
          </cell>
          <cell r="I59">
            <v>1364338.1</v>
          </cell>
          <cell r="J59">
            <v>2345221.34</v>
          </cell>
          <cell r="K59">
            <v>803518.43</v>
          </cell>
          <cell r="L59">
            <v>303145.59000000003</v>
          </cell>
          <cell r="M59">
            <v>4001579.68</v>
          </cell>
          <cell r="N59">
            <v>0</v>
          </cell>
          <cell r="O59">
            <v>16173209.029999999</v>
          </cell>
          <cell r="P59">
            <v>3029187.73</v>
          </cell>
          <cell r="Q59">
            <v>38766.32</v>
          </cell>
          <cell r="R59">
            <v>0</v>
          </cell>
          <cell r="S59">
            <v>2092168.16</v>
          </cell>
          <cell r="T59">
            <v>3591065.54</v>
          </cell>
          <cell r="U59">
            <v>111145.75</v>
          </cell>
          <cell r="V59">
            <v>366008.32000000001</v>
          </cell>
          <cell r="W59">
            <v>31934192.75</v>
          </cell>
          <cell r="X59">
            <v>2726912.42</v>
          </cell>
          <cell r="Y59">
            <v>4693271.84</v>
          </cell>
          <cell r="Z59">
            <v>2972678.9</v>
          </cell>
          <cell r="AA59">
            <v>1393851.57</v>
          </cell>
          <cell r="AB59">
            <v>2192680.38</v>
          </cell>
          <cell r="AC59">
            <v>2810417.58</v>
          </cell>
          <cell r="AD59">
            <v>9937399.1300000008</v>
          </cell>
          <cell r="AE59">
            <v>2918459.33</v>
          </cell>
          <cell r="AF59">
            <v>1741921.71</v>
          </cell>
          <cell r="AG59">
            <v>763524.7</v>
          </cell>
          <cell r="AH59">
            <v>4950937.54</v>
          </cell>
          <cell r="AI59">
            <v>6971832.4699999997</v>
          </cell>
          <cell r="AJ59">
            <v>4582586.66</v>
          </cell>
          <cell r="AK59">
            <v>56102407.359999999</v>
          </cell>
          <cell r="AL59">
            <v>3927698.64</v>
          </cell>
          <cell r="AM59">
            <v>2588351.65</v>
          </cell>
          <cell r="AN59">
            <v>5191907.42</v>
          </cell>
          <cell r="AO59">
            <v>3206089.55</v>
          </cell>
          <cell r="AP59">
            <v>3630567.72</v>
          </cell>
          <cell r="AQ59">
            <v>280260.77</v>
          </cell>
          <cell r="AR59">
            <v>7303738.3700000001</v>
          </cell>
          <cell r="AS59">
            <v>1893772.35</v>
          </cell>
          <cell r="AT59">
            <v>382908.86</v>
          </cell>
          <cell r="AU59">
            <v>10421047.779999999</v>
          </cell>
          <cell r="AV59">
            <v>3327625.24</v>
          </cell>
          <cell r="AW59">
            <v>2232751.3199999998</v>
          </cell>
          <cell r="AX59">
            <v>2178201.91</v>
          </cell>
          <cell r="AY59">
            <v>1801546.95</v>
          </cell>
          <cell r="AZ59">
            <v>4766599.6100000003</v>
          </cell>
          <cell r="BA59">
            <v>16096699.880000001</v>
          </cell>
          <cell r="BB59">
            <v>1360334.13</v>
          </cell>
          <cell r="BC59">
            <v>22202394.260000002</v>
          </cell>
          <cell r="BD59">
            <v>12833009.6</v>
          </cell>
          <cell r="BE59">
            <v>3184521.45</v>
          </cell>
          <cell r="BF59">
            <v>3025999.53</v>
          </cell>
          <cell r="BG59">
            <v>17841970.609999999</v>
          </cell>
          <cell r="BH59">
            <v>1513118.54</v>
          </cell>
          <cell r="BI59">
            <v>0</v>
          </cell>
          <cell r="BJ59">
            <v>2591445.16</v>
          </cell>
          <cell r="BK59">
            <v>0</v>
          </cell>
          <cell r="BL59">
            <v>31059639.77</v>
          </cell>
          <cell r="BM59">
            <v>3474955.08</v>
          </cell>
          <cell r="BN59">
            <v>2104496.54</v>
          </cell>
          <cell r="BO59">
            <v>4832190.8499999996</v>
          </cell>
          <cell r="BP59">
            <v>1366254.24</v>
          </cell>
          <cell r="BQ59">
            <v>3148829.26</v>
          </cell>
          <cell r="BR59">
            <v>99398466.890000001</v>
          </cell>
          <cell r="BS59">
            <v>3249853.69</v>
          </cell>
          <cell r="BT59">
            <v>3244766.12</v>
          </cell>
          <cell r="BU59">
            <v>8407498.3399999999</v>
          </cell>
          <cell r="BV59">
            <v>1077869.48</v>
          </cell>
          <cell r="BW59">
            <v>3989434.49</v>
          </cell>
          <cell r="BX59">
            <v>6253045.6900000004</v>
          </cell>
          <cell r="BY59">
            <v>5590329.9900000002</v>
          </cell>
          <cell r="BZ59">
            <v>2681945.1</v>
          </cell>
          <cell r="CA59">
            <v>3018976.63</v>
          </cell>
          <cell r="CB59">
            <v>4787905.07</v>
          </cell>
          <cell r="CC59">
            <v>6389609.4699999997</v>
          </cell>
          <cell r="CD59">
            <v>5623213.29</v>
          </cell>
          <cell r="CE59">
            <v>6767125.46</v>
          </cell>
          <cell r="CF59">
            <v>3877566.34</v>
          </cell>
          <cell r="CG59">
            <v>1656647.6</v>
          </cell>
          <cell r="CH59">
            <v>3180728.07</v>
          </cell>
          <cell r="CI59">
            <v>2324097.38</v>
          </cell>
          <cell r="CJ59">
            <v>3835416.32</v>
          </cell>
          <cell r="CK59">
            <v>1061753.8400000001</v>
          </cell>
          <cell r="CL59">
            <v>1300337.01</v>
          </cell>
        </row>
        <row r="60">
          <cell r="A60" t="str">
            <v>4301020105.239</v>
          </cell>
          <cell r="B60" t="str">
            <v>ส่วนต่างค่ารักษาที่สูงกว่าข้อตกลงในการตามจ่าย UC OP</v>
          </cell>
          <cell r="C60">
            <v>-13315305.210000001</v>
          </cell>
          <cell r="D60">
            <v>0</v>
          </cell>
          <cell r="E60">
            <v>-286513</v>
          </cell>
          <cell r="F60">
            <v>-212371</v>
          </cell>
          <cell r="G60">
            <v>-74649</v>
          </cell>
          <cell r="H60">
            <v>-866</v>
          </cell>
          <cell r="I60">
            <v>-47864</v>
          </cell>
          <cell r="J60">
            <v>-549064.99</v>
          </cell>
          <cell r="K60">
            <v>0</v>
          </cell>
          <cell r="L60">
            <v>-503223</v>
          </cell>
          <cell r="M60">
            <v>-541581</v>
          </cell>
          <cell r="N60">
            <v>0</v>
          </cell>
          <cell r="O60">
            <v>-13010989.109999999</v>
          </cell>
          <cell r="P60">
            <v>0</v>
          </cell>
          <cell r="Q60">
            <v>0</v>
          </cell>
          <cell r="R60">
            <v>166515</v>
          </cell>
          <cell r="S60">
            <v>-304878</v>
          </cell>
          <cell r="T60">
            <v>-170349.5</v>
          </cell>
          <cell r="U60">
            <v>223000</v>
          </cell>
          <cell r="V60">
            <v>0</v>
          </cell>
          <cell r="W60">
            <v>0</v>
          </cell>
          <cell r="X60">
            <v>-2721.6</v>
          </cell>
          <cell r="Y60">
            <v>0</v>
          </cell>
          <cell r="Z60">
            <v>-340.04</v>
          </cell>
          <cell r="AA60">
            <v>0</v>
          </cell>
          <cell r="AB60">
            <v>0</v>
          </cell>
          <cell r="AC60">
            <v>-8765.41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-70705652.5</v>
          </cell>
          <cell r="AL60">
            <v>-201018</v>
          </cell>
          <cell r="AM60">
            <v>-352301</v>
          </cell>
          <cell r="AN60">
            <v>-73259.7</v>
          </cell>
          <cell r="AO60">
            <v>-788197.36</v>
          </cell>
          <cell r="AP60">
            <v>-143414</v>
          </cell>
          <cell r="AQ60">
            <v>-927</v>
          </cell>
          <cell r="AR60">
            <v>-4438789.24</v>
          </cell>
          <cell r="AS60">
            <v>-131898.31</v>
          </cell>
          <cell r="AT60">
            <v>-1203801.2</v>
          </cell>
          <cell r="AU60">
            <v>-208100</v>
          </cell>
          <cell r="AV60">
            <v>-155421</v>
          </cell>
          <cell r="AW60">
            <v>-881093.73</v>
          </cell>
          <cell r="AX60">
            <v>-197463.91</v>
          </cell>
          <cell r="AY60">
            <v>3027.1</v>
          </cell>
          <cell r="AZ60">
            <v>-139775.20000000001</v>
          </cell>
          <cell r="BA60">
            <v>-4627122</v>
          </cell>
          <cell r="BB60">
            <v>-315590.25</v>
          </cell>
          <cell r="BC60">
            <v>-15393888.82</v>
          </cell>
          <cell r="BD60">
            <v>-2727894</v>
          </cell>
          <cell r="BE60">
            <v>-46900.75</v>
          </cell>
          <cell r="BF60">
            <v>0</v>
          </cell>
          <cell r="BG60">
            <v>-4104065.82</v>
          </cell>
          <cell r="BH60">
            <v>-563.70000000000005</v>
          </cell>
          <cell r="BI60">
            <v>0</v>
          </cell>
          <cell r="BJ60">
            <v>-128787</v>
          </cell>
          <cell r="BK60">
            <v>-650</v>
          </cell>
          <cell r="BL60">
            <v>-39558590.229999997</v>
          </cell>
          <cell r="BM60">
            <v>-39585</v>
          </cell>
          <cell r="BN60">
            <v>-11142</v>
          </cell>
          <cell r="BO60">
            <v>-36404.400000000001</v>
          </cell>
          <cell r="BP60">
            <v>-6082</v>
          </cell>
          <cell r="BQ60">
            <v>0</v>
          </cell>
          <cell r="BR60">
            <v>-143492286.19999999</v>
          </cell>
          <cell r="BS60">
            <v>-73283</v>
          </cell>
          <cell r="BT60">
            <v>0</v>
          </cell>
          <cell r="BU60">
            <v>-5291876.5</v>
          </cell>
          <cell r="BV60">
            <v>-69234.350000000006</v>
          </cell>
          <cell r="BW60">
            <v>-42867.63</v>
          </cell>
          <cell r="BX60">
            <v>-2316833</v>
          </cell>
          <cell r="BY60">
            <v>-16553</v>
          </cell>
          <cell r="BZ60">
            <v>-4445</v>
          </cell>
          <cell r="CA60">
            <v>-17919.599999999999</v>
          </cell>
          <cell r="CB60">
            <v>-50986</v>
          </cell>
          <cell r="CC60">
            <v>-169063</v>
          </cell>
          <cell r="CD60">
            <v>-507077.45</v>
          </cell>
          <cell r="CE60">
            <v>-460611</v>
          </cell>
          <cell r="CF60">
            <v>0</v>
          </cell>
          <cell r="CG60">
            <v>-1310245</v>
          </cell>
          <cell r="CH60">
            <v>-2422.5</v>
          </cell>
          <cell r="CI60">
            <v>-602</v>
          </cell>
          <cell r="CJ60">
            <v>-141406</v>
          </cell>
          <cell r="CK60">
            <v>-5662.5</v>
          </cell>
          <cell r="CL60">
            <v>-15325</v>
          </cell>
        </row>
        <row r="61">
          <cell r="A61" t="str">
            <v>4301020105.240</v>
          </cell>
          <cell r="B61" t="str">
            <v>ส่วนต่างค่ารักษาที่ต่ำกว่าข้อตกลงในการตามจ่าย UC OP</v>
          </cell>
          <cell r="C61">
            <v>0</v>
          </cell>
          <cell r="D61">
            <v>0</v>
          </cell>
          <cell r="E61">
            <v>4160</v>
          </cell>
          <cell r="F61">
            <v>837279</v>
          </cell>
          <cell r="G61">
            <v>2605</v>
          </cell>
          <cell r="H61">
            <v>1400476</v>
          </cell>
          <cell r="I61">
            <v>1831266</v>
          </cell>
          <cell r="J61">
            <v>2053452</v>
          </cell>
          <cell r="K61">
            <v>0</v>
          </cell>
          <cell r="L61">
            <v>158523.69</v>
          </cell>
          <cell r="M61">
            <v>2711016.5</v>
          </cell>
          <cell r="N61">
            <v>0</v>
          </cell>
          <cell r="O61">
            <v>0</v>
          </cell>
          <cell r="P61">
            <v>2244830.98</v>
          </cell>
          <cell r="Q61">
            <v>1768257</v>
          </cell>
          <cell r="R61">
            <v>743356</v>
          </cell>
          <cell r="S61">
            <v>0</v>
          </cell>
          <cell r="T61">
            <v>249829</v>
          </cell>
          <cell r="U61">
            <v>879964</v>
          </cell>
          <cell r="V61">
            <v>247450</v>
          </cell>
          <cell r="W61">
            <v>1991.85</v>
          </cell>
          <cell r="X61">
            <v>65.7</v>
          </cell>
          <cell r="Y61">
            <v>0</v>
          </cell>
          <cell r="Z61">
            <v>0</v>
          </cell>
          <cell r="AA61">
            <v>0</v>
          </cell>
          <cell r="AB61">
            <v>500</v>
          </cell>
          <cell r="AC61">
            <v>4011.9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417154.25</v>
          </cell>
          <cell r="AL61">
            <v>3243810.5</v>
          </cell>
          <cell r="AM61">
            <v>1790754</v>
          </cell>
          <cell r="AN61">
            <v>3235902</v>
          </cell>
          <cell r="AO61">
            <v>3170003.66</v>
          </cell>
          <cell r="AP61">
            <v>2882310</v>
          </cell>
          <cell r="AQ61">
            <v>1346846</v>
          </cell>
          <cell r="AR61">
            <v>21404</v>
          </cell>
          <cell r="AS61">
            <v>3521</v>
          </cell>
          <cell r="AT61">
            <v>2279619.48</v>
          </cell>
          <cell r="AU61">
            <v>4562539.76</v>
          </cell>
          <cell r="AV61">
            <v>2015450.6</v>
          </cell>
          <cell r="AW61">
            <v>81995.03</v>
          </cell>
          <cell r="AX61">
            <v>170</v>
          </cell>
          <cell r="AY61">
            <v>0</v>
          </cell>
          <cell r="AZ61">
            <v>1170156.75</v>
          </cell>
          <cell r="BA61">
            <v>3164021</v>
          </cell>
          <cell r="BB61">
            <v>5262253</v>
          </cell>
          <cell r="BC61">
            <v>15539</v>
          </cell>
          <cell r="BD61">
            <v>2798091.75</v>
          </cell>
          <cell r="BE61">
            <v>430521.85</v>
          </cell>
          <cell r="BF61">
            <v>96474</v>
          </cell>
          <cell r="BG61">
            <v>236956</v>
          </cell>
          <cell r="BH61">
            <v>40143.5</v>
          </cell>
          <cell r="BI61">
            <v>1820773</v>
          </cell>
          <cell r="BJ61">
            <v>11982</v>
          </cell>
          <cell r="BK61">
            <v>2186667</v>
          </cell>
          <cell r="BL61">
            <v>3884357.33</v>
          </cell>
          <cell r="BM61">
            <v>6964233</v>
          </cell>
          <cell r="BN61">
            <v>3160092</v>
          </cell>
          <cell r="BO61">
            <v>43182.58</v>
          </cell>
          <cell r="BP61">
            <v>44913</v>
          </cell>
          <cell r="BQ61">
            <v>0</v>
          </cell>
          <cell r="BR61">
            <v>12055134.25</v>
          </cell>
          <cell r="BS61">
            <v>7356046.5</v>
          </cell>
          <cell r="BT61">
            <v>7312509</v>
          </cell>
          <cell r="BU61">
            <v>8364337.25</v>
          </cell>
          <cell r="BV61">
            <v>1137393</v>
          </cell>
          <cell r="BW61">
            <v>5146170.3</v>
          </cell>
          <cell r="BX61">
            <v>11261437</v>
          </cell>
          <cell r="BY61">
            <v>2730752</v>
          </cell>
          <cell r="BZ61">
            <v>1401964.5</v>
          </cell>
          <cell r="CA61">
            <v>3617913</v>
          </cell>
          <cell r="CB61">
            <v>5256086.3499999996</v>
          </cell>
          <cell r="CC61">
            <v>9449082</v>
          </cell>
          <cell r="CD61">
            <v>4191160</v>
          </cell>
          <cell r="CE61">
            <v>5633583</v>
          </cell>
          <cell r="CF61">
            <v>3144026</v>
          </cell>
          <cell r="CG61">
            <v>1312946</v>
          </cell>
          <cell r="CH61">
            <v>3749.5</v>
          </cell>
          <cell r="CI61">
            <v>1616714</v>
          </cell>
          <cell r="CJ61">
            <v>10350651.26</v>
          </cell>
          <cell r="CK61">
            <v>3891991.24</v>
          </cell>
          <cell r="CL61">
            <v>4567509.25</v>
          </cell>
        </row>
        <row r="62">
          <cell r="A62" t="str">
            <v>4301020105.241</v>
          </cell>
          <cell r="B62" t="str">
            <v xml:space="preserve">รายได้ค่ารักษาด้านการสร้างเสริมสุขภาพและป้องกันโรค (P&amp;P) </v>
          </cell>
          <cell r="C62">
            <v>348783.1</v>
          </cell>
          <cell r="D62">
            <v>0</v>
          </cell>
          <cell r="E62">
            <v>208804</v>
          </cell>
          <cell r="F62">
            <v>0</v>
          </cell>
          <cell r="G62">
            <v>0</v>
          </cell>
          <cell r="H62">
            <v>0</v>
          </cell>
          <cell r="I62">
            <v>51000</v>
          </cell>
          <cell r="J62">
            <v>144358</v>
          </cell>
          <cell r="K62">
            <v>0</v>
          </cell>
          <cell r="L62">
            <v>28000</v>
          </cell>
          <cell r="M62">
            <v>6000</v>
          </cell>
          <cell r="N62">
            <v>0</v>
          </cell>
          <cell r="O62">
            <v>164268</v>
          </cell>
          <cell r="P62">
            <v>1435398</v>
          </cell>
          <cell r="Q62">
            <v>0</v>
          </cell>
          <cell r="R62">
            <v>0</v>
          </cell>
          <cell r="S62">
            <v>0</v>
          </cell>
          <cell r="T62">
            <v>233067</v>
          </cell>
          <cell r="U62">
            <v>267837</v>
          </cell>
          <cell r="V62">
            <v>462475</v>
          </cell>
          <cell r="W62">
            <v>106603</v>
          </cell>
          <cell r="X62">
            <v>583820</v>
          </cell>
          <cell r="Y62">
            <v>0</v>
          </cell>
          <cell r="Z62">
            <v>0</v>
          </cell>
          <cell r="AA62">
            <v>106005</v>
          </cell>
          <cell r="AB62">
            <v>0</v>
          </cell>
          <cell r="AC62">
            <v>784894</v>
          </cell>
          <cell r="AD62">
            <v>12280980.9</v>
          </cell>
          <cell r="AE62">
            <v>27468</v>
          </cell>
          <cell r="AF62">
            <v>28271</v>
          </cell>
          <cell r="AG62">
            <v>668142</v>
          </cell>
          <cell r="AH62">
            <v>1090359</v>
          </cell>
          <cell r="AI62">
            <v>362205</v>
          </cell>
          <cell r="AJ62">
            <v>349704</v>
          </cell>
          <cell r="AK62">
            <v>10260</v>
          </cell>
          <cell r="AL62">
            <v>1550969</v>
          </cell>
          <cell r="AM62">
            <v>1818913.45</v>
          </cell>
          <cell r="AN62">
            <v>1886132</v>
          </cell>
          <cell r="AO62">
            <v>1005792</v>
          </cell>
          <cell r="AP62">
            <v>539550</v>
          </cell>
          <cell r="AQ62">
            <v>783530</v>
          </cell>
          <cell r="AR62">
            <v>29895</v>
          </cell>
          <cell r="AS62">
            <v>573924</v>
          </cell>
          <cell r="AT62">
            <v>1117473</v>
          </cell>
          <cell r="AU62">
            <v>2336812</v>
          </cell>
          <cell r="AV62">
            <v>1166061</v>
          </cell>
          <cell r="AW62">
            <v>671426</v>
          </cell>
          <cell r="AX62">
            <v>638787</v>
          </cell>
          <cell r="AY62">
            <v>10793</v>
          </cell>
          <cell r="AZ62">
            <v>3813319</v>
          </cell>
          <cell r="BA62">
            <v>4859571</v>
          </cell>
          <cell r="BB62">
            <v>1180570</v>
          </cell>
          <cell r="BC62">
            <v>0</v>
          </cell>
          <cell r="BD62">
            <v>1306570</v>
          </cell>
          <cell r="BE62">
            <v>0</v>
          </cell>
          <cell r="BF62">
            <v>0</v>
          </cell>
          <cell r="BG62">
            <v>6008141</v>
          </cell>
          <cell r="BH62">
            <v>0</v>
          </cell>
          <cell r="BI62">
            <v>1465279</v>
          </cell>
          <cell r="BJ62">
            <v>95708</v>
          </cell>
          <cell r="BK62">
            <v>98676</v>
          </cell>
          <cell r="BL62">
            <v>323981</v>
          </cell>
          <cell r="BM62">
            <v>0</v>
          </cell>
          <cell r="BN62">
            <v>471641</v>
          </cell>
          <cell r="BO62">
            <v>517900</v>
          </cell>
          <cell r="BP62">
            <v>1813379</v>
          </cell>
          <cell r="BQ62">
            <v>0</v>
          </cell>
          <cell r="BR62">
            <v>2363205</v>
          </cell>
          <cell r="BS62">
            <v>2993943</v>
          </cell>
          <cell r="BT62">
            <v>0</v>
          </cell>
          <cell r="BU62">
            <v>2119340</v>
          </cell>
          <cell r="BV62">
            <v>46370</v>
          </cell>
          <cell r="BW62">
            <v>1068124</v>
          </cell>
          <cell r="BX62">
            <v>501742</v>
          </cell>
          <cell r="BY62">
            <v>288492</v>
          </cell>
          <cell r="BZ62">
            <v>510178.5</v>
          </cell>
          <cell r="CA62">
            <v>1152747</v>
          </cell>
          <cell r="CB62">
            <v>919299</v>
          </cell>
          <cell r="CC62">
            <v>2475274</v>
          </cell>
          <cell r="CD62">
            <v>1316775</v>
          </cell>
          <cell r="CE62">
            <v>3867996</v>
          </cell>
          <cell r="CF62">
            <v>468556</v>
          </cell>
          <cell r="CG62">
            <v>439553</v>
          </cell>
          <cell r="CH62">
            <v>776970</v>
          </cell>
          <cell r="CI62">
            <v>659465</v>
          </cell>
          <cell r="CJ62">
            <v>1728169</v>
          </cell>
          <cell r="CK62">
            <v>237444</v>
          </cell>
          <cell r="CL62">
            <v>562596</v>
          </cell>
        </row>
        <row r="63">
          <cell r="A63" t="str">
            <v>4301020105.242</v>
          </cell>
          <cell r="B63" t="str">
            <v>รายได้กองทุน UC-บริการพื้นที่เฉพาะ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3038490.03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6767470.6299999999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2882649.6</v>
          </cell>
          <cell r="U63">
            <v>0</v>
          </cell>
          <cell r="V63">
            <v>2391806.91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10176112.9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1022945.78</v>
          </cell>
          <cell r="AG63">
            <v>1768750.42</v>
          </cell>
          <cell r="AH63">
            <v>6094000.04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2329425.61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7690258.4299999997</v>
          </cell>
          <cell r="BB63">
            <v>0</v>
          </cell>
          <cell r="BC63">
            <v>0</v>
          </cell>
          <cell r="BD63">
            <v>20000</v>
          </cell>
          <cell r="BE63">
            <v>0</v>
          </cell>
          <cell r="BF63">
            <v>2831686.06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5525698.2999999998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6149009.6699999999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4311000.67</v>
          </cell>
          <cell r="CE63">
            <v>0</v>
          </cell>
          <cell r="CF63">
            <v>0</v>
          </cell>
          <cell r="CG63">
            <v>0</v>
          </cell>
          <cell r="CH63">
            <v>4002823.44</v>
          </cell>
          <cell r="CI63">
            <v>0</v>
          </cell>
          <cell r="CJ63">
            <v>0</v>
          </cell>
          <cell r="CK63">
            <v>0</v>
          </cell>
          <cell r="CL63">
            <v>50000</v>
          </cell>
        </row>
        <row r="64">
          <cell r="A64" t="str">
            <v>4301020105.243</v>
          </cell>
          <cell r="B64" t="str">
            <v>รายได้กองทุน UC (CF)</v>
          </cell>
          <cell r="C64">
            <v>2211462.75</v>
          </cell>
          <cell r="D64">
            <v>635322.30000000005</v>
          </cell>
          <cell r="E64">
            <v>712804.09</v>
          </cell>
          <cell r="F64">
            <v>425984.74</v>
          </cell>
          <cell r="G64">
            <v>0</v>
          </cell>
          <cell r="H64">
            <v>34124.85</v>
          </cell>
          <cell r="I64">
            <v>5534128.29</v>
          </cell>
          <cell r="J64">
            <v>2719954.83</v>
          </cell>
          <cell r="K64">
            <v>150000</v>
          </cell>
          <cell r="L64">
            <v>704432.74</v>
          </cell>
          <cell r="M64">
            <v>3400997.41</v>
          </cell>
          <cell r="N64">
            <v>150000</v>
          </cell>
          <cell r="O64">
            <v>3884208</v>
          </cell>
          <cell r="P64">
            <v>1007640</v>
          </cell>
          <cell r="Q64">
            <v>1685225</v>
          </cell>
          <cell r="R64">
            <v>0</v>
          </cell>
          <cell r="S64">
            <v>997174</v>
          </cell>
          <cell r="T64">
            <v>0</v>
          </cell>
          <cell r="U64">
            <v>0</v>
          </cell>
          <cell r="V64">
            <v>2323738</v>
          </cell>
          <cell r="W64">
            <v>3000000</v>
          </cell>
          <cell r="X64">
            <v>500000</v>
          </cell>
          <cell r="Y64">
            <v>0</v>
          </cell>
          <cell r="Z64">
            <v>0</v>
          </cell>
          <cell r="AA64">
            <v>0</v>
          </cell>
          <cell r="AB64">
            <v>5000000</v>
          </cell>
          <cell r="AC64">
            <v>3500000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14249338.92</v>
          </cell>
          <cell r="AL64">
            <v>0</v>
          </cell>
          <cell r="AM64">
            <v>0</v>
          </cell>
          <cell r="AN64">
            <v>2685936</v>
          </cell>
          <cell r="AO64">
            <v>12525733.41</v>
          </cell>
          <cell r="AP64">
            <v>0</v>
          </cell>
          <cell r="AQ64">
            <v>23437.18</v>
          </cell>
          <cell r="AR64">
            <v>11945542</v>
          </cell>
          <cell r="AS64">
            <v>0</v>
          </cell>
          <cell r="AT64">
            <v>4476470</v>
          </cell>
          <cell r="AU64">
            <v>2675136</v>
          </cell>
          <cell r="AV64">
            <v>0</v>
          </cell>
          <cell r="AW64">
            <v>0</v>
          </cell>
          <cell r="AX64">
            <v>6696730</v>
          </cell>
          <cell r="AY64">
            <v>0</v>
          </cell>
          <cell r="AZ64">
            <v>0</v>
          </cell>
          <cell r="BA64">
            <v>11109559</v>
          </cell>
          <cell r="BB64">
            <v>0</v>
          </cell>
          <cell r="BC64">
            <v>2450220</v>
          </cell>
          <cell r="BD64">
            <v>3124799</v>
          </cell>
          <cell r="BE64">
            <v>3039145</v>
          </cell>
          <cell r="BF64">
            <v>521755</v>
          </cell>
          <cell r="BG64">
            <v>24253739</v>
          </cell>
          <cell r="BH64">
            <v>736771</v>
          </cell>
          <cell r="BI64">
            <v>6407082</v>
          </cell>
          <cell r="BJ64">
            <v>775936</v>
          </cell>
          <cell r="BK64">
            <v>686122</v>
          </cell>
          <cell r="BL64">
            <v>2364605.88</v>
          </cell>
          <cell r="BM64">
            <v>1883441.91</v>
          </cell>
          <cell r="BN64">
            <v>4343078.46</v>
          </cell>
          <cell r="BO64">
            <v>3414468.35</v>
          </cell>
          <cell r="BP64">
            <v>885770.07</v>
          </cell>
          <cell r="BQ64">
            <v>329797.33</v>
          </cell>
          <cell r="BR64">
            <v>10594804</v>
          </cell>
          <cell r="BS64">
            <v>407218</v>
          </cell>
          <cell r="BT64">
            <v>1472287</v>
          </cell>
          <cell r="BU64">
            <v>7325130</v>
          </cell>
          <cell r="BV64">
            <v>5317066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1599820</v>
          </cell>
          <cell r="CD64">
            <v>0</v>
          </cell>
          <cell r="CE64">
            <v>12394414</v>
          </cell>
          <cell r="CF64">
            <v>2856388</v>
          </cell>
          <cell r="CG64">
            <v>4288013</v>
          </cell>
          <cell r="CH64">
            <v>854833</v>
          </cell>
          <cell r="CI64">
            <v>371578</v>
          </cell>
          <cell r="CJ64">
            <v>1753243</v>
          </cell>
          <cell r="CK64">
            <v>0</v>
          </cell>
          <cell r="CL64">
            <v>0</v>
          </cell>
        </row>
        <row r="65">
          <cell r="A65" t="str">
            <v>4301020105.244</v>
          </cell>
          <cell r="B65" t="str">
            <v>รายได้ค่ารักษา UC OP - AE</v>
          </cell>
          <cell r="C65">
            <v>859116</v>
          </cell>
          <cell r="D65">
            <v>59568</v>
          </cell>
          <cell r="E65">
            <v>195362.95</v>
          </cell>
          <cell r="F65">
            <v>436108</v>
          </cell>
          <cell r="G65">
            <v>59156</v>
          </cell>
          <cell r="H65">
            <v>283247</v>
          </cell>
          <cell r="I65">
            <v>714852.87</v>
          </cell>
          <cell r="J65">
            <v>575130.94999999995</v>
          </cell>
          <cell r="K65">
            <v>712346.08</v>
          </cell>
          <cell r="L65">
            <v>623310.07999999996</v>
          </cell>
          <cell r="M65">
            <v>1009968.46</v>
          </cell>
          <cell r="N65">
            <v>0</v>
          </cell>
          <cell r="O65">
            <v>793817.25</v>
          </cell>
          <cell r="P65">
            <v>484847.8</v>
          </cell>
          <cell r="Q65">
            <v>430758.39</v>
          </cell>
          <cell r="R65">
            <v>302277</v>
          </cell>
          <cell r="S65">
            <v>539506</v>
          </cell>
          <cell r="T65">
            <v>277178</v>
          </cell>
          <cell r="U65">
            <v>187986.5</v>
          </cell>
          <cell r="V65">
            <v>153480.5</v>
          </cell>
          <cell r="W65">
            <v>837808.58</v>
          </cell>
          <cell r="X65">
            <v>77859.3</v>
          </cell>
          <cell r="Y65">
            <v>853214.85</v>
          </cell>
          <cell r="Z65">
            <v>71042.5</v>
          </cell>
          <cell r="AA65">
            <v>127392.46</v>
          </cell>
          <cell r="AB65">
            <v>69512</v>
          </cell>
          <cell r="AC65">
            <v>93943.75</v>
          </cell>
          <cell r="AD65">
            <v>438367</v>
          </cell>
          <cell r="AE65">
            <v>151375</v>
          </cell>
          <cell r="AF65">
            <v>106218.6</v>
          </cell>
          <cell r="AG65">
            <v>708095</v>
          </cell>
          <cell r="AH65">
            <v>243685.39</v>
          </cell>
          <cell r="AI65">
            <v>180076.75</v>
          </cell>
          <cell r="AJ65">
            <v>130650.2</v>
          </cell>
          <cell r="AK65">
            <v>978268.2</v>
          </cell>
          <cell r="AL65">
            <v>187432</v>
          </cell>
          <cell r="AM65">
            <v>112690.5</v>
          </cell>
          <cell r="AN65">
            <v>355872</v>
          </cell>
          <cell r="AO65">
            <v>543361.1</v>
          </cell>
          <cell r="AP65">
            <v>374845</v>
          </cell>
          <cell r="AQ65">
            <v>142851.62</v>
          </cell>
          <cell r="AR65">
            <v>153552</v>
          </cell>
          <cell r="AS65">
            <v>825035</v>
          </cell>
          <cell r="AT65">
            <v>1754439.17</v>
          </cell>
          <cell r="AU65">
            <v>373549</v>
          </cell>
          <cell r="AV65">
            <v>349370</v>
          </cell>
          <cell r="AW65">
            <v>103891.77</v>
          </cell>
          <cell r="AX65">
            <v>358928.35</v>
          </cell>
          <cell r="AY65">
            <v>383320</v>
          </cell>
          <cell r="AZ65">
            <v>47800</v>
          </cell>
          <cell r="BA65">
            <v>1017999</v>
          </cell>
          <cell r="BB65">
            <v>219178.3</v>
          </cell>
          <cell r="BC65">
            <v>2887499.61</v>
          </cell>
          <cell r="BD65">
            <v>285481.90000000002</v>
          </cell>
          <cell r="BE65">
            <v>199579.8</v>
          </cell>
          <cell r="BF65">
            <v>88875</v>
          </cell>
          <cell r="BG65">
            <v>620478.4</v>
          </cell>
          <cell r="BH65">
            <v>38572</v>
          </cell>
          <cell r="BI65">
            <v>60116</v>
          </cell>
          <cell r="BJ65">
            <v>91336.45</v>
          </cell>
          <cell r="BK65">
            <v>129318</v>
          </cell>
          <cell r="BL65">
            <v>1235826.72</v>
          </cell>
          <cell r="BM65">
            <v>466356.2</v>
          </cell>
          <cell r="BN65">
            <v>218931.3</v>
          </cell>
          <cell r="BO65">
            <v>1288138.97</v>
          </cell>
          <cell r="BP65">
            <v>743925.84</v>
          </cell>
          <cell r="BQ65">
            <v>269768.40000000002</v>
          </cell>
          <cell r="BR65">
            <v>13730265</v>
          </cell>
          <cell r="BS65">
            <v>189421.65</v>
          </cell>
          <cell r="BT65">
            <v>335524.7</v>
          </cell>
          <cell r="BU65">
            <v>381304.64</v>
          </cell>
          <cell r="BV65">
            <v>6749</v>
          </cell>
          <cell r="BW65">
            <v>195409.3</v>
          </cell>
          <cell r="BX65">
            <v>354882</v>
          </cell>
          <cell r="BY65">
            <v>104775</v>
          </cell>
          <cell r="BZ65">
            <v>108360.25</v>
          </cell>
          <cell r="CA65">
            <v>93600.7</v>
          </cell>
          <cell r="CB65">
            <v>266944.2</v>
          </cell>
          <cell r="CC65">
            <v>560397.68000000005</v>
          </cell>
          <cell r="CD65">
            <v>276089.2</v>
          </cell>
          <cell r="CE65">
            <v>249127.1</v>
          </cell>
          <cell r="CF65">
            <v>153081.9</v>
          </cell>
          <cell r="CG65">
            <v>41395.699999999997</v>
          </cell>
          <cell r="CH65">
            <v>113885.95</v>
          </cell>
          <cell r="CI65">
            <v>102722</v>
          </cell>
          <cell r="CJ65">
            <v>916404.25</v>
          </cell>
          <cell r="CK65">
            <v>35536</v>
          </cell>
          <cell r="CL65">
            <v>131024</v>
          </cell>
        </row>
        <row r="66">
          <cell r="A66" t="str">
            <v>4301020105.245</v>
          </cell>
          <cell r="B66" t="str">
            <v>รายได้ค่ารักษา UC IP - AE</v>
          </cell>
          <cell r="C66">
            <v>18334892</v>
          </cell>
          <cell r="D66">
            <v>283960</v>
          </cell>
          <cell r="E66">
            <v>580260.52</v>
          </cell>
          <cell r="F66">
            <v>490934</v>
          </cell>
          <cell r="G66">
            <v>309970</v>
          </cell>
          <cell r="H66">
            <v>213435</v>
          </cell>
          <cell r="I66">
            <v>121748.3</v>
          </cell>
          <cell r="J66">
            <v>2993841.5</v>
          </cell>
          <cell r="K66">
            <v>407758</v>
          </cell>
          <cell r="L66">
            <v>783688.7</v>
          </cell>
          <cell r="M66">
            <v>356054.8</v>
          </cell>
          <cell r="N66">
            <v>0</v>
          </cell>
          <cell r="O66">
            <v>579969.25</v>
          </cell>
          <cell r="P66">
            <v>548913.9</v>
          </cell>
          <cell r="Q66">
            <v>269915.90000000002</v>
          </cell>
          <cell r="R66">
            <v>1463355.8</v>
          </cell>
          <cell r="S66">
            <v>241270</v>
          </cell>
          <cell r="T66">
            <v>662758.32999999996</v>
          </cell>
          <cell r="U66">
            <v>354763.92</v>
          </cell>
          <cell r="V66">
            <v>162749</v>
          </cell>
          <cell r="W66">
            <v>5026110.38</v>
          </cell>
          <cell r="X66">
            <v>130954</v>
          </cell>
          <cell r="Y66">
            <v>892271.64</v>
          </cell>
          <cell r="Z66">
            <v>407654.98</v>
          </cell>
          <cell r="AA66">
            <v>60568</v>
          </cell>
          <cell r="AB66">
            <v>170109</v>
          </cell>
          <cell r="AC66">
            <v>131034.16</v>
          </cell>
          <cell r="AD66">
            <v>321014.2</v>
          </cell>
          <cell r="AE66">
            <v>197270</v>
          </cell>
          <cell r="AF66">
            <v>164534</v>
          </cell>
          <cell r="AG66">
            <v>292763</v>
          </cell>
          <cell r="AH66">
            <v>106223</v>
          </cell>
          <cell r="AI66">
            <v>234092.79999999999</v>
          </cell>
          <cell r="AJ66">
            <v>250909</v>
          </cell>
          <cell r="AK66">
            <v>3427752.97</v>
          </cell>
          <cell r="AL66">
            <v>691956</v>
          </cell>
          <cell r="AM66">
            <v>1133092.25</v>
          </cell>
          <cell r="AN66">
            <v>763914.42</v>
          </cell>
          <cell r="AO66">
            <v>1307747.2</v>
          </cell>
          <cell r="AP66">
            <v>269980</v>
          </cell>
          <cell r="AQ66">
            <v>293270.21999999997</v>
          </cell>
          <cell r="AR66">
            <v>7117818.2999999998</v>
          </cell>
          <cell r="AS66">
            <v>1836112</v>
          </cell>
          <cell r="AT66">
            <v>3509650.85</v>
          </cell>
          <cell r="AU66">
            <v>598949.76</v>
          </cell>
          <cell r="AV66">
            <v>781932.14</v>
          </cell>
          <cell r="AW66">
            <v>68892</v>
          </cell>
          <cell r="AX66">
            <v>2446477.41</v>
          </cell>
          <cell r="AY66">
            <v>553781</v>
          </cell>
          <cell r="AZ66">
            <v>371270</v>
          </cell>
          <cell r="BA66">
            <v>380638</v>
          </cell>
          <cell r="BB66">
            <v>562333.1</v>
          </cell>
          <cell r="BC66">
            <v>19296685.969999999</v>
          </cell>
          <cell r="BD66">
            <v>623399.22</v>
          </cell>
          <cell r="BE66">
            <v>95175</v>
          </cell>
          <cell r="BF66">
            <v>352318</v>
          </cell>
          <cell r="BG66">
            <v>220911.9</v>
          </cell>
          <cell r="BH66">
            <v>80899.5</v>
          </cell>
          <cell r="BI66">
            <v>0</v>
          </cell>
          <cell r="BJ66">
            <v>104643</v>
          </cell>
          <cell r="BK66">
            <v>0</v>
          </cell>
          <cell r="BL66">
            <v>6610554.4900000002</v>
          </cell>
          <cell r="BM66">
            <v>480203.5</v>
          </cell>
          <cell r="BN66">
            <v>188296.54</v>
          </cell>
          <cell r="BO66">
            <v>1690451.18</v>
          </cell>
          <cell r="BP66">
            <v>850622.51</v>
          </cell>
          <cell r="BQ66">
            <v>474085.76</v>
          </cell>
          <cell r="BR66">
            <v>45230019</v>
          </cell>
          <cell r="BS66">
            <v>245802.35</v>
          </cell>
          <cell r="BT66">
            <v>301000</v>
          </cell>
          <cell r="BU66">
            <v>868686.63</v>
          </cell>
          <cell r="BV66">
            <v>5876</v>
          </cell>
          <cell r="BW66">
            <v>283320</v>
          </cell>
          <cell r="BX66">
            <v>529280</v>
          </cell>
          <cell r="BY66">
            <v>178729.54</v>
          </cell>
          <cell r="BZ66">
            <v>152520</v>
          </cell>
          <cell r="CA66">
            <v>198800</v>
          </cell>
          <cell r="CB66">
            <v>433159.46</v>
          </cell>
          <cell r="CC66">
            <v>435691</v>
          </cell>
          <cell r="CD66">
            <v>549333.1</v>
          </cell>
          <cell r="CE66">
            <v>439289</v>
          </cell>
          <cell r="CF66">
            <v>573018.56000000006</v>
          </cell>
          <cell r="CG66">
            <v>259416</v>
          </cell>
          <cell r="CH66">
            <v>308097.71999999997</v>
          </cell>
          <cell r="CI66">
            <v>148353</v>
          </cell>
          <cell r="CJ66">
            <v>1095318</v>
          </cell>
          <cell r="CK66">
            <v>82486.240000000005</v>
          </cell>
          <cell r="CL66">
            <v>37352</v>
          </cell>
        </row>
        <row r="67">
          <cell r="A67" t="str">
            <v>4301020105.246</v>
          </cell>
          <cell r="B67" t="str">
            <v>รายได้ค่ารักษา UC OP - HC</v>
          </cell>
          <cell r="C67">
            <v>1009608.3</v>
          </cell>
          <cell r="D67">
            <v>103380</v>
          </cell>
          <cell r="E67">
            <v>63274</v>
          </cell>
          <cell r="F67">
            <v>0</v>
          </cell>
          <cell r="G67">
            <v>72054</v>
          </cell>
          <cell r="H67">
            <v>600620</v>
          </cell>
          <cell r="I67">
            <v>0</v>
          </cell>
          <cell r="J67">
            <v>30680</v>
          </cell>
          <cell r="K67">
            <v>597424.30000000005</v>
          </cell>
          <cell r="L67">
            <v>4095</v>
          </cell>
          <cell r="M67">
            <v>585762</v>
          </cell>
          <cell r="N67">
            <v>0</v>
          </cell>
          <cell r="O67">
            <v>587595</v>
          </cell>
          <cell r="P67">
            <v>157050</v>
          </cell>
          <cell r="Q67">
            <v>225194</v>
          </cell>
          <cell r="R67">
            <v>797130</v>
          </cell>
          <cell r="S67">
            <v>179910</v>
          </cell>
          <cell r="T67">
            <v>96895</v>
          </cell>
          <cell r="U67">
            <v>81405</v>
          </cell>
          <cell r="V67">
            <v>0</v>
          </cell>
          <cell r="W67">
            <v>1233729.6000000001</v>
          </cell>
          <cell r="X67">
            <v>196970</v>
          </cell>
          <cell r="Y67">
            <v>268795</v>
          </cell>
          <cell r="Z67">
            <v>116536</v>
          </cell>
          <cell r="AA67">
            <v>114710</v>
          </cell>
          <cell r="AB67">
            <v>176310</v>
          </cell>
          <cell r="AC67">
            <v>343439</v>
          </cell>
          <cell r="AD67">
            <v>673055.18</v>
          </cell>
          <cell r="AE67">
            <v>35992</v>
          </cell>
          <cell r="AF67">
            <v>168030.4</v>
          </cell>
          <cell r="AG67">
            <v>12600</v>
          </cell>
          <cell r="AH67">
            <v>300006</v>
          </cell>
          <cell r="AI67">
            <v>183827</v>
          </cell>
          <cell r="AJ67">
            <v>72315</v>
          </cell>
          <cell r="AK67">
            <v>22822982.5</v>
          </cell>
          <cell r="AL67">
            <v>110560</v>
          </cell>
          <cell r="AM67">
            <v>53100</v>
          </cell>
          <cell r="AN67">
            <v>231791</v>
          </cell>
          <cell r="AO67">
            <v>508583.2</v>
          </cell>
          <cell r="AP67">
            <v>610325</v>
          </cell>
          <cell r="AQ67">
            <v>23140</v>
          </cell>
          <cell r="AR67">
            <v>1066017</v>
          </cell>
          <cell r="AS67">
            <v>282003</v>
          </cell>
          <cell r="AT67">
            <v>271539</v>
          </cell>
          <cell r="AU67">
            <v>145490</v>
          </cell>
          <cell r="AV67">
            <v>114385.73</v>
          </cell>
          <cell r="AW67">
            <v>109300</v>
          </cell>
          <cell r="AX67">
            <v>135956</v>
          </cell>
          <cell r="AY67">
            <v>531575.6</v>
          </cell>
          <cell r="AZ67">
            <v>127890</v>
          </cell>
          <cell r="BA67">
            <v>8413640</v>
          </cell>
          <cell r="BB67">
            <v>191090</v>
          </cell>
          <cell r="BC67">
            <v>1148694.8</v>
          </cell>
          <cell r="BD67">
            <v>664195</v>
          </cell>
          <cell r="BE67">
            <v>497720</v>
          </cell>
          <cell r="BF67">
            <v>7500</v>
          </cell>
          <cell r="BG67">
            <v>645527</v>
          </cell>
          <cell r="BH67">
            <v>51151</v>
          </cell>
          <cell r="BI67">
            <v>13700</v>
          </cell>
          <cell r="BJ67">
            <v>139310</v>
          </cell>
          <cell r="BK67">
            <v>216200</v>
          </cell>
          <cell r="BL67">
            <v>406639.6</v>
          </cell>
          <cell r="BM67">
            <v>343587.54</v>
          </cell>
          <cell r="BN67">
            <v>115110</v>
          </cell>
          <cell r="BO67">
            <v>440871.7</v>
          </cell>
          <cell r="BP67">
            <v>194970</v>
          </cell>
          <cell r="BQ67">
            <v>193577</v>
          </cell>
          <cell r="BR67">
            <v>8294395</v>
          </cell>
          <cell r="BS67">
            <v>463497</v>
          </cell>
          <cell r="BT67">
            <v>230011.1</v>
          </cell>
          <cell r="BU67">
            <v>1212705</v>
          </cell>
          <cell r="BV67">
            <v>0</v>
          </cell>
          <cell r="BW67">
            <v>182835</v>
          </cell>
          <cell r="BX67">
            <v>818407</v>
          </cell>
          <cell r="BY67">
            <v>232280</v>
          </cell>
          <cell r="BZ67">
            <v>82970</v>
          </cell>
          <cell r="CA67">
            <v>164970</v>
          </cell>
          <cell r="CB67">
            <v>38691</v>
          </cell>
          <cell r="CC67">
            <v>863067</v>
          </cell>
          <cell r="CD67">
            <v>325960</v>
          </cell>
          <cell r="CE67">
            <v>549880</v>
          </cell>
          <cell r="CF67">
            <v>173537</v>
          </cell>
          <cell r="CG67">
            <v>35389.5</v>
          </cell>
          <cell r="CH67">
            <v>123272</v>
          </cell>
          <cell r="CI67">
            <v>74830</v>
          </cell>
          <cell r="CJ67">
            <v>840252</v>
          </cell>
          <cell r="CK67">
            <v>34416</v>
          </cell>
          <cell r="CL67">
            <v>121910</v>
          </cell>
        </row>
        <row r="68">
          <cell r="A68" t="str">
            <v>4301020105.247</v>
          </cell>
          <cell r="B68" t="str">
            <v>รายได้ค่ารักษา UC IP - HC</v>
          </cell>
          <cell r="C68">
            <v>5106818.4000000004</v>
          </cell>
          <cell r="D68">
            <v>0</v>
          </cell>
          <cell r="E68">
            <v>1395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179940</v>
          </cell>
          <cell r="K68">
            <v>0</v>
          </cell>
          <cell r="L68">
            <v>47.7</v>
          </cell>
          <cell r="M68">
            <v>19305</v>
          </cell>
          <cell r="N68">
            <v>0</v>
          </cell>
          <cell r="O68">
            <v>8697351</v>
          </cell>
          <cell r="P68">
            <v>0</v>
          </cell>
          <cell r="Q68">
            <v>35472</v>
          </cell>
          <cell r="R68">
            <v>20400</v>
          </cell>
          <cell r="S68">
            <v>2412</v>
          </cell>
          <cell r="T68">
            <v>0</v>
          </cell>
          <cell r="U68">
            <v>0</v>
          </cell>
          <cell r="V68">
            <v>0</v>
          </cell>
          <cell r="W68">
            <v>6147887.8399999999</v>
          </cell>
          <cell r="X68">
            <v>9750</v>
          </cell>
          <cell r="Y68">
            <v>0</v>
          </cell>
          <cell r="Z68">
            <v>0</v>
          </cell>
          <cell r="AA68">
            <v>3950</v>
          </cell>
          <cell r="AB68">
            <v>500</v>
          </cell>
          <cell r="AC68">
            <v>27635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10386</v>
          </cell>
          <cell r="AI68">
            <v>0</v>
          </cell>
          <cell r="AJ68">
            <v>0</v>
          </cell>
          <cell r="AK68">
            <v>31047138.440000001</v>
          </cell>
          <cell r="AL68">
            <v>0</v>
          </cell>
          <cell r="AM68">
            <v>0</v>
          </cell>
          <cell r="AN68">
            <v>2479490</v>
          </cell>
          <cell r="AO68">
            <v>4275</v>
          </cell>
          <cell r="AP68">
            <v>0</v>
          </cell>
          <cell r="AQ68">
            <v>0</v>
          </cell>
          <cell r="AR68">
            <v>8065845</v>
          </cell>
          <cell r="AS68">
            <v>0</v>
          </cell>
          <cell r="AT68">
            <v>4916.8999999999996</v>
          </cell>
          <cell r="AU68">
            <v>0</v>
          </cell>
          <cell r="AV68">
            <v>0</v>
          </cell>
          <cell r="AW68">
            <v>0</v>
          </cell>
          <cell r="AX68">
            <v>1800</v>
          </cell>
          <cell r="AY68">
            <v>0</v>
          </cell>
          <cell r="AZ68">
            <v>0</v>
          </cell>
          <cell r="BA68">
            <v>1434811.4</v>
          </cell>
          <cell r="BB68">
            <v>612080</v>
          </cell>
          <cell r="BC68">
            <v>30530167.5</v>
          </cell>
          <cell r="BD68">
            <v>399580</v>
          </cell>
          <cell r="BE68">
            <v>1185</v>
          </cell>
          <cell r="BF68">
            <v>0</v>
          </cell>
          <cell r="BG68">
            <v>14543098.5</v>
          </cell>
          <cell r="BH68">
            <v>675</v>
          </cell>
          <cell r="BI68">
            <v>0</v>
          </cell>
          <cell r="BJ68">
            <v>33585</v>
          </cell>
          <cell r="BK68">
            <v>0</v>
          </cell>
          <cell r="BL68">
            <v>14831860.199999999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25080</v>
          </cell>
          <cell r="BR68">
            <v>131686012</v>
          </cell>
          <cell r="BS68">
            <v>98000</v>
          </cell>
          <cell r="BT68">
            <v>98000</v>
          </cell>
          <cell r="BU68">
            <v>758215</v>
          </cell>
          <cell r="BV68">
            <v>0</v>
          </cell>
          <cell r="BW68">
            <v>0</v>
          </cell>
          <cell r="BX68">
            <v>196000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118680.6</v>
          </cell>
          <cell r="CD68">
            <v>167360</v>
          </cell>
          <cell r="CE68">
            <v>184130</v>
          </cell>
          <cell r="CF68">
            <v>6596</v>
          </cell>
          <cell r="CG68">
            <v>0</v>
          </cell>
          <cell r="CH68">
            <v>0</v>
          </cell>
          <cell r="CI68">
            <v>0</v>
          </cell>
          <cell r="CJ68">
            <v>401530</v>
          </cell>
          <cell r="CK68">
            <v>0</v>
          </cell>
          <cell r="CL68">
            <v>0</v>
          </cell>
        </row>
        <row r="69">
          <cell r="A69" t="str">
            <v>4301020105.248</v>
          </cell>
          <cell r="B69" t="str">
            <v>รายได้ค่ารักษา UC OP - DMI</v>
          </cell>
          <cell r="C69">
            <v>6336513</v>
          </cell>
          <cell r="D69">
            <v>117944</v>
          </cell>
          <cell r="E69">
            <v>34000</v>
          </cell>
          <cell r="F69">
            <v>0</v>
          </cell>
          <cell r="G69">
            <v>0</v>
          </cell>
          <cell r="H69">
            <v>1507000</v>
          </cell>
          <cell r="I69">
            <v>0</v>
          </cell>
          <cell r="J69">
            <v>0</v>
          </cell>
          <cell r="K69">
            <v>30000</v>
          </cell>
          <cell r="L69">
            <v>0</v>
          </cell>
          <cell r="M69">
            <v>5000</v>
          </cell>
          <cell r="N69">
            <v>0</v>
          </cell>
          <cell r="O69">
            <v>8347147</v>
          </cell>
          <cell r="P69">
            <v>0</v>
          </cell>
          <cell r="Q69">
            <v>10000</v>
          </cell>
          <cell r="R69">
            <v>3838657.7</v>
          </cell>
          <cell r="S69">
            <v>58439</v>
          </cell>
          <cell r="T69">
            <v>0</v>
          </cell>
          <cell r="U69">
            <v>20000</v>
          </cell>
          <cell r="V69">
            <v>0</v>
          </cell>
          <cell r="W69">
            <v>356000</v>
          </cell>
          <cell r="X69">
            <v>8546</v>
          </cell>
          <cell r="Y69">
            <v>72000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62580</v>
          </cell>
          <cell r="AE69">
            <v>0</v>
          </cell>
          <cell r="AF69">
            <v>0</v>
          </cell>
          <cell r="AG69">
            <v>0</v>
          </cell>
          <cell r="AH69">
            <v>10000</v>
          </cell>
          <cell r="AI69">
            <v>20000</v>
          </cell>
          <cell r="AJ69">
            <v>0</v>
          </cell>
          <cell r="AK69">
            <v>15471000</v>
          </cell>
          <cell r="AL69">
            <v>0</v>
          </cell>
          <cell r="AM69">
            <v>134491</v>
          </cell>
          <cell r="AN69">
            <v>70000</v>
          </cell>
          <cell r="AO69">
            <v>174226.8</v>
          </cell>
          <cell r="AP69">
            <v>12500</v>
          </cell>
          <cell r="AQ69">
            <v>0</v>
          </cell>
          <cell r="AR69">
            <v>11948675</v>
          </cell>
          <cell r="AS69">
            <v>104100</v>
          </cell>
          <cell r="AT69">
            <v>30000</v>
          </cell>
          <cell r="AU69">
            <v>20000</v>
          </cell>
          <cell r="AV69">
            <v>80000</v>
          </cell>
          <cell r="AW69">
            <v>6602</v>
          </cell>
          <cell r="AX69">
            <v>88000</v>
          </cell>
          <cell r="AY69">
            <v>32150</v>
          </cell>
          <cell r="AZ69">
            <v>0</v>
          </cell>
          <cell r="BA69">
            <v>0</v>
          </cell>
          <cell r="BB69">
            <v>24000</v>
          </cell>
          <cell r="BC69">
            <v>232000</v>
          </cell>
          <cell r="BD69">
            <v>46240</v>
          </cell>
          <cell r="BE69">
            <v>0</v>
          </cell>
          <cell r="BF69">
            <v>0</v>
          </cell>
          <cell r="BG69">
            <v>10437401.9</v>
          </cell>
          <cell r="BH69">
            <v>20000</v>
          </cell>
          <cell r="BI69">
            <v>0</v>
          </cell>
          <cell r="BJ69">
            <v>17340</v>
          </cell>
          <cell r="BK69">
            <v>9796</v>
          </cell>
          <cell r="BL69">
            <v>7680500</v>
          </cell>
          <cell r="BM69">
            <v>223000</v>
          </cell>
          <cell r="BN69">
            <v>640075</v>
          </cell>
          <cell r="BO69">
            <v>0</v>
          </cell>
          <cell r="BP69">
            <v>45000</v>
          </cell>
          <cell r="BQ69">
            <v>0</v>
          </cell>
          <cell r="BR69">
            <v>20816072</v>
          </cell>
          <cell r="BS69">
            <v>0</v>
          </cell>
          <cell r="BT69">
            <v>84147.04</v>
          </cell>
          <cell r="BU69">
            <v>8772500</v>
          </cell>
          <cell r="BV69">
            <v>0</v>
          </cell>
          <cell r="BW69">
            <v>181000</v>
          </cell>
          <cell r="BX69">
            <v>3286350</v>
          </cell>
          <cell r="BY69">
            <v>20000</v>
          </cell>
          <cell r="BZ69">
            <v>50000</v>
          </cell>
          <cell r="CA69">
            <v>107000</v>
          </cell>
          <cell r="CB69">
            <v>169642</v>
          </cell>
          <cell r="CC69">
            <v>4788018</v>
          </cell>
          <cell r="CD69">
            <v>171500</v>
          </cell>
          <cell r="CE69">
            <v>1428000</v>
          </cell>
          <cell r="CF69">
            <v>0</v>
          </cell>
          <cell r="CG69">
            <v>0</v>
          </cell>
          <cell r="CH69">
            <v>0</v>
          </cell>
          <cell r="CI69">
            <v>784</v>
          </cell>
          <cell r="CJ69">
            <v>5055728</v>
          </cell>
          <cell r="CK69">
            <v>0</v>
          </cell>
          <cell r="CL69">
            <v>8500</v>
          </cell>
        </row>
        <row r="70">
          <cell r="A70" t="str">
            <v>4301020105.249</v>
          </cell>
          <cell r="B70" t="str">
            <v>รายได้ค่ารักษา UC IP - DMI</v>
          </cell>
          <cell r="C70">
            <v>7958517.5800000001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10000</v>
          </cell>
          <cell r="I70">
            <v>0</v>
          </cell>
          <cell r="J70">
            <v>761300</v>
          </cell>
          <cell r="K70">
            <v>0</v>
          </cell>
          <cell r="L70">
            <v>0</v>
          </cell>
          <cell r="M70">
            <v>526200</v>
          </cell>
          <cell r="N70">
            <v>0</v>
          </cell>
          <cell r="O70">
            <v>16461764</v>
          </cell>
          <cell r="P70">
            <v>0</v>
          </cell>
          <cell r="Q70">
            <v>942600</v>
          </cell>
          <cell r="R70">
            <v>2163400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9619300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10000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8246700</v>
          </cell>
          <cell r="AL70">
            <v>5000</v>
          </cell>
          <cell r="AM70">
            <v>0</v>
          </cell>
          <cell r="AN70">
            <v>3939000</v>
          </cell>
          <cell r="AO70">
            <v>32500</v>
          </cell>
          <cell r="AP70">
            <v>12500</v>
          </cell>
          <cell r="AQ70">
            <v>0</v>
          </cell>
          <cell r="AR70">
            <v>82100</v>
          </cell>
          <cell r="AS70">
            <v>0</v>
          </cell>
          <cell r="AT70">
            <v>10000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1661600</v>
          </cell>
          <cell r="BB70">
            <v>884311</v>
          </cell>
          <cell r="BC70">
            <v>4507271.71</v>
          </cell>
          <cell r="BD70">
            <v>1543882</v>
          </cell>
          <cell r="BE70">
            <v>0</v>
          </cell>
          <cell r="BF70">
            <v>0</v>
          </cell>
          <cell r="BG70">
            <v>6362380.7000000002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10257708.76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6132400</v>
          </cell>
          <cell r="BR70">
            <v>28803546.940000001</v>
          </cell>
          <cell r="BS70">
            <v>558600</v>
          </cell>
          <cell r="BT70">
            <v>637000</v>
          </cell>
          <cell r="BU70">
            <v>3844399</v>
          </cell>
          <cell r="BV70">
            <v>0</v>
          </cell>
          <cell r="BW70">
            <v>0</v>
          </cell>
          <cell r="BX70">
            <v>37500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1327018</v>
          </cell>
          <cell r="CD70">
            <v>314000</v>
          </cell>
          <cell r="CE70">
            <v>2321920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1356500</v>
          </cell>
          <cell r="CK70">
            <v>0</v>
          </cell>
          <cell r="CL70">
            <v>0</v>
          </cell>
        </row>
        <row r="71">
          <cell r="A71" t="str">
            <v>4301020105.251</v>
          </cell>
          <cell r="B71" t="str">
            <v>ส่วนต่างค่ารักษาที่สูงกว่าข้อตกลงในการจ่ายตาม DRG- UC IP AE</v>
          </cell>
          <cell r="C71">
            <v>0</v>
          </cell>
          <cell r="D71">
            <v>-8388.6200000000008</v>
          </cell>
          <cell r="E71">
            <v>-68076.820000000007</v>
          </cell>
          <cell r="F71">
            <v>0</v>
          </cell>
          <cell r="G71">
            <v>-32103.919999999998</v>
          </cell>
          <cell r="H71">
            <v>0</v>
          </cell>
          <cell r="I71">
            <v>-9323.5</v>
          </cell>
          <cell r="J71">
            <v>-489896.03</v>
          </cell>
          <cell r="K71">
            <v>0</v>
          </cell>
          <cell r="L71">
            <v>-85032.95</v>
          </cell>
          <cell r="M71">
            <v>-328091.92</v>
          </cell>
          <cell r="N71">
            <v>0</v>
          </cell>
          <cell r="O71">
            <v>-50549.55</v>
          </cell>
          <cell r="P71">
            <v>-165469.15</v>
          </cell>
          <cell r="Q71">
            <v>0</v>
          </cell>
          <cell r="R71">
            <v>10246.43</v>
          </cell>
          <cell r="S71">
            <v>0</v>
          </cell>
          <cell r="T71">
            <v>-577432.78</v>
          </cell>
          <cell r="U71">
            <v>0</v>
          </cell>
          <cell r="V71">
            <v>0</v>
          </cell>
          <cell r="W71">
            <v>-1398026.1</v>
          </cell>
          <cell r="X71">
            <v>-4680.8</v>
          </cell>
          <cell r="Y71">
            <v>-48204.72</v>
          </cell>
          <cell r="Z71">
            <v>-26192.3</v>
          </cell>
          <cell r="AA71">
            <v>0</v>
          </cell>
          <cell r="AB71">
            <v>0</v>
          </cell>
          <cell r="AC71">
            <v>-1476.66</v>
          </cell>
          <cell r="AD71">
            <v>-181.9</v>
          </cell>
          <cell r="AE71">
            <v>506992</v>
          </cell>
          <cell r="AF71">
            <v>-13292</v>
          </cell>
          <cell r="AG71">
            <v>-52089.3</v>
          </cell>
          <cell r="AH71">
            <v>-166</v>
          </cell>
          <cell r="AI71">
            <v>-14184.48</v>
          </cell>
          <cell r="AJ71">
            <v>-107260</v>
          </cell>
          <cell r="AK71">
            <v>-1858882.54</v>
          </cell>
          <cell r="AL71">
            <v>0</v>
          </cell>
          <cell r="AM71">
            <v>-218793.78</v>
          </cell>
          <cell r="AN71">
            <v>-150984.31</v>
          </cell>
          <cell r="AO71">
            <v>-1565224.16</v>
          </cell>
          <cell r="AP71">
            <v>-9019.7000000000007</v>
          </cell>
          <cell r="AQ71">
            <v>-166585.64000000001</v>
          </cell>
          <cell r="AR71">
            <v>-2004175.82</v>
          </cell>
          <cell r="AS71">
            <v>-478775.73</v>
          </cell>
          <cell r="AT71">
            <v>-1527346.19</v>
          </cell>
          <cell r="AU71">
            <v>-6486.63</v>
          </cell>
          <cell r="AV71">
            <v>-451793.96</v>
          </cell>
          <cell r="AW71">
            <v>-126478.15</v>
          </cell>
          <cell r="AX71">
            <v>-977417.53</v>
          </cell>
          <cell r="AY71">
            <v>-49005.919999999998</v>
          </cell>
          <cell r="AZ71">
            <v>-16830.57</v>
          </cell>
          <cell r="BA71">
            <v>-262503.8</v>
          </cell>
          <cell r="BB71">
            <v>-81401.14</v>
          </cell>
          <cell r="BC71">
            <v>-694311.9</v>
          </cell>
          <cell r="BD71">
            <v>-315148.51</v>
          </cell>
          <cell r="BE71">
            <v>-2227.94</v>
          </cell>
          <cell r="BF71">
            <v>0</v>
          </cell>
          <cell r="BG71">
            <v>-22031.200000000001</v>
          </cell>
          <cell r="BH71">
            <v>-415.4</v>
          </cell>
          <cell r="BI71">
            <v>0</v>
          </cell>
          <cell r="BJ71">
            <v>-284</v>
          </cell>
          <cell r="BK71">
            <v>0</v>
          </cell>
          <cell r="BL71">
            <v>-2941001.28</v>
          </cell>
          <cell r="BM71">
            <v>-96247.77</v>
          </cell>
          <cell r="BN71">
            <v>-590.58000000000004</v>
          </cell>
          <cell r="BO71">
            <v>-242075.26</v>
          </cell>
          <cell r="BP71">
            <v>-438669.07</v>
          </cell>
          <cell r="BQ71">
            <v>-191038.59</v>
          </cell>
          <cell r="BR71">
            <v>-28715606</v>
          </cell>
          <cell r="BS71">
            <v>-34682.050000000003</v>
          </cell>
          <cell r="BT71">
            <v>0</v>
          </cell>
          <cell r="BU71">
            <v>-202788.34</v>
          </cell>
          <cell r="BV71">
            <v>0</v>
          </cell>
          <cell r="BW71">
            <v>-35295.800000000003</v>
          </cell>
          <cell r="BX71">
            <v>0</v>
          </cell>
          <cell r="BY71">
            <v>-29468.49</v>
          </cell>
          <cell r="BZ71">
            <v>0</v>
          </cell>
          <cell r="CA71">
            <v>0</v>
          </cell>
          <cell r="CB71">
            <v>-33606.78</v>
          </cell>
          <cell r="CC71">
            <v>-2556</v>
          </cell>
          <cell r="CD71">
            <v>-15626.4</v>
          </cell>
          <cell r="CE71">
            <v>-443780.2</v>
          </cell>
          <cell r="CF71">
            <v>-72787.69</v>
          </cell>
          <cell r="CG71">
            <v>-8267.7000000000007</v>
          </cell>
          <cell r="CH71">
            <v>-5313.96</v>
          </cell>
          <cell r="CI71">
            <v>-9926.1</v>
          </cell>
          <cell r="CJ71">
            <v>-901799.14</v>
          </cell>
          <cell r="CK71">
            <v>-876.92</v>
          </cell>
          <cell r="CL71">
            <v>0</v>
          </cell>
        </row>
        <row r="72">
          <cell r="A72" t="str">
            <v>4301020105.252</v>
          </cell>
          <cell r="B72" t="str">
            <v>ส่วนต่างค่ารักษาที่ต่ำกว่าข้อตกลงในการจ่ายตาม DRG- UC IP AE</v>
          </cell>
          <cell r="C72">
            <v>0</v>
          </cell>
          <cell r="D72">
            <v>242982.88</v>
          </cell>
          <cell r="E72">
            <v>26531.599999999999</v>
          </cell>
          <cell r="F72">
            <v>0</v>
          </cell>
          <cell r="G72">
            <v>8056.93</v>
          </cell>
          <cell r="H72">
            <v>0</v>
          </cell>
          <cell r="I72">
            <v>0</v>
          </cell>
          <cell r="J72">
            <v>80084</v>
          </cell>
          <cell r="K72">
            <v>1304.26</v>
          </cell>
          <cell r="L72">
            <v>9372</v>
          </cell>
          <cell r="M72">
            <v>56997.8</v>
          </cell>
          <cell r="N72">
            <v>0</v>
          </cell>
          <cell r="O72">
            <v>18531.900000000001</v>
          </cell>
          <cell r="P72">
            <v>31951.07</v>
          </cell>
          <cell r="Q72">
            <v>0</v>
          </cell>
          <cell r="R72">
            <v>0</v>
          </cell>
          <cell r="S72">
            <v>0</v>
          </cell>
          <cell r="T72">
            <v>221669.46</v>
          </cell>
          <cell r="U72">
            <v>0</v>
          </cell>
          <cell r="V72">
            <v>0</v>
          </cell>
          <cell r="W72">
            <v>2738441.89</v>
          </cell>
          <cell r="X72">
            <v>0</v>
          </cell>
          <cell r="Y72">
            <v>87832.26</v>
          </cell>
          <cell r="Z72">
            <v>5239.2</v>
          </cell>
          <cell r="AA72">
            <v>0</v>
          </cell>
          <cell r="AB72">
            <v>180782.47</v>
          </cell>
          <cell r="AC72">
            <v>12604.4</v>
          </cell>
          <cell r="AD72">
            <v>34</v>
          </cell>
          <cell r="AE72">
            <v>616.6</v>
          </cell>
          <cell r="AF72">
            <v>20993</v>
          </cell>
          <cell r="AG72">
            <v>19722.93</v>
          </cell>
          <cell r="AH72">
            <v>8249.8700000000008</v>
          </cell>
          <cell r="AI72">
            <v>141983.59</v>
          </cell>
          <cell r="AJ72">
            <v>2287.3000000000002</v>
          </cell>
          <cell r="AK72">
            <v>539825.6</v>
          </cell>
          <cell r="AL72">
            <v>0</v>
          </cell>
          <cell r="AM72">
            <v>130924.88</v>
          </cell>
          <cell r="AN72">
            <v>30082.23</v>
          </cell>
          <cell r="AO72">
            <v>112265.78</v>
          </cell>
          <cell r="AP72">
            <v>11541.2</v>
          </cell>
          <cell r="AQ72">
            <v>13788.65</v>
          </cell>
          <cell r="AR72">
            <v>191911.67</v>
          </cell>
          <cell r="AS72">
            <v>588660.96</v>
          </cell>
          <cell r="AT72">
            <v>2824</v>
          </cell>
          <cell r="AU72">
            <v>19896.11</v>
          </cell>
          <cell r="AV72">
            <v>236659.43</v>
          </cell>
          <cell r="AW72">
            <v>67662.62</v>
          </cell>
          <cell r="AX72">
            <v>367880.72</v>
          </cell>
          <cell r="AY72">
            <v>6903.54</v>
          </cell>
          <cell r="AZ72">
            <v>100938.38</v>
          </cell>
          <cell r="BA72">
            <v>306747.59999999998</v>
          </cell>
          <cell r="BB72">
            <v>110605.4</v>
          </cell>
          <cell r="BC72">
            <v>0</v>
          </cell>
          <cell r="BD72">
            <v>41115.82</v>
          </cell>
          <cell r="BE72">
            <v>37911.54</v>
          </cell>
          <cell r="BF72">
            <v>0</v>
          </cell>
          <cell r="BG72">
            <v>5774.5</v>
          </cell>
          <cell r="BH72">
            <v>2164.6</v>
          </cell>
          <cell r="BI72">
            <v>0</v>
          </cell>
          <cell r="BJ72">
            <v>420</v>
          </cell>
          <cell r="BK72">
            <v>0</v>
          </cell>
          <cell r="BL72">
            <v>2368154.1800000002</v>
          </cell>
          <cell r="BM72">
            <v>22682.9</v>
          </cell>
          <cell r="BN72">
            <v>0</v>
          </cell>
          <cell r="BO72">
            <v>347340.55</v>
          </cell>
          <cell r="BP72">
            <v>0</v>
          </cell>
          <cell r="BQ72">
            <v>72675.89</v>
          </cell>
          <cell r="BR72">
            <v>5136574.49</v>
          </cell>
          <cell r="BS72">
            <v>243.3</v>
          </cell>
          <cell r="BT72">
            <v>0</v>
          </cell>
          <cell r="BU72">
            <v>8252.7000000000007</v>
          </cell>
          <cell r="BV72">
            <v>0</v>
          </cell>
          <cell r="BW72">
            <v>1543.6</v>
          </cell>
          <cell r="BX72">
            <v>806628.3</v>
          </cell>
          <cell r="BY72">
            <v>8556.9500000000007</v>
          </cell>
          <cell r="BZ72">
            <v>0</v>
          </cell>
          <cell r="CA72">
            <v>4720</v>
          </cell>
          <cell r="CB72">
            <v>4249.38</v>
          </cell>
          <cell r="CC72">
            <v>119946.83</v>
          </cell>
          <cell r="CD72">
            <v>13825.68</v>
          </cell>
          <cell r="CE72">
            <v>11702.5</v>
          </cell>
          <cell r="CF72">
            <v>77226.64</v>
          </cell>
          <cell r="CG72">
            <v>480</v>
          </cell>
          <cell r="CH72">
            <v>79.2</v>
          </cell>
          <cell r="CI72">
            <v>14975.1</v>
          </cell>
          <cell r="CJ72">
            <v>485819.01</v>
          </cell>
          <cell r="CK72">
            <v>7420</v>
          </cell>
          <cell r="CL72">
            <v>0</v>
          </cell>
        </row>
        <row r="73">
          <cell r="A73" t="str">
            <v>4301020105.253</v>
          </cell>
          <cell r="B73" t="str">
            <v>ส่วนต่างค่ารักษาที่สูงกว่าข้อตกลงในการจ่าย UC- IP- DMI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-9064771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-6749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-230625</v>
          </cell>
          <cell r="BE73">
            <v>0</v>
          </cell>
          <cell r="BF73">
            <v>0</v>
          </cell>
          <cell r="BG73">
            <v>-2721241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-12724085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-223546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</row>
        <row r="74">
          <cell r="A74" t="str">
            <v>4301020105.254</v>
          </cell>
          <cell r="B74" t="str">
            <v>ส่วนต่างค่ารักษาที่ต่ำกว่าข้อตกลงในการจ่ายUC- IP- DMI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127307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4689</v>
          </cell>
          <cell r="BC74">
            <v>0</v>
          </cell>
          <cell r="BD74">
            <v>187590</v>
          </cell>
          <cell r="BE74">
            <v>0</v>
          </cell>
          <cell r="BF74">
            <v>0</v>
          </cell>
          <cell r="BG74">
            <v>104950.29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282218.06</v>
          </cell>
          <cell r="BS74">
            <v>0</v>
          </cell>
          <cell r="BT74">
            <v>0</v>
          </cell>
          <cell r="BU74">
            <v>503401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57287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</row>
        <row r="75">
          <cell r="A75" t="str">
            <v>4301020105.255</v>
          </cell>
          <cell r="B75" t="str">
            <v>รายได้กองทุน UC-P&amp;P ตามเกณฑ์คุณภาพผลงานบริการ</v>
          </cell>
          <cell r="C75">
            <v>0</v>
          </cell>
          <cell r="D75">
            <v>19386.89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33729.18</v>
          </cell>
          <cell r="M75">
            <v>116976.2</v>
          </cell>
          <cell r="N75">
            <v>0</v>
          </cell>
          <cell r="O75">
            <v>55000</v>
          </cell>
          <cell r="P75">
            <v>111500</v>
          </cell>
          <cell r="Q75">
            <v>166600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463970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61621.69</v>
          </cell>
          <cell r="AG75">
            <v>72500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2500</v>
          </cell>
          <cell r="AM75">
            <v>0</v>
          </cell>
          <cell r="AN75">
            <v>0</v>
          </cell>
          <cell r="AO75">
            <v>6858841.5099999998</v>
          </cell>
          <cell r="AP75">
            <v>682322.23</v>
          </cell>
          <cell r="AQ75">
            <v>0</v>
          </cell>
          <cell r="AR75">
            <v>3907447.73</v>
          </cell>
          <cell r="AS75">
            <v>685421.45</v>
          </cell>
          <cell r="AT75">
            <v>752058.36</v>
          </cell>
          <cell r="AU75">
            <v>55000</v>
          </cell>
          <cell r="AV75">
            <v>494430.94</v>
          </cell>
          <cell r="AW75">
            <v>105238.54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429227.37</v>
          </cell>
          <cell r="BC75">
            <v>4614207.4000000004</v>
          </cell>
          <cell r="BD75">
            <v>22500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75759.63</v>
          </cell>
          <cell r="BL75">
            <v>0</v>
          </cell>
          <cell r="BM75">
            <v>0</v>
          </cell>
          <cell r="BN75">
            <v>0</v>
          </cell>
          <cell r="BO75">
            <v>318868.64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202095.76</v>
          </cell>
          <cell r="BV75">
            <v>0</v>
          </cell>
          <cell r="BW75">
            <v>0</v>
          </cell>
          <cell r="BX75">
            <v>208616</v>
          </cell>
          <cell r="BY75">
            <v>15000</v>
          </cell>
          <cell r="BZ75">
            <v>0</v>
          </cell>
          <cell r="CA75">
            <v>512938.63</v>
          </cell>
          <cell r="CB75">
            <v>0</v>
          </cell>
          <cell r="CC75">
            <v>0</v>
          </cell>
          <cell r="CD75">
            <v>0</v>
          </cell>
          <cell r="CE75">
            <v>229144.07</v>
          </cell>
          <cell r="CF75">
            <v>635604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263388.3</v>
          </cell>
        </row>
        <row r="76">
          <cell r="A76" t="str">
            <v>4301020105.256</v>
          </cell>
          <cell r="B76" t="str">
            <v>รายได้จากการยกหนี้กรณีส่งต่อผู้ป่วยระหว่างรพ.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4327415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7068793.75</v>
          </cell>
          <cell r="BN76">
            <v>5032324.4000000004</v>
          </cell>
          <cell r="BO76">
            <v>6405357.5</v>
          </cell>
          <cell r="BP76">
            <v>2526815</v>
          </cell>
          <cell r="BQ76">
            <v>4338172.3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</row>
        <row r="77">
          <cell r="A77" t="str">
            <v>4301020105.257</v>
          </cell>
          <cell r="B77" t="str">
            <v>ส่วนต่างค่ารักษาที่สูงกว่าเหมาจ่ายรายหัว - กองทุน UC P&amp;P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6535155.6299999999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-462475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-20329</v>
          </cell>
          <cell r="CL77">
            <v>0</v>
          </cell>
        </row>
        <row r="78">
          <cell r="A78" t="str">
            <v>4301020105.258</v>
          </cell>
          <cell r="B78" t="str">
            <v>ส่วนต่างค่ารักษาที่สูงกว่าข้อตกลงในการจ่ายตาม UC OP AE</v>
          </cell>
          <cell r="C78">
            <v>0</v>
          </cell>
          <cell r="D78">
            <v>0</v>
          </cell>
          <cell r="E78">
            <v>23350.25</v>
          </cell>
          <cell r="F78">
            <v>0</v>
          </cell>
          <cell r="G78">
            <v>-6914.3</v>
          </cell>
          <cell r="H78">
            <v>-9444</v>
          </cell>
          <cell r="I78">
            <v>0</v>
          </cell>
          <cell r="J78">
            <v>0</v>
          </cell>
          <cell r="K78">
            <v>75044.210000000006</v>
          </cell>
          <cell r="L78">
            <v>-33843.949999999997</v>
          </cell>
          <cell r="M78">
            <v>-280430.78000000003</v>
          </cell>
          <cell r="N78">
            <v>0</v>
          </cell>
          <cell r="O78">
            <v>-51071.92</v>
          </cell>
          <cell r="P78">
            <v>-105332.56</v>
          </cell>
          <cell r="Q78">
            <v>0</v>
          </cell>
          <cell r="R78">
            <v>0</v>
          </cell>
          <cell r="S78">
            <v>0</v>
          </cell>
          <cell r="T78">
            <v>-42744.3</v>
          </cell>
          <cell r="U78">
            <v>0</v>
          </cell>
          <cell r="V78">
            <v>0</v>
          </cell>
          <cell r="W78">
            <v>-123071.79</v>
          </cell>
          <cell r="X78">
            <v>-1789.8</v>
          </cell>
          <cell r="Y78">
            <v>-85974.19</v>
          </cell>
          <cell r="Z78">
            <v>-11682.35</v>
          </cell>
          <cell r="AA78">
            <v>-41045.32</v>
          </cell>
          <cell r="AB78">
            <v>-1715.4</v>
          </cell>
          <cell r="AC78">
            <v>0</v>
          </cell>
          <cell r="AD78">
            <v>-58608.6</v>
          </cell>
          <cell r="AE78">
            <v>-420309.26</v>
          </cell>
          <cell r="AF78">
            <v>-14811.6</v>
          </cell>
          <cell r="AG78">
            <v>0</v>
          </cell>
          <cell r="AH78">
            <v>0</v>
          </cell>
          <cell r="AI78">
            <v>-22535.7</v>
          </cell>
          <cell r="AJ78">
            <v>-34623.51</v>
          </cell>
          <cell r="AK78">
            <v>0</v>
          </cell>
          <cell r="AL78">
            <v>-56150.3</v>
          </cell>
          <cell r="AM78">
            <v>-1441.7</v>
          </cell>
          <cell r="AN78">
            <v>0</v>
          </cell>
          <cell r="AO78">
            <v>-255752</v>
          </cell>
          <cell r="AP78">
            <v>-29615.86</v>
          </cell>
          <cell r="AQ78">
            <v>-7123.99</v>
          </cell>
          <cell r="AR78">
            <v>0</v>
          </cell>
          <cell r="AS78">
            <v>0</v>
          </cell>
          <cell r="AT78">
            <v>-83939.11</v>
          </cell>
          <cell r="AU78">
            <v>-31286.42</v>
          </cell>
          <cell r="AV78">
            <v>-16834.41</v>
          </cell>
          <cell r="AW78">
            <v>-77288.63</v>
          </cell>
          <cell r="AX78">
            <v>-83276.009999999995</v>
          </cell>
          <cell r="AY78">
            <v>-14756.14</v>
          </cell>
          <cell r="AZ78">
            <v>-92</v>
          </cell>
          <cell r="BA78">
            <v>-69100.34</v>
          </cell>
          <cell r="BB78">
            <v>0</v>
          </cell>
          <cell r="BC78">
            <v>-336277.03</v>
          </cell>
          <cell r="BD78">
            <v>-22862.6</v>
          </cell>
          <cell r="BE78">
            <v>-4585.1099999999997</v>
          </cell>
          <cell r="BF78">
            <v>0</v>
          </cell>
          <cell r="BG78">
            <v>-66389.2</v>
          </cell>
          <cell r="BH78">
            <v>-2401.85</v>
          </cell>
          <cell r="BI78">
            <v>0</v>
          </cell>
          <cell r="BJ78">
            <v>-11259.07</v>
          </cell>
          <cell r="BK78">
            <v>0</v>
          </cell>
          <cell r="BL78">
            <v>-35757.9</v>
          </cell>
          <cell r="BM78">
            <v>-41160.5</v>
          </cell>
          <cell r="BN78">
            <v>0</v>
          </cell>
          <cell r="BO78">
            <v>-62313.9</v>
          </cell>
          <cell r="BP78">
            <v>-606056.84</v>
          </cell>
          <cell r="BQ78">
            <v>-6076.32</v>
          </cell>
          <cell r="BR78">
            <v>-5730105.2000000002</v>
          </cell>
          <cell r="BS78">
            <v>-35248.019999999997</v>
          </cell>
          <cell r="BT78">
            <v>-10018.82</v>
          </cell>
          <cell r="BU78">
            <v>-16971.07</v>
          </cell>
          <cell r="BV78">
            <v>0</v>
          </cell>
          <cell r="BW78">
            <v>-961</v>
          </cell>
          <cell r="BX78">
            <v>-30922.5</v>
          </cell>
          <cell r="BY78">
            <v>-2645.69</v>
          </cell>
          <cell r="BZ78">
            <v>-6159.49</v>
          </cell>
          <cell r="CA78">
            <v>-2310.8000000000002</v>
          </cell>
          <cell r="CB78">
            <v>-13955.41</v>
          </cell>
          <cell r="CC78">
            <v>-70528.509999999995</v>
          </cell>
          <cell r="CD78">
            <v>-20574.169999999998</v>
          </cell>
          <cell r="CE78">
            <v>-28263.9</v>
          </cell>
          <cell r="CF78">
            <v>-32069.5</v>
          </cell>
          <cell r="CG78">
            <v>0</v>
          </cell>
          <cell r="CH78">
            <v>-13848.03</v>
          </cell>
          <cell r="CI78">
            <v>-25012.06</v>
          </cell>
          <cell r="CJ78">
            <v>-82368.95</v>
          </cell>
          <cell r="CK78">
            <v>-3818.8</v>
          </cell>
          <cell r="CL78">
            <v>-10788.95</v>
          </cell>
        </row>
        <row r="79">
          <cell r="A79" t="str">
            <v>4301020105.259</v>
          </cell>
          <cell r="B79" t="str">
            <v>ส่วนต่างค่ารักษาที่สูงกว่าข้อตกลงในการจ่ายตาม UC OP -DMI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-32580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-6998.93</v>
          </cell>
          <cell r="AW79">
            <v>0</v>
          </cell>
          <cell r="AX79">
            <v>0</v>
          </cell>
          <cell r="AY79">
            <v>-1495.4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-323016.90000000002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-274995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-175.5</v>
          </cell>
          <cell r="CE79">
            <v>-450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-2678</v>
          </cell>
          <cell r="CK79">
            <v>0</v>
          </cell>
          <cell r="CL79">
            <v>0</v>
          </cell>
        </row>
        <row r="80">
          <cell r="A80" t="str">
            <v>4301020105.260</v>
          </cell>
          <cell r="B80" t="str">
            <v>ส่วนต่างค่ารักษาที่ต่ำกว่าข้อตกลงในการจ่ายตาม UC OP -DMI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1454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2698.6</v>
          </cell>
          <cell r="AW80">
            <v>82398</v>
          </cell>
          <cell r="AX80">
            <v>0</v>
          </cell>
          <cell r="AY80">
            <v>0</v>
          </cell>
          <cell r="AZ80">
            <v>1782751</v>
          </cell>
          <cell r="BA80">
            <v>0</v>
          </cell>
          <cell r="BB80">
            <v>0</v>
          </cell>
          <cell r="BC80">
            <v>0</v>
          </cell>
          <cell r="BD80">
            <v>33760</v>
          </cell>
          <cell r="BE80">
            <v>0</v>
          </cell>
          <cell r="BF80">
            <v>0</v>
          </cell>
          <cell r="BG80">
            <v>25014.5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1329.9</v>
          </cell>
          <cell r="BP80">
            <v>0</v>
          </cell>
          <cell r="BQ80">
            <v>0</v>
          </cell>
          <cell r="BR80">
            <v>3963159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8358</v>
          </cell>
          <cell r="CC80">
            <v>39924.5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7216</v>
          </cell>
          <cell r="CJ80">
            <v>0</v>
          </cell>
          <cell r="CK80">
            <v>0</v>
          </cell>
          <cell r="CL80">
            <v>3500</v>
          </cell>
        </row>
        <row r="81">
          <cell r="A81" t="str">
            <v>4301020105.261</v>
          </cell>
          <cell r="B81" t="str">
            <v>ส่วนต่างค่ารักษาที่สูงกว่าข้อตกลงในการจ่ายตาม DRG- UC OP -HC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-6010</v>
          </cell>
          <cell r="H81">
            <v>-386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-19636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-52820</v>
          </cell>
          <cell r="Y81">
            <v>0</v>
          </cell>
          <cell r="Z81">
            <v>-16362.62</v>
          </cell>
          <cell r="AA81">
            <v>-10643</v>
          </cell>
          <cell r="AB81">
            <v>-36320</v>
          </cell>
          <cell r="AC81">
            <v>-13769</v>
          </cell>
          <cell r="AD81">
            <v>-52230</v>
          </cell>
          <cell r="AE81">
            <v>0</v>
          </cell>
          <cell r="AF81">
            <v>-13210</v>
          </cell>
          <cell r="AG81">
            <v>-2900</v>
          </cell>
          <cell r="AH81">
            <v>0</v>
          </cell>
          <cell r="AI81">
            <v>-8966</v>
          </cell>
          <cell r="AJ81">
            <v>-17785.2</v>
          </cell>
          <cell r="AK81">
            <v>0</v>
          </cell>
          <cell r="AL81">
            <v>-19080</v>
          </cell>
          <cell r="AM81">
            <v>0</v>
          </cell>
          <cell r="AN81">
            <v>-12370.01</v>
          </cell>
          <cell r="AO81">
            <v>0</v>
          </cell>
          <cell r="AP81">
            <v>-57199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-9635</v>
          </cell>
          <cell r="AV81">
            <v>0</v>
          </cell>
          <cell r="AW81">
            <v>-32350</v>
          </cell>
          <cell r="AX81">
            <v>0</v>
          </cell>
          <cell r="AY81">
            <v>0</v>
          </cell>
          <cell r="AZ81">
            <v>0</v>
          </cell>
          <cell r="BA81">
            <v>-94811.75</v>
          </cell>
          <cell r="BB81">
            <v>0</v>
          </cell>
          <cell r="BC81">
            <v>0</v>
          </cell>
          <cell r="BD81">
            <v>-105521</v>
          </cell>
          <cell r="BE81">
            <v>-32405</v>
          </cell>
          <cell r="BF81">
            <v>0</v>
          </cell>
          <cell r="BG81">
            <v>-179094.5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-62981.1</v>
          </cell>
          <cell r="BS81">
            <v>-30636.5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-6813.13</v>
          </cell>
          <cell r="BZ81">
            <v>-2890</v>
          </cell>
          <cell r="CA81">
            <v>-12965</v>
          </cell>
          <cell r="CB81">
            <v>0</v>
          </cell>
          <cell r="CC81">
            <v>-194249.2</v>
          </cell>
          <cell r="CD81">
            <v>0</v>
          </cell>
          <cell r="CE81">
            <v>-48866</v>
          </cell>
          <cell r="CF81">
            <v>-7604</v>
          </cell>
          <cell r="CG81">
            <v>0</v>
          </cell>
          <cell r="CH81">
            <v>-18050</v>
          </cell>
          <cell r="CI81">
            <v>-3771.6</v>
          </cell>
          <cell r="CJ81">
            <v>-50718</v>
          </cell>
          <cell r="CK81">
            <v>0</v>
          </cell>
          <cell r="CL81">
            <v>-17723.05</v>
          </cell>
        </row>
        <row r="82">
          <cell r="A82" t="str">
            <v>4301020105.262</v>
          </cell>
          <cell r="B82" t="str">
            <v>ส่วนต่างค่ารักษาที่สูงกว่าข้อตกลงในการจ่ายตาม DRG- UC IP -HC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-4965.18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-705</v>
          </cell>
          <cell r="Y82">
            <v>0</v>
          </cell>
          <cell r="Z82">
            <v>0</v>
          </cell>
          <cell r="AA82">
            <v>-215</v>
          </cell>
          <cell r="AB82">
            <v>-50</v>
          </cell>
          <cell r="AC82">
            <v>-2174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-2250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-1403</v>
          </cell>
          <cell r="BE82">
            <v>-111.3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-1282500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-15</v>
          </cell>
          <cell r="CD82">
            <v>0</v>
          </cell>
          <cell r="CE82">
            <v>-1369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-14815</v>
          </cell>
          <cell r="CK82">
            <v>0</v>
          </cell>
          <cell r="CL82">
            <v>0</v>
          </cell>
        </row>
        <row r="83">
          <cell r="A83" t="str">
            <v>4301020105.263</v>
          </cell>
          <cell r="B83" t="str">
            <v>รายได้ค่ารักษา OP Refer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28376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9658.56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462</v>
          </cell>
          <cell r="AO83">
            <v>0</v>
          </cell>
          <cell r="AP83">
            <v>0</v>
          </cell>
          <cell r="AQ83">
            <v>-46680</v>
          </cell>
          <cell r="AR83">
            <v>21426.5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720</v>
          </cell>
          <cell r="AY83">
            <v>0</v>
          </cell>
          <cell r="AZ83">
            <v>0</v>
          </cell>
          <cell r="BA83">
            <v>0</v>
          </cell>
          <cell r="BB83">
            <v>40092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24961350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34416460</v>
          </cell>
          <cell r="BS83">
            <v>0</v>
          </cell>
          <cell r="BT83">
            <v>0</v>
          </cell>
          <cell r="BU83">
            <v>18910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2336</v>
          </cell>
        </row>
        <row r="84">
          <cell r="A84" t="str">
            <v>4301020105.264</v>
          </cell>
          <cell r="B84" t="str">
            <v>ส่วนปรับลดค่าแรง OP</v>
          </cell>
          <cell r="C84">
            <v>0</v>
          </cell>
          <cell r="D84">
            <v>-13823185.039999999</v>
          </cell>
          <cell r="E84">
            <v>-20978119.890000001</v>
          </cell>
          <cell r="F84">
            <v>-17126152.739999998</v>
          </cell>
          <cell r="G84">
            <v>-7848826.46</v>
          </cell>
          <cell r="H84">
            <v>-20537761.34</v>
          </cell>
          <cell r="I84">
            <v>-29134817.32</v>
          </cell>
          <cell r="J84">
            <v>-22294112.800000001</v>
          </cell>
          <cell r="K84">
            <v>-16960355.25</v>
          </cell>
          <cell r="L84">
            <v>-14296550.220000001</v>
          </cell>
          <cell r="M84">
            <v>-31214675.239999998</v>
          </cell>
          <cell r="N84">
            <v>0</v>
          </cell>
          <cell r="O84">
            <v>-26460534.559999999</v>
          </cell>
          <cell r="P84">
            <v>-11309402.710000001</v>
          </cell>
          <cell r="Q84">
            <v>-15723791.439999999</v>
          </cell>
          <cell r="R84">
            <v>-16213769.25</v>
          </cell>
          <cell r="S84">
            <v>-13012464.890000001</v>
          </cell>
          <cell r="T84">
            <v>-9201467.2699999996</v>
          </cell>
          <cell r="U84">
            <v>-10794433.529999999</v>
          </cell>
          <cell r="V84">
            <v>-5568214.0300000003</v>
          </cell>
          <cell r="W84">
            <v>-41007808.689999998</v>
          </cell>
          <cell r="X84">
            <v>-9785840.2300000004</v>
          </cell>
          <cell r="Y84">
            <v>-18715631.48</v>
          </cell>
          <cell r="Z84">
            <v>-9924684.3900000006</v>
          </cell>
          <cell r="AA84">
            <v>-7016983.8099999996</v>
          </cell>
          <cell r="AB84">
            <v>-11251775.609999999</v>
          </cell>
          <cell r="AC84">
            <v>-10267763</v>
          </cell>
          <cell r="AD84">
            <v>-35957168.82</v>
          </cell>
          <cell r="AE84">
            <v>-11887672.949999999</v>
          </cell>
          <cell r="AF84">
            <v>-8709695.1400000006</v>
          </cell>
          <cell r="AG84">
            <v>-10424011.779999999</v>
          </cell>
          <cell r="AH84">
            <v>-18300092.920000002</v>
          </cell>
          <cell r="AI84">
            <v>-9721187.8699999992</v>
          </cell>
          <cell r="AJ84">
            <v>-6003898.7999999998</v>
          </cell>
          <cell r="AK84">
            <v>-60571435.229999997</v>
          </cell>
          <cell r="AL84">
            <v>-10556830.720000001</v>
          </cell>
          <cell r="AM84">
            <v>-9367840.3100000005</v>
          </cell>
          <cell r="AN84">
            <v>-22545918.52</v>
          </cell>
          <cell r="AO84">
            <v>-18732545.850000001</v>
          </cell>
          <cell r="AP84">
            <v>-14101404.99</v>
          </cell>
          <cell r="AQ84">
            <v>-6685861.3200000003</v>
          </cell>
          <cell r="AR84">
            <v>-21049814.030000001</v>
          </cell>
          <cell r="AS84">
            <v>-10997745.960000001</v>
          </cell>
          <cell r="AT84">
            <v>-12579667.140000001</v>
          </cell>
          <cell r="AU84">
            <v>-19383182.379999999</v>
          </cell>
          <cell r="AV84">
            <v>-10203049.359999999</v>
          </cell>
          <cell r="AW84">
            <v>-8464967.1999999993</v>
          </cell>
          <cell r="AX84">
            <v>-15405645.970000001</v>
          </cell>
          <cell r="AY84">
            <v>-9423312.5500000007</v>
          </cell>
          <cell r="AZ84">
            <v>-7992743.9400000004</v>
          </cell>
          <cell r="BA84">
            <v>-32194877.059999999</v>
          </cell>
          <cell r="BB84">
            <v>-8411750.3900000006</v>
          </cell>
          <cell r="BC84">
            <v>-61771339.450000003</v>
          </cell>
          <cell r="BD84">
            <v>-21601246.120000001</v>
          </cell>
          <cell r="BE84">
            <v>-13537311.42</v>
          </cell>
          <cell r="BF84">
            <v>-7908572.3899999997</v>
          </cell>
          <cell r="BG84">
            <v>-22432991.57</v>
          </cell>
          <cell r="BH84">
            <v>0</v>
          </cell>
          <cell r="BI84">
            <v>-3733387.88</v>
          </cell>
          <cell r="BJ84">
            <v>-6689084.1799999997</v>
          </cell>
          <cell r="BK84">
            <v>-5472454.2300000004</v>
          </cell>
          <cell r="BL84">
            <v>-76916043.680000007</v>
          </cell>
          <cell r="BM84">
            <v>-23691480.289999999</v>
          </cell>
          <cell r="BN84">
            <v>-17633419.09</v>
          </cell>
          <cell r="BO84">
            <v>-23632864.219999999</v>
          </cell>
          <cell r="BP84">
            <v>-15900289.609999999</v>
          </cell>
          <cell r="BQ84">
            <v>-9437509.7699999996</v>
          </cell>
          <cell r="BR84">
            <v>-86550048.379999995</v>
          </cell>
          <cell r="BS84">
            <v>-19450362.59</v>
          </cell>
          <cell r="BT84">
            <v>-21227860.57</v>
          </cell>
          <cell r="BU84">
            <v>-31460472.129999999</v>
          </cell>
          <cell r="BV84">
            <v>-4611951.83</v>
          </cell>
          <cell r="BW84">
            <v>-14742976.68</v>
          </cell>
          <cell r="BX84">
            <v>-28935743.710000001</v>
          </cell>
          <cell r="BY84">
            <v>-11807794.529999999</v>
          </cell>
          <cell r="BZ84">
            <v>-9640215.3000000007</v>
          </cell>
          <cell r="CA84">
            <v>-13356998.630000001</v>
          </cell>
          <cell r="CB84">
            <v>-14537221.67</v>
          </cell>
          <cell r="CC84">
            <v>-25807110.52</v>
          </cell>
          <cell r="CD84">
            <v>-14054345.27</v>
          </cell>
          <cell r="CE84">
            <v>-21757075.489999998</v>
          </cell>
          <cell r="CF84">
            <v>-10494059.43</v>
          </cell>
          <cell r="CG84">
            <v>-11595450</v>
          </cell>
          <cell r="CH84">
            <v>-8410362.2200000007</v>
          </cell>
          <cell r="CI84">
            <v>-8239004.46</v>
          </cell>
          <cell r="CJ84">
            <v>-24135723.84</v>
          </cell>
          <cell r="CK84">
            <v>-5117914.04</v>
          </cell>
          <cell r="CL84">
            <v>-5846125.4000000004</v>
          </cell>
        </row>
        <row r="85">
          <cell r="A85" t="str">
            <v>4301020105.265</v>
          </cell>
          <cell r="B85" t="str">
            <v>ส่วนปรับลดค่าแรง IP</v>
          </cell>
          <cell r="C85">
            <v>-52089322.039999999</v>
          </cell>
          <cell r="D85">
            <v>-1233089.51</v>
          </cell>
          <cell r="E85">
            <v>-2726605.42</v>
          </cell>
          <cell r="F85">
            <v>-4305511.2</v>
          </cell>
          <cell r="G85">
            <v>-1075450.4099999999</v>
          </cell>
          <cell r="H85">
            <v>-4297612.5</v>
          </cell>
          <cell r="I85">
            <v>-6962207.9000000004</v>
          </cell>
          <cell r="J85">
            <v>-7980563.25</v>
          </cell>
          <cell r="K85">
            <v>-1843023.12</v>
          </cell>
          <cell r="L85">
            <v>-1476471.48</v>
          </cell>
          <cell r="M85">
            <v>-12779156.1</v>
          </cell>
          <cell r="N85">
            <v>0</v>
          </cell>
          <cell r="O85">
            <v>-21427797.940000001</v>
          </cell>
          <cell r="P85">
            <v>-2231591.9900000002</v>
          </cell>
          <cell r="Q85">
            <v>-2823315.94</v>
          </cell>
          <cell r="R85">
            <v>-2591658.12</v>
          </cell>
          <cell r="S85">
            <v>-2842150.55</v>
          </cell>
          <cell r="T85">
            <v>-3979372.42</v>
          </cell>
          <cell r="U85">
            <v>-699280.18</v>
          </cell>
          <cell r="V85">
            <v>-595104.42000000004</v>
          </cell>
          <cell r="W85">
            <v>-110411768.95999999</v>
          </cell>
          <cell r="X85">
            <v>-1839790.86</v>
          </cell>
          <cell r="Y85">
            <v>-6173664.4400000004</v>
          </cell>
          <cell r="Z85">
            <v>-2398828.67</v>
          </cell>
          <cell r="AA85">
            <v>-2118128.1</v>
          </cell>
          <cell r="AB85">
            <v>-1908822.15</v>
          </cell>
          <cell r="AC85">
            <v>-4227475.8899999997</v>
          </cell>
          <cell r="AD85">
            <v>-8987913.5</v>
          </cell>
          <cell r="AE85">
            <v>-4582898.6399999997</v>
          </cell>
          <cell r="AF85">
            <v>-2399730.56</v>
          </cell>
          <cell r="AG85">
            <v>-3355773.62</v>
          </cell>
          <cell r="AH85">
            <v>-5203424.4800000004</v>
          </cell>
          <cell r="AI85">
            <v>-2989799.54</v>
          </cell>
          <cell r="AJ85">
            <v>-1752434.82</v>
          </cell>
          <cell r="AK85">
            <v>-151951730.72</v>
          </cell>
          <cell r="AL85">
            <v>-2777987.62</v>
          </cell>
          <cell r="AM85">
            <v>-2632892</v>
          </cell>
          <cell r="AN85">
            <v>-4765008.1500000004</v>
          </cell>
          <cell r="AO85">
            <v>-12117985.689999999</v>
          </cell>
          <cell r="AP85">
            <v>-3589729.76</v>
          </cell>
          <cell r="AQ85">
            <v>-969655.19</v>
          </cell>
          <cell r="AR85">
            <v>-9964109.7100000009</v>
          </cell>
          <cell r="AS85">
            <v>-2462777.21</v>
          </cell>
          <cell r="AT85">
            <v>-5247471.3499999996</v>
          </cell>
          <cell r="AU85">
            <v>-8000585.2400000002</v>
          </cell>
          <cell r="AV85">
            <v>-2809021.5</v>
          </cell>
          <cell r="AW85">
            <v>-2679045.89</v>
          </cell>
          <cell r="AX85">
            <v>-4962743.07</v>
          </cell>
          <cell r="AY85">
            <v>-1573144.13</v>
          </cell>
          <cell r="AZ85">
            <v>-1824710.03</v>
          </cell>
          <cell r="BA85">
            <v>-17276101.629999999</v>
          </cell>
          <cell r="BB85">
            <v>-1961343.29</v>
          </cell>
          <cell r="BC85">
            <v>-60651033.719999999</v>
          </cell>
          <cell r="BD85">
            <v>-12919192.32</v>
          </cell>
          <cell r="BE85">
            <v>-3445638.55</v>
          </cell>
          <cell r="BF85">
            <v>-3191290.44</v>
          </cell>
          <cell r="BG85">
            <v>-32563816.41</v>
          </cell>
          <cell r="BH85">
            <v>-1132781.98</v>
          </cell>
          <cell r="BI85">
            <v>0</v>
          </cell>
          <cell r="BJ85">
            <v>-482331.12</v>
          </cell>
          <cell r="BK85">
            <v>0</v>
          </cell>
          <cell r="BL85">
            <v>-40171671.950000003</v>
          </cell>
          <cell r="BM85">
            <v>-5444833.5199999996</v>
          </cell>
          <cell r="BN85">
            <v>-3142505.53</v>
          </cell>
          <cell r="BO85">
            <v>-6728315.8200000003</v>
          </cell>
          <cell r="BP85">
            <v>-2085391.17</v>
          </cell>
          <cell r="BQ85">
            <v>-2085327.42</v>
          </cell>
          <cell r="BR85">
            <v>-281782728.18000001</v>
          </cell>
          <cell r="BS85">
            <v>-5028145.4000000004</v>
          </cell>
          <cell r="BT85">
            <v>-3665548.53</v>
          </cell>
          <cell r="BU85">
            <v>-19260175.949999999</v>
          </cell>
          <cell r="BV85">
            <v>0</v>
          </cell>
          <cell r="BW85">
            <v>-3003992.12</v>
          </cell>
          <cell r="BX85">
            <v>-11352179.529999999</v>
          </cell>
          <cell r="BY85">
            <v>-3036122.9</v>
          </cell>
          <cell r="BZ85">
            <v>-1579482.52</v>
          </cell>
          <cell r="CA85">
            <v>-3537004.45</v>
          </cell>
          <cell r="CB85">
            <v>-4619093.4000000004</v>
          </cell>
          <cell r="CC85">
            <v>-7700165.5099999998</v>
          </cell>
          <cell r="CD85">
            <v>-5753027.4800000004</v>
          </cell>
          <cell r="CE85">
            <v>-8013093.3499999996</v>
          </cell>
          <cell r="CF85">
            <v>-3408754.43</v>
          </cell>
          <cell r="CG85">
            <v>-2911170.71</v>
          </cell>
          <cell r="CH85">
            <v>-1890288.18</v>
          </cell>
          <cell r="CI85">
            <v>-2215405.5299999998</v>
          </cell>
          <cell r="CJ85">
            <v>-7720947.6900000004</v>
          </cell>
          <cell r="CK85">
            <v>-425001.03</v>
          </cell>
          <cell r="CL85">
            <v>-264296.7</v>
          </cell>
        </row>
        <row r="86">
          <cell r="A86" t="str">
            <v>4301020105.266</v>
          </cell>
          <cell r="B86" t="str">
            <v>ส่วนปรับลดค่าแรง PP</v>
          </cell>
          <cell r="C86">
            <v>0</v>
          </cell>
          <cell r="D86">
            <v>-2936766.24</v>
          </cell>
          <cell r="E86">
            <v>-4459075.5</v>
          </cell>
          <cell r="F86">
            <v>-3639019.76</v>
          </cell>
          <cell r="G86">
            <v>-1667569.29</v>
          </cell>
          <cell r="H86">
            <v>-4246859.47</v>
          </cell>
          <cell r="I86">
            <v>-6535155.6299999999</v>
          </cell>
          <cell r="J86">
            <v>-4739017.8899999997</v>
          </cell>
          <cell r="K86">
            <v>-3605065.89</v>
          </cell>
          <cell r="L86">
            <v>-3037966.62</v>
          </cell>
          <cell r="M86">
            <v>-6634478.0099999998</v>
          </cell>
          <cell r="N86">
            <v>0</v>
          </cell>
          <cell r="O86">
            <v>-5798881.1200000001</v>
          </cell>
          <cell r="P86">
            <v>-2403060.34</v>
          </cell>
          <cell r="Q86">
            <v>-3341910.27</v>
          </cell>
          <cell r="R86">
            <v>-3444673.55</v>
          </cell>
          <cell r="S86">
            <v>-2766105.16</v>
          </cell>
          <cell r="T86">
            <v>-1955912.36</v>
          </cell>
          <cell r="U86">
            <v>-2293962.6800000002</v>
          </cell>
          <cell r="V86">
            <v>-1183664.71</v>
          </cell>
          <cell r="W86">
            <v>-9128040.7799999993</v>
          </cell>
          <cell r="X86">
            <v>-2080158.69</v>
          </cell>
          <cell r="Y86">
            <v>-3976741.52</v>
          </cell>
          <cell r="Z86">
            <v>-2108611.9700000002</v>
          </cell>
          <cell r="AA86">
            <v>-1491501.42</v>
          </cell>
          <cell r="AB86">
            <v>-2390941.86</v>
          </cell>
          <cell r="AC86">
            <v>-2182198.2200000002</v>
          </cell>
          <cell r="AD86">
            <v>-7207978.4699999997</v>
          </cell>
          <cell r="AE86">
            <v>-2525408.8199999998</v>
          </cell>
          <cell r="AF86">
            <v>-1850501.8</v>
          </cell>
          <cell r="AG86">
            <v>-2215322.44</v>
          </cell>
          <cell r="AH86">
            <v>-3888369.26</v>
          </cell>
          <cell r="AI86">
            <v>-2066606.73</v>
          </cell>
          <cell r="AJ86">
            <v>-1275563.71</v>
          </cell>
          <cell r="AK86">
            <v>-16045734.34</v>
          </cell>
          <cell r="AL86">
            <v>-2243147.04</v>
          </cell>
          <cell r="AM86">
            <v>-1990868.69</v>
          </cell>
          <cell r="AN86">
            <v>-4789017</v>
          </cell>
          <cell r="AO86">
            <v>-3981275.55</v>
          </cell>
          <cell r="AP86">
            <v>-2997704.76</v>
          </cell>
          <cell r="AQ86">
            <v>-1421135.15</v>
          </cell>
          <cell r="AR86">
            <v>-4927682.1500000004</v>
          </cell>
          <cell r="AS86">
            <v>-2336480.9300000002</v>
          </cell>
          <cell r="AT86">
            <v>-2672418.87</v>
          </cell>
          <cell r="AU86">
            <v>-4119006.83</v>
          </cell>
          <cell r="AV86">
            <v>-2167604.0699999998</v>
          </cell>
          <cell r="AW86">
            <v>-1798640.46</v>
          </cell>
          <cell r="AX86">
            <v>-3274362.35</v>
          </cell>
          <cell r="AY86">
            <v>-2002859.63</v>
          </cell>
          <cell r="AZ86">
            <v>-1698545.7</v>
          </cell>
          <cell r="BA86">
            <v>-7381905.8799999999</v>
          </cell>
          <cell r="BB86">
            <v>-1787975.11</v>
          </cell>
          <cell r="BC86">
            <v>-12814531.42</v>
          </cell>
          <cell r="BD86">
            <v>-4592486.32</v>
          </cell>
          <cell r="BE86">
            <v>-2877486.39</v>
          </cell>
          <cell r="BF86">
            <v>-1680635.53</v>
          </cell>
          <cell r="BG86">
            <v>-5163249.04</v>
          </cell>
          <cell r="BH86">
            <v>0</v>
          </cell>
          <cell r="BI86">
            <v>-793576.93</v>
          </cell>
          <cell r="BJ86">
            <v>-1421462.79</v>
          </cell>
          <cell r="BK86">
            <v>-1163236.6000000001</v>
          </cell>
          <cell r="BL86">
            <v>-16679862.279999999</v>
          </cell>
          <cell r="BM86">
            <v>-5273824.8099999996</v>
          </cell>
          <cell r="BN86">
            <v>-3747600.24</v>
          </cell>
          <cell r="BO86">
            <v>-5110206.5</v>
          </cell>
          <cell r="BP86">
            <v>-3379214.93</v>
          </cell>
          <cell r="BQ86">
            <v>-2005278.95</v>
          </cell>
          <cell r="BR86">
            <v>-19958153.82</v>
          </cell>
          <cell r="BS86">
            <v>-4132875.31</v>
          </cell>
          <cell r="BT86">
            <v>-4509435</v>
          </cell>
          <cell r="BU86">
            <v>-6664652.6500000004</v>
          </cell>
          <cell r="BV86">
            <v>-2027780.23</v>
          </cell>
          <cell r="BW86">
            <v>-3132663.93</v>
          </cell>
          <cell r="BX86">
            <v>-6180269.6500000004</v>
          </cell>
          <cell r="BY86">
            <v>-2509819.75</v>
          </cell>
          <cell r="BZ86">
            <v>-2049199.11</v>
          </cell>
          <cell r="CA86">
            <v>-2837434.78</v>
          </cell>
          <cell r="CB86">
            <v>-3090080.6</v>
          </cell>
          <cell r="CC86">
            <v>-5698554.79</v>
          </cell>
          <cell r="CD86">
            <v>-2985921.55</v>
          </cell>
          <cell r="CE86">
            <v>-4706991.9000000004</v>
          </cell>
          <cell r="CF86">
            <v>-2229483.4900000002</v>
          </cell>
          <cell r="CG86">
            <v>-2351170.64</v>
          </cell>
          <cell r="CH86">
            <v>-1787508.47</v>
          </cell>
          <cell r="CI86">
            <v>-1751354.76</v>
          </cell>
          <cell r="CJ86">
            <v>-5077045.29</v>
          </cell>
          <cell r="CK86">
            <v>-1087366.1100000001</v>
          </cell>
          <cell r="CL86">
            <v>-1242115.7</v>
          </cell>
        </row>
        <row r="87">
          <cell r="A87" t="str">
            <v>4301020106.303</v>
          </cell>
          <cell r="B87" t="str">
            <v>รายได้กองทุนประกันสังคม</v>
          </cell>
          <cell r="C87">
            <v>33855449.899999999</v>
          </cell>
          <cell r="D87">
            <v>0</v>
          </cell>
          <cell r="E87">
            <v>0</v>
          </cell>
          <cell r="F87">
            <v>0</v>
          </cell>
          <cell r="G87">
            <v>65949.91</v>
          </cell>
          <cell r="H87">
            <v>0</v>
          </cell>
          <cell r="I87">
            <v>8641.84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5277768.87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13052200.67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1300.52</v>
          </cell>
          <cell r="AD87">
            <v>0</v>
          </cell>
          <cell r="AE87">
            <v>0</v>
          </cell>
          <cell r="AF87">
            <v>0</v>
          </cell>
          <cell r="AG87">
            <v>5189.2</v>
          </cell>
          <cell r="AH87">
            <v>0</v>
          </cell>
          <cell r="AI87">
            <v>0</v>
          </cell>
          <cell r="AJ87">
            <v>0</v>
          </cell>
          <cell r="AK87">
            <v>32020952.41</v>
          </cell>
          <cell r="AL87">
            <v>0</v>
          </cell>
          <cell r="AM87">
            <v>66883.39</v>
          </cell>
          <cell r="AN87">
            <v>320679.8</v>
          </cell>
          <cell r="AO87">
            <v>0</v>
          </cell>
          <cell r="AP87">
            <v>0</v>
          </cell>
          <cell r="AQ87">
            <v>0</v>
          </cell>
          <cell r="AR87">
            <v>321332.76</v>
          </cell>
          <cell r="AS87">
            <v>30865.47</v>
          </cell>
          <cell r="AT87">
            <v>1416363.3</v>
          </cell>
          <cell r="AU87">
            <v>99957.03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168605</v>
          </cell>
          <cell r="BB87">
            <v>0</v>
          </cell>
          <cell r="BC87">
            <v>12455009.869999999</v>
          </cell>
          <cell r="BD87">
            <v>0</v>
          </cell>
          <cell r="BE87">
            <v>453272.41</v>
          </cell>
          <cell r="BF87">
            <v>0</v>
          </cell>
          <cell r="BG87">
            <v>5998141.4400000004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9278852.8000000007</v>
          </cell>
          <cell r="BM87">
            <v>0</v>
          </cell>
          <cell r="BN87">
            <v>0</v>
          </cell>
          <cell r="BO87">
            <v>1117368.47</v>
          </cell>
          <cell r="BP87">
            <v>0</v>
          </cell>
          <cell r="BQ87">
            <v>124094</v>
          </cell>
          <cell r="BR87">
            <v>32098250.34</v>
          </cell>
          <cell r="BS87">
            <v>0</v>
          </cell>
          <cell r="BT87">
            <v>229207.12</v>
          </cell>
          <cell r="BU87">
            <v>6456771.4500000002</v>
          </cell>
          <cell r="BV87">
            <v>312650</v>
          </cell>
          <cell r="BW87">
            <v>105430.11</v>
          </cell>
          <cell r="BX87">
            <v>426710.47</v>
          </cell>
          <cell r="BY87">
            <v>72318.34</v>
          </cell>
          <cell r="BZ87">
            <v>19248</v>
          </cell>
          <cell r="CA87">
            <v>63792.66</v>
          </cell>
          <cell r="CB87">
            <v>12437</v>
          </cell>
          <cell r="CC87">
            <v>40472</v>
          </cell>
          <cell r="CD87">
            <v>541344</v>
          </cell>
          <cell r="CE87">
            <v>55987</v>
          </cell>
          <cell r="CF87">
            <v>41366.68</v>
          </cell>
          <cell r="CG87">
            <v>7293.5</v>
          </cell>
          <cell r="CH87">
            <v>45121</v>
          </cell>
          <cell r="CI87">
            <v>20583.75</v>
          </cell>
          <cell r="CJ87">
            <v>213714</v>
          </cell>
          <cell r="CK87">
            <v>343800.36</v>
          </cell>
          <cell r="CL87">
            <v>188417.12</v>
          </cell>
        </row>
        <row r="88">
          <cell r="A88" t="str">
            <v>4301020106.305</v>
          </cell>
          <cell r="B88" t="str">
            <v>รายได้ค่ารักษาประกันสังคม OP-เครือข่าย</v>
          </cell>
          <cell r="C88">
            <v>16384997</v>
          </cell>
          <cell r="D88">
            <v>1735385</v>
          </cell>
          <cell r="E88">
            <v>614224</v>
          </cell>
          <cell r="F88">
            <v>620101</v>
          </cell>
          <cell r="G88">
            <v>481270</v>
          </cell>
          <cell r="H88">
            <v>1898593</v>
          </cell>
          <cell r="I88">
            <v>800947.21</v>
          </cell>
          <cell r="J88">
            <v>1065459.2</v>
          </cell>
          <cell r="K88">
            <v>434887</v>
          </cell>
          <cell r="L88">
            <v>685131.77</v>
          </cell>
          <cell r="M88">
            <v>4232001.3</v>
          </cell>
          <cell r="N88">
            <v>108381</v>
          </cell>
          <cell r="O88">
            <v>6857441</v>
          </cell>
          <cell r="P88">
            <v>686511</v>
          </cell>
          <cell r="Q88">
            <v>962574.4</v>
          </cell>
          <cell r="R88">
            <v>1060814</v>
          </cell>
          <cell r="S88">
            <v>1020038</v>
          </cell>
          <cell r="T88">
            <v>966864</v>
          </cell>
          <cell r="U88">
            <v>963170</v>
          </cell>
          <cell r="V88">
            <v>451860</v>
          </cell>
          <cell r="W88">
            <v>20181365</v>
          </cell>
          <cell r="X88">
            <v>413126</v>
          </cell>
          <cell r="Y88">
            <v>1211644</v>
          </cell>
          <cell r="Z88">
            <v>557057</v>
          </cell>
          <cell r="AA88">
            <v>332917.75</v>
          </cell>
          <cell r="AB88">
            <v>873474.43</v>
          </cell>
          <cell r="AC88">
            <v>606302</v>
          </cell>
          <cell r="AD88">
            <v>2727941</v>
          </cell>
          <cell r="AE88">
            <v>705631</v>
          </cell>
          <cell r="AF88">
            <v>529451</v>
          </cell>
          <cell r="AG88">
            <v>561268.55000000005</v>
          </cell>
          <cell r="AH88">
            <v>2129950</v>
          </cell>
          <cell r="AI88">
            <v>696793</v>
          </cell>
          <cell r="AJ88">
            <v>440265</v>
          </cell>
          <cell r="AK88">
            <v>42378109</v>
          </cell>
          <cell r="AL88">
            <v>596649</v>
          </cell>
          <cell r="AM88">
            <v>614299</v>
          </cell>
          <cell r="AN88">
            <v>1515757</v>
          </cell>
          <cell r="AO88">
            <v>2143516</v>
          </cell>
          <cell r="AP88">
            <v>1015917</v>
          </cell>
          <cell r="AQ88">
            <v>370007</v>
          </cell>
          <cell r="AR88">
            <v>4597429.53</v>
          </cell>
          <cell r="AS88">
            <v>833876</v>
          </cell>
          <cell r="AT88">
            <v>2955305</v>
          </cell>
          <cell r="AU88">
            <v>1440166</v>
          </cell>
          <cell r="AV88">
            <v>635371</v>
          </cell>
          <cell r="AW88">
            <v>547322</v>
          </cell>
          <cell r="AX88">
            <v>1130572</v>
          </cell>
          <cell r="AY88">
            <v>855981</v>
          </cell>
          <cell r="AZ88">
            <v>569290</v>
          </cell>
          <cell r="BA88">
            <v>4003119</v>
          </cell>
          <cell r="BB88">
            <v>612686</v>
          </cell>
          <cell r="BC88">
            <v>21768806</v>
          </cell>
          <cell r="BD88">
            <v>1609025</v>
          </cell>
          <cell r="BE88">
            <v>629392.75</v>
          </cell>
          <cell r="BF88">
            <v>624005</v>
          </cell>
          <cell r="BG88">
            <v>4729751</v>
          </cell>
          <cell r="BH88">
            <v>504227.35</v>
          </cell>
          <cell r="BI88">
            <v>169635</v>
          </cell>
          <cell r="BJ88">
            <v>410219</v>
          </cell>
          <cell r="BK88">
            <v>342085</v>
          </cell>
          <cell r="BL88">
            <v>11237626.75</v>
          </cell>
          <cell r="BM88">
            <v>2082244</v>
          </cell>
          <cell r="BN88">
            <v>1014927</v>
          </cell>
          <cell r="BO88">
            <v>2213405.44</v>
          </cell>
          <cell r="BP88">
            <v>947221</v>
          </cell>
          <cell r="BQ88">
            <v>690562</v>
          </cell>
          <cell r="BR88">
            <v>53457637</v>
          </cell>
          <cell r="BS88">
            <v>1767397</v>
          </cell>
          <cell r="BT88">
            <v>581783</v>
          </cell>
          <cell r="BU88">
            <v>4523890</v>
          </cell>
          <cell r="BV88">
            <v>692458</v>
          </cell>
          <cell r="BW88">
            <v>677711</v>
          </cell>
          <cell r="BX88">
            <v>4063124</v>
          </cell>
          <cell r="BY88">
            <v>532231</v>
          </cell>
          <cell r="BZ88">
            <v>708404</v>
          </cell>
          <cell r="CA88">
            <v>679430</v>
          </cell>
          <cell r="CB88">
            <v>710738</v>
          </cell>
          <cell r="CC88">
            <v>1607145</v>
          </cell>
          <cell r="CD88">
            <v>1116124</v>
          </cell>
          <cell r="CE88">
            <v>1776469</v>
          </cell>
          <cell r="CF88">
            <v>393216</v>
          </cell>
          <cell r="CG88">
            <v>500430</v>
          </cell>
          <cell r="CH88">
            <v>335863</v>
          </cell>
          <cell r="CI88">
            <v>431476</v>
          </cell>
          <cell r="CJ88">
            <v>2409394</v>
          </cell>
          <cell r="CK88">
            <v>319003</v>
          </cell>
          <cell r="CL88">
            <v>464793.67</v>
          </cell>
        </row>
        <row r="89">
          <cell r="A89" t="str">
            <v>4301020106.306</v>
          </cell>
          <cell r="B89" t="str">
            <v>รายได้ค่ารักษาประกันสังคม IP-เครือข่าย</v>
          </cell>
          <cell r="C89">
            <v>10479661</v>
          </cell>
          <cell r="D89">
            <v>151356</v>
          </cell>
          <cell r="E89">
            <v>157690</v>
          </cell>
          <cell r="F89">
            <v>115241</v>
          </cell>
          <cell r="G89">
            <v>57318</v>
          </cell>
          <cell r="H89">
            <v>214128</v>
          </cell>
          <cell r="I89">
            <v>413638.46</v>
          </cell>
          <cell r="J89">
            <v>438170.25</v>
          </cell>
          <cell r="K89">
            <v>92653</v>
          </cell>
          <cell r="L89">
            <v>188488.39</v>
          </cell>
          <cell r="M89">
            <v>1918182</v>
          </cell>
          <cell r="N89">
            <v>46265</v>
          </cell>
          <cell r="O89">
            <v>4972589</v>
          </cell>
          <cell r="P89">
            <v>286415</v>
          </cell>
          <cell r="Q89">
            <v>290145</v>
          </cell>
          <cell r="R89">
            <v>967114</v>
          </cell>
          <cell r="S89">
            <v>212279</v>
          </cell>
          <cell r="T89">
            <v>539564</v>
          </cell>
          <cell r="U89">
            <v>285110</v>
          </cell>
          <cell r="V89">
            <v>123033</v>
          </cell>
          <cell r="W89">
            <v>18417292.079999998</v>
          </cell>
          <cell r="X89">
            <v>200649</v>
          </cell>
          <cell r="Y89">
            <v>332654.59000000003</v>
          </cell>
          <cell r="Z89">
            <v>310721</v>
          </cell>
          <cell r="AA89">
            <v>96674.5</v>
          </cell>
          <cell r="AB89">
            <v>285995.11</v>
          </cell>
          <cell r="AC89">
            <v>215636</v>
          </cell>
          <cell r="AD89">
            <v>1033411</v>
          </cell>
          <cell r="AE89">
            <v>234858</v>
          </cell>
          <cell r="AF89">
            <v>213603</v>
          </cell>
          <cell r="AG89">
            <v>125245.64</v>
          </cell>
          <cell r="AH89">
            <v>560657</v>
          </cell>
          <cell r="AI89">
            <v>274144</v>
          </cell>
          <cell r="AJ89">
            <v>92832</v>
          </cell>
          <cell r="AK89">
            <v>31025883</v>
          </cell>
          <cell r="AL89">
            <v>166656</v>
          </cell>
          <cell r="AM89">
            <v>203511.5</v>
          </cell>
          <cell r="AN89">
            <v>1034098</v>
          </cell>
          <cell r="AO89">
            <v>1185051</v>
          </cell>
          <cell r="AP89">
            <v>182983</v>
          </cell>
          <cell r="AQ89">
            <v>39959</v>
          </cell>
          <cell r="AR89">
            <v>2604558</v>
          </cell>
          <cell r="AS89">
            <v>144696</v>
          </cell>
          <cell r="AT89">
            <v>459330</v>
          </cell>
          <cell r="AU89">
            <v>620618</v>
          </cell>
          <cell r="AV89">
            <v>231949</v>
          </cell>
          <cell r="AW89">
            <v>271059</v>
          </cell>
          <cell r="AX89">
            <v>473943</v>
          </cell>
          <cell r="AY89">
            <v>73669</v>
          </cell>
          <cell r="AZ89">
            <v>196275</v>
          </cell>
          <cell r="BA89">
            <v>2840795</v>
          </cell>
          <cell r="BB89">
            <v>163793</v>
          </cell>
          <cell r="BC89">
            <v>14410832</v>
          </cell>
          <cell r="BD89">
            <v>970647</v>
          </cell>
          <cell r="BE89">
            <v>196804</v>
          </cell>
          <cell r="BF89">
            <v>189057</v>
          </cell>
          <cell r="BG89">
            <v>4898141.3</v>
          </cell>
          <cell r="BH89">
            <v>184230.59</v>
          </cell>
          <cell r="BI89">
            <v>0</v>
          </cell>
          <cell r="BJ89">
            <v>84018</v>
          </cell>
          <cell r="BK89">
            <v>0</v>
          </cell>
          <cell r="BL89">
            <v>10136665</v>
          </cell>
          <cell r="BM89">
            <v>655925</v>
          </cell>
          <cell r="BN89">
            <v>302814</v>
          </cell>
          <cell r="BO89">
            <v>1095880</v>
          </cell>
          <cell r="BP89">
            <v>267951</v>
          </cell>
          <cell r="BQ89">
            <v>212510.2</v>
          </cell>
          <cell r="BR89">
            <v>33532704.190000001</v>
          </cell>
          <cell r="BS89">
            <v>735232</v>
          </cell>
          <cell r="BT89">
            <v>289230</v>
          </cell>
          <cell r="BU89">
            <v>4482710</v>
          </cell>
          <cell r="BV89">
            <v>42091.3</v>
          </cell>
          <cell r="BW89">
            <v>214450</v>
          </cell>
          <cell r="BX89">
            <v>2371320</v>
          </cell>
          <cell r="BY89">
            <v>113968</v>
          </cell>
          <cell r="BZ89">
            <v>54053</v>
          </cell>
          <cell r="CA89">
            <v>387185</v>
          </cell>
          <cell r="CB89">
            <v>273023</v>
          </cell>
          <cell r="CC89">
            <v>993062</v>
          </cell>
          <cell r="CD89">
            <v>423184</v>
          </cell>
          <cell r="CE89">
            <v>848694</v>
          </cell>
          <cell r="CF89">
            <v>143722</v>
          </cell>
          <cell r="CG89">
            <v>122673</v>
          </cell>
          <cell r="CH89">
            <v>170133</v>
          </cell>
          <cell r="CI89">
            <v>140988</v>
          </cell>
          <cell r="CJ89">
            <v>988039</v>
          </cell>
          <cell r="CK89">
            <v>23738</v>
          </cell>
          <cell r="CL89">
            <v>157334</v>
          </cell>
        </row>
        <row r="90">
          <cell r="A90" t="str">
            <v>4301020106.307</v>
          </cell>
          <cell r="B90" t="str">
            <v>รายได้ค่ารักษาประกันสังคม OP-นอกเครือข่าย</v>
          </cell>
          <cell r="C90">
            <v>91330</v>
          </cell>
          <cell r="D90">
            <v>0</v>
          </cell>
          <cell r="E90">
            <v>3214</v>
          </cell>
          <cell r="F90">
            <v>0</v>
          </cell>
          <cell r="G90">
            <v>0</v>
          </cell>
          <cell r="H90">
            <v>0</v>
          </cell>
          <cell r="I90">
            <v>450574.57</v>
          </cell>
          <cell r="J90">
            <v>0</v>
          </cell>
          <cell r="K90">
            <v>226181</v>
          </cell>
          <cell r="L90">
            <v>15881</v>
          </cell>
          <cell r="M90">
            <v>7038</v>
          </cell>
          <cell r="N90">
            <v>108549</v>
          </cell>
          <cell r="O90">
            <v>0</v>
          </cell>
          <cell r="P90">
            <v>760</v>
          </cell>
          <cell r="Q90">
            <v>0</v>
          </cell>
          <cell r="R90">
            <v>855</v>
          </cell>
          <cell r="S90">
            <v>0</v>
          </cell>
          <cell r="T90">
            <v>0</v>
          </cell>
          <cell r="U90">
            <v>12673</v>
          </cell>
          <cell r="V90">
            <v>0</v>
          </cell>
          <cell r="W90">
            <v>59058</v>
          </cell>
          <cell r="X90">
            <v>0</v>
          </cell>
          <cell r="Y90">
            <v>7696</v>
          </cell>
          <cell r="Z90">
            <v>725</v>
          </cell>
          <cell r="AA90">
            <v>0</v>
          </cell>
          <cell r="AB90">
            <v>16334</v>
          </cell>
          <cell r="AC90">
            <v>0</v>
          </cell>
          <cell r="AD90">
            <v>29951</v>
          </cell>
          <cell r="AE90">
            <v>0</v>
          </cell>
          <cell r="AF90">
            <v>0</v>
          </cell>
          <cell r="AG90">
            <v>0</v>
          </cell>
          <cell r="AH90">
            <v>4964</v>
          </cell>
          <cell r="AI90">
            <v>0</v>
          </cell>
          <cell r="AJ90">
            <v>0</v>
          </cell>
          <cell r="AK90">
            <v>2391672</v>
          </cell>
          <cell r="AL90">
            <v>0</v>
          </cell>
          <cell r="AM90">
            <v>60557</v>
          </cell>
          <cell r="AN90">
            <v>0</v>
          </cell>
          <cell r="AO90">
            <v>111424</v>
          </cell>
          <cell r="AP90">
            <v>76889</v>
          </cell>
          <cell r="AQ90">
            <v>0</v>
          </cell>
          <cell r="AR90">
            <v>239104</v>
          </cell>
          <cell r="AS90">
            <v>0</v>
          </cell>
          <cell r="AT90">
            <v>133397</v>
          </cell>
          <cell r="AU90">
            <v>37380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188823</v>
          </cell>
          <cell r="BB90">
            <v>49444</v>
          </cell>
          <cell r="BC90">
            <v>240438</v>
          </cell>
          <cell r="BD90">
            <v>0</v>
          </cell>
          <cell r="BE90">
            <v>0</v>
          </cell>
          <cell r="BF90">
            <v>0</v>
          </cell>
          <cell r="BG90">
            <v>75544</v>
          </cell>
          <cell r="BH90">
            <v>11110</v>
          </cell>
          <cell r="BI90">
            <v>14166</v>
          </cell>
          <cell r="BJ90">
            <v>0</v>
          </cell>
          <cell r="BK90">
            <v>0</v>
          </cell>
          <cell r="BL90">
            <v>0</v>
          </cell>
          <cell r="BM90">
            <v>4379</v>
          </cell>
          <cell r="BN90">
            <v>0</v>
          </cell>
          <cell r="BO90">
            <v>195906</v>
          </cell>
          <cell r="BP90">
            <v>0</v>
          </cell>
          <cell r="BQ90">
            <v>0</v>
          </cell>
          <cell r="BR90">
            <v>3178118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10713</v>
          </cell>
          <cell r="BZ90">
            <v>0</v>
          </cell>
          <cell r="CA90">
            <v>4446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11916</v>
          </cell>
          <cell r="CK90">
            <v>0</v>
          </cell>
          <cell r="CL90">
            <v>0</v>
          </cell>
        </row>
        <row r="91">
          <cell r="A91" t="str">
            <v>4301020106.308</v>
          </cell>
          <cell r="B91" t="str">
            <v>รายได้ค่ารักษาประกันสังคม IP-นอกเครือข่าย</v>
          </cell>
          <cell r="C91">
            <v>2808669</v>
          </cell>
          <cell r="D91">
            <v>71049</v>
          </cell>
          <cell r="E91">
            <v>3083</v>
          </cell>
          <cell r="F91">
            <v>0</v>
          </cell>
          <cell r="G91">
            <v>13569</v>
          </cell>
          <cell r="H91">
            <v>21714</v>
          </cell>
          <cell r="I91">
            <v>261029.88</v>
          </cell>
          <cell r="J91">
            <v>0</v>
          </cell>
          <cell r="K91">
            <v>126030</v>
          </cell>
          <cell r="L91">
            <v>3597</v>
          </cell>
          <cell r="M91">
            <v>196012</v>
          </cell>
          <cell r="N91">
            <v>2418</v>
          </cell>
          <cell r="O91">
            <v>478522</v>
          </cell>
          <cell r="P91">
            <v>42476</v>
          </cell>
          <cell r="Q91">
            <v>226401</v>
          </cell>
          <cell r="R91">
            <v>7364</v>
          </cell>
          <cell r="S91">
            <v>34394</v>
          </cell>
          <cell r="T91">
            <v>31227</v>
          </cell>
          <cell r="U91">
            <v>40372</v>
          </cell>
          <cell r="V91">
            <v>0</v>
          </cell>
          <cell r="W91">
            <v>1520622</v>
          </cell>
          <cell r="X91">
            <v>20849</v>
          </cell>
          <cell r="Y91">
            <v>164153</v>
          </cell>
          <cell r="Z91">
            <v>82126</v>
          </cell>
          <cell r="AA91">
            <v>9815</v>
          </cell>
          <cell r="AB91">
            <v>16279</v>
          </cell>
          <cell r="AC91">
            <v>47038</v>
          </cell>
          <cell r="AD91">
            <v>216871</v>
          </cell>
          <cell r="AE91">
            <v>62249</v>
          </cell>
          <cell r="AF91">
            <v>25195</v>
          </cell>
          <cell r="AG91">
            <v>892</v>
          </cell>
          <cell r="AH91">
            <v>32607</v>
          </cell>
          <cell r="AI91">
            <v>8392</v>
          </cell>
          <cell r="AJ91">
            <v>2699</v>
          </cell>
          <cell r="AK91">
            <v>4728112</v>
          </cell>
          <cell r="AL91">
            <v>45663</v>
          </cell>
          <cell r="AM91">
            <v>115150.5</v>
          </cell>
          <cell r="AN91">
            <v>175506.9</v>
          </cell>
          <cell r="AO91">
            <v>128144</v>
          </cell>
          <cell r="AP91">
            <v>60797</v>
          </cell>
          <cell r="AQ91">
            <v>21534</v>
          </cell>
          <cell r="AR91">
            <v>131704</v>
          </cell>
          <cell r="AS91">
            <v>87315</v>
          </cell>
          <cell r="AT91">
            <v>5008</v>
          </cell>
          <cell r="AU91">
            <v>58171</v>
          </cell>
          <cell r="AV91">
            <v>70407</v>
          </cell>
          <cell r="AW91">
            <v>0</v>
          </cell>
          <cell r="AX91">
            <v>79094</v>
          </cell>
          <cell r="AY91">
            <v>0</v>
          </cell>
          <cell r="AZ91">
            <v>94014</v>
          </cell>
          <cell r="BA91">
            <v>423625</v>
          </cell>
          <cell r="BB91">
            <v>77074</v>
          </cell>
          <cell r="BC91">
            <v>3365703</v>
          </cell>
          <cell r="BD91">
            <v>140666</v>
          </cell>
          <cell r="BE91">
            <v>18461</v>
          </cell>
          <cell r="BF91">
            <v>0</v>
          </cell>
          <cell r="BG91">
            <v>652591.5</v>
          </cell>
          <cell r="BH91">
            <v>0</v>
          </cell>
          <cell r="BI91">
            <v>0</v>
          </cell>
          <cell r="BJ91">
            <v>57211</v>
          </cell>
          <cell r="BK91">
            <v>0</v>
          </cell>
          <cell r="BL91">
            <v>1751511</v>
          </cell>
          <cell r="BM91">
            <v>0</v>
          </cell>
          <cell r="BN91">
            <v>0</v>
          </cell>
          <cell r="BO91">
            <v>287506</v>
          </cell>
          <cell r="BP91">
            <v>30158</v>
          </cell>
          <cell r="BQ91">
            <v>0</v>
          </cell>
          <cell r="BR91">
            <v>22430591</v>
          </cell>
          <cell r="BS91">
            <v>81587</v>
          </cell>
          <cell r="BT91">
            <v>0</v>
          </cell>
          <cell r="BU91">
            <v>864766</v>
          </cell>
          <cell r="BV91">
            <v>0</v>
          </cell>
          <cell r="BW91">
            <v>0</v>
          </cell>
          <cell r="BX91">
            <v>113404</v>
          </cell>
          <cell r="BY91">
            <v>41629</v>
          </cell>
          <cell r="BZ91">
            <v>0</v>
          </cell>
          <cell r="CA91">
            <v>9427</v>
          </cell>
          <cell r="CB91">
            <v>92141</v>
          </cell>
          <cell r="CC91">
            <v>34408</v>
          </cell>
          <cell r="CD91">
            <v>40418</v>
          </cell>
          <cell r="CE91">
            <v>51105</v>
          </cell>
          <cell r="CF91">
            <v>60</v>
          </cell>
          <cell r="CG91">
            <v>0</v>
          </cell>
          <cell r="CH91">
            <v>0</v>
          </cell>
          <cell r="CI91">
            <v>0</v>
          </cell>
          <cell r="CJ91">
            <v>223879</v>
          </cell>
          <cell r="CK91">
            <v>0</v>
          </cell>
          <cell r="CL91">
            <v>2061</v>
          </cell>
        </row>
        <row r="92">
          <cell r="A92" t="str">
            <v>4301020106.311</v>
          </cell>
          <cell r="B92" t="str">
            <v>รายได้ค่ารักษาประกันสังคม-กองทุนทดแทน</v>
          </cell>
          <cell r="C92">
            <v>386312</v>
          </cell>
          <cell r="D92">
            <v>13568</v>
          </cell>
          <cell r="E92">
            <v>6855</v>
          </cell>
          <cell r="F92">
            <v>0</v>
          </cell>
          <cell r="G92">
            <v>5599</v>
          </cell>
          <cell r="H92">
            <v>25764</v>
          </cell>
          <cell r="I92">
            <v>2259</v>
          </cell>
          <cell r="J92">
            <v>0</v>
          </cell>
          <cell r="K92">
            <v>4655.24</v>
          </cell>
          <cell r="L92">
            <v>59044</v>
          </cell>
          <cell r="M92">
            <v>70552.25</v>
          </cell>
          <cell r="N92">
            <v>0</v>
          </cell>
          <cell r="O92">
            <v>547534.59</v>
          </cell>
          <cell r="P92">
            <v>11838</v>
          </cell>
          <cell r="Q92">
            <v>13417</v>
          </cell>
          <cell r="R92">
            <v>0</v>
          </cell>
          <cell r="S92">
            <v>14691</v>
          </cell>
          <cell r="T92">
            <v>8055</v>
          </cell>
          <cell r="U92">
            <v>5163</v>
          </cell>
          <cell r="V92">
            <v>0</v>
          </cell>
          <cell r="W92">
            <v>407822</v>
          </cell>
          <cell r="X92">
            <v>18914</v>
          </cell>
          <cell r="Y92">
            <v>0</v>
          </cell>
          <cell r="Z92">
            <v>10838</v>
          </cell>
          <cell r="AA92">
            <v>150</v>
          </cell>
          <cell r="AB92">
            <v>12567</v>
          </cell>
          <cell r="AC92">
            <v>126</v>
          </cell>
          <cell r="AD92">
            <v>36047</v>
          </cell>
          <cell r="AE92">
            <v>42389.45</v>
          </cell>
          <cell r="AF92">
            <v>12514</v>
          </cell>
          <cell r="AG92">
            <v>39402</v>
          </cell>
          <cell r="AH92">
            <v>27420</v>
          </cell>
          <cell r="AI92">
            <v>23868</v>
          </cell>
          <cell r="AJ92">
            <v>19890</v>
          </cell>
          <cell r="AK92">
            <v>503446</v>
          </cell>
          <cell r="AL92">
            <v>18629</v>
          </cell>
          <cell r="AM92">
            <v>7773</v>
          </cell>
          <cell r="AN92">
            <v>140317</v>
          </cell>
          <cell r="AO92">
            <v>138641</v>
          </cell>
          <cell r="AP92">
            <v>61217</v>
          </cell>
          <cell r="AQ92">
            <v>11414</v>
          </cell>
          <cell r="AR92">
            <v>258730</v>
          </cell>
          <cell r="AS92">
            <v>38273</v>
          </cell>
          <cell r="AT92">
            <v>5901</v>
          </cell>
          <cell r="AU92">
            <v>85348</v>
          </cell>
          <cell r="AV92">
            <v>34925</v>
          </cell>
          <cell r="AW92">
            <v>56114</v>
          </cell>
          <cell r="AX92">
            <v>62599</v>
          </cell>
          <cell r="AY92">
            <v>36487.1</v>
          </cell>
          <cell r="AZ92">
            <v>18529</v>
          </cell>
          <cell r="BA92">
            <v>612128.19999999995</v>
          </cell>
          <cell r="BB92">
            <v>21212</v>
          </cell>
          <cell r="BC92">
            <v>825177.13</v>
          </cell>
          <cell r="BD92">
            <v>52568</v>
          </cell>
          <cell r="BE92">
            <v>51909.5</v>
          </cell>
          <cell r="BF92">
            <v>8384</v>
          </cell>
          <cell r="BG92">
            <v>151258</v>
          </cell>
          <cell r="BH92">
            <v>27506</v>
          </cell>
          <cell r="BI92">
            <v>38159</v>
          </cell>
          <cell r="BJ92">
            <v>5943</v>
          </cell>
          <cell r="BK92">
            <v>0</v>
          </cell>
          <cell r="BL92">
            <v>618953</v>
          </cell>
          <cell r="BM92">
            <v>21680.55</v>
          </cell>
          <cell r="BN92">
            <v>35182</v>
          </cell>
          <cell r="BO92">
            <v>28493.4</v>
          </cell>
          <cell r="BP92">
            <v>33722</v>
          </cell>
          <cell r="BQ92">
            <v>0</v>
          </cell>
          <cell r="BR92">
            <v>6188646</v>
          </cell>
          <cell r="BS92">
            <v>252945.39</v>
          </cell>
          <cell r="BT92">
            <v>8670</v>
          </cell>
          <cell r="BU92">
            <v>375436.09</v>
          </cell>
          <cell r="BV92">
            <v>28095</v>
          </cell>
          <cell r="BW92">
            <v>50949.8</v>
          </cell>
          <cell r="BX92">
            <v>165840.53</v>
          </cell>
          <cell r="BY92">
            <v>32129</v>
          </cell>
          <cell r="BZ92">
            <v>37809</v>
          </cell>
          <cell r="CA92">
            <v>24146</v>
          </cell>
          <cell r="CB92">
            <v>1000</v>
          </cell>
          <cell r="CC92">
            <v>171585.2</v>
          </cell>
          <cell r="CD92">
            <v>89933.28</v>
          </cell>
          <cell r="CE92">
            <v>82063.7</v>
          </cell>
          <cell r="CF92">
            <v>8070</v>
          </cell>
          <cell r="CG92">
            <v>40888</v>
          </cell>
          <cell r="CH92">
            <v>47746</v>
          </cell>
          <cell r="CI92">
            <v>11030.84</v>
          </cell>
          <cell r="CJ92">
            <v>202146</v>
          </cell>
          <cell r="CK92">
            <v>0</v>
          </cell>
          <cell r="CL92">
            <v>10519</v>
          </cell>
        </row>
        <row r="93">
          <cell r="A93" t="str">
            <v>4301020106.312</v>
          </cell>
          <cell r="B93" t="str">
            <v>รายได้ค่ารักษาประกันสังคม 72 ชั่วโมงแรก</v>
          </cell>
          <cell r="C93">
            <v>0</v>
          </cell>
          <cell r="D93">
            <v>0</v>
          </cell>
          <cell r="E93">
            <v>54766</v>
          </cell>
          <cell r="F93">
            <v>88150</v>
          </cell>
          <cell r="G93">
            <v>25333</v>
          </cell>
          <cell r="H93">
            <v>61789</v>
          </cell>
          <cell r="I93">
            <v>0</v>
          </cell>
          <cell r="J93">
            <v>316188.5</v>
          </cell>
          <cell r="K93">
            <v>0</v>
          </cell>
          <cell r="L93">
            <v>0</v>
          </cell>
          <cell r="M93">
            <v>289559</v>
          </cell>
          <cell r="N93">
            <v>0</v>
          </cell>
          <cell r="O93">
            <v>1175941</v>
          </cell>
          <cell r="P93">
            <v>142888</v>
          </cell>
          <cell r="Q93">
            <v>114088</v>
          </cell>
          <cell r="R93">
            <v>341310</v>
          </cell>
          <cell r="S93">
            <v>70619</v>
          </cell>
          <cell r="T93">
            <v>148865</v>
          </cell>
          <cell r="U93">
            <v>133245</v>
          </cell>
          <cell r="V93">
            <v>13370</v>
          </cell>
          <cell r="W93">
            <v>2732435</v>
          </cell>
          <cell r="X93">
            <v>13986</v>
          </cell>
          <cell r="Y93">
            <v>0</v>
          </cell>
          <cell r="Z93">
            <v>0</v>
          </cell>
          <cell r="AA93">
            <v>14999</v>
          </cell>
          <cell r="AB93">
            <v>18022</v>
          </cell>
          <cell r="AC93">
            <v>12078</v>
          </cell>
          <cell r="AD93">
            <v>84773</v>
          </cell>
          <cell r="AE93">
            <v>0</v>
          </cell>
          <cell r="AF93">
            <v>39695</v>
          </cell>
          <cell r="AG93">
            <v>11867</v>
          </cell>
          <cell r="AH93">
            <v>185604</v>
          </cell>
          <cell r="AI93">
            <v>66931</v>
          </cell>
          <cell r="AJ93">
            <v>81343</v>
          </cell>
          <cell r="AK93">
            <v>4694270</v>
          </cell>
          <cell r="AL93">
            <v>80350</v>
          </cell>
          <cell r="AM93">
            <v>0</v>
          </cell>
          <cell r="AN93">
            <v>55522</v>
          </cell>
          <cell r="AO93">
            <v>407069</v>
          </cell>
          <cell r="AP93">
            <v>26813</v>
          </cell>
          <cell r="AQ93">
            <v>0</v>
          </cell>
          <cell r="AR93">
            <v>460195</v>
          </cell>
          <cell r="AS93">
            <v>33454</v>
          </cell>
          <cell r="AT93">
            <v>197172</v>
          </cell>
          <cell r="AU93">
            <v>248027</v>
          </cell>
          <cell r="AV93">
            <v>95447</v>
          </cell>
          <cell r="AW93">
            <v>0</v>
          </cell>
          <cell r="AX93">
            <v>0</v>
          </cell>
          <cell r="AY93">
            <v>73997</v>
          </cell>
          <cell r="AZ93">
            <v>0</v>
          </cell>
          <cell r="BA93">
            <v>1607918</v>
          </cell>
          <cell r="BB93">
            <v>916</v>
          </cell>
          <cell r="BC93">
            <v>1894209</v>
          </cell>
          <cell r="BD93">
            <v>357845</v>
          </cell>
          <cell r="BE93">
            <v>22919</v>
          </cell>
          <cell r="BF93">
            <v>65885</v>
          </cell>
          <cell r="BG93">
            <v>1096007.5</v>
          </cell>
          <cell r="BH93">
            <v>24783.5</v>
          </cell>
          <cell r="BI93">
            <v>0</v>
          </cell>
          <cell r="BJ93">
            <v>15262</v>
          </cell>
          <cell r="BK93">
            <v>0</v>
          </cell>
          <cell r="BL93">
            <v>672265</v>
          </cell>
          <cell r="BM93">
            <v>90337</v>
          </cell>
          <cell r="BN93">
            <v>141236</v>
          </cell>
          <cell r="BO93">
            <v>69279</v>
          </cell>
          <cell r="BP93">
            <v>121436</v>
          </cell>
          <cell r="BQ93">
            <v>44760</v>
          </cell>
          <cell r="BR93">
            <v>7531483</v>
          </cell>
          <cell r="BS93">
            <v>262271</v>
          </cell>
          <cell r="BT93">
            <v>0</v>
          </cell>
          <cell r="BU93">
            <v>593046</v>
          </cell>
          <cell r="BV93">
            <v>0</v>
          </cell>
          <cell r="BW93">
            <v>40680</v>
          </cell>
          <cell r="BX93">
            <v>239580</v>
          </cell>
          <cell r="BY93">
            <v>5219</v>
          </cell>
          <cell r="BZ93">
            <v>15770</v>
          </cell>
          <cell r="CA93">
            <v>50423</v>
          </cell>
          <cell r="CB93">
            <v>0</v>
          </cell>
          <cell r="CC93">
            <v>247985</v>
          </cell>
          <cell r="CD93">
            <v>258991</v>
          </cell>
          <cell r="CE93">
            <v>201769</v>
          </cell>
          <cell r="CF93">
            <v>0</v>
          </cell>
          <cell r="CG93">
            <v>18502</v>
          </cell>
          <cell r="CH93">
            <v>6353</v>
          </cell>
          <cell r="CI93">
            <v>112130</v>
          </cell>
          <cell r="CJ93">
            <v>494875</v>
          </cell>
          <cell r="CK93">
            <v>25557</v>
          </cell>
          <cell r="CL93">
            <v>0</v>
          </cell>
        </row>
        <row r="94">
          <cell r="A94" t="str">
            <v>4301020106.313</v>
          </cell>
          <cell r="B94" t="str">
            <v>รายได้ค่ารักษาประกันสังคม-ค่าใช้จ่ายสูง/อุบัติเหตุ/ฉุกเฉิน OP</v>
          </cell>
          <cell r="C94">
            <v>20798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706475</v>
          </cell>
          <cell r="I94">
            <v>0</v>
          </cell>
          <cell r="J94">
            <v>0</v>
          </cell>
          <cell r="K94">
            <v>1893</v>
          </cell>
          <cell r="L94">
            <v>0</v>
          </cell>
          <cell r="M94">
            <v>0</v>
          </cell>
          <cell r="N94">
            <v>2821</v>
          </cell>
          <cell r="O94">
            <v>5612832</v>
          </cell>
          <cell r="P94">
            <v>7163</v>
          </cell>
          <cell r="Q94">
            <v>0</v>
          </cell>
          <cell r="R94">
            <v>250</v>
          </cell>
          <cell r="S94">
            <v>233774</v>
          </cell>
          <cell r="T94">
            <v>14809</v>
          </cell>
          <cell r="U94">
            <v>0</v>
          </cell>
          <cell r="V94">
            <v>0</v>
          </cell>
          <cell r="W94">
            <v>2898358.25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18610</v>
          </cell>
          <cell r="AK94">
            <v>13235575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2259105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4851</v>
          </cell>
          <cell r="AX94">
            <v>0</v>
          </cell>
          <cell r="AY94">
            <v>0</v>
          </cell>
          <cell r="AZ94">
            <v>0</v>
          </cell>
          <cell r="BA94">
            <v>2278528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2642592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1028770.25</v>
          </cell>
          <cell r="BM94">
            <v>0</v>
          </cell>
          <cell r="BN94">
            <v>616706</v>
          </cell>
          <cell r="BO94">
            <v>0</v>
          </cell>
          <cell r="BP94">
            <v>0</v>
          </cell>
          <cell r="BQ94">
            <v>0</v>
          </cell>
          <cell r="BR94">
            <v>4655689</v>
          </cell>
          <cell r="BS94">
            <v>4510</v>
          </cell>
          <cell r="BT94">
            <v>0</v>
          </cell>
          <cell r="BU94">
            <v>1901333</v>
          </cell>
          <cell r="BV94">
            <v>1730</v>
          </cell>
          <cell r="BW94">
            <v>8731</v>
          </cell>
          <cell r="BX94">
            <v>27122</v>
          </cell>
          <cell r="BY94">
            <v>50659</v>
          </cell>
          <cell r="BZ94">
            <v>11797</v>
          </cell>
          <cell r="CA94">
            <v>0</v>
          </cell>
          <cell r="CB94">
            <v>6589</v>
          </cell>
          <cell r="CC94">
            <v>1208963</v>
          </cell>
          <cell r="CD94">
            <v>6042</v>
          </cell>
          <cell r="CE94">
            <v>674675</v>
          </cell>
          <cell r="CF94">
            <v>0</v>
          </cell>
          <cell r="CG94">
            <v>0</v>
          </cell>
          <cell r="CH94">
            <v>36603</v>
          </cell>
          <cell r="CI94">
            <v>21243</v>
          </cell>
          <cell r="CJ94">
            <v>315984</v>
          </cell>
          <cell r="CK94">
            <v>0</v>
          </cell>
          <cell r="CL94">
            <v>0</v>
          </cell>
        </row>
        <row r="95">
          <cell r="A95" t="str">
            <v>4301020106.314</v>
          </cell>
          <cell r="B95" t="str">
            <v>รายได้ค่ารักษาประกันสังคม-ค่าใช้จ่ายสูง IP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28764.95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168870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1454679.12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4665989</v>
          </cell>
          <cell r="AL95">
            <v>0</v>
          </cell>
          <cell r="AM95">
            <v>0</v>
          </cell>
          <cell r="AN95">
            <v>0</v>
          </cell>
          <cell r="AO95">
            <v>29000</v>
          </cell>
          <cell r="AP95">
            <v>0</v>
          </cell>
          <cell r="AQ95">
            <v>0</v>
          </cell>
          <cell r="AR95">
            <v>99560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83543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3807889</v>
          </cell>
          <cell r="BD95">
            <v>0</v>
          </cell>
          <cell r="BE95">
            <v>0</v>
          </cell>
          <cell r="BF95">
            <v>0</v>
          </cell>
          <cell r="BG95">
            <v>63352.5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1803049.1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31228664</v>
          </cell>
          <cell r="BS95">
            <v>64035</v>
          </cell>
          <cell r="BT95">
            <v>0</v>
          </cell>
          <cell r="BU95">
            <v>45700</v>
          </cell>
          <cell r="BV95">
            <v>0</v>
          </cell>
          <cell r="BW95">
            <v>0</v>
          </cell>
          <cell r="BX95">
            <v>35262</v>
          </cell>
          <cell r="BY95">
            <v>0</v>
          </cell>
          <cell r="BZ95">
            <v>0</v>
          </cell>
          <cell r="CA95">
            <v>25013</v>
          </cell>
          <cell r="CB95">
            <v>11589</v>
          </cell>
          <cell r="CC95">
            <v>12405</v>
          </cell>
          <cell r="CD95">
            <v>15393</v>
          </cell>
          <cell r="CE95">
            <v>6500</v>
          </cell>
          <cell r="CF95">
            <v>0</v>
          </cell>
          <cell r="CG95">
            <v>0</v>
          </cell>
          <cell r="CH95">
            <v>43589</v>
          </cell>
          <cell r="CI95">
            <v>0</v>
          </cell>
          <cell r="CJ95">
            <v>6350</v>
          </cell>
          <cell r="CK95">
            <v>0</v>
          </cell>
          <cell r="CL95">
            <v>0</v>
          </cell>
        </row>
        <row r="96">
          <cell r="A96" t="str">
            <v>4301020106.315</v>
          </cell>
          <cell r="B96" t="str">
            <v>ส่วนต่างค่ารักษาที่สูงกว่าเหมาจ่ายรายหัว - กองทุนประกันสังคม - OP</v>
          </cell>
          <cell r="C96">
            <v>-13156278.99</v>
          </cell>
          <cell r="D96">
            <v>0</v>
          </cell>
          <cell r="E96">
            <v>-222492.53</v>
          </cell>
          <cell r="F96">
            <v>0</v>
          </cell>
          <cell r="G96">
            <v>-125677.78</v>
          </cell>
          <cell r="H96">
            <v>-953338.03</v>
          </cell>
          <cell r="I96">
            <v>-74062.38</v>
          </cell>
          <cell r="J96">
            <v>-202851.41</v>
          </cell>
          <cell r="K96">
            <v>-274939.59999999998</v>
          </cell>
          <cell r="L96">
            <v>-313694.53000000003</v>
          </cell>
          <cell r="M96">
            <v>0</v>
          </cell>
          <cell r="N96">
            <v>0</v>
          </cell>
          <cell r="O96">
            <v>-4631823.6399999997</v>
          </cell>
          <cell r="P96">
            <v>-327584.53000000003</v>
          </cell>
          <cell r="Q96">
            <v>-515852.22</v>
          </cell>
          <cell r="R96">
            <v>-810690.77</v>
          </cell>
          <cell r="S96">
            <v>-709550.46</v>
          </cell>
          <cell r="T96">
            <v>-514757.83</v>
          </cell>
          <cell r="U96">
            <v>-608544.78</v>
          </cell>
          <cell r="V96">
            <v>-203648.12</v>
          </cell>
          <cell r="W96">
            <v>-16768755.41</v>
          </cell>
          <cell r="X96">
            <v>-150094.97</v>
          </cell>
          <cell r="Y96">
            <v>-537620.76</v>
          </cell>
          <cell r="Z96">
            <v>-157954.94</v>
          </cell>
          <cell r="AA96">
            <v>-140968.9</v>
          </cell>
          <cell r="AB96">
            <v>-322902.13</v>
          </cell>
          <cell r="AC96">
            <v>-413445.85</v>
          </cell>
          <cell r="AD96">
            <v>-1490328.26</v>
          </cell>
          <cell r="AE96">
            <v>-207665.36</v>
          </cell>
          <cell r="AF96">
            <v>-237892.91</v>
          </cell>
          <cell r="AG96">
            <v>-175366.96</v>
          </cell>
          <cell r="AH96">
            <v>-1329556.3799999999</v>
          </cell>
          <cell r="AI96">
            <v>-318799.49</v>
          </cell>
          <cell r="AJ96">
            <v>-242578.15</v>
          </cell>
          <cell r="AK96">
            <v>-31117750.109999999</v>
          </cell>
          <cell r="AL96">
            <v>-328314.19</v>
          </cell>
          <cell r="AM96">
            <v>-169089.96</v>
          </cell>
          <cell r="AN96">
            <v>-901613.49</v>
          </cell>
          <cell r="AO96">
            <v>-827443.21</v>
          </cell>
          <cell r="AP96">
            <v>-772527.66</v>
          </cell>
          <cell r="AQ96">
            <v>-136040.04999999999</v>
          </cell>
          <cell r="AR96">
            <v>-2884935.5</v>
          </cell>
          <cell r="AS96">
            <v>-449589.72</v>
          </cell>
          <cell r="AT96">
            <v>-2235958.2799999998</v>
          </cell>
          <cell r="AU96">
            <v>-854949.26</v>
          </cell>
          <cell r="AV96">
            <v>-193386.35</v>
          </cell>
          <cell r="AW96">
            <v>-326775.38</v>
          </cell>
          <cell r="AX96">
            <v>-561789.68999999994</v>
          </cell>
          <cell r="AY96">
            <v>-109430.69</v>
          </cell>
          <cell r="AZ96">
            <v>-389617.2</v>
          </cell>
          <cell r="BA96">
            <v>456543.61</v>
          </cell>
          <cell r="BB96">
            <v>-262894.5</v>
          </cell>
          <cell r="BC96">
            <v>-14341043.83</v>
          </cell>
          <cell r="BD96">
            <v>-609199.18000000005</v>
          </cell>
          <cell r="BE96">
            <v>-40218.94</v>
          </cell>
          <cell r="BF96">
            <v>-471359.94</v>
          </cell>
          <cell r="BG96">
            <v>-1676831.4</v>
          </cell>
          <cell r="BH96">
            <v>-144357.76000000001</v>
          </cell>
          <cell r="BI96">
            <v>0</v>
          </cell>
          <cell r="BJ96">
            <v>-188215.53</v>
          </cell>
          <cell r="BK96">
            <v>-197568.55</v>
          </cell>
          <cell r="BL96">
            <v>-5572544.8600000003</v>
          </cell>
          <cell r="BM96">
            <v>-621641.99</v>
          </cell>
          <cell r="BN96">
            <v>-566734.17000000004</v>
          </cell>
          <cell r="BO96">
            <v>-774756.28</v>
          </cell>
          <cell r="BP96">
            <v>-210599.16</v>
          </cell>
          <cell r="BQ96">
            <v>-192599.32</v>
          </cell>
          <cell r="BR96">
            <v>-30057223.329999998</v>
          </cell>
          <cell r="BS96">
            <v>-298507.95</v>
          </cell>
          <cell r="BT96">
            <v>-52461</v>
          </cell>
          <cell r="BU96">
            <v>-2223097.66</v>
          </cell>
          <cell r="BV96">
            <v>-289719.64</v>
          </cell>
          <cell r="BW96">
            <v>-235030.25</v>
          </cell>
          <cell r="BX96">
            <v>-1775991.33</v>
          </cell>
          <cell r="BY96">
            <v>-125339.56</v>
          </cell>
          <cell r="BZ96">
            <v>-429535.34</v>
          </cell>
          <cell r="CA96">
            <v>-241182</v>
          </cell>
          <cell r="CB96">
            <v>-236439.34</v>
          </cell>
          <cell r="CC96">
            <v>-672235.33</v>
          </cell>
          <cell r="CD96">
            <v>-504514.73</v>
          </cell>
          <cell r="CE96">
            <v>-429480.34</v>
          </cell>
          <cell r="CF96">
            <v>-309531.33</v>
          </cell>
          <cell r="CG96">
            <v>-174608</v>
          </cell>
          <cell r="CH96">
            <v>-140228.67000000001</v>
          </cell>
          <cell r="CI96">
            <v>-87090.66</v>
          </cell>
          <cell r="CJ96">
            <v>-1138768.0900000001</v>
          </cell>
          <cell r="CK96">
            <v>-61401.34</v>
          </cell>
          <cell r="CL96">
            <v>-69520.25</v>
          </cell>
        </row>
        <row r="97">
          <cell r="A97" t="str">
            <v>4301020106.317</v>
          </cell>
          <cell r="B97" t="str">
            <v>ส่วนต่างค่ารักษาที่สูงกว่าข้อตกลงตามหลักเกณฑ์การจ่าย - กองทุนประกันสังคม - IP</v>
          </cell>
          <cell r="C97">
            <v>-7200124.96</v>
          </cell>
          <cell r="D97">
            <v>0</v>
          </cell>
          <cell r="E97">
            <v>68952.789999999994</v>
          </cell>
          <cell r="F97">
            <v>0</v>
          </cell>
          <cell r="G97">
            <v>-30497.51</v>
          </cell>
          <cell r="H97">
            <v>-68857.27</v>
          </cell>
          <cell r="I97">
            <v>-3116.38</v>
          </cell>
          <cell r="J97">
            <v>-89805.04</v>
          </cell>
          <cell r="K97">
            <v>-8111.42</v>
          </cell>
          <cell r="L97">
            <v>-45946.2</v>
          </cell>
          <cell r="M97">
            <v>0</v>
          </cell>
          <cell r="N97">
            <v>0</v>
          </cell>
          <cell r="O97">
            <v>-2658077.2799999998</v>
          </cell>
          <cell r="P97">
            <v>-79746.98</v>
          </cell>
          <cell r="Q97">
            <v>-55316.91</v>
          </cell>
          <cell r="R97">
            <v>-387014.64</v>
          </cell>
          <cell r="S97">
            <v>-115211.02</v>
          </cell>
          <cell r="T97">
            <v>-308324.09000000003</v>
          </cell>
          <cell r="U97">
            <v>-50783.81</v>
          </cell>
          <cell r="V97">
            <v>-84435.64</v>
          </cell>
          <cell r="W97">
            <v>-8636305.0899999999</v>
          </cell>
          <cell r="X97">
            <v>-105235.76</v>
          </cell>
          <cell r="Y97">
            <v>-163463.81</v>
          </cell>
          <cell r="Z97">
            <v>-175662.24</v>
          </cell>
          <cell r="AA97">
            <v>-28114.880000000001</v>
          </cell>
          <cell r="AB97">
            <v>-196513.3</v>
          </cell>
          <cell r="AC97">
            <v>-80822.100000000006</v>
          </cell>
          <cell r="AD97">
            <v>-546508.53</v>
          </cell>
          <cell r="AE97">
            <v>-68917.460000000006</v>
          </cell>
          <cell r="AF97">
            <v>0</v>
          </cell>
          <cell r="AG97">
            <v>-42968.92</v>
          </cell>
          <cell r="AH97">
            <v>-364828.77</v>
          </cell>
          <cell r="AI97">
            <v>0</v>
          </cell>
          <cell r="AJ97">
            <v>0</v>
          </cell>
          <cell r="AK97">
            <v>-21865451.760000002</v>
          </cell>
          <cell r="AL97">
            <v>-10641.96</v>
          </cell>
          <cell r="AM97">
            <v>-71924.429999999993</v>
          </cell>
          <cell r="AN97">
            <v>-393587.11</v>
          </cell>
          <cell r="AO97">
            <v>-478610.1</v>
          </cell>
          <cell r="AP97">
            <v>-52209.41</v>
          </cell>
          <cell r="AQ97">
            <v>0</v>
          </cell>
          <cell r="AR97">
            <v>-1044666.71</v>
          </cell>
          <cell r="AS97">
            <v>-9987.5400000000009</v>
          </cell>
          <cell r="AT97">
            <v>-65825.87</v>
          </cell>
          <cell r="AU97">
            <v>-159062.82</v>
          </cell>
          <cell r="AV97">
            <v>-27357.97</v>
          </cell>
          <cell r="AW97">
            <v>-102424.65</v>
          </cell>
          <cell r="AX97">
            <v>-146745.89000000001</v>
          </cell>
          <cell r="AY97">
            <v>-12404</v>
          </cell>
          <cell r="AZ97">
            <v>-82934.98</v>
          </cell>
          <cell r="BA97">
            <v>725873.66</v>
          </cell>
          <cell r="BB97">
            <v>40909.33</v>
          </cell>
          <cell r="BC97">
            <v>-6655161.1399999997</v>
          </cell>
          <cell r="BD97">
            <v>-364824.86</v>
          </cell>
          <cell r="BE97">
            <v>-13219.67</v>
          </cell>
          <cell r="BF97">
            <v>0</v>
          </cell>
          <cell r="BG97">
            <v>-2963764.65</v>
          </cell>
          <cell r="BH97">
            <v>-61727.42</v>
          </cell>
          <cell r="BI97">
            <v>0</v>
          </cell>
          <cell r="BJ97">
            <v>-36909</v>
          </cell>
          <cell r="BK97">
            <v>0</v>
          </cell>
          <cell r="BL97">
            <v>-5500907.6900000004</v>
          </cell>
          <cell r="BM97">
            <v>-37769.5</v>
          </cell>
          <cell r="BN97">
            <v>-64907.34</v>
          </cell>
          <cell r="BO97">
            <v>-3012</v>
          </cell>
          <cell r="BP97">
            <v>-2866.33</v>
          </cell>
          <cell r="BQ97">
            <v>-20026.54</v>
          </cell>
          <cell r="BR97">
            <v>-3203223.64</v>
          </cell>
          <cell r="BS97">
            <v>-352846.22</v>
          </cell>
          <cell r="BT97">
            <v>0</v>
          </cell>
          <cell r="BU97">
            <v>-2708505</v>
          </cell>
          <cell r="BV97">
            <v>-28574.97</v>
          </cell>
          <cell r="BW97">
            <v>-114805.33</v>
          </cell>
          <cell r="BX97">
            <v>-910493.2</v>
          </cell>
          <cell r="BY97">
            <v>0</v>
          </cell>
          <cell r="BZ97">
            <v>-18384</v>
          </cell>
          <cell r="CA97">
            <v>-127423.66</v>
          </cell>
          <cell r="CB97">
            <v>-96852.33</v>
          </cell>
          <cell r="CC97">
            <v>-503152</v>
          </cell>
          <cell r="CD97">
            <v>-318532.36</v>
          </cell>
          <cell r="CE97">
            <v>-167075.68</v>
          </cell>
          <cell r="CF97">
            <v>-95003.67</v>
          </cell>
          <cell r="CG97">
            <v>0</v>
          </cell>
          <cell r="CH97">
            <v>-100363.34</v>
          </cell>
          <cell r="CI97">
            <v>0</v>
          </cell>
          <cell r="CJ97">
            <v>-463014.01</v>
          </cell>
          <cell r="CK97">
            <v>-20381.330000000002</v>
          </cell>
          <cell r="CL97">
            <v>-90703.45</v>
          </cell>
        </row>
        <row r="98">
          <cell r="A98" t="str">
            <v>4301020106.319</v>
          </cell>
          <cell r="B98" t="str">
            <v>ส่วนต่างค่ารักษาที่สูงกว่าข้อตกลงในการจ่ายตาม DRG -ประกันสังคม IP</v>
          </cell>
          <cell r="C98">
            <v>0</v>
          </cell>
          <cell r="D98">
            <v>0</v>
          </cell>
          <cell r="E98">
            <v>-9728</v>
          </cell>
          <cell r="F98">
            <v>0</v>
          </cell>
          <cell r="G98">
            <v>0</v>
          </cell>
          <cell r="H98">
            <v>-7962.64</v>
          </cell>
          <cell r="I98">
            <v>0</v>
          </cell>
          <cell r="J98">
            <v>0</v>
          </cell>
          <cell r="K98">
            <v>-500</v>
          </cell>
          <cell r="L98">
            <v>0</v>
          </cell>
          <cell r="M98">
            <v>-969003.93</v>
          </cell>
          <cell r="N98">
            <v>0</v>
          </cell>
          <cell r="O98">
            <v>-269078.34000000003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-780</v>
          </cell>
          <cell r="AA98">
            <v>-27968.35</v>
          </cell>
          <cell r="AB98">
            <v>0</v>
          </cell>
          <cell r="AC98">
            <v>0</v>
          </cell>
          <cell r="AD98">
            <v>-1922</v>
          </cell>
          <cell r="AE98">
            <v>-65400.98</v>
          </cell>
          <cell r="AF98">
            <v>-141868.37</v>
          </cell>
          <cell r="AG98">
            <v>0</v>
          </cell>
          <cell r="AH98">
            <v>0</v>
          </cell>
          <cell r="AI98">
            <v>-141438.92000000001</v>
          </cell>
          <cell r="AJ98">
            <v>-37683.72</v>
          </cell>
          <cell r="AK98">
            <v>-180458.6</v>
          </cell>
          <cell r="AL98">
            <v>-4462</v>
          </cell>
          <cell r="AM98">
            <v>0</v>
          </cell>
          <cell r="AN98">
            <v>0</v>
          </cell>
          <cell r="AO98">
            <v>3367</v>
          </cell>
          <cell r="AP98">
            <v>0</v>
          </cell>
          <cell r="AQ98">
            <v>0</v>
          </cell>
          <cell r="AR98">
            <v>-850641.18</v>
          </cell>
          <cell r="AS98">
            <v>-26697</v>
          </cell>
          <cell r="AT98">
            <v>0</v>
          </cell>
          <cell r="AU98">
            <v>-6909.35</v>
          </cell>
          <cell r="AV98">
            <v>-644</v>
          </cell>
          <cell r="AW98">
            <v>0</v>
          </cell>
          <cell r="AX98">
            <v>0</v>
          </cell>
          <cell r="AY98">
            <v>0</v>
          </cell>
          <cell r="AZ98">
            <v>2362.7199999999998</v>
          </cell>
          <cell r="BA98">
            <v>0</v>
          </cell>
          <cell r="BB98">
            <v>-6133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-145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-1837889.1</v>
          </cell>
          <cell r="BS98">
            <v>-30259</v>
          </cell>
          <cell r="BT98">
            <v>-183931.1</v>
          </cell>
          <cell r="BU98">
            <v>6907</v>
          </cell>
          <cell r="BV98">
            <v>-3411</v>
          </cell>
          <cell r="BW98">
            <v>0</v>
          </cell>
          <cell r="BX98">
            <v>0</v>
          </cell>
          <cell r="BY98">
            <v>-14140.44</v>
          </cell>
          <cell r="BZ98">
            <v>-13153</v>
          </cell>
          <cell r="CA98">
            <v>-30</v>
          </cell>
          <cell r="CB98">
            <v>-100</v>
          </cell>
          <cell r="CC98">
            <v>-13373.2</v>
          </cell>
          <cell r="CD98">
            <v>-1606</v>
          </cell>
          <cell r="CE98">
            <v>0</v>
          </cell>
          <cell r="CF98">
            <v>0</v>
          </cell>
          <cell r="CG98">
            <v>-7083.16</v>
          </cell>
          <cell r="CH98">
            <v>0</v>
          </cell>
          <cell r="CI98">
            <v>-53140.66</v>
          </cell>
          <cell r="CJ98">
            <v>-9609.75</v>
          </cell>
          <cell r="CK98">
            <v>-9138.67</v>
          </cell>
          <cell r="CL98">
            <v>-17607.330000000002</v>
          </cell>
        </row>
        <row r="99">
          <cell r="A99" t="str">
            <v>4301020106.320</v>
          </cell>
          <cell r="B99" t="str">
            <v>ส่วนต่างค่ารักษาที่ต่ำกว่าข้อตกลงในการจ่ายตาม DRG -ประกันสังคม IP</v>
          </cell>
          <cell r="C99">
            <v>0</v>
          </cell>
          <cell r="D99">
            <v>0</v>
          </cell>
          <cell r="E99">
            <v>15237.42</v>
          </cell>
          <cell r="F99">
            <v>0</v>
          </cell>
          <cell r="G99">
            <v>0</v>
          </cell>
          <cell r="H99">
            <v>19701.21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30787.5</v>
          </cell>
          <cell r="Q99">
            <v>63431.56</v>
          </cell>
          <cell r="R99">
            <v>0</v>
          </cell>
          <cell r="S99">
            <v>0</v>
          </cell>
          <cell r="T99">
            <v>155315.82999999999</v>
          </cell>
          <cell r="U99">
            <v>98527.12</v>
          </cell>
          <cell r="V99">
            <v>4072.37</v>
          </cell>
          <cell r="W99">
            <v>11658.6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82196.820000000007</v>
          </cell>
          <cell r="AG99">
            <v>0</v>
          </cell>
          <cell r="AH99">
            <v>0</v>
          </cell>
          <cell r="AI99">
            <v>0</v>
          </cell>
          <cell r="AJ99">
            <v>3367.16</v>
          </cell>
          <cell r="AK99">
            <v>0</v>
          </cell>
          <cell r="AL99">
            <v>0</v>
          </cell>
          <cell r="AM99">
            <v>2529.4</v>
          </cell>
          <cell r="AN99">
            <v>0</v>
          </cell>
          <cell r="AO99">
            <v>0</v>
          </cell>
          <cell r="AP99">
            <v>0</v>
          </cell>
          <cell r="AQ99">
            <v>49645.05</v>
          </cell>
          <cell r="AR99">
            <v>160609.15</v>
          </cell>
          <cell r="AS99">
            <v>0</v>
          </cell>
          <cell r="AT99">
            <v>0</v>
          </cell>
          <cell r="AU99">
            <v>27070.74</v>
          </cell>
          <cell r="AV99">
            <v>0</v>
          </cell>
          <cell r="AW99">
            <v>0</v>
          </cell>
          <cell r="AX99">
            <v>116055.67999999999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59870.47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119</v>
          </cell>
          <cell r="BP99">
            <v>0</v>
          </cell>
          <cell r="BQ99">
            <v>0</v>
          </cell>
          <cell r="BR99">
            <v>8299219.25</v>
          </cell>
          <cell r="BS99">
            <v>0</v>
          </cell>
          <cell r="BT99">
            <v>56483.1</v>
          </cell>
          <cell r="BU99">
            <v>0</v>
          </cell>
          <cell r="BV99">
            <v>0</v>
          </cell>
          <cell r="BW99">
            <v>35416.93</v>
          </cell>
          <cell r="BX99">
            <v>0</v>
          </cell>
          <cell r="BY99">
            <v>33984.44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9023</v>
          </cell>
          <cell r="CG99">
            <v>3289.16</v>
          </cell>
          <cell r="CH99">
            <v>0</v>
          </cell>
          <cell r="CI99">
            <v>0</v>
          </cell>
          <cell r="CJ99">
            <v>10764.24</v>
          </cell>
          <cell r="CK99">
            <v>1298</v>
          </cell>
          <cell r="CL99">
            <v>0</v>
          </cell>
        </row>
        <row r="100">
          <cell r="A100" t="str">
            <v>4301020106.321</v>
          </cell>
          <cell r="B100" t="str">
            <v>รายได้ค่าบริหารจัดการประกันสังคม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222151.84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718020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5500.75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92005.93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673119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13704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A101" t="str">
            <v>4301020106.322</v>
          </cell>
          <cell r="B101" t="str">
            <v>รายได้ค่าตอบแทนและพัฒนากิจการ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4944927.7300000004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5626837.1200000001</v>
          </cell>
          <cell r="BB101">
            <v>0</v>
          </cell>
          <cell r="BC101">
            <v>8899442.8900000006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</row>
        <row r="102">
          <cell r="A102" t="str">
            <v>4301020106.503</v>
          </cell>
          <cell r="B102" t="str">
            <v>รายได้ค่ารักษาแรงงานต่างด้าว OP</v>
          </cell>
          <cell r="C102">
            <v>540036</v>
          </cell>
          <cell r="D102">
            <v>40037</v>
          </cell>
          <cell r="E102">
            <v>171687</v>
          </cell>
          <cell r="F102">
            <v>95235</v>
          </cell>
          <cell r="G102">
            <v>50253</v>
          </cell>
          <cell r="H102">
            <v>128828</v>
          </cell>
          <cell r="I102">
            <v>17219.5</v>
          </cell>
          <cell r="J102">
            <v>120738.75</v>
          </cell>
          <cell r="K102">
            <v>24755</v>
          </cell>
          <cell r="L102">
            <v>81318</v>
          </cell>
          <cell r="M102">
            <v>117812</v>
          </cell>
          <cell r="N102">
            <v>165</v>
          </cell>
          <cell r="O102">
            <v>200218</v>
          </cell>
          <cell r="P102">
            <v>84201</v>
          </cell>
          <cell r="Q102">
            <v>10139</v>
          </cell>
          <cell r="R102">
            <v>16764</v>
          </cell>
          <cell r="S102">
            <v>56096</v>
          </cell>
          <cell r="T102">
            <v>7626</v>
          </cell>
          <cell r="U102">
            <v>60927.12</v>
          </cell>
          <cell r="V102">
            <v>141637.1</v>
          </cell>
          <cell r="W102">
            <v>642383</v>
          </cell>
          <cell r="X102">
            <v>16212</v>
          </cell>
          <cell r="Y102">
            <v>183316</v>
          </cell>
          <cell r="Z102">
            <v>85318</v>
          </cell>
          <cell r="AA102">
            <v>1133</v>
          </cell>
          <cell r="AB102">
            <v>98211</v>
          </cell>
          <cell r="AC102">
            <v>70466</v>
          </cell>
          <cell r="AD102">
            <v>91559</v>
          </cell>
          <cell r="AE102">
            <v>21917</v>
          </cell>
          <cell r="AF102">
            <v>14851</v>
          </cell>
          <cell r="AG102">
            <v>15389</v>
          </cell>
          <cell r="AH102">
            <v>61643</v>
          </cell>
          <cell r="AI102">
            <v>153</v>
          </cell>
          <cell r="AJ102">
            <v>9968</v>
          </cell>
          <cell r="AK102">
            <v>84331</v>
          </cell>
          <cell r="AL102">
            <v>8891</v>
          </cell>
          <cell r="AM102">
            <v>627</v>
          </cell>
          <cell r="AN102">
            <v>61286</v>
          </cell>
          <cell r="AO102">
            <v>25451</v>
          </cell>
          <cell r="AP102">
            <v>65558</v>
          </cell>
          <cell r="AQ102">
            <v>17068</v>
          </cell>
          <cell r="AR102">
            <v>86505</v>
          </cell>
          <cell r="AS102">
            <v>21284</v>
          </cell>
          <cell r="AT102">
            <v>39693</v>
          </cell>
          <cell r="AU102">
            <v>70900</v>
          </cell>
          <cell r="AV102">
            <v>14063</v>
          </cell>
          <cell r="AW102">
            <v>7371</v>
          </cell>
          <cell r="AX102">
            <v>30122.7</v>
          </cell>
          <cell r="AY102">
            <v>6804</v>
          </cell>
          <cell r="AZ102">
            <v>16328</v>
          </cell>
          <cell r="BA102">
            <v>97114</v>
          </cell>
          <cell r="BB102">
            <v>8926</v>
          </cell>
          <cell r="BC102">
            <v>342601</v>
          </cell>
          <cell r="BD102">
            <v>199152</v>
          </cell>
          <cell r="BE102">
            <v>279674.75</v>
          </cell>
          <cell r="BF102">
            <v>91696</v>
          </cell>
          <cell r="BG102">
            <v>308477.5</v>
          </cell>
          <cell r="BH102">
            <v>30217.5</v>
          </cell>
          <cell r="BI102">
            <v>0</v>
          </cell>
          <cell r="BJ102">
            <v>0</v>
          </cell>
          <cell r="BK102">
            <v>0</v>
          </cell>
          <cell r="BL102">
            <v>71087</v>
          </cell>
          <cell r="BM102">
            <v>68587</v>
          </cell>
          <cell r="BN102">
            <v>6605</v>
          </cell>
          <cell r="BO102">
            <v>13568</v>
          </cell>
          <cell r="BP102">
            <v>39347.360000000001</v>
          </cell>
          <cell r="BQ102">
            <v>3299</v>
          </cell>
          <cell r="BR102">
            <v>442113</v>
          </cell>
          <cell r="BS102">
            <v>9959</v>
          </cell>
          <cell r="BT102">
            <v>24455</v>
          </cell>
          <cell r="BU102">
            <v>39178</v>
          </cell>
          <cell r="BV102">
            <v>0</v>
          </cell>
          <cell r="BW102">
            <v>21412</v>
          </cell>
          <cell r="BX102">
            <v>31012</v>
          </cell>
          <cell r="BY102">
            <v>12937</v>
          </cell>
          <cell r="BZ102">
            <v>4355</v>
          </cell>
          <cell r="CA102">
            <v>14753</v>
          </cell>
          <cell r="CB102">
            <v>27318</v>
          </cell>
          <cell r="CC102">
            <v>57182</v>
          </cell>
          <cell r="CD102">
            <v>33784</v>
          </cell>
          <cell r="CE102">
            <v>28347</v>
          </cell>
          <cell r="CF102">
            <v>6095</v>
          </cell>
          <cell r="CG102">
            <v>4666</v>
          </cell>
          <cell r="CH102">
            <v>25827</v>
          </cell>
          <cell r="CI102">
            <v>17339</v>
          </cell>
          <cell r="CJ102">
            <v>104419</v>
          </cell>
          <cell r="CK102">
            <v>2084</v>
          </cell>
          <cell r="CL102">
            <v>31055</v>
          </cell>
        </row>
        <row r="103">
          <cell r="A103" t="str">
            <v>4301020106.504</v>
          </cell>
          <cell r="B103" t="str">
            <v>รายได้ค่ารักษาแรงงานต่างด้าว IP</v>
          </cell>
          <cell r="C103">
            <v>2049120</v>
          </cell>
          <cell r="D103">
            <v>14389</v>
          </cell>
          <cell r="E103">
            <v>40167</v>
          </cell>
          <cell r="F103">
            <v>40655</v>
          </cell>
          <cell r="G103">
            <v>6873</v>
          </cell>
          <cell r="H103">
            <v>142844</v>
          </cell>
          <cell r="I103">
            <v>15848.76</v>
          </cell>
          <cell r="J103">
            <v>155417</v>
          </cell>
          <cell r="K103">
            <v>10647</v>
          </cell>
          <cell r="L103">
            <v>34940</v>
          </cell>
          <cell r="M103">
            <v>88803</v>
          </cell>
          <cell r="N103">
            <v>0</v>
          </cell>
          <cell r="O103">
            <v>88911</v>
          </cell>
          <cell r="P103">
            <v>10198</v>
          </cell>
          <cell r="Q103">
            <v>3607</v>
          </cell>
          <cell r="R103">
            <v>30729</v>
          </cell>
          <cell r="S103">
            <v>20968</v>
          </cell>
          <cell r="T103">
            <v>775</v>
          </cell>
          <cell r="U103">
            <v>21280</v>
          </cell>
          <cell r="V103">
            <v>34158.04</v>
          </cell>
          <cell r="W103">
            <v>1315651</v>
          </cell>
          <cell r="X103">
            <v>22133</v>
          </cell>
          <cell r="Y103">
            <v>102544</v>
          </cell>
          <cell r="Z103">
            <v>53430</v>
          </cell>
          <cell r="AA103">
            <v>2101.5</v>
          </cell>
          <cell r="AB103">
            <v>35286</v>
          </cell>
          <cell r="AC103">
            <v>93429</v>
          </cell>
          <cell r="AD103">
            <v>215898</v>
          </cell>
          <cell r="AE103">
            <v>12968</v>
          </cell>
          <cell r="AF103">
            <v>14132</v>
          </cell>
          <cell r="AG103">
            <v>7876</v>
          </cell>
          <cell r="AH103">
            <v>19004</v>
          </cell>
          <cell r="AI103">
            <v>4435</v>
          </cell>
          <cell r="AJ103">
            <v>8081</v>
          </cell>
          <cell r="AK103">
            <v>346289</v>
          </cell>
          <cell r="AL103">
            <v>0</v>
          </cell>
          <cell r="AM103">
            <v>0</v>
          </cell>
          <cell r="AN103">
            <v>83842</v>
          </cell>
          <cell r="AO103">
            <v>69322</v>
          </cell>
          <cell r="AP103">
            <v>43806</v>
          </cell>
          <cell r="AQ103">
            <v>33953</v>
          </cell>
          <cell r="AR103">
            <v>65780</v>
          </cell>
          <cell r="AS103">
            <v>12202</v>
          </cell>
          <cell r="AT103">
            <v>26629</v>
          </cell>
          <cell r="AU103">
            <v>30415</v>
          </cell>
          <cell r="AV103">
            <v>21002</v>
          </cell>
          <cell r="AW103">
            <v>3740</v>
          </cell>
          <cell r="AX103">
            <v>6129.75</v>
          </cell>
          <cell r="AY103">
            <v>0</v>
          </cell>
          <cell r="AZ103">
            <v>14633</v>
          </cell>
          <cell r="BA103">
            <v>142305</v>
          </cell>
          <cell r="BB103">
            <v>7786</v>
          </cell>
          <cell r="BC103">
            <v>428391</v>
          </cell>
          <cell r="BD103">
            <v>177428</v>
          </cell>
          <cell r="BE103">
            <v>90948.75</v>
          </cell>
          <cell r="BF103">
            <v>29583</v>
          </cell>
          <cell r="BG103">
            <v>273382.2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176126</v>
          </cell>
          <cell r="BM103">
            <v>4445</v>
          </cell>
          <cell r="BN103">
            <v>6824</v>
          </cell>
          <cell r="BO103">
            <v>8227</v>
          </cell>
          <cell r="BP103">
            <v>34113</v>
          </cell>
          <cell r="BQ103">
            <v>0</v>
          </cell>
          <cell r="BR103">
            <v>958831</v>
          </cell>
          <cell r="BS103">
            <v>18361</v>
          </cell>
          <cell r="BT103">
            <v>16984</v>
          </cell>
          <cell r="BU103">
            <v>46017</v>
          </cell>
          <cell r="BV103">
            <v>0</v>
          </cell>
          <cell r="BW103">
            <v>9076</v>
          </cell>
          <cell r="BX103">
            <v>70393</v>
          </cell>
          <cell r="BY103">
            <v>16427</v>
          </cell>
          <cell r="BZ103">
            <v>0</v>
          </cell>
          <cell r="CA103">
            <v>12216</v>
          </cell>
          <cell r="CB103">
            <v>20546</v>
          </cell>
          <cell r="CC103">
            <v>98431</v>
          </cell>
          <cell r="CD103">
            <v>33846</v>
          </cell>
          <cell r="CE103">
            <v>11671</v>
          </cell>
          <cell r="CF103">
            <v>7310</v>
          </cell>
          <cell r="CG103">
            <v>3215</v>
          </cell>
          <cell r="CH103">
            <v>9890</v>
          </cell>
          <cell r="CI103">
            <v>4860</v>
          </cell>
          <cell r="CJ103">
            <v>130700</v>
          </cell>
          <cell r="CK103">
            <v>0</v>
          </cell>
          <cell r="CL103">
            <v>1157</v>
          </cell>
        </row>
        <row r="104">
          <cell r="A104" t="str">
            <v>4301020106.505</v>
          </cell>
          <cell r="B104" t="str">
            <v>ส่วนต่างค่ารักษาที่สูงกว่ากองทุนเหมาจ่ายรายหัว - กองทุนแรงงานต่างด้าว - OP</v>
          </cell>
          <cell r="C104">
            <v>-300155.23</v>
          </cell>
          <cell r="D104">
            <v>0</v>
          </cell>
          <cell r="E104">
            <v>-35996.230000000003</v>
          </cell>
          <cell r="F104">
            <v>-67765</v>
          </cell>
          <cell r="G104">
            <v>-41745</v>
          </cell>
          <cell r="H104">
            <v>0</v>
          </cell>
          <cell r="I104">
            <v>-9839.2999999999993</v>
          </cell>
          <cell r="J104">
            <v>0</v>
          </cell>
          <cell r="K104">
            <v>-24755</v>
          </cell>
          <cell r="L104">
            <v>-53175.23</v>
          </cell>
          <cell r="M104">
            <v>-100530</v>
          </cell>
          <cell r="N104">
            <v>0</v>
          </cell>
          <cell r="O104">
            <v>-12964.46</v>
          </cell>
          <cell r="P104">
            <v>-38589.230000000003</v>
          </cell>
          <cell r="Q104">
            <v>0</v>
          </cell>
          <cell r="R104">
            <v>-12070</v>
          </cell>
          <cell r="S104">
            <v>0</v>
          </cell>
          <cell r="T104">
            <v>0</v>
          </cell>
          <cell r="U104">
            <v>-14259</v>
          </cell>
          <cell r="V104">
            <v>-191474.67</v>
          </cell>
          <cell r="W104">
            <v>-607126</v>
          </cell>
          <cell r="X104">
            <v>-16212</v>
          </cell>
          <cell r="Y104">
            <v>-145716</v>
          </cell>
          <cell r="Z104">
            <v>-85318</v>
          </cell>
          <cell r="AA104">
            <v>-1133</v>
          </cell>
          <cell r="AB104">
            <v>-98211</v>
          </cell>
          <cell r="AC104">
            <v>-70466</v>
          </cell>
          <cell r="AD104">
            <v>-91559</v>
          </cell>
          <cell r="AE104">
            <v>-21917</v>
          </cell>
          <cell r="AF104">
            <v>-16820</v>
          </cell>
          <cell r="AG104">
            <v>-9265</v>
          </cell>
          <cell r="AH104">
            <v>-61643</v>
          </cell>
          <cell r="AI104">
            <v>-1446</v>
          </cell>
          <cell r="AJ104">
            <v>-9968</v>
          </cell>
          <cell r="AK104">
            <v>-77459.44</v>
          </cell>
          <cell r="AL104">
            <v>0</v>
          </cell>
          <cell r="AM104">
            <v>0</v>
          </cell>
          <cell r="AN104">
            <v>-33008</v>
          </cell>
          <cell r="AO104">
            <v>0</v>
          </cell>
          <cell r="AP104">
            <v>-35734</v>
          </cell>
          <cell r="AQ104">
            <v>-17068</v>
          </cell>
          <cell r="AR104">
            <v>-151715.18</v>
          </cell>
          <cell r="AS104">
            <v>-21273.360000000001</v>
          </cell>
          <cell r="AT104">
            <v>-3316</v>
          </cell>
          <cell r="AU104">
            <v>-13839.91</v>
          </cell>
          <cell r="AV104">
            <v>-14063</v>
          </cell>
          <cell r="AW104">
            <v>-8206</v>
          </cell>
          <cell r="AX104">
            <v>0</v>
          </cell>
          <cell r="AY104">
            <v>-6804</v>
          </cell>
          <cell r="AZ104">
            <v>0</v>
          </cell>
          <cell r="BA104">
            <v>-168099</v>
          </cell>
          <cell r="BB104">
            <v>-1569.4</v>
          </cell>
          <cell r="BC104">
            <v>0</v>
          </cell>
          <cell r="BD104">
            <v>-51036.81</v>
          </cell>
          <cell r="BE104">
            <v>-138462.1</v>
          </cell>
          <cell r="BF104">
            <v>-58547.37</v>
          </cell>
          <cell r="BG104">
            <v>-35204.949999999997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-18754</v>
          </cell>
          <cell r="BM104">
            <v>0</v>
          </cell>
          <cell r="BN104">
            <v>-675</v>
          </cell>
          <cell r="BO104">
            <v>0</v>
          </cell>
          <cell r="BP104">
            <v>-128260</v>
          </cell>
          <cell r="BQ104">
            <v>0</v>
          </cell>
          <cell r="BR104">
            <v>-34490</v>
          </cell>
          <cell r="BS104">
            <v>0</v>
          </cell>
          <cell r="BT104">
            <v>-125516</v>
          </cell>
          <cell r="BU104">
            <v>0</v>
          </cell>
          <cell r="BV104">
            <v>0</v>
          </cell>
          <cell r="BW104">
            <v>-26678</v>
          </cell>
          <cell r="BX104">
            <v>0</v>
          </cell>
          <cell r="BY104">
            <v>-36343.120000000003</v>
          </cell>
          <cell r="BZ104">
            <v>-3775</v>
          </cell>
          <cell r="CA104">
            <v>-13839</v>
          </cell>
          <cell r="CB104">
            <v>0</v>
          </cell>
          <cell r="CC104">
            <v>-32161.11</v>
          </cell>
          <cell r="CD104">
            <v>-9977</v>
          </cell>
          <cell r="CE104">
            <v>-8177.04</v>
          </cell>
          <cell r="CF104">
            <v>0</v>
          </cell>
          <cell r="CG104">
            <v>0</v>
          </cell>
          <cell r="CH104">
            <v>0</v>
          </cell>
          <cell r="CI104">
            <v>-17339</v>
          </cell>
          <cell r="CJ104">
            <v>-86733</v>
          </cell>
          <cell r="CK104">
            <v>0</v>
          </cell>
          <cell r="CL104">
            <v>0</v>
          </cell>
        </row>
        <row r="105">
          <cell r="A105" t="str">
            <v>4301020106.507</v>
          </cell>
          <cell r="B105" t="str">
            <v>ส่วนต่างค่ารักษาที่สูงกว่ากองทุนเหมาจ่ายรายหัว - กองทุนแรงงานต่างด้าว - IP</v>
          </cell>
          <cell r="C105">
            <v>-881501.77</v>
          </cell>
          <cell r="D105">
            <v>0</v>
          </cell>
          <cell r="E105">
            <v>-7401.21</v>
          </cell>
          <cell r="F105">
            <v>-37991</v>
          </cell>
          <cell r="G105">
            <v>-3547</v>
          </cell>
          <cell r="H105">
            <v>0</v>
          </cell>
          <cell r="I105">
            <v>-15848.76</v>
          </cell>
          <cell r="J105">
            <v>0</v>
          </cell>
          <cell r="K105">
            <v>-10647</v>
          </cell>
          <cell r="L105">
            <v>-27755.17</v>
          </cell>
          <cell r="M105">
            <v>-86403</v>
          </cell>
          <cell r="N105">
            <v>0</v>
          </cell>
          <cell r="O105">
            <v>-29469.54</v>
          </cell>
          <cell r="P105">
            <v>-1626.52</v>
          </cell>
          <cell r="Q105">
            <v>0</v>
          </cell>
          <cell r="R105">
            <v>-54992</v>
          </cell>
          <cell r="S105">
            <v>0</v>
          </cell>
          <cell r="T105">
            <v>0</v>
          </cell>
          <cell r="U105">
            <v>-5462</v>
          </cell>
          <cell r="V105">
            <v>-32509.02</v>
          </cell>
          <cell r="W105">
            <v>-1315651</v>
          </cell>
          <cell r="X105">
            <v>-22133</v>
          </cell>
          <cell r="Y105">
            <v>0</v>
          </cell>
          <cell r="Z105">
            <v>-53430</v>
          </cell>
          <cell r="AA105">
            <v>-2101.5</v>
          </cell>
          <cell r="AB105">
            <v>-35286</v>
          </cell>
          <cell r="AC105">
            <v>-93429</v>
          </cell>
          <cell r="AD105">
            <v>-215898</v>
          </cell>
          <cell r="AE105">
            <v>-12968</v>
          </cell>
          <cell r="AF105">
            <v>-13982</v>
          </cell>
          <cell r="AG105">
            <v>-16707</v>
          </cell>
          <cell r="AH105">
            <v>-19004</v>
          </cell>
          <cell r="AI105">
            <v>0</v>
          </cell>
          <cell r="AJ105">
            <v>-1390</v>
          </cell>
          <cell r="AK105">
            <v>-332721.19</v>
          </cell>
          <cell r="AL105">
            <v>0</v>
          </cell>
          <cell r="AM105">
            <v>0</v>
          </cell>
          <cell r="AN105">
            <v>-23466</v>
          </cell>
          <cell r="AO105">
            <v>0</v>
          </cell>
          <cell r="AP105">
            <v>0</v>
          </cell>
          <cell r="AQ105">
            <v>-39061</v>
          </cell>
          <cell r="AR105">
            <v>-120427.49</v>
          </cell>
          <cell r="AS105">
            <v>-12202</v>
          </cell>
          <cell r="AT105">
            <v>-1767</v>
          </cell>
          <cell r="AU105">
            <v>-2617.46</v>
          </cell>
          <cell r="AV105">
            <v>-21002</v>
          </cell>
          <cell r="AW105">
            <v>-3740</v>
          </cell>
          <cell r="AX105">
            <v>-1855.26</v>
          </cell>
          <cell r="AY105">
            <v>0</v>
          </cell>
          <cell r="AZ105">
            <v>-10304</v>
          </cell>
          <cell r="BA105">
            <v>0</v>
          </cell>
          <cell r="BB105">
            <v>-6716</v>
          </cell>
          <cell r="BC105">
            <v>0</v>
          </cell>
          <cell r="BD105">
            <v>-51076.480000000003</v>
          </cell>
          <cell r="BE105">
            <v>-51599.82</v>
          </cell>
          <cell r="BF105">
            <v>-13739</v>
          </cell>
          <cell r="BG105">
            <v>-70843.5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-48142.35</v>
          </cell>
          <cell r="BM105">
            <v>0</v>
          </cell>
          <cell r="BN105">
            <v>-6824</v>
          </cell>
          <cell r="BO105">
            <v>0</v>
          </cell>
          <cell r="BP105">
            <v>-3165</v>
          </cell>
          <cell r="BQ105">
            <v>0</v>
          </cell>
          <cell r="BR105">
            <v>-16113</v>
          </cell>
          <cell r="BS105">
            <v>0</v>
          </cell>
          <cell r="BT105">
            <v>-4978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-12216</v>
          </cell>
          <cell r="CB105">
            <v>0</v>
          </cell>
          <cell r="CC105">
            <v>-113287.29</v>
          </cell>
          <cell r="CD105">
            <v>0</v>
          </cell>
          <cell r="CE105">
            <v>0</v>
          </cell>
          <cell r="CF105">
            <v>-7310</v>
          </cell>
          <cell r="CG105">
            <v>0</v>
          </cell>
          <cell r="CH105">
            <v>0</v>
          </cell>
          <cell r="CI105">
            <v>-4860</v>
          </cell>
          <cell r="CJ105">
            <v>-125469</v>
          </cell>
          <cell r="CK105">
            <v>0</v>
          </cell>
          <cell r="CL105">
            <v>0</v>
          </cell>
        </row>
        <row r="106">
          <cell r="A106" t="str">
            <v>4301020106.509</v>
          </cell>
          <cell r="B106" t="str">
            <v>รายได้ค่ารักษาแรงงานต่างด้าว-เบิกจากส่วนกลาง OP</v>
          </cell>
          <cell r="C106">
            <v>10624</v>
          </cell>
          <cell r="D106">
            <v>0</v>
          </cell>
          <cell r="E106">
            <v>20185.32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819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2338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99920.49</v>
          </cell>
          <cell r="BD106">
            <v>2470</v>
          </cell>
          <cell r="BE106">
            <v>73244.009999999995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</row>
        <row r="107">
          <cell r="A107" t="str">
            <v>4301020106.510</v>
          </cell>
          <cell r="B107" t="str">
            <v>ส่วนต่างค่ารักษาที่สูงกว่าข้อตกลงในการจ่ายตาม DRG -แรงงานต่างด้าว - IP</v>
          </cell>
          <cell r="C107">
            <v>0</v>
          </cell>
          <cell r="D107">
            <v>0</v>
          </cell>
          <cell r="E107">
            <v>-5081.47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-6944.6</v>
          </cell>
          <cell r="M107">
            <v>0</v>
          </cell>
          <cell r="N107">
            <v>0</v>
          </cell>
          <cell r="O107">
            <v>-2638.32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-76044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-4435</v>
          </cell>
          <cell r="AJ107">
            <v>-6691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-5236</v>
          </cell>
          <cell r="AQ107">
            <v>0</v>
          </cell>
          <cell r="AR107">
            <v>0</v>
          </cell>
          <cell r="AS107">
            <v>-2014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-107.01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-18702.5</v>
          </cell>
          <cell r="BD107">
            <v>0</v>
          </cell>
          <cell r="BE107">
            <v>0</v>
          </cell>
          <cell r="BF107">
            <v>0</v>
          </cell>
          <cell r="BG107">
            <v>-71768.59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-47183.32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-1383242.44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-13505.51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</row>
        <row r="108">
          <cell r="A108" t="str">
            <v>4301020106.511</v>
          </cell>
          <cell r="B108" t="str">
            <v>ส่วนต่างค่ารักษาที่ต่ำกว่าข้อตกลงในการจ่ายตาม DRG -แรงงานต่างด้าว - IP</v>
          </cell>
          <cell r="C108">
            <v>0</v>
          </cell>
          <cell r="D108">
            <v>0</v>
          </cell>
          <cell r="E108">
            <v>1796.41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20688</v>
          </cell>
          <cell r="K108">
            <v>0</v>
          </cell>
          <cell r="L108">
            <v>0</v>
          </cell>
          <cell r="M108">
            <v>93482.8</v>
          </cell>
          <cell r="N108">
            <v>0</v>
          </cell>
          <cell r="O108">
            <v>8491.42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9776.2000000000007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1274</v>
          </cell>
          <cell r="AO108">
            <v>0</v>
          </cell>
          <cell r="AP108">
            <v>27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9761.36</v>
          </cell>
          <cell r="BD108">
            <v>0</v>
          </cell>
          <cell r="BE108">
            <v>0</v>
          </cell>
          <cell r="BF108">
            <v>0</v>
          </cell>
          <cell r="BG108">
            <v>-21214.77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715290.04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7415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1932.4</v>
          </cell>
          <cell r="CK108">
            <v>0</v>
          </cell>
          <cell r="CL108">
            <v>0</v>
          </cell>
        </row>
        <row r="109">
          <cell r="A109" t="str">
            <v>4301020106.512</v>
          </cell>
          <cell r="B109" t="str">
            <v xml:space="preserve">รายได้ค่ารักษาแรงงานต่างด้าว OP นอก CUP </v>
          </cell>
          <cell r="C109">
            <v>112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775</v>
          </cell>
          <cell r="L109">
            <v>0</v>
          </cell>
          <cell r="M109">
            <v>0</v>
          </cell>
          <cell r="N109">
            <v>0</v>
          </cell>
          <cell r="O109">
            <v>51080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1130</v>
          </cell>
          <cell r="U109">
            <v>340</v>
          </cell>
          <cell r="V109">
            <v>595</v>
          </cell>
          <cell r="W109">
            <v>118137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6305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2205</v>
          </cell>
          <cell r="AH109">
            <v>18668</v>
          </cell>
          <cell r="AI109">
            <v>56957</v>
          </cell>
          <cell r="AJ109">
            <v>2842</v>
          </cell>
          <cell r="AK109">
            <v>63724</v>
          </cell>
          <cell r="AL109">
            <v>0</v>
          </cell>
          <cell r="AM109">
            <v>0</v>
          </cell>
          <cell r="AN109">
            <v>1568</v>
          </cell>
          <cell r="AO109">
            <v>0</v>
          </cell>
          <cell r="AP109">
            <v>0</v>
          </cell>
          <cell r="AQ109">
            <v>0</v>
          </cell>
          <cell r="AR109">
            <v>450</v>
          </cell>
          <cell r="AS109">
            <v>0</v>
          </cell>
          <cell r="AT109">
            <v>0</v>
          </cell>
          <cell r="AU109">
            <v>722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33767</v>
          </cell>
          <cell r="BD109">
            <v>0</v>
          </cell>
          <cell r="BE109">
            <v>0</v>
          </cell>
          <cell r="BF109">
            <v>0</v>
          </cell>
          <cell r="BG109">
            <v>69636</v>
          </cell>
          <cell r="BH109">
            <v>0</v>
          </cell>
          <cell r="BI109">
            <v>5131</v>
          </cell>
          <cell r="BJ109">
            <v>0</v>
          </cell>
          <cell r="BK109">
            <v>37491</v>
          </cell>
          <cell r="BL109">
            <v>6407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278203</v>
          </cell>
          <cell r="BS109">
            <v>0</v>
          </cell>
          <cell r="BT109">
            <v>0</v>
          </cell>
          <cell r="BU109">
            <v>4342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</row>
        <row r="110">
          <cell r="A110" t="str">
            <v>4301020106.513</v>
          </cell>
          <cell r="B110" t="str">
            <v>รายได้ค่ารักษาแรงงานต่างด้าว IP นอก CUP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145987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318814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11765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8831</v>
          </cell>
          <cell r="AH110">
            <v>20921</v>
          </cell>
          <cell r="AI110">
            <v>18916</v>
          </cell>
          <cell r="AJ110">
            <v>2497</v>
          </cell>
          <cell r="AK110">
            <v>308062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289017.19</v>
          </cell>
          <cell r="BD110">
            <v>0</v>
          </cell>
          <cell r="BE110">
            <v>0</v>
          </cell>
          <cell r="BF110">
            <v>0</v>
          </cell>
          <cell r="BG110">
            <v>326808.3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81310</v>
          </cell>
          <cell r="BM110">
            <v>7980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668377</v>
          </cell>
          <cell r="BS110">
            <v>0</v>
          </cell>
          <cell r="BT110">
            <v>0</v>
          </cell>
          <cell r="BU110">
            <v>69788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</row>
        <row r="111">
          <cell r="A111" t="str">
            <v>4301020106.514</v>
          </cell>
          <cell r="B111" t="str">
            <v>รายได้ค่ารักษาแรงงานต่างด้าว-เบิกจากส่วนกลาง IP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92730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5612</v>
          </cell>
          <cell r="AO111">
            <v>0</v>
          </cell>
          <cell r="AP111">
            <v>0</v>
          </cell>
          <cell r="AQ111">
            <v>0</v>
          </cell>
          <cell r="AR111">
            <v>500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44730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500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16745.900000000001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</row>
        <row r="112">
          <cell r="A112" t="str">
            <v>4301020106.515</v>
          </cell>
          <cell r="B112" t="str">
            <v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v>
          </cell>
          <cell r="C112">
            <v>0</v>
          </cell>
          <cell r="D112">
            <v>0</v>
          </cell>
          <cell r="E112">
            <v>-1703.83</v>
          </cell>
          <cell r="F112">
            <v>0</v>
          </cell>
          <cell r="G112">
            <v>-4407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620</v>
          </cell>
          <cell r="N112">
            <v>0</v>
          </cell>
          <cell r="O112">
            <v>-4184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-8329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-8255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</row>
        <row r="113">
          <cell r="A113" t="str">
            <v>4301020106.516</v>
          </cell>
          <cell r="B113" t="str">
            <v>รายได้ค่าตรวจสุขภาพแรงงานต่างด้าว</v>
          </cell>
          <cell r="C113">
            <v>56500</v>
          </cell>
          <cell r="D113">
            <v>0</v>
          </cell>
          <cell r="E113">
            <v>46500</v>
          </cell>
          <cell r="F113">
            <v>0</v>
          </cell>
          <cell r="G113">
            <v>0</v>
          </cell>
          <cell r="H113">
            <v>0</v>
          </cell>
          <cell r="I113">
            <v>6000</v>
          </cell>
          <cell r="J113">
            <v>0</v>
          </cell>
          <cell r="K113">
            <v>0</v>
          </cell>
          <cell r="L113">
            <v>12000</v>
          </cell>
          <cell r="M113">
            <v>15700</v>
          </cell>
          <cell r="N113">
            <v>0</v>
          </cell>
          <cell r="O113">
            <v>1000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3000</v>
          </cell>
          <cell r="V113">
            <v>30250</v>
          </cell>
          <cell r="W113">
            <v>23000</v>
          </cell>
          <cell r="X113">
            <v>5500</v>
          </cell>
          <cell r="Y113">
            <v>0</v>
          </cell>
          <cell r="Z113">
            <v>0</v>
          </cell>
          <cell r="AA113">
            <v>0</v>
          </cell>
          <cell r="AB113">
            <v>26000</v>
          </cell>
          <cell r="AC113">
            <v>0</v>
          </cell>
          <cell r="AD113">
            <v>1000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2700</v>
          </cell>
          <cell r="AO113">
            <v>10500</v>
          </cell>
          <cell r="AP113">
            <v>32200</v>
          </cell>
          <cell r="AQ113">
            <v>5400</v>
          </cell>
          <cell r="AR113">
            <v>1000</v>
          </cell>
          <cell r="AS113">
            <v>0</v>
          </cell>
          <cell r="AT113">
            <v>0</v>
          </cell>
          <cell r="AU113">
            <v>18770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19000</v>
          </cell>
          <cell r="BF113">
            <v>0</v>
          </cell>
          <cell r="BG113">
            <v>13500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8000</v>
          </cell>
          <cell r="BN113">
            <v>0</v>
          </cell>
          <cell r="BO113">
            <v>0</v>
          </cell>
          <cell r="BP113">
            <v>8000</v>
          </cell>
          <cell r="BQ113">
            <v>7500</v>
          </cell>
          <cell r="BR113">
            <v>97060</v>
          </cell>
          <cell r="BS113">
            <v>0</v>
          </cell>
          <cell r="BT113">
            <v>0</v>
          </cell>
          <cell r="BU113">
            <v>1000</v>
          </cell>
          <cell r="BV113">
            <v>0</v>
          </cell>
          <cell r="BW113">
            <v>0</v>
          </cell>
          <cell r="BX113">
            <v>0</v>
          </cell>
          <cell r="BY113">
            <v>500</v>
          </cell>
          <cell r="BZ113">
            <v>1000</v>
          </cell>
          <cell r="CA113">
            <v>1000</v>
          </cell>
          <cell r="CB113">
            <v>500</v>
          </cell>
          <cell r="CC113">
            <v>8000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8000</v>
          </cell>
          <cell r="CK113">
            <v>0</v>
          </cell>
          <cell r="CL113">
            <v>10000</v>
          </cell>
        </row>
        <row r="114">
          <cell r="A114" t="str">
            <v>4301020106.517</v>
          </cell>
          <cell r="B114" t="str">
            <v>รายได้ค่าบริหารจัดการแรงงานต่างด้าว</v>
          </cell>
          <cell r="C114">
            <v>1951139.08</v>
          </cell>
          <cell r="D114">
            <v>16680.54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70409.03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8750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18400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14303</v>
          </cell>
          <cell r="AQ114">
            <v>0</v>
          </cell>
          <cell r="AR114">
            <v>0</v>
          </cell>
          <cell r="AS114">
            <v>0</v>
          </cell>
          <cell r="AT114">
            <v>60000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22026.73</v>
          </cell>
          <cell r="BU114">
            <v>0</v>
          </cell>
          <cell r="BV114">
            <v>73.16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292.64</v>
          </cell>
          <cell r="CL114">
            <v>0</v>
          </cell>
        </row>
        <row r="115">
          <cell r="A115" t="str">
            <v>4301020106.518</v>
          </cell>
          <cell r="B115" t="str">
            <v>รายได้แรงงานต่างด้าว- ค่าบริการทางการแพทย์(P&amp;P)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585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</row>
        <row r="116">
          <cell r="A116" t="str">
            <v>4301020106.701</v>
          </cell>
          <cell r="B116" t="str">
            <v>รายได้ค่ารักษาบุคคลที่มีปัญหาสถานะและสิทธิ OP นอก CUP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377</v>
          </cell>
          <cell r="H116">
            <v>85</v>
          </cell>
          <cell r="I116">
            <v>0</v>
          </cell>
          <cell r="J116">
            <v>0</v>
          </cell>
          <cell r="K116">
            <v>0</v>
          </cell>
          <cell r="L116">
            <v>1769</v>
          </cell>
          <cell r="M116">
            <v>0</v>
          </cell>
          <cell r="N116">
            <v>0</v>
          </cell>
          <cell r="O116">
            <v>10216</v>
          </cell>
          <cell r="P116">
            <v>262</v>
          </cell>
          <cell r="Q116">
            <v>0</v>
          </cell>
          <cell r="R116">
            <v>490</v>
          </cell>
          <cell r="S116">
            <v>23669</v>
          </cell>
          <cell r="T116">
            <v>7716</v>
          </cell>
          <cell r="U116">
            <v>0</v>
          </cell>
          <cell r="V116">
            <v>0</v>
          </cell>
          <cell r="W116">
            <v>978177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653.78</v>
          </cell>
          <cell r="AF116">
            <v>605</v>
          </cell>
          <cell r="AG116">
            <v>21271</v>
          </cell>
          <cell r="AH116">
            <v>0</v>
          </cell>
          <cell r="AI116">
            <v>0</v>
          </cell>
          <cell r="AJ116">
            <v>0</v>
          </cell>
          <cell r="AK116">
            <v>632727</v>
          </cell>
          <cell r="AL116">
            <v>0</v>
          </cell>
          <cell r="AM116">
            <v>1610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1711</v>
          </cell>
          <cell r="AS116">
            <v>0</v>
          </cell>
          <cell r="AT116">
            <v>0</v>
          </cell>
          <cell r="AU116">
            <v>455</v>
          </cell>
          <cell r="AV116">
            <v>0</v>
          </cell>
          <cell r="AW116">
            <v>973</v>
          </cell>
          <cell r="AX116">
            <v>0</v>
          </cell>
          <cell r="AY116">
            <v>0</v>
          </cell>
          <cell r="AZ116">
            <v>0</v>
          </cell>
          <cell r="BA116">
            <v>950</v>
          </cell>
          <cell r="BB116">
            <v>0</v>
          </cell>
          <cell r="BC116">
            <v>64656</v>
          </cell>
          <cell r="BD116">
            <v>0</v>
          </cell>
          <cell r="BE116">
            <v>276</v>
          </cell>
          <cell r="BF116">
            <v>0</v>
          </cell>
          <cell r="BG116">
            <v>74570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2375</v>
          </cell>
          <cell r="BM116">
            <v>0</v>
          </cell>
          <cell r="BN116">
            <v>0</v>
          </cell>
          <cell r="BO116">
            <v>6852.08</v>
          </cell>
          <cell r="BP116">
            <v>0</v>
          </cell>
          <cell r="BQ116">
            <v>0</v>
          </cell>
          <cell r="BR116">
            <v>251361</v>
          </cell>
          <cell r="BS116">
            <v>0</v>
          </cell>
          <cell r="BT116">
            <v>300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3893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2185</v>
          </cell>
          <cell r="CK116">
            <v>0</v>
          </cell>
          <cell r="CL116">
            <v>0</v>
          </cell>
        </row>
        <row r="117">
          <cell r="A117" t="str">
            <v>4301020106.703</v>
          </cell>
          <cell r="B117" t="str">
            <v>รายได้ค่ารักษาบุคคลที่มีปัญหาสถานะและสิทธิ  - เบิกจากส่วนกลาง OP</v>
          </cell>
          <cell r="C117">
            <v>756402</v>
          </cell>
          <cell r="D117">
            <v>0</v>
          </cell>
          <cell r="E117">
            <v>214358</v>
          </cell>
          <cell r="F117">
            <v>97381</v>
          </cell>
          <cell r="G117">
            <v>0</v>
          </cell>
          <cell r="H117">
            <v>0</v>
          </cell>
          <cell r="I117">
            <v>8126.33</v>
          </cell>
          <cell r="J117">
            <v>0</v>
          </cell>
          <cell r="K117">
            <v>0</v>
          </cell>
          <cell r="L117">
            <v>5625.62</v>
          </cell>
          <cell r="M117">
            <v>127970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150</v>
          </cell>
          <cell r="AG117">
            <v>88193.4</v>
          </cell>
          <cell r="AH117">
            <v>0</v>
          </cell>
          <cell r="AI117">
            <v>0</v>
          </cell>
          <cell r="AJ117">
            <v>0</v>
          </cell>
          <cell r="AK117">
            <v>2800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4189</v>
          </cell>
          <cell r="AQ117">
            <v>0</v>
          </cell>
          <cell r="AR117">
            <v>3788</v>
          </cell>
          <cell r="AS117">
            <v>0</v>
          </cell>
          <cell r="AT117">
            <v>4942</v>
          </cell>
          <cell r="AU117">
            <v>0</v>
          </cell>
          <cell r="AV117">
            <v>2525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399726.83</v>
          </cell>
          <cell r="BB117">
            <v>325</v>
          </cell>
          <cell r="BC117">
            <v>2635</v>
          </cell>
          <cell r="BD117">
            <v>0</v>
          </cell>
          <cell r="BE117">
            <v>0</v>
          </cell>
          <cell r="BF117">
            <v>52018</v>
          </cell>
          <cell r="BG117">
            <v>256195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5571</v>
          </cell>
          <cell r="BR117">
            <v>601342</v>
          </cell>
          <cell r="BS117">
            <v>345</v>
          </cell>
          <cell r="BT117">
            <v>0</v>
          </cell>
          <cell r="BU117">
            <v>0</v>
          </cell>
          <cell r="BV117">
            <v>0</v>
          </cell>
          <cell r="BW117">
            <v>1410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1220</v>
          </cell>
          <cell r="CC117">
            <v>0</v>
          </cell>
          <cell r="CD117">
            <v>0</v>
          </cell>
          <cell r="CE117">
            <v>98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</row>
        <row r="118">
          <cell r="A118" t="str">
            <v>4301020106.704</v>
          </cell>
          <cell r="B118" t="str">
    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-1303</v>
          </cell>
          <cell r="M118">
            <v>0</v>
          </cell>
          <cell r="N118">
            <v>0</v>
          </cell>
          <cell r="O118">
            <v>-1737</v>
          </cell>
          <cell r="P118">
            <v>0</v>
          </cell>
          <cell r="Q118">
            <v>0</v>
          </cell>
          <cell r="R118">
            <v>0</v>
          </cell>
          <cell r="S118">
            <v>-68810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-620925</v>
          </cell>
          <cell r="AA118">
            <v>0</v>
          </cell>
          <cell r="AB118">
            <v>0</v>
          </cell>
          <cell r="AC118">
            <v>0</v>
          </cell>
          <cell r="AD118">
            <v>-27370</v>
          </cell>
          <cell r="AE118">
            <v>-5605.21</v>
          </cell>
          <cell r="AF118">
            <v>0</v>
          </cell>
          <cell r="AG118">
            <v>-22409</v>
          </cell>
          <cell r="AH118">
            <v>-88823</v>
          </cell>
          <cell r="AI118">
            <v>-1182</v>
          </cell>
          <cell r="AJ118">
            <v>-13441.93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-5044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6907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-19243</v>
          </cell>
          <cell r="BD118">
            <v>0</v>
          </cell>
          <cell r="BE118">
            <v>0</v>
          </cell>
          <cell r="BF118">
            <v>0</v>
          </cell>
          <cell r="BG118">
            <v>-26789.5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</row>
        <row r="119">
          <cell r="A119" t="str">
            <v>4301020106.705</v>
          </cell>
          <cell r="B119" t="str">
            <v>ส่วนต่างค่ารักษาที่สูงกว่าข้อตกลงในการจ่ายตาม DRG บุคคลที่มีปัญหาสถานะและสิทธิ</v>
          </cell>
          <cell r="C119">
            <v>-1124121.32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-22032.81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-7133.88</v>
          </cell>
          <cell r="U119">
            <v>0</v>
          </cell>
          <cell r="V119">
            <v>0</v>
          </cell>
          <cell r="W119">
            <v>0</v>
          </cell>
          <cell r="X119">
            <v>-5461.28</v>
          </cell>
          <cell r="Y119">
            <v>-54426.59</v>
          </cell>
          <cell r="Z119">
            <v>-42230.559999999998</v>
          </cell>
          <cell r="AA119">
            <v>0</v>
          </cell>
          <cell r="AB119">
            <v>0</v>
          </cell>
          <cell r="AC119">
            <v>-111921.06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-4111.96</v>
          </cell>
          <cell r="AI119">
            <v>-3433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-947.4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-6475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-870322.09</v>
          </cell>
          <cell r="BD119">
            <v>-49727.3</v>
          </cell>
          <cell r="BE119">
            <v>-1975.04</v>
          </cell>
          <cell r="BF119">
            <v>0</v>
          </cell>
          <cell r="BG119">
            <v>-133463.65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-1629188.49</v>
          </cell>
          <cell r="BS119">
            <v>-345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</row>
        <row r="120">
          <cell r="A120" t="str">
            <v>4301020106.706</v>
          </cell>
          <cell r="B120" t="str">
            <v>ส่วนต่างค่ารักษาที่ต่ำกว่าข้อตกลงในการจ่ายตาม DRG บุคคลที่มีปัญหาสถานะและสิทธิ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85050.89</v>
          </cell>
          <cell r="J120">
            <v>0</v>
          </cell>
          <cell r="K120">
            <v>0</v>
          </cell>
          <cell r="L120">
            <v>0</v>
          </cell>
          <cell r="M120">
            <v>1000</v>
          </cell>
          <cell r="N120">
            <v>0</v>
          </cell>
          <cell r="O120">
            <v>44313.760000000002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1171.5999999999999</v>
          </cell>
          <cell r="U120">
            <v>0</v>
          </cell>
          <cell r="V120">
            <v>0</v>
          </cell>
          <cell r="W120">
            <v>138057.32</v>
          </cell>
          <cell r="X120">
            <v>25849.81</v>
          </cell>
          <cell r="Y120">
            <v>194970.68</v>
          </cell>
          <cell r="Z120">
            <v>104630.96</v>
          </cell>
          <cell r="AA120">
            <v>0</v>
          </cell>
          <cell r="AB120">
            <v>0</v>
          </cell>
          <cell r="AC120">
            <v>182830.37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17820</v>
          </cell>
          <cell r="AL120">
            <v>0</v>
          </cell>
          <cell r="AM120">
            <v>0</v>
          </cell>
          <cell r="AN120">
            <v>0</v>
          </cell>
          <cell r="AO120">
            <v>34862.04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487485.03</v>
          </cell>
          <cell r="BD120">
            <v>82529.09</v>
          </cell>
          <cell r="BE120">
            <v>174818.87</v>
          </cell>
          <cell r="BF120">
            <v>0</v>
          </cell>
          <cell r="BG120">
            <v>108460.24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717289.36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1948</v>
          </cell>
          <cell r="CK120">
            <v>0</v>
          </cell>
          <cell r="CL120">
            <v>0</v>
          </cell>
        </row>
        <row r="121">
          <cell r="A121" t="str">
            <v>4301020106.709</v>
          </cell>
          <cell r="B121" t="str">
            <v>รายได้ค่ารักษา-บุคคลที่มีปัญหาสถานะและสิทธิ OP ใน CUP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6315</v>
          </cell>
          <cell r="K121">
            <v>0</v>
          </cell>
          <cell r="L121">
            <v>1303</v>
          </cell>
          <cell r="M121">
            <v>0</v>
          </cell>
          <cell r="N121">
            <v>0</v>
          </cell>
          <cell r="O121">
            <v>72463</v>
          </cell>
          <cell r="P121">
            <v>0</v>
          </cell>
          <cell r="Q121">
            <v>11971</v>
          </cell>
          <cell r="R121">
            <v>0</v>
          </cell>
          <cell r="S121">
            <v>25914</v>
          </cell>
          <cell r="T121">
            <v>0</v>
          </cell>
          <cell r="U121">
            <v>0</v>
          </cell>
          <cell r="V121">
            <v>56450</v>
          </cell>
          <cell r="W121">
            <v>205931</v>
          </cell>
          <cell r="X121">
            <v>96999</v>
          </cell>
          <cell r="Y121">
            <v>929781</v>
          </cell>
          <cell r="Z121">
            <v>620925</v>
          </cell>
          <cell r="AA121">
            <v>137210</v>
          </cell>
          <cell r="AB121">
            <v>164965</v>
          </cell>
          <cell r="AC121">
            <v>1846165</v>
          </cell>
          <cell r="AD121">
            <v>27370</v>
          </cell>
          <cell r="AE121">
            <v>3277</v>
          </cell>
          <cell r="AF121">
            <v>3098</v>
          </cell>
          <cell r="AG121">
            <v>1138</v>
          </cell>
          <cell r="AH121">
            <v>88823</v>
          </cell>
          <cell r="AI121">
            <v>4615</v>
          </cell>
          <cell r="AJ121">
            <v>16801</v>
          </cell>
          <cell r="AK121">
            <v>699067</v>
          </cell>
          <cell r="AL121">
            <v>0</v>
          </cell>
          <cell r="AM121">
            <v>0</v>
          </cell>
          <cell r="AN121">
            <v>1489</v>
          </cell>
          <cell r="AO121">
            <v>78103</v>
          </cell>
          <cell r="AP121">
            <v>12989</v>
          </cell>
          <cell r="AQ121">
            <v>0</v>
          </cell>
          <cell r="AR121">
            <v>11814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438</v>
          </cell>
          <cell r="AX121">
            <v>0</v>
          </cell>
          <cell r="AY121">
            <v>0</v>
          </cell>
          <cell r="AZ121">
            <v>0</v>
          </cell>
          <cell r="BA121">
            <v>37128</v>
          </cell>
          <cell r="BB121">
            <v>0</v>
          </cell>
          <cell r="BC121">
            <v>523092</v>
          </cell>
          <cell r="BD121">
            <v>342317</v>
          </cell>
          <cell r="BE121">
            <v>152951.75</v>
          </cell>
          <cell r="BF121">
            <v>0</v>
          </cell>
          <cell r="BG121">
            <v>527400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72976</v>
          </cell>
          <cell r="BM121">
            <v>0</v>
          </cell>
          <cell r="BN121">
            <v>7146</v>
          </cell>
          <cell r="BO121">
            <v>0</v>
          </cell>
          <cell r="BP121">
            <v>0</v>
          </cell>
          <cell r="BQ121">
            <v>0</v>
          </cell>
          <cell r="BR121">
            <v>65140</v>
          </cell>
          <cell r="BS121">
            <v>0</v>
          </cell>
          <cell r="BT121">
            <v>0</v>
          </cell>
          <cell r="BU121">
            <v>163160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3194</v>
          </cell>
          <cell r="CC121">
            <v>6012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385</v>
          </cell>
          <cell r="CI121">
            <v>0</v>
          </cell>
          <cell r="CJ121">
            <v>12109</v>
          </cell>
          <cell r="CK121">
            <v>0</v>
          </cell>
          <cell r="CL121">
            <v>0</v>
          </cell>
        </row>
        <row r="122">
          <cell r="A122" t="str">
            <v>4301020106.710</v>
          </cell>
          <cell r="B122" t="str">
            <v>รายได้ค่ารักษาบุคคลที่มีปัญหาสถานะและสิทธิ  - เบิกจากส่วนกลาง IP</v>
          </cell>
          <cell r="C122">
            <v>3247394</v>
          </cell>
          <cell r="D122">
            <v>0</v>
          </cell>
          <cell r="E122">
            <v>2362</v>
          </cell>
          <cell r="F122">
            <v>0</v>
          </cell>
          <cell r="G122">
            <v>0</v>
          </cell>
          <cell r="H122">
            <v>0</v>
          </cell>
          <cell r="I122">
            <v>29616.15</v>
          </cell>
          <cell r="J122">
            <v>20386</v>
          </cell>
          <cell r="K122">
            <v>0</v>
          </cell>
          <cell r="L122">
            <v>0</v>
          </cell>
          <cell r="M122">
            <v>285934</v>
          </cell>
          <cell r="N122">
            <v>0</v>
          </cell>
          <cell r="O122">
            <v>175931</v>
          </cell>
          <cell r="P122">
            <v>0</v>
          </cell>
          <cell r="Q122">
            <v>0</v>
          </cell>
          <cell r="R122">
            <v>23260</v>
          </cell>
          <cell r="S122">
            <v>12367</v>
          </cell>
          <cell r="T122">
            <v>13070</v>
          </cell>
          <cell r="U122">
            <v>0</v>
          </cell>
          <cell r="V122">
            <v>14683</v>
          </cell>
          <cell r="W122">
            <v>3349923</v>
          </cell>
          <cell r="X122">
            <v>78126</v>
          </cell>
          <cell r="Y122">
            <v>313201</v>
          </cell>
          <cell r="Z122">
            <v>266575</v>
          </cell>
          <cell r="AA122">
            <v>50443.25</v>
          </cell>
          <cell r="AB122">
            <v>65871</v>
          </cell>
          <cell r="AC122">
            <v>1135496</v>
          </cell>
          <cell r="AD122">
            <v>45693</v>
          </cell>
          <cell r="AE122">
            <v>0</v>
          </cell>
          <cell r="AF122">
            <v>0</v>
          </cell>
          <cell r="AG122">
            <v>157000</v>
          </cell>
          <cell r="AH122">
            <v>63481</v>
          </cell>
          <cell r="AI122">
            <v>0</v>
          </cell>
          <cell r="AJ122">
            <v>5656</v>
          </cell>
          <cell r="AK122">
            <v>2088207.35</v>
          </cell>
          <cell r="AL122">
            <v>0</v>
          </cell>
          <cell r="AM122">
            <v>2840</v>
          </cell>
          <cell r="AN122">
            <v>0</v>
          </cell>
          <cell r="AO122">
            <v>21297</v>
          </cell>
          <cell r="AP122">
            <v>4653</v>
          </cell>
          <cell r="AQ122">
            <v>0</v>
          </cell>
          <cell r="AR122">
            <v>21183</v>
          </cell>
          <cell r="AS122">
            <v>0</v>
          </cell>
          <cell r="AT122">
            <v>0</v>
          </cell>
          <cell r="AU122">
            <v>3384</v>
          </cell>
          <cell r="AV122">
            <v>0</v>
          </cell>
          <cell r="AW122">
            <v>7820</v>
          </cell>
          <cell r="AX122">
            <v>0</v>
          </cell>
          <cell r="AY122">
            <v>0</v>
          </cell>
          <cell r="AZ122">
            <v>0</v>
          </cell>
          <cell r="BA122">
            <v>1906</v>
          </cell>
          <cell r="BB122">
            <v>0</v>
          </cell>
          <cell r="BC122">
            <v>1073892</v>
          </cell>
          <cell r="BD122">
            <v>211180</v>
          </cell>
          <cell r="BE122">
            <v>124814</v>
          </cell>
          <cell r="BF122">
            <v>0</v>
          </cell>
          <cell r="BG122">
            <v>1265803.7</v>
          </cell>
          <cell r="BH122">
            <v>1270.22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1016.17</v>
          </cell>
          <cell r="BP122">
            <v>0</v>
          </cell>
          <cell r="BQ122">
            <v>0</v>
          </cell>
          <cell r="BR122">
            <v>4532175</v>
          </cell>
          <cell r="BS122">
            <v>0</v>
          </cell>
          <cell r="BT122">
            <v>0</v>
          </cell>
          <cell r="BU122">
            <v>107633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11182.64</v>
          </cell>
          <cell r="CC122">
            <v>0</v>
          </cell>
          <cell r="CD122">
            <v>11055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</row>
        <row r="123">
          <cell r="A123" t="str">
            <v>4301020106.711</v>
          </cell>
          <cell r="B123" t="str">
            <v>ส่วนต่างค่ารักษาที่สูงกว่าเหมาจ่ายรายหัว-เงินอุดหนุนบุคคลที่มีปัญหาและสถานะและสิทธิ OP ใน CUP</v>
          </cell>
          <cell r="C123">
            <v>0</v>
          </cell>
          <cell r="D123">
            <v>0</v>
          </cell>
          <cell r="E123">
            <v>-189.88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-6315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-72463</v>
          </cell>
          <cell r="P123">
            <v>0</v>
          </cell>
          <cell r="Q123">
            <v>-11971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-56450</v>
          </cell>
          <cell r="W123">
            <v>-205931</v>
          </cell>
          <cell r="X123">
            <v>-6173</v>
          </cell>
          <cell r="Y123">
            <v>-80680</v>
          </cell>
          <cell r="Z123">
            <v>0</v>
          </cell>
          <cell r="AA123">
            <v>-75777.64</v>
          </cell>
          <cell r="AB123">
            <v>0</v>
          </cell>
          <cell r="AC123">
            <v>-1846165</v>
          </cell>
          <cell r="AD123">
            <v>0</v>
          </cell>
          <cell r="AE123">
            <v>0</v>
          </cell>
          <cell r="AF123">
            <v>-9093</v>
          </cell>
          <cell r="AG123">
            <v>0</v>
          </cell>
          <cell r="AH123">
            <v>0</v>
          </cell>
          <cell r="AI123">
            <v>0</v>
          </cell>
          <cell r="AJ123">
            <v>-2372</v>
          </cell>
          <cell r="AK123">
            <v>0</v>
          </cell>
          <cell r="AL123">
            <v>0</v>
          </cell>
          <cell r="AM123">
            <v>-1610</v>
          </cell>
          <cell r="AN123">
            <v>0</v>
          </cell>
          <cell r="AO123">
            <v>-78103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-438</v>
          </cell>
          <cell r="AX123">
            <v>0</v>
          </cell>
          <cell r="AY123">
            <v>0</v>
          </cell>
          <cell r="AZ123">
            <v>0</v>
          </cell>
          <cell r="BA123">
            <v>-126527</v>
          </cell>
          <cell r="BB123">
            <v>0</v>
          </cell>
          <cell r="BC123">
            <v>-523092</v>
          </cell>
          <cell r="BD123">
            <v>-33556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-75351</v>
          </cell>
          <cell r="BM123">
            <v>0</v>
          </cell>
          <cell r="BN123">
            <v>-7146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-98556.37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-3792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-385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</row>
        <row r="124">
          <cell r="A124" t="str">
            <v>4301020106.712</v>
          </cell>
          <cell r="B124" t="str">
            <v>รายได้เงินอุดหนุนเหมาจ่ายรายหัวสำหรับบุคคลที่มีปัญหาสถานะและสิทธิ</v>
          </cell>
          <cell r="C124">
            <v>0</v>
          </cell>
          <cell r="D124">
            <v>42192.14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7032.02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54067.42</v>
          </cell>
          <cell r="Y124">
            <v>301572.47999999998</v>
          </cell>
          <cell r="Z124">
            <v>794647.47</v>
          </cell>
          <cell r="AA124">
            <v>0</v>
          </cell>
          <cell r="AB124">
            <v>49073.05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326199</v>
          </cell>
          <cell r="AL124">
            <v>0</v>
          </cell>
          <cell r="AM124">
            <v>5728.52</v>
          </cell>
          <cell r="AN124">
            <v>0</v>
          </cell>
          <cell r="AO124">
            <v>0</v>
          </cell>
          <cell r="AP124">
            <v>0</v>
          </cell>
          <cell r="AQ124">
            <v>2813</v>
          </cell>
          <cell r="AR124">
            <v>46412</v>
          </cell>
          <cell r="AS124">
            <v>0</v>
          </cell>
          <cell r="AT124">
            <v>16449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507357.2</v>
          </cell>
          <cell r="BE124">
            <v>1331148.29</v>
          </cell>
          <cell r="BF124">
            <v>204669.31</v>
          </cell>
          <cell r="BG124">
            <v>1822751.63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37937.360000000001</v>
          </cell>
          <cell r="BP124">
            <v>0</v>
          </cell>
          <cell r="BQ124">
            <v>0</v>
          </cell>
          <cell r="BR124">
            <v>378403.39</v>
          </cell>
          <cell r="BS124">
            <v>7032.02</v>
          </cell>
          <cell r="BT124">
            <v>5625.62</v>
          </cell>
          <cell r="BU124">
            <v>-13423</v>
          </cell>
          <cell r="BV124">
            <v>0</v>
          </cell>
          <cell r="BW124">
            <v>4384.62</v>
          </cell>
          <cell r="BX124">
            <v>12448.91</v>
          </cell>
          <cell r="BY124">
            <v>0</v>
          </cell>
          <cell r="BZ124">
            <v>0</v>
          </cell>
          <cell r="CA124">
            <v>10140.83</v>
          </cell>
          <cell r="CB124">
            <v>78136.66</v>
          </cell>
          <cell r="CC124">
            <v>19303.29</v>
          </cell>
          <cell r="CD124">
            <v>0</v>
          </cell>
          <cell r="CE124">
            <v>17286.86</v>
          </cell>
          <cell r="CF124">
            <v>0</v>
          </cell>
          <cell r="CG124">
            <v>0</v>
          </cell>
          <cell r="CH124">
            <v>9844.83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</row>
        <row r="125">
          <cell r="A125" t="str">
            <v>4301020108.101</v>
          </cell>
          <cell r="B125" t="str">
            <v>รายได้เงินนอกงบประมาณ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80000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</row>
        <row r="126">
          <cell r="A126" t="str">
            <v>4301030102.101</v>
          </cell>
          <cell r="B126" t="str">
            <v>รายได้ค่าเช่าอสังหาริมทรัพย์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6400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</row>
        <row r="127">
          <cell r="A127" t="str">
            <v>4301030104.101</v>
          </cell>
          <cell r="B127" t="str">
            <v>รายได้ค่าเช่าอื่น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4400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5000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5000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39000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300</v>
          </cell>
          <cell r="BP127">
            <v>1500</v>
          </cell>
          <cell r="BQ127">
            <v>0</v>
          </cell>
          <cell r="BR127">
            <v>261544.92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</row>
        <row r="128">
          <cell r="A128" t="str">
            <v>4302010106.101</v>
          </cell>
          <cell r="B128" t="str">
            <v>รายได้จากการช่วยเหลือเพื่อการดำเนินงานจาก อปท.</v>
          </cell>
          <cell r="C128">
            <v>0</v>
          </cell>
          <cell r="D128">
            <v>163900</v>
          </cell>
          <cell r="E128">
            <v>194930</v>
          </cell>
          <cell r="F128">
            <v>259150</v>
          </cell>
          <cell r="G128">
            <v>52600</v>
          </cell>
          <cell r="H128">
            <v>520436.92</v>
          </cell>
          <cell r="I128">
            <v>0</v>
          </cell>
          <cell r="J128">
            <v>240000</v>
          </cell>
          <cell r="K128">
            <v>262850</v>
          </cell>
          <cell r="L128">
            <v>286400</v>
          </cell>
          <cell r="M128">
            <v>350329</v>
          </cell>
          <cell r="N128">
            <v>58250</v>
          </cell>
          <cell r="O128">
            <v>0</v>
          </cell>
          <cell r="P128">
            <v>209443</v>
          </cell>
          <cell r="Q128">
            <v>718110</v>
          </cell>
          <cell r="R128">
            <v>0</v>
          </cell>
          <cell r="S128">
            <v>72445</v>
          </cell>
          <cell r="T128">
            <v>320500</v>
          </cell>
          <cell r="U128">
            <v>401950</v>
          </cell>
          <cell r="V128">
            <v>57450</v>
          </cell>
          <cell r="W128">
            <v>0</v>
          </cell>
          <cell r="X128">
            <v>25080</v>
          </cell>
          <cell r="Y128">
            <v>140000</v>
          </cell>
          <cell r="Z128">
            <v>56340</v>
          </cell>
          <cell r="AA128">
            <v>59507</v>
          </cell>
          <cell r="AB128">
            <v>79780</v>
          </cell>
          <cell r="AC128">
            <v>0</v>
          </cell>
          <cell r="AD128">
            <v>308030</v>
          </cell>
          <cell r="AE128">
            <v>148090</v>
          </cell>
          <cell r="AF128">
            <v>1500</v>
          </cell>
          <cell r="AG128">
            <v>0</v>
          </cell>
          <cell r="AH128">
            <v>568073.5</v>
          </cell>
          <cell r="AI128">
            <v>0</v>
          </cell>
          <cell r="AJ128">
            <v>296185</v>
          </cell>
          <cell r="AK128">
            <v>200000</v>
          </cell>
          <cell r="AL128">
            <v>146000</v>
          </cell>
          <cell r="AM128">
            <v>73205</v>
          </cell>
          <cell r="AN128">
            <v>335000</v>
          </cell>
          <cell r="AO128">
            <v>418198</v>
          </cell>
          <cell r="AP128">
            <v>233722</v>
          </cell>
          <cell r="AQ128">
            <v>158000</v>
          </cell>
          <cell r="AR128">
            <v>511055</v>
          </cell>
          <cell r="AS128">
            <v>172800</v>
          </cell>
          <cell r="AT128">
            <v>0</v>
          </cell>
          <cell r="AU128">
            <v>263800</v>
          </cell>
          <cell r="AV128">
            <v>431900</v>
          </cell>
          <cell r="AW128">
            <v>140100</v>
          </cell>
          <cell r="AX128">
            <v>171688</v>
          </cell>
          <cell r="AY128">
            <v>207390</v>
          </cell>
          <cell r="AZ128">
            <v>20000</v>
          </cell>
          <cell r="BA128">
            <v>712185</v>
          </cell>
          <cell r="BB128">
            <v>63510</v>
          </cell>
          <cell r="BC128">
            <v>393100</v>
          </cell>
          <cell r="BD128">
            <v>40000</v>
          </cell>
          <cell r="BE128">
            <v>0</v>
          </cell>
          <cell r="BF128">
            <v>0</v>
          </cell>
          <cell r="BG128">
            <v>349730</v>
          </cell>
          <cell r="BH128">
            <v>196700</v>
          </cell>
          <cell r="BI128">
            <v>91750</v>
          </cell>
          <cell r="BJ128">
            <v>0</v>
          </cell>
          <cell r="BK128">
            <v>39864</v>
          </cell>
          <cell r="BL128">
            <v>635664</v>
          </cell>
          <cell r="BM128">
            <v>0</v>
          </cell>
          <cell r="BN128">
            <v>0</v>
          </cell>
          <cell r="BO128">
            <v>0</v>
          </cell>
          <cell r="BP128">
            <v>340520</v>
          </cell>
          <cell r="BQ128">
            <v>5000</v>
          </cell>
          <cell r="BR128">
            <v>0</v>
          </cell>
          <cell r="BS128">
            <v>96950</v>
          </cell>
          <cell r="BT128">
            <v>158200</v>
          </cell>
          <cell r="BU128">
            <v>170000</v>
          </cell>
          <cell r="BV128">
            <v>187980</v>
          </cell>
          <cell r="BW128">
            <v>215486</v>
          </cell>
          <cell r="BX128">
            <v>259680</v>
          </cell>
          <cell r="BY128">
            <v>186895</v>
          </cell>
          <cell r="BZ128">
            <v>593305</v>
          </cell>
          <cell r="CA128">
            <v>314255</v>
          </cell>
          <cell r="CB128">
            <v>0</v>
          </cell>
          <cell r="CC128">
            <v>0</v>
          </cell>
          <cell r="CD128">
            <v>208000</v>
          </cell>
          <cell r="CE128">
            <v>628598.84</v>
          </cell>
          <cell r="CF128">
            <v>242735</v>
          </cell>
          <cell r="CG128">
            <v>290590</v>
          </cell>
          <cell r="CH128">
            <v>57840</v>
          </cell>
          <cell r="CI128">
            <v>77480</v>
          </cell>
          <cell r="CJ128">
            <v>171469</v>
          </cell>
          <cell r="CK128">
            <v>0</v>
          </cell>
          <cell r="CL128">
            <v>0</v>
          </cell>
        </row>
        <row r="129">
          <cell r="A129" t="str">
            <v>4302010199.101</v>
          </cell>
          <cell r="B129" t="str">
            <v>รายได้จากการช่วยเหลือเพื่อการดำเนินงานอื่น</v>
          </cell>
          <cell r="C129">
            <v>117500</v>
          </cell>
          <cell r="D129">
            <v>1200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794309</v>
          </cell>
          <cell r="N129">
            <v>172000</v>
          </cell>
          <cell r="O129">
            <v>93440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128667.45</v>
          </cell>
          <cell r="AA129">
            <v>16820</v>
          </cell>
          <cell r="AB129">
            <v>0</v>
          </cell>
          <cell r="AC129">
            <v>0</v>
          </cell>
          <cell r="AD129">
            <v>130086</v>
          </cell>
          <cell r="AE129">
            <v>0</v>
          </cell>
          <cell r="AF129">
            <v>14122.83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420000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60460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4700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13450</v>
          </cell>
          <cell r="BI129">
            <v>4000000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600000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30000</v>
          </cell>
          <cell r="CE129">
            <v>0</v>
          </cell>
          <cell r="CF129">
            <v>0</v>
          </cell>
          <cell r="CG129">
            <v>0</v>
          </cell>
          <cell r="CH129">
            <v>10000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</row>
        <row r="130">
          <cell r="A130" t="str">
            <v>4302020107.101</v>
          </cell>
          <cell r="B130" t="str">
            <v>รายได้จากการช่วยเหลือเพื่อการลงทุนจากอปท.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1010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78280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</row>
        <row r="131">
          <cell r="A131" t="str">
            <v>4302020199.101</v>
          </cell>
          <cell r="B131" t="str">
            <v>รายได้จากการช่วยเหลือเพื่อการลงทุนอื่น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500000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</row>
        <row r="132">
          <cell r="A132" t="str">
            <v>4302020199.102</v>
          </cell>
          <cell r="B132" t="str">
            <v>รายได้จากการช่วยเหลือเพื่อการดำเนินงานจากหน่วยงานภาครัฐ</v>
          </cell>
          <cell r="C132">
            <v>0</v>
          </cell>
          <cell r="D132">
            <v>102000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18400</v>
          </cell>
          <cell r="N132">
            <v>0</v>
          </cell>
          <cell r="O132">
            <v>0</v>
          </cell>
          <cell r="P132">
            <v>31300</v>
          </cell>
          <cell r="Q132">
            <v>0</v>
          </cell>
          <cell r="R132">
            <v>0</v>
          </cell>
          <cell r="S132">
            <v>4950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800000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380000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150000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20000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65000</v>
          </cell>
          <cell r="CA132">
            <v>0</v>
          </cell>
          <cell r="CB132">
            <v>0</v>
          </cell>
          <cell r="CC132">
            <v>0</v>
          </cell>
          <cell r="CD132">
            <v>288860</v>
          </cell>
          <cell r="CE132">
            <v>0</v>
          </cell>
          <cell r="CF132">
            <v>250000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</row>
        <row r="133">
          <cell r="A133" t="str">
            <v>4302030101.101</v>
          </cell>
          <cell r="B133" t="str">
            <v>รายได้จากการรับบริจาค-เงินสดและรายการเทียบเท่าเงินสด</v>
          </cell>
          <cell r="C133">
            <v>376864</v>
          </cell>
          <cell r="D133">
            <v>0</v>
          </cell>
          <cell r="E133">
            <v>25713.32</v>
          </cell>
          <cell r="F133">
            <v>246900</v>
          </cell>
          <cell r="G133">
            <v>0</v>
          </cell>
          <cell r="H133">
            <v>431726.86</v>
          </cell>
          <cell r="I133">
            <v>31764</v>
          </cell>
          <cell r="J133">
            <v>654372.34</v>
          </cell>
          <cell r="K133">
            <v>38154.35</v>
          </cell>
          <cell r="L133">
            <v>8000</v>
          </cell>
          <cell r="M133">
            <v>49800</v>
          </cell>
          <cell r="N133">
            <v>2669</v>
          </cell>
          <cell r="O133">
            <v>303506</v>
          </cell>
          <cell r="P133">
            <v>6505</v>
          </cell>
          <cell r="Q133">
            <v>0</v>
          </cell>
          <cell r="R133">
            <v>20190</v>
          </cell>
          <cell r="S133">
            <v>12220</v>
          </cell>
          <cell r="T133">
            <v>1000</v>
          </cell>
          <cell r="U133">
            <v>45876</v>
          </cell>
          <cell r="V133">
            <v>96278.65</v>
          </cell>
          <cell r="W133">
            <v>2458520.59</v>
          </cell>
          <cell r="X133">
            <v>3640.6</v>
          </cell>
          <cell r="Y133">
            <v>104660</v>
          </cell>
          <cell r="Z133">
            <v>94142.01</v>
          </cell>
          <cell r="AA133">
            <v>85280</v>
          </cell>
          <cell r="AB133">
            <v>13200</v>
          </cell>
          <cell r="AC133">
            <v>18850</v>
          </cell>
          <cell r="AD133">
            <v>346222</v>
          </cell>
          <cell r="AE133">
            <v>44685</v>
          </cell>
          <cell r="AF133">
            <v>1500</v>
          </cell>
          <cell r="AG133">
            <v>4500</v>
          </cell>
          <cell r="AH133">
            <v>0</v>
          </cell>
          <cell r="AI133">
            <v>3831.98</v>
          </cell>
          <cell r="AJ133">
            <v>979333.5</v>
          </cell>
          <cell r="AK133">
            <v>8287518.5700000003</v>
          </cell>
          <cell r="AL133">
            <v>0</v>
          </cell>
          <cell r="AM133">
            <v>75406</v>
          </cell>
          <cell r="AN133">
            <v>1603830.53</v>
          </cell>
          <cell r="AO133">
            <v>1500</v>
          </cell>
          <cell r="AP133">
            <v>0</v>
          </cell>
          <cell r="AQ133">
            <v>0</v>
          </cell>
          <cell r="AR133">
            <v>4846603.25</v>
          </cell>
          <cell r="AS133">
            <v>0</v>
          </cell>
          <cell r="AT133">
            <v>0</v>
          </cell>
          <cell r="AU133">
            <v>15194</v>
          </cell>
          <cell r="AV133">
            <v>10000</v>
          </cell>
          <cell r="AW133">
            <v>8429</v>
          </cell>
          <cell r="AX133">
            <v>441659.5</v>
          </cell>
          <cell r="AY133">
            <v>30100</v>
          </cell>
          <cell r="AZ133">
            <v>0</v>
          </cell>
          <cell r="BA133">
            <v>0</v>
          </cell>
          <cell r="BB133">
            <v>169279</v>
          </cell>
          <cell r="BC133">
            <v>5187163.9400000004</v>
          </cell>
          <cell r="BD133">
            <v>11011</v>
          </cell>
          <cell r="BE133">
            <v>229837</v>
          </cell>
          <cell r="BF133">
            <v>3000</v>
          </cell>
          <cell r="BG133">
            <v>97362</v>
          </cell>
          <cell r="BH133">
            <v>26986</v>
          </cell>
          <cell r="BI133">
            <v>0</v>
          </cell>
          <cell r="BJ133">
            <v>8000</v>
          </cell>
          <cell r="BK133">
            <v>0</v>
          </cell>
          <cell r="BL133">
            <v>0</v>
          </cell>
          <cell r="BM133">
            <v>80000</v>
          </cell>
          <cell r="BN133">
            <v>42623</v>
          </cell>
          <cell r="BO133">
            <v>10000</v>
          </cell>
          <cell r="BP133">
            <v>0</v>
          </cell>
          <cell r="BQ133">
            <v>0</v>
          </cell>
          <cell r="BR133">
            <v>8831702.5199999996</v>
          </cell>
          <cell r="BS133">
            <v>4500</v>
          </cell>
          <cell r="BT133">
            <v>179700</v>
          </cell>
          <cell r="BU133">
            <v>0</v>
          </cell>
          <cell r="BV133">
            <v>0</v>
          </cell>
          <cell r="BW133">
            <v>152982.76999999999</v>
          </cell>
          <cell r="BX133">
            <v>3015000</v>
          </cell>
          <cell r="BY133">
            <v>0</v>
          </cell>
          <cell r="BZ133">
            <v>4225</v>
          </cell>
          <cell r="CA133">
            <v>3040</v>
          </cell>
          <cell r="CB133">
            <v>10</v>
          </cell>
          <cell r="CC133">
            <v>5000</v>
          </cell>
          <cell r="CD133">
            <v>20000</v>
          </cell>
          <cell r="CE133">
            <v>697510</v>
          </cell>
          <cell r="CF133">
            <v>0</v>
          </cell>
          <cell r="CG133">
            <v>200000</v>
          </cell>
          <cell r="CH133">
            <v>0</v>
          </cell>
          <cell r="CI133">
            <v>0</v>
          </cell>
          <cell r="CJ133">
            <v>5000</v>
          </cell>
          <cell r="CK133">
            <v>0</v>
          </cell>
          <cell r="CL133">
            <v>214720.12</v>
          </cell>
        </row>
        <row r="134">
          <cell r="A134" t="str">
            <v>4302030101.102</v>
          </cell>
          <cell r="B134" t="str">
            <v>รายได้จากการรับบริจาค-สินทรัพย์อื่น</v>
          </cell>
          <cell r="C134">
            <v>0</v>
          </cell>
          <cell r="D134">
            <v>0</v>
          </cell>
          <cell r="E134">
            <v>31961.41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233395.92</v>
          </cell>
          <cell r="N134">
            <v>0</v>
          </cell>
          <cell r="O134">
            <v>11493999.91</v>
          </cell>
          <cell r="P134">
            <v>37333.35</v>
          </cell>
          <cell r="Q134">
            <v>186775.81</v>
          </cell>
          <cell r="R134">
            <v>0</v>
          </cell>
          <cell r="S134">
            <v>11990</v>
          </cell>
          <cell r="T134">
            <v>30842</v>
          </cell>
          <cell r="U134">
            <v>0</v>
          </cell>
          <cell r="V134">
            <v>0</v>
          </cell>
          <cell r="W134">
            <v>6766445.9400000004</v>
          </cell>
          <cell r="X134">
            <v>0</v>
          </cell>
          <cell r="Y134">
            <v>0</v>
          </cell>
          <cell r="Z134">
            <v>0</v>
          </cell>
          <cell r="AA134">
            <v>635888.34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3452767.73</v>
          </cell>
          <cell r="AI134">
            <v>0</v>
          </cell>
          <cell r="AJ134">
            <v>0</v>
          </cell>
          <cell r="AK134">
            <v>12410156.880000001</v>
          </cell>
          <cell r="AL134">
            <v>0</v>
          </cell>
          <cell r="AM134">
            <v>293300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41645</v>
          </cell>
          <cell r="AU134">
            <v>0</v>
          </cell>
          <cell r="AV134">
            <v>0</v>
          </cell>
          <cell r="AW134">
            <v>290272.5</v>
          </cell>
          <cell r="AX134">
            <v>225680</v>
          </cell>
          <cell r="AY134">
            <v>0</v>
          </cell>
          <cell r="AZ134">
            <v>0</v>
          </cell>
          <cell r="BA134">
            <v>664684.99</v>
          </cell>
          <cell r="BB134">
            <v>9817042.4900000002</v>
          </cell>
          <cell r="BC134">
            <v>17382293.41</v>
          </cell>
          <cell r="BD134">
            <v>207956.31</v>
          </cell>
          <cell r="BE134">
            <v>0</v>
          </cell>
          <cell r="BF134">
            <v>0</v>
          </cell>
          <cell r="BG134">
            <v>3202664.96</v>
          </cell>
          <cell r="BH134">
            <v>0</v>
          </cell>
          <cell r="BI134">
            <v>181124.73</v>
          </cell>
          <cell r="BJ134">
            <v>7790.86</v>
          </cell>
          <cell r="BK134">
            <v>15640.24</v>
          </cell>
          <cell r="BL134">
            <v>467372.79</v>
          </cell>
          <cell r="BM134">
            <v>126527.33</v>
          </cell>
          <cell r="BN134">
            <v>1844908.98</v>
          </cell>
          <cell r="BO134">
            <v>0</v>
          </cell>
          <cell r="BP134">
            <v>0</v>
          </cell>
          <cell r="BQ134">
            <v>0</v>
          </cell>
          <cell r="BR134">
            <v>2890000</v>
          </cell>
          <cell r="BS134">
            <v>47600</v>
          </cell>
          <cell r="BT134">
            <v>0</v>
          </cell>
          <cell r="BU134">
            <v>2886491.49</v>
          </cell>
          <cell r="BV134">
            <v>0</v>
          </cell>
          <cell r="BW134">
            <v>9600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351066.72</v>
          </cell>
          <cell r="CC134">
            <v>0</v>
          </cell>
          <cell r="CD134">
            <v>0</v>
          </cell>
          <cell r="CE134">
            <v>913397.29</v>
          </cell>
          <cell r="CF134">
            <v>0</v>
          </cell>
          <cell r="CG134">
            <v>0</v>
          </cell>
          <cell r="CH134">
            <v>457142.88</v>
          </cell>
          <cell r="CI134">
            <v>0</v>
          </cell>
          <cell r="CJ134">
            <v>0</v>
          </cell>
          <cell r="CK134">
            <v>927760.01</v>
          </cell>
          <cell r="CL134">
            <v>4583.71</v>
          </cell>
        </row>
        <row r="135">
          <cell r="A135" t="str">
            <v>4302040101.101</v>
          </cell>
          <cell r="B135" t="str">
            <v>พักรับเงินงบอุดหนุน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</row>
        <row r="136">
          <cell r="A136" t="str">
            <v>4303010101.101</v>
          </cell>
          <cell r="B136" t="str">
            <v>รายได้ดอกเบี้ยจากสถาบันการเงิน</v>
          </cell>
          <cell r="C136">
            <v>1109709.8500000001</v>
          </cell>
          <cell r="D136">
            <v>5113.9799999999996</v>
          </cell>
          <cell r="E136">
            <v>93885.47</v>
          </cell>
          <cell r="F136">
            <v>0</v>
          </cell>
          <cell r="G136">
            <v>73261.59</v>
          </cell>
          <cell r="H136">
            <v>38276.9</v>
          </cell>
          <cell r="I136">
            <v>233980.24</v>
          </cell>
          <cell r="J136">
            <v>182869.8</v>
          </cell>
          <cell r="K136">
            <v>82846.66</v>
          </cell>
          <cell r="L136">
            <v>91209.33</v>
          </cell>
          <cell r="M136">
            <v>80542.23</v>
          </cell>
          <cell r="N136">
            <v>12096.69</v>
          </cell>
          <cell r="O136">
            <v>306860.84000000003</v>
          </cell>
          <cell r="P136">
            <v>196687.22</v>
          </cell>
          <cell r="Q136">
            <v>207013.49</v>
          </cell>
          <cell r="R136">
            <v>230437.53</v>
          </cell>
          <cell r="S136">
            <v>30536.1</v>
          </cell>
          <cell r="T136">
            <v>123473.85</v>
          </cell>
          <cell r="U136">
            <v>86574.56</v>
          </cell>
          <cell r="V136">
            <v>49784.47</v>
          </cell>
          <cell r="W136">
            <v>0</v>
          </cell>
          <cell r="X136">
            <v>59592.76</v>
          </cell>
          <cell r="Y136">
            <v>220625.66</v>
          </cell>
          <cell r="Z136">
            <v>118126.3</v>
          </cell>
          <cell r="AA136">
            <v>28591.67</v>
          </cell>
          <cell r="AB136">
            <v>50625.23</v>
          </cell>
          <cell r="AC136">
            <v>2690.1</v>
          </cell>
          <cell r="AD136">
            <v>182021.29</v>
          </cell>
          <cell r="AE136">
            <v>47201.69</v>
          </cell>
          <cell r="AF136">
            <v>39021.67</v>
          </cell>
          <cell r="AG136">
            <v>125114.31</v>
          </cell>
          <cell r="AH136">
            <v>96599.33</v>
          </cell>
          <cell r="AI136">
            <v>220708.92</v>
          </cell>
          <cell r="AJ136">
            <v>0</v>
          </cell>
          <cell r="AK136">
            <v>934014.84</v>
          </cell>
          <cell r="AL136">
            <v>103422.68</v>
          </cell>
          <cell r="AM136">
            <v>122377.42</v>
          </cell>
          <cell r="AN136">
            <v>114936.31</v>
          </cell>
          <cell r="AO136">
            <v>72268.240000000005</v>
          </cell>
          <cell r="AP136">
            <v>85662.92</v>
          </cell>
          <cell r="AQ136">
            <v>32341.360000000001</v>
          </cell>
          <cell r="AR136">
            <v>230805.76000000001</v>
          </cell>
          <cell r="AS136">
            <v>112560.66</v>
          </cell>
          <cell r="AT136">
            <v>45199.72</v>
          </cell>
          <cell r="AU136">
            <v>49486.41</v>
          </cell>
          <cell r="AV136">
            <v>94082.3</v>
          </cell>
          <cell r="AW136">
            <v>60010.68</v>
          </cell>
          <cell r="AX136">
            <v>49603.89</v>
          </cell>
          <cell r="AY136">
            <v>91138.05</v>
          </cell>
          <cell r="AZ136">
            <v>93585.08</v>
          </cell>
          <cell r="BA136">
            <v>392738.9</v>
          </cell>
          <cell r="BB136">
            <v>62839.9</v>
          </cell>
          <cell r="BC136">
            <v>1182122.02</v>
          </cell>
          <cell r="BD136">
            <v>169635.71</v>
          </cell>
          <cell r="BE136">
            <v>46502.78</v>
          </cell>
          <cell r="BF136">
            <v>7361.26</v>
          </cell>
          <cell r="BG136">
            <v>106200.61</v>
          </cell>
          <cell r="BH136">
            <v>37442.65</v>
          </cell>
          <cell r="BI136">
            <v>11100.02</v>
          </cell>
          <cell r="BJ136">
            <v>133306.62</v>
          </cell>
          <cell r="BK136">
            <v>137795.9</v>
          </cell>
          <cell r="BL136">
            <v>501538.06</v>
          </cell>
          <cell r="BM136">
            <v>159405.51999999999</v>
          </cell>
          <cell r="BN136">
            <v>116048.15</v>
          </cell>
          <cell r="BO136">
            <v>103389.37</v>
          </cell>
          <cell r="BP136">
            <v>126959.54</v>
          </cell>
          <cell r="BQ136">
            <v>94623.64</v>
          </cell>
          <cell r="BR136">
            <v>4667784.84</v>
          </cell>
          <cell r="BS136">
            <v>142263.39000000001</v>
          </cell>
          <cell r="BT136">
            <v>4571.54</v>
          </cell>
          <cell r="BU136">
            <v>155915.92000000001</v>
          </cell>
          <cell r="BV136">
            <v>17977.59</v>
          </cell>
          <cell r="BW136">
            <v>0</v>
          </cell>
          <cell r="BX136">
            <v>0</v>
          </cell>
          <cell r="BY136">
            <v>48742.28</v>
          </cell>
          <cell r="BZ136">
            <v>78367.98</v>
          </cell>
          <cell r="CA136">
            <v>77666.259999999995</v>
          </cell>
          <cell r="CB136">
            <v>77283.929999999993</v>
          </cell>
          <cell r="CC136">
            <v>242656.47</v>
          </cell>
          <cell r="CD136">
            <v>186445.23</v>
          </cell>
          <cell r="CE136">
            <v>221184.47</v>
          </cell>
          <cell r="CF136">
            <v>98251.01</v>
          </cell>
          <cell r="CG136">
            <v>117236.35</v>
          </cell>
          <cell r="CH136">
            <v>2551.17</v>
          </cell>
          <cell r="CI136">
            <v>31808.57</v>
          </cell>
          <cell r="CJ136">
            <v>183609.57</v>
          </cell>
          <cell r="CK136">
            <v>66748.55</v>
          </cell>
          <cell r="CL136">
            <v>81593.570000000007</v>
          </cell>
        </row>
        <row r="137">
          <cell r="A137" t="str">
            <v>4306010104.101</v>
          </cell>
          <cell r="B137" t="str">
            <v>รายรับจากการขายอาคารและสิ่งปลูกสร้าง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7411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</row>
        <row r="138">
          <cell r="A138" t="str">
            <v>4306010110.101</v>
          </cell>
          <cell r="B138" t="str">
            <v>รายรับจากการขายครุภัณฑ์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12312.07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3440</v>
          </cell>
          <cell r="X138">
            <v>0</v>
          </cell>
          <cell r="Y138">
            <v>2850</v>
          </cell>
          <cell r="Z138">
            <v>3000</v>
          </cell>
          <cell r="AA138">
            <v>1500</v>
          </cell>
          <cell r="AB138">
            <v>0</v>
          </cell>
          <cell r="AC138">
            <v>4600</v>
          </cell>
          <cell r="AD138">
            <v>1600</v>
          </cell>
          <cell r="AE138">
            <v>0</v>
          </cell>
          <cell r="AF138">
            <v>5295</v>
          </cell>
          <cell r="AG138">
            <v>4500</v>
          </cell>
          <cell r="AH138">
            <v>2270</v>
          </cell>
          <cell r="AI138">
            <v>0</v>
          </cell>
          <cell r="AJ138">
            <v>850</v>
          </cell>
          <cell r="AK138">
            <v>60000</v>
          </cell>
          <cell r="AL138">
            <v>0</v>
          </cell>
          <cell r="AM138">
            <v>4250</v>
          </cell>
          <cell r="AN138">
            <v>0</v>
          </cell>
          <cell r="AO138">
            <v>0</v>
          </cell>
          <cell r="AP138">
            <v>0</v>
          </cell>
          <cell r="AQ138">
            <v>7500</v>
          </cell>
          <cell r="AR138">
            <v>3800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3100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2500</v>
          </cell>
          <cell r="BQ138">
            <v>0</v>
          </cell>
          <cell r="BR138">
            <v>271000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</row>
        <row r="139">
          <cell r="A139" t="str">
            <v>4306010110.102</v>
          </cell>
          <cell r="B139" t="str">
            <v>รายรับจากการขายวัสดุที่ใช้แล้ว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400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74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</row>
        <row r="140">
          <cell r="A140" t="str">
            <v>4307010103.201</v>
          </cell>
          <cell r="B140" t="str">
            <v>บัญชีรายได้ระหว่างหน่วยงาน - หน่วยงานรับเงินงบบุคลากรจากรัฐบาล</v>
          </cell>
          <cell r="C140">
            <v>224651083.77000001</v>
          </cell>
          <cell r="D140">
            <v>27733601.329999998</v>
          </cell>
          <cell r="E140">
            <v>34325245.880000003</v>
          </cell>
          <cell r="F140">
            <v>37075173.759999998</v>
          </cell>
          <cell r="G140">
            <v>17152467.41</v>
          </cell>
          <cell r="H140">
            <v>39188206.210000001</v>
          </cell>
          <cell r="I140">
            <v>42338292.689999998</v>
          </cell>
          <cell r="J140">
            <v>43807131.869999997</v>
          </cell>
          <cell r="K140">
            <v>30199332.09</v>
          </cell>
          <cell r="L140">
            <v>24716880.219999999</v>
          </cell>
          <cell r="M140">
            <v>72795451.980000004</v>
          </cell>
          <cell r="N140">
            <v>303836</v>
          </cell>
          <cell r="O140">
            <v>86825943.629999995</v>
          </cell>
          <cell r="P140">
            <v>24359542.050000001</v>
          </cell>
          <cell r="Q140">
            <v>27751852.559999999</v>
          </cell>
          <cell r="R140">
            <v>40971421.530000001</v>
          </cell>
          <cell r="S140">
            <v>29087910.789999999</v>
          </cell>
          <cell r="T140">
            <v>21575925.890000001</v>
          </cell>
          <cell r="U140">
            <v>26260280.289999999</v>
          </cell>
          <cell r="V140">
            <v>13335490.93</v>
          </cell>
          <cell r="W140">
            <v>259237111.28</v>
          </cell>
          <cell r="X140">
            <v>24378953.699999999</v>
          </cell>
          <cell r="Y140">
            <v>37602545.549999997</v>
          </cell>
          <cell r="Z140">
            <v>25375226.440000001</v>
          </cell>
          <cell r="AA140">
            <v>13762993.220000001</v>
          </cell>
          <cell r="AB140">
            <v>24375914.41</v>
          </cell>
          <cell r="AC140">
            <v>25217321.710000001</v>
          </cell>
          <cell r="AD140">
            <v>70980610.599999994</v>
          </cell>
          <cell r="AE140">
            <v>28692257.030000001</v>
          </cell>
          <cell r="AF140">
            <v>24009125</v>
          </cell>
          <cell r="AG140">
            <v>22971584.640000001</v>
          </cell>
          <cell r="AH140">
            <v>45053128.350000001</v>
          </cell>
          <cell r="AI140">
            <v>23711231.109999999</v>
          </cell>
          <cell r="AJ140">
            <v>9959346.9199999999</v>
          </cell>
          <cell r="AK140">
            <v>359152624.25999999</v>
          </cell>
          <cell r="AL140">
            <v>25917705.149999999</v>
          </cell>
          <cell r="AM140">
            <v>20920251.260000002</v>
          </cell>
          <cell r="AN140">
            <v>54694311.490000002</v>
          </cell>
          <cell r="AO140">
            <v>50457540.259999998</v>
          </cell>
          <cell r="AP140">
            <v>31766491.43</v>
          </cell>
          <cell r="AQ140">
            <v>14261530</v>
          </cell>
          <cell r="AR140">
            <v>56608457.18</v>
          </cell>
          <cell r="AS140">
            <v>24894614.440000001</v>
          </cell>
          <cell r="AT140">
            <v>31945448.23</v>
          </cell>
          <cell r="AU140">
            <v>48928137.799999997</v>
          </cell>
          <cell r="AV140">
            <v>24515620.190000001</v>
          </cell>
          <cell r="AW140">
            <v>18674240.780000001</v>
          </cell>
          <cell r="AX140">
            <v>34661115.939999998</v>
          </cell>
          <cell r="AY140">
            <v>20878461.649999999</v>
          </cell>
          <cell r="AZ140">
            <v>17969358.059999999</v>
          </cell>
          <cell r="BA140">
            <v>94280445.409999996</v>
          </cell>
          <cell r="BB140">
            <v>18634742.899999999</v>
          </cell>
          <cell r="BC140">
            <v>251782260.81999999</v>
          </cell>
          <cell r="BD140">
            <v>60595493.979999997</v>
          </cell>
          <cell r="BE140">
            <v>28077142.899999999</v>
          </cell>
          <cell r="BF140">
            <v>18692573.41</v>
          </cell>
          <cell r="BG140">
            <v>105014091.43000001</v>
          </cell>
          <cell r="BH140">
            <v>16463374.199999999</v>
          </cell>
          <cell r="BI140">
            <v>3954340.07</v>
          </cell>
          <cell r="BJ140">
            <v>8546241.2699999996</v>
          </cell>
          <cell r="BK140">
            <v>6146886.7599999998</v>
          </cell>
          <cell r="BL140">
            <v>145972020.81</v>
          </cell>
          <cell r="BM140">
            <v>45542800.049999997</v>
          </cell>
          <cell r="BN140">
            <v>29570008.350000001</v>
          </cell>
          <cell r="BO140">
            <v>50252477.409999996</v>
          </cell>
          <cell r="BP140">
            <v>31317882.460000001</v>
          </cell>
          <cell r="BQ140">
            <v>16029980.85</v>
          </cell>
          <cell r="BR140">
            <v>596519374.79999995</v>
          </cell>
          <cell r="BS140">
            <v>39306697.740000002</v>
          </cell>
          <cell r="BT140">
            <v>36642297.780000001</v>
          </cell>
          <cell r="BU140">
            <v>88186735.439999998</v>
          </cell>
          <cell r="BV140">
            <v>8923517.2599999998</v>
          </cell>
          <cell r="BW140">
            <v>28143631.949999999</v>
          </cell>
          <cell r="BX140">
            <v>65883103.920000002</v>
          </cell>
          <cell r="BY140">
            <v>25937728.190000001</v>
          </cell>
          <cell r="BZ140">
            <v>19327900.23</v>
          </cell>
          <cell r="CA140">
            <v>24363496.989999998</v>
          </cell>
          <cell r="CB140">
            <v>33685432.259999998</v>
          </cell>
          <cell r="CC140">
            <v>58942501.130000003</v>
          </cell>
          <cell r="CD140">
            <v>35795372.869999997</v>
          </cell>
          <cell r="CE140">
            <v>51523571.289999999</v>
          </cell>
          <cell r="CF140">
            <v>22364792.23</v>
          </cell>
          <cell r="CG140">
            <v>24515619.16</v>
          </cell>
          <cell r="CH140">
            <v>14887879.43</v>
          </cell>
          <cell r="CI140">
            <v>18879295.420000002</v>
          </cell>
          <cell r="CJ140">
            <v>55714311.090000004</v>
          </cell>
          <cell r="CK140">
            <v>5073112.9400000004</v>
          </cell>
          <cell r="CL140">
            <v>6754880.2400000002</v>
          </cell>
        </row>
        <row r="141">
          <cell r="A141" t="str">
            <v>4307010104.101</v>
          </cell>
          <cell r="B141" t="str">
            <v>บัญชีรายได้ระหว่างหน่วยงาน - หน่วยงานรับเงินงบลงทุนจากรัฐบาล</v>
          </cell>
          <cell r="C141">
            <v>32186862.210000001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45435338.700000003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63092960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59351127.530000001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8161820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40009000</v>
          </cell>
          <cell r="BB141">
            <v>0</v>
          </cell>
          <cell r="BC141">
            <v>53072000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2565000</v>
          </cell>
          <cell r="BI141">
            <v>0</v>
          </cell>
          <cell r="BJ141">
            <v>0</v>
          </cell>
          <cell r="BK141">
            <v>0</v>
          </cell>
          <cell r="BL141">
            <v>13039880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17698500</v>
          </cell>
          <cell r="BS141">
            <v>0</v>
          </cell>
          <cell r="BT141">
            <v>0</v>
          </cell>
          <cell r="BU141">
            <v>0</v>
          </cell>
          <cell r="BV141">
            <v>4904640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2790400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</row>
        <row r="142">
          <cell r="A142" t="str">
            <v>4307010105.101</v>
          </cell>
          <cell r="B142" t="str">
            <v>บัญชีรายได้ระหว่างหน่วยงาน - หน่วยงานรับเงินงบดำเนินงานจากรัฐบาล</v>
          </cell>
          <cell r="C142">
            <v>12707512.970000001</v>
          </cell>
          <cell r="D142">
            <v>203390</v>
          </cell>
          <cell r="E142">
            <v>1280642.43</v>
          </cell>
          <cell r="F142">
            <v>0</v>
          </cell>
          <cell r="G142">
            <v>57583</v>
          </cell>
          <cell r="H142">
            <v>4500</v>
          </cell>
          <cell r="I142">
            <v>72906.8</v>
          </cell>
          <cell r="J142">
            <v>19418.400000000001</v>
          </cell>
          <cell r="K142">
            <v>0</v>
          </cell>
          <cell r="L142">
            <v>0</v>
          </cell>
          <cell r="M142">
            <v>45000</v>
          </cell>
          <cell r="N142">
            <v>0</v>
          </cell>
          <cell r="O142">
            <v>12793942.640000001</v>
          </cell>
          <cell r="P142">
            <v>357.6</v>
          </cell>
          <cell r="Q142">
            <v>38374.879999999997</v>
          </cell>
          <cell r="R142">
            <v>7560400</v>
          </cell>
          <cell r="S142">
            <v>15750</v>
          </cell>
          <cell r="T142">
            <v>4500</v>
          </cell>
          <cell r="U142">
            <v>0</v>
          </cell>
          <cell r="V142">
            <v>0</v>
          </cell>
          <cell r="W142">
            <v>18461036</v>
          </cell>
          <cell r="X142">
            <v>34083.279999999999</v>
          </cell>
          <cell r="Y142">
            <v>639729.93999999994</v>
          </cell>
          <cell r="Z142">
            <v>32826.080000000002</v>
          </cell>
          <cell r="AA142">
            <v>83595.539999999994</v>
          </cell>
          <cell r="AB142">
            <v>35986.44</v>
          </cell>
          <cell r="AC142">
            <v>703000.36</v>
          </cell>
          <cell r="AD142">
            <v>94121.14</v>
          </cell>
          <cell r="AE142">
            <v>256365.06</v>
          </cell>
          <cell r="AF142">
            <v>338282.89</v>
          </cell>
          <cell r="AG142">
            <v>1775022</v>
          </cell>
          <cell r="AH142">
            <v>65709.16</v>
          </cell>
          <cell r="AI142">
            <v>46687.32</v>
          </cell>
          <cell r="AJ142">
            <v>3614.02</v>
          </cell>
          <cell r="AK142">
            <v>30084302.059999999</v>
          </cell>
          <cell r="AL142">
            <v>51425.74</v>
          </cell>
          <cell r="AM142">
            <v>35790.78</v>
          </cell>
          <cell r="AN142">
            <v>117465.52</v>
          </cell>
          <cell r="AO142">
            <v>0</v>
          </cell>
          <cell r="AP142">
            <v>106024.48</v>
          </cell>
          <cell r="AQ142">
            <v>0</v>
          </cell>
          <cell r="AR142">
            <v>154362.20000000001</v>
          </cell>
          <cell r="AS142">
            <v>33685.919999999998</v>
          </cell>
          <cell r="AT142">
            <v>60042.76</v>
          </cell>
          <cell r="AU142">
            <v>67730.86</v>
          </cell>
          <cell r="AV142">
            <v>111303.96</v>
          </cell>
          <cell r="AW142">
            <v>14091.08</v>
          </cell>
          <cell r="AX142">
            <v>93005.05</v>
          </cell>
          <cell r="AY142">
            <v>3000</v>
          </cell>
          <cell r="AZ142">
            <v>21470.76</v>
          </cell>
          <cell r="BA142">
            <v>2522244.91</v>
          </cell>
          <cell r="BB142">
            <v>10234.36</v>
          </cell>
          <cell r="BC142">
            <v>19530405.649999999</v>
          </cell>
          <cell r="BD142">
            <v>289382.59000000003</v>
          </cell>
          <cell r="BE142">
            <v>6564.6</v>
          </cell>
          <cell r="BF142">
            <v>0</v>
          </cell>
          <cell r="BG142">
            <v>25068.6</v>
          </cell>
          <cell r="BH142">
            <v>2700</v>
          </cell>
          <cell r="BI142">
            <v>0</v>
          </cell>
          <cell r="BJ142">
            <v>2053.06</v>
          </cell>
          <cell r="BK142">
            <v>0</v>
          </cell>
          <cell r="BL142">
            <v>14773251.550000001</v>
          </cell>
          <cell r="BM142">
            <v>37017.32</v>
          </cell>
          <cell r="BN142">
            <v>8948.08</v>
          </cell>
          <cell r="BO142">
            <v>43158.87</v>
          </cell>
          <cell r="BP142">
            <v>24002.400000000001</v>
          </cell>
          <cell r="BQ142">
            <v>4624.3</v>
          </cell>
          <cell r="BR142">
            <v>52186101.590000004</v>
          </cell>
          <cell r="BS142">
            <v>0</v>
          </cell>
          <cell r="BT142">
            <v>0</v>
          </cell>
          <cell r="BU142">
            <v>1415.76</v>
          </cell>
          <cell r="BV142">
            <v>0</v>
          </cell>
          <cell r="BW142">
            <v>306.36</v>
          </cell>
          <cell r="BX142">
            <v>303.42</v>
          </cell>
          <cell r="BY142">
            <v>958.32</v>
          </cell>
          <cell r="BZ142">
            <v>0</v>
          </cell>
          <cell r="CA142">
            <v>919.08</v>
          </cell>
          <cell r="CB142">
            <v>914.28</v>
          </cell>
          <cell r="CC142">
            <v>306.36</v>
          </cell>
          <cell r="CD142">
            <v>4858.62</v>
          </cell>
          <cell r="CE142">
            <v>7203.96</v>
          </cell>
          <cell r="CF142">
            <v>1836236</v>
          </cell>
          <cell r="CG142">
            <v>18350.560000000001</v>
          </cell>
          <cell r="CH142">
            <v>0</v>
          </cell>
          <cell r="CI142">
            <v>0</v>
          </cell>
          <cell r="CJ142">
            <v>837872.8</v>
          </cell>
          <cell r="CK142">
            <v>4242.63</v>
          </cell>
          <cell r="CL142">
            <v>306.36</v>
          </cell>
        </row>
        <row r="143">
          <cell r="A143" t="str">
            <v>4307010106.101</v>
          </cell>
          <cell r="B143" t="str">
            <v>บัญชีรายได้ระหว่างหน่วยงาน - หน่วยงานรับเงินงบอุดหนุนจากรัฐบาล</v>
          </cell>
          <cell r="C143">
            <v>150000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1422.93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170000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941070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40000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476000</v>
          </cell>
          <cell r="BI143">
            <v>0</v>
          </cell>
          <cell r="BJ143">
            <v>0</v>
          </cell>
          <cell r="BK143">
            <v>0</v>
          </cell>
          <cell r="BL143">
            <v>560000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1083760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</row>
        <row r="144">
          <cell r="A144" t="str">
            <v>4307010107.101</v>
          </cell>
          <cell r="B144" t="str">
            <v>บัญชีรายได้ระหว่างหน่วยงาน - หน่วยงานรับเงินงบรายจ่ายอื่นจากรัฐบาล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</row>
        <row r="145">
          <cell r="A145" t="str">
            <v>4307010108.101</v>
          </cell>
          <cell r="B145" t="str">
            <v>บัญชีรายได้ระหว่างหน่วยงาน - หน่วยงานรับเงินงบกลางจากรัฐบาล</v>
          </cell>
          <cell r="C145">
            <v>19821066.77</v>
          </cell>
          <cell r="D145">
            <v>2312733.7999999998</v>
          </cell>
          <cell r="E145">
            <v>0</v>
          </cell>
          <cell r="F145">
            <v>1515957.07</v>
          </cell>
          <cell r="G145">
            <v>651501.48</v>
          </cell>
          <cell r="H145">
            <v>1479882.31</v>
          </cell>
          <cell r="I145">
            <v>1797132.19</v>
          </cell>
          <cell r="J145">
            <v>1744919.83</v>
          </cell>
          <cell r="K145">
            <v>1156123.3600000001</v>
          </cell>
          <cell r="L145">
            <v>1005980.22</v>
          </cell>
          <cell r="M145">
            <v>2839878.31</v>
          </cell>
          <cell r="N145">
            <v>0</v>
          </cell>
          <cell r="O145">
            <v>3707693.55</v>
          </cell>
          <cell r="P145">
            <v>934650.35</v>
          </cell>
          <cell r="Q145">
            <v>1049329.3700000001</v>
          </cell>
          <cell r="R145">
            <v>8133829.04</v>
          </cell>
          <cell r="S145">
            <v>1106885.6299999999</v>
          </cell>
          <cell r="T145">
            <v>796616.08</v>
          </cell>
          <cell r="U145">
            <v>912464.23</v>
          </cell>
          <cell r="V145">
            <v>500557.02</v>
          </cell>
          <cell r="W145">
            <v>11390155.57</v>
          </cell>
          <cell r="X145">
            <v>857170.08</v>
          </cell>
          <cell r="Y145">
            <v>1160429.29</v>
          </cell>
          <cell r="Z145">
            <v>1014843.76</v>
          </cell>
          <cell r="AA145">
            <v>446357.63</v>
          </cell>
          <cell r="AB145">
            <v>700327.58</v>
          </cell>
          <cell r="AC145">
            <v>674951.61</v>
          </cell>
          <cell r="AD145">
            <v>2422496</v>
          </cell>
          <cell r="AE145">
            <v>823941.47</v>
          </cell>
          <cell r="AF145">
            <v>929932.67</v>
          </cell>
          <cell r="AG145">
            <v>1019258.58</v>
          </cell>
          <cell r="AH145">
            <v>1492505.26</v>
          </cell>
          <cell r="AI145">
            <v>735036.9</v>
          </cell>
          <cell r="AJ145">
            <v>333136.11</v>
          </cell>
          <cell r="AK145">
            <v>16419620.710000001</v>
          </cell>
          <cell r="AL145">
            <v>1051381.6000000001</v>
          </cell>
          <cell r="AM145">
            <v>834846.59</v>
          </cell>
          <cell r="AN145">
            <v>2001132.35</v>
          </cell>
          <cell r="AO145">
            <v>1671671.23</v>
          </cell>
          <cell r="AP145">
            <v>1214507.52</v>
          </cell>
          <cell r="AQ145">
            <v>401684.1</v>
          </cell>
          <cell r="AR145">
            <v>2435486.2200000002</v>
          </cell>
          <cell r="AS145">
            <v>1251291.6100000001</v>
          </cell>
          <cell r="AT145">
            <v>1202314.32</v>
          </cell>
          <cell r="AU145">
            <v>2041669.51</v>
          </cell>
          <cell r="AV145">
            <v>840143.74</v>
          </cell>
          <cell r="AW145">
            <v>579787.26</v>
          </cell>
          <cell r="AX145">
            <v>1399365.55</v>
          </cell>
          <cell r="AY145">
            <v>706966.47</v>
          </cell>
          <cell r="AZ145">
            <v>829722.79</v>
          </cell>
          <cell r="BA145">
            <v>3410306.44</v>
          </cell>
          <cell r="BB145">
            <v>836175.13</v>
          </cell>
          <cell r="BC145">
            <v>13794030.33</v>
          </cell>
          <cell r="BD145">
            <v>2317368.15</v>
          </cell>
          <cell r="BE145">
            <v>897548.75</v>
          </cell>
          <cell r="BF145">
            <v>461469</v>
          </cell>
          <cell r="BG145">
            <v>4443534.9000000004</v>
          </cell>
          <cell r="BH145">
            <v>591350.74</v>
          </cell>
          <cell r="BI145">
            <v>190666.45</v>
          </cell>
          <cell r="BJ145">
            <v>404026.48</v>
          </cell>
          <cell r="BK145">
            <v>262220.96000000002</v>
          </cell>
          <cell r="BL145">
            <v>6906177.3700000001</v>
          </cell>
          <cell r="BM145">
            <v>1806926.25</v>
          </cell>
          <cell r="BN145">
            <v>1243010.22</v>
          </cell>
          <cell r="BO145">
            <v>2133511.15</v>
          </cell>
          <cell r="BP145">
            <v>1298509.6499999999</v>
          </cell>
          <cell r="BQ145">
            <v>713449.9</v>
          </cell>
          <cell r="BR145">
            <v>35577544.109999999</v>
          </cell>
          <cell r="BS145">
            <v>1567698.91</v>
          </cell>
          <cell r="BT145">
            <v>1430957.8</v>
          </cell>
          <cell r="BU145">
            <v>3590685.3</v>
          </cell>
          <cell r="BV145">
            <v>396690.36</v>
          </cell>
          <cell r="BW145">
            <v>1152005.82</v>
          </cell>
          <cell r="BX145">
            <v>2439010.9300000002</v>
          </cell>
          <cell r="BY145">
            <v>1102855.07</v>
          </cell>
          <cell r="BZ145">
            <v>770379.25</v>
          </cell>
          <cell r="CA145">
            <v>1088026.58</v>
          </cell>
          <cell r="CB145">
            <v>1491366.89</v>
          </cell>
          <cell r="CC145">
            <v>2420149.11</v>
          </cell>
          <cell r="CD145">
            <v>1550207.98</v>
          </cell>
          <cell r="CE145">
            <v>1883289.21</v>
          </cell>
          <cell r="CF145">
            <v>919592.85</v>
          </cell>
          <cell r="CG145">
            <v>782467.45</v>
          </cell>
          <cell r="CH145">
            <v>638600.49</v>
          </cell>
          <cell r="CI145">
            <v>413638.21</v>
          </cell>
          <cell r="CJ145">
            <v>2437506.73</v>
          </cell>
          <cell r="CK145">
            <v>230535.14</v>
          </cell>
          <cell r="CL145">
            <v>258410.46</v>
          </cell>
        </row>
        <row r="146">
          <cell r="A146" t="str">
            <v>4307010110.101</v>
          </cell>
          <cell r="B146" t="str">
            <v>บัญชีรายได้ระหว่างหน่วยงาน - หน่วยงานรับเงินกู้จากรัฐบาล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</row>
        <row r="147">
          <cell r="A147" t="str">
            <v>4308010101.101</v>
          </cell>
          <cell r="B147" t="str">
            <v>รายได้ระหว่างหน่วยงาน-หน่วยงานรับเงินนอกงบประมาณจากกรมบัญชีกลาง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</row>
        <row r="148">
          <cell r="A148" t="str">
            <v>4308010105.101</v>
          </cell>
          <cell r="B148" t="str">
            <v>รายได้ระหว่างหน่วยงาน-ปรับเงินฝากคลัง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5819713.6799999997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</row>
        <row r="149">
          <cell r="A149" t="str">
            <v>4308010106.101</v>
          </cell>
          <cell r="B149" t="str">
            <v>รายได้ระหว่างหน่วยงาน-หน่วยงานรับเงินจากหน่วยงานอื่น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32047</v>
          </cell>
          <cell r="BC149">
            <v>0</v>
          </cell>
          <cell r="BD149">
            <v>2400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</row>
        <row r="150">
          <cell r="A150" t="str">
            <v>4308010111.101</v>
          </cell>
          <cell r="B150" t="str">
            <v>รายได้ระหว่างหน่วยงาน - หน่วยงานรับเงินถอนคืนรายได้จากรัฐบาล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3653.3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</row>
        <row r="151">
          <cell r="A151" t="str">
            <v>4308010117.101</v>
          </cell>
          <cell r="B151" t="str">
            <v>รายได้ระหว่างหน่วยงาน -เงินทดรองราชการ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</row>
        <row r="152">
          <cell r="A152" t="str">
            <v>4308010118.101</v>
          </cell>
          <cell r="B152" t="str">
            <v>รายได้ระหว่างกัน-ภายในกรมเดียวกัน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525720.80000000005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</row>
        <row r="153">
          <cell r="A153" t="str">
            <v>4313010101.101</v>
          </cell>
          <cell r="B153" t="str">
            <v>หนี้สูญได้รับคืน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83234</v>
          </cell>
          <cell r="P153">
            <v>0</v>
          </cell>
          <cell r="Q153">
            <v>5593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5791</v>
          </cell>
          <cell r="Y153">
            <v>0</v>
          </cell>
          <cell r="Z153">
            <v>0</v>
          </cell>
          <cell r="AA153">
            <v>8687</v>
          </cell>
          <cell r="AB153">
            <v>13333</v>
          </cell>
          <cell r="AC153">
            <v>28643.06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8632.5</v>
          </cell>
          <cell r="AK153">
            <v>176811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9275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41763.31</v>
          </cell>
          <cell r="BE153">
            <v>0</v>
          </cell>
          <cell r="BF153">
            <v>0</v>
          </cell>
          <cell r="BG153">
            <v>15469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33282.300000000003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</row>
        <row r="154">
          <cell r="A154" t="str">
            <v>4313010103.101</v>
          </cell>
          <cell r="B154" t="str">
            <v>รายได้ค่าปรับ</v>
          </cell>
          <cell r="C154">
            <v>30292.2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284140.78999999998</v>
          </cell>
          <cell r="J154">
            <v>210533.76000000001</v>
          </cell>
          <cell r="K154">
            <v>0</v>
          </cell>
          <cell r="L154">
            <v>0</v>
          </cell>
          <cell r="M154">
            <v>233.26</v>
          </cell>
          <cell r="N154">
            <v>0</v>
          </cell>
          <cell r="O154">
            <v>15151.5</v>
          </cell>
          <cell r="P154">
            <v>90074</v>
          </cell>
          <cell r="Q154">
            <v>969041.89</v>
          </cell>
          <cell r="R154">
            <v>267629.8</v>
          </cell>
          <cell r="S154">
            <v>0</v>
          </cell>
          <cell r="T154">
            <v>45128.78</v>
          </cell>
          <cell r="U154">
            <v>0</v>
          </cell>
          <cell r="V154">
            <v>0</v>
          </cell>
          <cell r="W154">
            <v>507340.7</v>
          </cell>
          <cell r="X154">
            <v>3128</v>
          </cell>
          <cell r="Y154">
            <v>0</v>
          </cell>
          <cell r="Z154">
            <v>17100</v>
          </cell>
          <cell r="AA154">
            <v>0</v>
          </cell>
          <cell r="AB154">
            <v>17630</v>
          </cell>
          <cell r="AC154">
            <v>1960</v>
          </cell>
          <cell r="AD154">
            <v>255788</v>
          </cell>
          <cell r="AE154">
            <v>0</v>
          </cell>
          <cell r="AF154">
            <v>0</v>
          </cell>
          <cell r="AG154">
            <v>4180</v>
          </cell>
          <cell r="AH154">
            <v>18750</v>
          </cell>
          <cell r="AI154">
            <v>0</v>
          </cell>
          <cell r="AJ154">
            <v>35802</v>
          </cell>
          <cell r="AK154">
            <v>837338.73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92427.74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84114.01</v>
          </cell>
          <cell r="BB154">
            <v>0</v>
          </cell>
          <cell r="BC154">
            <v>155852.18</v>
          </cell>
          <cell r="BD154">
            <v>0</v>
          </cell>
          <cell r="BE154">
            <v>0</v>
          </cell>
          <cell r="BF154">
            <v>0</v>
          </cell>
          <cell r="BG154">
            <v>328992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345018.43</v>
          </cell>
          <cell r="BM154">
            <v>55658.16</v>
          </cell>
          <cell r="BN154">
            <v>47433.279999999999</v>
          </cell>
          <cell r="BO154">
            <v>83142.92</v>
          </cell>
          <cell r="BP154">
            <v>0</v>
          </cell>
          <cell r="BQ154">
            <v>2516.64</v>
          </cell>
          <cell r="BR154">
            <v>2305521.75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225750</v>
          </cell>
          <cell r="CB154">
            <v>0</v>
          </cell>
          <cell r="CC154">
            <v>0</v>
          </cell>
          <cell r="CD154">
            <v>96596.78</v>
          </cell>
          <cell r="CE154">
            <v>118125.6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</row>
        <row r="155">
          <cell r="A155" t="str">
            <v>4313010199.101</v>
          </cell>
          <cell r="B155" t="str">
            <v>รายได้ค่าวัสดุ/อุปกรณ์/น้ำยา-หน่วยงานภาครัฐ</v>
          </cell>
          <cell r="C155">
            <v>235143.54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556950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122475.06</v>
          </cell>
          <cell r="W155">
            <v>49511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128711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554795.19999999995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25906.2</v>
          </cell>
          <cell r="AS155">
            <v>0</v>
          </cell>
          <cell r="AT155">
            <v>0</v>
          </cell>
          <cell r="AU155">
            <v>3885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7237140.7699999996</v>
          </cell>
          <cell r="BE155">
            <v>0</v>
          </cell>
          <cell r="BF155">
            <v>0</v>
          </cell>
          <cell r="BG155">
            <v>2735059.98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1281068.04</v>
          </cell>
          <cell r="BM155">
            <v>32474.05</v>
          </cell>
          <cell r="BN155">
            <v>33402.620000000003</v>
          </cell>
          <cell r="BO155">
            <v>0</v>
          </cell>
          <cell r="BP155">
            <v>0</v>
          </cell>
          <cell r="BQ155">
            <v>0</v>
          </cell>
          <cell r="BR155">
            <v>589297</v>
          </cell>
          <cell r="BS155">
            <v>0</v>
          </cell>
          <cell r="BT155">
            <v>0</v>
          </cell>
          <cell r="BU155">
            <v>478703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</row>
        <row r="156">
          <cell r="A156" t="str">
            <v>4313010199.102</v>
          </cell>
          <cell r="B156" t="str">
            <v>รายได้ค่าวัสดุ/อุปกรณ์/น้ำยา-บุคคลภายนอก</v>
          </cell>
          <cell r="C156">
            <v>67022.559999999998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121190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447260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228</v>
          </cell>
          <cell r="AQ156">
            <v>0</v>
          </cell>
          <cell r="AR156">
            <v>3200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1500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407416</v>
          </cell>
          <cell r="BD156">
            <v>115081</v>
          </cell>
          <cell r="BE156">
            <v>0</v>
          </cell>
          <cell r="BF156">
            <v>0</v>
          </cell>
          <cell r="BG156">
            <v>38570</v>
          </cell>
          <cell r="BH156">
            <v>0</v>
          </cell>
          <cell r="BI156">
            <v>1917</v>
          </cell>
          <cell r="BJ156">
            <v>1750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284470</v>
          </cell>
          <cell r="BS156">
            <v>0</v>
          </cell>
          <cell r="BT156">
            <v>0</v>
          </cell>
          <cell r="BU156">
            <v>4000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</row>
        <row r="157">
          <cell r="A157" t="str">
            <v>4313010199.105</v>
          </cell>
          <cell r="B157" t="str">
            <v>รายได้ค่าใบรับรองแพทย์</v>
          </cell>
          <cell r="C157">
            <v>0</v>
          </cell>
          <cell r="D157">
            <v>77305</v>
          </cell>
          <cell r="E157">
            <v>53800</v>
          </cell>
          <cell r="F157">
            <v>85080</v>
          </cell>
          <cell r="G157">
            <v>0</v>
          </cell>
          <cell r="H157">
            <v>67760</v>
          </cell>
          <cell r="I157">
            <v>0</v>
          </cell>
          <cell r="J157">
            <v>61060</v>
          </cell>
          <cell r="K157">
            <v>67510</v>
          </cell>
          <cell r="L157">
            <v>47763</v>
          </cell>
          <cell r="M157">
            <v>78700</v>
          </cell>
          <cell r="N157">
            <v>11170</v>
          </cell>
          <cell r="O157">
            <v>406400</v>
          </cell>
          <cell r="P157">
            <v>264800</v>
          </cell>
          <cell r="Q157">
            <v>301300</v>
          </cell>
          <cell r="R157">
            <v>0</v>
          </cell>
          <cell r="S157">
            <v>327104</v>
          </cell>
          <cell r="T157">
            <v>0</v>
          </cell>
          <cell r="U157">
            <v>186500</v>
          </cell>
          <cell r="V157">
            <v>27005</v>
          </cell>
          <cell r="W157">
            <v>174900</v>
          </cell>
          <cell r="X157">
            <v>67410</v>
          </cell>
          <cell r="Y157">
            <v>262441</v>
          </cell>
          <cell r="Z157">
            <v>0</v>
          </cell>
          <cell r="AA157">
            <v>35050</v>
          </cell>
          <cell r="AB157">
            <v>78050</v>
          </cell>
          <cell r="AC157">
            <v>0</v>
          </cell>
          <cell r="AD157">
            <v>44900</v>
          </cell>
          <cell r="AE157">
            <v>231140</v>
          </cell>
          <cell r="AF157">
            <v>73600</v>
          </cell>
          <cell r="AG157">
            <v>179870</v>
          </cell>
          <cell r="AH157">
            <v>207050</v>
          </cell>
          <cell r="AI157">
            <v>26900</v>
          </cell>
          <cell r="AJ157">
            <v>213950</v>
          </cell>
          <cell r="AK157">
            <v>108430</v>
          </cell>
          <cell r="AL157">
            <v>22528</v>
          </cell>
          <cell r="AM157">
            <v>0</v>
          </cell>
          <cell r="AN157">
            <v>1800</v>
          </cell>
          <cell r="AO157">
            <v>0</v>
          </cell>
          <cell r="AP157">
            <v>122750</v>
          </cell>
          <cell r="AQ157">
            <v>0</v>
          </cell>
          <cell r="AR157">
            <v>68010</v>
          </cell>
          <cell r="AS157">
            <v>61600</v>
          </cell>
          <cell r="AT157">
            <v>126060</v>
          </cell>
          <cell r="AU157">
            <v>138041</v>
          </cell>
          <cell r="AV157">
            <v>89650</v>
          </cell>
          <cell r="AW157">
            <v>75640</v>
          </cell>
          <cell r="AX157">
            <v>89350</v>
          </cell>
          <cell r="AY157">
            <v>0</v>
          </cell>
          <cell r="AZ157">
            <v>300</v>
          </cell>
          <cell r="BA157">
            <v>0</v>
          </cell>
          <cell r="BB157">
            <v>39700</v>
          </cell>
          <cell r="BC157">
            <v>0</v>
          </cell>
          <cell r="BD157">
            <v>140000</v>
          </cell>
          <cell r="BE157">
            <v>78400</v>
          </cell>
          <cell r="BF157">
            <v>4100</v>
          </cell>
          <cell r="BG157">
            <v>87790</v>
          </cell>
          <cell r="BH157">
            <v>56540</v>
          </cell>
          <cell r="BI157">
            <v>46450</v>
          </cell>
          <cell r="BJ157">
            <v>170220</v>
          </cell>
          <cell r="BK157">
            <v>88090</v>
          </cell>
          <cell r="BL157">
            <v>0</v>
          </cell>
          <cell r="BM157">
            <v>0</v>
          </cell>
          <cell r="BN157">
            <v>79850</v>
          </cell>
          <cell r="BO157">
            <v>87500</v>
          </cell>
          <cell r="BP157">
            <v>138160</v>
          </cell>
          <cell r="BQ157">
            <v>0</v>
          </cell>
          <cell r="BR157">
            <v>0</v>
          </cell>
          <cell r="BS157">
            <v>173476</v>
          </cell>
          <cell r="BT157">
            <v>49110</v>
          </cell>
          <cell r="BU157">
            <v>0</v>
          </cell>
          <cell r="BV157">
            <v>20830</v>
          </cell>
          <cell r="BW157">
            <v>0</v>
          </cell>
          <cell r="BX157">
            <v>11950</v>
          </cell>
          <cell r="BY157">
            <v>95285</v>
          </cell>
          <cell r="BZ157">
            <v>121541</v>
          </cell>
          <cell r="CA157">
            <v>41290</v>
          </cell>
          <cell r="CB157">
            <v>79962</v>
          </cell>
          <cell r="CC157">
            <v>39540</v>
          </cell>
          <cell r="CD157">
            <v>30270</v>
          </cell>
          <cell r="CE157">
            <v>254695</v>
          </cell>
          <cell r="CF157">
            <v>3550</v>
          </cell>
          <cell r="CG157">
            <v>71030</v>
          </cell>
          <cell r="CH157">
            <v>88620</v>
          </cell>
          <cell r="CI157">
            <v>27005</v>
          </cell>
          <cell r="CJ157">
            <v>164463</v>
          </cell>
          <cell r="CK157">
            <v>31557</v>
          </cell>
          <cell r="CL157">
            <v>30560</v>
          </cell>
        </row>
        <row r="158">
          <cell r="A158" t="str">
            <v>4313010199.108</v>
          </cell>
          <cell r="B158" t="str">
            <v>รายได้จากเงินโครงการผลิตแพทย์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24843000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</row>
        <row r="159">
          <cell r="A159" t="str">
            <v>4313010199.109</v>
          </cell>
          <cell r="B159" t="str">
            <v>รายได้จากโครงการผลิตบุคลากรทางการแพทย์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204846</v>
          </cell>
          <cell r="V159">
            <v>0</v>
          </cell>
          <cell r="W159">
            <v>15250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10000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39600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65000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</row>
        <row r="160">
          <cell r="A160" t="str">
            <v>4313010199.110</v>
          </cell>
          <cell r="B160" t="str">
            <v>รายได้ลักษณะอื่น</v>
          </cell>
          <cell r="C160">
            <v>2166576.62</v>
          </cell>
          <cell r="D160">
            <v>60377.56</v>
          </cell>
          <cell r="E160">
            <v>175791.28</v>
          </cell>
          <cell r="F160">
            <v>176816</v>
          </cell>
          <cell r="G160">
            <v>113267.37</v>
          </cell>
          <cell r="H160">
            <v>21000</v>
          </cell>
          <cell r="I160">
            <v>25913</v>
          </cell>
          <cell r="J160">
            <v>90152.03</v>
          </cell>
          <cell r="K160">
            <v>54573</v>
          </cell>
          <cell r="L160">
            <v>12394</v>
          </cell>
          <cell r="M160">
            <v>47420.45</v>
          </cell>
          <cell r="N160">
            <v>9319.11</v>
          </cell>
          <cell r="O160">
            <v>2323348.16</v>
          </cell>
          <cell r="P160">
            <v>155004</v>
          </cell>
          <cell r="Q160">
            <v>10800</v>
          </cell>
          <cell r="R160">
            <v>18665</v>
          </cell>
          <cell r="S160">
            <v>11020</v>
          </cell>
          <cell r="T160">
            <v>171957.32</v>
          </cell>
          <cell r="U160">
            <v>48508.78</v>
          </cell>
          <cell r="V160">
            <v>151481.70000000001</v>
          </cell>
          <cell r="W160">
            <v>150066</v>
          </cell>
          <cell r="X160">
            <v>42826</v>
          </cell>
          <cell r="Y160">
            <v>8691</v>
          </cell>
          <cell r="Z160">
            <v>45904.47</v>
          </cell>
          <cell r="AA160">
            <v>13000</v>
          </cell>
          <cell r="AB160">
            <v>47748</v>
          </cell>
          <cell r="AC160">
            <v>116375.17</v>
          </cell>
          <cell r="AD160">
            <v>93232.23</v>
          </cell>
          <cell r="AE160">
            <v>146873.39000000001</v>
          </cell>
          <cell r="AF160">
            <v>0</v>
          </cell>
          <cell r="AG160">
            <v>238854.5</v>
          </cell>
          <cell r="AH160">
            <v>609518</v>
          </cell>
          <cell r="AI160">
            <v>4200</v>
          </cell>
          <cell r="AJ160">
            <v>1800</v>
          </cell>
          <cell r="AK160">
            <v>990846.15</v>
          </cell>
          <cell r="AL160">
            <v>191443</v>
          </cell>
          <cell r="AM160">
            <v>2043.94</v>
          </cell>
          <cell r="AN160">
            <v>126440.67</v>
          </cell>
          <cell r="AO160">
            <v>551909.06000000006</v>
          </cell>
          <cell r="AP160">
            <v>45540</v>
          </cell>
          <cell r="AQ160">
            <v>55402</v>
          </cell>
          <cell r="AR160">
            <v>1817778.27</v>
          </cell>
          <cell r="AS160">
            <v>18351.13</v>
          </cell>
          <cell r="AT160">
            <v>2945196.25</v>
          </cell>
          <cell r="AU160">
            <v>39450</v>
          </cell>
          <cell r="AV160">
            <v>152135.91</v>
          </cell>
          <cell r="AW160">
            <v>288721.33</v>
          </cell>
          <cell r="AX160">
            <v>227815</v>
          </cell>
          <cell r="AY160">
            <v>96599.03</v>
          </cell>
          <cell r="AZ160">
            <v>46571.08</v>
          </cell>
          <cell r="BA160">
            <v>2742283.4</v>
          </cell>
          <cell r="BB160">
            <v>1143</v>
          </cell>
          <cell r="BC160">
            <v>227792.46</v>
          </cell>
          <cell r="BD160">
            <v>20807</v>
          </cell>
          <cell r="BE160">
            <v>92642.5</v>
          </cell>
          <cell r="BF160">
            <v>129024.9</v>
          </cell>
          <cell r="BG160">
            <v>557561.48</v>
          </cell>
          <cell r="BH160">
            <v>0</v>
          </cell>
          <cell r="BI160">
            <v>12738.21</v>
          </cell>
          <cell r="BJ160">
            <v>24865</v>
          </cell>
          <cell r="BK160">
            <v>2727</v>
          </cell>
          <cell r="BL160">
            <v>1074917.6599999999</v>
          </cell>
          <cell r="BM160">
            <v>811638.75</v>
          </cell>
          <cell r="BN160">
            <v>330734.12</v>
          </cell>
          <cell r="BO160">
            <v>569536</v>
          </cell>
          <cell r="BP160">
            <v>89139.94</v>
          </cell>
          <cell r="BQ160">
            <v>21858.9</v>
          </cell>
          <cell r="BR160">
            <v>2707244.03</v>
          </cell>
          <cell r="BS160">
            <v>1231330.8400000001</v>
          </cell>
          <cell r="BT160">
            <v>315395</v>
          </cell>
          <cell r="BU160">
            <v>1416258.18</v>
          </cell>
          <cell r="BV160">
            <v>284800</v>
          </cell>
          <cell r="BW160">
            <v>31774.51</v>
          </cell>
          <cell r="BX160">
            <v>8863.2800000000007</v>
          </cell>
          <cell r="BY160">
            <v>40081.339999999997</v>
          </cell>
          <cell r="BZ160">
            <v>33922.089999999997</v>
          </cell>
          <cell r="CA160">
            <v>5400</v>
          </cell>
          <cell r="CB160">
            <v>9388.3799999999992</v>
          </cell>
          <cell r="CC160">
            <v>120274.55</v>
          </cell>
          <cell r="CD160">
            <v>31506.97</v>
          </cell>
          <cell r="CE160">
            <v>703632</v>
          </cell>
          <cell r="CF160">
            <v>15426.98</v>
          </cell>
          <cell r="CG160">
            <v>26334</v>
          </cell>
          <cell r="CH160">
            <v>1597.07</v>
          </cell>
          <cell r="CI160">
            <v>0</v>
          </cell>
          <cell r="CJ160">
            <v>372517</v>
          </cell>
          <cell r="CK160">
            <v>9664.92</v>
          </cell>
          <cell r="CL160">
            <v>102480.2</v>
          </cell>
        </row>
        <row r="161">
          <cell r="A161" t="str">
            <v>4313010199.113</v>
          </cell>
          <cell r="B161" t="str">
            <v>รายได้ค่าธรรมเนียม</v>
          </cell>
          <cell r="C161">
            <v>235218.62</v>
          </cell>
          <cell r="D161">
            <v>600</v>
          </cell>
          <cell r="E161">
            <v>0</v>
          </cell>
          <cell r="F161">
            <v>0</v>
          </cell>
          <cell r="G161">
            <v>0</v>
          </cell>
          <cell r="H161">
            <v>200</v>
          </cell>
          <cell r="I161">
            <v>0</v>
          </cell>
          <cell r="J161">
            <v>0</v>
          </cell>
          <cell r="K161">
            <v>7520</v>
          </cell>
          <cell r="L161">
            <v>0</v>
          </cell>
          <cell r="M161">
            <v>28600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88257</v>
          </cell>
          <cell r="T161">
            <v>0</v>
          </cell>
          <cell r="U161">
            <v>0</v>
          </cell>
          <cell r="V161">
            <v>11800</v>
          </cell>
          <cell r="W161">
            <v>0</v>
          </cell>
          <cell r="X161">
            <v>50</v>
          </cell>
          <cell r="Y161">
            <v>20220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270</v>
          </cell>
          <cell r="AK161">
            <v>0</v>
          </cell>
          <cell r="AL161">
            <v>2000</v>
          </cell>
          <cell r="AM161">
            <v>0</v>
          </cell>
          <cell r="AN161">
            <v>9000</v>
          </cell>
          <cell r="AO161">
            <v>0</v>
          </cell>
          <cell r="AP161">
            <v>1500</v>
          </cell>
          <cell r="AQ161">
            <v>600</v>
          </cell>
          <cell r="AR161">
            <v>61100</v>
          </cell>
          <cell r="AS161">
            <v>300</v>
          </cell>
          <cell r="AT161">
            <v>0</v>
          </cell>
          <cell r="AU161">
            <v>2460</v>
          </cell>
          <cell r="AV161">
            <v>0</v>
          </cell>
          <cell r="AW161">
            <v>0</v>
          </cell>
          <cell r="AX161">
            <v>11200</v>
          </cell>
          <cell r="AY161">
            <v>3400</v>
          </cell>
          <cell r="AZ161">
            <v>0</v>
          </cell>
          <cell r="BA161">
            <v>0</v>
          </cell>
          <cell r="BB161">
            <v>0</v>
          </cell>
          <cell r="BC161">
            <v>21305.56</v>
          </cell>
          <cell r="BD161">
            <v>30</v>
          </cell>
          <cell r="BE161">
            <v>0</v>
          </cell>
          <cell r="BF161">
            <v>3700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25185</v>
          </cell>
          <cell r="BP161">
            <v>20750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8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1300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600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</row>
        <row r="162">
          <cell r="A162" t="str">
            <v>4313010199.114</v>
          </cell>
          <cell r="B162" t="str">
            <v>รายได้อื่น-สินค้ารับโอนจาก สสจ./ รพศ./รพท./รพช./รพ.สต.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75000</v>
          </cell>
          <cell r="AQ162">
            <v>0</v>
          </cell>
          <cell r="AR162">
            <v>0</v>
          </cell>
          <cell r="AS162">
            <v>0</v>
          </cell>
          <cell r="AT162">
            <v>129524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293095.37</v>
          </cell>
          <cell r="AZ162">
            <v>0</v>
          </cell>
          <cell r="BA162">
            <v>0</v>
          </cell>
          <cell r="BB162">
            <v>208002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</row>
        <row r="163">
          <cell r="A163" t="str">
            <v>4313010199.115</v>
          </cell>
          <cell r="B163" t="str">
            <v>รายได้อื่น-วัสดุรับโอนจาก สสจ./รพศ./รพท./รพช./รพ.สต.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213822.73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</row>
        <row r="164">
          <cell r="A164" t="str">
            <v>4313010199.116</v>
          </cell>
          <cell r="B164" t="str">
            <v>รายได้อื่น-ครุภัณฑ์ ที่ดินและสิ่งก่อสร้างรับโอนจาก สสจ./รพศ./รพท./รพช./รพ.สต.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6590000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915920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6063920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5150500</v>
          </cell>
          <cell r="BE164">
            <v>917500</v>
          </cell>
          <cell r="BF164">
            <v>0</v>
          </cell>
          <cell r="BG164">
            <v>22192442.989999998</v>
          </cell>
          <cell r="BH164">
            <v>0</v>
          </cell>
          <cell r="BI164">
            <v>0</v>
          </cell>
          <cell r="BJ164">
            <v>2488200</v>
          </cell>
          <cell r="BK164">
            <v>0</v>
          </cell>
          <cell r="BL164">
            <v>0</v>
          </cell>
          <cell r="BM164">
            <v>10784974.58</v>
          </cell>
          <cell r="BN164">
            <v>1668500</v>
          </cell>
          <cell r="BO164">
            <v>12492000</v>
          </cell>
          <cell r="BP164">
            <v>7319500</v>
          </cell>
          <cell r="BQ164">
            <v>16449800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1617900</v>
          </cell>
          <cell r="CC164">
            <v>4448900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</row>
        <row r="165">
          <cell r="A165" t="str">
            <v>4313010199.117</v>
          </cell>
          <cell r="B165" t="str">
            <v>รายได้อื่น-เงินนอกงบประมาณรับโอนจาก สสจ./รพศ./รพท./รพช./รพ.สต.</v>
          </cell>
          <cell r="C165">
            <v>86076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394881</v>
          </cell>
          <cell r="I165">
            <v>280000</v>
          </cell>
          <cell r="J165">
            <v>4932</v>
          </cell>
          <cell r="K165">
            <v>149900</v>
          </cell>
          <cell r="L165">
            <v>0</v>
          </cell>
          <cell r="M165">
            <v>152000</v>
          </cell>
          <cell r="N165">
            <v>13121000</v>
          </cell>
          <cell r="O165">
            <v>0</v>
          </cell>
          <cell r="P165">
            <v>0</v>
          </cell>
          <cell r="Q165">
            <v>11700</v>
          </cell>
          <cell r="R165">
            <v>0</v>
          </cell>
          <cell r="S165">
            <v>4000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57000</v>
          </cell>
          <cell r="Y165">
            <v>25580</v>
          </cell>
          <cell r="Z165">
            <v>2880</v>
          </cell>
          <cell r="AA165">
            <v>62000</v>
          </cell>
          <cell r="AB165">
            <v>97000</v>
          </cell>
          <cell r="AC165">
            <v>60000</v>
          </cell>
          <cell r="AD165">
            <v>811520</v>
          </cell>
          <cell r="AE165">
            <v>0</v>
          </cell>
          <cell r="AF165">
            <v>72000</v>
          </cell>
          <cell r="AG165">
            <v>0</v>
          </cell>
          <cell r="AH165">
            <v>140000</v>
          </cell>
          <cell r="AI165">
            <v>1000596</v>
          </cell>
          <cell r="AJ165">
            <v>92000</v>
          </cell>
          <cell r="AK165">
            <v>115586</v>
          </cell>
          <cell r="AL165">
            <v>0</v>
          </cell>
          <cell r="AM165">
            <v>60680</v>
          </cell>
          <cell r="AN165">
            <v>0</v>
          </cell>
          <cell r="AO165">
            <v>1237792</v>
          </cell>
          <cell r="AP165">
            <v>31220</v>
          </cell>
          <cell r="AQ165">
            <v>37850</v>
          </cell>
          <cell r="AR165">
            <v>0</v>
          </cell>
          <cell r="AS165">
            <v>17850</v>
          </cell>
          <cell r="AT165">
            <v>0</v>
          </cell>
          <cell r="AU165">
            <v>138820</v>
          </cell>
          <cell r="AV165">
            <v>541520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2601200</v>
          </cell>
          <cell r="BB165">
            <v>54904</v>
          </cell>
          <cell r="BC165">
            <v>0</v>
          </cell>
          <cell r="BD165">
            <v>0</v>
          </cell>
          <cell r="BE165">
            <v>0</v>
          </cell>
          <cell r="BF165">
            <v>40000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567559.03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1271186</v>
          </cell>
          <cell r="BX165">
            <v>0</v>
          </cell>
          <cell r="BY165">
            <v>0</v>
          </cell>
          <cell r="BZ165">
            <v>0</v>
          </cell>
          <cell r="CA165">
            <v>2278195</v>
          </cell>
          <cell r="CB165">
            <v>0</v>
          </cell>
          <cell r="CC165">
            <v>2544661.2400000002</v>
          </cell>
          <cell r="CD165">
            <v>3539.67</v>
          </cell>
          <cell r="CE165">
            <v>0</v>
          </cell>
          <cell r="CF165">
            <v>0</v>
          </cell>
          <cell r="CG165">
            <v>520000</v>
          </cell>
          <cell r="CH165">
            <v>0</v>
          </cell>
          <cell r="CI165">
            <v>0</v>
          </cell>
          <cell r="CJ165">
            <v>500000</v>
          </cell>
          <cell r="CK165">
            <v>0</v>
          </cell>
          <cell r="CL165">
            <v>0</v>
          </cell>
        </row>
        <row r="166">
          <cell r="A166" t="str">
            <v>4313010199.118</v>
          </cell>
          <cell r="B166" t="str">
            <v>รายได้อื่น-เงินงบประมาณงบลงทุน รับโอนจาก สสจ./รพศ./รพท./รพช./รพ.สต.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915920</v>
          </cell>
          <cell r="J166">
            <v>0</v>
          </cell>
          <cell r="K166">
            <v>0</v>
          </cell>
          <cell r="L166">
            <v>0</v>
          </cell>
          <cell r="M166">
            <v>16038920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918000</v>
          </cell>
          <cell r="Y166">
            <v>0</v>
          </cell>
          <cell r="Z166">
            <v>0</v>
          </cell>
          <cell r="AA166">
            <v>918000</v>
          </cell>
          <cell r="AB166">
            <v>918000</v>
          </cell>
          <cell r="AC166">
            <v>0</v>
          </cell>
          <cell r="AD166">
            <v>23619231</v>
          </cell>
          <cell r="AE166">
            <v>0</v>
          </cell>
          <cell r="AF166">
            <v>0</v>
          </cell>
          <cell r="AG166">
            <v>0</v>
          </cell>
          <cell r="AH166">
            <v>1801850</v>
          </cell>
          <cell r="AI166">
            <v>918000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810000</v>
          </cell>
          <cell r="AT166">
            <v>0</v>
          </cell>
          <cell r="AU166">
            <v>0</v>
          </cell>
          <cell r="AV166">
            <v>0</v>
          </cell>
          <cell r="AW166">
            <v>928000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1998000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459000</v>
          </cell>
          <cell r="BU166">
            <v>47745880</v>
          </cell>
          <cell r="BV166">
            <v>797150</v>
          </cell>
          <cell r="BW166">
            <v>0</v>
          </cell>
          <cell r="BX166">
            <v>12326296</v>
          </cell>
          <cell r="BY166">
            <v>380000</v>
          </cell>
          <cell r="BZ166">
            <v>5494200</v>
          </cell>
          <cell r="CA166">
            <v>0</v>
          </cell>
          <cell r="CB166">
            <v>7370000</v>
          </cell>
          <cell r="CC166">
            <v>0</v>
          </cell>
          <cell r="CD166">
            <v>1994900</v>
          </cell>
          <cell r="CE166">
            <v>1996000</v>
          </cell>
          <cell r="CF166">
            <v>0</v>
          </cell>
          <cell r="CG166">
            <v>0</v>
          </cell>
          <cell r="CH166">
            <v>1378000</v>
          </cell>
          <cell r="CI166">
            <v>0</v>
          </cell>
          <cell r="CJ166">
            <v>6889900</v>
          </cell>
          <cell r="CK166">
            <v>5702400</v>
          </cell>
          <cell r="CL166">
            <v>0</v>
          </cell>
        </row>
        <row r="167">
          <cell r="A167" t="str">
            <v>4313010199.119</v>
          </cell>
          <cell r="B167" t="str">
            <v>รายได้อื่น-เงินงบประมาณงบดำเนินงานรับโอนจาก สสจ./รพศ./รพท./รพช. /รพ.สต.</v>
          </cell>
          <cell r="C167">
            <v>1823130.98</v>
          </cell>
          <cell r="D167">
            <v>324500</v>
          </cell>
          <cell r="E167">
            <v>856381.94</v>
          </cell>
          <cell r="F167">
            <v>2666180.1</v>
          </cell>
          <cell r="G167">
            <v>1116026</v>
          </cell>
          <cell r="H167">
            <v>1113600</v>
          </cell>
          <cell r="I167">
            <v>1075115</v>
          </cell>
          <cell r="J167">
            <v>2768466</v>
          </cell>
          <cell r="K167">
            <v>2401262.52</v>
          </cell>
          <cell r="L167">
            <v>70816</v>
          </cell>
          <cell r="M167">
            <v>6966074.3700000001</v>
          </cell>
          <cell r="N167">
            <v>305602</v>
          </cell>
          <cell r="O167">
            <v>4960</v>
          </cell>
          <cell r="P167">
            <v>2229022</v>
          </cell>
          <cell r="Q167">
            <v>2517942</v>
          </cell>
          <cell r="R167">
            <v>1898597.82</v>
          </cell>
          <cell r="S167">
            <v>1850100</v>
          </cell>
          <cell r="T167">
            <v>3826297</v>
          </cell>
          <cell r="U167">
            <v>1300422</v>
          </cell>
          <cell r="V167">
            <v>1507352.25</v>
          </cell>
          <cell r="W167">
            <v>158958</v>
          </cell>
          <cell r="X167">
            <v>2586162</v>
          </cell>
          <cell r="Y167">
            <v>2090577</v>
          </cell>
          <cell r="Z167">
            <v>1931118</v>
          </cell>
          <cell r="AA167">
            <v>1165354.26</v>
          </cell>
          <cell r="AB167">
            <v>3691334.81</v>
          </cell>
          <cell r="AC167">
            <v>384000</v>
          </cell>
          <cell r="AD167">
            <v>12271760</v>
          </cell>
          <cell r="AE167">
            <v>3352462.9</v>
          </cell>
          <cell r="AF167">
            <v>2679373.5</v>
          </cell>
          <cell r="AG167">
            <v>1500492</v>
          </cell>
          <cell r="AH167">
            <v>6984112.5499999998</v>
          </cell>
          <cell r="AI167">
            <v>1186000</v>
          </cell>
          <cell r="AJ167">
            <v>2880833.11</v>
          </cell>
          <cell r="AK167">
            <v>914500</v>
          </cell>
          <cell r="AL167">
            <v>2008246</v>
          </cell>
          <cell r="AM167">
            <v>2865981.9</v>
          </cell>
          <cell r="AN167">
            <v>3541973.61</v>
          </cell>
          <cell r="AO167">
            <v>2202880</v>
          </cell>
          <cell r="AP167">
            <v>1974641.1</v>
          </cell>
          <cell r="AQ167">
            <v>1363707</v>
          </cell>
          <cell r="AR167">
            <v>4696152</v>
          </cell>
          <cell r="AS167">
            <v>2133196</v>
          </cell>
          <cell r="AT167">
            <v>3256315</v>
          </cell>
          <cell r="AU167">
            <v>3343604</v>
          </cell>
          <cell r="AV167">
            <v>2393459.98</v>
          </cell>
          <cell r="AW167">
            <v>1998000</v>
          </cell>
          <cell r="AX167">
            <v>3800275.75</v>
          </cell>
          <cell r="AY167">
            <v>851695</v>
          </cell>
          <cell r="AZ167">
            <v>2233046</v>
          </cell>
          <cell r="BA167">
            <v>12048821.619999999</v>
          </cell>
          <cell r="BB167">
            <v>3123473.98</v>
          </cell>
          <cell r="BC167">
            <v>0</v>
          </cell>
          <cell r="BD167">
            <v>4987000</v>
          </cell>
          <cell r="BE167">
            <v>2026627.85</v>
          </cell>
          <cell r="BF167">
            <v>2205059</v>
          </cell>
          <cell r="BG167">
            <v>10318693</v>
          </cell>
          <cell r="BH167">
            <v>1173502</v>
          </cell>
          <cell r="BI167">
            <v>1131154</v>
          </cell>
          <cell r="BJ167">
            <v>1815377</v>
          </cell>
          <cell r="BK167">
            <v>1152610.33</v>
          </cell>
          <cell r="BL167">
            <v>124227.58</v>
          </cell>
          <cell r="BM167">
            <v>5151202.9400000004</v>
          </cell>
          <cell r="BN167">
            <v>3322268.54</v>
          </cell>
          <cell r="BO167">
            <v>5613805.54</v>
          </cell>
          <cell r="BP167">
            <v>5898465.3600000003</v>
          </cell>
          <cell r="BQ167">
            <v>2986553.54</v>
          </cell>
          <cell r="BR167">
            <v>0</v>
          </cell>
          <cell r="BS167">
            <v>2629024</v>
          </cell>
          <cell r="BT167">
            <v>2618143.21</v>
          </cell>
          <cell r="BU167">
            <v>16976407.420000002</v>
          </cell>
          <cell r="BV167">
            <v>784137</v>
          </cell>
          <cell r="BW167">
            <v>2279887.4</v>
          </cell>
          <cell r="BX167">
            <v>6615723</v>
          </cell>
          <cell r="BY167">
            <v>2457830</v>
          </cell>
          <cell r="BZ167">
            <v>1752443.5</v>
          </cell>
          <cell r="CA167">
            <v>2598915.5</v>
          </cell>
          <cell r="CB167">
            <v>2170720</v>
          </cell>
          <cell r="CC167">
            <v>5661259</v>
          </cell>
          <cell r="CD167">
            <v>5548530</v>
          </cell>
          <cell r="CE167">
            <v>5788860.7800000003</v>
          </cell>
          <cell r="CF167">
            <v>1009718.36</v>
          </cell>
          <cell r="CG167">
            <v>2945811.93</v>
          </cell>
          <cell r="CH167">
            <v>3031405</v>
          </cell>
          <cell r="CI167">
            <v>3033838.5</v>
          </cell>
          <cell r="CJ167">
            <v>4245117</v>
          </cell>
          <cell r="CK167">
            <v>1049278.54</v>
          </cell>
          <cell r="CL167">
            <v>1536411.82</v>
          </cell>
        </row>
        <row r="168">
          <cell r="A168" t="str">
            <v>4313010199.120</v>
          </cell>
          <cell r="B168" t="str">
            <v>รายได้อื่น-เงินงบประมาณงบอุดหนุนรับโอนจาก สสจ./รพศ. /รพท./รพช. /รพ.สต</v>
          </cell>
          <cell r="C168">
            <v>0</v>
          </cell>
          <cell r="D168">
            <v>60000</v>
          </cell>
          <cell r="E168">
            <v>490244.14</v>
          </cell>
          <cell r="F168">
            <v>92642.86</v>
          </cell>
          <cell r="G168">
            <v>0</v>
          </cell>
          <cell r="H168">
            <v>7032.02</v>
          </cell>
          <cell r="I168">
            <v>0</v>
          </cell>
          <cell r="J168">
            <v>116731.6</v>
          </cell>
          <cell r="K168">
            <v>0</v>
          </cell>
          <cell r="L168">
            <v>459050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101360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50631</v>
          </cell>
          <cell r="AO168">
            <v>0</v>
          </cell>
          <cell r="AP168">
            <v>0</v>
          </cell>
          <cell r="AQ168">
            <v>148500</v>
          </cell>
          <cell r="AR168">
            <v>396706</v>
          </cell>
          <cell r="AS168">
            <v>0</v>
          </cell>
          <cell r="AT168">
            <v>121240</v>
          </cell>
          <cell r="AU168">
            <v>22000</v>
          </cell>
          <cell r="AV168">
            <v>28462.5</v>
          </cell>
          <cell r="AW168">
            <v>118800</v>
          </cell>
          <cell r="AX168">
            <v>0</v>
          </cell>
          <cell r="AY168">
            <v>30659</v>
          </cell>
          <cell r="AZ168">
            <v>120178.61</v>
          </cell>
          <cell r="BA168">
            <v>0</v>
          </cell>
          <cell r="BB168">
            <v>0</v>
          </cell>
          <cell r="BC168">
            <v>0</v>
          </cell>
          <cell r="BD168">
            <v>161172.06</v>
          </cell>
          <cell r="BE168">
            <v>0</v>
          </cell>
          <cell r="BF168">
            <v>0</v>
          </cell>
          <cell r="BG168">
            <v>0</v>
          </cell>
          <cell r="BH168">
            <v>42192.14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100000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11251.24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</row>
        <row r="169">
          <cell r="A169" t="str">
            <v>4313010199.121</v>
          </cell>
          <cell r="B169" t="str">
            <v>รายได้อื่น-เงินงบประมาณงบรายจ่ายอื่นรับโอนจาก สสจ./รพศ. /รพท./รพช. /รพ.สต.</v>
          </cell>
          <cell r="C169">
            <v>0</v>
          </cell>
          <cell r="D169">
            <v>0</v>
          </cell>
          <cell r="E169">
            <v>5000</v>
          </cell>
          <cell r="F169">
            <v>243080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475832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24691.41</v>
          </cell>
          <cell r="AB169">
            <v>0</v>
          </cell>
          <cell r="AC169">
            <v>15747</v>
          </cell>
          <cell r="AD169">
            <v>7740</v>
          </cell>
          <cell r="AE169">
            <v>12618</v>
          </cell>
          <cell r="AF169">
            <v>0</v>
          </cell>
          <cell r="AG169">
            <v>0</v>
          </cell>
          <cell r="AH169">
            <v>0</v>
          </cell>
          <cell r="AI169">
            <v>642657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57920</v>
          </cell>
          <cell r="AS169">
            <v>0</v>
          </cell>
          <cell r="AT169">
            <v>0</v>
          </cell>
          <cell r="AU169">
            <v>0</v>
          </cell>
          <cell r="AV169">
            <v>544079.41</v>
          </cell>
          <cell r="AW169">
            <v>31600</v>
          </cell>
          <cell r="AX169">
            <v>0</v>
          </cell>
          <cell r="AY169">
            <v>130670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333500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</row>
        <row r="170">
          <cell r="A170" t="str">
            <v>4313010199.122</v>
          </cell>
          <cell r="B170" t="str">
            <v>รายได้อื่น-เงินงบประมาณงบกลางรับโอนจาก สสจ./รพศ. /รพท./รพช. /รพ.สต.</v>
          </cell>
          <cell r="C170">
            <v>0</v>
          </cell>
          <cell r="D170">
            <v>179117.5</v>
          </cell>
          <cell r="E170">
            <v>781658</v>
          </cell>
          <cell r="F170">
            <v>384549</v>
          </cell>
          <cell r="G170">
            <v>181100</v>
          </cell>
          <cell r="H170">
            <v>0</v>
          </cell>
          <cell r="I170">
            <v>1150223.25</v>
          </cell>
          <cell r="J170">
            <v>660531</v>
          </cell>
          <cell r="K170">
            <v>426152</v>
          </cell>
          <cell r="L170">
            <v>359832</v>
          </cell>
          <cell r="M170">
            <v>657772</v>
          </cell>
          <cell r="N170">
            <v>0</v>
          </cell>
          <cell r="O170">
            <v>0</v>
          </cell>
          <cell r="P170">
            <v>183565</v>
          </cell>
          <cell r="Q170">
            <v>306248</v>
          </cell>
          <cell r="R170">
            <v>434614.25</v>
          </cell>
          <cell r="S170">
            <v>313572.25</v>
          </cell>
          <cell r="T170">
            <v>129515</v>
          </cell>
          <cell r="U170">
            <v>98662.25</v>
          </cell>
          <cell r="V170">
            <v>80163</v>
          </cell>
          <cell r="W170">
            <v>0</v>
          </cell>
          <cell r="X170">
            <v>127031</v>
          </cell>
          <cell r="Y170">
            <v>193780</v>
          </cell>
          <cell r="Z170">
            <v>135538</v>
          </cell>
          <cell r="AA170">
            <v>93452</v>
          </cell>
          <cell r="AB170">
            <v>278538.5</v>
          </cell>
          <cell r="AC170">
            <v>0</v>
          </cell>
          <cell r="AD170">
            <v>576768</v>
          </cell>
          <cell r="AE170">
            <v>159940</v>
          </cell>
          <cell r="AF170">
            <v>162481.75</v>
          </cell>
          <cell r="AG170">
            <v>87471.23</v>
          </cell>
          <cell r="AH170">
            <v>164653.75</v>
          </cell>
          <cell r="AI170">
            <v>310827</v>
          </cell>
          <cell r="AJ170">
            <v>100193</v>
          </cell>
          <cell r="AK170">
            <v>287070</v>
          </cell>
          <cell r="AL170">
            <v>216973</v>
          </cell>
          <cell r="AM170">
            <v>121689</v>
          </cell>
          <cell r="AN170">
            <v>601115.56999999995</v>
          </cell>
          <cell r="AO170">
            <v>517316</v>
          </cell>
          <cell r="AP170">
            <v>250418.5</v>
          </cell>
          <cell r="AQ170">
            <v>1215430.25</v>
          </cell>
          <cell r="AR170">
            <v>512139.5</v>
          </cell>
          <cell r="AS170">
            <v>224891</v>
          </cell>
          <cell r="AT170">
            <v>317792</v>
          </cell>
          <cell r="AU170">
            <v>318816.75</v>
          </cell>
          <cell r="AV170">
            <v>827045.5</v>
          </cell>
          <cell r="AW170">
            <v>158395</v>
          </cell>
          <cell r="AX170">
            <v>454129</v>
          </cell>
          <cell r="AY170">
            <v>686074.5</v>
          </cell>
          <cell r="AZ170">
            <v>761964</v>
          </cell>
          <cell r="BA170">
            <v>677013.25</v>
          </cell>
          <cell r="BB170">
            <v>81694.5</v>
          </cell>
          <cell r="BC170">
            <v>0</v>
          </cell>
          <cell r="BD170">
            <v>839661</v>
          </cell>
          <cell r="BE170">
            <v>1081121.5</v>
          </cell>
          <cell r="BF170">
            <v>137896</v>
          </cell>
          <cell r="BG170">
            <v>1074314</v>
          </cell>
          <cell r="BH170">
            <v>152397</v>
          </cell>
          <cell r="BI170">
            <v>9462</v>
          </cell>
          <cell r="BJ170">
            <v>60284</v>
          </cell>
          <cell r="BK170">
            <v>49706</v>
          </cell>
          <cell r="BL170">
            <v>0</v>
          </cell>
          <cell r="BM170">
            <v>372338</v>
          </cell>
          <cell r="BN170">
            <v>144119</v>
          </cell>
          <cell r="BO170">
            <v>442429</v>
          </cell>
          <cell r="BP170">
            <v>235670</v>
          </cell>
          <cell r="BQ170">
            <v>78688</v>
          </cell>
          <cell r="BR170">
            <v>0</v>
          </cell>
          <cell r="BS170">
            <v>96027</v>
          </cell>
          <cell r="BT170">
            <v>413238.5</v>
          </cell>
          <cell r="BU170">
            <v>530121.75</v>
          </cell>
          <cell r="BV170">
            <v>411862.5</v>
          </cell>
          <cell r="BW170">
            <v>193730.5</v>
          </cell>
          <cell r="BX170">
            <v>424731.25</v>
          </cell>
          <cell r="BY170">
            <v>218678.5</v>
          </cell>
          <cell r="BZ170">
            <v>66257</v>
          </cell>
          <cell r="CA170">
            <v>86790.5</v>
          </cell>
          <cell r="CB170">
            <v>244564</v>
          </cell>
          <cell r="CC170">
            <v>356604.25</v>
          </cell>
          <cell r="CD170">
            <v>111289.25</v>
          </cell>
          <cell r="CE170">
            <v>281913</v>
          </cell>
          <cell r="CF170">
            <v>196970.15</v>
          </cell>
          <cell r="CG170">
            <v>205133.5</v>
          </cell>
          <cell r="CH170">
            <v>29075</v>
          </cell>
          <cell r="CI170">
            <v>445541.41</v>
          </cell>
          <cell r="CJ170">
            <v>322968.5</v>
          </cell>
          <cell r="CK170">
            <v>31870.5</v>
          </cell>
          <cell r="CL170">
            <v>56625.75</v>
          </cell>
        </row>
        <row r="171">
          <cell r="A171" t="str">
            <v>4313010199.202</v>
          </cell>
          <cell r="B171" t="str">
            <v>รายได้ค่าธรรมเนียม UC</v>
          </cell>
          <cell r="C171">
            <v>1564660</v>
          </cell>
          <cell r="D171">
            <v>403641</v>
          </cell>
          <cell r="E171">
            <v>528756</v>
          </cell>
          <cell r="F171">
            <v>420606</v>
          </cell>
          <cell r="G171">
            <v>215244</v>
          </cell>
          <cell r="H171">
            <v>374520</v>
          </cell>
          <cell r="I171">
            <v>0</v>
          </cell>
          <cell r="J171">
            <v>624818</v>
          </cell>
          <cell r="K171">
            <v>0</v>
          </cell>
          <cell r="L171">
            <v>100223</v>
          </cell>
          <cell r="M171">
            <v>829920</v>
          </cell>
          <cell r="N171">
            <v>0</v>
          </cell>
          <cell r="O171">
            <v>704030</v>
          </cell>
          <cell r="P171">
            <v>726078</v>
          </cell>
          <cell r="Q171">
            <v>592770</v>
          </cell>
          <cell r="R171">
            <v>1018263</v>
          </cell>
          <cell r="S171">
            <v>673045</v>
          </cell>
          <cell r="T171">
            <v>623520</v>
          </cell>
          <cell r="U171">
            <v>503227</v>
          </cell>
          <cell r="V171">
            <v>212470</v>
          </cell>
          <cell r="W171">
            <v>2776940</v>
          </cell>
          <cell r="X171">
            <v>359730</v>
          </cell>
          <cell r="Y171">
            <v>758860</v>
          </cell>
          <cell r="Z171">
            <v>621224</v>
          </cell>
          <cell r="AA171">
            <v>149190</v>
          </cell>
          <cell r="AB171">
            <v>324120</v>
          </cell>
          <cell r="AC171">
            <v>198030</v>
          </cell>
          <cell r="AD171">
            <v>945010</v>
          </cell>
          <cell r="AE171">
            <v>362048</v>
          </cell>
          <cell r="AF171">
            <v>270267</v>
          </cell>
          <cell r="AG171">
            <v>527760</v>
          </cell>
          <cell r="AH171">
            <v>806490</v>
          </cell>
          <cell r="AI171">
            <v>369021</v>
          </cell>
          <cell r="AJ171">
            <v>332780</v>
          </cell>
          <cell r="AK171">
            <v>2687094</v>
          </cell>
          <cell r="AL171">
            <v>186981</v>
          </cell>
          <cell r="AM171">
            <v>218986</v>
          </cell>
          <cell r="AN171">
            <v>488549</v>
          </cell>
          <cell r="AO171">
            <v>505470</v>
          </cell>
          <cell r="AP171">
            <v>404599</v>
          </cell>
          <cell r="AQ171">
            <v>109750</v>
          </cell>
          <cell r="AR171">
            <v>1242546</v>
          </cell>
          <cell r="AS171">
            <v>417260</v>
          </cell>
          <cell r="AT171">
            <v>750466</v>
          </cell>
          <cell r="AU171">
            <v>561999</v>
          </cell>
          <cell r="AV171">
            <v>240513</v>
          </cell>
          <cell r="AW171">
            <v>229638</v>
          </cell>
          <cell r="AX171">
            <v>469680</v>
          </cell>
          <cell r="AY171">
            <v>0</v>
          </cell>
          <cell r="AZ171">
            <v>266585</v>
          </cell>
          <cell r="BA171">
            <v>0</v>
          </cell>
          <cell r="BB171">
            <v>248572</v>
          </cell>
          <cell r="BC171">
            <v>2076913</v>
          </cell>
          <cell r="BD171">
            <v>843830</v>
          </cell>
          <cell r="BE171">
            <v>87810</v>
          </cell>
          <cell r="BF171">
            <v>450126</v>
          </cell>
          <cell r="BG171">
            <v>1414476</v>
          </cell>
          <cell r="BH171">
            <v>311172.65000000002</v>
          </cell>
          <cell r="BI171">
            <v>155430</v>
          </cell>
          <cell r="BJ171">
            <v>417786</v>
          </cell>
          <cell r="BK171">
            <v>297104</v>
          </cell>
          <cell r="BL171">
            <v>554094</v>
          </cell>
          <cell r="BM171">
            <v>842657</v>
          </cell>
          <cell r="BN171">
            <v>427615</v>
          </cell>
          <cell r="BO171">
            <v>856431</v>
          </cell>
          <cell r="BP171">
            <v>620670</v>
          </cell>
          <cell r="BQ171">
            <v>0</v>
          </cell>
          <cell r="BR171">
            <v>2906381</v>
          </cell>
          <cell r="BS171">
            <v>707840</v>
          </cell>
          <cell r="BT171">
            <v>510133</v>
          </cell>
          <cell r="BU171">
            <v>1019936</v>
          </cell>
          <cell r="BV171">
            <v>80310</v>
          </cell>
          <cell r="BW171">
            <v>462232</v>
          </cell>
          <cell r="BX171">
            <v>1276520</v>
          </cell>
          <cell r="BY171">
            <v>365564</v>
          </cell>
          <cell r="BZ171">
            <v>317591</v>
          </cell>
          <cell r="CA171">
            <v>538713</v>
          </cell>
          <cell r="CB171">
            <v>870550</v>
          </cell>
          <cell r="CC171">
            <v>948120</v>
          </cell>
          <cell r="CD171">
            <v>733991</v>
          </cell>
          <cell r="CE171">
            <v>1475607</v>
          </cell>
          <cell r="CF171">
            <v>492743</v>
          </cell>
          <cell r="CG171">
            <v>332473</v>
          </cell>
          <cell r="CH171">
            <v>238110</v>
          </cell>
          <cell r="CI171">
            <v>410562</v>
          </cell>
          <cell r="CJ171">
            <v>1108477</v>
          </cell>
          <cell r="CK171">
            <v>315660</v>
          </cell>
          <cell r="CL171">
            <v>246152</v>
          </cell>
        </row>
        <row r="172">
          <cell r="A172" t="str">
            <v>5101010101.101</v>
          </cell>
          <cell r="B172" t="str">
            <v>เงินเดือนข้าราชการ(บริการ)</v>
          </cell>
          <cell r="C172">
            <v>188755528.16999999</v>
          </cell>
          <cell r="D172">
            <v>22575376.02</v>
          </cell>
          <cell r="E172">
            <v>26935712.899999999</v>
          </cell>
          <cell r="F172">
            <v>29785937.739999998</v>
          </cell>
          <cell r="G172">
            <v>13417188.07</v>
          </cell>
          <cell r="H172">
            <v>32388887.739999998</v>
          </cell>
          <cell r="I172">
            <v>33071490.329999998</v>
          </cell>
          <cell r="J172">
            <v>35814976.07</v>
          </cell>
          <cell r="K172">
            <v>22112332.09</v>
          </cell>
          <cell r="L172">
            <v>18693893.640000001</v>
          </cell>
          <cell r="M172">
            <v>58918048.159999996</v>
          </cell>
          <cell r="N172">
            <v>81400</v>
          </cell>
          <cell r="O172">
            <v>66079773.280000001</v>
          </cell>
          <cell r="P172">
            <v>19119096.850000001</v>
          </cell>
          <cell r="Q172">
            <v>22866937.399999999</v>
          </cell>
          <cell r="R172">
            <v>34041825.009999998</v>
          </cell>
          <cell r="S172">
            <v>24001399.34</v>
          </cell>
          <cell r="T172">
            <v>16777554.390000001</v>
          </cell>
          <cell r="U172">
            <v>20596304.879999999</v>
          </cell>
          <cell r="V172">
            <v>9848927</v>
          </cell>
          <cell r="W172">
            <v>207324749.68000001</v>
          </cell>
          <cell r="X172">
            <v>19875576.280000001</v>
          </cell>
          <cell r="Y172">
            <v>30468855.870000001</v>
          </cell>
          <cell r="Z172">
            <v>19545346.440000001</v>
          </cell>
          <cell r="AA172">
            <v>9968353.2200000007</v>
          </cell>
          <cell r="AB172">
            <v>18781087.739999998</v>
          </cell>
          <cell r="AC172">
            <v>20039526.77</v>
          </cell>
          <cell r="AD172">
            <v>56795358.390000001</v>
          </cell>
          <cell r="AE172">
            <v>23485780.289999999</v>
          </cell>
          <cell r="AF172">
            <v>18458256.77</v>
          </cell>
          <cell r="AG172">
            <v>20176287.07</v>
          </cell>
          <cell r="AH172">
            <v>38194958.350000001</v>
          </cell>
          <cell r="AI172">
            <v>15509081.93</v>
          </cell>
          <cell r="AJ172">
            <v>8549564.1699999999</v>
          </cell>
          <cell r="AK172">
            <v>287087677.63</v>
          </cell>
          <cell r="AL172">
            <v>19347328.699999999</v>
          </cell>
          <cell r="AM172">
            <v>15159098.060000001</v>
          </cell>
          <cell r="AN172">
            <v>43275763.710000001</v>
          </cell>
          <cell r="AO172">
            <v>42113750.649999999</v>
          </cell>
          <cell r="AP172">
            <v>24494207.100000001</v>
          </cell>
          <cell r="AQ172">
            <v>10920510</v>
          </cell>
          <cell r="AR172">
            <v>44503553.850000001</v>
          </cell>
          <cell r="AS172">
            <v>18097319.440000001</v>
          </cell>
          <cell r="AT172">
            <v>25025294.5</v>
          </cell>
          <cell r="AU172">
            <v>41580744.579999998</v>
          </cell>
          <cell r="AV172">
            <v>19224612.899999999</v>
          </cell>
          <cell r="AW172">
            <v>13128515.029999999</v>
          </cell>
          <cell r="AX172">
            <v>27269341.129999999</v>
          </cell>
          <cell r="AY172">
            <v>15532508.810000001</v>
          </cell>
          <cell r="AZ172">
            <v>15059428.060000001</v>
          </cell>
          <cell r="BA172">
            <v>79840039.269999996</v>
          </cell>
          <cell r="BB172">
            <v>16338602.9</v>
          </cell>
          <cell r="BC172">
            <v>191591561.88999999</v>
          </cell>
          <cell r="BD172">
            <v>49101267.039999999</v>
          </cell>
          <cell r="BE172">
            <v>21421151.670000002</v>
          </cell>
          <cell r="BF172">
            <v>14424323.859999999</v>
          </cell>
          <cell r="BG172">
            <v>90814896.609999999</v>
          </cell>
          <cell r="BH172">
            <v>14081714.84</v>
          </cell>
          <cell r="BI172">
            <v>3826324.75</v>
          </cell>
          <cell r="BJ172">
            <v>7708673.21</v>
          </cell>
          <cell r="BK172">
            <v>5623989.2599999998</v>
          </cell>
          <cell r="BL172">
            <v>113638901.7</v>
          </cell>
          <cell r="BM172">
            <v>35934132.020000003</v>
          </cell>
          <cell r="BN172">
            <v>22941218.350000001</v>
          </cell>
          <cell r="BO172">
            <v>40325619.950000003</v>
          </cell>
          <cell r="BP172">
            <v>25745777.129999999</v>
          </cell>
          <cell r="BQ172">
            <v>13511965.85</v>
          </cell>
          <cell r="BR172">
            <v>432486579.23000002</v>
          </cell>
          <cell r="BS172">
            <v>33615830.960000001</v>
          </cell>
          <cell r="BT172">
            <v>19841832.780000001</v>
          </cell>
          <cell r="BU172">
            <v>68925923.680000007</v>
          </cell>
          <cell r="BV172">
            <v>7820717.2599999998</v>
          </cell>
          <cell r="BW172">
            <v>20460704.449999999</v>
          </cell>
          <cell r="BX172">
            <v>52141704.560000002</v>
          </cell>
          <cell r="BY172">
            <v>20884657.739999998</v>
          </cell>
          <cell r="BZ172">
            <v>14127215.16</v>
          </cell>
          <cell r="CA172">
            <v>18700687.739999998</v>
          </cell>
          <cell r="CB172">
            <v>25788900.32</v>
          </cell>
          <cell r="CC172">
            <v>48558024.509999998</v>
          </cell>
          <cell r="CD172">
            <v>26691360.370000001</v>
          </cell>
          <cell r="CE172">
            <v>41984757.100000001</v>
          </cell>
          <cell r="CF172">
            <v>16986781.129999999</v>
          </cell>
          <cell r="CG172">
            <v>17972149.48</v>
          </cell>
          <cell r="CH172">
            <v>11881485.68</v>
          </cell>
          <cell r="CI172">
            <v>15085292.42</v>
          </cell>
          <cell r="CJ172">
            <v>44356806.670000002</v>
          </cell>
          <cell r="CK172">
            <v>4300302.62</v>
          </cell>
          <cell r="CL172">
            <v>3833649.11</v>
          </cell>
        </row>
        <row r="173">
          <cell r="A173" t="str">
            <v>5101010101.102</v>
          </cell>
          <cell r="B173" t="str">
            <v>เงินเดือนข้าราชการ(สนับสนุน)</v>
          </cell>
          <cell r="C173">
            <v>0</v>
          </cell>
          <cell r="D173">
            <v>1326785</v>
          </cell>
          <cell r="E173">
            <v>775800</v>
          </cell>
          <cell r="F173">
            <v>960460</v>
          </cell>
          <cell r="G173">
            <v>416130</v>
          </cell>
          <cell r="H173">
            <v>1379660</v>
          </cell>
          <cell r="I173">
            <v>1910860</v>
          </cell>
          <cell r="J173">
            <v>1387260</v>
          </cell>
          <cell r="K173">
            <v>2458190</v>
          </cell>
          <cell r="L173">
            <v>1088300</v>
          </cell>
          <cell r="M173">
            <v>2856650</v>
          </cell>
          <cell r="N173">
            <v>11500</v>
          </cell>
          <cell r="O173">
            <v>5658048.5199999996</v>
          </cell>
          <cell r="P173">
            <v>1184510</v>
          </cell>
          <cell r="Q173">
            <v>1259130</v>
          </cell>
          <cell r="R173">
            <v>1194470</v>
          </cell>
          <cell r="S173">
            <v>860140</v>
          </cell>
          <cell r="T173">
            <v>868000</v>
          </cell>
          <cell r="U173">
            <v>1074458.5</v>
          </cell>
          <cell r="V173">
            <v>722113.87</v>
          </cell>
          <cell r="W173">
            <v>6281212.2300000004</v>
          </cell>
          <cell r="X173">
            <v>818860</v>
          </cell>
          <cell r="Y173">
            <v>2538260</v>
          </cell>
          <cell r="Z173">
            <v>871850</v>
          </cell>
          <cell r="AA173">
            <v>1438860</v>
          </cell>
          <cell r="AB173">
            <v>798660</v>
          </cell>
          <cell r="AC173">
            <v>1031440</v>
          </cell>
          <cell r="AD173">
            <v>3927460</v>
          </cell>
          <cell r="AE173">
            <v>1226690</v>
          </cell>
          <cell r="AF173">
            <v>1172040</v>
          </cell>
          <cell r="AG173">
            <v>449220</v>
          </cell>
          <cell r="AH173">
            <v>2081060</v>
          </cell>
          <cell r="AI173">
            <v>4030080</v>
          </cell>
          <cell r="AJ173">
            <v>617207.1</v>
          </cell>
          <cell r="AK173">
            <v>14720854</v>
          </cell>
          <cell r="AL173">
            <v>1437760</v>
          </cell>
          <cell r="AM173">
            <v>2393040</v>
          </cell>
          <cell r="AN173">
            <v>3164780</v>
          </cell>
          <cell r="AO173">
            <v>1755100</v>
          </cell>
          <cell r="AP173">
            <v>1698589.33</v>
          </cell>
          <cell r="AQ173">
            <v>591970</v>
          </cell>
          <cell r="AR173">
            <v>4665100</v>
          </cell>
          <cell r="AS173">
            <v>2971200</v>
          </cell>
          <cell r="AT173">
            <v>2480869.0299999998</v>
          </cell>
          <cell r="AU173">
            <v>1723360</v>
          </cell>
          <cell r="AV173">
            <v>1593890</v>
          </cell>
          <cell r="AW173">
            <v>1342672.58</v>
          </cell>
          <cell r="AX173">
            <v>1611130</v>
          </cell>
          <cell r="AY173">
            <v>1539780</v>
          </cell>
          <cell r="AZ173">
            <v>912970</v>
          </cell>
          <cell r="BA173">
            <v>4049160</v>
          </cell>
          <cell r="BB173">
            <v>835140</v>
          </cell>
          <cell r="BC173">
            <v>12389078.52</v>
          </cell>
          <cell r="BD173">
            <v>5068901.62</v>
          </cell>
          <cell r="BE173">
            <v>1616683.33</v>
          </cell>
          <cell r="BF173">
            <v>607900</v>
          </cell>
          <cell r="BG173">
            <v>2558370</v>
          </cell>
          <cell r="BH173">
            <v>0</v>
          </cell>
          <cell r="BI173">
            <v>0</v>
          </cell>
          <cell r="BJ173">
            <v>399840</v>
          </cell>
          <cell r="BK173">
            <v>40250</v>
          </cell>
          <cell r="BL173">
            <v>8821610</v>
          </cell>
          <cell r="BM173">
            <v>2309170</v>
          </cell>
          <cell r="BN173">
            <v>1440030</v>
          </cell>
          <cell r="BO173">
            <v>1846500</v>
          </cell>
          <cell r="BP173">
            <v>1589761.33</v>
          </cell>
          <cell r="BQ173">
            <v>1175960</v>
          </cell>
          <cell r="BR173">
            <v>66184189.659999996</v>
          </cell>
          <cell r="BS173">
            <v>1385700</v>
          </cell>
          <cell r="BT173">
            <v>11835620</v>
          </cell>
          <cell r="BU173">
            <v>4897920</v>
          </cell>
          <cell r="BV173">
            <v>336540</v>
          </cell>
          <cell r="BW173">
            <v>3689280</v>
          </cell>
          <cell r="BX173">
            <v>4539900</v>
          </cell>
          <cell r="BY173">
            <v>1087080</v>
          </cell>
          <cell r="BZ173">
            <v>1703180</v>
          </cell>
          <cell r="CA173">
            <v>1887900</v>
          </cell>
          <cell r="CB173">
            <v>3790661.94</v>
          </cell>
          <cell r="CC173">
            <v>2202370</v>
          </cell>
          <cell r="CD173">
            <v>3478180</v>
          </cell>
          <cell r="CE173">
            <v>1848590</v>
          </cell>
          <cell r="CF173">
            <v>1223400</v>
          </cell>
          <cell r="CG173">
            <v>2155972.2599999998</v>
          </cell>
          <cell r="CH173">
            <v>496210</v>
          </cell>
          <cell r="CI173">
            <v>1406890</v>
          </cell>
          <cell r="CJ173">
            <v>2480820</v>
          </cell>
          <cell r="CK173">
            <v>310400</v>
          </cell>
          <cell r="CL173">
            <v>1895945</v>
          </cell>
        </row>
        <row r="174">
          <cell r="A174" t="str">
            <v>5101010103.101</v>
          </cell>
          <cell r="B174" t="str">
            <v>เงินประจำตำแหน่งระดับสูง/ระดับ กลาง(สนับสนุน)</v>
          </cell>
          <cell r="C174">
            <v>120000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100000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100333.33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18200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20000</v>
          </cell>
          <cell r="BB174">
            <v>0</v>
          </cell>
          <cell r="BC174">
            <v>120000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119600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237600</v>
          </cell>
          <cell r="BX174">
            <v>0</v>
          </cell>
          <cell r="BY174">
            <v>0</v>
          </cell>
          <cell r="BZ174">
            <v>0</v>
          </cell>
          <cell r="CA174">
            <v>178200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138600</v>
          </cell>
          <cell r="CH174">
            <v>0</v>
          </cell>
          <cell r="CI174">
            <v>0</v>
          </cell>
          <cell r="CJ174">
            <v>113700</v>
          </cell>
          <cell r="CK174">
            <v>0</v>
          </cell>
          <cell r="CL174">
            <v>0</v>
          </cell>
        </row>
        <row r="175">
          <cell r="A175" t="str">
            <v>5101010103.102</v>
          </cell>
          <cell r="B175" t="str">
            <v>เงินประจำตำแหน่งวิชาชีพเฉพาะ(บริการ)</v>
          </cell>
          <cell r="C175">
            <v>12795875.16</v>
          </cell>
          <cell r="D175">
            <v>1328690.31</v>
          </cell>
          <cell r="E175">
            <v>1562400</v>
          </cell>
          <cell r="F175">
            <v>1970703.23</v>
          </cell>
          <cell r="G175">
            <v>754554.84</v>
          </cell>
          <cell r="H175">
            <v>1963500</v>
          </cell>
          <cell r="I175">
            <v>1335600</v>
          </cell>
          <cell r="J175">
            <v>1665096.77</v>
          </cell>
          <cell r="K175">
            <v>1541400</v>
          </cell>
          <cell r="L175">
            <v>1194922.58</v>
          </cell>
          <cell r="M175">
            <v>4002464.51</v>
          </cell>
          <cell r="N175">
            <v>0</v>
          </cell>
          <cell r="O175">
            <v>3128465.38</v>
          </cell>
          <cell r="P175">
            <v>924000</v>
          </cell>
          <cell r="Q175">
            <v>639100</v>
          </cell>
          <cell r="R175">
            <v>1369200</v>
          </cell>
          <cell r="S175">
            <v>679406.45</v>
          </cell>
          <cell r="T175">
            <v>803600</v>
          </cell>
          <cell r="U175">
            <v>646800</v>
          </cell>
          <cell r="V175">
            <v>447412.9</v>
          </cell>
          <cell r="W175">
            <v>11774188.18</v>
          </cell>
          <cell r="X175">
            <v>1170656.67</v>
          </cell>
          <cell r="Y175">
            <v>1513400</v>
          </cell>
          <cell r="Z175">
            <v>796600</v>
          </cell>
          <cell r="AA175">
            <v>438900</v>
          </cell>
          <cell r="AB175">
            <v>1129266.67</v>
          </cell>
          <cell r="AC175">
            <v>1251040</v>
          </cell>
          <cell r="AD175">
            <v>3424533.87</v>
          </cell>
          <cell r="AE175">
            <v>1475254.84</v>
          </cell>
          <cell r="AF175">
            <v>903203.23</v>
          </cell>
          <cell r="AG175">
            <v>866577.42</v>
          </cell>
          <cell r="AH175">
            <v>1738800</v>
          </cell>
          <cell r="AI175">
            <v>1159967.73</v>
          </cell>
          <cell r="AJ175">
            <v>613041.93999999994</v>
          </cell>
          <cell r="AK175">
            <v>19451425.390000001</v>
          </cell>
          <cell r="AL175">
            <v>1232756.45</v>
          </cell>
          <cell r="AM175">
            <v>851200</v>
          </cell>
          <cell r="AN175">
            <v>2343705.38</v>
          </cell>
          <cell r="AO175">
            <v>2615990.3199999998</v>
          </cell>
          <cell r="AP175">
            <v>1177975</v>
          </cell>
          <cell r="AQ175">
            <v>613200</v>
          </cell>
          <cell r="AR175">
            <v>2203133.33</v>
          </cell>
          <cell r="AS175">
            <v>1122619.3600000001</v>
          </cell>
          <cell r="AT175">
            <v>1163941.94</v>
          </cell>
          <cell r="AU175">
            <v>2485767.7400000002</v>
          </cell>
          <cell r="AV175">
            <v>1322930</v>
          </cell>
          <cell r="AW175">
            <v>689850</v>
          </cell>
          <cell r="AX175">
            <v>1311856.99</v>
          </cell>
          <cell r="AY175">
            <v>921990.32</v>
          </cell>
          <cell r="AZ175">
            <v>718410</v>
          </cell>
          <cell r="BA175">
            <v>401000</v>
          </cell>
          <cell r="BB175">
            <v>564900</v>
          </cell>
          <cell r="BC175">
            <v>13843738.17</v>
          </cell>
          <cell r="BD175">
            <v>2499790.3199999998</v>
          </cell>
          <cell r="BE175">
            <v>1549912.9</v>
          </cell>
          <cell r="BF175">
            <v>649140</v>
          </cell>
          <cell r="BG175">
            <v>3871115.91</v>
          </cell>
          <cell r="BH175">
            <v>923819.36</v>
          </cell>
          <cell r="BI175">
            <v>126000</v>
          </cell>
          <cell r="BJ175">
            <v>210000</v>
          </cell>
          <cell r="BK175">
            <v>193200</v>
          </cell>
          <cell r="BL175">
            <v>7823012.4800000004</v>
          </cell>
          <cell r="BM175">
            <v>2362993.0099999998</v>
          </cell>
          <cell r="BN175">
            <v>1310400</v>
          </cell>
          <cell r="BO175">
            <v>3494400</v>
          </cell>
          <cell r="BP175">
            <v>1142400</v>
          </cell>
          <cell r="BQ175">
            <v>454700</v>
          </cell>
          <cell r="BR175">
            <v>29757083.350000001</v>
          </cell>
          <cell r="BS175">
            <v>2184812.91</v>
          </cell>
          <cell r="BT175">
            <v>1663900</v>
          </cell>
          <cell r="BU175">
            <v>4245582.25</v>
          </cell>
          <cell r="BV175">
            <v>487200</v>
          </cell>
          <cell r="BW175">
            <v>1309700</v>
          </cell>
          <cell r="BX175">
            <v>3077269.36</v>
          </cell>
          <cell r="BY175">
            <v>1276287.6399999999</v>
          </cell>
          <cell r="BZ175">
            <v>980383.87</v>
          </cell>
          <cell r="CA175">
            <v>1051539.25</v>
          </cell>
          <cell r="CB175">
            <v>1118600</v>
          </cell>
          <cell r="CC175">
            <v>2594295.98</v>
          </cell>
          <cell r="CD175">
            <v>1493100</v>
          </cell>
          <cell r="CE175">
            <v>2220874.19</v>
          </cell>
          <cell r="CF175">
            <v>1224525.81</v>
          </cell>
          <cell r="CG175">
            <v>914200</v>
          </cell>
          <cell r="CH175">
            <v>722177.42</v>
          </cell>
          <cell r="CI175">
            <v>1140793</v>
          </cell>
          <cell r="CJ175">
            <v>2216102.4700000002</v>
          </cell>
          <cell r="CK175">
            <v>63000</v>
          </cell>
          <cell r="CL175">
            <v>172200</v>
          </cell>
        </row>
        <row r="176">
          <cell r="A176" t="str">
            <v>5101010103.103</v>
          </cell>
          <cell r="B176" t="str">
            <v>เงินประจำตำแหน่งผู้เชี่ยวชาญ (บริการ)</v>
          </cell>
          <cell r="C176">
            <v>291500</v>
          </cell>
          <cell r="D176">
            <v>118800</v>
          </cell>
          <cell r="E176">
            <v>107548.39</v>
          </cell>
          <cell r="F176">
            <v>118800</v>
          </cell>
          <cell r="G176">
            <v>0</v>
          </cell>
          <cell r="H176">
            <v>0</v>
          </cell>
          <cell r="I176">
            <v>0</v>
          </cell>
          <cell r="J176">
            <v>118800</v>
          </cell>
          <cell r="K176">
            <v>0</v>
          </cell>
          <cell r="L176">
            <v>0</v>
          </cell>
          <cell r="M176">
            <v>118800</v>
          </cell>
          <cell r="N176">
            <v>0</v>
          </cell>
          <cell r="O176">
            <v>525500</v>
          </cell>
          <cell r="P176">
            <v>130900</v>
          </cell>
          <cell r="Q176">
            <v>61600</v>
          </cell>
          <cell r="R176">
            <v>118800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582100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118800</v>
          </cell>
          <cell r="AE176">
            <v>0</v>
          </cell>
          <cell r="AF176">
            <v>0</v>
          </cell>
          <cell r="AG176">
            <v>0</v>
          </cell>
          <cell r="AH176">
            <v>118800</v>
          </cell>
          <cell r="AI176">
            <v>128700</v>
          </cell>
          <cell r="AJ176">
            <v>0</v>
          </cell>
          <cell r="AK176">
            <v>1225200</v>
          </cell>
          <cell r="AL176">
            <v>0</v>
          </cell>
          <cell r="AM176">
            <v>0</v>
          </cell>
          <cell r="AN176">
            <v>0</v>
          </cell>
          <cell r="AO176">
            <v>118800</v>
          </cell>
          <cell r="AP176">
            <v>293700</v>
          </cell>
          <cell r="AQ176">
            <v>67200</v>
          </cell>
          <cell r="AR176">
            <v>594000</v>
          </cell>
          <cell r="AS176">
            <v>0</v>
          </cell>
          <cell r="AT176">
            <v>155960</v>
          </cell>
          <cell r="AU176">
            <v>219777.42</v>
          </cell>
          <cell r="AV176">
            <v>0</v>
          </cell>
          <cell r="AW176">
            <v>0</v>
          </cell>
          <cell r="AX176">
            <v>199351.62</v>
          </cell>
          <cell r="AY176">
            <v>0</v>
          </cell>
          <cell r="AZ176">
            <v>123760</v>
          </cell>
          <cell r="BA176">
            <v>515958.06</v>
          </cell>
          <cell r="BB176">
            <v>134400</v>
          </cell>
          <cell r="BC176">
            <v>1117661.29</v>
          </cell>
          <cell r="BD176">
            <v>432400</v>
          </cell>
          <cell r="BE176">
            <v>0</v>
          </cell>
          <cell r="BF176">
            <v>215200</v>
          </cell>
          <cell r="BG176">
            <v>532000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545100</v>
          </cell>
          <cell r="BM176">
            <v>69300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3451064.51</v>
          </cell>
          <cell r="BS176">
            <v>0</v>
          </cell>
          <cell r="BT176">
            <v>118800</v>
          </cell>
          <cell r="BU176">
            <v>0</v>
          </cell>
          <cell r="BV176">
            <v>67200</v>
          </cell>
          <cell r="BW176">
            <v>0</v>
          </cell>
          <cell r="BX176">
            <v>39600</v>
          </cell>
          <cell r="BY176">
            <v>141200</v>
          </cell>
          <cell r="BZ176">
            <v>118800</v>
          </cell>
          <cell r="CA176">
            <v>29700</v>
          </cell>
          <cell r="CB176">
            <v>118800</v>
          </cell>
          <cell r="CC176">
            <v>237600</v>
          </cell>
          <cell r="CD176">
            <v>118800</v>
          </cell>
          <cell r="CE176">
            <v>237600</v>
          </cell>
          <cell r="CF176">
            <v>0</v>
          </cell>
          <cell r="CG176">
            <v>93800</v>
          </cell>
          <cell r="CH176">
            <v>228000</v>
          </cell>
          <cell r="CI176">
            <v>118800</v>
          </cell>
          <cell r="CJ176">
            <v>69300</v>
          </cell>
          <cell r="CK176">
            <v>0</v>
          </cell>
          <cell r="CL176">
            <v>0</v>
          </cell>
        </row>
        <row r="177">
          <cell r="A177" t="str">
            <v>5101010108.101</v>
          </cell>
          <cell r="B177" t="str">
            <v>ค่าล่วงเวลา(สนับสนุน)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1181240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2616300</v>
          </cell>
          <cell r="X177">
            <v>321938</v>
          </cell>
          <cell r="Y177">
            <v>355790</v>
          </cell>
          <cell r="Z177">
            <v>236700</v>
          </cell>
          <cell r="AA177">
            <v>42240</v>
          </cell>
          <cell r="AB177">
            <v>95100</v>
          </cell>
          <cell r="AC177">
            <v>314540</v>
          </cell>
          <cell r="AD177">
            <v>1083010</v>
          </cell>
          <cell r="AE177">
            <v>0</v>
          </cell>
          <cell r="AF177">
            <v>267490</v>
          </cell>
          <cell r="AG177">
            <v>525540</v>
          </cell>
          <cell r="AH177">
            <v>99220</v>
          </cell>
          <cell r="AI177">
            <v>517720</v>
          </cell>
          <cell r="AJ177">
            <v>404470</v>
          </cell>
          <cell r="AK177">
            <v>3200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5960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16010</v>
          </cell>
          <cell r="AZ177">
            <v>0</v>
          </cell>
          <cell r="BA177">
            <v>1634090</v>
          </cell>
          <cell r="BB177">
            <v>161940</v>
          </cell>
          <cell r="BC177">
            <v>0</v>
          </cell>
          <cell r="BD177">
            <v>0</v>
          </cell>
          <cell r="BE177">
            <v>2600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3600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</row>
        <row r="178">
          <cell r="A178" t="str">
            <v>5101010109.101</v>
          </cell>
          <cell r="B178" t="str">
            <v>เงินตอบแทนพิเศษของข้าราชการผู้ได้รับเงินเดือนถึงขั้นสูงสุดของอันดับ(บริการ)</v>
          </cell>
          <cell r="C178">
            <v>9137.51</v>
          </cell>
          <cell r="D178">
            <v>0</v>
          </cell>
          <cell r="E178">
            <v>0</v>
          </cell>
          <cell r="F178">
            <v>2562.2399999999998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23864.45</v>
          </cell>
          <cell r="R178">
            <v>62366.32</v>
          </cell>
          <cell r="S178">
            <v>0</v>
          </cell>
          <cell r="T178">
            <v>11200</v>
          </cell>
          <cell r="U178">
            <v>28000</v>
          </cell>
          <cell r="V178">
            <v>22400</v>
          </cell>
          <cell r="W178">
            <v>0</v>
          </cell>
          <cell r="X178">
            <v>16083.28</v>
          </cell>
          <cell r="Y178">
            <v>60817.72</v>
          </cell>
          <cell r="Z178">
            <v>1644.08</v>
          </cell>
          <cell r="AA178">
            <v>565.64</v>
          </cell>
          <cell r="AB178">
            <v>13918.32</v>
          </cell>
          <cell r="AC178">
            <v>27917.34</v>
          </cell>
          <cell r="AD178">
            <v>57103.08</v>
          </cell>
          <cell r="AE178">
            <v>37192.660000000003</v>
          </cell>
          <cell r="AF178">
            <v>18999.990000000002</v>
          </cell>
          <cell r="AG178">
            <v>15821.32</v>
          </cell>
          <cell r="AH178">
            <v>41119.440000000002</v>
          </cell>
          <cell r="AI178">
            <v>17437.32</v>
          </cell>
          <cell r="AJ178">
            <v>57905.96</v>
          </cell>
          <cell r="AK178">
            <v>390908.42</v>
          </cell>
          <cell r="AL178">
            <v>33599.699999999997</v>
          </cell>
          <cell r="AM178">
            <v>17820</v>
          </cell>
          <cell r="AN178">
            <v>112240.52</v>
          </cell>
          <cell r="AO178">
            <v>94391.08</v>
          </cell>
          <cell r="AP178">
            <v>41844.43</v>
          </cell>
          <cell r="AQ178">
            <v>0</v>
          </cell>
          <cell r="AR178">
            <v>85127</v>
          </cell>
          <cell r="AS178">
            <v>27804.12</v>
          </cell>
          <cell r="AT178">
            <v>43981.57</v>
          </cell>
          <cell r="AU178">
            <v>55152.46</v>
          </cell>
          <cell r="AV178">
            <v>22615.8</v>
          </cell>
          <cell r="AW178">
            <v>10515.08</v>
          </cell>
          <cell r="AX178">
            <v>93005.05</v>
          </cell>
          <cell r="AY178">
            <v>13248.52</v>
          </cell>
          <cell r="AZ178">
            <v>21050.560000000001</v>
          </cell>
          <cell r="BA178">
            <v>1170017.31</v>
          </cell>
          <cell r="BB178">
            <v>8242.24</v>
          </cell>
          <cell r="BC178">
            <v>6783.42</v>
          </cell>
          <cell r="BD178">
            <v>481.39</v>
          </cell>
          <cell r="BE178">
            <v>6564.6</v>
          </cell>
          <cell r="BF178">
            <v>0</v>
          </cell>
          <cell r="BG178">
            <v>6192.6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135599.23000000001</v>
          </cell>
          <cell r="BM178">
            <v>19074.919999999998</v>
          </cell>
          <cell r="BN178">
            <v>8948.08</v>
          </cell>
          <cell r="BO178">
            <v>40640.720000000001</v>
          </cell>
          <cell r="BP178">
            <v>18638.400000000001</v>
          </cell>
          <cell r="BQ178">
            <v>4624.3</v>
          </cell>
          <cell r="BR178">
            <v>20442.36</v>
          </cell>
          <cell r="BS178">
            <v>0</v>
          </cell>
          <cell r="BT178">
            <v>715.2</v>
          </cell>
          <cell r="BU178">
            <v>1415.76</v>
          </cell>
          <cell r="BV178">
            <v>0</v>
          </cell>
          <cell r="BW178">
            <v>306.36</v>
          </cell>
          <cell r="BX178">
            <v>303.42</v>
          </cell>
          <cell r="BY178">
            <v>958.32</v>
          </cell>
          <cell r="BZ178">
            <v>0</v>
          </cell>
          <cell r="CA178">
            <v>919.08</v>
          </cell>
          <cell r="CB178">
            <v>914.28</v>
          </cell>
          <cell r="CC178">
            <v>306.36</v>
          </cell>
          <cell r="CD178">
            <v>0</v>
          </cell>
          <cell r="CE178">
            <v>4682.76</v>
          </cell>
          <cell r="CF178">
            <v>306.36</v>
          </cell>
          <cell r="CG178">
            <v>18350.560000000001</v>
          </cell>
          <cell r="CH178">
            <v>0</v>
          </cell>
          <cell r="CI178">
            <v>0</v>
          </cell>
          <cell r="CJ178">
            <v>306.36</v>
          </cell>
          <cell r="CK178">
            <v>4242.63</v>
          </cell>
          <cell r="CL178">
            <v>306.36</v>
          </cell>
        </row>
        <row r="179">
          <cell r="A179" t="str">
            <v>5101010109.102</v>
          </cell>
          <cell r="B179" t="str">
            <v>เงินตอบแทนพิเศษของข้าราชการผู้ได้รับเงินเดือนถึงขั้นสูงสุดของอันดับ(สนับสนุน)</v>
          </cell>
          <cell r="C179">
            <v>4758.4799999999996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4291.83</v>
          </cell>
          <cell r="R179">
            <v>715.2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3755.22</v>
          </cell>
          <cell r="Z179">
            <v>0</v>
          </cell>
          <cell r="AA179">
            <v>0</v>
          </cell>
          <cell r="AB179">
            <v>4068.12</v>
          </cell>
          <cell r="AC179">
            <v>1103.02</v>
          </cell>
          <cell r="AD179">
            <v>2735.26</v>
          </cell>
          <cell r="AE179">
            <v>0</v>
          </cell>
          <cell r="AF179">
            <v>0</v>
          </cell>
          <cell r="AG179">
            <v>0</v>
          </cell>
          <cell r="AH179">
            <v>8839.7199999999993</v>
          </cell>
          <cell r="AI179">
            <v>0</v>
          </cell>
          <cell r="AJ179">
            <v>0</v>
          </cell>
          <cell r="AK179">
            <v>16060</v>
          </cell>
          <cell r="AL179">
            <v>9139.24</v>
          </cell>
          <cell r="AM179">
            <v>0</v>
          </cell>
          <cell r="AN179">
            <v>4180</v>
          </cell>
          <cell r="AO179">
            <v>9641.76</v>
          </cell>
          <cell r="AP179">
            <v>2005.06</v>
          </cell>
          <cell r="AQ179">
            <v>0</v>
          </cell>
          <cell r="AR179">
            <v>0</v>
          </cell>
          <cell r="AS179">
            <v>0</v>
          </cell>
          <cell r="AT179">
            <v>18991.29</v>
          </cell>
          <cell r="AU179">
            <v>0</v>
          </cell>
          <cell r="AV179">
            <v>1992.12</v>
          </cell>
          <cell r="AW179">
            <v>0</v>
          </cell>
          <cell r="AX179">
            <v>0</v>
          </cell>
          <cell r="AY179">
            <v>7294</v>
          </cell>
          <cell r="AZ179">
            <v>0</v>
          </cell>
          <cell r="BA179">
            <v>0</v>
          </cell>
          <cell r="BB179">
            <v>1992.12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41096.32</v>
          </cell>
          <cell r="BM179">
            <v>4376.3999999999996</v>
          </cell>
          <cell r="BN179">
            <v>0</v>
          </cell>
          <cell r="BO179">
            <v>837.55</v>
          </cell>
          <cell r="BP179">
            <v>0</v>
          </cell>
          <cell r="BQ179">
            <v>0</v>
          </cell>
          <cell r="BR179">
            <v>2383.7399999999998</v>
          </cell>
          <cell r="BS179">
            <v>0</v>
          </cell>
          <cell r="BT179">
            <v>4338.6000000000004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4858.62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13424.4</v>
          </cell>
          <cell r="CK179">
            <v>0</v>
          </cell>
          <cell r="CL179">
            <v>0</v>
          </cell>
        </row>
        <row r="180">
          <cell r="A180" t="str">
            <v>5101010109.103</v>
          </cell>
          <cell r="B180" t="str">
            <v>เงินตอบแทนพิเศษของลูกจ้างประจำผู้ได้รับค่าจ้างถึงขั้นสูงสุดของตำแหน่ง(บริการ)</v>
          </cell>
          <cell r="C180">
            <v>48094.8</v>
          </cell>
          <cell r="D180">
            <v>0</v>
          </cell>
          <cell r="E180">
            <v>1430.4</v>
          </cell>
          <cell r="F180">
            <v>2521.1999999999998</v>
          </cell>
          <cell r="G180">
            <v>0</v>
          </cell>
          <cell r="H180">
            <v>0</v>
          </cell>
          <cell r="I180">
            <v>5256.8</v>
          </cell>
          <cell r="J180">
            <v>19418.400000000001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6436.8</v>
          </cell>
          <cell r="R180">
            <v>0</v>
          </cell>
          <cell r="S180">
            <v>0</v>
          </cell>
          <cell r="T180">
            <v>0</v>
          </cell>
          <cell r="U180">
            <v>715.2</v>
          </cell>
          <cell r="V180">
            <v>0</v>
          </cell>
          <cell r="W180">
            <v>0</v>
          </cell>
          <cell r="X180">
            <v>0</v>
          </cell>
          <cell r="Y180">
            <v>38525.4</v>
          </cell>
          <cell r="Z180">
            <v>13182</v>
          </cell>
          <cell r="AA180">
            <v>0</v>
          </cell>
          <cell r="AB180">
            <v>0</v>
          </cell>
          <cell r="AC180">
            <v>14930</v>
          </cell>
          <cell r="AD180">
            <v>8122.8</v>
          </cell>
          <cell r="AE180">
            <v>13624.8</v>
          </cell>
          <cell r="AF180">
            <v>0</v>
          </cell>
          <cell r="AG180">
            <v>6812.4</v>
          </cell>
          <cell r="AH180">
            <v>0</v>
          </cell>
          <cell r="AI180">
            <v>0</v>
          </cell>
          <cell r="AJ180">
            <v>0</v>
          </cell>
          <cell r="AK180">
            <v>23973.4</v>
          </cell>
          <cell r="AL180">
            <v>2145.6</v>
          </cell>
          <cell r="AM180">
            <v>12158.4</v>
          </cell>
          <cell r="AN180">
            <v>0</v>
          </cell>
          <cell r="AO180">
            <v>0</v>
          </cell>
          <cell r="AP180">
            <v>17570.990000000002</v>
          </cell>
          <cell r="AQ180">
            <v>0</v>
          </cell>
          <cell r="AR180">
            <v>10473.4</v>
          </cell>
          <cell r="AS180">
            <v>4291.2</v>
          </cell>
          <cell r="AT180">
            <v>840.4</v>
          </cell>
          <cell r="AU180">
            <v>12578.4</v>
          </cell>
          <cell r="AV180">
            <v>0</v>
          </cell>
          <cell r="AW180">
            <v>2860.8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12873.6</v>
          </cell>
          <cell r="BD180">
            <v>1260.5999999999999</v>
          </cell>
          <cell r="BE180">
            <v>0</v>
          </cell>
          <cell r="BF180">
            <v>0</v>
          </cell>
          <cell r="BG180">
            <v>18876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6660</v>
          </cell>
          <cell r="BN180">
            <v>0</v>
          </cell>
          <cell r="BO180">
            <v>1260.4000000000001</v>
          </cell>
          <cell r="BP180">
            <v>5364</v>
          </cell>
          <cell r="BQ180">
            <v>0</v>
          </cell>
          <cell r="BR180">
            <v>1364.39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4291.2</v>
          </cell>
          <cell r="CK180">
            <v>0</v>
          </cell>
          <cell r="CL180">
            <v>0</v>
          </cell>
        </row>
        <row r="181">
          <cell r="A181" t="str">
            <v>5101010109.104</v>
          </cell>
          <cell r="B181" t="str">
            <v>เงินตอบแทนพิเศษของลูกจ้างประจำผู้ได้รับค่าจ้างถึงขั้นสูงสุดของตำแหน่ง(สนับสนุน)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1282.8</v>
          </cell>
          <cell r="Q181">
            <v>3781.8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5241.6000000000004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12908.4</v>
          </cell>
          <cell r="AL181">
            <v>4291.2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2145.6</v>
          </cell>
          <cell r="AT181">
            <v>1680.8</v>
          </cell>
          <cell r="AU181">
            <v>0</v>
          </cell>
          <cell r="AV181">
            <v>0</v>
          </cell>
          <cell r="AW181">
            <v>715.2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25459.200000000001</v>
          </cell>
          <cell r="BD181">
            <v>1260.5999999999999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6906</v>
          </cell>
          <cell r="BN181">
            <v>0</v>
          </cell>
          <cell r="BO181">
            <v>420.2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2521.1999999999998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</row>
        <row r="182">
          <cell r="A182" t="str">
            <v>5101010113.101</v>
          </cell>
          <cell r="B182" t="str">
            <v>ค่าจ้างประจำ(บริการ)</v>
          </cell>
          <cell r="C182">
            <v>17144409.23</v>
          </cell>
          <cell r="D182">
            <v>1706850</v>
          </cell>
          <cell r="E182">
            <v>3609890.4</v>
          </cell>
          <cell r="F182">
            <v>2506575</v>
          </cell>
          <cell r="G182">
            <v>1077510</v>
          </cell>
          <cell r="H182">
            <v>2070600</v>
          </cell>
          <cell r="I182">
            <v>5078180</v>
          </cell>
          <cell r="J182">
            <v>3852540</v>
          </cell>
          <cell r="K182">
            <v>0</v>
          </cell>
          <cell r="L182">
            <v>1948790</v>
          </cell>
          <cell r="M182">
            <v>4627130</v>
          </cell>
          <cell r="N182">
            <v>0</v>
          </cell>
          <cell r="O182">
            <v>2831560</v>
          </cell>
          <cell r="P182">
            <v>899100</v>
          </cell>
          <cell r="Q182">
            <v>1323890</v>
          </cell>
          <cell r="R182">
            <v>1713790</v>
          </cell>
          <cell r="S182">
            <v>2232020</v>
          </cell>
          <cell r="T182">
            <v>1413360</v>
          </cell>
          <cell r="U182">
            <v>1052654</v>
          </cell>
          <cell r="V182">
            <v>1134060</v>
          </cell>
          <cell r="W182">
            <v>14795440</v>
          </cell>
          <cell r="X182">
            <v>974790</v>
          </cell>
          <cell r="Y182">
            <v>1825960</v>
          </cell>
          <cell r="Z182">
            <v>2906850</v>
          </cell>
          <cell r="AA182">
            <v>713040</v>
          </cell>
          <cell r="AB182">
            <v>1888800</v>
          </cell>
          <cell r="AC182">
            <v>2482511.61</v>
          </cell>
          <cell r="AD182">
            <v>5025010</v>
          </cell>
          <cell r="AE182">
            <v>2254721.6</v>
          </cell>
          <cell r="AF182">
            <v>2652180</v>
          </cell>
          <cell r="AG182">
            <v>2230440</v>
          </cell>
          <cell r="AH182">
            <v>1763580</v>
          </cell>
          <cell r="AI182">
            <v>752950</v>
          </cell>
          <cell r="AJ182">
            <v>0</v>
          </cell>
          <cell r="AK182">
            <v>17728710.969999999</v>
          </cell>
          <cell r="AL182">
            <v>1957780</v>
          </cell>
          <cell r="AM182">
            <v>1399570</v>
          </cell>
          <cell r="AN182">
            <v>4911720</v>
          </cell>
          <cell r="AO182">
            <v>1791560</v>
          </cell>
          <cell r="AP182">
            <v>2028930</v>
          </cell>
          <cell r="AQ182">
            <v>962200</v>
          </cell>
          <cell r="AR182">
            <v>3139090</v>
          </cell>
          <cell r="AS182">
            <v>1949340</v>
          </cell>
          <cell r="AT182">
            <v>755660</v>
          </cell>
          <cell r="AU182">
            <v>2151420</v>
          </cell>
          <cell r="AV182">
            <v>1617960</v>
          </cell>
          <cell r="AW182">
            <v>2270785.2000000002</v>
          </cell>
          <cell r="AX182">
            <v>3380050</v>
          </cell>
          <cell r="AY182">
            <v>1278500</v>
          </cell>
          <cell r="AZ182">
            <v>322840</v>
          </cell>
          <cell r="BA182">
            <v>3193891.2</v>
          </cell>
          <cell r="BB182">
            <v>0</v>
          </cell>
          <cell r="BC182">
            <v>1901460</v>
          </cell>
          <cell r="BD182">
            <v>1426160</v>
          </cell>
          <cell r="BE182">
            <v>2325960</v>
          </cell>
          <cell r="BF182">
            <v>1224140</v>
          </cell>
          <cell r="BG182">
            <v>4491180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2649630</v>
          </cell>
          <cell r="BM182">
            <v>1882491.2</v>
          </cell>
          <cell r="BN182">
            <v>1996790</v>
          </cell>
          <cell r="BO182">
            <v>2073138.8</v>
          </cell>
          <cell r="BP182">
            <v>948180</v>
          </cell>
          <cell r="BQ182">
            <v>0</v>
          </cell>
          <cell r="BR182">
            <v>27489436.539999999</v>
          </cell>
          <cell r="BS182">
            <v>852080</v>
          </cell>
          <cell r="BT182">
            <v>1093175</v>
          </cell>
          <cell r="BU182">
            <v>4912096.66</v>
          </cell>
          <cell r="BV182">
            <v>0</v>
          </cell>
          <cell r="BW182">
            <v>1142310</v>
          </cell>
          <cell r="BX182">
            <v>3024600</v>
          </cell>
          <cell r="BY182">
            <v>972060</v>
          </cell>
          <cell r="BZ182">
            <v>1113904.8</v>
          </cell>
          <cell r="CA182">
            <v>975660</v>
          </cell>
          <cell r="CB182">
            <v>1597620</v>
          </cell>
          <cell r="CC182">
            <v>2800850</v>
          </cell>
          <cell r="CD182">
            <v>2301590</v>
          </cell>
          <cell r="CE182">
            <v>1923240</v>
          </cell>
          <cell r="CF182">
            <v>1621260</v>
          </cell>
          <cell r="CG182">
            <v>831510</v>
          </cell>
          <cell r="CH182">
            <v>497100</v>
          </cell>
          <cell r="CI182">
            <v>203520</v>
          </cell>
          <cell r="CJ182">
            <v>3442320</v>
          </cell>
          <cell r="CK182">
            <v>0</v>
          </cell>
          <cell r="CL182">
            <v>0</v>
          </cell>
        </row>
        <row r="183">
          <cell r="A183" t="str">
            <v>5101010113.102</v>
          </cell>
          <cell r="B183" t="str">
            <v>ค่าจ้างประจำ(สนับสนุน)</v>
          </cell>
          <cell r="C183">
            <v>0</v>
          </cell>
          <cell r="D183">
            <v>330060</v>
          </cell>
          <cell r="E183">
            <v>312780</v>
          </cell>
          <cell r="F183">
            <v>1254952</v>
          </cell>
          <cell r="G183">
            <v>672510</v>
          </cell>
          <cell r="H183">
            <v>750500</v>
          </cell>
          <cell r="I183">
            <v>341000</v>
          </cell>
          <cell r="J183">
            <v>0</v>
          </cell>
          <cell r="K183">
            <v>3313140</v>
          </cell>
          <cell r="L183">
            <v>1190530</v>
          </cell>
          <cell r="M183">
            <v>584500</v>
          </cell>
          <cell r="N183">
            <v>0</v>
          </cell>
          <cell r="O183">
            <v>3193160</v>
          </cell>
          <cell r="P183">
            <v>1154040</v>
          </cell>
          <cell r="Q183">
            <v>797510</v>
          </cell>
          <cell r="R183">
            <v>1551417</v>
          </cell>
          <cell r="S183">
            <v>461190</v>
          </cell>
          <cell r="T183">
            <v>940120</v>
          </cell>
          <cell r="U183">
            <v>1656046.4</v>
          </cell>
          <cell r="V183">
            <v>526120</v>
          </cell>
          <cell r="W183">
            <v>8841560</v>
          </cell>
          <cell r="X183">
            <v>843210</v>
          </cell>
          <cell r="Y183">
            <v>1020960</v>
          </cell>
          <cell r="Z183">
            <v>548250</v>
          </cell>
          <cell r="AA183">
            <v>631680</v>
          </cell>
          <cell r="AB183">
            <v>1046340</v>
          </cell>
          <cell r="AC183">
            <v>0</v>
          </cell>
          <cell r="AD183">
            <v>935630</v>
          </cell>
          <cell r="AE183">
            <v>122160</v>
          </cell>
          <cell r="AF183">
            <v>0</v>
          </cell>
          <cell r="AG183">
            <v>0</v>
          </cell>
          <cell r="AH183">
            <v>0</v>
          </cell>
          <cell r="AI183">
            <v>1011240</v>
          </cell>
          <cell r="AJ183">
            <v>0</v>
          </cell>
          <cell r="AK183">
            <v>6672120</v>
          </cell>
          <cell r="AL183">
            <v>1001460</v>
          </cell>
          <cell r="AM183">
            <v>806543.2</v>
          </cell>
          <cell r="AN183">
            <v>768560</v>
          </cell>
          <cell r="AO183">
            <v>894640</v>
          </cell>
          <cell r="AP183">
            <v>934590</v>
          </cell>
          <cell r="AQ183">
            <v>719210</v>
          </cell>
          <cell r="AR183">
            <v>0</v>
          </cell>
          <cell r="AS183">
            <v>1015020</v>
          </cell>
          <cell r="AT183">
            <v>1478740</v>
          </cell>
          <cell r="AU183">
            <v>0</v>
          </cell>
          <cell r="AV183">
            <v>271260</v>
          </cell>
          <cell r="AW183">
            <v>465390</v>
          </cell>
          <cell r="AX183">
            <v>574940</v>
          </cell>
          <cell r="AY183">
            <v>1224460</v>
          </cell>
          <cell r="AZ183">
            <v>654370</v>
          </cell>
          <cell r="BA183">
            <v>1304220</v>
          </cell>
          <cell r="BB183">
            <v>0</v>
          </cell>
          <cell r="BC183">
            <v>18986198.059999999</v>
          </cell>
          <cell r="BD183">
            <v>1506760</v>
          </cell>
          <cell r="BE183">
            <v>280140</v>
          </cell>
          <cell r="BF183">
            <v>440525.2</v>
          </cell>
          <cell r="BG183">
            <v>1103100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4475500.96</v>
          </cell>
          <cell r="BM183">
            <v>1838408.8</v>
          </cell>
          <cell r="BN183">
            <v>729970</v>
          </cell>
          <cell r="BO183">
            <v>1579190</v>
          </cell>
          <cell r="BP183">
            <v>993180</v>
          </cell>
          <cell r="BQ183">
            <v>0</v>
          </cell>
          <cell r="BR183">
            <v>15336824</v>
          </cell>
          <cell r="BS183">
            <v>686306.45</v>
          </cell>
          <cell r="BT183">
            <v>1301720</v>
          </cell>
          <cell r="BU183">
            <v>1303507.74</v>
          </cell>
          <cell r="BV183">
            <v>0</v>
          </cell>
          <cell r="BW183">
            <v>792110</v>
          </cell>
          <cell r="BX183">
            <v>1556940</v>
          </cell>
          <cell r="BY183">
            <v>1065360</v>
          </cell>
          <cell r="BZ183">
            <v>519990</v>
          </cell>
          <cell r="CA183">
            <v>977580</v>
          </cell>
          <cell r="CB183">
            <v>462240</v>
          </cell>
          <cell r="CC183">
            <v>1104130</v>
          </cell>
          <cell r="CD183">
            <v>566120</v>
          </cell>
          <cell r="CE183">
            <v>2263670</v>
          </cell>
          <cell r="CF183">
            <v>546000</v>
          </cell>
          <cell r="CG183">
            <v>1502550</v>
          </cell>
          <cell r="CH183">
            <v>517740</v>
          </cell>
          <cell r="CI183">
            <v>0</v>
          </cell>
          <cell r="CJ183">
            <v>1863140</v>
          </cell>
          <cell r="CK183">
            <v>0</v>
          </cell>
          <cell r="CL183">
            <v>0</v>
          </cell>
        </row>
        <row r="184">
          <cell r="A184" t="str">
            <v>5101010113.103</v>
          </cell>
          <cell r="B184" t="str">
            <v>ค่าจ้างชั่วคราว(บริการ)</v>
          </cell>
          <cell r="C184">
            <v>70229803.989999995</v>
          </cell>
          <cell r="D184">
            <v>3133552</v>
          </cell>
          <cell r="E184">
            <v>1349320</v>
          </cell>
          <cell r="F184">
            <v>3166659</v>
          </cell>
          <cell r="G184">
            <v>3330860</v>
          </cell>
          <cell r="H184">
            <v>2966793.73</v>
          </cell>
          <cell r="I184">
            <v>4315774.45</v>
          </cell>
          <cell r="J184">
            <v>6956823.0599999996</v>
          </cell>
          <cell r="K184">
            <v>1618907</v>
          </cell>
          <cell r="L184">
            <v>4660095.3099999996</v>
          </cell>
          <cell r="M184">
            <v>10244448</v>
          </cell>
          <cell r="N184">
            <v>2835154.51</v>
          </cell>
          <cell r="O184">
            <v>1375617.66</v>
          </cell>
          <cell r="P184">
            <v>2972535</v>
          </cell>
          <cell r="Q184">
            <v>4585608.95</v>
          </cell>
          <cell r="R184">
            <v>4946212</v>
          </cell>
          <cell r="S184">
            <v>622859.42000000004</v>
          </cell>
          <cell r="T184">
            <v>4438662</v>
          </cell>
          <cell r="U184">
            <v>1834393</v>
          </cell>
          <cell r="V184">
            <v>739800</v>
          </cell>
          <cell r="W184">
            <v>27636748.690000001</v>
          </cell>
          <cell r="X184">
            <v>528243.34</v>
          </cell>
          <cell r="Y184">
            <v>3229932.54</v>
          </cell>
          <cell r="Z184">
            <v>390143.9</v>
          </cell>
          <cell r="AA184">
            <v>1007969.5</v>
          </cell>
          <cell r="AB184">
            <v>350963.9</v>
          </cell>
          <cell r="AC184">
            <v>3656560.1</v>
          </cell>
          <cell r="AD184">
            <v>3455773.5</v>
          </cell>
          <cell r="AE184">
            <v>2030577</v>
          </cell>
          <cell r="AF184">
            <v>1334847.67</v>
          </cell>
          <cell r="AG184">
            <v>878082</v>
          </cell>
          <cell r="AH184">
            <v>6433523</v>
          </cell>
          <cell r="AI184">
            <v>2349699</v>
          </cell>
          <cell r="AJ184">
            <v>796520.47</v>
          </cell>
          <cell r="AK184">
            <v>52464579.07</v>
          </cell>
          <cell r="AL184">
            <v>3285261.5</v>
          </cell>
          <cell r="AM184">
            <v>1615155.93</v>
          </cell>
          <cell r="AN184">
            <v>5237716.5</v>
          </cell>
          <cell r="AO184">
            <v>9984297.9600000009</v>
          </cell>
          <cell r="AP184">
            <v>4532997</v>
          </cell>
          <cell r="AQ184">
            <v>1566547.83</v>
          </cell>
          <cell r="AR184">
            <v>12168264</v>
          </cell>
          <cell r="AS184">
            <v>5142547</v>
          </cell>
          <cell r="AT184">
            <v>7172159.4299999997</v>
          </cell>
          <cell r="AU184">
            <v>6698490</v>
          </cell>
          <cell r="AV184">
            <v>4537280</v>
          </cell>
          <cell r="AW184">
            <v>1685368.31</v>
          </cell>
          <cell r="AX184">
            <v>6200255.79</v>
          </cell>
          <cell r="AY184">
            <v>3144602</v>
          </cell>
          <cell r="AZ184">
            <v>1983001</v>
          </cell>
          <cell r="BA184">
            <v>16872000.829999998</v>
          </cell>
          <cell r="BB184">
            <v>5071010.07</v>
          </cell>
          <cell r="BC184">
            <v>9053457.3300000001</v>
          </cell>
          <cell r="BD184">
            <v>1441702</v>
          </cell>
          <cell r="BE184">
            <v>413288</v>
          </cell>
          <cell r="BF184">
            <v>2446815</v>
          </cell>
          <cell r="BG184">
            <v>9667155</v>
          </cell>
          <cell r="BH184">
            <v>947697.06</v>
          </cell>
          <cell r="BI184">
            <v>1289560</v>
          </cell>
          <cell r="BJ184">
            <v>3960950.25</v>
          </cell>
          <cell r="BK184">
            <v>1300893.74</v>
          </cell>
          <cell r="BL184">
            <v>2992825</v>
          </cell>
          <cell r="BM184">
            <v>3935940.62</v>
          </cell>
          <cell r="BN184">
            <v>2050190.19</v>
          </cell>
          <cell r="BO184">
            <v>3571924.4</v>
          </cell>
          <cell r="BP184">
            <v>1266305</v>
          </cell>
          <cell r="BQ184">
            <v>4145178.74</v>
          </cell>
          <cell r="BR184">
            <v>27238819</v>
          </cell>
          <cell r="BS184">
            <v>2185137</v>
          </cell>
          <cell r="BT184">
            <v>2457272.94</v>
          </cell>
          <cell r="BU184">
            <v>11889248.310000001</v>
          </cell>
          <cell r="BV184">
            <v>898616</v>
          </cell>
          <cell r="BW184">
            <v>2101405</v>
          </cell>
          <cell r="BX184">
            <v>6701258.9900000002</v>
          </cell>
          <cell r="BY184">
            <v>832936</v>
          </cell>
          <cell r="BZ184">
            <v>1553946.65</v>
          </cell>
          <cell r="CA184">
            <v>686200</v>
          </cell>
          <cell r="CB184">
            <v>4502625.5</v>
          </cell>
          <cell r="CC184">
            <v>3286181.98</v>
          </cell>
          <cell r="CD184">
            <v>3068099.42</v>
          </cell>
          <cell r="CE184">
            <v>7220989.5599999996</v>
          </cell>
          <cell r="CF184">
            <v>1777269</v>
          </cell>
          <cell r="CG184">
            <v>822797</v>
          </cell>
          <cell r="CH184">
            <v>2012578.72</v>
          </cell>
          <cell r="CI184">
            <v>699276</v>
          </cell>
          <cell r="CJ184">
            <v>4038667.42</v>
          </cell>
          <cell r="CK184">
            <v>1504478.42</v>
          </cell>
          <cell r="CL184">
            <v>553772.12</v>
          </cell>
        </row>
        <row r="185">
          <cell r="A185" t="str">
            <v>5101010113.104</v>
          </cell>
          <cell r="B185" t="str">
            <v>ค่าจ้างชั่วคราว(สนับสนุน)</v>
          </cell>
          <cell r="C185">
            <v>0</v>
          </cell>
          <cell r="D185">
            <v>1496680</v>
          </cell>
          <cell r="E185">
            <v>1014520</v>
          </cell>
          <cell r="F185">
            <v>0</v>
          </cell>
          <cell r="G185">
            <v>193680</v>
          </cell>
          <cell r="H185">
            <v>2427725</v>
          </cell>
          <cell r="I185">
            <v>292085.45</v>
          </cell>
          <cell r="J185">
            <v>729995.42</v>
          </cell>
          <cell r="K185">
            <v>1952123</v>
          </cell>
          <cell r="L185">
            <v>443230</v>
          </cell>
          <cell r="M185">
            <v>161020</v>
          </cell>
          <cell r="N185">
            <v>454200</v>
          </cell>
          <cell r="O185">
            <v>332246.93</v>
          </cell>
          <cell r="P185">
            <v>1710342</v>
          </cell>
          <cell r="Q185">
            <v>1240651.47</v>
          </cell>
          <cell r="R185">
            <v>716029</v>
          </cell>
          <cell r="S185">
            <v>1290752.8999999999</v>
          </cell>
          <cell r="T185">
            <v>850692</v>
          </cell>
          <cell r="U185">
            <v>616477</v>
          </cell>
          <cell r="V185">
            <v>0</v>
          </cell>
          <cell r="W185">
            <v>5837274.7599999998</v>
          </cell>
          <cell r="X185">
            <v>700293</v>
          </cell>
          <cell r="Y185">
            <v>353200</v>
          </cell>
          <cell r="Z185">
            <v>790540</v>
          </cell>
          <cell r="AA185">
            <v>379042.5</v>
          </cell>
          <cell r="AB185">
            <v>458752.95</v>
          </cell>
          <cell r="AC185">
            <v>0</v>
          </cell>
          <cell r="AD185">
            <v>972009.05</v>
          </cell>
          <cell r="AE185">
            <v>0</v>
          </cell>
          <cell r="AF185">
            <v>641400</v>
          </cell>
          <cell r="AG185">
            <v>654232</v>
          </cell>
          <cell r="AH185">
            <v>393295</v>
          </cell>
          <cell r="AI185">
            <v>427310</v>
          </cell>
          <cell r="AJ185">
            <v>654446.06999999995</v>
          </cell>
          <cell r="AK185">
            <v>9207000</v>
          </cell>
          <cell r="AL185">
            <v>836660.5</v>
          </cell>
          <cell r="AM185">
            <v>0</v>
          </cell>
          <cell r="AN185">
            <v>4856311</v>
          </cell>
          <cell r="AO185">
            <v>336610</v>
          </cell>
          <cell r="AP185">
            <v>1153782</v>
          </cell>
          <cell r="AQ185">
            <v>0</v>
          </cell>
          <cell r="AR185">
            <v>9053360.4000000004</v>
          </cell>
          <cell r="AS185">
            <v>1740045</v>
          </cell>
          <cell r="AT185">
            <v>4382793.0599999996</v>
          </cell>
          <cell r="AU185">
            <v>749540</v>
          </cell>
          <cell r="AV185">
            <v>436110</v>
          </cell>
          <cell r="AW185">
            <v>506685</v>
          </cell>
          <cell r="AX185">
            <v>1009168</v>
          </cell>
          <cell r="AY185">
            <v>972933</v>
          </cell>
          <cell r="AZ185">
            <v>299090</v>
          </cell>
          <cell r="BA185">
            <v>16897033.370000001</v>
          </cell>
          <cell r="BB185">
            <v>559270.40000000002</v>
          </cell>
          <cell r="BC185">
            <v>3398142</v>
          </cell>
          <cell r="BD185">
            <v>489118</v>
          </cell>
          <cell r="BE185">
            <v>0</v>
          </cell>
          <cell r="BF185">
            <v>1755610</v>
          </cell>
          <cell r="BG185">
            <v>0</v>
          </cell>
          <cell r="BH185">
            <v>0</v>
          </cell>
          <cell r="BI185">
            <v>465895</v>
          </cell>
          <cell r="BJ185">
            <v>1535125.24</v>
          </cell>
          <cell r="BK185">
            <v>327710</v>
          </cell>
          <cell r="BL185">
            <v>6022735</v>
          </cell>
          <cell r="BM185">
            <v>2413401.2000000002</v>
          </cell>
          <cell r="BN185">
            <v>1292400</v>
          </cell>
          <cell r="BO185">
            <v>1193368.6000000001</v>
          </cell>
          <cell r="BP185">
            <v>776920</v>
          </cell>
          <cell r="BQ185">
            <v>56345</v>
          </cell>
          <cell r="BR185">
            <v>9330970</v>
          </cell>
          <cell r="BS185">
            <v>1279520</v>
          </cell>
          <cell r="BT185">
            <v>327204.59999999998</v>
          </cell>
          <cell r="BU185">
            <v>1953137.44</v>
          </cell>
          <cell r="BV185">
            <v>261366</v>
          </cell>
          <cell r="BW185">
            <v>1040757</v>
          </cell>
          <cell r="BX185">
            <v>2108412.13</v>
          </cell>
          <cell r="BY185">
            <v>693665</v>
          </cell>
          <cell r="BZ185">
            <v>970702.52</v>
          </cell>
          <cell r="CA185">
            <v>515892</v>
          </cell>
          <cell r="CB185">
            <v>1259661.5</v>
          </cell>
          <cell r="CC185">
            <v>64952</v>
          </cell>
          <cell r="CD185">
            <v>577577.87</v>
          </cell>
          <cell r="CE185">
            <v>1288333.93</v>
          </cell>
          <cell r="CF185">
            <v>92510.77</v>
          </cell>
          <cell r="CG185">
            <v>333818</v>
          </cell>
          <cell r="CH185">
            <v>588186</v>
          </cell>
          <cell r="CI185">
            <v>339779</v>
          </cell>
          <cell r="CJ185">
            <v>4367100.17</v>
          </cell>
          <cell r="CK185">
            <v>568201.56999999995</v>
          </cell>
          <cell r="CL185">
            <v>1535112.41</v>
          </cell>
        </row>
        <row r="186">
          <cell r="A186" t="str">
            <v>5101010113.105</v>
          </cell>
          <cell r="B186" t="str">
            <v>ค่าจ้างพนักงานกระทรวงสาธารณสุข (บริการ)</v>
          </cell>
          <cell r="C186">
            <v>0</v>
          </cell>
          <cell r="D186">
            <v>4425610</v>
          </cell>
          <cell r="E186">
            <v>860812</v>
          </cell>
          <cell r="F186">
            <v>1152492</v>
          </cell>
          <cell r="G186">
            <v>1063485</v>
          </cell>
          <cell r="H186">
            <v>3998089.5</v>
          </cell>
          <cell r="I186">
            <v>2604187.7999999998</v>
          </cell>
          <cell r="J186">
            <v>6827621.8799999999</v>
          </cell>
          <cell r="K186">
            <v>148440</v>
          </cell>
          <cell r="L186">
            <v>2602025.42</v>
          </cell>
          <cell r="M186">
            <v>6707610</v>
          </cell>
          <cell r="N186">
            <v>1007523</v>
          </cell>
          <cell r="O186">
            <v>31173353.199999999</v>
          </cell>
          <cell r="P186">
            <v>3744894</v>
          </cell>
          <cell r="Q186">
            <v>4028676</v>
          </cell>
          <cell r="R186">
            <v>7363094</v>
          </cell>
          <cell r="S186">
            <v>5255682.9800000004</v>
          </cell>
          <cell r="T186">
            <v>3099000</v>
          </cell>
          <cell r="U186">
            <v>3975165</v>
          </cell>
          <cell r="V186">
            <v>4329012</v>
          </cell>
          <cell r="W186">
            <v>23990090.109999999</v>
          </cell>
          <cell r="X186">
            <v>1935400</v>
          </cell>
          <cell r="Y186">
            <v>4896816</v>
          </cell>
          <cell r="Z186">
            <v>5225799.76</v>
          </cell>
          <cell r="AA186">
            <v>2507422</v>
          </cell>
          <cell r="AB186">
            <v>804160.5</v>
          </cell>
          <cell r="AC186">
            <v>1694731</v>
          </cell>
          <cell r="AD186">
            <v>10158215.550000001</v>
          </cell>
          <cell r="AE186">
            <v>2251367.7200000002</v>
          </cell>
          <cell r="AF186">
            <v>3323369.68</v>
          </cell>
          <cell r="AG186">
            <v>2100250</v>
          </cell>
          <cell r="AH186">
            <v>7740568</v>
          </cell>
          <cell r="AI186">
            <v>3231551</v>
          </cell>
          <cell r="AJ186">
            <v>1030312</v>
          </cell>
          <cell r="AK186">
            <v>61498453.799999997</v>
          </cell>
          <cell r="AL186">
            <v>4396490</v>
          </cell>
          <cell r="AM186">
            <v>5203709.74</v>
          </cell>
          <cell r="AN186">
            <v>6226758</v>
          </cell>
          <cell r="AO186">
            <v>7243490</v>
          </cell>
          <cell r="AP186">
            <v>8384937</v>
          </cell>
          <cell r="AQ186">
            <v>3963122.8</v>
          </cell>
          <cell r="AR186">
            <v>10729799</v>
          </cell>
          <cell r="AS186">
            <v>2940084</v>
          </cell>
          <cell r="AT186">
            <v>6795171.7300000004</v>
          </cell>
          <cell r="AU186">
            <v>8276294</v>
          </cell>
          <cell r="AV186">
            <v>6351510</v>
          </cell>
          <cell r="AW186">
            <v>2807821.58</v>
          </cell>
          <cell r="AX186">
            <v>4634939.46</v>
          </cell>
          <cell r="AY186">
            <v>4157440.4</v>
          </cell>
          <cell r="AZ186">
            <v>4741027</v>
          </cell>
          <cell r="BA186">
            <v>5995882.9199999999</v>
          </cell>
          <cell r="BB186">
            <v>4348670</v>
          </cell>
          <cell r="BC186">
            <v>25141659.960000001</v>
          </cell>
          <cell r="BD186">
            <v>7433308</v>
          </cell>
          <cell r="BE186">
            <v>3354720</v>
          </cell>
          <cell r="BF186">
            <v>4001319.68</v>
          </cell>
          <cell r="BG186">
            <v>26959316.280000001</v>
          </cell>
          <cell r="BH186">
            <v>3003754</v>
          </cell>
          <cell r="BI186">
            <v>2239632</v>
          </cell>
          <cell r="BJ186">
            <v>884119</v>
          </cell>
          <cell r="BK186">
            <v>1255054.81</v>
          </cell>
          <cell r="BL186">
            <v>29252127.34</v>
          </cell>
          <cell r="BM186">
            <v>4206075.08</v>
          </cell>
          <cell r="BN186">
            <v>3836190.32</v>
          </cell>
          <cell r="BO186">
            <v>10560085.6</v>
          </cell>
          <cell r="BP186">
            <v>1066147.74</v>
          </cell>
          <cell r="BQ186">
            <v>5083495.5599999996</v>
          </cell>
          <cell r="BR186">
            <v>116973333</v>
          </cell>
          <cell r="BS186">
            <v>4123981</v>
          </cell>
          <cell r="BT186">
            <v>2142800</v>
          </cell>
          <cell r="BU186">
            <v>13601284.960000001</v>
          </cell>
          <cell r="BV186">
            <v>2084305</v>
          </cell>
          <cell r="BW186">
            <v>4153172</v>
          </cell>
          <cell r="BX186">
            <v>9825727.9399999995</v>
          </cell>
          <cell r="BY186">
            <v>2187850</v>
          </cell>
          <cell r="BZ186">
            <v>3659756</v>
          </cell>
          <cell r="CA186">
            <v>6403358</v>
          </cell>
          <cell r="CB186">
            <v>3945890</v>
          </cell>
          <cell r="CC186">
            <v>15439883.57</v>
          </cell>
          <cell r="CD186">
            <v>6389976.4100000001</v>
          </cell>
          <cell r="CE186">
            <v>6900126.6200000001</v>
          </cell>
          <cell r="CF186">
            <v>2888371.06</v>
          </cell>
          <cell r="CG186">
            <v>2569550</v>
          </cell>
          <cell r="CH186">
            <v>2561863</v>
          </cell>
          <cell r="CI186">
            <v>3908205</v>
          </cell>
          <cell r="CJ186">
            <v>9118798.1799999997</v>
          </cell>
          <cell r="CK186">
            <v>1821767.35</v>
          </cell>
          <cell r="CL186">
            <v>1316569.33</v>
          </cell>
        </row>
        <row r="187">
          <cell r="A187" t="str">
            <v>5101010113.106</v>
          </cell>
          <cell r="B187" t="str">
            <v>ค่าจ้างพนักงานกระทรวงสาธารณสุข (สนับสนุน)</v>
          </cell>
          <cell r="C187">
            <v>0</v>
          </cell>
          <cell r="D187">
            <v>1558810</v>
          </cell>
          <cell r="E187">
            <v>3345080</v>
          </cell>
          <cell r="F187">
            <v>2653976.3199999998</v>
          </cell>
          <cell r="G187">
            <v>1883980</v>
          </cell>
          <cell r="H187">
            <v>1233820</v>
          </cell>
          <cell r="I187">
            <v>129730</v>
          </cell>
          <cell r="J187">
            <v>201470</v>
          </cell>
          <cell r="K187">
            <v>3809640</v>
          </cell>
          <cell r="L187">
            <v>1601510</v>
          </cell>
          <cell r="M187">
            <v>1610560</v>
          </cell>
          <cell r="N187">
            <v>0</v>
          </cell>
          <cell r="O187">
            <v>10712553.869999999</v>
          </cell>
          <cell r="P187">
            <v>2441825</v>
          </cell>
          <cell r="Q187">
            <v>1570385.83</v>
          </cell>
          <cell r="R187">
            <v>3759000</v>
          </cell>
          <cell r="S187">
            <v>2312989.77</v>
          </cell>
          <cell r="T187">
            <v>2200173</v>
          </cell>
          <cell r="U187">
            <v>1874841</v>
          </cell>
          <cell r="V187">
            <v>1536990</v>
          </cell>
          <cell r="W187">
            <v>4901613.08</v>
          </cell>
          <cell r="X187">
            <v>2013276</v>
          </cell>
          <cell r="Y187">
            <v>1936374</v>
          </cell>
          <cell r="Z187">
            <v>1407160</v>
          </cell>
          <cell r="AA187">
            <v>905160</v>
          </cell>
          <cell r="AB187">
            <v>2920560</v>
          </cell>
          <cell r="AC187">
            <v>0</v>
          </cell>
          <cell r="AD187">
            <v>1711882.55</v>
          </cell>
          <cell r="AE187">
            <v>364896.16</v>
          </cell>
          <cell r="AF187">
            <v>961661.2</v>
          </cell>
          <cell r="AG187">
            <v>2750320</v>
          </cell>
          <cell r="AH187">
            <v>1072750</v>
          </cell>
          <cell r="AI187">
            <v>1357540</v>
          </cell>
          <cell r="AJ187">
            <v>2790426.06</v>
          </cell>
          <cell r="AK187">
            <v>14940084</v>
          </cell>
          <cell r="AL187">
            <v>991700</v>
          </cell>
          <cell r="AM187">
            <v>667300</v>
          </cell>
          <cell r="AN187">
            <v>2776714</v>
          </cell>
          <cell r="AO187">
            <v>734140</v>
          </cell>
          <cell r="AP187">
            <v>0</v>
          </cell>
          <cell r="AQ187">
            <v>23170</v>
          </cell>
          <cell r="AR187">
            <v>7344649</v>
          </cell>
          <cell r="AS187">
            <v>934260</v>
          </cell>
          <cell r="AT187">
            <v>3567256.76</v>
          </cell>
          <cell r="AU187">
            <v>931485</v>
          </cell>
          <cell r="AV187">
            <v>1260067</v>
          </cell>
          <cell r="AW187">
            <v>1197810</v>
          </cell>
          <cell r="AX187">
            <v>2323089.25</v>
          </cell>
          <cell r="AY187">
            <v>1660049.6</v>
          </cell>
          <cell r="AZ187">
            <v>2179130</v>
          </cell>
          <cell r="BA187">
            <v>11601784.359999999</v>
          </cell>
          <cell r="BB187">
            <v>851850</v>
          </cell>
          <cell r="BC187">
            <v>9593149.5600000005</v>
          </cell>
          <cell r="BD187">
            <v>4604428</v>
          </cell>
          <cell r="BE187">
            <v>1206567</v>
          </cell>
          <cell r="BF187">
            <v>1639257.39</v>
          </cell>
          <cell r="BG187">
            <v>5828536</v>
          </cell>
          <cell r="BH187">
            <v>1333702</v>
          </cell>
          <cell r="BI187">
            <v>1207279</v>
          </cell>
          <cell r="BJ187">
            <v>1311538.2</v>
          </cell>
          <cell r="BK187">
            <v>1339641.95</v>
          </cell>
          <cell r="BL187">
            <v>10691286</v>
          </cell>
          <cell r="BM187">
            <v>2551628.23</v>
          </cell>
          <cell r="BN187">
            <v>2523517</v>
          </cell>
          <cell r="BO187">
            <v>2902034.4</v>
          </cell>
          <cell r="BP187">
            <v>5103580</v>
          </cell>
          <cell r="BQ187">
            <v>345442.6</v>
          </cell>
          <cell r="BR187">
            <v>30120269</v>
          </cell>
          <cell r="BS187">
            <v>1991980</v>
          </cell>
          <cell r="BT187">
            <v>3324708</v>
          </cell>
          <cell r="BU187">
            <v>6201290.0099999998</v>
          </cell>
          <cell r="BV187">
            <v>1534200</v>
          </cell>
          <cell r="BW187">
            <v>1065300</v>
          </cell>
          <cell r="BX187">
            <v>3470750</v>
          </cell>
          <cell r="BY187">
            <v>2141160</v>
          </cell>
          <cell r="BZ187">
            <v>1709940</v>
          </cell>
          <cell r="CA187">
            <v>895910</v>
          </cell>
          <cell r="CB187">
            <v>879170</v>
          </cell>
          <cell r="CC187">
            <v>1271300</v>
          </cell>
          <cell r="CD187">
            <v>2300406</v>
          </cell>
          <cell r="CE187">
            <v>5931050.3899999997</v>
          </cell>
          <cell r="CF187">
            <v>672198.67</v>
          </cell>
          <cell r="CG187">
            <v>1440590</v>
          </cell>
          <cell r="CH187">
            <v>1742988</v>
          </cell>
          <cell r="CI187">
            <v>916602</v>
          </cell>
          <cell r="CJ187">
            <v>6689796.6500000004</v>
          </cell>
          <cell r="CK187">
            <v>590183.25</v>
          </cell>
          <cell r="CL187">
            <v>499303.55</v>
          </cell>
        </row>
        <row r="188">
          <cell r="A188" t="str">
            <v>5101010113.107</v>
          </cell>
          <cell r="B188" t="str">
            <v>ค่าจ้างเหมาบุคลากร (บริการ)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403500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69720</v>
          </cell>
          <cell r="M188">
            <v>4373595</v>
          </cell>
          <cell r="N188">
            <v>0</v>
          </cell>
          <cell r="O188">
            <v>251501.87</v>
          </cell>
          <cell r="P188">
            <v>6973</v>
          </cell>
          <cell r="Q188">
            <v>1028350.66</v>
          </cell>
          <cell r="R188">
            <v>81480</v>
          </cell>
          <cell r="S188">
            <v>0</v>
          </cell>
          <cell r="T188">
            <v>0</v>
          </cell>
          <cell r="U188">
            <v>343200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2498370</v>
          </cell>
          <cell r="AE188">
            <v>338640</v>
          </cell>
          <cell r="AF188">
            <v>0</v>
          </cell>
          <cell r="AG188">
            <v>0</v>
          </cell>
          <cell r="AH188">
            <v>0</v>
          </cell>
          <cell r="AI188">
            <v>181400</v>
          </cell>
          <cell r="AJ188">
            <v>0</v>
          </cell>
          <cell r="AK188">
            <v>0</v>
          </cell>
          <cell r="AL188">
            <v>489495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115180</v>
          </cell>
          <cell r="BA188">
            <v>0</v>
          </cell>
          <cell r="BB188">
            <v>0</v>
          </cell>
          <cell r="BC188">
            <v>0</v>
          </cell>
          <cell r="BD188">
            <v>1201563.3799999999</v>
          </cell>
          <cell r="BE188">
            <v>27300</v>
          </cell>
          <cell r="BF188">
            <v>320530</v>
          </cell>
          <cell r="BG188">
            <v>13496084</v>
          </cell>
          <cell r="BH188">
            <v>0</v>
          </cell>
          <cell r="BI188">
            <v>0</v>
          </cell>
          <cell r="BJ188">
            <v>25500</v>
          </cell>
          <cell r="BK188">
            <v>109500</v>
          </cell>
          <cell r="BL188">
            <v>0</v>
          </cell>
          <cell r="BM188">
            <v>0</v>
          </cell>
          <cell r="BN188">
            <v>0</v>
          </cell>
          <cell r="BO188">
            <v>32100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138090</v>
          </cell>
          <cell r="BZ188">
            <v>0</v>
          </cell>
          <cell r="CA188">
            <v>0</v>
          </cell>
          <cell r="CB188">
            <v>0</v>
          </cell>
          <cell r="CC188">
            <v>92360</v>
          </cell>
          <cell r="CD188">
            <v>0</v>
          </cell>
          <cell r="CE188">
            <v>420000</v>
          </cell>
          <cell r="CF188">
            <v>0</v>
          </cell>
          <cell r="CG188">
            <v>0</v>
          </cell>
          <cell r="CH188">
            <v>1050</v>
          </cell>
          <cell r="CI188">
            <v>255226</v>
          </cell>
          <cell r="CJ188">
            <v>0</v>
          </cell>
          <cell r="CK188">
            <v>0</v>
          </cell>
          <cell r="CL188">
            <v>85800</v>
          </cell>
        </row>
        <row r="189">
          <cell r="A189" t="str">
            <v>5101010113.108</v>
          </cell>
          <cell r="B189" t="str">
            <v>ค่าจ้างเหมาบุคลากร (สนับสนุน)</v>
          </cell>
          <cell r="C189">
            <v>0</v>
          </cell>
          <cell r="D189">
            <v>0</v>
          </cell>
          <cell r="E189">
            <v>145800</v>
          </cell>
          <cell r="F189">
            <v>0</v>
          </cell>
          <cell r="G189">
            <v>184200</v>
          </cell>
          <cell r="H189">
            <v>650</v>
          </cell>
          <cell r="I189">
            <v>0</v>
          </cell>
          <cell r="J189">
            <v>0</v>
          </cell>
          <cell r="K189">
            <v>14550</v>
          </cell>
          <cell r="L189">
            <v>48000</v>
          </cell>
          <cell r="M189">
            <v>38800</v>
          </cell>
          <cell r="N189">
            <v>0</v>
          </cell>
          <cell r="O189">
            <v>1291757.52</v>
          </cell>
          <cell r="P189">
            <v>0</v>
          </cell>
          <cell r="Q189">
            <v>1331463.77</v>
          </cell>
          <cell r="R189">
            <v>665500</v>
          </cell>
          <cell r="S189">
            <v>0</v>
          </cell>
          <cell r="T189">
            <v>1057395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494510</v>
          </cell>
          <cell r="AF189">
            <v>0</v>
          </cell>
          <cell r="AG189">
            <v>322800</v>
          </cell>
          <cell r="AH189">
            <v>0</v>
          </cell>
          <cell r="AI189">
            <v>109500</v>
          </cell>
          <cell r="AJ189">
            <v>6500</v>
          </cell>
          <cell r="AK189">
            <v>0</v>
          </cell>
          <cell r="AL189">
            <v>0</v>
          </cell>
          <cell r="AM189">
            <v>0</v>
          </cell>
          <cell r="AN189">
            <v>170219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53360</v>
          </cell>
          <cell r="BD189">
            <v>2269883</v>
          </cell>
          <cell r="BE189">
            <v>0</v>
          </cell>
          <cell r="BF189">
            <v>1500</v>
          </cell>
          <cell r="BG189">
            <v>1160143</v>
          </cell>
          <cell r="BH189">
            <v>0</v>
          </cell>
          <cell r="BI189">
            <v>0</v>
          </cell>
          <cell r="BJ189">
            <v>0</v>
          </cell>
          <cell r="BK189">
            <v>335550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246600</v>
          </cell>
          <cell r="BQ189">
            <v>0</v>
          </cell>
          <cell r="BR189">
            <v>0</v>
          </cell>
          <cell r="BS189">
            <v>0</v>
          </cell>
          <cell r="BT189">
            <v>264300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57160</v>
          </cell>
          <cell r="CD189">
            <v>0</v>
          </cell>
          <cell r="CE189">
            <v>10320</v>
          </cell>
          <cell r="CF189">
            <v>0</v>
          </cell>
          <cell r="CG189">
            <v>84785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</row>
        <row r="190">
          <cell r="A190" t="str">
            <v>5101010115.101</v>
          </cell>
          <cell r="B190" t="str">
            <v>เงินค่าตอบแทนพนักงานราชการ (บริการ)</v>
          </cell>
          <cell r="C190">
            <v>8491950</v>
          </cell>
          <cell r="D190">
            <v>72000</v>
          </cell>
          <cell r="E190">
            <v>255960</v>
          </cell>
          <cell r="F190">
            <v>268960</v>
          </cell>
          <cell r="G190">
            <v>0</v>
          </cell>
          <cell r="H190">
            <v>42640</v>
          </cell>
          <cell r="I190">
            <v>0</v>
          </cell>
          <cell r="J190">
            <v>315960</v>
          </cell>
          <cell r="K190">
            <v>0</v>
          </cell>
          <cell r="L190">
            <v>244390</v>
          </cell>
          <cell r="M190">
            <v>358540</v>
          </cell>
          <cell r="N190">
            <v>182370</v>
          </cell>
          <cell r="O190">
            <v>533219.6</v>
          </cell>
          <cell r="P190">
            <v>18000</v>
          </cell>
          <cell r="Q190">
            <v>0</v>
          </cell>
          <cell r="R190">
            <v>72000</v>
          </cell>
          <cell r="S190">
            <v>444600</v>
          </cell>
          <cell r="T190">
            <v>280080</v>
          </cell>
          <cell r="U190">
            <v>83400</v>
          </cell>
          <cell r="V190">
            <v>0</v>
          </cell>
          <cell r="W190">
            <v>2886036.45</v>
          </cell>
          <cell r="X190">
            <v>0</v>
          </cell>
          <cell r="Y190">
            <v>0</v>
          </cell>
          <cell r="Z190">
            <v>277260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2733839.33</v>
          </cell>
          <cell r="AL190">
            <v>275280</v>
          </cell>
          <cell r="AM190">
            <v>0</v>
          </cell>
          <cell r="AN190">
            <v>86307.86</v>
          </cell>
          <cell r="AO190">
            <v>291360</v>
          </cell>
          <cell r="AP190">
            <v>0</v>
          </cell>
          <cell r="AQ190">
            <v>0</v>
          </cell>
          <cell r="AR190">
            <v>316480</v>
          </cell>
          <cell r="AS190">
            <v>0</v>
          </cell>
          <cell r="AT190">
            <v>72000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259440</v>
          </cell>
          <cell r="BC190">
            <v>4089975.53</v>
          </cell>
          <cell r="BD190">
            <v>0</v>
          </cell>
          <cell r="BE190">
            <v>285240</v>
          </cell>
          <cell r="BF190">
            <v>0</v>
          </cell>
          <cell r="BG190">
            <v>39180</v>
          </cell>
          <cell r="BH190">
            <v>422170</v>
          </cell>
          <cell r="BI190">
            <v>0</v>
          </cell>
          <cell r="BJ190">
            <v>0</v>
          </cell>
          <cell r="BK190">
            <v>90000</v>
          </cell>
          <cell r="BL190">
            <v>1228266</v>
          </cell>
          <cell r="BM190">
            <v>0</v>
          </cell>
          <cell r="BN190">
            <v>0</v>
          </cell>
          <cell r="BO190">
            <v>268160</v>
          </cell>
          <cell r="BP190">
            <v>0</v>
          </cell>
          <cell r="BQ190">
            <v>104550</v>
          </cell>
          <cell r="BR190">
            <v>2106508.21</v>
          </cell>
          <cell r="BS190">
            <v>0</v>
          </cell>
          <cell r="BT190">
            <v>36000</v>
          </cell>
          <cell r="BU190">
            <v>1060560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405640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268680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</row>
        <row r="191">
          <cell r="A191" t="str">
            <v>5101010115.102</v>
          </cell>
          <cell r="B191" t="str">
            <v>ค่าตอบแทนพนักงานราชการ (สนับสนุน)</v>
          </cell>
          <cell r="C191">
            <v>0</v>
          </cell>
          <cell r="D191">
            <v>222930</v>
          </cell>
          <cell r="E191">
            <v>404160</v>
          </cell>
          <cell r="F191">
            <v>222930</v>
          </cell>
          <cell r="G191">
            <v>730560</v>
          </cell>
          <cell r="H191">
            <v>425010.47</v>
          </cell>
          <cell r="I191">
            <v>415800</v>
          </cell>
          <cell r="J191">
            <v>372669.68</v>
          </cell>
          <cell r="K191">
            <v>681480</v>
          </cell>
          <cell r="L191">
            <v>560610</v>
          </cell>
          <cell r="M191">
            <v>881800</v>
          </cell>
          <cell r="N191">
            <v>114000</v>
          </cell>
          <cell r="O191">
            <v>3760714.96</v>
          </cell>
          <cell r="P191">
            <v>794820</v>
          </cell>
          <cell r="Q191">
            <v>779640</v>
          </cell>
          <cell r="R191">
            <v>688800</v>
          </cell>
          <cell r="S191">
            <v>277080</v>
          </cell>
          <cell r="T191">
            <v>441720</v>
          </cell>
          <cell r="U191">
            <v>516998.71</v>
          </cell>
          <cell r="V191">
            <v>573094.9</v>
          </cell>
          <cell r="W191">
            <v>4029878.71</v>
          </cell>
          <cell r="X191">
            <v>523920</v>
          </cell>
          <cell r="Y191">
            <v>518640</v>
          </cell>
          <cell r="Z191">
            <v>281460</v>
          </cell>
          <cell r="AA191">
            <v>437760</v>
          </cell>
          <cell r="AB191">
            <v>546960</v>
          </cell>
          <cell r="AC191">
            <v>206400</v>
          </cell>
          <cell r="AD191">
            <v>461880</v>
          </cell>
          <cell r="AE191">
            <v>449951.61</v>
          </cell>
          <cell r="AF191">
            <v>728880</v>
          </cell>
          <cell r="AG191">
            <v>745880</v>
          </cell>
          <cell r="AH191">
            <v>767520</v>
          </cell>
          <cell r="AI191">
            <v>530000</v>
          </cell>
          <cell r="AJ191">
            <v>52838.71</v>
          </cell>
          <cell r="AK191">
            <v>3519230</v>
          </cell>
          <cell r="AL191">
            <v>431860</v>
          </cell>
          <cell r="AM191">
            <v>243400</v>
          </cell>
          <cell r="AN191">
            <v>722062</v>
          </cell>
          <cell r="AO191">
            <v>286560</v>
          </cell>
          <cell r="AP191">
            <v>1133400</v>
          </cell>
          <cell r="AQ191">
            <v>350570</v>
          </cell>
          <cell r="AR191">
            <v>387200</v>
          </cell>
          <cell r="AS191">
            <v>0</v>
          </cell>
          <cell r="AT191">
            <v>542140.65</v>
          </cell>
          <cell r="AU191">
            <v>370903.22</v>
          </cell>
          <cell r="AV191">
            <v>264240</v>
          </cell>
          <cell r="AW191">
            <v>687340.55</v>
          </cell>
          <cell r="AX191">
            <v>257640</v>
          </cell>
          <cell r="AY191">
            <v>201030</v>
          </cell>
          <cell r="AZ191">
            <v>172150</v>
          </cell>
          <cell r="BA191">
            <v>2264539.5499999998</v>
          </cell>
          <cell r="BB191">
            <v>467880</v>
          </cell>
          <cell r="BC191">
            <v>4305169.13</v>
          </cell>
          <cell r="BD191">
            <v>729840</v>
          </cell>
          <cell r="BE191">
            <v>399600</v>
          </cell>
          <cell r="BF191">
            <v>742530</v>
          </cell>
          <cell r="BG191">
            <v>466980</v>
          </cell>
          <cell r="BH191">
            <v>884270</v>
          </cell>
          <cell r="BI191">
            <v>0</v>
          </cell>
          <cell r="BJ191">
            <v>216000</v>
          </cell>
          <cell r="BK191">
            <v>126000</v>
          </cell>
          <cell r="BL191">
            <v>4905373</v>
          </cell>
          <cell r="BM191">
            <v>745080</v>
          </cell>
          <cell r="BN191">
            <v>1014960</v>
          </cell>
          <cell r="BO191">
            <v>388818.66</v>
          </cell>
          <cell r="BP191">
            <v>754960</v>
          </cell>
          <cell r="BQ191">
            <v>638640</v>
          </cell>
          <cell r="BR191">
            <v>9655141.2799999993</v>
          </cell>
          <cell r="BS191">
            <v>567240</v>
          </cell>
          <cell r="BT191">
            <v>590580</v>
          </cell>
          <cell r="BU191">
            <v>1386729.68</v>
          </cell>
          <cell r="BV191">
            <v>188040</v>
          </cell>
          <cell r="BW191">
            <v>495360</v>
          </cell>
          <cell r="BX191">
            <v>980520</v>
          </cell>
          <cell r="BY191">
            <v>507420</v>
          </cell>
          <cell r="BZ191">
            <v>472080</v>
          </cell>
          <cell r="CA191">
            <v>506880</v>
          </cell>
          <cell r="CB191">
            <v>83070</v>
          </cell>
          <cell r="CC191">
            <v>792000</v>
          </cell>
          <cell r="CD191">
            <v>822940</v>
          </cell>
          <cell r="CE191">
            <v>691020</v>
          </cell>
          <cell r="CF191">
            <v>723046.75</v>
          </cell>
          <cell r="CG191">
            <v>449660</v>
          </cell>
          <cell r="CH191">
            <v>523920</v>
          </cell>
          <cell r="CI191">
            <v>661920</v>
          </cell>
          <cell r="CJ191">
            <v>822142.68</v>
          </cell>
          <cell r="CK191">
            <v>399410.32</v>
          </cell>
          <cell r="CL191">
            <v>741240</v>
          </cell>
        </row>
        <row r="192">
          <cell r="A192" t="str">
            <v>5101010116.101</v>
          </cell>
          <cell r="B192" t="str">
            <v>เงินค่าครองชีพสำหรับข้าราชการ (บริการ)</v>
          </cell>
          <cell r="C192">
            <v>75804.47</v>
          </cell>
          <cell r="D192">
            <v>0</v>
          </cell>
          <cell r="E192">
            <v>86385</v>
          </cell>
          <cell r="F192">
            <v>42109.35</v>
          </cell>
          <cell r="G192">
            <v>16814.5</v>
          </cell>
          <cell r="H192">
            <v>163360</v>
          </cell>
          <cell r="I192">
            <v>34162.36</v>
          </cell>
          <cell r="J192">
            <v>8120</v>
          </cell>
          <cell r="K192">
            <v>4575</v>
          </cell>
          <cell r="L192">
            <v>0</v>
          </cell>
          <cell r="M192">
            <v>0</v>
          </cell>
          <cell r="N192">
            <v>0</v>
          </cell>
          <cell r="O192">
            <v>12195.22</v>
          </cell>
          <cell r="P192">
            <v>0</v>
          </cell>
          <cell r="Q192">
            <v>24045.16</v>
          </cell>
          <cell r="R192">
            <v>1890</v>
          </cell>
          <cell r="S192">
            <v>14475</v>
          </cell>
          <cell r="T192">
            <v>40291.5</v>
          </cell>
          <cell r="U192">
            <v>28000</v>
          </cell>
          <cell r="V192">
            <v>12700.65</v>
          </cell>
          <cell r="W192">
            <v>29792.27</v>
          </cell>
          <cell r="X192">
            <v>37167.42</v>
          </cell>
          <cell r="Y192">
            <v>16709.68</v>
          </cell>
          <cell r="Z192">
            <v>2010</v>
          </cell>
          <cell r="AA192">
            <v>0</v>
          </cell>
          <cell r="AB192">
            <v>0</v>
          </cell>
          <cell r="AC192">
            <v>9230</v>
          </cell>
          <cell r="AD192">
            <v>0</v>
          </cell>
          <cell r="AE192">
            <v>19094.169999999998</v>
          </cell>
          <cell r="AF192">
            <v>0</v>
          </cell>
          <cell r="AG192">
            <v>33684.33</v>
          </cell>
          <cell r="AH192">
            <v>135</v>
          </cell>
          <cell r="AI192">
            <v>63759.839999999997</v>
          </cell>
          <cell r="AJ192">
            <v>0</v>
          </cell>
          <cell r="AK192">
            <v>57711.16</v>
          </cell>
          <cell r="AL192">
            <v>10920</v>
          </cell>
          <cell r="AM192">
            <v>21407.58</v>
          </cell>
          <cell r="AN192">
            <v>2795</v>
          </cell>
          <cell r="AO192">
            <v>17940</v>
          </cell>
          <cell r="AP192">
            <v>5100</v>
          </cell>
          <cell r="AQ192">
            <v>0</v>
          </cell>
          <cell r="AR192">
            <v>56415</v>
          </cell>
          <cell r="AS192">
            <v>0</v>
          </cell>
          <cell r="AT192">
            <v>27645</v>
          </cell>
          <cell r="AU192">
            <v>19587.419999999998</v>
          </cell>
          <cell r="AV192">
            <v>6630</v>
          </cell>
          <cell r="AW192">
            <v>21757.42</v>
          </cell>
          <cell r="AX192">
            <v>0</v>
          </cell>
          <cell r="AY192">
            <v>3780</v>
          </cell>
          <cell r="AZ192">
            <v>4680</v>
          </cell>
          <cell r="BA192">
            <v>0</v>
          </cell>
          <cell r="BB192">
            <v>15300</v>
          </cell>
          <cell r="BC192">
            <v>544925.17000000004</v>
          </cell>
          <cell r="BD192">
            <v>9720</v>
          </cell>
          <cell r="BE192">
            <v>0</v>
          </cell>
          <cell r="BF192">
            <v>52064.35</v>
          </cell>
          <cell r="BG192">
            <v>26975.57</v>
          </cell>
          <cell r="BH192">
            <v>0</v>
          </cell>
          <cell r="BI192">
            <v>2015.32</v>
          </cell>
          <cell r="BJ192">
            <v>12553.06</v>
          </cell>
          <cell r="BK192">
            <v>0</v>
          </cell>
          <cell r="BL192">
            <v>501080</v>
          </cell>
          <cell r="BM192">
            <v>39099.21</v>
          </cell>
          <cell r="BN192">
            <v>2240</v>
          </cell>
          <cell r="BO192">
            <v>3925</v>
          </cell>
          <cell r="BP192">
            <v>90</v>
          </cell>
          <cell r="BQ192">
            <v>2115</v>
          </cell>
          <cell r="BR192">
            <v>27981.32</v>
          </cell>
          <cell r="BS192">
            <v>14727.42</v>
          </cell>
          <cell r="BT192">
            <v>0</v>
          </cell>
          <cell r="BU192">
            <v>50704.91</v>
          </cell>
          <cell r="BV192">
            <v>23820</v>
          </cell>
          <cell r="BW192">
            <v>8130</v>
          </cell>
          <cell r="BX192">
            <v>17370</v>
          </cell>
          <cell r="BY192">
            <v>2964.19</v>
          </cell>
          <cell r="BZ192">
            <v>12600</v>
          </cell>
          <cell r="CA192">
            <v>8850</v>
          </cell>
          <cell r="CB192">
            <v>0</v>
          </cell>
          <cell r="CC192">
            <v>46030.64</v>
          </cell>
          <cell r="CD192">
            <v>5695</v>
          </cell>
          <cell r="CE192">
            <v>49020</v>
          </cell>
          <cell r="CF192">
            <v>34873.54</v>
          </cell>
          <cell r="CG192">
            <v>39097.42</v>
          </cell>
          <cell r="CH192">
            <v>21246.33</v>
          </cell>
          <cell r="CI192">
            <v>8880</v>
          </cell>
          <cell r="CJ192">
            <v>70034.47</v>
          </cell>
          <cell r="CK192">
            <v>0</v>
          </cell>
          <cell r="CL192">
            <v>41058.629999999997</v>
          </cell>
        </row>
        <row r="193">
          <cell r="A193" t="str">
            <v>5101010116.102</v>
          </cell>
          <cell r="B193" t="str">
            <v>เงินค่าครองชีพสำหรับข้าราชการ(สนับสนุน)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1785</v>
          </cell>
          <cell r="L193">
            <v>0</v>
          </cell>
          <cell r="M193">
            <v>0</v>
          </cell>
          <cell r="N193">
            <v>0</v>
          </cell>
          <cell r="O193">
            <v>7680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9461.61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6400</v>
          </cell>
          <cell r="AD193">
            <v>0</v>
          </cell>
          <cell r="AE193">
            <v>665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14153.06</v>
          </cell>
          <cell r="AK193">
            <v>1785</v>
          </cell>
          <cell r="AL193">
            <v>15300</v>
          </cell>
          <cell r="AM193">
            <v>0</v>
          </cell>
          <cell r="AN193">
            <v>705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10045</v>
          </cell>
          <cell r="AU193">
            <v>0</v>
          </cell>
          <cell r="AV193">
            <v>0</v>
          </cell>
          <cell r="AW193">
            <v>6330</v>
          </cell>
          <cell r="AX193">
            <v>0</v>
          </cell>
          <cell r="AY193">
            <v>15420</v>
          </cell>
          <cell r="AZ193">
            <v>0</v>
          </cell>
          <cell r="BA193">
            <v>0</v>
          </cell>
          <cell r="BB193">
            <v>19080</v>
          </cell>
          <cell r="BC193">
            <v>18535</v>
          </cell>
          <cell r="BD193">
            <v>7665</v>
          </cell>
          <cell r="BE193">
            <v>10155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6247.5</v>
          </cell>
          <cell r="BL193">
            <v>0</v>
          </cell>
          <cell r="BM193">
            <v>0</v>
          </cell>
          <cell r="BN193">
            <v>0</v>
          </cell>
          <cell r="BO193">
            <v>3925</v>
          </cell>
          <cell r="BP193">
            <v>9134</v>
          </cell>
          <cell r="BQ193">
            <v>7650</v>
          </cell>
          <cell r="BR193">
            <v>30308.23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3587.5</v>
          </cell>
        </row>
        <row r="194">
          <cell r="A194" t="str">
            <v>5101010116.103</v>
          </cell>
          <cell r="B194" t="str">
            <v>เงินค่าครองชีพสำหรับลูกจ้างประจำ(บริการ)</v>
          </cell>
          <cell r="C194">
            <v>0</v>
          </cell>
          <cell r="D194">
            <v>0</v>
          </cell>
          <cell r="E194">
            <v>1430.4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2346.8000000000002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</row>
        <row r="195">
          <cell r="A195" t="str">
            <v>5101010116.104</v>
          </cell>
          <cell r="B195" t="str">
            <v>เงินค่าครองชีพสำหรับลูกจ้างประจำ(สนับสนุน)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3146.4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420.2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</row>
        <row r="196">
          <cell r="A196" t="str">
            <v>5101010116.105</v>
          </cell>
          <cell r="B196" t="str">
            <v>เงินค่าครองชีพสำหรับพนักงานราชการ(บริการ)</v>
          </cell>
          <cell r="C196">
            <v>159205</v>
          </cell>
          <cell r="D196">
            <v>0</v>
          </cell>
          <cell r="E196">
            <v>13000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4000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4860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2860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16000</v>
          </cell>
          <cell r="BI196">
            <v>0</v>
          </cell>
          <cell r="BJ196">
            <v>0</v>
          </cell>
          <cell r="BK196">
            <v>0</v>
          </cell>
          <cell r="BL196">
            <v>960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</row>
        <row r="197">
          <cell r="A197" t="str">
            <v>5101010116.106</v>
          </cell>
          <cell r="B197" t="str">
            <v>เงินค่าครองชีพสำหรับพนักงานราชการ(สนับสนุน)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</row>
        <row r="198">
          <cell r="A198" t="str">
            <v>5101010199.101</v>
          </cell>
          <cell r="B198" t="str">
            <v>เงินตอบแทนรายเดือนสำหรับข้าราชการเท่ากับอัตราเงินประจำตำแหน่ง (บริการ)</v>
          </cell>
          <cell r="C198">
            <v>2667463.87</v>
          </cell>
          <cell r="D198">
            <v>255500</v>
          </cell>
          <cell r="E198">
            <v>258748.39</v>
          </cell>
          <cell r="F198">
            <v>387600</v>
          </cell>
          <cell r="G198">
            <v>67200</v>
          </cell>
          <cell r="H198">
            <v>0</v>
          </cell>
          <cell r="I198">
            <v>201600</v>
          </cell>
          <cell r="J198">
            <v>267709.34999999998</v>
          </cell>
          <cell r="K198">
            <v>145860</v>
          </cell>
          <cell r="L198">
            <v>201600</v>
          </cell>
          <cell r="M198">
            <v>447519.31</v>
          </cell>
          <cell r="N198">
            <v>0</v>
          </cell>
          <cell r="O198">
            <v>995626.67</v>
          </cell>
          <cell r="P198">
            <v>134400</v>
          </cell>
          <cell r="Q198">
            <v>0</v>
          </cell>
          <cell r="R198">
            <v>139500</v>
          </cell>
          <cell r="S198">
            <v>117600</v>
          </cell>
          <cell r="T198">
            <v>0</v>
          </cell>
          <cell r="U198">
            <v>429800</v>
          </cell>
          <cell r="V198">
            <v>39200</v>
          </cell>
          <cell r="W198">
            <v>2626220.4300000002</v>
          </cell>
          <cell r="X198">
            <v>134773.32999999999</v>
          </cell>
          <cell r="Y198">
            <v>218400</v>
          </cell>
          <cell r="Z198">
            <v>145600</v>
          </cell>
          <cell r="AA198">
            <v>134400</v>
          </cell>
          <cell r="AB198">
            <v>184800</v>
          </cell>
          <cell r="AC198">
            <v>190773.33</v>
          </cell>
          <cell r="AD198">
            <v>291938.34000000003</v>
          </cell>
          <cell r="AE198">
            <v>140732.42000000001</v>
          </cell>
          <cell r="AF198">
            <v>94565</v>
          </cell>
          <cell r="AG198">
            <v>134400</v>
          </cell>
          <cell r="AH198">
            <v>388275</v>
          </cell>
          <cell r="AI198">
            <v>366451.61</v>
          </cell>
          <cell r="AJ198">
            <v>56000</v>
          </cell>
          <cell r="AK198">
            <v>5704995.2699999996</v>
          </cell>
          <cell r="AL198">
            <v>168000</v>
          </cell>
          <cell r="AM198">
            <v>67200</v>
          </cell>
          <cell r="AN198">
            <v>201600</v>
          </cell>
          <cell r="AO198">
            <v>467806.45</v>
          </cell>
          <cell r="AP198">
            <v>0</v>
          </cell>
          <cell r="AQ198">
            <v>0</v>
          </cell>
          <cell r="AR198">
            <v>790900</v>
          </cell>
          <cell r="AS198">
            <v>4065</v>
          </cell>
          <cell r="AT198">
            <v>209800</v>
          </cell>
          <cell r="AU198">
            <v>376577.42</v>
          </cell>
          <cell r="AV198">
            <v>223813.33</v>
          </cell>
          <cell r="AW198">
            <v>61600</v>
          </cell>
          <cell r="AX198">
            <v>46500</v>
          </cell>
          <cell r="AY198">
            <v>67200</v>
          </cell>
          <cell r="AZ198">
            <v>0</v>
          </cell>
          <cell r="BA198">
            <v>3298283.33</v>
          </cell>
          <cell r="BB198">
            <v>0</v>
          </cell>
          <cell r="BC198">
            <v>2817958.06</v>
          </cell>
          <cell r="BD198">
            <v>50870</v>
          </cell>
          <cell r="BE198">
            <v>184800</v>
          </cell>
          <cell r="BF198">
            <v>174800</v>
          </cell>
          <cell r="BG198">
            <v>1110293.3400000001</v>
          </cell>
          <cell r="BH198">
            <v>135400</v>
          </cell>
          <cell r="BI198">
            <v>0</v>
          </cell>
          <cell r="BJ198">
            <v>0</v>
          </cell>
          <cell r="BK198">
            <v>67200</v>
          </cell>
          <cell r="BL198">
            <v>1182486.67</v>
          </cell>
          <cell r="BM198">
            <v>362125.81</v>
          </cell>
          <cell r="BN198">
            <v>134400</v>
          </cell>
          <cell r="BO198">
            <v>268800</v>
          </cell>
          <cell r="BP198">
            <v>134400</v>
          </cell>
          <cell r="BQ198">
            <v>134400</v>
          </cell>
          <cell r="BR198">
            <v>9746925.1400000006</v>
          </cell>
          <cell r="BS198">
            <v>0</v>
          </cell>
          <cell r="BT198">
            <v>253200</v>
          </cell>
          <cell r="BU198">
            <v>1402612.9</v>
          </cell>
          <cell r="BV198">
            <v>0</v>
          </cell>
          <cell r="BW198">
            <v>0</v>
          </cell>
          <cell r="BX198">
            <v>505200</v>
          </cell>
          <cell r="BY198">
            <v>0</v>
          </cell>
          <cell r="BZ198">
            <v>253200</v>
          </cell>
          <cell r="CA198">
            <v>46500</v>
          </cell>
          <cell r="CB198">
            <v>320400</v>
          </cell>
          <cell r="CC198">
            <v>607200</v>
          </cell>
          <cell r="CD198">
            <v>320400</v>
          </cell>
          <cell r="CE198">
            <v>304800</v>
          </cell>
          <cell r="CF198">
            <v>5600</v>
          </cell>
          <cell r="CG198">
            <v>52100</v>
          </cell>
          <cell r="CH198">
            <v>0</v>
          </cell>
          <cell r="CI198">
            <v>253200</v>
          </cell>
          <cell r="CJ198">
            <v>265300</v>
          </cell>
          <cell r="CK198">
            <v>0</v>
          </cell>
          <cell r="CL198">
            <v>67200</v>
          </cell>
        </row>
        <row r="199">
          <cell r="A199" t="str">
            <v>5101010199.102</v>
          </cell>
          <cell r="B199" t="str">
            <v>เงินตอบแทนชำนาญการพิเศษที่ไม่ใช่วิชาชีพ (สนับสนุน)</v>
          </cell>
          <cell r="C199">
            <v>168000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38500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143000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201532.26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56000</v>
          </cell>
          <cell r="BD199">
            <v>0</v>
          </cell>
          <cell r="BE199">
            <v>3500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80500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247333.33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97300</v>
          </cell>
          <cell r="CH199">
            <v>0</v>
          </cell>
          <cell r="CI199">
            <v>0</v>
          </cell>
          <cell r="CJ199">
            <v>1220.4000000000001</v>
          </cell>
          <cell r="CK199">
            <v>0</v>
          </cell>
          <cell r="CL199">
            <v>0</v>
          </cell>
        </row>
        <row r="200">
          <cell r="A200" t="str">
            <v>5101010199.103</v>
          </cell>
          <cell r="B200" t="str">
            <v xml:space="preserve">ค่าตอบแทนในการปฏิบัติงานเวรหรือผลัดบ่ายและหรือผลัดดึกของพยาบาล </v>
          </cell>
          <cell r="C200">
            <v>7938596.5</v>
          </cell>
          <cell r="D200">
            <v>453480</v>
          </cell>
          <cell r="E200">
            <v>822060</v>
          </cell>
          <cell r="F200">
            <v>1128840</v>
          </cell>
          <cell r="G200">
            <v>0</v>
          </cell>
          <cell r="H200">
            <v>1121310</v>
          </cell>
          <cell r="I200">
            <v>1405140</v>
          </cell>
          <cell r="J200">
            <v>0</v>
          </cell>
          <cell r="K200">
            <v>670680</v>
          </cell>
          <cell r="L200">
            <v>1083700</v>
          </cell>
          <cell r="M200">
            <v>1986120</v>
          </cell>
          <cell r="N200">
            <v>489240</v>
          </cell>
          <cell r="O200">
            <v>3479905</v>
          </cell>
          <cell r="P200">
            <v>776280</v>
          </cell>
          <cell r="Q200">
            <v>1048130</v>
          </cell>
          <cell r="R200">
            <v>0</v>
          </cell>
          <cell r="S200">
            <v>0</v>
          </cell>
          <cell r="T200">
            <v>1264310</v>
          </cell>
          <cell r="U200">
            <v>283140</v>
          </cell>
          <cell r="V200">
            <v>436580</v>
          </cell>
          <cell r="W200">
            <v>8463615</v>
          </cell>
          <cell r="X200">
            <v>279120</v>
          </cell>
          <cell r="Y200">
            <v>1070800</v>
          </cell>
          <cell r="Z200">
            <v>684120</v>
          </cell>
          <cell r="AA200">
            <v>308280</v>
          </cell>
          <cell r="AB200">
            <v>498120</v>
          </cell>
          <cell r="AC200">
            <v>645440</v>
          </cell>
          <cell r="AD200">
            <v>2149980</v>
          </cell>
          <cell r="AE200">
            <v>636960</v>
          </cell>
          <cell r="AF200">
            <v>708220</v>
          </cell>
          <cell r="AG200">
            <v>442200</v>
          </cell>
          <cell r="AH200">
            <v>1372320</v>
          </cell>
          <cell r="AI200">
            <v>674280</v>
          </cell>
          <cell r="AJ200">
            <v>478680</v>
          </cell>
          <cell r="AK200">
            <v>17388415</v>
          </cell>
          <cell r="AL200">
            <v>430080</v>
          </cell>
          <cell r="AM200">
            <v>0</v>
          </cell>
          <cell r="AN200">
            <v>1133460</v>
          </cell>
          <cell r="AO200">
            <v>0</v>
          </cell>
          <cell r="AP200">
            <v>510360</v>
          </cell>
          <cell r="AQ200">
            <v>358560</v>
          </cell>
          <cell r="AR200">
            <v>2027580</v>
          </cell>
          <cell r="AS200">
            <v>459900</v>
          </cell>
          <cell r="AT200">
            <v>0</v>
          </cell>
          <cell r="AU200">
            <v>1318200</v>
          </cell>
          <cell r="AV200">
            <v>755765</v>
          </cell>
          <cell r="AW200">
            <v>543480</v>
          </cell>
          <cell r="AX200">
            <v>6715985</v>
          </cell>
          <cell r="AY200">
            <v>272880</v>
          </cell>
          <cell r="AZ200">
            <v>286620</v>
          </cell>
          <cell r="BA200">
            <v>5412360</v>
          </cell>
          <cell r="BB200">
            <v>453015</v>
          </cell>
          <cell r="BC200">
            <v>4603178</v>
          </cell>
          <cell r="BD200">
            <v>1478640</v>
          </cell>
          <cell r="BE200">
            <v>452400</v>
          </cell>
          <cell r="BF200">
            <v>0</v>
          </cell>
          <cell r="BG200">
            <v>24270268.300000001</v>
          </cell>
          <cell r="BH200">
            <v>0</v>
          </cell>
          <cell r="BI200">
            <v>0</v>
          </cell>
          <cell r="BJ200">
            <v>649040</v>
          </cell>
          <cell r="BK200">
            <v>0</v>
          </cell>
          <cell r="BL200">
            <v>3920830</v>
          </cell>
          <cell r="BM200">
            <v>596000</v>
          </cell>
          <cell r="BN200">
            <v>1538220</v>
          </cell>
          <cell r="BO200">
            <v>1511740</v>
          </cell>
          <cell r="BP200">
            <v>0</v>
          </cell>
          <cell r="BQ200">
            <v>530340</v>
          </cell>
          <cell r="BR200">
            <v>20135600</v>
          </cell>
          <cell r="BS200">
            <v>559200</v>
          </cell>
          <cell r="BT200">
            <v>974060</v>
          </cell>
          <cell r="BU200">
            <v>3104500</v>
          </cell>
          <cell r="BV200">
            <v>0</v>
          </cell>
          <cell r="BW200">
            <v>473220</v>
          </cell>
          <cell r="BX200">
            <v>1769400</v>
          </cell>
          <cell r="BY200">
            <v>268320</v>
          </cell>
          <cell r="BZ200">
            <v>448800</v>
          </cell>
          <cell r="CA200">
            <v>328560</v>
          </cell>
          <cell r="CB200">
            <v>1851690</v>
          </cell>
          <cell r="CC200">
            <v>2584440</v>
          </cell>
          <cell r="CD200">
            <v>1032120</v>
          </cell>
          <cell r="CE200">
            <v>2105931</v>
          </cell>
          <cell r="CF200">
            <v>303300</v>
          </cell>
          <cell r="CG200">
            <v>340620</v>
          </cell>
          <cell r="CH200">
            <v>427710</v>
          </cell>
          <cell r="CI200">
            <v>295440</v>
          </cell>
          <cell r="CJ200">
            <v>3005520</v>
          </cell>
          <cell r="CK200">
            <v>0</v>
          </cell>
          <cell r="CL200">
            <v>0</v>
          </cell>
        </row>
        <row r="201">
          <cell r="A201" t="str">
            <v>5101020101.101</v>
          </cell>
          <cell r="B201" t="str">
            <v>เงินช่วยพิเศษกรณีเสียชีวิต</v>
          </cell>
          <cell r="C201">
            <v>202140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23970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59160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266847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214050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496300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81784.14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24180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47880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25470</v>
          </cell>
          <cell r="CK201">
            <v>0</v>
          </cell>
          <cell r="CL201">
            <v>0</v>
          </cell>
        </row>
        <row r="202">
          <cell r="A202" t="str">
            <v>5101020102.101</v>
          </cell>
          <cell r="B202" t="str">
            <v>เงินทำขวัญข้าราชการและลูกจ้าง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</row>
        <row r="203">
          <cell r="A203" t="str">
            <v>5101020103.101</v>
          </cell>
          <cell r="B203" t="str">
            <v>เงินชดเชยสมาชิก กบข.</v>
          </cell>
          <cell r="C203">
            <v>3099374.31</v>
          </cell>
          <cell r="D203">
            <v>378207.19</v>
          </cell>
          <cell r="E203">
            <v>467601.85</v>
          </cell>
          <cell r="F203">
            <v>561343.94999999995</v>
          </cell>
          <cell r="G203">
            <v>259933.55</v>
          </cell>
          <cell r="H203">
            <v>563214.43000000005</v>
          </cell>
          <cell r="I203">
            <v>653823.79</v>
          </cell>
          <cell r="J203">
            <v>651737.5</v>
          </cell>
          <cell r="K203">
            <v>422691.41</v>
          </cell>
          <cell r="L203">
            <v>349668.61</v>
          </cell>
          <cell r="M203">
            <v>1078035.97</v>
          </cell>
          <cell r="N203">
            <v>0</v>
          </cell>
          <cell r="O203">
            <v>971768.64</v>
          </cell>
          <cell r="P203">
            <v>394920.61</v>
          </cell>
          <cell r="Q203">
            <v>394274.95</v>
          </cell>
          <cell r="R203">
            <v>682051.39</v>
          </cell>
          <cell r="S203">
            <v>272411.27</v>
          </cell>
          <cell r="T203">
            <v>291118.67</v>
          </cell>
          <cell r="U203">
            <v>346738.14</v>
          </cell>
          <cell r="V203">
            <v>171548.4</v>
          </cell>
          <cell r="W203">
            <v>3390931.83</v>
          </cell>
          <cell r="X203">
            <v>321052.03000000003</v>
          </cell>
          <cell r="Y203">
            <v>430056.68</v>
          </cell>
          <cell r="Z203">
            <v>364476.3</v>
          </cell>
          <cell r="AA203">
            <v>162406.24</v>
          </cell>
          <cell r="AB203">
            <v>244909.35</v>
          </cell>
          <cell r="AC203">
            <v>241831.33</v>
          </cell>
          <cell r="AD203">
            <v>900646.40000000002</v>
          </cell>
          <cell r="AE203">
            <v>325006.75</v>
          </cell>
          <cell r="AF203">
            <v>340146.9</v>
          </cell>
          <cell r="AG203">
            <v>376469.3</v>
          </cell>
          <cell r="AH203">
            <v>575839.14</v>
          </cell>
          <cell r="AI203">
            <v>272915.64</v>
          </cell>
          <cell r="AJ203">
            <v>133254.45000000001</v>
          </cell>
          <cell r="AK203">
            <v>4902492.59</v>
          </cell>
          <cell r="AL203">
            <v>390859.36</v>
          </cell>
          <cell r="AM203">
            <v>308858.36</v>
          </cell>
          <cell r="AN203">
            <v>709225.66</v>
          </cell>
          <cell r="AO203">
            <v>605193.9</v>
          </cell>
          <cell r="AP203">
            <v>453805.74</v>
          </cell>
          <cell r="AQ203">
            <v>0</v>
          </cell>
          <cell r="AR203">
            <v>934725.45</v>
          </cell>
          <cell r="AS203">
            <v>358742.78</v>
          </cell>
          <cell r="AT203">
            <v>453513.25</v>
          </cell>
          <cell r="AU203">
            <v>790850.7</v>
          </cell>
          <cell r="AV203">
            <v>313386.86</v>
          </cell>
          <cell r="AW203">
            <v>204754.62</v>
          </cell>
          <cell r="AX203">
            <v>516408.82</v>
          </cell>
          <cell r="AY203">
            <v>264200.5</v>
          </cell>
          <cell r="AZ203">
            <v>321235.15999999997</v>
          </cell>
          <cell r="BA203">
            <v>1357258.57</v>
          </cell>
          <cell r="BB203">
            <v>334470.05</v>
          </cell>
          <cell r="BC203">
            <v>3604697.26</v>
          </cell>
          <cell r="BD203">
            <v>892357.08</v>
          </cell>
          <cell r="BE203">
            <v>327764.3</v>
          </cell>
          <cell r="BF203">
            <v>237261.5</v>
          </cell>
          <cell r="BG203">
            <v>1713145.32</v>
          </cell>
          <cell r="BH203">
            <v>236540.3</v>
          </cell>
          <cell r="BI203">
            <v>76266.22</v>
          </cell>
          <cell r="BJ203">
            <v>162101.81</v>
          </cell>
          <cell r="BK203">
            <v>104888.39</v>
          </cell>
          <cell r="BL203">
            <v>2198495.65</v>
          </cell>
          <cell r="BM203">
            <v>683311.61</v>
          </cell>
          <cell r="BN203">
            <v>464482.97</v>
          </cell>
          <cell r="BO203">
            <v>780106.19</v>
          </cell>
          <cell r="BP203">
            <v>496107.54</v>
          </cell>
          <cell r="BQ203">
            <v>297240.15000000002</v>
          </cell>
          <cell r="BR203">
            <v>8033226.21</v>
          </cell>
          <cell r="BS203">
            <v>645851.21</v>
          </cell>
          <cell r="BT203">
            <v>511653.97</v>
          </cell>
          <cell r="BU203">
            <v>1365014.87</v>
          </cell>
          <cell r="BV203">
            <v>175851.9</v>
          </cell>
          <cell r="BW203">
            <v>437589.29</v>
          </cell>
          <cell r="BX203">
            <v>925014.65</v>
          </cell>
          <cell r="BY203">
            <v>419119.2</v>
          </cell>
          <cell r="BZ203">
            <v>316607</v>
          </cell>
          <cell r="CA203">
            <v>411771.75</v>
          </cell>
          <cell r="CB203">
            <v>571828.43999999994</v>
          </cell>
          <cell r="CC203">
            <v>926505.09</v>
          </cell>
          <cell r="CD203">
            <v>584359.72</v>
          </cell>
          <cell r="CE203">
            <v>715358.1</v>
          </cell>
          <cell r="CF203">
            <v>319415.12</v>
          </cell>
          <cell r="CG203">
            <v>305387.71999999997</v>
          </cell>
          <cell r="CH203">
            <v>250767.52</v>
          </cell>
          <cell r="CI203">
            <v>277193.84000000003</v>
          </cell>
          <cell r="CJ203">
            <v>904177.13</v>
          </cell>
          <cell r="CK203">
            <v>92214.06</v>
          </cell>
          <cell r="CL203">
            <v>105688.99</v>
          </cell>
        </row>
        <row r="204">
          <cell r="A204" t="str">
            <v>5101020104.101</v>
          </cell>
          <cell r="B204" t="str">
            <v>เงินสมทบ กบข.</v>
          </cell>
          <cell r="C204">
            <v>4649061.4400000004</v>
          </cell>
          <cell r="D204">
            <v>567310.81000000006</v>
          </cell>
          <cell r="E204">
            <v>695403.38</v>
          </cell>
          <cell r="F204">
            <v>842015.92</v>
          </cell>
          <cell r="G204">
            <v>389900.33</v>
          </cell>
          <cell r="H204">
            <v>844421.28</v>
          </cell>
          <cell r="I204">
            <v>980735.7</v>
          </cell>
          <cell r="J204">
            <v>977606.27</v>
          </cell>
          <cell r="K204">
            <v>634037.75</v>
          </cell>
          <cell r="L204">
            <v>566846.21</v>
          </cell>
          <cell r="M204">
            <v>1617053.94</v>
          </cell>
          <cell r="N204">
            <v>0</v>
          </cell>
          <cell r="O204">
            <v>1670138.85</v>
          </cell>
          <cell r="P204">
            <v>475698.54</v>
          </cell>
          <cell r="Q204">
            <v>591412.42000000004</v>
          </cell>
          <cell r="R204">
            <v>1023122.09</v>
          </cell>
          <cell r="S204">
            <v>760221.36</v>
          </cell>
          <cell r="T204">
            <v>433393.01</v>
          </cell>
          <cell r="U204">
            <v>522776.49</v>
          </cell>
          <cell r="V204">
            <v>279323.21999999997</v>
          </cell>
          <cell r="W204">
            <v>4718279.54</v>
          </cell>
          <cell r="X204">
            <v>481578.05</v>
          </cell>
          <cell r="Y204">
            <v>645085.01</v>
          </cell>
          <cell r="Z204">
            <v>546714.46</v>
          </cell>
          <cell r="AA204">
            <v>243609.79</v>
          </cell>
          <cell r="AB204">
            <v>367364.03</v>
          </cell>
          <cell r="AC204">
            <v>362746.91</v>
          </cell>
          <cell r="AD204">
            <v>1350970.2</v>
          </cell>
          <cell r="AE204">
            <v>451642.12</v>
          </cell>
          <cell r="AF204">
            <v>510220.37</v>
          </cell>
          <cell r="AG204">
            <v>594688.98</v>
          </cell>
          <cell r="AH204">
            <v>863758.72</v>
          </cell>
          <cell r="AI204">
            <v>409375.56</v>
          </cell>
          <cell r="AJ204">
            <v>199881.66</v>
          </cell>
          <cell r="AK204">
            <v>7353738.8899999997</v>
          </cell>
          <cell r="AL204">
            <v>586289.04</v>
          </cell>
          <cell r="AM204">
            <v>463287.53</v>
          </cell>
          <cell r="AN204">
            <v>1063837.69</v>
          </cell>
          <cell r="AO204">
            <v>992823.13</v>
          </cell>
          <cell r="AP204">
            <v>630002.57999999996</v>
          </cell>
          <cell r="AQ204">
            <v>326304.3</v>
          </cell>
          <cell r="AR204">
            <v>1406588.17</v>
          </cell>
          <cell r="AS204">
            <v>538113.67000000004</v>
          </cell>
          <cell r="AT204">
            <v>681769.88</v>
          </cell>
          <cell r="AU204">
            <v>1186276.21</v>
          </cell>
          <cell r="AV204">
            <v>470080.28</v>
          </cell>
          <cell r="AW204">
            <v>292968.84000000003</v>
          </cell>
          <cell r="AX204">
            <v>774613.23</v>
          </cell>
          <cell r="AY204">
            <v>356130.11</v>
          </cell>
          <cell r="AZ204">
            <v>479171.93</v>
          </cell>
          <cell r="BA204">
            <v>2053047.87</v>
          </cell>
          <cell r="BB204">
            <v>501705.08</v>
          </cell>
          <cell r="BC204">
            <v>5407046.4299999997</v>
          </cell>
          <cell r="BD204">
            <v>1339193.67</v>
          </cell>
          <cell r="BE204">
            <v>491619.45</v>
          </cell>
          <cell r="BF204">
            <v>283850.90000000002</v>
          </cell>
          <cell r="BG204">
            <v>2569717.98</v>
          </cell>
          <cell r="BH204">
            <v>354810.44</v>
          </cell>
          <cell r="BI204">
            <v>114400.23</v>
          </cell>
          <cell r="BJ204">
            <v>243152.73</v>
          </cell>
          <cell r="BK204">
            <v>157332.57</v>
          </cell>
          <cell r="BL204">
            <v>3297743.49</v>
          </cell>
          <cell r="BM204">
            <v>1024967.44</v>
          </cell>
          <cell r="BN204">
            <v>696724.45</v>
          </cell>
          <cell r="BO204">
            <v>1246366.3600000001</v>
          </cell>
          <cell r="BP204">
            <v>744161.31</v>
          </cell>
          <cell r="BQ204">
            <v>416209.75</v>
          </cell>
          <cell r="BR204">
            <v>12049839.32</v>
          </cell>
          <cell r="BS204">
            <v>875696.11</v>
          </cell>
          <cell r="BT204">
            <v>767480.93</v>
          </cell>
          <cell r="BU204">
            <v>2047522.21</v>
          </cell>
          <cell r="BV204">
            <v>220838.46</v>
          </cell>
          <cell r="BW204">
            <v>656383.93000000005</v>
          </cell>
          <cell r="BX204">
            <v>1387521.98</v>
          </cell>
          <cell r="BY204">
            <v>628936.89</v>
          </cell>
          <cell r="BZ204">
            <v>474910.95</v>
          </cell>
          <cell r="CA204">
            <v>617657.63</v>
          </cell>
          <cell r="CB204">
            <v>857742.65</v>
          </cell>
          <cell r="CC204">
            <v>1389998.82</v>
          </cell>
          <cell r="CD204">
            <v>876539.58</v>
          </cell>
          <cell r="CE204">
            <v>1053021.81</v>
          </cell>
          <cell r="CF204">
            <v>479122.68</v>
          </cell>
          <cell r="CG204">
            <v>407057.93</v>
          </cell>
          <cell r="CH204">
            <v>357387.77</v>
          </cell>
          <cell r="CI204">
            <v>415790.78</v>
          </cell>
          <cell r="CJ204">
            <v>1356266</v>
          </cell>
          <cell r="CK204">
            <v>138321.07999999999</v>
          </cell>
          <cell r="CL204">
            <v>150678.22</v>
          </cell>
        </row>
        <row r="205">
          <cell r="A205" t="str">
            <v>5101020105.101</v>
          </cell>
          <cell r="B205" t="str">
            <v>เงินสมทบ กสจ.</v>
          </cell>
          <cell r="C205">
            <v>451694.08000000002</v>
          </cell>
          <cell r="D205">
            <v>61107.3</v>
          </cell>
          <cell r="E205">
            <v>117637.2</v>
          </cell>
          <cell r="F205">
            <v>112597.2</v>
          </cell>
          <cell r="G205">
            <v>52500.6</v>
          </cell>
          <cell r="H205">
            <v>69246.600000000006</v>
          </cell>
          <cell r="I205">
            <v>162572.70000000001</v>
          </cell>
          <cell r="J205">
            <v>115576.06</v>
          </cell>
          <cell r="K205">
            <v>99394.2</v>
          </cell>
          <cell r="L205">
            <v>89465.4</v>
          </cell>
          <cell r="M205">
            <v>144788.4</v>
          </cell>
          <cell r="N205">
            <v>0</v>
          </cell>
          <cell r="O205">
            <v>166307.1</v>
          </cell>
          <cell r="P205">
            <v>63781.2</v>
          </cell>
          <cell r="Q205">
            <v>63642</v>
          </cell>
          <cell r="R205">
            <v>90691.4</v>
          </cell>
          <cell r="S205">
            <v>74253</v>
          </cell>
          <cell r="T205">
            <v>72104.399999999994</v>
          </cell>
          <cell r="U205">
            <v>84439.2</v>
          </cell>
          <cell r="V205">
            <v>49685.4</v>
          </cell>
          <cell r="W205">
            <v>639326.69999999995</v>
          </cell>
          <cell r="X205">
            <v>54540</v>
          </cell>
          <cell r="Y205">
            <v>85287.6</v>
          </cell>
          <cell r="Z205">
            <v>103653</v>
          </cell>
          <cell r="AA205">
            <v>40341.599999999999</v>
          </cell>
          <cell r="AB205">
            <v>88054.2</v>
          </cell>
          <cell r="AC205">
            <v>67273.37</v>
          </cell>
          <cell r="AD205">
            <v>170879.4</v>
          </cell>
          <cell r="AE205">
            <v>71170.2</v>
          </cell>
          <cell r="AF205">
            <v>79565.399999999994</v>
          </cell>
          <cell r="AG205">
            <v>59756.4</v>
          </cell>
          <cell r="AH205">
            <v>52907.4</v>
          </cell>
          <cell r="AI205">
            <v>52745.7</v>
          </cell>
          <cell r="AJ205">
            <v>0</v>
          </cell>
          <cell r="AK205">
            <v>676865.73</v>
          </cell>
          <cell r="AL205">
            <v>74233.2</v>
          </cell>
          <cell r="AM205">
            <v>66107.399999999994</v>
          </cell>
          <cell r="AN205">
            <v>162176.4</v>
          </cell>
          <cell r="AO205">
            <v>73654.2</v>
          </cell>
          <cell r="AP205">
            <v>79992</v>
          </cell>
          <cell r="AQ205">
            <v>50442.3</v>
          </cell>
          <cell r="AR205">
            <v>94172.6</v>
          </cell>
          <cell r="AS205">
            <v>88930.8</v>
          </cell>
          <cell r="AT205">
            <v>67032</v>
          </cell>
          <cell r="AU205">
            <v>64542.6</v>
          </cell>
          <cell r="AV205">
            <v>56676.6</v>
          </cell>
          <cell r="AW205">
            <v>82063.8</v>
          </cell>
          <cell r="AX205">
            <v>118649.7</v>
          </cell>
          <cell r="AY205">
            <v>86689.86</v>
          </cell>
          <cell r="AZ205">
            <v>29315.7</v>
          </cell>
          <cell r="BA205">
            <v>134814.6</v>
          </cell>
          <cell r="BB205">
            <v>0</v>
          </cell>
          <cell r="BC205">
            <v>576751.14</v>
          </cell>
          <cell r="BD205">
            <v>85817.4</v>
          </cell>
          <cell r="BE205">
            <v>78183</v>
          </cell>
          <cell r="BF205">
            <v>38076.6</v>
          </cell>
          <cell r="BG205">
            <v>160671.6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197861.73</v>
          </cell>
          <cell r="BM205">
            <v>98647.2</v>
          </cell>
          <cell r="BN205">
            <v>81802.8</v>
          </cell>
          <cell r="BO205">
            <v>107038.6</v>
          </cell>
          <cell r="BP205">
            <v>58240.800000000003</v>
          </cell>
          <cell r="BQ205">
            <v>0</v>
          </cell>
          <cell r="BR205">
            <v>1177874.94</v>
          </cell>
          <cell r="BS205">
            <v>46151.59</v>
          </cell>
          <cell r="BT205">
            <v>59292.9</v>
          </cell>
          <cell r="BU205">
            <v>178148.22</v>
          </cell>
          <cell r="BV205">
            <v>0</v>
          </cell>
          <cell r="BW205">
            <v>58032.6</v>
          </cell>
          <cell r="BX205">
            <v>126474.3</v>
          </cell>
          <cell r="BY205">
            <v>61122.6</v>
          </cell>
          <cell r="BZ205">
            <v>44747.7</v>
          </cell>
          <cell r="CA205">
            <v>58597.2</v>
          </cell>
          <cell r="CB205">
            <v>61795.8</v>
          </cell>
          <cell r="CC205">
            <v>103645.2</v>
          </cell>
          <cell r="CD205">
            <v>86496.18</v>
          </cell>
          <cell r="CE205">
            <v>114909.3</v>
          </cell>
          <cell r="CF205">
            <v>65017.8</v>
          </cell>
          <cell r="CG205">
            <v>70021.8</v>
          </cell>
          <cell r="CH205">
            <v>30445.200000000001</v>
          </cell>
          <cell r="CI205">
            <v>6087</v>
          </cell>
          <cell r="CJ205">
            <v>177063.6</v>
          </cell>
          <cell r="CK205">
            <v>0</v>
          </cell>
          <cell r="CL205">
            <v>0</v>
          </cell>
        </row>
        <row r="206">
          <cell r="A206" t="str">
            <v>5101020106.301</v>
          </cell>
          <cell r="B206" t="str">
            <v>เงินสมทบกองทุนประกันสังคมส่วนของนายจ้าง</v>
          </cell>
          <cell r="C206">
            <v>2321451.5</v>
          </cell>
          <cell r="D206">
            <v>518522</v>
          </cell>
          <cell r="E206">
            <v>338431</v>
          </cell>
          <cell r="F206">
            <v>315305</v>
          </cell>
          <cell r="G206">
            <v>344844</v>
          </cell>
          <cell r="H206">
            <v>504260.4</v>
          </cell>
          <cell r="I206">
            <v>368419</v>
          </cell>
          <cell r="J206">
            <v>739221</v>
          </cell>
          <cell r="K206">
            <v>340591</v>
          </cell>
          <cell r="L206">
            <v>475553</v>
          </cell>
          <cell r="M206">
            <v>965813.4</v>
          </cell>
          <cell r="N206">
            <v>217574</v>
          </cell>
          <cell r="O206">
            <v>2236106.64</v>
          </cell>
          <cell r="P206">
            <v>571209</v>
          </cell>
          <cell r="Q206">
            <v>598078</v>
          </cell>
          <cell r="R206">
            <v>927501</v>
          </cell>
          <cell r="S206">
            <v>438185</v>
          </cell>
          <cell r="T206">
            <v>540551</v>
          </cell>
          <cell r="U206">
            <v>428422</v>
          </cell>
          <cell r="V206">
            <v>371656.25</v>
          </cell>
          <cell r="W206">
            <v>3431288</v>
          </cell>
          <cell r="X206">
            <v>273917</v>
          </cell>
          <cell r="Y206">
            <v>558102</v>
          </cell>
          <cell r="Z206">
            <v>394827</v>
          </cell>
          <cell r="AA206">
            <v>231257</v>
          </cell>
          <cell r="AB206">
            <v>242901</v>
          </cell>
          <cell r="AC206">
            <v>250362</v>
          </cell>
          <cell r="AD206">
            <v>944853</v>
          </cell>
          <cell r="AE206">
            <v>267130</v>
          </cell>
          <cell r="AF206">
            <v>329799</v>
          </cell>
          <cell r="AG206">
            <v>337438</v>
          </cell>
          <cell r="AH206">
            <v>788362</v>
          </cell>
          <cell r="AI206">
            <v>381543</v>
          </cell>
          <cell r="AJ206">
            <v>261694</v>
          </cell>
          <cell r="AK206">
            <v>7284360.0199999996</v>
          </cell>
          <cell r="AL206">
            <v>383329</v>
          </cell>
          <cell r="AM206">
            <v>378146</v>
          </cell>
          <cell r="AN206">
            <v>975783</v>
          </cell>
          <cell r="AO206">
            <v>928878</v>
          </cell>
          <cell r="AP206">
            <v>851196.2</v>
          </cell>
          <cell r="AQ206">
            <v>301952</v>
          </cell>
          <cell r="AR206">
            <v>3992190</v>
          </cell>
          <cell r="AS206">
            <v>493891</v>
          </cell>
          <cell r="AT206">
            <v>1015378</v>
          </cell>
          <cell r="AU206">
            <v>849211</v>
          </cell>
          <cell r="AV206">
            <v>602422</v>
          </cell>
          <cell r="AW206">
            <v>288585</v>
          </cell>
          <cell r="AX206">
            <v>710482</v>
          </cell>
          <cell r="AY206">
            <v>511220</v>
          </cell>
          <cell r="AZ206">
            <v>365390</v>
          </cell>
          <cell r="BA206">
            <v>2474187</v>
          </cell>
          <cell r="BB206">
            <v>566567</v>
          </cell>
          <cell r="BC206">
            <v>2432760</v>
          </cell>
          <cell r="BD206">
            <v>718835</v>
          </cell>
          <cell r="BE206">
            <v>252105</v>
          </cell>
          <cell r="BF206">
            <v>428265</v>
          </cell>
          <cell r="BG206">
            <v>2864864.7</v>
          </cell>
          <cell r="BH206">
            <v>291263</v>
          </cell>
          <cell r="BI206">
            <v>239835.75</v>
          </cell>
          <cell r="BJ206">
            <v>388616</v>
          </cell>
          <cell r="BK206">
            <v>217141</v>
          </cell>
          <cell r="BL206">
            <v>2691045</v>
          </cell>
          <cell r="BM206">
            <v>677057</v>
          </cell>
          <cell r="BN206">
            <v>518114</v>
          </cell>
          <cell r="BO206">
            <v>1067031.3999999999</v>
          </cell>
          <cell r="BP206">
            <v>442486</v>
          </cell>
          <cell r="BQ206">
            <v>504055</v>
          </cell>
          <cell r="BR206">
            <v>9326267</v>
          </cell>
          <cell r="BS206">
            <v>450238</v>
          </cell>
          <cell r="BT206">
            <v>410646</v>
          </cell>
          <cell r="BU206">
            <v>1665483</v>
          </cell>
          <cell r="BV206">
            <v>238541</v>
          </cell>
          <cell r="BW206">
            <v>416508</v>
          </cell>
          <cell r="BX206">
            <v>1057684</v>
          </cell>
          <cell r="BY206">
            <v>291416</v>
          </cell>
          <cell r="BZ206">
            <v>384902</v>
          </cell>
          <cell r="CA206">
            <v>415833</v>
          </cell>
          <cell r="CB206">
            <v>238090</v>
          </cell>
          <cell r="CC206">
            <v>952433</v>
          </cell>
          <cell r="CD206">
            <v>619022</v>
          </cell>
          <cell r="CE206">
            <v>1053213</v>
          </cell>
          <cell r="CF206">
            <v>268024</v>
          </cell>
          <cell r="CG206">
            <v>258304</v>
          </cell>
          <cell r="CH206">
            <v>328694</v>
          </cell>
          <cell r="CI206">
            <v>294376</v>
          </cell>
          <cell r="CJ206">
            <v>1178910</v>
          </cell>
          <cell r="CK206">
            <v>224311</v>
          </cell>
          <cell r="CL206">
            <v>196918</v>
          </cell>
        </row>
        <row r="207">
          <cell r="A207" t="str">
            <v>5101020108.101</v>
          </cell>
          <cell r="B207" t="str">
            <v>ค่าเช่าบ้าน</v>
          </cell>
          <cell r="C207">
            <v>36000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6000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42000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73513.600000000006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27600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6800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358000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28000</v>
          </cell>
          <cell r="CJ207">
            <v>0</v>
          </cell>
          <cell r="CK207">
            <v>0</v>
          </cell>
          <cell r="CL207">
            <v>0</v>
          </cell>
        </row>
        <row r="208">
          <cell r="A208" t="str">
            <v>5101020112.101</v>
          </cell>
          <cell r="B208" t="str">
            <v>เงินสมทบกองทุนสำรองเลี้ยงชีพพนักงานและเจ้าหน้าที่รัฐ</v>
          </cell>
          <cell r="C208">
            <v>223842.64</v>
          </cell>
          <cell r="D208">
            <v>0</v>
          </cell>
          <cell r="E208">
            <v>68557.2</v>
          </cell>
          <cell r="F208">
            <v>61333</v>
          </cell>
          <cell r="G208">
            <v>0</v>
          </cell>
          <cell r="H208">
            <v>55671.6</v>
          </cell>
          <cell r="I208">
            <v>40756.46</v>
          </cell>
          <cell r="J208">
            <v>82242.399999999994</v>
          </cell>
          <cell r="K208">
            <v>0</v>
          </cell>
          <cell r="L208">
            <v>58956.03</v>
          </cell>
          <cell r="M208">
            <v>41079</v>
          </cell>
          <cell r="N208">
            <v>0</v>
          </cell>
          <cell r="O208">
            <v>154326.51</v>
          </cell>
          <cell r="P208">
            <v>0</v>
          </cell>
          <cell r="Q208">
            <v>16820</v>
          </cell>
          <cell r="R208">
            <v>53860.2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169419.96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38976</v>
          </cell>
          <cell r="AC208">
            <v>0</v>
          </cell>
          <cell r="AD208">
            <v>80751.199999999997</v>
          </cell>
          <cell r="AE208">
            <v>0</v>
          </cell>
          <cell r="AF208">
            <v>0</v>
          </cell>
          <cell r="AG208">
            <v>0</v>
          </cell>
          <cell r="AH208">
            <v>13944.6</v>
          </cell>
          <cell r="AI208">
            <v>0</v>
          </cell>
          <cell r="AJ208">
            <v>6279.2</v>
          </cell>
          <cell r="AK208">
            <v>0</v>
          </cell>
          <cell r="AL208">
            <v>0</v>
          </cell>
          <cell r="AM208">
            <v>0</v>
          </cell>
          <cell r="AN208">
            <v>119940</v>
          </cell>
          <cell r="AO208">
            <v>112690.8</v>
          </cell>
          <cell r="AP208">
            <v>37200.6</v>
          </cell>
          <cell r="AQ208">
            <v>0</v>
          </cell>
          <cell r="AR208">
            <v>150061.20000000001</v>
          </cell>
          <cell r="AS208">
            <v>14152.8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81547.199999999997</v>
          </cell>
          <cell r="AY208">
            <v>47015.4</v>
          </cell>
          <cell r="AZ208">
            <v>93967.4</v>
          </cell>
          <cell r="BA208">
            <v>0</v>
          </cell>
          <cell r="BB208">
            <v>0</v>
          </cell>
          <cell r="BC208">
            <v>559611.56999999995</v>
          </cell>
          <cell r="BD208">
            <v>170804.64</v>
          </cell>
          <cell r="BE208">
            <v>0</v>
          </cell>
          <cell r="BF208">
            <v>59310.8</v>
          </cell>
          <cell r="BG208">
            <v>176785.84</v>
          </cell>
          <cell r="BH208">
            <v>0</v>
          </cell>
          <cell r="BI208">
            <v>0</v>
          </cell>
          <cell r="BJ208">
            <v>24269</v>
          </cell>
          <cell r="BK208">
            <v>13409.6</v>
          </cell>
          <cell r="BL208">
            <v>309946.09999999998</v>
          </cell>
          <cell r="BM208">
            <v>86529.600000000006</v>
          </cell>
          <cell r="BN208">
            <v>26615.200000000001</v>
          </cell>
          <cell r="BO208">
            <v>86111</v>
          </cell>
          <cell r="BP208">
            <v>0</v>
          </cell>
          <cell r="BQ208">
            <v>75858</v>
          </cell>
          <cell r="BR208">
            <v>752303.4</v>
          </cell>
          <cell r="BS208">
            <v>0</v>
          </cell>
          <cell r="BT208">
            <v>0</v>
          </cell>
          <cell r="BU208">
            <v>115706</v>
          </cell>
          <cell r="BV208">
            <v>0</v>
          </cell>
          <cell r="BW208">
            <v>0</v>
          </cell>
          <cell r="BX208">
            <v>53429</v>
          </cell>
          <cell r="BY208">
            <v>0</v>
          </cell>
          <cell r="BZ208">
            <v>0</v>
          </cell>
          <cell r="CA208">
            <v>76474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150734.25</v>
          </cell>
          <cell r="CK208">
            <v>0</v>
          </cell>
          <cell r="CL208">
            <v>17473.86</v>
          </cell>
        </row>
        <row r="209">
          <cell r="A209" t="str">
            <v>5101020114.107</v>
          </cell>
          <cell r="B209" t="str">
            <v>ค่าตอบแทนเพิ่มพิเศษสำหรับผู้ปฏิบัติงานด้านสาธารณสุข(พตส.-เงินงบประมาณ)</v>
          </cell>
          <cell r="C209">
            <v>11692169</v>
          </cell>
          <cell r="D209">
            <v>1271500</v>
          </cell>
          <cell r="E209">
            <v>1296500</v>
          </cell>
          <cell r="F209">
            <v>1204500</v>
          </cell>
          <cell r="G209">
            <v>547000</v>
          </cell>
          <cell r="H209">
            <v>0</v>
          </cell>
          <cell r="I209">
            <v>1520000</v>
          </cell>
          <cell r="J209">
            <v>2065300</v>
          </cell>
          <cell r="K209">
            <v>1327049</v>
          </cell>
          <cell r="L209">
            <v>223000</v>
          </cell>
          <cell r="M209">
            <v>3062581</v>
          </cell>
          <cell r="N209">
            <v>0</v>
          </cell>
          <cell r="O209">
            <v>6155948</v>
          </cell>
          <cell r="P209">
            <v>864500</v>
          </cell>
          <cell r="Q209">
            <v>1310142</v>
          </cell>
          <cell r="R209">
            <v>1935701</v>
          </cell>
          <cell r="S209">
            <v>1477000</v>
          </cell>
          <cell r="T209">
            <v>841600</v>
          </cell>
          <cell r="U209">
            <v>295500</v>
          </cell>
          <cell r="V209">
            <v>528000</v>
          </cell>
          <cell r="W209">
            <v>13977781.300000001</v>
          </cell>
          <cell r="X209">
            <v>833500</v>
          </cell>
          <cell r="Y209">
            <v>1647227</v>
          </cell>
          <cell r="Z209">
            <v>1215000</v>
          </cell>
          <cell r="AA209">
            <v>599500</v>
          </cell>
          <cell r="AB209">
            <v>961000</v>
          </cell>
          <cell r="AC209">
            <v>364000</v>
          </cell>
          <cell r="AD209">
            <v>3458580</v>
          </cell>
          <cell r="AE209">
            <v>1406000</v>
          </cell>
          <cell r="AF209">
            <v>858000</v>
          </cell>
          <cell r="AG209">
            <v>955500</v>
          </cell>
          <cell r="AH209">
            <v>2253450</v>
          </cell>
          <cell r="AI209">
            <v>1268000</v>
          </cell>
          <cell r="AJ209">
            <v>841000</v>
          </cell>
          <cell r="AK209">
            <v>23482626</v>
          </cell>
          <cell r="AL209">
            <v>1099500</v>
          </cell>
          <cell r="AM209">
            <v>990333</v>
          </cell>
          <cell r="AN209">
            <v>2043983</v>
          </cell>
          <cell r="AO209">
            <v>2417935.54</v>
          </cell>
          <cell r="AP209">
            <v>1274000</v>
          </cell>
          <cell r="AQ209">
            <v>455500</v>
          </cell>
          <cell r="AR209">
            <v>3358966</v>
          </cell>
          <cell r="AS209">
            <v>1167390</v>
          </cell>
          <cell r="AT209">
            <v>1890432</v>
          </cell>
          <cell r="AU209">
            <v>2280500</v>
          </cell>
          <cell r="AV209">
            <v>1208000</v>
          </cell>
          <cell r="AW209">
            <v>756000</v>
          </cell>
          <cell r="AX209">
            <v>1344500</v>
          </cell>
          <cell r="AY209">
            <v>913000</v>
          </cell>
          <cell r="AZ209">
            <v>1001000</v>
          </cell>
          <cell r="BA209">
            <v>5634013</v>
          </cell>
          <cell r="BB209">
            <v>1158111</v>
          </cell>
          <cell r="BC209">
            <v>10747509.960000001</v>
          </cell>
          <cell r="BD209">
            <v>3361447</v>
          </cell>
          <cell r="BE209">
            <v>1185000</v>
          </cell>
          <cell r="BF209">
            <v>1226557.04</v>
          </cell>
          <cell r="BG209">
            <v>9117460</v>
          </cell>
          <cell r="BH209">
            <v>938752</v>
          </cell>
          <cell r="BI209">
            <v>296360</v>
          </cell>
          <cell r="BJ209">
            <v>775677</v>
          </cell>
          <cell r="BK209">
            <v>574177</v>
          </cell>
          <cell r="BL209">
            <v>9746578</v>
          </cell>
          <cell r="BM209">
            <v>2285911</v>
          </cell>
          <cell r="BN209">
            <v>1590293</v>
          </cell>
          <cell r="BO209">
            <v>2629677</v>
          </cell>
          <cell r="BP209">
            <v>1650160</v>
          </cell>
          <cell r="BQ209">
            <v>1184500</v>
          </cell>
          <cell r="BR209">
            <v>39141356</v>
          </cell>
          <cell r="BS209">
            <v>1721514</v>
          </cell>
          <cell r="BT209">
            <v>1759000</v>
          </cell>
          <cell r="BU209">
            <v>5136329</v>
          </cell>
          <cell r="BV209">
            <v>464000</v>
          </cell>
          <cell r="BW209">
            <v>1484884</v>
          </cell>
          <cell r="BX209">
            <v>3710854</v>
          </cell>
          <cell r="BY209">
            <v>1285500</v>
          </cell>
          <cell r="BZ209">
            <v>1194000</v>
          </cell>
          <cell r="CA209">
            <v>1595000</v>
          </cell>
          <cell r="CB209">
            <v>1749000</v>
          </cell>
          <cell r="CC209">
            <v>3616456</v>
          </cell>
          <cell r="CD209">
            <v>2165000</v>
          </cell>
          <cell r="CE209">
            <v>2848526</v>
          </cell>
          <cell r="CF209">
            <v>1225353</v>
          </cell>
          <cell r="CG209">
            <v>1253500</v>
          </cell>
          <cell r="CH209">
            <v>1038500</v>
          </cell>
          <cell r="CI209">
            <v>1100000</v>
          </cell>
          <cell r="CJ209">
            <v>3246006</v>
          </cell>
          <cell r="CK209">
            <v>474500</v>
          </cell>
          <cell r="CL209">
            <v>738258</v>
          </cell>
        </row>
        <row r="210">
          <cell r="A210" t="str">
            <v>5101020114.114</v>
          </cell>
          <cell r="B210" t="str">
            <v>ค่าตอบแทนเพิ่มพิเศษสำหรับผู้ปฏิบัติงานด้านสาธารณสุข(พตส.-เงินนอกงบประมาณ)</v>
          </cell>
          <cell r="C210">
            <v>76100</v>
          </cell>
          <cell r="D210">
            <v>12000</v>
          </cell>
          <cell r="E210">
            <v>295390</v>
          </cell>
          <cell r="F210">
            <v>0</v>
          </cell>
          <cell r="G210">
            <v>0</v>
          </cell>
          <cell r="H210">
            <v>88500</v>
          </cell>
          <cell r="I210">
            <v>0</v>
          </cell>
          <cell r="J210">
            <v>17500</v>
          </cell>
          <cell r="K210">
            <v>0</v>
          </cell>
          <cell r="L210">
            <v>46500</v>
          </cell>
          <cell r="M210">
            <v>0</v>
          </cell>
          <cell r="N210">
            <v>0</v>
          </cell>
          <cell r="O210">
            <v>1356069</v>
          </cell>
          <cell r="P210">
            <v>449500</v>
          </cell>
          <cell r="Q210">
            <v>437000</v>
          </cell>
          <cell r="R210">
            <v>564000</v>
          </cell>
          <cell r="S210">
            <v>192000</v>
          </cell>
          <cell r="T210">
            <v>629500</v>
          </cell>
          <cell r="U210">
            <v>111000</v>
          </cell>
          <cell r="V210">
            <v>147000</v>
          </cell>
          <cell r="W210">
            <v>1775168.83</v>
          </cell>
          <cell r="X210">
            <v>52500</v>
          </cell>
          <cell r="Y210">
            <v>124000</v>
          </cell>
          <cell r="Z210">
            <v>309524</v>
          </cell>
          <cell r="AA210">
            <v>48000</v>
          </cell>
          <cell r="AB210">
            <v>59500</v>
          </cell>
          <cell r="AC210">
            <v>135096.78</v>
          </cell>
          <cell r="AD210">
            <v>230895.09</v>
          </cell>
          <cell r="AE210">
            <v>58000</v>
          </cell>
          <cell r="AF210">
            <v>400383.21</v>
          </cell>
          <cell r="AG210">
            <v>90000</v>
          </cell>
          <cell r="AH210">
            <v>193935.25</v>
          </cell>
          <cell r="AI210">
            <v>98000</v>
          </cell>
          <cell r="AJ210">
            <v>134000</v>
          </cell>
          <cell r="AK210">
            <v>3300420</v>
          </cell>
          <cell r="AL210">
            <v>117500</v>
          </cell>
          <cell r="AM210">
            <v>101548</v>
          </cell>
          <cell r="AN210">
            <v>544774.18999999994</v>
          </cell>
          <cell r="AO210">
            <v>0</v>
          </cell>
          <cell r="AP210">
            <v>0</v>
          </cell>
          <cell r="AQ210">
            <v>335500</v>
          </cell>
          <cell r="AR210">
            <v>1121000</v>
          </cell>
          <cell r="AS210">
            <v>261000</v>
          </cell>
          <cell r="AT210">
            <v>361564</v>
          </cell>
          <cell r="AU210">
            <v>255000</v>
          </cell>
          <cell r="AV210">
            <v>138000</v>
          </cell>
          <cell r="AW210">
            <v>265500</v>
          </cell>
          <cell r="AX210">
            <v>246000</v>
          </cell>
          <cell r="AY210">
            <v>208000</v>
          </cell>
          <cell r="AZ210">
            <v>162000</v>
          </cell>
          <cell r="BA210">
            <v>1929834</v>
          </cell>
          <cell r="BB210">
            <v>162500</v>
          </cell>
          <cell r="BC210">
            <v>1095511.58</v>
          </cell>
          <cell r="BD210">
            <v>304850</v>
          </cell>
          <cell r="BE210">
            <v>47500</v>
          </cell>
          <cell r="BF210">
            <v>130500</v>
          </cell>
          <cell r="BG210">
            <v>0</v>
          </cell>
          <cell r="BH210">
            <v>56950</v>
          </cell>
          <cell r="BI210">
            <v>2500</v>
          </cell>
          <cell r="BJ210">
            <v>155032</v>
          </cell>
          <cell r="BK210">
            <v>119100</v>
          </cell>
          <cell r="BL210">
            <v>2017250</v>
          </cell>
          <cell r="BM210">
            <v>291000</v>
          </cell>
          <cell r="BN210">
            <v>115000</v>
          </cell>
          <cell r="BO210">
            <v>554966</v>
          </cell>
          <cell r="BP210">
            <v>209935.49</v>
          </cell>
          <cell r="BQ210">
            <v>175500</v>
          </cell>
          <cell r="BR210">
            <v>8907000</v>
          </cell>
          <cell r="BS210">
            <v>138000</v>
          </cell>
          <cell r="BT210">
            <v>92430</v>
          </cell>
          <cell r="BU210">
            <v>956400</v>
          </cell>
          <cell r="BV210">
            <v>32500</v>
          </cell>
          <cell r="BW210">
            <v>81887</v>
          </cell>
          <cell r="BX210">
            <v>387833.4</v>
          </cell>
          <cell r="BY210">
            <v>24000</v>
          </cell>
          <cell r="BZ210">
            <v>44000</v>
          </cell>
          <cell r="CA210">
            <v>207000</v>
          </cell>
          <cell r="CB210">
            <v>52000</v>
          </cell>
          <cell r="CC210">
            <v>394516</v>
          </cell>
          <cell r="CD210">
            <v>329499</v>
          </cell>
          <cell r="CE210">
            <v>482366</v>
          </cell>
          <cell r="CF210">
            <v>24000</v>
          </cell>
          <cell r="CG210">
            <v>18000</v>
          </cell>
          <cell r="CH210">
            <v>64000</v>
          </cell>
          <cell r="CI210">
            <v>66500</v>
          </cell>
          <cell r="CJ210">
            <v>311200</v>
          </cell>
          <cell r="CK210">
            <v>114000</v>
          </cell>
          <cell r="CL210">
            <v>66000</v>
          </cell>
        </row>
        <row r="211">
          <cell r="A211" t="str">
            <v>5101020114.116</v>
          </cell>
          <cell r="B211" t="str">
            <v>ค่าตอบแทนตามผลการปฏิบัติงาน (บริการ)</v>
          </cell>
          <cell r="C211">
            <v>19013516.440000001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356350</v>
          </cell>
          <cell r="T211">
            <v>0</v>
          </cell>
          <cell r="U211">
            <v>28800</v>
          </cell>
          <cell r="V211">
            <v>1640500</v>
          </cell>
          <cell r="W211">
            <v>22001352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16914438</v>
          </cell>
          <cell r="AL211">
            <v>0</v>
          </cell>
          <cell r="AM211">
            <v>0</v>
          </cell>
          <cell r="AN211">
            <v>0</v>
          </cell>
          <cell r="AO211">
            <v>922045</v>
          </cell>
          <cell r="AP211">
            <v>33630</v>
          </cell>
          <cell r="AQ211">
            <v>0</v>
          </cell>
          <cell r="AR211">
            <v>653800</v>
          </cell>
          <cell r="AS211">
            <v>390800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18103905.609999999</v>
          </cell>
          <cell r="BD211">
            <v>2216000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314500</v>
          </cell>
          <cell r="BL211">
            <v>20883974.5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65034665.75</v>
          </cell>
          <cell r="BS211">
            <v>0</v>
          </cell>
          <cell r="BT211">
            <v>2200</v>
          </cell>
          <cell r="BU211">
            <v>9150</v>
          </cell>
          <cell r="BV211">
            <v>0</v>
          </cell>
          <cell r="BW211">
            <v>0</v>
          </cell>
          <cell r="BX211">
            <v>4375600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</row>
        <row r="212">
          <cell r="A212" t="str">
            <v>5101020114.117</v>
          </cell>
          <cell r="B212" t="str">
            <v>ค่าตอบแทนตามผลการปฏิบัติงาน (สนับสนุน)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461200</v>
          </cell>
          <cell r="Q212">
            <v>0</v>
          </cell>
          <cell r="R212">
            <v>0</v>
          </cell>
          <cell r="S212">
            <v>0</v>
          </cell>
          <cell r="T212">
            <v>405200</v>
          </cell>
          <cell r="U212">
            <v>0</v>
          </cell>
          <cell r="V212">
            <v>203700</v>
          </cell>
          <cell r="W212">
            <v>1272168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585522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41820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9926652.4000000004</v>
          </cell>
          <cell r="BD212">
            <v>1359400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404400</v>
          </cell>
          <cell r="BJ212">
            <v>0</v>
          </cell>
          <cell r="BK212">
            <v>97000</v>
          </cell>
          <cell r="BL212">
            <v>5201019.5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52500000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38720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</row>
        <row r="213">
          <cell r="A213" t="str">
            <v>5101020114.118</v>
          </cell>
          <cell r="B213" t="str">
            <v>ค่าตอบแทนเพิ่มเติม (บริการ)</v>
          </cell>
          <cell r="C213">
            <v>890770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4800</v>
          </cell>
          <cell r="J213">
            <v>0</v>
          </cell>
          <cell r="K213">
            <v>4849400</v>
          </cell>
          <cell r="L213">
            <v>0</v>
          </cell>
          <cell r="M213">
            <v>29000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1360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5600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5964158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320240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1800</v>
          </cell>
          <cell r="AY213">
            <v>472085</v>
          </cell>
          <cell r="AZ213">
            <v>0</v>
          </cell>
          <cell r="BA213">
            <v>32400</v>
          </cell>
          <cell r="BB213">
            <v>455120</v>
          </cell>
          <cell r="BC213">
            <v>0</v>
          </cell>
          <cell r="BD213">
            <v>5000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131300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</row>
        <row r="214">
          <cell r="A214" t="str">
            <v>5101020114.119</v>
          </cell>
          <cell r="B214" t="str">
            <v>ค่าตอบแทนเพิ่มเติม (สนับสนุน)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231412.5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</row>
        <row r="215">
          <cell r="A215" t="str">
            <v>5101020114.120</v>
          </cell>
          <cell r="B215" t="str">
            <v>ค่าตอบแทนการปฏิบัติงานในลักษณะค่าเบี้ยเลี้ยงเหมาจ่าย (บริการ)</v>
          </cell>
          <cell r="C215">
            <v>0</v>
          </cell>
          <cell r="D215">
            <v>4090300</v>
          </cell>
          <cell r="E215">
            <v>3435400</v>
          </cell>
          <cell r="F215">
            <v>2687700</v>
          </cell>
          <cell r="G215">
            <v>2626864</v>
          </cell>
          <cell r="H215">
            <v>5196600</v>
          </cell>
          <cell r="I215">
            <v>4439200</v>
          </cell>
          <cell r="J215">
            <v>6237900</v>
          </cell>
          <cell r="K215">
            <v>3740000</v>
          </cell>
          <cell r="L215">
            <v>3189900</v>
          </cell>
          <cell r="M215">
            <v>9357500</v>
          </cell>
          <cell r="N215">
            <v>1721200</v>
          </cell>
          <cell r="O215">
            <v>14050900</v>
          </cell>
          <cell r="P215">
            <v>5058100</v>
          </cell>
          <cell r="Q215">
            <v>4824400</v>
          </cell>
          <cell r="R215">
            <v>9396100</v>
          </cell>
          <cell r="S215">
            <v>3232800</v>
          </cell>
          <cell r="T215">
            <v>6835000</v>
          </cell>
          <cell r="U215">
            <v>1557742</v>
          </cell>
          <cell r="V215">
            <v>1547500</v>
          </cell>
          <cell r="W215">
            <v>0</v>
          </cell>
          <cell r="X215">
            <v>2388600</v>
          </cell>
          <cell r="Y215">
            <v>5332500</v>
          </cell>
          <cell r="Z215">
            <v>5361600</v>
          </cell>
          <cell r="AA215">
            <v>3740800</v>
          </cell>
          <cell r="AB215">
            <v>3458400</v>
          </cell>
          <cell r="AC215">
            <v>3272700</v>
          </cell>
          <cell r="AD215">
            <v>9546700</v>
          </cell>
          <cell r="AE215">
            <v>4229930</v>
          </cell>
          <cell r="AF215">
            <v>4813100</v>
          </cell>
          <cell r="AG215">
            <v>4379484</v>
          </cell>
          <cell r="AH215">
            <v>11882500</v>
          </cell>
          <cell r="AI215">
            <v>3865585</v>
          </cell>
          <cell r="AJ215">
            <v>2922300</v>
          </cell>
          <cell r="AK215">
            <v>0</v>
          </cell>
          <cell r="AL215">
            <v>3479000</v>
          </cell>
          <cell r="AM215">
            <v>3020600</v>
          </cell>
          <cell r="AN215">
            <v>6490545</v>
          </cell>
          <cell r="AO215">
            <v>7021100</v>
          </cell>
          <cell r="AP215">
            <v>3880600</v>
          </cell>
          <cell r="AQ215">
            <v>3351487</v>
          </cell>
          <cell r="AR215">
            <v>11163108</v>
          </cell>
          <cell r="AS215">
            <v>4002702</v>
          </cell>
          <cell r="AT215">
            <v>6431600</v>
          </cell>
          <cell r="AU215">
            <v>3997300</v>
          </cell>
          <cell r="AV215">
            <v>3478200</v>
          </cell>
          <cell r="AW215">
            <v>1468111</v>
          </cell>
          <cell r="AX215">
            <v>2408297</v>
          </cell>
          <cell r="AY215">
            <v>3200171</v>
          </cell>
          <cell r="AZ215">
            <v>3355500</v>
          </cell>
          <cell r="BA215">
            <v>16621601</v>
          </cell>
          <cell r="BB215">
            <v>3677100</v>
          </cell>
          <cell r="BC215">
            <v>0</v>
          </cell>
          <cell r="BD215">
            <v>11418700</v>
          </cell>
          <cell r="BE215">
            <v>3050000</v>
          </cell>
          <cell r="BF215">
            <v>4828000</v>
          </cell>
          <cell r="BG215">
            <v>16569520</v>
          </cell>
          <cell r="BH215">
            <v>3598800</v>
          </cell>
          <cell r="BI215">
            <v>1816800</v>
          </cell>
          <cell r="BJ215">
            <v>2160602</v>
          </cell>
          <cell r="BK215">
            <v>2142433.33</v>
          </cell>
          <cell r="BL215">
            <v>0</v>
          </cell>
          <cell r="BM215">
            <v>7340700</v>
          </cell>
          <cell r="BN215">
            <v>5175836.3600000003</v>
          </cell>
          <cell r="BO215">
            <v>7726411</v>
          </cell>
          <cell r="BP215">
            <v>9246700</v>
          </cell>
          <cell r="BQ215">
            <v>4584700</v>
          </cell>
          <cell r="BR215">
            <v>0</v>
          </cell>
          <cell r="BS215">
            <v>4552500</v>
          </cell>
          <cell r="BT215">
            <v>4380400</v>
          </cell>
          <cell r="BU215">
            <v>11816800</v>
          </cell>
          <cell r="BV215">
            <v>1466400</v>
          </cell>
          <cell r="BW215">
            <v>4115100</v>
          </cell>
          <cell r="BX215">
            <v>9124100</v>
          </cell>
          <cell r="BY215">
            <v>2586880</v>
          </cell>
          <cell r="BZ215">
            <v>2425500</v>
          </cell>
          <cell r="CA215">
            <v>4466800</v>
          </cell>
          <cell r="CB215">
            <v>4691700</v>
          </cell>
          <cell r="CC215">
            <v>9378400</v>
          </cell>
          <cell r="CD215">
            <v>8679300</v>
          </cell>
          <cell r="CE215">
            <v>8137800</v>
          </cell>
          <cell r="CF215">
            <v>3042260</v>
          </cell>
          <cell r="CG215">
            <v>2766000</v>
          </cell>
          <cell r="CH215">
            <v>4232600</v>
          </cell>
          <cell r="CI215">
            <v>3466379</v>
          </cell>
          <cell r="CJ215">
            <v>8479000</v>
          </cell>
          <cell r="CK215">
            <v>1608555</v>
          </cell>
          <cell r="CL215">
            <v>2007400</v>
          </cell>
        </row>
        <row r="216">
          <cell r="A216" t="str">
            <v>5101020114.121</v>
          </cell>
          <cell r="B216" t="str">
            <v>ค่าตอบแทนการปฏิบัติงานในลักษณะค่าเบี้ยเลี้ยงเหมาจ่าย (สนับสนุน)</v>
          </cell>
          <cell r="C216">
            <v>0</v>
          </cell>
          <cell r="D216">
            <v>117600</v>
          </cell>
          <cell r="E216">
            <v>100500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218800</v>
          </cell>
          <cell r="L216">
            <v>0</v>
          </cell>
          <cell r="M216">
            <v>253500</v>
          </cell>
          <cell r="N216">
            <v>0</v>
          </cell>
          <cell r="O216">
            <v>0</v>
          </cell>
          <cell r="P216">
            <v>88200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805400</v>
          </cell>
          <cell r="AC216">
            <v>0</v>
          </cell>
          <cell r="AD216">
            <v>0</v>
          </cell>
          <cell r="AE216">
            <v>0</v>
          </cell>
          <cell r="AF216">
            <v>284400</v>
          </cell>
          <cell r="AG216">
            <v>0</v>
          </cell>
          <cell r="AH216">
            <v>0</v>
          </cell>
          <cell r="AI216">
            <v>244937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72000</v>
          </cell>
          <cell r="AR216">
            <v>0</v>
          </cell>
          <cell r="AS216">
            <v>0</v>
          </cell>
          <cell r="AT216">
            <v>0</v>
          </cell>
          <cell r="AU216">
            <v>369600</v>
          </cell>
          <cell r="AV216">
            <v>0</v>
          </cell>
          <cell r="AW216">
            <v>76000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1473800</v>
          </cell>
          <cell r="BE216">
            <v>550000</v>
          </cell>
          <cell r="BF216">
            <v>134000</v>
          </cell>
          <cell r="BG216">
            <v>0</v>
          </cell>
          <cell r="BH216">
            <v>256200</v>
          </cell>
          <cell r="BI216">
            <v>469900</v>
          </cell>
          <cell r="BJ216">
            <v>649200</v>
          </cell>
          <cell r="BK216">
            <v>0</v>
          </cell>
          <cell r="BL216">
            <v>0</v>
          </cell>
          <cell r="BM216">
            <v>0</v>
          </cell>
          <cell r="BN216">
            <v>418900</v>
          </cell>
          <cell r="BO216">
            <v>90800</v>
          </cell>
          <cell r="BP216">
            <v>316200</v>
          </cell>
          <cell r="BQ216">
            <v>0</v>
          </cell>
          <cell r="BR216">
            <v>0</v>
          </cell>
          <cell r="BS216">
            <v>15400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7700</v>
          </cell>
          <cell r="CC216">
            <v>3600</v>
          </cell>
          <cell r="CD216">
            <v>0</v>
          </cell>
          <cell r="CE216">
            <v>0</v>
          </cell>
          <cell r="CF216">
            <v>0</v>
          </cell>
          <cell r="CG216">
            <v>144800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</row>
        <row r="217">
          <cell r="A217" t="str">
            <v>5101020115.101</v>
          </cell>
          <cell r="B217" t="str">
            <v>ค่าตอบแทนพิเศษชายแดนภาคใต้ (บริการ)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500265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</row>
        <row r="218">
          <cell r="A218" t="str">
            <v>5101020199.102</v>
          </cell>
          <cell r="B218" t="str">
            <v>เงินเพิ่มสำหรับตำแหน่งที่มีเหตุพิเศษ  (บริการ)</v>
          </cell>
          <cell r="C218">
            <v>12240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60000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1200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</row>
        <row r="219">
          <cell r="A219" t="str">
            <v>5101020199.103</v>
          </cell>
          <cell r="B219" t="str">
            <v>เงินเพิ่มสำหรับตำแหน่งที่มีเหตุพิเศษ  (สนับสนุน)</v>
          </cell>
          <cell r="C219">
            <v>54000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4080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8160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</row>
        <row r="220">
          <cell r="A220" t="str">
            <v>5101030101.101</v>
          </cell>
          <cell r="B220" t="str">
            <v>เงินช่วยการศึกษาบุตร</v>
          </cell>
          <cell r="C220">
            <v>1302868</v>
          </cell>
          <cell r="D220">
            <v>128931.5</v>
          </cell>
          <cell r="E220">
            <v>154300</v>
          </cell>
          <cell r="F220">
            <v>221864</v>
          </cell>
          <cell r="G220">
            <v>87790</v>
          </cell>
          <cell r="H220">
            <v>0</v>
          </cell>
          <cell r="I220">
            <v>280640.25</v>
          </cell>
          <cell r="J220">
            <v>510860</v>
          </cell>
          <cell r="K220">
            <v>168827</v>
          </cell>
          <cell r="L220">
            <v>59098</v>
          </cell>
          <cell r="M220">
            <v>372618</v>
          </cell>
          <cell r="N220">
            <v>0</v>
          </cell>
          <cell r="O220">
            <v>608937.71</v>
          </cell>
          <cell r="P220">
            <v>143595</v>
          </cell>
          <cell r="Q220">
            <v>206900</v>
          </cell>
          <cell r="R220">
            <v>300365</v>
          </cell>
          <cell r="S220">
            <v>217097</v>
          </cell>
          <cell r="T220">
            <v>117393</v>
          </cell>
          <cell r="U220">
            <v>47116.25</v>
          </cell>
          <cell r="V220">
            <v>41450</v>
          </cell>
          <cell r="W220">
            <v>1659930</v>
          </cell>
          <cell r="X220">
            <v>115030</v>
          </cell>
          <cell r="Y220">
            <v>154901</v>
          </cell>
          <cell r="Z220">
            <v>107583.5</v>
          </cell>
          <cell r="AA220">
            <v>73170</v>
          </cell>
          <cell r="AB220">
            <v>199136</v>
          </cell>
          <cell r="AC220">
            <v>3100</v>
          </cell>
          <cell r="AD220">
            <v>457600.25</v>
          </cell>
          <cell r="AE220">
            <v>129349</v>
          </cell>
          <cell r="AF220">
            <v>46899.75</v>
          </cell>
          <cell r="AG220">
            <v>81798.23</v>
          </cell>
          <cell r="AH220">
            <v>100841.25</v>
          </cell>
          <cell r="AI220">
            <v>80041</v>
          </cell>
          <cell r="AJ220">
            <v>93137.5</v>
          </cell>
          <cell r="AK220">
            <v>2007280.25</v>
          </cell>
          <cell r="AL220">
            <v>163885</v>
          </cell>
          <cell r="AM220">
            <v>105000</v>
          </cell>
          <cell r="AN220">
            <v>200798.5</v>
          </cell>
          <cell r="AO220">
            <v>389695</v>
          </cell>
          <cell r="AP220">
            <v>219430</v>
          </cell>
          <cell r="AQ220">
            <v>95605.75</v>
          </cell>
          <cell r="AR220">
            <v>208712</v>
          </cell>
          <cell r="AS220">
            <v>187210</v>
          </cell>
          <cell r="AT220">
            <v>213705</v>
          </cell>
          <cell r="AU220">
            <v>173268.75</v>
          </cell>
          <cell r="AV220">
            <v>100470.5</v>
          </cell>
          <cell r="AW220">
            <v>144200</v>
          </cell>
          <cell r="AX220">
            <v>256850</v>
          </cell>
          <cell r="AY220">
            <v>130456.5</v>
          </cell>
          <cell r="AZ220">
            <v>82350</v>
          </cell>
          <cell r="BA220">
            <v>509322.25</v>
          </cell>
          <cell r="BB220">
            <v>24613.5</v>
          </cell>
          <cell r="BC220">
            <v>1692391</v>
          </cell>
          <cell r="BD220">
            <v>100700</v>
          </cell>
          <cell r="BE220">
            <v>277636.5</v>
          </cell>
          <cell r="BF220">
            <v>102750</v>
          </cell>
          <cell r="BG220">
            <v>0</v>
          </cell>
          <cell r="BH220">
            <v>115469</v>
          </cell>
          <cell r="BI220">
            <v>2400</v>
          </cell>
          <cell r="BJ220">
            <v>32550</v>
          </cell>
          <cell r="BK220">
            <v>19500</v>
          </cell>
          <cell r="BL220">
            <v>810585.5</v>
          </cell>
          <cell r="BM220">
            <v>275360</v>
          </cell>
          <cell r="BN220">
            <v>75500</v>
          </cell>
          <cell r="BO220">
            <v>0</v>
          </cell>
          <cell r="BP220">
            <v>199570</v>
          </cell>
          <cell r="BQ220">
            <v>17400</v>
          </cell>
          <cell r="BR220">
            <v>5535362</v>
          </cell>
          <cell r="BS220">
            <v>82640</v>
          </cell>
          <cell r="BT220">
            <v>347853.5</v>
          </cell>
          <cell r="BU220">
            <v>455335.25</v>
          </cell>
          <cell r="BV220">
            <v>129841.5</v>
          </cell>
          <cell r="BW220">
            <v>109243.5</v>
          </cell>
          <cell r="BX220">
            <v>287165.25</v>
          </cell>
          <cell r="BY220">
            <v>165703.5</v>
          </cell>
          <cell r="BZ220">
            <v>22000</v>
          </cell>
          <cell r="CA220">
            <v>78364.5</v>
          </cell>
          <cell r="CB220">
            <v>202973</v>
          </cell>
          <cell r="CC220">
            <v>251513.25</v>
          </cell>
          <cell r="CD220">
            <v>70990.25</v>
          </cell>
          <cell r="CE220">
            <v>222540</v>
          </cell>
          <cell r="CF220">
            <v>227606</v>
          </cell>
          <cell r="CG220">
            <v>114046</v>
          </cell>
          <cell r="CH220">
            <v>6900</v>
          </cell>
          <cell r="CI220">
            <v>78511</v>
          </cell>
          <cell r="CJ220">
            <v>239058</v>
          </cell>
          <cell r="CK220">
            <v>0</v>
          </cell>
          <cell r="CL220">
            <v>34885</v>
          </cell>
        </row>
        <row r="221">
          <cell r="A221" t="str">
            <v>5101030205.101</v>
          </cell>
          <cell r="B221" t="str">
            <v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v>
          </cell>
          <cell r="C221">
            <v>941643</v>
          </cell>
          <cell r="D221">
            <v>0</v>
          </cell>
          <cell r="E221">
            <v>76113</v>
          </cell>
          <cell r="F221">
            <v>247955</v>
          </cell>
          <cell r="G221">
            <v>45810</v>
          </cell>
          <cell r="H221">
            <v>0</v>
          </cell>
          <cell r="I221">
            <v>94621</v>
          </cell>
          <cell r="J221">
            <v>205545</v>
          </cell>
          <cell r="K221">
            <v>43625</v>
          </cell>
          <cell r="L221">
            <v>21169</v>
          </cell>
          <cell r="M221">
            <v>249848</v>
          </cell>
          <cell r="N221">
            <v>0</v>
          </cell>
          <cell r="O221">
            <v>278484.25</v>
          </cell>
          <cell r="P221">
            <v>28925</v>
          </cell>
          <cell r="Q221">
            <v>57688</v>
          </cell>
          <cell r="R221">
            <v>95889.25</v>
          </cell>
          <cell r="S221">
            <v>0</v>
          </cell>
          <cell r="T221">
            <v>40717</v>
          </cell>
          <cell r="U221">
            <v>3460</v>
          </cell>
          <cell r="V221">
            <v>38713</v>
          </cell>
          <cell r="W221">
            <v>837846.5</v>
          </cell>
          <cell r="X221">
            <v>19271</v>
          </cell>
          <cell r="Y221">
            <v>38879</v>
          </cell>
          <cell r="Z221">
            <v>18995</v>
          </cell>
          <cell r="AA221">
            <v>20282</v>
          </cell>
          <cell r="AB221">
            <v>79402.5</v>
          </cell>
          <cell r="AC221">
            <v>0</v>
          </cell>
          <cell r="AD221">
            <v>119167.75</v>
          </cell>
          <cell r="AE221">
            <v>37461</v>
          </cell>
          <cell r="AF221">
            <v>115582</v>
          </cell>
          <cell r="AG221">
            <v>13918</v>
          </cell>
          <cell r="AH221">
            <v>63812.5</v>
          </cell>
          <cell r="AI221">
            <v>30786</v>
          </cell>
          <cell r="AJ221">
            <v>4474</v>
          </cell>
          <cell r="AK221">
            <v>950667.25</v>
          </cell>
          <cell r="AL221">
            <v>54488</v>
          </cell>
          <cell r="AM221">
            <v>16689</v>
          </cell>
          <cell r="AN221">
            <v>69697</v>
          </cell>
          <cell r="AO221">
            <v>110721</v>
          </cell>
          <cell r="AP221">
            <v>30988.5</v>
          </cell>
          <cell r="AQ221">
            <v>29194.25</v>
          </cell>
          <cell r="AR221">
            <v>182777.5</v>
          </cell>
          <cell r="AS221">
            <v>95856</v>
          </cell>
          <cell r="AT221">
            <v>73076</v>
          </cell>
          <cell r="AU221">
            <v>145548</v>
          </cell>
          <cell r="AV221">
            <v>12675</v>
          </cell>
          <cell r="AW221">
            <v>14195</v>
          </cell>
          <cell r="AX221">
            <v>185345</v>
          </cell>
          <cell r="AY221">
            <v>12379</v>
          </cell>
          <cell r="AZ221">
            <v>76436</v>
          </cell>
          <cell r="BA221">
            <v>171401</v>
          </cell>
          <cell r="BB221">
            <v>56281</v>
          </cell>
          <cell r="BC221">
            <v>1811280.5</v>
          </cell>
          <cell r="BD221">
            <v>211062</v>
          </cell>
          <cell r="BE221">
            <v>164885</v>
          </cell>
          <cell r="BF221">
            <v>19933</v>
          </cell>
          <cell r="BG221">
            <v>0</v>
          </cell>
          <cell r="BH221">
            <v>21278</v>
          </cell>
          <cell r="BI221">
            <v>0</v>
          </cell>
          <cell r="BJ221">
            <v>4734</v>
          </cell>
          <cell r="BK221">
            <v>30206</v>
          </cell>
          <cell r="BL221">
            <v>380089</v>
          </cell>
          <cell r="BM221">
            <v>87978</v>
          </cell>
          <cell r="BN221">
            <v>81644</v>
          </cell>
          <cell r="BO221">
            <v>218369</v>
          </cell>
          <cell r="BP221">
            <v>36100</v>
          </cell>
          <cell r="BQ221">
            <v>56888</v>
          </cell>
          <cell r="BR221">
            <v>1223490.5</v>
          </cell>
          <cell r="BS221">
            <v>13387</v>
          </cell>
          <cell r="BT221">
            <v>65385</v>
          </cell>
          <cell r="BU221">
            <v>74786.5</v>
          </cell>
          <cell r="BV221">
            <v>6956</v>
          </cell>
          <cell r="BW221">
            <v>34947</v>
          </cell>
          <cell r="BX221">
            <v>71476</v>
          </cell>
          <cell r="BY221">
            <v>39350</v>
          </cell>
          <cell r="BZ221">
            <v>0</v>
          </cell>
          <cell r="CA221">
            <v>8426</v>
          </cell>
          <cell r="CB221">
            <v>41091</v>
          </cell>
          <cell r="CC221">
            <v>105091</v>
          </cell>
          <cell r="CD221">
            <v>40299</v>
          </cell>
          <cell r="CE221">
            <v>0</v>
          </cell>
          <cell r="CF221">
            <v>24001.4</v>
          </cell>
          <cell r="CG221">
            <v>42120</v>
          </cell>
          <cell r="CH221">
            <v>0</v>
          </cell>
          <cell r="CI221">
            <v>71097</v>
          </cell>
          <cell r="CJ221">
            <v>83910.5</v>
          </cell>
          <cell r="CK221">
            <v>31870.5</v>
          </cell>
          <cell r="CL221">
            <v>23784</v>
          </cell>
        </row>
        <row r="222">
          <cell r="A222" t="str">
            <v>5101030206.101</v>
          </cell>
          <cell r="B222" t="str">
            <v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7215</v>
          </cell>
          <cell r="T222">
            <v>0</v>
          </cell>
          <cell r="U222">
            <v>23826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100269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59373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</row>
        <row r="223">
          <cell r="A223" t="str">
            <v>5101030207.101</v>
          </cell>
          <cell r="B223" t="str">
            <v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</row>
        <row r="224">
          <cell r="A224" t="str">
            <v>5101030208.101</v>
          </cell>
          <cell r="B224" t="str">
            <v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28000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9000</v>
          </cell>
          <cell r="BK224">
            <v>0</v>
          </cell>
          <cell r="BL224">
            <v>618</v>
          </cell>
          <cell r="BM224">
            <v>9000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7970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57000</v>
          </cell>
          <cell r="BY224">
            <v>8000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</row>
        <row r="225">
          <cell r="A225" t="str">
            <v>5101030211.101</v>
          </cell>
          <cell r="B225" t="str">
            <v>เงินช่วยเหลือค่ารักษาพยาบาลตามกฎหมายสงเคราะห์ข้าราชการ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</row>
        <row r="226">
          <cell r="A226" t="str">
            <v>5101040107.101</v>
          </cell>
          <cell r="B226" t="str">
            <v>บำเหน็จตกทอด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</row>
        <row r="227">
          <cell r="A227" t="str">
            <v>5101040111.101</v>
          </cell>
          <cell r="B227" t="str">
            <v>เงินช่วยพิเศษกรณีผู้รับบำนาญเสียชีวิต</v>
          </cell>
          <cell r="C227">
            <v>187460.31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</row>
        <row r="228">
          <cell r="A228" t="str">
            <v>5101040118.101</v>
          </cell>
          <cell r="B228" t="str">
            <v>บำนาญตกทอด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</row>
        <row r="229">
          <cell r="A229" t="str">
            <v>5101040202.101</v>
          </cell>
          <cell r="B229" t="str">
            <v>เงินช่วยการศึกษาบุตร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16000</v>
          </cell>
          <cell r="M229">
            <v>24056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24750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161270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25000</v>
          </cell>
          <cell r="BD229">
            <v>251615</v>
          </cell>
          <cell r="BE229">
            <v>0</v>
          </cell>
          <cell r="BF229">
            <v>0</v>
          </cell>
          <cell r="BG229">
            <v>754837</v>
          </cell>
          <cell r="BH229">
            <v>0</v>
          </cell>
          <cell r="BI229">
            <v>1870</v>
          </cell>
          <cell r="BJ229">
            <v>0</v>
          </cell>
          <cell r="BK229">
            <v>0</v>
          </cell>
          <cell r="BL229">
            <v>19400</v>
          </cell>
          <cell r="BM229">
            <v>0</v>
          </cell>
          <cell r="BN229">
            <v>0</v>
          </cell>
          <cell r="BO229">
            <v>224060</v>
          </cell>
          <cell r="BP229">
            <v>0</v>
          </cell>
          <cell r="BQ229">
            <v>4400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44257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44820</v>
          </cell>
          <cell r="CH229">
            <v>1870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</row>
        <row r="230">
          <cell r="A230" t="str">
            <v>5101040204.101</v>
          </cell>
          <cell r="B230" t="str">
            <v>เงินช่วยค่ารักษา พยาบาลประเภทผู้ป่วยนอก ร.พ.รัฐ สำหรับผู้รับเบี้ยหวัด /บำนาญตามกฎหมาย</v>
          </cell>
          <cell r="C230">
            <v>96354.5</v>
          </cell>
          <cell r="D230">
            <v>73494.5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3980</v>
          </cell>
          <cell r="M230">
            <v>72760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46606</v>
          </cell>
          <cell r="X230">
            <v>0</v>
          </cell>
          <cell r="Y230">
            <v>0</v>
          </cell>
          <cell r="Z230">
            <v>8959.5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4681.5</v>
          </cell>
          <cell r="AK230">
            <v>93194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532834</v>
          </cell>
          <cell r="BD230">
            <v>0</v>
          </cell>
          <cell r="BE230">
            <v>0</v>
          </cell>
          <cell r="BF230">
            <v>0</v>
          </cell>
          <cell r="BG230">
            <v>319477</v>
          </cell>
          <cell r="BH230">
            <v>0</v>
          </cell>
          <cell r="BI230">
            <v>5192</v>
          </cell>
          <cell r="BJ230">
            <v>0</v>
          </cell>
          <cell r="BK230">
            <v>0</v>
          </cell>
          <cell r="BL230">
            <v>1384</v>
          </cell>
          <cell r="BM230">
            <v>0</v>
          </cell>
          <cell r="BN230">
            <v>4685</v>
          </cell>
          <cell r="BO230">
            <v>28410</v>
          </cell>
          <cell r="BP230">
            <v>0</v>
          </cell>
          <cell r="BQ230">
            <v>0</v>
          </cell>
          <cell r="BR230">
            <v>266037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1400</v>
          </cell>
          <cell r="CG230">
            <v>0</v>
          </cell>
          <cell r="CH230">
            <v>20305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</row>
        <row r="231">
          <cell r="A231" t="str">
            <v>5101040205.101</v>
          </cell>
          <cell r="B231" t="str">
            <v>เงินช่วยค่ารักษา พยาบาลประเภทผู้ป่วยใน ร.พ.รัฐ สำหรับผู้รับเบี้ยหวัด /บำนาญตามกฎหมาย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9825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</row>
        <row r="232">
          <cell r="A232" t="str">
            <v>5101040206.101</v>
          </cell>
          <cell r="B232" t="str">
            <v>เงินช่วยค่ารักษา พยาบาลประเภทผู้ป่วยนอก ร.พ.เอกชน สำหรับผู้รับเบี้ยหวัด/บำนาญตามกฎหมาย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</row>
        <row r="233">
          <cell r="A233" t="str">
            <v>5101040207.101</v>
          </cell>
          <cell r="B233" t="str">
            <v>เงินช่วยค่ารักษา พยาบาลประเภทผู้ป่วยใน ร.พ.เอกชน สำหรับผู้รับเบี้ยหวัด/บำนาญตามกฎหมาย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</row>
        <row r="234">
          <cell r="A234" t="str">
            <v>5102010106.101</v>
          </cell>
          <cell r="B234" t="str">
            <v>ค่าใช้จ่ายทุนการ ศึกษา-ในประเทศ</v>
          </cell>
          <cell r="C234">
            <v>660000</v>
          </cell>
          <cell r="D234">
            <v>0</v>
          </cell>
          <cell r="E234">
            <v>300000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120000</v>
          </cell>
          <cell r="L234">
            <v>0</v>
          </cell>
          <cell r="M234">
            <v>210000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60000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6780000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1410000</v>
          </cell>
          <cell r="AS234">
            <v>60000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570000</v>
          </cell>
          <cell r="BB234">
            <v>60000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22310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60000</v>
          </cell>
          <cell r="BW234">
            <v>60000</v>
          </cell>
          <cell r="BX234">
            <v>0</v>
          </cell>
          <cell r="BY234">
            <v>90000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30000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90000</v>
          </cell>
          <cell r="CL234">
            <v>90000</v>
          </cell>
        </row>
        <row r="235">
          <cell r="A235" t="str">
            <v>5102010199.101</v>
          </cell>
          <cell r="B235" t="str">
            <v>ค่าใช้จ่ายด้านการฝึกอบรม-ในประเทศ</v>
          </cell>
          <cell r="C235">
            <v>8194916.9000000004</v>
          </cell>
          <cell r="D235">
            <v>75100</v>
          </cell>
          <cell r="E235">
            <v>76696</v>
          </cell>
          <cell r="F235">
            <v>87106.4</v>
          </cell>
          <cell r="G235">
            <v>136228</v>
          </cell>
          <cell r="H235">
            <v>214326</v>
          </cell>
          <cell r="I235">
            <v>513608.62</v>
          </cell>
          <cell r="J235">
            <v>806231</v>
          </cell>
          <cell r="K235">
            <v>414448</v>
          </cell>
          <cell r="L235">
            <v>0</v>
          </cell>
          <cell r="M235">
            <v>1598231.75</v>
          </cell>
          <cell r="N235">
            <v>173229.39</v>
          </cell>
          <cell r="O235">
            <v>2061197.96</v>
          </cell>
          <cell r="P235">
            <v>767029.79</v>
          </cell>
          <cell r="Q235">
            <v>862840</v>
          </cell>
          <cell r="R235">
            <v>1025142.9</v>
          </cell>
          <cell r="S235">
            <v>662061</v>
          </cell>
          <cell r="T235">
            <v>506192.52</v>
          </cell>
          <cell r="U235">
            <v>286059</v>
          </cell>
          <cell r="V235">
            <v>67161</v>
          </cell>
          <cell r="W235">
            <v>1933471.5</v>
          </cell>
          <cell r="X235">
            <v>456967</v>
          </cell>
          <cell r="Y235">
            <v>86264</v>
          </cell>
          <cell r="Z235">
            <v>63000</v>
          </cell>
          <cell r="AA235">
            <v>75234</v>
          </cell>
          <cell r="AB235">
            <v>173050</v>
          </cell>
          <cell r="AC235">
            <v>31670</v>
          </cell>
          <cell r="AD235">
            <v>1731963.1</v>
          </cell>
          <cell r="AE235">
            <v>46706</v>
          </cell>
          <cell r="AF235">
            <v>390180.41</v>
          </cell>
          <cell r="AG235">
            <v>4474</v>
          </cell>
          <cell r="AH235">
            <v>301970.52</v>
          </cell>
          <cell r="AI235">
            <v>0</v>
          </cell>
          <cell r="AJ235">
            <v>126112</v>
          </cell>
          <cell r="AK235">
            <v>3580038.68</v>
          </cell>
          <cell r="AL235">
            <v>677585</v>
          </cell>
          <cell r="AM235">
            <v>377480.3</v>
          </cell>
          <cell r="AN235">
            <v>504036.8</v>
          </cell>
          <cell r="AO235">
            <v>967108.9</v>
          </cell>
          <cell r="AP235">
            <v>380168</v>
          </cell>
          <cell r="AQ235">
            <v>128865.1</v>
          </cell>
          <cell r="AR235">
            <v>103605</v>
          </cell>
          <cell r="AS235">
            <v>637588</v>
          </cell>
          <cell r="AT235">
            <v>0</v>
          </cell>
          <cell r="AU235">
            <v>351572.83</v>
          </cell>
          <cell r="AV235">
            <v>509226.1</v>
          </cell>
          <cell r="AW235">
            <v>383884.91</v>
          </cell>
          <cell r="AX235">
            <v>334910.90000000002</v>
          </cell>
          <cell r="AY235">
            <v>480873</v>
          </cell>
          <cell r="AZ235">
            <v>473992</v>
          </cell>
          <cell r="BA235">
            <v>3388632.24</v>
          </cell>
          <cell r="BB235">
            <v>0</v>
          </cell>
          <cell r="BC235">
            <v>5644369.2300000004</v>
          </cell>
          <cell r="BD235">
            <v>790290.31</v>
          </cell>
          <cell r="BE235">
            <v>90096</v>
          </cell>
          <cell r="BF235">
            <v>298150</v>
          </cell>
          <cell r="BG235">
            <v>3287903.05</v>
          </cell>
          <cell r="BH235">
            <v>140748</v>
          </cell>
          <cell r="BI235">
            <v>156221</v>
          </cell>
          <cell r="BJ235">
            <v>294884</v>
          </cell>
          <cell r="BK235">
            <v>95688</v>
          </cell>
          <cell r="BL235">
            <v>5194149.04</v>
          </cell>
          <cell r="BM235">
            <v>229971.11</v>
          </cell>
          <cell r="BN235">
            <v>513012.63</v>
          </cell>
          <cell r="BO235">
            <v>909836.66</v>
          </cell>
          <cell r="BP235">
            <v>470918.15</v>
          </cell>
          <cell r="BQ235">
            <v>929478.77</v>
          </cell>
          <cell r="BR235">
            <v>8940171.9100000001</v>
          </cell>
          <cell r="BS235">
            <v>216238</v>
          </cell>
          <cell r="BT235">
            <v>468536.46</v>
          </cell>
          <cell r="BU235">
            <v>640551.6</v>
          </cell>
          <cell r="BV235">
            <v>199225.60000000001</v>
          </cell>
          <cell r="BW235">
            <v>224376.2</v>
          </cell>
          <cell r="BX235">
            <v>674568.3</v>
          </cell>
          <cell r="BY235">
            <v>159037.65</v>
          </cell>
          <cell r="BZ235">
            <v>397989.26</v>
          </cell>
          <cell r="CA235">
            <v>246224.9</v>
          </cell>
          <cell r="CB235">
            <v>155866.51</v>
          </cell>
          <cell r="CC235">
            <v>1295029.74</v>
          </cell>
          <cell r="CD235">
            <v>918672.69</v>
          </cell>
          <cell r="CE235">
            <v>385039</v>
          </cell>
          <cell r="CF235">
            <v>278607</v>
          </cell>
          <cell r="CG235">
            <v>85638</v>
          </cell>
          <cell r="CH235">
            <v>508709.86</v>
          </cell>
          <cell r="CI235">
            <v>176771.48</v>
          </cell>
          <cell r="CJ235">
            <v>2029977.33</v>
          </cell>
          <cell r="CK235">
            <v>155030.39999999999</v>
          </cell>
          <cell r="CL235">
            <v>259591.24</v>
          </cell>
        </row>
        <row r="236">
          <cell r="A236" t="str">
            <v>5102030199.101</v>
          </cell>
          <cell r="B236" t="str">
            <v>ค่าใช้จ่ายด้านการฝึกอบรม-บุคคลภายนอก</v>
          </cell>
          <cell r="C236">
            <v>30000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2185097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4880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46901.24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</row>
        <row r="237">
          <cell r="A237" t="str">
            <v>5103010102.101</v>
          </cell>
          <cell r="B237" t="str">
            <v>ค่าเบี้ยเลี้ยง-ในประเทศ</v>
          </cell>
          <cell r="C237">
            <v>752172</v>
          </cell>
          <cell r="D237">
            <v>256292</v>
          </cell>
          <cell r="E237">
            <v>54870</v>
          </cell>
          <cell r="F237">
            <v>8640</v>
          </cell>
          <cell r="G237">
            <v>240</v>
          </cell>
          <cell r="H237">
            <v>0</v>
          </cell>
          <cell r="I237">
            <v>0</v>
          </cell>
          <cell r="J237">
            <v>70164</v>
          </cell>
          <cell r="K237">
            <v>0</v>
          </cell>
          <cell r="L237">
            <v>53480</v>
          </cell>
          <cell r="M237">
            <v>50916</v>
          </cell>
          <cell r="N237">
            <v>2760</v>
          </cell>
          <cell r="O237">
            <v>117040</v>
          </cell>
          <cell r="P237">
            <v>65761</v>
          </cell>
          <cell r="Q237">
            <v>5280</v>
          </cell>
          <cell r="R237">
            <v>247922</v>
          </cell>
          <cell r="S237">
            <v>13480</v>
          </cell>
          <cell r="T237">
            <v>38510.879999999997</v>
          </cell>
          <cell r="U237">
            <v>0</v>
          </cell>
          <cell r="V237">
            <v>5600</v>
          </cell>
          <cell r="W237">
            <v>1145062</v>
          </cell>
          <cell r="X237">
            <v>480</v>
          </cell>
          <cell r="Y237">
            <v>49040</v>
          </cell>
          <cell r="Z237">
            <v>28320</v>
          </cell>
          <cell r="AA237">
            <v>14880</v>
          </cell>
          <cell r="AB237">
            <v>24240</v>
          </cell>
          <cell r="AC237">
            <v>14620</v>
          </cell>
          <cell r="AD237">
            <v>3840</v>
          </cell>
          <cell r="AE237">
            <v>51498</v>
          </cell>
          <cell r="AF237">
            <v>0</v>
          </cell>
          <cell r="AG237">
            <v>45298</v>
          </cell>
          <cell r="AH237">
            <v>360</v>
          </cell>
          <cell r="AI237">
            <v>44090</v>
          </cell>
          <cell r="AJ237">
            <v>28480</v>
          </cell>
          <cell r="AK237">
            <v>409468</v>
          </cell>
          <cell r="AL237">
            <v>0</v>
          </cell>
          <cell r="AM237">
            <v>17080</v>
          </cell>
          <cell r="AN237">
            <v>21200</v>
          </cell>
          <cell r="AO237">
            <v>0</v>
          </cell>
          <cell r="AP237">
            <v>0</v>
          </cell>
          <cell r="AQ237">
            <v>15716</v>
          </cell>
          <cell r="AR237">
            <v>160065</v>
          </cell>
          <cell r="AS237">
            <v>2000</v>
          </cell>
          <cell r="AT237">
            <v>94520</v>
          </cell>
          <cell r="AU237">
            <v>56560</v>
          </cell>
          <cell r="AV237">
            <v>0</v>
          </cell>
          <cell r="AW237">
            <v>0</v>
          </cell>
          <cell r="AX237">
            <v>4399</v>
          </cell>
          <cell r="AY237">
            <v>2640</v>
          </cell>
          <cell r="AZ237">
            <v>16494</v>
          </cell>
          <cell r="BA237">
            <v>0</v>
          </cell>
          <cell r="BB237">
            <v>93840</v>
          </cell>
          <cell r="BC237">
            <v>127210</v>
          </cell>
          <cell r="BD237">
            <v>720</v>
          </cell>
          <cell r="BE237">
            <v>54326</v>
          </cell>
          <cell r="BF237">
            <v>100620</v>
          </cell>
          <cell r="BG237">
            <v>116070</v>
          </cell>
          <cell r="BH237">
            <v>10480</v>
          </cell>
          <cell r="BI237">
            <v>0</v>
          </cell>
          <cell r="BJ237">
            <v>32000</v>
          </cell>
          <cell r="BK237">
            <v>14980</v>
          </cell>
          <cell r="BL237">
            <v>0</v>
          </cell>
          <cell r="BM237">
            <v>37520</v>
          </cell>
          <cell r="BN237">
            <v>37760</v>
          </cell>
          <cell r="BO237">
            <v>3740</v>
          </cell>
          <cell r="BP237">
            <v>0</v>
          </cell>
          <cell r="BQ237">
            <v>360</v>
          </cell>
          <cell r="BR237">
            <v>373864</v>
          </cell>
          <cell r="BS237">
            <v>0</v>
          </cell>
          <cell r="BT237">
            <v>0</v>
          </cell>
          <cell r="BU237">
            <v>37520</v>
          </cell>
          <cell r="BV237">
            <v>2208</v>
          </cell>
          <cell r="BW237">
            <v>0</v>
          </cell>
          <cell r="BX237">
            <v>1920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11760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</row>
        <row r="238">
          <cell r="A238" t="str">
            <v>5103010103.101</v>
          </cell>
          <cell r="B238" t="str">
            <v>ค่าที่พัก-ในประเทศ</v>
          </cell>
          <cell r="C238">
            <v>878790</v>
          </cell>
          <cell r="D238">
            <v>72096</v>
          </cell>
          <cell r="E238">
            <v>21994</v>
          </cell>
          <cell r="F238">
            <v>29769</v>
          </cell>
          <cell r="G238">
            <v>0</v>
          </cell>
          <cell r="H238">
            <v>0</v>
          </cell>
          <cell r="I238">
            <v>5120</v>
          </cell>
          <cell r="J238">
            <v>96440</v>
          </cell>
          <cell r="K238">
            <v>0</v>
          </cell>
          <cell r="L238">
            <v>110766</v>
          </cell>
          <cell r="M238">
            <v>15800</v>
          </cell>
          <cell r="N238">
            <v>0</v>
          </cell>
          <cell r="O238">
            <v>81100</v>
          </cell>
          <cell r="P238">
            <v>0</v>
          </cell>
          <cell r="Q238">
            <v>10300</v>
          </cell>
          <cell r="R238">
            <v>168060</v>
          </cell>
          <cell r="S238">
            <v>11400</v>
          </cell>
          <cell r="T238">
            <v>15104.36</v>
          </cell>
          <cell r="U238">
            <v>0</v>
          </cell>
          <cell r="V238">
            <v>4540</v>
          </cell>
          <cell r="W238">
            <v>1620999.84</v>
          </cell>
          <cell r="X238">
            <v>0</v>
          </cell>
          <cell r="Y238">
            <v>111710</v>
          </cell>
          <cell r="Z238">
            <v>83120</v>
          </cell>
          <cell r="AA238">
            <v>22400</v>
          </cell>
          <cell r="AB238">
            <v>111072.77</v>
          </cell>
          <cell r="AC238">
            <v>19150</v>
          </cell>
          <cell r="AD238">
            <v>800</v>
          </cell>
          <cell r="AE238">
            <v>29560</v>
          </cell>
          <cell r="AF238">
            <v>0</v>
          </cell>
          <cell r="AG238">
            <v>108420</v>
          </cell>
          <cell r="AH238">
            <v>0</v>
          </cell>
          <cell r="AI238">
            <v>107603</v>
          </cell>
          <cell r="AJ238">
            <v>26075</v>
          </cell>
          <cell r="AK238">
            <v>782235.45</v>
          </cell>
          <cell r="AL238">
            <v>0</v>
          </cell>
          <cell r="AM238">
            <v>14280</v>
          </cell>
          <cell r="AN238">
            <v>8840</v>
          </cell>
          <cell r="AO238">
            <v>0</v>
          </cell>
          <cell r="AP238">
            <v>0</v>
          </cell>
          <cell r="AQ238">
            <v>13150</v>
          </cell>
          <cell r="AR238">
            <v>320087</v>
          </cell>
          <cell r="AS238">
            <v>0</v>
          </cell>
          <cell r="AT238">
            <v>190360</v>
          </cell>
          <cell r="AU238">
            <v>93130</v>
          </cell>
          <cell r="AV238">
            <v>0</v>
          </cell>
          <cell r="AW238">
            <v>0</v>
          </cell>
          <cell r="AX238">
            <v>8250</v>
          </cell>
          <cell r="AY238">
            <v>1200</v>
          </cell>
          <cell r="AZ238">
            <v>11450</v>
          </cell>
          <cell r="BA238">
            <v>0</v>
          </cell>
          <cell r="BB238">
            <v>178165</v>
          </cell>
          <cell r="BC238">
            <v>99963</v>
          </cell>
          <cell r="BD238">
            <v>0</v>
          </cell>
          <cell r="BE238">
            <v>67440</v>
          </cell>
          <cell r="BF238">
            <v>28395</v>
          </cell>
          <cell r="BG238">
            <v>139850</v>
          </cell>
          <cell r="BH238">
            <v>5450</v>
          </cell>
          <cell r="BI238">
            <v>0</v>
          </cell>
          <cell r="BJ238">
            <v>75127.56</v>
          </cell>
          <cell r="BK238">
            <v>24650</v>
          </cell>
          <cell r="BL238">
            <v>0</v>
          </cell>
          <cell r="BM238">
            <v>46700</v>
          </cell>
          <cell r="BN238">
            <v>59700</v>
          </cell>
          <cell r="BO238">
            <v>0</v>
          </cell>
          <cell r="BP238">
            <v>0</v>
          </cell>
          <cell r="BQ238">
            <v>1400</v>
          </cell>
          <cell r="BR238">
            <v>0</v>
          </cell>
          <cell r="BS238">
            <v>0</v>
          </cell>
          <cell r="BT238">
            <v>0</v>
          </cell>
          <cell r="BU238">
            <v>6200</v>
          </cell>
          <cell r="BV238">
            <v>0</v>
          </cell>
          <cell r="BW238">
            <v>0</v>
          </cell>
          <cell r="BX238">
            <v>3200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18300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</row>
        <row r="239">
          <cell r="A239" t="str">
            <v>5103010199.101</v>
          </cell>
          <cell r="B239" t="str">
            <v>ค่าใช้จ่ายเดินทางอื่น -ในประเทศ</v>
          </cell>
          <cell r="C239">
            <v>1009173.2</v>
          </cell>
          <cell r="D239">
            <v>94264</v>
          </cell>
          <cell r="E239">
            <v>72906.5</v>
          </cell>
          <cell r="F239">
            <v>85668.58</v>
          </cell>
          <cell r="G239">
            <v>11344</v>
          </cell>
          <cell r="H239">
            <v>0</v>
          </cell>
          <cell r="I239">
            <v>2790</v>
          </cell>
          <cell r="J239">
            <v>320705</v>
          </cell>
          <cell r="K239">
            <v>0</v>
          </cell>
          <cell r="L239">
            <v>149558</v>
          </cell>
          <cell r="M239">
            <v>80807</v>
          </cell>
          <cell r="N239">
            <v>12236</v>
          </cell>
          <cell r="O239">
            <v>61819.31</v>
          </cell>
          <cell r="P239">
            <v>2248</v>
          </cell>
          <cell r="Q239">
            <v>6545</v>
          </cell>
          <cell r="R239">
            <v>161530.35</v>
          </cell>
          <cell r="S239">
            <v>27524</v>
          </cell>
          <cell r="T239">
            <v>15947.56</v>
          </cell>
          <cell r="U239">
            <v>0</v>
          </cell>
          <cell r="V239">
            <v>8968</v>
          </cell>
          <cell r="W239">
            <v>1178872.02</v>
          </cell>
          <cell r="X239">
            <v>2008</v>
          </cell>
          <cell r="Y239">
            <v>39324</v>
          </cell>
          <cell r="Z239">
            <v>66045.5</v>
          </cell>
          <cell r="AA239">
            <v>56204</v>
          </cell>
          <cell r="AB239">
            <v>30753</v>
          </cell>
          <cell r="AC239">
            <v>7430.5</v>
          </cell>
          <cell r="AD239">
            <v>7192</v>
          </cell>
          <cell r="AE239">
            <v>13406</v>
          </cell>
          <cell r="AF239">
            <v>0</v>
          </cell>
          <cell r="AG239">
            <v>113845</v>
          </cell>
          <cell r="AH239">
            <v>0</v>
          </cell>
          <cell r="AI239">
            <v>62878</v>
          </cell>
          <cell r="AJ239">
            <v>61324.800000000003</v>
          </cell>
          <cell r="AK239">
            <v>1428187.42</v>
          </cell>
          <cell r="AL239">
            <v>0</v>
          </cell>
          <cell r="AM239">
            <v>18242</v>
          </cell>
          <cell r="AN239">
            <v>65873</v>
          </cell>
          <cell r="AO239">
            <v>0</v>
          </cell>
          <cell r="AP239">
            <v>0</v>
          </cell>
          <cell r="AQ239">
            <v>20018.400000000001</v>
          </cell>
          <cell r="AR239">
            <v>409975.12</v>
          </cell>
          <cell r="AS239">
            <v>0</v>
          </cell>
          <cell r="AT239">
            <v>278510</v>
          </cell>
          <cell r="AU239">
            <v>87334</v>
          </cell>
          <cell r="AV239">
            <v>0</v>
          </cell>
          <cell r="AW239">
            <v>0</v>
          </cell>
          <cell r="AX239">
            <v>22211</v>
          </cell>
          <cell r="AY239">
            <v>1608</v>
          </cell>
          <cell r="AZ239">
            <v>9256</v>
          </cell>
          <cell r="BA239">
            <v>0</v>
          </cell>
          <cell r="BB239">
            <v>467508.5</v>
          </cell>
          <cell r="BC239">
            <v>138901.75</v>
          </cell>
          <cell r="BD239">
            <v>2352</v>
          </cell>
          <cell r="BE239">
            <v>108936.4</v>
          </cell>
          <cell r="BF239">
            <v>33183</v>
          </cell>
          <cell r="BG239">
            <v>405988</v>
          </cell>
          <cell r="BH239">
            <v>17408</v>
          </cell>
          <cell r="BI239">
            <v>0</v>
          </cell>
          <cell r="BJ239">
            <v>5430</v>
          </cell>
          <cell r="BK239">
            <v>86970</v>
          </cell>
          <cell r="BL239">
            <v>0</v>
          </cell>
          <cell r="BM239">
            <v>80145.5</v>
          </cell>
          <cell r="BN239">
            <v>62075.25</v>
          </cell>
          <cell r="BO239">
            <v>2000</v>
          </cell>
          <cell r="BP239">
            <v>0</v>
          </cell>
          <cell r="BQ239">
            <v>43266.5</v>
          </cell>
          <cell r="BR239">
            <v>0</v>
          </cell>
          <cell r="BS239">
            <v>0</v>
          </cell>
          <cell r="BT239">
            <v>0</v>
          </cell>
          <cell r="BU239">
            <v>27143</v>
          </cell>
          <cell r="BV239">
            <v>0</v>
          </cell>
          <cell r="BW239">
            <v>0</v>
          </cell>
          <cell r="BX239">
            <v>9259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10380</v>
          </cell>
          <cell r="CD239">
            <v>47230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</row>
        <row r="240">
          <cell r="A240" t="str">
            <v>5104010104.101</v>
          </cell>
          <cell r="B240" t="str">
            <v>วัสดุสำนักงานใช้ไป</v>
          </cell>
          <cell r="C240">
            <v>5015850.17</v>
          </cell>
          <cell r="D240">
            <v>658552.25</v>
          </cell>
          <cell r="E240">
            <v>332788.27</v>
          </cell>
          <cell r="F240">
            <v>404706.98</v>
          </cell>
          <cell r="G240">
            <v>211146.83</v>
          </cell>
          <cell r="H240">
            <v>206699.51</v>
          </cell>
          <cell r="I240">
            <v>209193.08</v>
          </cell>
          <cell r="J240">
            <v>738775.42</v>
          </cell>
          <cell r="K240">
            <v>486007</v>
          </cell>
          <cell r="L240">
            <v>1115326.07</v>
          </cell>
          <cell r="M240">
            <v>1074856.77</v>
          </cell>
          <cell r="N240">
            <v>140763.31</v>
          </cell>
          <cell r="O240">
            <v>1979251.96</v>
          </cell>
          <cell r="P240">
            <v>397874.9</v>
          </cell>
          <cell r="Q240">
            <v>730646.96</v>
          </cell>
          <cell r="R240">
            <v>1296277.0900000001</v>
          </cell>
          <cell r="S240">
            <v>571005.5</v>
          </cell>
          <cell r="T240">
            <v>349310.84</v>
          </cell>
          <cell r="U240">
            <v>512856.22</v>
          </cell>
          <cell r="V240">
            <v>145754.82999999999</v>
          </cell>
          <cell r="W240">
            <v>5581102.4800000004</v>
          </cell>
          <cell r="X240">
            <v>620753.5</v>
          </cell>
          <cell r="Y240">
            <v>1054798</v>
          </cell>
          <cell r="Z240">
            <v>1010881.1</v>
          </cell>
          <cell r="AA240">
            <v>169381.57</v>
          </cell>
          <cell r="AB240">
            <v>370920.72</v>
          </cell>
          <cell r="AC240">
            <v>1222216.57</v>
          </cell>
          <cell r="AD240">
            <v>1668075.66</v>
          </cell>
          <cell r="AE240">
            <v>644072.5</v>
          </cell>
          <cell r="AF240">
            <v>370927.85</v>
          </cell>
          <cell r="AG240">
            <v>584742</v>
          </cell>
          <cell r="AH240">
            <v>450579.63</v>
          </cell>
          <cell r="AI240">
            <v>812132.29</v>
          </cell>
          <cell r="AJ240">
            <v>706360.85</v>
          </cell>
          <cell r="AK240">
            <v>7803719.0300000003</v>
          </cell>
          <cell r="AL240">
            <v>751546</v>
          </cell>
          <cell r="AM240">
            <v>557909</v>
          </cell>
          <cell r="AN240">
            <v>2206745.44</v>
          </cell>
          <cell r="AO240">
            <v>1430011.1</v>
          </cell>
          <cell r="AP240">
            <v>974875.33</v>
          </cell>
          <cell r="AQ240">
            <v>334130.23</v>
          </cell>
          <cell r="AR240">
            <v>4424221.67</v>
          </cell>
          <cell r="AS240">
            <v>871460.08</v>
          </cell>
          <cell r="AT240">
            <v>2607557</v>
          </cell>
          <cell r="AU240">
            <v>928360.47</v>
          </cell>
          <cell r="AV240">
            <v>1029758</v>
          </cell>
          <cell r="AW240">
            <v>346633.6</v>
          </cell>
          <cell r="AX240">
            <v>544488.24</v>
          </cell>
          <cell r="AY240">
            <v>634041.02</v>
          </cell>
          <cell r="AZ240">
            <v>258142</v>
          </cell>
          <cell r="BA240">
            <v>2731599.65</v>
          </cell>
          <cell r="BB240">
            <v>475621</v>
          </cell>
          <cell r="BC240">
            <v>3021545.41</v>
          </cell>
          <cell r="BD240">
            <v>1138419.53</v>
          </cell>
          <cell r="BE240">
            <v>283156.75</v>
          </cell>
          <cell r="BF240">
            <v>215202.38</v>
          </cell>
          <cell r="BG240">
            <v>3260978.13</v>
          </cell>
          <cell r="BH240">
            <v>201233.66</v>
          </cell>
          <cell r="BI240">
            <v>141990.39999999999</v>
          </cell>
          <cell r="BJ240">
            <v>561874.12</v>
          </cell>
          <cell r="BK240">
            <v>211098</v>
          </cell>
          <cell r="BL240">
            <v>4908274.2</v>
          </cell>
          <cell r="BM240">
            <v>1434295.18</v>
          </cell>
          <cell r="BN240">
            <v>673023.31</v>
          </cell>
          <cell r="BO240">
            <v>1151231.71</v>
          </cell>
          <cell r="BP240">
            <v>452248.47</v>
          </cell>
          <cell r="BQ240">
            <v>1025191.97</v>
          </cell>
          <cell r="BR240">
            <v>9143284.8399999999</v>
          </cell>
          <cell r="BS240">
            <v>679397</v>
          </cell>
          <cell r="BT240">
            <v>777603.67</v>
          </cell>
          <cell r="BU240">
            <v>2541907.9</v>
          </cell>
          <cell r="BV240">
            <v>228978.9</v>
          </cell>
          <cell r="BW240">
            <v>357533.35</v>
          </cell>
          <cell r="BX240">
            <v>2642007.69</v>
          </cell>
          <cell r="BY240">
            <v>356470</v>
          </cell>
          <cell r="BZ240">
            <v>530921.86</v>
          </cell>
          <cell r="CA240">
            <v>453763.06</v>
          </cell>
          <cell r="CB240">
            <v>879085.37</v>
          </cell>
          <cell r="CC240">
            <v>1961280.1</v>
          </cell>
          <cell r="CD240">
            <v>1141371.43</v>
          </cell>
          <cell r="CE240">
            <v>736709.46</v>
          </cell>
          <cell r="CF240">
            <v>305189.55</v>
          </cell>
          <cell r="CG240">
            <v>191854.2</v>
          </cell>
          <cell r="CH240">
            <v>344262.63</v>
          </cell>
          <cell r="CI240">
            <v>529626.56000000006</v>
          </cell>
          <cell r="CJ240">
            <v>2335099.36</v>
          </cell>
          <cell r="CK240">
            <v>212962.7</v>
          </cell>
          <cell r="CL240">
            <v>242184.78</v>
          </cell>
        </row>
        <row r="241">
          <cell r="A241" t="str">
            <v>5104010104.102</v>
          </cell>
          <cell r="B241" t="str">
            <v>วัสดุยานพาหนะและขนส่งใช้ไป</v>
          </cell>
          <cell r="C241">
            <v>0</v>
          </cell>
          <cell r="D241">
            <v>0</v>
          </cell>
          <cell r="E241">
            <v>95877.01</v>
          </cell>
          <cell r="F241">
            <v>0</v>
          </cell>
          <cell r="G241">
            <v>0</v>
          </cell>
          <cell r="H241">
            <v>0</v>
          </cell>
          <cell r="I241">
            <v>47720</v>
          </cell>
          <cell r="J241">
            <v>5078</v>
          </cell>
          <cell r="K241">
            <v>2190</v>
          </cell>
          <cell r="L241">
            <v>11285</v>
          </cell>
          <cell r="M241">
            <v>21597</v>
          </cell>
          <cell r="N241">
            <v>21990.43</v>
          </cell>
          <cell r="O241">
            <v>0</v>
          </cell>
          <cell r="P241">
            <v>63850</v>
          </cell>
          <cell r="Q241">
            <v>92004</v>
          </cell>
          <cell r="R241">
            <v>190662.33</v>
          </cell>
          <cell r="S241">
            <v>14350</v>
          </cell>
          <cell r="T241">
            <v>86126.9</v>
          </cell>
          <cell r="U241">
            <v>56150</v>
          </cell>
          <cell r="V241">
            <v>0</v>
          </cell>
          <cell r="W241">
            <v>504300.15</v>
          </cell>
          <cell r="X241">
            <v>14900</v>
          </cell>
          <cell r="Y241">
            <v>126205</v>
          </cell>
          <cell r="Z241">
            <v>160452.51</v>
          </cell>
          <cell r="AA241">
            <v>67490</v>
          </cell>
          <cell r="AB241">
            <v>36824</v>
          </cell>
          <cell r="AC241">
            <v>187080</v>
          </cell>
          <cell r="AD241">
            <v>65760</v>
          </cell>
          <cell r="AE241">
            <v>109353.2</v>
          </cell>
          <cell r="AF241">
            <v>69320</v>
          </cell>
          <cell r="AG241">
            <v>43800</v>
          </cell>
          <cell r="AH241">
            <v>36442.75</v>
          </cell>
          <cell r="AI241">
            <v>157910</v>
          </cell>
          <cell r="AJ241">
            <v>91860</v>
          </cell>
          <cell r="AK241">
            <v>0</v>
          </cell>
          <cell r="AL241">
            <v>49420.01</v>
          </cell>
          <cell r="AM241">
            <v>0</v>
          </cell>
          <cell r="AN241">
            <v>0</v>
          </cell>
          <cell r="AO241">
            <v>115578.56</v>
          </cell>
          <cell r="AP241">
            <v>58395</v>
          </cell>
          <cell r="AQ241">
            <v>37320</v>
          </cell>
          <cell r="AR241">
            <v>15330</v>
          </cell>
          <cell r="AS241">
            <v>9440</v>
          </cell>
          <cell r="AT241">
            <v>173370</v>
          </cell>
          <cell r="AU241">
            <v>0</v>
          </cell>
          <cell r="AV241">
            <v>70000</v>
          </cell>
          <cell r="AW241">
            <v>42790</v>
          </cell>
          <cell r="AX241">
            <v>50410</v>
          </cell>
          <cell r="AY241">
            <v>105174.41</v>
          </cell>
          <cell r="AZ241">
            <v>26600</v>
          </cell>
          <cell r="BA241">
            <v>238417.85</v>
          </cell>
          <cell r="BB241">
            <v>1140</v>
          </cell>
          <cell r="BC241">
            <v>37500</v>
          </cell>
          <cell r="BD241">
            <v>3920</v>
          </cell>
          <cell r="BE241">
            <v>9689</v>
          </cell>
          <cell r="BF241">
            <v>34870</v>
          </cell>
          <cell r="BG241">
            <v>19941</v>
          </cell>
          <cell r="BH241">
            <v>18400</v>
          </cell>
          <cell r="BI241">
            <v>82653.03</v>
          </cell>
          <cell r="BJ241">
            <v>8990</v>
          </cell>
          <cell r="BK241">
            <v>0</v>
          </cell>
          <cell r="BL241">
            <v>26750</v>
          </cell>
          <cell r="BM241">
            <v>0</v>
          </cell>
          <cell r="BN241">
            <v>81650</v>
          </cell>
          <cell r="BO241">
            <v>3650</v>
          </cell>
          <cell r="BP241">
            <v>22094</v>
          </cell>
          <cell r="BQ241">
            <v>131417.13</v>
          </cell>
          <cell r="BR241">
            <v>0</v>
          </cell>
          <cell r="BS241">
            <v>16430</v>
          </cell>
          <cell r="BT241">
            <v>0</v>
          </cell>
          <cell r="BU241">
            <v>5428.03</v>
          </cell>
          <cell r="BV241">
            <v>6740</v>
          </cell>
          <cell r="BW241">
            <v>0</v>
          </cell>
          <cell r="BX241">
            <v>55195.3</v>
          </cell>
          <cell r="BY241">
            <v>12580</v>
          </cell>
          <cell r="BZ241">
            <v>0</v>
          </cell>
          <cell r="CA241">
            <v>5100</v>
          </cell>
          <cell r="CB241">
            <v>8700</v>
          </cell>
          <cell r="CC241">
            <v>8304</v>
          </cell>
          <cell r="CD241">
            <v>47092.55</v>
          </cell>
          <cell r="CE241">
            <v>73016.399999999994</v>
          </cell>
          <cell r="CF241">
            <v>420</v>
          </cell>
          <cell r="CG241">
            <v>9580</v>
          </cell>
          <cell r="CH241">
            <v>89815.5</v>
          </cell>
          <cell r="CI241">
            <v>8965</v>
          </cell>
          <cell r="CJ241">
            <v>101260</v>
          </cell>
          <cell r="CK241">
            <v>0</v>
          </cell>
          <cell r="CL241">
            <v>14919.5</v>
          </cell>
        </row>
        <row r="242">
          <cell r="A242" t="str">
            <v>5104010104.103</v>
          </cell>
          <cell r="B242" t="str">
            <v>วัสดุไฟฟ้าและวิทยุใช้ไป</v>
          </cell>
          <cell r="C242">
            <v>1733042</v>
          </cell>
          <cell r="D242">
            <v>160062.88</v>
          </cell>
          <cell r="E242">
            <v>88571</v>
          </cell>
          <cell r="F242">
            <v>222744</v>
          </cell>
          <cell r="G242">
            <v>35400</v>
          </cell>
          <cell r="H242">
            <v>63393.599999999999</v>
          </cell>
          <cell r="I242">
            <v>61983</v>
          </cell>
          <cell r="J242">
            <v>311841</v>
          </cell>
          <cell r="K242">
            <v>57296</v>
          </cell>
          <cell r="L242">
            <v>58805</v>
          </cell>
          <cell r="M242">
            <v>154537</v>
          </cell>
          <cell r="N242">
            <v>0</v>
          </cell>
          <cell r="O242">
            <v>954638.5</v>
          </cell>
          <cell r="P242">
            <v>42234</v>
          </cell>
          <cell r="Q242">
            <v>153153</v>
          </cell>
          <cell r="R242">
            <v>160700</v>
          </cell>
          <cell r="S242">
            <v>123020.29</v>
          </cell>
          <cell r="T242">
            <v>226837.06</v>
          </cell>
          <cell r="U242">
            <v>0</v>
          </cell>
          <cell r="V242">
            <v>44995</v>
          </cell>
          <cell r="W242">
            <v>2368021</v>
          </cell>
          <cell r="X242">
            <v>103461.83</v>
          </cell>
          <cell r="Y242">
            <v>214374</v>
          </cell>
          <cell r="Z242">
            <v>163366</v>
          </cell>
          <cell r="AA242">
            <v>81493</v>
          </cell>
          <cell r="AB242">
            <v>76860</v>
          </cell>
          <cell r="AC242">
            <v>207972.5</v>
          </cell>
          <cell r="AD242">
            <v>343206.6</v>
          </cell>
          <cell r="AE242">
            <v>126872</v>
          </cell>
          <cell r="AF242">
            <v>124110</v>
          </cell>
          <cell r="AG242">
            <v>103930.33</v>
          </cell>
          <cell r="AH242">
            <v>71105</v>
          </cell>
          <cell r="AI242">
            <v>88867.08</v>
          </cell>
          <cell r="AJ242">
            <v>189041</v>
          </cell>
          <cell r="AK242">
            <v>2694400.38</v>
          </cell>
          <cell r="AL242">
            <v>180730</v>
          </cell>
          <cell r="AM242">
            <v>36156</v>
          </cell>
          <cell r="AN242">
            <v>399258</v>
          </cell>
          <cell r="AO242">
            <v>388354.5</v>
          </cell>
          <cell r="AP242">
            <v>127357.28</v>
          </cell>
          <cell r="AQ242">
            <v>43169</v>
          </cell>
          <cell r="AR242">
            <v>503320.13</v>
          </cell>
          <cell r="AS242">
            <v>57630</v>
          </cell>
          <cell r="AT242">
            <v>1048866</v>
          </cell>
          <cell r="AU242">
            <v>80285</v>
          </cell>
          <cell r="AV242">
            <v>102934</v>
          </cell>
          <cell r="AW242">
            <v>62055</v>
          </cell>
          <cell r="AX242">
            <v>0</v>
          </cell>
          <cell r="AY242">
            <v>72584</v>
          </cell>
          <cell r="AZ242">
            <v>127978.5</v>
          </cell>
          <cell r="BA242">
            <v>237159.5</v>
          </cell>
          <cell r="BB242">
            <v>154799</v>
          </cell>
          <cell r="BC242">
            <v>2252558</v>
          </cell>
          <cell r="BD242">
            <v>106215.97</v>
          </cell>
          <cell r="BE242">
            <v>80421.25</v>
          </cell>
          <cell r="BF242">
            <v>44620.26</v>
          </cell>
          <cell r="BG242">
            <v>582070.86</v>
          </cell>
          <cell r="BH242">
            <v>90184.6</v>
          </cell>
          <cell r="BI242">
            <v>34730</v>
          </cell>
          <cell r="BJ242">
            <v>23390</v>
          </cell>
          <cell r="BK242">
            <v>34260</v>
          </cell>
          <cell r="BL242">
            <v>1203302</v>
          </cell>
          <cell r="BM242">
            <v>176232.4</v>
          </cell>
          <cell r="BN242">
            <v>122761.1</v>
          </cell>
          <cell r="BO242">
            <v>181856</v>
          </cell>
          <cell r="BP242">
            <v>222290.8</v>
          </cell>
          <cell r="BQ242">
            <v>201802.32</v>
          </cell>
          <cell r="BR242">
            <v>1298276.52</v>
          </cell>
          <cell r="BS242">
            <v>142542</v>
          </cell>
          <cell r="BT242">
            <v>148837.16</v>
          </cell>
          <cell r="BU242">
            <v>296471</v>
          </cell>
          <cell r="BV242">
            <v>95611.8</v>
          </cell>
          <cell r="BW242">
            <v>124924</v>
          </cell>
          <cell r="BX242">
            <v>57765.5</v>
          </cell>
          <cell r="BY242">
            <v>196184</v>
          </cell>
          <cell r="BZ242">
            <v>101428.39</v>
          </cell>
          <cell r="CA242">
            <v>55814</v>
          </cell>
          <cell r="CB242">
            <v>150256</v>
          </cell>
          <cell r="CC242">
            <v>374471.31</v>
          </cell>
          <cell r="CD242">
            <v>392091.9</v>
          </cell>
          <cell r="CE242">
            <v>89647.81</v>
          </cell>
          <cell r="CF242">
            <v>22958.6</v>
          </cell>
          <cell r="CG242">
            <v>88561</v>
          </cell>
          <cell r="CH242">
            <v>59296</v>
          </cell>
          <cell r="CI242">
            <v>68867.199999999997</v>
          </cell>
          <cell r="CJ242">
            <v>517069.85</v>
          </cell>
          <cell r="CK242">
            <v>2620</v>
          </cell>
          <cell r="CL242">
            <v>22531</v>
          </cell>
        </row>
        <row r="243">
          <cell r="A243" t="str">
            <v>5104010104.104</v>
          </cell>
          <cell r="B243" t="str">
            <v>วัสดุโฆษณาและเผยแพร่ใช้ไป</v>
          </cell>
          <cell r="C243">
            <v>134209.4</v>
          </cell>
          <cell r="D243">
            <v>114166</v>
          </cell>
          <cell r="E243">
            <v>37115</v>
          </cell>
          <cell r="F243">
            <v>11700</v>
          </cell>
          <cell r="G243">
            <v>84086</v>
          </cell>
          <cell r="H243">
            <v>0</v>
          </cell>
          <cell r="I243">
            <v>0</v>
          </cell>
          <cell r="J243">
            <v>2950</v>
          </cell>
          <cell r="K243">
            <v>0</v>
          </cell>
          <cell r="L243">
            <v>0</v>
          </cell>
          <cell r="M243">
            <v>10180</v>
          </cell>
          <cell r="N243">
            <v>2794</v>
          </cell>
          <cell r="O243">
            <v>96583</v>
          </cell>
          <cell r="P243">
            <v>0</v>
          </cell>
          <cell r="Q243">
            <v>11059</v>
          </cell>
          <cell r="R243">
            <v>0</v>
          </cell>
          <cell r="S243">
            <v>5809.17</v>
          </cell>
          <cell r="T243">
            <v>1950</v>
          </cell>
          <cell r="U243">
            <v>313184.5</v>
          </cell>
          <cell r="V243">
            <v>940</v>
          </cell>
          <cell r="W243">
            <v>687684</v>
          </cell>
          <cell r="X243">
            <v>24900</v>
          </cell>
          <cell r="Y243">
            <v>49856</v>
          </cell>
          <cell r="Z243">
            <v>0</v>
          </cell>
          <cell r="AA243">
            <v>2725</v>
          </cell>
          <cell r="AB243">
            <v>1900</v>
          </cell>
          <cell r="AC243">
            <v>0</v>
          </cell>
          <cell r="AD243">
            <v>30970</v>
          </cell>
          <cell r="AE243">
            <v>3350</v>
          </cell>
          <cell r="AF243">
            <v>3940</v>
          </cell>
          <cell r="AG243">
            <v>0</v>
          </cell>
          <cell r="AH243">
            <v>0</v>
          </cell>
          <cell r="AI243">
            <v>47030</v>
          </cell>
          <cell r="AJ243">
            <v>36706</v>
          </cell>
          <cell r="AK243">
            <v>468543.05</v>
          </cell>
          <cell r="AL243">
            <v>20430</v>
          </cell>
          <cell r="AM243">
            <v>25859</v>
          </cell>
          <cell r="AN243">
            <v>18060</v>
          </cell>
          <cell r="AO243">
            <v>1980</v>
          </cell>
          <cell r="AP243">
            <v>12905</v>
          </cell>
          <cell r="AQ243">
            <v>0</v>
          </cell>
          <cell r="AR243">
            <v>1039033.9</v>
          </cell>
          <cell r="AS243">
            <v>1120</v>
          </cell>
          <cell r="AT243">
            <v>70487</v>
          </cell>
          <cell r="AU243">
            <v>74315</v>
          </cell>
          <cell r="AV243">
            <v>83530</v>
          </cell>
          <cell r="AW243">
            <v>6753</v>
          </cell>
          <cell r="AX243">
            <v>147757</v>
          </cell>
          <cell r="AY243">
            <v>23310</v>
          </cell>
          <cell r="AZ243">
            <v>0</v>
          </cell>
          <cell r="BA243">
            <v>0</v>
          </cell>
          <cell r="BB243">
            <v>1000</v>
          </cell>
          <cell r="BC243">
            <v>93620</v>
          </cell>
          <cell r="BD243">
            <v>71767.3</v>
          </cell>
          <cell r="BE243">
            <v>0</v>
          </cell>
          <cell r="BF243">
            <v>0</v>
          </cell>
          <cell r="BG243">
            <v>213892</v>
          </cell>
          <cell r="BH243">
            <v>0</v>
          </cell>
          <cell r="BI243">
            <v>10138</v>
          </cell>
          <cell r="BJ243">
            <v>41860</v>
          </cell>
          <cell r="BK243">
            <v>2460</v>
          </cell>
          <cell r="BL243">
            <v>185610</v>
          </cell>
          <cell r="BM243">
            <v>0</v>
          </cell>
          <cell r="BN243">
            <v>8430</v>
          </cell>
          <cell r="BO243">
            <v>30131</v>
          </cell>
          <cell r="BP243">
            <v>74732.5</v>
          </cell>
          <cell r="BQ243">
            <v>225770</v>
          </cell>
          <cell r="BR243">
            <v>361680</v>
          </cell>
          <cell r="BS243">
            <v>89321.75</v>
          </cell>
          <cell r="BT243">
            <v>38170</v>
          </cell>
          <cell r="BU243">
            <v>1160</v>
          </cell>
          <cell r="BV243">
            <v>17340</v>
          </cell>
          <cell r="BW243">
            <v>13010</v>
          </cell>
          <cell r="BX243">
            <v>368625</v>
          </cell>
          <cell r="BY243">
            <v>49023</v>
          </cell>
          <cell r="BZ243">
            <v>56940</v>
          </cell>
          <cell r="CA243">
            <v>0</v>
          </cell>
          <cell r="CB243">
            <v>257555</v>
          </cell>
          <cell r="CC243">
            <v>3500</v>
          </cell>
          <cell r="CD243">
            <v>0</v>
          </cell>
          <cell r="CE243">
            <v>70091</v>
          </cell>
          <cell r="CF243">
            <v>20838.25</v>
          </cell>
          <cell r="CG243">
            <v>19212</v>
          </cell>
          <cell r="CH243">
            <v>78180</v>
          </cell>
          <cell r="CI243">
            <v>900</v>
          </cell>
          <cell r="CJ243">
            <v>211595.97</v>
          </cell>
          <cell r="CK243">
            <v>0</v>
          </cell>
          <cell r="CL243">
            <v>990</v>
          </cell>
        </row>
        <row r="244">
          <cell r="A244" t="str">
            <v>5104010104.105</v>
          </cell>
          <cell r="B244" t="str">
            <v>วัสดุคอมพิวเตอร์  ใช้ไป</v>
          </cell>
          <cell r="C244">
            <v>1483267.04</v>
          </cell>
          <cell r="D244">
            <v>415990</v>
          </cell>
          <cell r="E244">
            <v>460540</v>
          </cell>
          <cell r="F244">
            <v>231990</v>
          </cell>
          <cell r="G244">
            <v>128580</v>
          </cell>
          <cell r="H244">
            <v>95520</v>
          </cell>
          <cell r="I244">
            <v>21729</v>
          </cell>
          <cell r="J244">
            <v>266389.40000000002</v>
          </cell>
          <cell r="K244">
            <v>205377</v>
          </cell>
          <cell r="L244">
            <v>12373</v>
          </cell>
          <cell r="M244">
            <v>954272</v>
          </cell>
          <cell r="N244">
            <v>2900</v>
          </cell>
          <cell r="O244">
            <v>654539</v>
          </cell>
          <cell r="P244">
            <v>465310</v>
          </cell>
          <cell r="Q244">
            <v>472122</v>
          </cell>
          <cell r="R244">
            <v>849120.5</v>
          </cell>
          <cell r="S244">
            <v>112986</v>
          </cell>
          <cell r="T244">
            <v>179447.2</v>
          </cell>
          <cell r="U244">
            <v>13853</v>
          </cell>
          <cell r="V244">
            <v>145916</v>
          </cell>
          <cell r="W244">
            <v>2074710</v>
          </cell>
          <cell r="X244">
            <v>282310.59999999998</v>
          </cell>
          <cell r="Y244">
            <v>422876</v>
          </cell>
          <cell r="Z244">
            <v>5010</v>
          </cell>
          <cell r="AA244">
            <v>69305</v>
          </cell>
          <cell r="AB244">
            <v>56120.5</v>
          </cell>
          <cell r="AC244">
            <v>430457</v>
          </cell>
          <cell r="AD244">
            <v>940444</v>
          </cell>
          <cell r="AE244">
            <v>466552</v>
          </cell>
          <cell r="AF244">
            <v>174105</v>
          </cell>
          <cell r="AG244">
            <v>221033</v>
          </cell>
          <cell r="AH244">
            <v>321929</v>
          </cell>
          <cell r="AI244">
            <v>255314</v>
          </cell>
          <cell r="AJ244">
            <v>240149</v>
          </cell>
          <cell r="AK244">
            <v>1241082.5</v>
          </cell>
          <cell r="AL244">
            <v>264565</v>
          </cell>
          <cell r="AM244">
            <v>470930</v>
          </cell>
          <cell r="AN244">
            <v>616160</v>
          </cell>
          <cell r="AO244">
            <v>364547</v>
          </cell>
          <cell r="AP244">
            <v>1030149.9</v>
          </cell>
          <cell r="AQ244">
            <v>108085</v>
          </cell>
          <cell r="AR244">
            <v>176249</v>
          </cell>
          <cell r="AS244">
            <v>366131</v>
          </cell>
          <cell r="AT244">
            <v>1638936</v>
          </cell>
          <cell r="AU244">
            <v>361142</v>
          </cell>
          <cell r="AV244">
            <v>513996</v>
          </cell>
          <cell r="AW244">
            <v>190376.36</v>
          </cell>
          <cell r="AX244">
            <v>25527</v>
          </cell>
          <cell r="AY244">
            <v>553640</v>
          </cell>
          <cell r="AZ244">
            <v>381954</v>
          </cell>
          <cell r="BA244">
            <v>2750277</v>
          </cell>
          <cell r="BB244">
            <v>264870</v>
          </cell>
          <cell r="BC244">
            <v>313492</v>
          </cell>
          <cell r="BD244">
            <v>266260</v>
          </cell>
          <cell r="BE244">
            <v>567587</v>
          </cell>
          <cell r="BF244">
            <v>180658</v>
          </cell>
          <cell r="BG244">
            <v>855652.25</v>
          </cell>
          <cell r="BH244">
            <v>68797.5</v>
          </cell>
          <cell r="BI244">
            <v>52039.55</v>
          </cell>
          <cell r="BJ244">
            <v>460330</v>
          </cell>
          <cell r="BK244">
            <v>36410</v>
          </cell>
          <cell r="BL244">
            <v>2483808</v>
          </cell>
          <cell r="BM244">
            <v>358549</v>
          </cell>
          <cell r="BN244">
            <v>343835.65</v>
          </cell>
          <cell r="BO244">
            <v>94785.7</v>
          </cell>
          <cell r="BP244">
            <v>204843</v>
          </cell>
          <cell r="BQ244">
            <v>283074.51</v>
          </cell>
          <cell r="BR244">
            <v>5283475.5999999996</v>
          </cell>
          <cell r="BS244">
            <v>317799</v>
          </cell>
          <cell r="BT244">
            <v>201450</v>
          </cell>
          <cell r="BU244">
            <v>894569</v>
          </cell>
          <cell r="BV244">
            <v>54205.81</v>
          </cell>
          <cell r="BW244">
            <v>149830</v>
          </cell>
          <cell r="BX244">
            <v>146595</v>
          </cell>
          <cell r="BY244">
            <v>60301.3</v>
          </cell>
          <cell r="BZ244">
            <v>441449.15</v>
          </cell>
          <cell r="CA244">
            <v>48810</v>
          </cell>
          <cell r="CB244">
            <v>361299</v>
          </cell>
          <cell r="CC244">
            <v>438647</v>
          </cell>
          <cell r="CD244">
            <v>33350</v>
          </cell>
          <cell r="CE244">
            <v>709269</v>
          </cell>
          <cell r="CF244">
            <v>175198.4</v>
          </cell>
          <cell r="CG244">
            <v>72769</v>
          </cell>
          <cell r="CH244">
            <v>225800</v>
          </cell>
          <cell r="CI244">
            <v>258263.25</v>
          </cell>
          <cell r="CJ244">
            <v>473455</v>
          </cell>
          <cell r="CK244">
            <v>55096</v>
          </cell>
          <cell r="CL244">
            <v>54419</v>
          </cell>
        </row>
        <row r="245">
          <cell r="A245" t="str">
            <v>5104010104.106</v>
          </cell>
          <cell r="B245" t="str">
            <v>วัสดุงานบ้านงานครัวใช้ไป</v>
          </cell>
          <cell r="C245">
            <v>8311854.6299999999</v>
          </cell>
          <cell r="D245">
            <v>980255.2</v>
          </cell>
          <cell r="E245">
            <v>546991.41</v>
          </cell>
          <cell r="F245">
            <v>802399.59</v>
          </cell>
          <cell r="G245">
            <v>556210.5</v>
          </cell>
          <cell r="H245">
            <v>512524.77</v>
          </cell>
          <cell r="I245">
            <v>293146.88</v>
          </cell>
          <cell r="J245">
            <v>801158.67</v>
          </cell>
          <cell r="K245">
            <v>409519.07</v>
          </cell>
          <cell r="L245">
            <v>586975.49</v>
          </cell>
          <cell r="M245">
            <v>1505319</v>
          </cell>
          <cell r="N245">
            <v>27128.15</v>
          </cell>
          <cell r="O245">
            <v>3311688.55</v>
          </cell>
          <cell r="P245">
            <v>746032</v>
          </cell>
          <cell r="Q245">
            <v>1237661.33</v>
          </cell>
          <cell r="R245">
            <v>2429593.23</v>
          </cell>
          <cell r="S245">
            <v>1048920.25</v>
          </cell>
          <cell r="T245">
            <v>1312546.44</v>
          </cell>
          <cell r="U245">
            <v>0</v>
          </cell>
          <cell r="V245">
            <v>191267.9</v>
          </cell>
          <cell r="W245">
            <v>10281102.359999999</v>
          </cell>
          <cell r="X245">
            <v>649411</v>
          </cell>
          <cell r="Y245">
            <v>1198514.44</v>
          </cell>
          <cell r="Z245">
            <v>902192.9</v>
          </cell>
          <cell r="AA245">
            <v>319619.38</v>
          </cell>
          <cell r="AB245">
            <v>498028.5</v>
          </cell>
          <cell r="AC245">
            <v>923859.92</v>
          </cell>
          <cell r="AD245">
            <v>5524940.4500000002</v>
          </cell>
          <cell r="AE245">
            <v>434995</v>
          </cell>
          <cell r="AF245">
            <v>845579.2</v>
          </cell>
          <cell r="AG245">
            <v>975029.67</v>
          </cell>
          <cell r="AH245">
            <v>1624699.82</v>
          </cell>
          <cell r="AI245">
            <v>638819.22</v>
          </cell>
          <cell r="AJ245">
            <v>545903.26</v>
          </cell>
          <cell r="AK245">
            <v>8972789.5899999999</v>
          </cell>
          <cell r="AL245">
            <v>1074203.79</v>
          </cell>
          <cell r="AM245">
            <v>855447.21</v>
          </cell>
          <cell r="AN245">
            <v>1213750.3500000001</v>
          </cell>
          <cell r="AO245">
            <v>1975606.01</v>
          </cell>
          <cell r="AP245">
            <v>949650.01</v>
          </cell>
          <cell r="AQ245">
            <v>205332.75</v>
          </cell>
          <cell r="AR245">
            <v>0</v>
          </cell>
          <cell r="AS245">
            <v>383323.59</v>
          </cell>
          <cell r="AT245">
            <v>835353</v>
          </cell>
          <cell r="AU245">
            <v>1433982.02</v>
          </cell>
          <cell r="AV245">
            <v>868657</v>
          </cell>
          <cell r="AW245">
            <v>367693.7</v>
          </cell>
          <cell r="AX245">
            <v>0</v>
          </cell>
          <cell r="AY245">
            <v>508286.4</v>
          </cell>
          <cell r="AZ245">
            <v>710011.6</v>
          </cell>
          <cell r="BA245">
            <v>2331725</v>
          </cell>
          <cell r="BB245">
            <v>720684</v>
          </cell>
          <cell r="BC245">
            <v>2814358.5</v>
          </cell>
          <cell r="BD245">
            <v>1038838.09</v>
          </cell>
          <cell r="BE245">
            <v>307002.15999999997</v>
          </cell>
          <cell r="BF245">
            <v>409852.35</v>
          </cell>
          <cell r="BG245">
            <v>6577463.0700000003</v>
          </cell>
          <cell r="BH245">
            <v>398750.01</v>
          </cell>
          <cell r="BI245">
            <v>98485.6</v>
          </cell>
          <cell r="BJ245">
            <v>758297.52</v>
          </cell>
          <cell r="BK245">
            <v>266975</v>
          </cell>
          <cell r="BL245">
            <v>5802918</v>
          </cell>
          <cell r="BM245">
            <v>1194647.6100000001</v>
          </cell>
          <cell r="BN245">
            <v>765915.84</v>
          </cell>
          <cell r="BO245">
            <v>1464592.24</v>
          </cell>
          <cell r="BP245">
            <v>1852935.5</v>
          </cell>
          <cell r="BQ245">
            <v>502955.15</v>
          </cell>
          <cell r="BR245">
            <v>10951775.68</v>
          </cell>
          <cell r="BS245">
            <v>1325993.3</v>
          </cell>
          <cell r="BT245">
            <v>2149612.14</v>
          </cell>
          <cell r="BU245">
            <v>3117409.73</v>
          </cell>
          <cell r="BV245">
            <v>267785.28999999998</v>
          </cell>
          <cell r="BW245">
            <v>449929.07</v>
          </cell>
          <cell r="BX245">
            <v>1543040.39</v>
          </cell>
          <cell r="BY245">
            <v>1035913.5</v>
          </cell>
          <cell r="BZ245">
            <v>906453.21</v>
          </cell>
          <cell r="CA245">
            <v>1020765.53</v>
          </cell>
          <cell r="CB245">
            <v>4877541</v>
          </cell>
          <cell r="CC245">
            <v>2584294.5099999998</v>
          </cell>
          <cell r="CD245">
            <v>1942552.58</v>
          </cell>
          <cell r="CE245">
            <v>1333962.6000000001</v>
          </cell>
          <cell r="CF245">
            <v>277345.01</v>
          </cell>
          <cell r="CG245">
            <v>388469.34</v>
          </cell>
          <cell r="CH245">
            <v>946502.05</v>
          </cell>
          <cell r="CI245">
            <v>584506.15</v>
          </cell>
          <cell r="CJ245">
            <v>3749936.22</v>
          </cell>
          <cell r="CK245">
            <v>375967.65</v>
          </cell>
          <cell r="CL245">
            <v>412491.34</v>
          </cell>
        </row>
        <row r="246">
          <cell r="A246" t="str">
            <v>5104010104.107</v>
          </cell>
          <cell r="B246" t="str">
            <v>วัสดุก่อสร้างใช้ไป</v>
          </cell>
          <cell r="C246">
            <v>1316708</v>
          </cell>
          <cell r="D246">
            <v>440521</v>
          </cell>
          <cell r="E246">
            <v>121865</v>
          </cell>
          <cell r="F246">
            <v>138898</v>
          </cell>
          <cell r="G246">
            <v>48029</v>
          </cell>
          <cell r="H246">
            <v>123724</v>
          </cell>
          <cell r="I246">
            <v>86156</v>
          </cell>
          <cell r="J246">
            <v>333700</v>
          </cell>
          <cell r="K246">
            <v>153963</v>
          </cell>
          <cell r="L246">
            <v>44657</v>
          </cell>
          <cell r="M246">
            <v>94339</v>
          </cell>
          <cell r="N246">
            <v>510</v>
          </cell>
          <cell r="O246">
            <v>2911957.94</v>
          </cell>
          <cell r="P246">
            <v>164271</v>
          </cell>
          <cell r="Q246">
            <v>245970</v>
          </cell>
          <cell r="R246">
            <v>895261.95</v>
          </cell>
          <cell r="S246">
            <v>93135.31</v>
          </cell>
          <cell r="T246">
            <v>359735.71</v>
          </cell>
          <cell r="U246">
            <v>404118</v>
          </cell>
          <cell r="V246">
            <v>57175</v>
          </cell>
          <cell r="W246">
            <v>3352610.4</v>
          </cell>
          <cell r="X246">
            <v>97847</v>
          </cell>
          <cell r="Y246">
            <v>2154358.4</v>
          </cell>
          <cell r="Z246">
            <v>106338</v>
          </cell>
          <cell r="AA246">
            <v>122840.12</v>
          </cell>
          <cell r="AB246">
            <v>163363</v>
          </cell>
          <cell r="AC246">
            <v>866791.11</v>
          </cell>
          <cell r="AD246">
            <v>1140442</v>
          </cell>
          <cell r="AE246">
            <v>99322.94</v>
          </cell>
          <cell r="AF246">
            <v>485539</v>
          </cell>
          <cell r="AG246">
            <v>148788</v>
          </cell>
          <cell r="AH246">
            <v>55452</v>
          </cell>
          <cell r="AI246">
            <v>193079.75</v>
          </cell>
          <cell r="AJ246">
            <v>711876.78</v>
          </cell>
          <cell r="AK246">
            <v>3242703.55</v>
          </cell>
          <cell r="AL246">
            <v>131303</v>
          </cell>
          <cell r="AM246">
            <v>52525</v>
          </cell>
          <cell r="AN246">
            <v>365441.84</v>
          </cell>
          <cell r="AO246">
            <v>981067.5</v>
          </cell>
          <cell r="AP246">
            <v>133276.9</v>
          </cell>
          <cell r="AQ246">
            <v>33368</v>
          </cell>
          <cell r="AR246">
            <v>406520.05</v>
          </cell>
          <cell r="AS246">
            <v>175311</v>
          </cell>
          <cell r="AT246">
            <v>346829.82</v>
          </cell>
          <cell r="AU246">
            <v>303447.8</v>
          </cell>
          <cell r="AV246">
            <v>199205</v>
          </cell>
          <cell r="AW246">
            <v>218654</v>
          </cell>
          <cell r="AX246">
            <v>693007</v>
          </cell>
          <cell r="AY246">
            <v>287898</v>
          </cell>
          <cell r="AZ246">
            <v>293342.46000000002</v>
          </cell>
          <cell r="BA246">
            <v>587505</v>
          </cell>
          <cell r="BB246">
            <v>170848</v>
          </cell>
          <cell r="BC246">
            <v>779322.35</v>
          </cell>
          <cell r="BD246">
            <v>180999.39</v>
          </cell>
          <cell r="BE246">
            <v>22168</v>
          </cell>
          <cell r="BF246">
            <v>139755.35</v>
          </cell>
          <cell r="BG246">
            <v>458286.25</v>
          </cell>
          <cell r="BH246">
            <v>51954</v>
          </cell>
          <cell r="BI246">
            <v>21781</v>
          </cell>
          <cell r="BJ246">
            <v>39975</v>
          </cell>
          <cell r="BK246">
            <v>86352.3</v>
          </cell>
          <cell r="BL246">
            <v>722531</v>
          </cell>
          <cell r="BM246">
            <v>196763</v>
          </cell>
          <cell r="BN246">
            <v>132178</v>
          </cell>
          <cell r="BO246">
            <v>18258</v>
          </cell>
          <cell r="BP246">
            <v>336259</v>
          </cell>
          <cell r="BQ246">
            <v>743999</v>
          </cell>
          <cell r="BR246">
            <v>1806820.16</v>
          </cell>
          <cell r="BS246">
            <v>68928</v>
          </cell>
          <cell r="BT246">
            <v>193222.25</v>
          </cell>
          <cell r="BU246">
            <v>279250.84000000003</v>
          </cell>
          <cell r="BV246">
            <v>179489.37</v>
          </cell>
          <cell r="BW246">
            <v>92418</v>
          </cell>
          <cell r="BX246">
            <v>39260</v>
          </cell>
          <cell r="BY246">
            <v>57479</v>
          </cell>
          <cell r="BZ246">
            <v>34129.870000000003</v>
          </cell>
          <cell r="CA246">
            <v>79053.53</v>
          </cell>
          <cell r="CB246">
            <v>97020</v>
          </cell>
          <cell r="CC246">
            <v>581406.30000000005</v>
          </cell>
          <cell r="CD246">
            <v>1245987.3400000001</v>
          </cell>
          <cell r="CE246">
            <v>224695.06</v>
          </cell>
          <cell r="CF246">
            <v>78225</v>
          </cell>
          <cell r="CG246">
            <v>217981</v>
          </cell>
          <cell r="CH246">
            <v>39116</v>
          </cell>
          <cell r="CI246">
            <v>74648.2</v>
          </cell>
          <cell r="CJ246">
            <v>1186499.93</v>
          </cell>
          <cell r="CK246">
            <v>12877</v>
          </cell>
          <cell r="CL246">
            <v>12385</v>
          </cell>
        </row>
        <row r="247">
          <cell r="A247" t="str">
            <v>5104010104.108</v>
          </cell>
          <cell r="B247" t="str">
            <v>วัสดุอื่นใช้ไป</v>
          </cell>
          <cell r="C247">
            <v>0</v>
          </cell>
          <cell r="D247">
            <v>95800</v>
          </cell>
          <cell r="E247">
            <v>150139.20000000001</v>
          </cell>
          <cell r="F247">
            <v>85085</v>
          </cell>
          <cell r="G247">
            <v>104482</v>
          </cell>
          <cell r="H247">
            <v>149206.01999999999</v>
          </cell>
          <cell r="I247">
            <v>48782.64</v>
          </cell>
          <cell r="J247">
            <v>0</v>
          </cell>
          <cell r="K247">
            <v>1640</v>
          </cell>
          <cell r="L247">
            <v>0</v>
          </cell>
          <cell r="M247">
            <v>12050</v>
          </cell>
          <cell r="N247">
            <v>7980</v>
          </cell>
          <cell r="O247">
            <v>18540.5</v>
          </cell>
          <cell r="P247">
            <v>31155</v>
          </cell>
          <cell r="Q247">
            <v>10550</v>
          </cell>
          <cell r="R247">
            <v>0</v>
          </cell>
          <cell r="S247">
            <v>586508.84</v>
          </cell>
          <cell r="T247">
            <v>313738</v>
          </cell>
          <cell r="U247">
            <v>714434.47</v>
          </cell>
          <cell r="V247">
            <v>3365</v>
          </cell>
          <cell r="W247">
            <v>325650</v>
          </cell>
          <cell r="X247">
            <v>17066</v>
          </cell>
          <cell r="Y247">
            <v>162200</v>
          </cell>
          <cell r="Z247">
            <v>0</v>
          </cell>
          <cell r="AA247">
            <v>64742</v>
          </cell>
          <cell r="AB247">
            <v>75130</v>
          </cell>
          <cell r="AC247">
            <v>10100</v>
          </cell>
          <cell r="AD247">
            <v>604165</v>
          </cell>
          <cell r="AE247">
            <v>10948.2</v>
          </cell>
          <cell r="AF247">
            <v>32980</v>
          </cell>
          <cell r="AG247">
            <v>240470</v>
          </cell>
          <cell r="AH247">
            <v>2830</v>
          </cell>
          <cell r="AI247">
            <v>20875</v>
          </cell>
          <cell r="AJ247">
            <v>54305</v>
          </cell>
          <cell r="AK247">
            <v>134500</v>
          </cell>
          <cell r="AL247">
            <v>0</v>
          </cell>
          <cell r="AM247">
            <v>20260</v>
          </cell>
          <cell r="AN247">
            <v>87800</v>
          </cell>
          <cell r="AO247">
            <v>513090</v>
          </cell>
          <cell r="AP247">
            <v>85191.26</v>
          </cell>
          <cell r="AQ247">
            <v>6950</v>
          </cell>
          <cell r="AR247">
            <v>8993374.8399999999</v>
          </cell>
          <cell r="AS247">
            <v>16555</v>
          </cell>
          <cell r="AT247">
            <v>1807022.11</v>
          </cell>
          <cell r="AU247">
            <v>0</v>
          </cell>
          <cell r="AV247">
            <v>43197</v>
          </cell>
          <cell r="AW247">
            <v>144906</v>
          </cell>
          <cell r="AX247">
            <v>784085.29</v>
          </cell>
          <cell r="AY247">
            <v>714169.6</v>
          </cell>
          <cell r="AZ247">
            <v>28513.45</v>
          </cell>
          <cell r="BA247">
            <v>54338</v>
          </cell>
          <cell r="BB247">
            <v>4860</v>
          </cell>
          <cell r="BC247">
            <v>509458</v>
          </cell>
          <cell r="BD247">
            <v>10990.1</v>
          </cell>
          <cell r="BE247">
            <v>230</v>
          </cell>
          <cell r="BF247">
            <v>72750</v>
          </cell>
          <cell r="BG247">
            <v>1067102.6499999999</v>
          </cell>
          <cell r="BH247">
            <v>224519.95</v>
          </cell>
          <cell r="BI247">
            <v>15668.6</v>
          </cell>
          <cell r="BJ247">
            <v>50950</v>
          </cell>
          <cell r="BK247">
            <v>2500</v>
          </cell>
          <cell r="BL247">
            <v>24985</v>
          </cell>
          <cell r="BM247">
            <v>22200</v>
          </cell>
          <cell r="BN247">
            <v>21190.5</v>
          </cell>
          <cell r="BO247">
            <v>174355.19</v>
          </cell>
          <cell r="BP247">
            <v>1083789</v>
          </cell>
          <cell r="BQ247">
            <v>193141.31</v>
          </cell>
          <cell r="BR247">
            <v>1497353.16</v>
          </cell>
          <cell r="BS247">
            <v>89889</v>
          </cell>
          <cell r="BT247">
            <v>60770.5</v>
          </cell>
          <cell r="BU247">
            <v>9900</v>
          </cell>
          <cell r="BV247">
            <v>69599.5</v>
          </cell>
          <cell r="BW247">
            <v>0</v>
          </cell>
          <cell r="BX247">
            <v>367128.8</v>
          </cell>
          <cell r="BY247">
            <v>126157.6</v>
          </cell>
          <cell r="BZ247">
            <v>63660</v>
          </cell>
          <cell r="CA247">
            <v>24411</v>
          </cell>
          <cell r="CB247">
            <v>18149</v>
          </cell>
          <cell r="CC247">
            <v>21255</v>
          </cell>
          <cell r="CD247">
            <v>300184</v>
          </cell>
          <cell r="CE247">
            <v>82335</v>
          </cell>
          <cell r="CF247">
            <v>369569</v>
          </cell>
          <cell r="CG247">
            <v>38792</v>
          </cell>
          <cell r="CH247">
            <v>136135.6</v>
          </cell>
          <cell r="CI247">
            <v>112516.3</v>
          </cell>
          <cell r="CJ247">
            <v>454607.43</v>
          </cell>
          <cell r="CK247">
            <v>50000</v>
          </cell>
          <cell r="CL247">
            <v>0</v>
          </cell>
        </row>
        <row r="248">
          <cell r="A248" t="str">
            <v>5104010104.109</v>
          </cell>
          <cell r="B248" t="str">
            <v>สินค้าใช้ไป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25650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41526.44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</row>
        <row r="249">
          <cell r="A249" t="str">
            <v>5104010107.101</v>
          </cell>
          <cell r="B249" t="str">
            <v>ค่าซ่อมแซมอาคารและสิ่งปลูกสร้าง</v>
          </cell>
          <cell r="C249">
            <v>16500</v>
          </cell>
          <cell r="D249">
            <v>0</v>
          </cell>
          <cell r="E249">
            <v>767145</v>
          </cell>
          <cell r="F249">
            <v>152100</v>
          </cell>
          <cell r="G249">
            <v>341000</v>
          </cell>
          <cell r="H249">
            <v>0</v>
          </cell>
          <cell r="I249">
            <v>0</v>
          </cell>
          <cell r="J249">
            <v>0</v>
          </cell>
          <cell r="K249">
            <v>40000</v>
          </cell>
          <cell r="L249">
            <v>591460</v>
          </cell>
          <cell r="M249">
            <v>0</v>
          </cell>
          <cell r="N249">
            <v>440000</v>
          </cell>
          <cell r="O249">
            <v>989990</v>
          </cell>
          <cell r="P249">
            <v>1872350</v>
          </cell>
          <cell r="Q249">
            <v>98940</v>
          </cell>
          <cell r="R249">
            <v>0</v>
          </cell>
          <cell r="S249">
            <v>58636</v>
          </cell>
          <cell r="T249">
            <v>275450</v>
          </cell>
          <cell r="U249">
            <v>51710</v>
          </cell>
          <cell r="V249">
            <v>13500</v>
          </cell>
          <cell r="W249">
            <v>1685567.2</v>
          </cell>
          <cell r="X249">
            <v>0</v>
          </cell>
          <cell r="Y249">
            <v>0</v>
          </cell>
          <cell r="Z249">
            <v>113000</v>
          </cell>
          <cell r="AA249">
            <v>9000</v>
          </cell>
          <cell r="AB249">
            <v>0</v>
          </cell>
          <cell r="AC249">
            <v>0</v>
          </cell>
          <cell r="AD249">
            <v>109520</v>
          </cell>
          <cell r="AE249">
            <v>265500</v>
          </cell>
          <cell r="AF249">
            <v>496000</v>
          </cell>
          <cell r="AG249">
            <v>67600</v>
          </cell>
          <cell r="AH249">
            <v>211310</v>
          </cell>
          <cell r="AI249">
            <v>238300</v>
          </cell>
          <cell r="AJ249">
            <v>0</v>
          </cell>
          <cell r="AK249">
            <v>2049400</v>
          </cell>
          <cell r="AL249">
            <v>0</v>
          </cell>
          <cell r="AM249">
            <v>378500</v>
          </cell>
          <cell r="AN249">
            <v>242000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49310</v>
          </cell>
          <cell r="AT249">
            <v>321027</v>
          </cell>
          <cell r="AU249">
            <v>0</v>
          </cell>
          <cell r="AV249">
            <v>80000</v>
          </cell>
          <cell r="AW249">
            <v>71850</v>
          </cell>
          <cell r="AX249">
            <v>0</v>
          </cell>
          <cell r="AY249">
            <v>0</v>
          </cell>
          <cell r="AZ249">
            <v>15780</v>
          </cell>
          <cell r="BA249">
            <v>123500</v>
          </cell>
          <cell r="BB249">
            <v>515100</v>
          </cell>
          <cell r="BC249">
            <v>2335961</v>
          </cell>
          <cell r="BD249">
            <v>696380</v>
          </cell>
          <cell r="BE249">
            <v>0</v>
          </cell>
          <cell r="BF249">
            <v>0</v>
          </cell>
          <cell r="BG249">
            <v>327028</v>
          </cell>
          <cell r="BH249">
            <v>0</v>
          </cell>
          <cell r="BI249">
            <v>35000</v>
          </cell>
          <cell r="BJ249">
            <v>192590</v>
          </cell>
          <cell r="BK249">
            <v>69100</v>
          </cell>
          <cell r="BL249">
            <v>97370</v>
          </cell>
          <cell r="BM249">
            <v>360248</v>
          </cell>
          <cell r="BN249">
            <v>98455</v>
          </cell>
          <cell r="BO249">
            <v>0</v>
          </cell>
          <cell r="BP249">
            <v>15250</v>
          </cell>
          <cell r="BQ249">
            <v>267000</v>
          </cell>
          <cell r="BR249">
            <v>20890045.739999998</v>
          </cell>
          <cell r="BS249">
            <v>924841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87350</v>
          </cell>
          <cell r="BY249">
            <v>95590</v>
          </cell>
          <cell r="BZ249">
            <v>74160</v>
          </cell>
          <cell r="CA249">
            <v>0</v>
          </cell>
          <cell r="CB249">
            <v>46450</v>
          </cell>
          <cell r="CC249">
            <v>0</v>
          </cell>
          <cell r="CD249">
            <v>0</v>
          </cell>
          <cell r="CE249">
            <v>10320</v>
          </cell>
          <cell r="CF249">
            <v>96174</v>
          </cell>
          <cell r="CG249">
            <v>0</v>
          </cell>
          <cell r="CH249">
            <v>0</v>
          </cell>
          <cell r="CI249">
            <v>82000</v>
          </cell>
          <cell r="CJ249">
            <v>0</v>
          </cell>
          <cell r="CK249">
            <v>3500</v>
          </cell>
          <cell r="CL249">
            <v>220580</v>
          </cell>
        </row>
        <row r="250">
          <cell r="A250" t="str">
            <v>5104010107.102</v>
          </cell>
          <cell r="B250" t="str">
            <v>ค่าซ่อมแซมครุภัณฑ์สำนักงาน</v>
          </cell>
          <cell r="C250">
            <v>0</v>
          </cell>
          <cell r="D250">
            <v>130071.4</v>
          </cell>
          <cell r="E250">
            <v>106271.5</v>
          </cell>
          <cell r="F250">
            <v>34050</v>
          </cell>
          <cell r="G250">
            <v>9100</v>
          </cell>
          <cell r="H250">
            <v>0</v>
          </cell>
          <cell r="I250">
            <v>10600</v>
          </cell>
          <cell r="J250">
            <v>83300</v>
          </cell>
          <cell r="K250">
            <v>25100</v>
          </cell>
          <cell r="L250">
            <v>0</v>
          </cell>
          <cell r="M250">
            <v>0</v>
          </cell>
          <cell r="N250">
            <v>0</v>
          </cell>
          <cell r="O250">
            <v>182750</v>
          </cell>
          <cell r="P250">
            <v>54870.8</v>
          </cell>
          <cell r="Q250">
            <v>35150</v>
          </cell>
          <cell r="R250">
            <v>180125.5</v>
          </cell>
          <cell r="S250">
            <v>69454.100000000006</v>
          </cell>
          <cell r="T250">
            <v>30435.08</v>
          </cell>
          <cell r="U250">
            <v>5111</v>
          </cell>
          <cell r="V250">
            <v>27100</v>
          </cell>
          <cell r="W250">
            <v>296831</v>
          </cell>
          <cell r="X250">
            <v>11500</v>
          </cell>
          <cell r="Y250">
            <v>10650</v>
          </cell>
          <cell r="Z250">
            <v>99850</v>
          </cell>
          <cell r="AA250">
            <v>34251.58</v>
          </cell>
          <cell r="AB250">
            <v>2500</v>
          </cell>
          <cell r="AC250">
            <v>43705</v>
          </cell>
          <cell r="AD250">
            <v>249785</v>
          </cell>
          <cell r="AE250">
            <v>35400</v>
          </cell>
          <cell r="AF250">
            <v>31890</v>
          </cell>
          <cell r="AG250">
            <v>31900</v>
          </cell>
          <cell r="AH250">
            <v>64650</v>
          </cell>
          <cell r="AI250">
            <v>52690</v>
          </cell>
          <cell r="AJ250">
            <v>34100</v>
          </cell>
          <cell r="AK250">
            <v>2659909.15</v>
          </cell>
          <cell r="AL250">
            <v>20296</v>
          </cell>
          <cell r="AM250">
            <v>15450</v>
          </cell>
          <cell r="AN250">
            <v>0</v>
          </cell>
          <cell r="AO250">
            <v>0</v>
          </cell>
          <cell r="AP250">
            <v>0</v>
          </cell>
          <cell r="AQ250">
            <v>21790</v>
          </cell>
          <cell r="AR250">
            <v>70547.95</v>
          </cell>
          <cell r="AS250">
            <v>26525</v>
          </cell>
          <cell r="AT250">
            <v>132721.76</v>
          </cell>
          <cell r="AU250">
            <v>0</v>
          </cell>
          <cell r="AV250">
            <v>70350</v>
          </cell>
          <cell r="AW250">
            <v>1500</v>
          </cell>
          <cell r="AX250">
            <v>100622.1</v>
          </cell>
          <cell r="AY250">
            <v>103844</v>
          </cell>
          <cell r="AZ250">
            <v>25100</v>
          </cell>
          <cell r="BA250">
            <v>0</v>
          </cell>
          <cell r="BB250">
            <v>50800</v>
          </cell>
          <cell r="BC250">
            <v>389920</v>
          </cell>
          <cell r="BD250">
            <v>72280</v>
          </cell>
          <cell r="BE250">
            <v>800</v>
          </cell>
          <cell r="BF250">
            <v>75438</v>
          </cell>
          <cell r="BG250">
            <v>115236</v>
          </cell>
          <cell r="BH250">
            <v>20150</v>
          </cell>
          <cell r="BI250">
            <v>13830</v>
          </cell>
          <cell r="BJ250">
            <v>27750</v>
          </cell>
          <cell r="BK250">
            <v>18550</v>
          </cell>
          <cell r="BL250">
            <v>39530</v>
          </cell>
          <cell r="BM250">
            <v>23020</v>
          </cell>
          <cell r="BN250">
            <v>59900</v>
          </cell>
          <cell r="BO250">
            <v>13992.81</v>
          </cell>
          <cell r="BP250">
            <v>209552</v>
          </cell>
          <cell r="BQ250">
            <v>0</v>
          </cell>
          <cell r="BR250">
            <v>3033925.21</v>
          </cell>
          <cell r="BS250">
            <v>32500</v>
          </cell>
          <cell r="BT250">
            <v>99733.7</v>
          </cell>
          <cell r="BU250">
            <v>225140</v>
          </cell>
          <cell r="BV250">
            <v>0</v>
          </cell>
          <cell r="BW250">
            <v>0</v>
          </cell>
          <cell r="BX250">
            <v>202123.5</v>
          </cell>
          <cell r="BY250">
            <v>16380</v>
          </cell>
          <cell r="BZ250">
            <v>0</v>
          </cell>
          <cell r="CA250">
            <v>12900</v>
          </cell>
          <cell r="CB250">
            <v>620925.80000000005</v>
          </cell>
          <cell r="CC250">
            <v>0</v>
          </cell>
          <cell r="CD250">
            <v>15500</v>
          </cell>
          <cell r="CE250">
            <v>41776</v>
          </cell>
          <cell r="CF250">
            <v>6200.1</v>
          </cell>
          <cell r="CG250">
            <v>3500</v>
          </cell>
          <cell r="CH250">
            <v>2800</v>
          </cell>
          <cell r="CI250">
            <v>0</v>
          </cell>
          <cell r="CJ250">
            <v>17095.400000000001</v>
          </cell>
          <cell r="CK250">
            <v>15709.1</v>
          </cell>
          <cell r="CL250">
            <v>15200</v>
          </cell>
        </row>
        <row r="251">
          <cell r="A251" t="str">
            <v>5104010107.103</v>
          </cell>
          <cell r="B251" t="str">
            <v>ค่าซ่อมแซมครุภัณฑ์ยานพาหนะและขนส่ง</v>
          </cell>
          <cell r="C251">
            <v>0</v>
          </cell>
          <cell r="D251">
            <v>155843.60999999999</v>
          </cell>
          <cell r="E251">
            <v>125811.81</v>
          </cell>
          <cell r="F251">
            <v>390412.65</v>
          </cell>
          <cell r="G251">
            <v>43391.31</v>
          </cell>
          <cell r="H251">
            <v>119730</v>
          </cell>
          <cell r="I251">
            <v>85519.5</v>
          </cell>
          <cell r="J251">
            <v>415846.92</v>
          </cell>
          <cell r="K251">
            <v>179835</v>
          </cell>
          <cell r="L251">
            <v>194641</v>
          </cell>
          <cell r="M251">
            <v>347469.93</v>
          </cell>
          <cell r="N251">
            <v>42760</v>
          </cell>
          <cell r="O251">
            <v>662562.65</v>
          </cell>
          <cell r="P251">
            <v>223020.55</v>
          </cell>
          <cell r="Q251">
            <v>159119.79999999999</v>
          </cell>
          <cell r="R251">
            <v>175206.37</v>
          </cell>
          <cell r="S251">
            <v>426825.72</v>
          </cell>
          <cell r="T251">
            <v>309356.27</v>
          </cell>
          <cell r="U251">
            <v>174631.02</v>
          </cell>
          <cell r="V251">
            <v>83807.7</v>
          </cell>
          <cell r="W251">
            <v>781547.97</v>
          </cell>
          <cell r="X251">
            <v>56795.1</v>
          </cell>
          <cell r="Y251">
            <v>21873.47</v>
          </cell>
          <cell r="Z251">
            <v>149103.82</v>
          </cell>
          <cell r="AA251">
            <v>121051.02</v>
          </cell>
          <cell r="AB251">
            <v>184754.2</v>
          </cell>
          <cell r="AC251">
            <v>169164.47</v>
          </cell>
          <cell r="AD251">
            <v>432601.3</v>
          </cell>
          <cell r="AE251">
            <v>133368.14000000001</v>
          </cell>
          <cell r="AF251">
            <v>136137.9</v>
          </cell>
          <cell r="AG251">
            <v>353659.72</v>
          </cell>
          <cell r="AH251">
            <v>306161.59999999998</v>
          </cell>
          <cell r="AI251">
            <v>102334.97</v>
          </cell>
          <cell r="AJ251">
            <v>153009.04999999999</v>
          </cell>
          <cell r="AK251">
            <v>783449.59999999998</v>
          </cell>
          <cell r="AL251">
            <v>369924.5</v>
          </cell>
          <cell r="AM251">
            <v>214724.6</v>
          </cell>
          <cell r="AN251">
            <v>177479.66</v>
          </cell>
          <cell r="AO251">
            <v>164066.85999999999</v>
          </cell>
          <cell r="AP251">
            <v>501656.03</v>
          </cell>
          <cell r="AQ251">
            <v>190622.88</v>
          </cell>
          <cell r="AR251">
            <v>292241.08</v>
          </cell>
          <cell r="AS251">
            <v>204158.9</v>
          </cell>
          <cell r="AT251">
            <v>891178.4</v>
          </cell>
          <cell r="AU251">
            <v>229485</v>
          </cell>
          <cell r="AV251">
            <v>184568.39</v>
          </cell>
          <cell r="AW251">
            <v>98464.94</v>
          </cell>
          <cell r="AX251">
            <v>329863.57</v>
          </cell>
          <cell r="AY251">
            <v>146479.35</v>
          </cell>
          <cell r="AZ251">
            <v>134858.74</v>
          </cell>
          <cell r="BA251">
            <v>565900.67000000004</v>
          </cell>
          <cell r="BB251">
            <v>268681.05</v>
          </cell>
          <cell r="BC251">
            <v>343533.5</v>
          </cell>
          <cell r="BD251">
            <v>331709.25</v>
          </cell>
          <cell r="BE251">
            <v>45044.72</v>
          </cell>
          <cell r="BF251">
            <v>164452.14000000001</v>
          </cell>
          <cell r="BG251">
            <v>297923.74</v>
          </cell>
          <cell r="BH251">
            <v>26148.080000000002</v>
          </cell>
          <cell r="BI251">
            <v>0</v>
          </cell>
          <cell r="BJ251">
            <v>180975.78</v>
          </cell>
          <cell r="BK251">
            <v>21422.97</v>
          </cell>
          <cell r="BL251">
            <v>503058.77</v>
          </cell>
          <cell r="BM251">
            <v>188532.17</v>
          </cell>
          <cell r="BN251">
            <v>76842</v>
          </cell>
          <cell r="BO251">
            <v>278605.24</v>
          </cell>
          <cell r="BP251">
            <v>357433.81</v>
          </cell>
          <cell r="BQ251">
            <v>0</v>
          </cell>
          <cell r="BR251">
            <v>1272806.99</v>
          </cell>
          <cell r="BS251">
            <v>129746.43</v>
          </cell>
          <cell r="BT251">
            <v>173534.1</v>
          </cell>
          <cell r="BU251">
            <v>490082.42</v>
          </cell>
          <cell r="BV251">
            <v>1860</v>
          </cell>
          <cell r="BW251">
            <v>168657.34</v>
          </cell>
          <cell r="BX251">
            <v>316259.71999999997</v>
          </cell>
          <cell r="BY251">
            <v>107716.71</v>
          </cell>
          <cell r="BZ251">
            <v>144943.07999999999</v>
          </cell>
          <cell r="CA251">
            <v>108069.95</v>
          </cell>
          <cell r="CB251">
            <v>305030.62</v>
          </cell>
          <cell r="CC251">
            <v>113377.68</v>
          </cell>
          <cell r="CD251">
            <v>182051.18</v>
          </cell>
          <cell r="CE251">
            <v>0</v>
          </cell>
          <cell r="CF251">
            <v>132195.1</v>
          </cell>
          <cell r="CG251">
            <v>212029</v>
          </cell>
          <cell r="CH251">
            <v>6146.2</v>
          </cell>
          <cell r="CI251">
            <v>7030</v>
          </cell>
          <cell r="CJ251">
            <v>490749.53</v>
          </cell>
          <cell r="CK251">
            <v>59031.34</v>
          </cell>
          <cell r="CL251">
            <v>41230.42</v>
          </cell>
        </row>
        <row r="252">
          <cell r="A252" t="str">
            <v>5104010107.104</v>
          </cell>
          <cell r="B252" t="str">
            <v>ค่าซ่อมแซมครุภัณฑ์ไฟฟ้าและวิทยุ</v>
          </cell>
          <cell r="C252">
            <v>0</v>
          </cell>
          <cell r="D252">
            <v>11550</v>
          </cell>
          <cell r="E252">
            <v>0</v>
          </cell>
          <cell r="F252">
            <v>0</v>
          </cell>
          <cell r="G252">
            <v>1605</v>
          </cell>
          <cell r="H252">
            <v>0</v>
          </cell>
          <cell r="I252">
            <v>0</v>
          </cell>
          <cell r="J252">
            <v>160150</v>
          </cell>
          <cell r="K252">
            <v>85061.46</v>
          </cell>
          <cell r="L252">
            <v>702743.86</v>
          </cell>
          <cell r="M252">
            <v>0</v>
          </cell>
          <cell r="N252">
            <v>0</v>
          </cell>
          <cell r="O252">
            <v>1560</v>
          </cell>
          <cell r="P252">
            <v>242380</v>
          </cell>
          <cell r="Q252">
            <v>0</v>
          </cell>
          <cell r="R252">
            <v>55322</v>
          </cell>
          <cell r="S252">
            <v>171270</v>
          </cell>
          <cell r="T252">
            <v>268962.55</v>
          </cell>
          <cell r="U252">
            <v>101200.5</v>
          </cell>
          <cell r="V252">
            <v>0</v>
          </cell>
          <cell r="W252">
            <v>70490</v>
          </cell>
          <cell r="X252">
            <v>12175</v>
          </cell>
          <cell r="Y252">
            <v>0</v>
          </cell>
          <cell r="Z252">
            <v>0</v>
          </cell>
          <cell r="AA252">
            <v>4250</v>
          </cell>
          <cell r="AB252">
            <v>0</v>
          </cell>
          <cell r="AC252">
            <v>0</v>
          </cell>
          <cell r="AD252">
            <v>22878.5</v>
          </cell>
          <cell r="AE252">
            <v>4350</v>
          </cell>
          <cell r="AF252">
            <v>223515</v>
          </cell>
          <cell r="AG252">
            <v>5000</v>
          </cell>
          <cell r="AH252">
            <v>1900</v>
          </cell>
          <cell r="AI252">
            <v>94820</v>
          </cell>
          <cell r="AJ252">
            <v>0</v>
          </cell>
          <cell r="AK252">
            <v>0</v>
          </cell>
          <cell r="AL252">
            <v>0</v>
          </cell>
          <cell r="AM252">
            <v>49500</v>
          </cell>
          <cell r="AN252">
            <v>0</v>
          </cell>
          <cell r="AO252">
            <v>0</v>
          </cell>
          <cell r="AP252">
            <v>29853</v>
          </cell>
          <cell r="AQ252">
            <v>0</v>
          </cell>
          <cell r="AR252">
            <v>0</v>
          </cell>
          <cell r="AS252">
            <v>0</v>
          </cell>
          <cell r="AT252">
            <v>91600</v>
          </cell>
          <cell r="AU252">
            <v>0</v>
          </cell>
          <cell r="AV252">
            <v>0</v>
          </cell>
          <cell r="AW252">
            <v>0</v>
          </cell>
          <cell r="AX252">
            <v>101008</v>
          </cell>
          <cell r="AY252">
            <v>0</v>
          </cell>
          <cell r="AZ252">
            <v>0</v>
          </cell>
          <cell r="BA252">
            <v>0</v>
          </cell>
          <cell r="BB252">
            <v>45400.1</v>
          </cell>
          <cell r="BC252">
            <v>0</v>
          </cell>
          <cell r="BD252">
            <v>63130</v>
          </cell>
          <cell r="BE252">
            <v>9277.9699999999993</v>
          </cell>
          <cell r="BF252">
            <v>2550</v>
          </cell>
          <cell r="BG252">
            <v>6403.06</v>
          </cell>
          <cell r="BH252">
            <v>650</v>
          </cell>
          <cell r="BI252">
            <v>0</v>
          </cell>
          <cell r="BJ252">
            <v>69550</v>
          </cell>
          <cell r="BK252">
            <v>0</v>
          </cell>
          <cell r="BL252">
            <v>50000</v>
          </cell>
          <cell r="BM252">
            <v>0</v>
          </cell>
          <cell r="BN252">
            <v>82450</v>
          </cell>
          <cell r="BO252">
            <v>600</v>
          </cell>
          <cell r="BP252">
            <v>187331</v>
          </cell>
          <cell r="BQ252">
            <v>0</v>
          </cell>
          <cell r="BR252">
            <v>1926569.3</v>
          </cell>
          <cell r="BS252">
            <v>4653.4799999999996</v>
          </cell>
          <cell r="BT252">
            <v>1950</v>
          </cell>
          <cell r="BU252">
            <v>1310</v>
          </cell>
          <cell r="BV252">
            <v>0</v>
          </cell>
          <cell r="BW252">
            <v>5250</v>
          </cell>
          <cell r="BX252">
            <v>60641</v>
          </cell>
          <cell r="BY252">
            <v>4104.3500000000004</v>
          </cell>
          <cell r="BZ252">
            <v>28940</v>
          </cell>
          <cell r="CA252">
            <v>500</v>
          </cell>
          <cell r="CB252">
            <v>500</v>
          </cell>
          <cell r="CC252">
            <v>79300</v>
          </cell>
          <cell r="CD252">
            <v>16975.5</v>
          </cell>
          <cell r="CE252">
            <v>0</v>
          </cell>
          <cell r="CF252">
            <v>2840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48150</v>
          </cell>
        </row>
        <row r="253">
          <cell r="A253" t="str">
            <v>5104010107.105</v>
          </cell>
          <cell r="B253" t="str">
            <v>ค่าซ่อมแซมครุภัณฑ์โฆษณาและเผยแพร่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69867</v>
          </cell>
          <cell r="L253">
            <v>1040</v>
          </cell>
          <cell r="M253">
            <v>0</v>
          </cell>
          <cell r="N253">
            <v>0</v>
          </cell>
          <cell r="O253">
            <v>7200</v>
          </cell>
          <cell r="P253">
            <v>1400</v>
          </cell>
          <cell r="Q253">
            <v>0</v>
          </cell>
          <cell r="R253">
            <v>1900</v>
          </cell>
          <cell r="S253">
            <v>0</v>
          </cell>
          <cell r="T253">
            <v>0</v>
          </cell>
          <cell r="U253">
            <v>500</v>
          </cell>
          <cell r="V253">
            <v>0</v>
          </cell>
          <cell r="W253">
            <v>17065</v>
          </cell>
          <cell r="X253">
            <v>1500</v>
          </cell>
          <cell r="Y253">
            <v>0</v>
          </cell>
          <cell r="Z253">
            <v>2500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73400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2150</v>
          </cell>
          <cell r="AU253">
            <v>0</v>
          </cell>
          <cell r="AV253">
            <v>0</v>
          </cell>
          <cell r="AW253">
            <v>0</v>
          </cell>
          <cell r="AX253">
            <v>7500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9550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7800</v>
          </cell>
          <cell r="BO253">
            <v>0</v>
          </cell>
          <cell r="BP253">
            <v>1350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1600</v>
          </cell>
          <cell r="BV253">
            <v>0</v>
          </cell>
          <cell r="BW253">
            <v>0</v>
          </cell>
          <cell r="BX253">
            <v>46200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</row>
        <row r="254">
          <cell r="A254" t="str">
            <v>5104010107.106</v>
          </cell>
          <cell r="B254" t="str">
            <v>ค่าซ่อมแซมครุภัณฑ์วิทยาศาสตร์และการแพทย์</v>
          </cell>
          <cell r="C254">
            <v>948633.21</v>
          </cell>
          <cell r="D254">
            <v>76987</v>
          </cell>
          <cell r="E254">
            <v>92354.95</v>
          </cell>
          <cell r="F254">
            <v>0</v>
          </cell>
          <cell r="G254">
            <v>42130</v>
          </cell>
          <cell r="H254">
            <v>0</v>
          </cell>
          <cell r="I254">
            <v>638737.78</v>
          </cell>
          <cell r="J254">
            <v>879623.36</v>
          </cell>
          <cell r="K254">
            <v>42560</v>
          </cell>
          <cell r="L254">
            <v>81095.8</v>
          </cell>
          <cell r="M254">
            <v>353378.12</v>
          </cell>
          <cell r="N254">
            <v>73575</v>
          </cell>
          <cell r="O254">
            <v>1585406.29</v>
          </cell>
          <cell r="P254">
            <v>223081.69</v>
          </cell>
          <cell r="Q254">
            <v>12420</v>
          </cell>
          <cell r="R254">
            <v>359455.32</v>
          </cell>
          <cell r="S254">
            <v>67546.100000000006</v>
          </cell>
          <cell r="T254">
            <v>45000</v>
          </cell>
          <cell r="U254">
            <v>134632.5</v>
          </cell>
          <cell r="V254">
            <v>37920.800000000003</v>
          </cell>
          <cell r="W254">
            <v>2230590.83</v>
          </cell>
          <cell r="X254">
            <v>28786</v>
          </cell>
          <cell r="Y254">
            <v>38028</v>
          </cell>
          <cell r="Z254">
            <v>35152.5</v>
          </cell>
          <cell r="AA254">
            <v>50200</v>
          </cell>
          <cell r="AB254">
            <v>134820</v>
          </cell>
          <cell r="AC254">
            <v>19500</v>
          </cell>
          <cell r="AD254">
            <v>710884.86</v>
          </cell>
          <cell r="AE254">
            <v>106863.7</v>
          </cell>
          <cell r="AF254">
            <v>78659.3</v>
          </cell>
          <cell r="AG254">
            <v>122950</v>
          </cell>
          <cell r="AH254">
            <v>231704</v>
          </cell>
          <cell r="AI254">
            <v>154498</v>
          </cell>
          <cell r="AJ254">
            <v>98870.7</v>
          </cell>
          <cell r="AK254">
            <v>5721318.3899999997</v>
          </cell>
          <cell r="AL254">
            <v>81573.5</v>
          </cell>
          <cell r="AM254">
            <v>87508</v>
          </cell>
          <cell r="AN254">
            <v>332483.65000000002</v>
          </cell>
          <cell r="AO254">
            <v>114824.5</v>
          </cell>
          <cell r="AP254">
            <v>182859.81</v>
          </cell>
          <cell r="AQ254">
            <v>99159.99</v>
          </cell>
          <cell r="AR254">
            <v>64630</v>
          </cell>
          <cell r="AS254">
            <v>57630</v>
          </cell>
          <cell r="AT254">
            <v>312255</v>
          </cell>
          <cell r="AU254">
            <v>255283.63</v>
          </cell>
          <cell r="AV254">
            <v>62027.61</v>
          </cell>
          <cell r="AW254">
            <v>34450.699999999997</v>
          </cell>
          <cell r="AX254">
            <v>106927.3</v>
          </cell>
          <cell r="AY254">
            <v>126624.23</v>
          </cell>
          <cell r="AZ254">
            <v>96335</v>
          </cell>
          <cell r="BA254">
            <v>950004.4</v>
          </cell>
          <cell r="BB254">
            <v>237817.16</v>
          </cell>
          <cell r="BC254">
            <v>2199273.83</v>
          </cell>
          <cell r="BD254">
            <v>383430.6</v>
          </cell>
          <cell r="BE254">
            <v>19196.900000000001</v>
          </cell>
          <cell r="BF254">
            <v>11330</v>
          </cell>
          <cell r="BG254">
            <v>2088055.06</v>
          </cell>
          <cell r="BH254">
            <v>99382</v>
          </cell>
          <cell r="BI254">
            <v>18800</v>
          </cell>
          <cell r="BJ254">
            <v>98700</v>
          </cell>
          <cell r="BK254">
            <v>7200</v>
          </cell>
          <cell r="BL254">
            <v>2270760.29</v>
          </cell>
          <cell r="BM254">
            <v>83155</v>
          </cell>
          <cell r="BN254">
            <v>88984.4</v>
          </cell>
          <cell r="BO254">
            <v>217539.83</v>
          </cell>
          <cell r="BP254">
            <v>347590</v>
          </cell>
          <cell r="BQ254">
            <v>14383</v>
          </cell>
          <cell r="BR254">
            <v>13578755.949999999</v>
          </cell>
          <cell r="BS254">
            <v>85980</v>
          </cell>
          <cell r="BT254">
            <v>69986</v>
          </cell>
          <cell r="BU254">
            <v>144090.6</v>
          </cell>
          <cell r="BV254">
            <v>0</v>
          </cell>
          <cell r="BW254">
            <v>0</v>
          </cell>
          <cell r="BX254">
            <v>319331.65999999997</v>
          </cell>
          <cell r="BY254">
            <v>48879</v>
          </cell>
          <cell r="BZ254">
            <v>199415</v>
          </cell>
          <cell r="CA254">
            <v>142700</v>
          </cell>
          <cell r="CB254">
            <v>114300</v>
          </cell>
          <cell r="CC254">
            <v>87430</v>
          </cell>
          <cell r="CD254">
            <v>145225</v>
          </cell>
          <cell r="CE254">
            <v>628803</v>
          </cell>
          <cell r="CF254">
            <v>174652.85</v>
          </cell>
          <cell r="CG254">
            <v>16591</v>
          </cell>
          <cell r="CH254">
            <v>44000</v>
          </cell>
          <cell r="CI254">
            <v>65060</v>
          </cell>
          <cell r="CJ254">
            <v>352130</v>
          </cell>
          <cell r="CK254">
            <v>27800</v>
          </cell>
          <cell r="CL254">
            <v>0</v>
          </cell>
        </row>
        <row r="255">
          <cell r="A255" t="str">
            <v>5104010107.107</v>
          </cell>
          <cell r="B255" t="str">
            <v>ค่าซ่อมแซมครุภัณฑ์คอมพิวเตอร์</v>
          </cell>
          <cell r="C255">
            <v>0</v>
          </cell>
          <cell r="D255">
            <v>5400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2490</v>
          </cell>
          <cell r="J255">
            <v>8770</v>
          </cell>
          <cell r="K255">
            <v>0</v>
          </cell>
          <cell r="L255">
            <v>53440</v>
          </cell>
          <cell r="M255">
            <v>2500</v>
          </cell>
          <cell r="N255">
            <v>2320</v>
          </cell>
          <cell r="O255">
            <v>17240</v>
          </cell>
          <cell r="P255">
            <v>21000</v>
          </cell>
          <cell r="Q255">
            <v>14500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4700</v>
          </cell>
          <cell r="W255">
            <v>24200</v>
          </cell>
          <cell r="X255">
            <v>5500</v>
          </cell>
          <cell r="Y255">
            <v>5350</v>
          </cell>
          <cell r="Z255">
            <v>0</v>
          </cell>
          <cell r="AA255">
            <v>200</v>
          </cell>
          <cell r="AB255">
            <v>6600</v>
          </cell>
          <cell r="AC255">
            <v>6770</v>
          </cell>
          <cell r="AD255">
            <v>34568</v>
          </cell>
          <cell r="AE255">
            <v>8550</v>
          </cell>
          <cell r="AF255">
            <v>4500</v>
          </cell>
          <cell r="AG255">
            <v>18500</v>
          </cell>
          <cell r="AH255">
            <v>4000</v>
          </cell>
          <cell r="AI255">
            <v>4700</v>
          </cell>
          <cell r="AJ255">
            <v>1500</v>
          </cell>
          <cell r="AK255">
            <v>596789</v>
          </cell>
          <cell r="AL255">
            <v>17040</v>
          </cell>
          <cell r="AM255">
            <v>0</v>
          </cell>
          <cell r="AN255">
            <v>5290</v>
          </cell>
          <cell r="AO255">
            <v>6650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1850</v>
          </cell>
          <cell r="AW255">
            <v>350</v>
          </cell>
          <cell r="AX255">
            <v>0</v>
          </cell>
          <cell r="AY255">
            <v>1500</v>
          </cell>
          <cell r="AZ255">
            <v>0</v>
          </cell>
          <cell r="BA255">
            <v>24000</v>
          </cell>
          <cell r="BB255">
            <v>20900</v>
          </cell>
          <cell r="BC255">
            <v>300</v>
          </cell>
          <cell r="BD255">
            <v>0</v>
          </cell>
          <cell r="BE255">
            <v>1400</v>
          </cell>
          <cell r="BF255">
            <v>0</v>
          </cell>
          <cell r="BG255">
            <v>77496.89</v>
          </cell>
          <cell r="BH255">
            <v>400</v>
          </cell>
          <cell r="BI255">
            <v>6152.5</v>
          </cell>
          <cell r="BJ255">
            <v>0</v>
          </cell>
          <cell r="BK255">
            <v>0</v>
          </cell>
          <cell r="BL255">
            <v>419637</v>
          </cell>
          <cell r="BM255">
            <v>2000</v>
          </cell>
          <cell r="BN255">
            <v>7900</v>
          </cell>
          <cell r="BO255">
            <v>5580</v>
          </cell>
          <cell r="BP255">
            <v>0</v>
          </cell>
          <cell r="BQ255">
            <v>0</v>
          </cell>
          <cell r="BR255">
            <v>214930</v>
          </cell>
          <cell r="BS255">
            <v>16400</v>
          </cell>
          <cell r="BT255">
            <v>3650</v>
          </cell>
          <cell r="BU255">
            <v>0</v>
          </cell>
          <cell r="BV255">
            <v>2500</v>
          </cell>
          <cell r="BW255">
            <v>0</v>
          </cell>
          <cell r="BX255">
            <v>0</v>
          </cell>
          <cell r="BY255">
            <v>2100</v>
          </cell>
          <cell r="BZ255">
            <v>13000</v>
          </cell>
          <cell r="CA255">
            <v>0</v>
          </cell>
          <cell r="CB255">
            <v>0</v>
          </cell>
          <cell r="CC255">
            <v>3260</v>
          </cell>
          <cell r="CD255">
            <v>0</v>
          </cell>
          <cell r="CE255">
            <v>4480</v>
          </cell>
          <cell r="CF255">
            <v>0</v>
          </cell>
          <cell r="CG255">
            <v>0</v>
          </cell>
          <cell r="CH255">
            <v>1350</v>
          </cell>
          <cell r="CI255">
            <v>4400</v>
          </cell>
          <cell r="CJ255">
            <v>4300</v>
          </cell>
          <cell r="CK255">
            <v>0</v>
          </cell>
          <cell r="CL255">
            <v>4790</v>
          </cell>
        </row>
        <row r="256">
          <cell r="A256" t="str">
            <v>5104010107.108</v>
          </cell>
          <cell r="B256" t="str">
            <v>ค่าซ่อมแซมครุภัณฑ์อื่น</v>
          </cell>
          <cell r="C256">
            <v>15670</v>
          </cell>
          <cell r="D256">
            <v>2996</v>
          </cell>
          <cell r="E256">
            <v>68500</v>
          </cell>
          <cell r="F256">
            <v>40003.75</v>
          </cell>
          <cell r="G256">
            <v>35081.01</v>
          </cell>
          <cell r="H256">
            <v>0</v>
          </cell>
          <cell r="I256">
            <v>54280</v>
          </cell>
          <cell r="J256">
            <v>58760.4</v>
          </cell>
          <cell r="K256">
            <v>134240</v>
          </cell>
          <cell r="L256">
            <v>168122.45</v>
          </cell>
          <cell r="M256">
            <v>75004</v>
          </cell>
          <cell r="N256">
            <v>0</v>
          </cell>
          <cell r="O256">
            <v>24948</v>
          </cell>
          <cell r="P256">
            <v>45685.65</v>
          </cell>
          <cell r="Q256">
            <v>109404.05</v>
          </cell>
          <cell r="R256">
            <v>231694.99</v>
          </cell>
          <cell r="S256">
            <v>134701.01</v>
          </cell>
          <cell r="T256">
            <v>0</v>
          </cell>
          <cell r="U256">
            <v>9250</v>
          </cell>
          <cell r="V256">
            <v>6070</v>
          </cell>
          <cell r="W256">
            <v>606674.29</v>
          </cell>
          <cell r="X256">
            <v>0</v>
          </cell>
          <cell r="Y256">
            <v>74637</v>
          </cell>
          <cell r="Z256">
            <v>29680</v>
          </cell>
          <cell r="AA256">
            <v>23196.400000000001</v>
          </cell>
          <cell r="AB256">
            <v>30000</v>
          </cell>
          <cell r="AC256">
            <v>8445</v>
          </cell>
          <cell r="AD256">
            <v>327533.23</v>
          </cell>
          <cell r="AE256">
            <v>48070.49</v>
          </cell>
          <cell r="AF256">
            <v>2290</v>
          </cell>
          <cell r="AG256">
            <v>240794.3</v>
          </cell>
          <cell r="AH256">
            <v>34680</v>
          </cell>
          <cell r="AI256">
            <v>24475</v>
          </cell>
          <cell r="AJ256">
            <v>3800</v>
          </cell>
          <cell r="AK256">
            <v>493196.52</v>
          </cell>
          <cell r="AL256">
            <v>57016</v>
          </cell>
          <cell r="AM256">
            <v>10320</v>
          </cell>
          <cell r="AN256">
            <v>24563.99</v>
          </cell>
          <cell r="AO256">
            <v>54652.15</v>
          </cell>
          <cell r="AP256">
            <v>26065.74</v>
          </cell>
          <cell r="AQ256">
            <v>26935</v>
          </cell>
          <cell r="AR256">
            <v>0</v>
          </cell>
          <cell r="AS256">
            <v>85446.99</v>
          </cell>
          <cell r="AT256">
            <v>125359.01</v>
          </cell>
          <cell r="AU256">
            <v>159981.9</v>
          </cell>
          <cell r="AV256">
            <v>60894.8</v>
          </cell>
          <cell r="AW256">
            <v>38227.769999999997</v>
          </cell>
          <cell r="AX256">
            <v>22750</v>
          </cell>
          <cell r="AY256">
            <v>114091</v>
          </cell>
          <cell r="AZ256">
            <v>24100</v>
          </cell>
          <cell r="BA256">
            <v>0</v>
          </cell>
          <cell r="BB256">
            <v>64552.72</v>
          </cell>
          <cell r="BC256">
            <v>247816.5</v>
          </cell>
          <cell r="BD256">
            <v>169631.2</v>
          </cell>
          <cell r="BE256">
            <v>13700</v>
          </cell>
          <cell r="BF256">
            <v>41000</v>
          </cell>
          <cell r="BG256">
            <v>81675</v>
          </cell>
          <cell r="BH256">
            <v>0</v>
          </cell>
          <cell r="BI256">
            <v>0</v>
          </cell>
          <cell r="BJ256">
            <v>0</v>
          </cell>
          <cell r="BK256">
            <v>56970</v>
          </cell>
          <cell r="BL256">
            <v>332473.86</v>
          </cell>
          <cell r="BM256">
            <v>77887.899999999994</v>
          </cell>
          <cell r="BN256">
            <v>183222.8</v>
          </cell>
          <cell r="BO256">
            <v>14464.26</v>
          </cell>
          <cell r="BP256">
            <v>324810</v>
          </cell>
          <cell r="BQ256">
            <v>0</v>
          </cell>
          <cell r="BR256">
            <v>0</v>
          </cell>
          <cell r="BS256">
            <v>0</v>
          </cell>
          <cell r="BT256">
            <v>11502</v>
          </cell>
          <cell r="BU256">
            <v>111483.7</v>
          </cell>
          <cell r="BV256">
            <v>0</v>
          </cell>
          <cell r="BW256">
            <v>16460</v>
          </cell>
          <cell r="BX256">
            <v>6950</v>
          </cell>
          <cell r="BY256">
            <v>18939</v>
          </cell>
          <cell r="BZ256">
            <v>44546.3</v>
          </cell>
          <cell r="CA256">
            <v>13375</v>
          </cell>
          <cell r="CB256">
            <v>501413.6</v>
          </cell>
          <cell r="CC256">
            <v>0</v>
          </cell>
          <cell r="CD256">
            <v>71569.2</v>
          </cell>
          <cell r="CE256">
            <v>420</v>
          </cell>
          <cell r="CF256">
            <v>61485</v>
          </cell>
          <cell r="CG256">
            <v>3200</v>
          </cell>
          <cell r="CH256">
            <v>10272.299999999999</v>
          </cell>
          <cell r="CI256">
            <v>56339.1</v>
          </cell>
          <cell r="CJ256">
            <v>72643</v>
          </cell>
          <cell r="CK256">
            <v>115879.29</v>
          </cell>
          <cell r="CL256">
            <v>0</v>
          </cell>
        </row>
        <row r="257">
          <cell r="A257" t="str">
            <v>5104010107.109</v>
          </cell>
          <cell r="B257" t="str">
            <v>ค่าจ้างเหมาบำรุงรักษาดูแลลิฟท์</v>
          </cell>
          <cell r="C257">
            <v>1120310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51360</v>
          </cell>
          <cell r="N257">
            <v>0</v>
          </cell>
          <cell r="O257">
            <v>12840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162640.07999999999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212000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32100</v>
          </cell>
          <cell r="AY257">
            <v>0</v>
          </cell>
          <cell r="AZ257">
            <v>0</v>
          </cell>
          <cell r="BA257">
            <v>170593.75</v>
          </cell>
          <cell r="BB257">
            <v>0</v>
          </cell>
          <cell r="BC257">
            <v>110027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288000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2516762.83</v>
          </cell>
          <cell r="BS257">
            <v>0</v>
          </cell>
          <cell r="BT257">
            <v>0</v>
          </cell>
          <cell r="BU257">
            <v>38520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12840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123531.5</v>
          </cell>
          <cell r="CK257">
            <v>0</v>
          </cell>
          <cell r="CL257">
            <v>0</v>
          </cell>
        </row>
        <row r="258">
          <cell r="A258" t="str">
            <v>5104010107.110</v>
          </cell>
          <cell r="B258" t="str">
            <v>ค่าจ้างเหมาบำรุงรักษาสวนหย่อม</v>
          </cell>
          <cell r="C258">
            <v>0</v>
          </cell>
          <cell r="D258">
            <v>0</v>
          </cell>
          <cell r="E258">
            <v>14000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15000</v>
          </cell>
          <cell r="M258">
            <v>0</v>
          </cell>
          <cell r="N258">
            <v>0</v>
          </cell>
          <cell r="O258">
            <v>0</v>
          </cell>
          <cell r="P258">
            <v>109000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166974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3000</v>
          </cell>
          <cell r="AQ258">
            <v>0</v>
          </cell>
          <cell r="AR258">
            <v>0</v>
          </cell>
          <cell r="AS258">
            <v>0</v>
          </cell>
          <cell r="AT258">
            <v>66400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84000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8400</v>
          </cell>
          <cell r="BN258">
            <v>0</v>
          </cell>
          <cell r="BO258">
            <v>6000</v>
          </cell>
          <cell r="BP258">
            <v>6000</v>
          </cell>
          <cell r="BQ258">
            <v>0</v>
          </cell>
          <cell r="BR258">
            <v>1742700</v>
          </cell>
          <cell r="BS258">
            <v>0</v>
          </cell>
          <cell r="BT258">
            <v>500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4800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13000</v>
          </cell>
          <cell r="CL258">
            <v>0</v>
          </cell>
        </row>
        <row r="259">
          <cell r="A259" t="str">
            <v>5104010107.111</v>
          </cell>
          <cell r="B259" t="str">
            <v>ค่าจ้างเหมาบำรุงรักษาครุภัณฑ์วิทยาศาสตร์และการแพทย์</v>
          </cell>
          <cell r="C259">
            <v>726670.75</v>
          </cell>
          <cell r="D259">
            <v>57780</v>
          </cell>
          <cell r="E259">
            <v>10000</v>
          </cell>
          <cell r="F259">
            <v>67297.850000000006</v>
          </cell>
          <cell r="G259">
            <v>68900</v>
          </cell>
          <cell r="H259">
            <v>0</v>
          </cell>
          <cell r="I259">
            <v>37605</v>
          </cell>
          <cell r="J259">
            <v>203037.5</v>
          </cell>
          <cell r="K259">
            <v>0</v>
          </cell>
          <cell r="L259">
            <v>159705</v>
          </cell>
          <cell r="M259">
            <v>123460</v>
          </cell>
          <cell r="N259">
            <v>800</v>
          </cell>
          <cell r="O259">
            <v>105200</v>
          </cell>
          <cell r="P259">
            <v>48850</v>
          </cell>
          <cell r="Q259">
            <v>43890</v>
          </cell>
          <cell r="R259">
            <v>0</v>
          </cell>
          <cell r="S259">
            <v>10588.9</v>
          </cell>
          <cell r="T259">
            <v>80780</v>
          </cell>
          <cell r="U259">
            <v>56000</v>
          </cell>
          <cell r="V259">
            <v>23550</v>
          </cell>
          <cell r="W259">
            <v>33700</v>
          </cell>
          <cell r="X259">
            <v>18750</v>
          </cell>
          <cell r="Y259">
            <v>56500</v>
          </cell>
          <cell r="Z259">
            <v>35400</v>
          </cell>
          <cell r="AA259">
            <v>7000</v>
          </cell>
          <cell r="AB259">
            <v>4000</v>
          </cell>
          <cell r="AC259">
            <v>0</v>
          </cell>
          <cell r="AD259">
            <v>0</v>
          </cell>
          <cell r="AE259">
            <v>15800</v>
          </cell>
          <cell r="AF259">
            <v>9000</v>
          </cell>
          <cell r="AG259">
            <v>0</v>
          </cell>
          <cell r="AH259">
            <v>55779</v>
          </cell>
          <cell r="AI259">
            <v>43060</v>
          </cell>
          <cell r="AJ259">
            <v>14900</v>
          </cell>
          <cell r="AK259">
            <v>992750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9800</v>
          </cell>
          <cell r="AQ259">
            <v>0</v>
          </cell>
          <cell r="AR259">
            <v>0</v>
          </cell>
          <cell r="AS259">
            <v>5350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4000</v>
          </cell>
          <cell r="AY259">
            <v>3600</v>
          </cell>
          <cell r="AZ259">
            <v>0</v>
          </cell>
          <cell r="BA259">
            <v>0</v>
          </cell>
          <cell r="BB259">
            <v>13700</v>
          </cell>
          <cell r="BC259">
            <v>788590</v>
          </cell>
          <cell r="BD259">
            <v>0</v>
          </cell>
          <cell r="BE259">
            <v>84903</v>
          </cell>
          <cell r="BF259">
            <v>0</v>
          </cell>
          <cell r="BG259">
            <v>1260876.31</v>
          </cell>
          <cell r="BH259">
            <v>13267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11951</v>
          </cell>
          <cell r="BN259">
            <v>15400</v>
          </cell>
          <cell r="BO259">
            <v>0</v>
          </cell>
          <cell r="BP259">
            <v>627000</v>
          </cell>
          <cell r="BQ259">
            <v>0</v>
          </cell>
          <cell r="BR259">
            <v>3162995.35</v>
          </cell>
          <cell r="BS259">
            <v>11000</v>
          </cell>
          <cell r="BT259">
            <v>0</v>
          </cell>
          <cell r="BU259">
            <v>0</v>
          </cell>
          <cell r="BV259">
            <v>600</v>
          </cell>
          <cell r="BW259">
            <v>0</v>
          </cell>
          <cell r="BX259">
            <v>123075</v>
          </cell>
          <cell r="BY259">
            <v>1284</v>
          </cell>
          <cell r="BZ259">
            <v>19800</v>
          </cell>
          <cell r="CA259">
            <v>0</v>
          </cell>
          <cell r="CB259">
            <v>0</v>
          </cell>
          <cell r="CC259">
            <v>105490</v>
          </cell>
          <cell r="CD259">
            <v>10100</v>
          </cell>
          <cell r="CE259">
            <v>0</v>
          </cell>
          <cell r="CF259">
            <v>14350</v>
          </cell>
          <cell r="CG259">
            <v>64950</v>
          </cell>
          <cell r="CH259">
            <v>0</v>
          </cell>
          <cell r="CI259">
            <v>69330</v>
          </cell>
          <cell r="CJ259">
            <v>0</v>
          </cell>
          <cell r="CK259">
            <v>0</v>
          </cell>
          <cell r="CL259">
            <v>38350</v>
          </cell>
        </row>
        <row r="260">
          <cell r="A260" t="str">
            <v>5104010107.112</v>
          </cell>
          <cell r="B260" t="str">
            <v>ค่าจ้างเหมาบำรุงรักษาเครื่องปรับอากาศ</v>
          </cell>
          <cell r="C260">
            <v>360450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107200</v>
          </cell>
          <cell r="K260">
            <v>51945.05</v>
          </cell>
          <cell r="L260">
            <v>66400</v>
          </cell>
          <cell r="M260">
            <v>0</v>
          </cell>
          <cell r="N260">
            <v>1300</v>
          </cell>
          <cell r="O260">
            <v>6600</v>
          </cell>
          <cell r="P260">
            <v>38600</v>
          </cell>
          <cell r="Q260">
            <v>0</v>
          </cell>
          <cell r="R260">
            <v>0</v>
          </cell>
          <cell r="S260">
            <v>203300</v>
          </cell>
          <cell r="T260">
            <v>48358</v>
          </cell>
          <cell r="U260">
            <v>2500</v>
          </cell>
          <cell r="V260">
            <v>0</v>
          </cell>
          <cell r="W260">
            <v>0</v>
          </cell>
          <cell r="X260">
            <v>44030.5</v>
          </cell>
          <cell r="Y260">
            <v>126600</v>
          </cell>
          <cell r="Z260">
            <v>6000</v>
          </cell>
          <cell r="AA260">
            <v>0</v>
          </cell>
          <cell r="AB260">
            <v>12400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549800</v>
          </cell>
          <cell r="AL260">
            <v>127900</v>
          </cell>
          <cell r="AM260">
            <v>0</v>
          </cell>
          <cell r="AN260">
            <v>0</v>
          </cell>
          <cell r="AO260">
            <v>165050</v>
          </cell>
          <cell r="AP260">
            <v>237600</v>
          </cell>
          <cell r="AQ260">
            <v>4050</v>
          </cell>
          <cell r="AR260">
            <v>0</v>
          </cell>
          <cell r="AS260">
            <v>13250</v>
          </cell>
          <cell r="AT260">
            <v>0</v>
          </cell>
          <cell r="AU260">
            <v>166930</v>
          </cell>
          <cell r="AV260">
            <v>0</v>
          </cell>
          <cell r="AW260">
            <v>43800</v>
          </cell>
          <cell r="AX260">
            <v>0</v>
          </cell>
          <cell r="AY260">
            <v>0</v>
          </cell>
          <cell r="AZ260">
            <v>0</v>
          </cell>
          <cell r="BA260">
            <v>99048</v>
          </cell>
          <cell r="BB260">
            <v>0</v>
          </cell>
          <cell r="BC260">
            <v>420157.11</v>
          </cell>
          <cell r="BD260">
            <v>0</v>
          </cell>
          <cell r="BE260">
            <v>10513</v>
          </cell>
          <cell r="BF260">
            <v>0</v>
          </cell>
          <cell r="BG260">
            <v>0</v>
          </cell>
          <cell r="BH260">
            <v>5202.9799999999996</v>
          </cell>
          <cell r="BI260">
            <v>0</v>
          </cell>
          <cell r="BJ260">
            <v>5200</v>
          </cell>
          <cell r="BK260">
            <v>0</v>
          </cell>
          <cell r="BL260">
            <v>0</v>
          </cell>
          <cell r="BM260">
            <v>0</v>
          </cell>
          <cell r="BN260">
            <v>14500</v>
          </cell>
          <cell r="BO260">
            <v>0</v>
          </cell>
          <cell r="BP260">
            <v>0</v>
          </cell>
          <cell r="BQ260">
            <v>0</v>
          </cell>
          <cell r="BR260">
            <v>2715464</v>
          </cell>
          <cell r="BS260">
            <v>90552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269852</v>
          </cell>
          <cell r="BY260">
            <v>0</v>
          </cell>
          <cell r="BZ260">
            <v>36000</v>
          </cell>
          <cell r="CA260">
            <v>62450</v>
          </cell>
          <cell r="CB260">
            <v>94860</v>
          </cell>
          <cell r="CC260">
            <v>0</v>
          </cell>
          <cell r="CD260">
            <v>192410</v>
          </cell>
          <cell r="CE260">
            <v>18700</v>
          </cell>
          <cell r="CF260">
            <v>94240.25</v>
          </cell>
          <cell r="CG260">
            <v>39642.480000000003</v>
          </cell>
          <cell r="CH260">
            <v>59390</v>
          </cell>
          <cell r="CI260">
            <v>32590</v>
          </cell>
          <cell r="CJ260">
            <v>0</v>
          </cell>
          <cell r="CK260">
            <v>6800</v>
          </cell>
          <cell r="CL260">
            <v>20400</v>
          </cell>
        </row>
        <row r="261">
          <cell r="A261" t="str">
            <v>5104010107.113</v>
          </cell>
          <cell r="B261" t="str">
            <v>ค่าจ้างเหมาซ่อมแซมบ้านพัก</v>
          </cell>
          <cell r="C261">
            <v>0</v>
          </cell>
          <cell r="D261">
            <v>0</v>
          </cell>
          <cell r="E261">
            <v>123500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500</v>
          </cell>
          <cell r="L261">
            <v>94800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35000</v>
          </cell>
          <cell r="R261">
            <v>0</v>
          </cell>
          <cell r="S261">
            <v>31200</v>
          </cell>
          <cell r="T261">
            <v>19616</v>
          </cell>
          <cell r="U261">
            <v>0</v>
          </cell>
          <cell r="V261">
            <v>14175</v>
          </cell>
          <cell r="W261">
            <v>0</v>
          </cell>
          <cell r="X261">
            <v>0</v>
          </cell>
          <cell r="Y261">
            <v>0</v>
          </cell>
          <cell r="Z261">
            <v>303560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56500</v>
          </cell>
          <cell r="AM261">
            <v>74000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44000</v>
          </cell>
          <cell r="AT261">
            <v>822871</v>
          </cell>
          <cell r="AU261">
            <v>0</v>
          </cell>
          <cell r="AV261">
            <v>0</v>
          </cell>
          <cell r="AW261">
            <v>6000</v>
          </cell>
          <cell r="AX261">
            <v>0</v>
          </cell>
          <cell r="AY261">
            <v>0</v>
          </cell>
          <cell r="AZ261">
            <v>0</v>
          </cell>
          <cell r="BA261">
            <v>109800</v>
          </cell>
          <cell r="BB261">
            <v>0</v>
          </cell>
          <cell r="BC261">
            <v>0</v>
          </cell>
          <cell r="BD261">
            <v>27000</v>
          </cell>
          <cell r="BE261">
            <v>1885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17890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49485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31200</v>
          </cell>
          <cell r="BY261">
            <v>0</v>
          </cell>
          <cell r="BZ261">
            <v>0</v>
          </cell>
          <cell r="CA261">
            <v>47200</v>
          </cell>
          <cell r="CB261">
            <v>0</v>
          </cell>
          <cell r="CC261">
            <v>0</v>
          </cell>
          <cell r="CD261">
            <v>106445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23500</v>
          </cell>
          <cell r="CJ261">
            <v>0</v>
          </cell>
          <cell r="CK261">
            <v>0</v>
          </cell>
          <cell r="CL261">
            <v>0</v>
          </cell>
        </row>
        <row r="262">
          <cell r="A262" t="str">
            <v>5104010110.101</v>
          </cell>
          <cell r="B262" t="str">
            <v>ค่าเชื้อเพลิง</v>
          </cell>
          <cell r="C262">
            <v>2584282.19</v>
          </cell>
          <cell r="D262">
            <v>570720.77</v>
          </cell>
          <cell r="E262">
            <v>561968</v>
          </cell>
          <cell r="F262">
            <v>569541.91</v>
          </cell>
          <cell r="G262">
            <v>331676.59999999998</v>
          </cell>
          <cell r="H262">
            <v>442658.42</v>
          </cell>
          <cell r="I262">
            <v>454087</v>
          </cell>
          <cell r="J262">
            <v>762193.32</v>
          </cell>
          <cell r="K262">
            <v>483812</v>
          </cell>
          <cell r="L262">
            <v>449234.59</v>
          </cell>
          <cell r="M262">
            <v>1096330.77</v>
          </cell>
          <cell r="N262">
            <v>194517</v>
          </cell>
          <cell r="O262">
            <v>1520827.88</v>
          </cell>
          <cell r="P262">
            <v>790256</v>
          </cell>
          <cell r="Q262">
            <v>1216259</v>
          </cell>
          <cell r="R262">
            <v>1163472.8</v>
          </cell>
          <cell r="S262">
            <v>881375.91</v>
          </cell>
          <cell r="T262">
            <v>766984</v>
          </cell>
          <cell r="U262">
            <v>650079.03</v>
          </cell>
          <cell r="V262">
            <v>406194.8</v>
          </cell>
          <cell r="W262">
            <v>5429112.7999999998</v>
          </cell>
          <cell r="X262">
            <v>285742.59999999998</v>
          </cell>
          <cell r="Y262">
            <v>894818</v>
          </cell>
          <cell r="Z262">
            <v>993558</v>
          </cell>
          <cell r="AA262">
            <v>411561</v>
          </cell>
          <cell r="AB262">
            <v>441862.40000000002</v>
          </cell>
          <cell r="AC262">
            <v>529949.19999999995</v>
          </cell>
          <cell r="AD262">
            <v>963128.1</v>
          </cell>
          <cell r="AE262">
            <v>584826</v>
          </cell>
          <cell r="AF262">
            <v>392798.1</v>
          </cell>
          <cell r="AG262">
            <v>499824.5</v>
          </cell>
          <cell r="AH262">
            <v>610823.43999999994</v>
          </cell>
          <cell r="AI262">
            <v>492560.5</v>
          </cell>
          <cell r="AJ262">
            <v>412253.72</v>
          </cell>
          <cell r="AK262">
            <v>5810528.1399999997</v>
          </cell>
          <cell r="AL262">
            <v>806040.2</v>
          </cell>
          <cell r="AM262">
            <v>507002</v>
          </cell>
          <cell r="AN262">
            <v>1244822.76</v>
          </cell>
          <cell r="AO262">
            <v>799794.5</v>
          </cell>
          <cell r="AP262">
            <v>871390</v>
          </cell>
          <cell r="AQ262">
            <v>360804</v>
          </cell>
          <cell r="AR262">
            <v>1489031.89</v>
          </cell>
          <cell r="AS262">
            <v>742195.29</v>
          </cell>
          <cell r="AT262">
            <v>2274188</v>
          </cell>
          <cell r="AU262">
            <v>917968.59</v>
          </cell>
          <cell r="AV262">
            <v>821188</v>
          </cell>
          <cell r="AW262">
            <v>428509.27</v>
          </cell>
          <cell r="AX262">
            <v>708256</v>
          </cell>
          <cell r="AY262">
            <v>0</v>
          </cell>
          <cell r="AZ262">
            <v>607441.06000000006</v>
          </cell>
          <cell r="BA262">
            <v>1780142.35</v>
          </cell>
          <cell r="BB262">
            <v>945106.6</v>
          </cell>
          <cell r="BC262">
            <v>1152351.42</v>
          </cell>
          <cell r="BD262">
            <v>785951</v>
          </cell>
          <cell r="BE262">
            <v>273966.7</v>
          </cell>
          <cell r="BF262">
            <v>496182.31</v>
          </cell>
          <cell r="BG262">
            <v>0</v>
          </cell>
          <cell r="BH262">
            <v>0</v>
          </cell>
          <cell r="BI262">
            <v>194382</v>
          </cell>
          <cell r="BJ262">
            <v>430037</v>
          </cell>
          <cell r="BK262">
            <v>340446.7</v>
          </cell>
          <cell r="BL262">
            <v>2001701.05</v>
          </cell>
          <cell r="BM262">
            <v>615582.6</v>
          </cell>
          <cell r="BN262">
            <v>673817</v>
          </cell>
          <cell r="BO262">
            <v>1227344.6200000001</v>
          </cell>
          <cell r="BP262">
            <v>732816.7</v>
          </cell>
          <cell r="BQ262">
            <v>330972.96000000002</v>
          </cell>
          <cell r="BR262">
            <v>6356742.6799999997</v>
          </cell>
          <cell r="BS262">
            <v>397921</v>
          </cell>
          <cell r="BT262">
            <v>487588</v>
          </cell>
          <cell r="BU262">
            <v>801822.63</v>
          </cell>
          <cell r="BV262">
            <v>329847</v>
          </cell>
          <cell r="BW262">
            <v>506322.9</v>
          </cell>
          <cell r="BX262">
            <v>876062.5</v>
          </cell>
          <cell r="BY262">
            <v>482597.2</v>
          </cell>
          <cell r="BZ262">
            <v>530230.84</v>
          </cell>
          <cell r="CA262">
            <v>526897.5</v>
          </cell>
          <cell r="CB262">
            <v>948225</v>
          </cell>
          <cell r="CC262">
            <v>981198</v>
          </cell>
          <cell r="CD262">
            <v>1110325.3999999999</v>
          </cell>
          <cell r="CE262">
            <v>870540.02</v>
          </cell>
          <cell r="CF262">
            <v>142133.5</v>
          </cell>
          <cell r="CG262">
            <v>361815.33</v>
          </cell>
          <cell r="CH262">
            <v>673047</v>
          </cell>
          <cell r="CI262">
            <v>292359.78000000003</v>
          </cell>
          <cell r="CJ262">
            <v>1341883.99</v>
          </cell>
          <cell r="CK262">
            <v>236475.7</v>
          </cell>
          <cell r="CL262">
            <v>224632.5</v>
          </cell>
        </row>
        <row r="263">
          <cell r="A263" t="str">
            <v>5104010112.101</v>
          </cell>
          <cell r="B263" t="str">
            <v>ค่าจ้างเหมาทำความสะอาด</v>
          </cell>
          <cell r="C263">
            <v>0</v>
          </cell>
          <cell r="D263">
            <v>0</v>
          </cell>
          <cell r="E263">
            <v>462000</v>
          </cell>
          <cell r="F263">
            <v>0</v>
          </cell>
          <cell r="G263">
            <v>178800</v>
          </cell>
          <cell r="H263">
            <v>0</v>
          </cell>
          <cell r="I263">
            <v>0</v>
          </cell>
          <cell r="J263">
            <v>0</v>
          </cell>
          <cell r="K263">
            <v>91800</v>
          </cell>
          <cell r="L263">
            <v>6000</v>
          </cell>
          <cell r="M263">
            <v>0</v>
          </cell>
          <cell r="N263">
            <v>0</v>
          </cell>
          <cell r="O263">
            <v>0</v>
          </cell>
          <cell r="P263">
            <v>5400</v>
          </cell>
          <cell r="Q263">
            <v>0</v>
          </cell>
          <cell r="R263">
            <v>1063400</v>
          </cell>
          <cell r="S263">
            <v>11100</v>
          </cell>
          <cell r="T263">
            <v>473615</v>
          </cell>
          <cell r="U263">
            <v>3300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99000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626400</v>
          </cell>
          <cell r="AU263">
            <v>0</v>
          </cell>
          <cell r="AV263">
            <v>288000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1930280</v>
          </cell>
          <cell r="BB263">
            <v>417742</v>
          </cell>
          <cell r="BC263">
            <v>5370072.2000000002</v>
          </cell>
          <cell r="BD263">
            <v>0</v>
          </cell>
          <cell r="BE263">
            <v>435000</v>
          </cell>
          <cell r="BF263">
            <v>1800</v>
          </cell>
          <cell r="BG263">
            <v>18400</v>
          </cell>
          <cell r="BH263">
            <v>0</v>
          </cell>
          <cell r="BI263">
            <v>0</v>
          </cell>
          <cell r="BJ263">
            <v>53400</v>
          </cell>
          <cell r="BK263">
            <v>0</v>
          </cell>
          <cell r="BL263">
            <v>0</v>
          </cell>
          <cell r="BM263">
            <v>898333.39</v>
          </cell>
          <cell r="BN263">
            <v>738785</v>
          </cell>
          <cell r="BO263">
            <v>312999</v>
          </cell>
          <cell r="BP263">
            <v>586129</v>
          </cell>
          <cell r="BQ263">
            <v>644944.69999999995</v>
          </cell>
          <cell r="BR263">
            <v>10599667</v>
          </cell>
          <cell r="BS263">
            <v>0</v>
          </cell>
          <cell r="BT263">
            <v>499900</v>
          </cell>
          <cell r="BU263">
            <v>0</v>
          </cell>
          <cell r="BV263">
            <v>5440</v>
          </cell>
          <cell r="BW263">
            <v>0</v>
          </cell>
          <cell r="BX263">
            <v>1243000</v>
          </cell>
          <cell r="BY263">
            <v>0</v>
          </cell>
          <cell r="BZ263">
            <v>0</v>
          </cell>
          <cell r="CA263">
            <v>178200</v>
          </cell>
          <cell r="CB263">
            <v>297600</v>
          </cell>
          <cell r="CC263">
            <v>16500</v>
          </cell>
          <cell r="CD263">
            <v>986149.68</v>
          </cell>
          <cell r="CE263">
            <v>0</v>
          </cell>
          <cell r="CF263">
            <v>4800</v>
          </cell>
          <cell r="CG263">
            <v>0</v>
          </cell>
          <cell r="CH263">
            <v>0</v>
          </cell>
          <cell r="CI263">
            <v>0</v>
          </cell>
          <cell r="CJ263">
            <v>1448833.26</v>
          </cell>
          <cell r="CK263">
            <v>12000</v>
          </cell>
          <cell r="CL263">
            <v>0</v>
          </cell>
        </row>
        <row r="264">
          <cell r="A264" t="str">
            <v>5104010112.103</v>
          </cell>
          <cell r="B264" t="str">
            <v>ค่าจ้างเหมาประกอบอาหารผู้ป่วย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35107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133755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31250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10000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24975</v>
          </cell>
          <cell r="AH264">
            <v>0</v>
          </cell>
          <cell r="AI264">
            <v>0</v>
          </cell>
          <cell r="AJ264">
            <v>564830</v>
          </cell>
          <cell r="AK264">
            <v>0</v>
          </cell>
          <cell r="AL264">
            <v>634410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57550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1021666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1539879.5</v>
          </cell>
          <cell r="BE264">
            <v>348920</v>
          </cell>
          <cell r="BF264">
            <v>14700</v>
          </cell>
          <cell r="BG264">
            <v>0</v>
          </cell>
          <cell r="BH264">
            <v>197955</v>
          </cell>
          <cell r="BI264">
            <v>0</v>
          </cell>
          <cell r="BJ264">
            <v>383937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1023165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8100</v>
          </cell>
          <cell r="CF264">
            <v>0</v>
          </cell>
          <cell r="CG264">
            <v>0</v>
          </cell>
          <cell r="CH264">
            <v>12300</v>
          </cell>
          <cell r="CI264">
            <v>0</v>
          </cell>
          <cell r="CJ264">
            <v>0</v>
          </cell>
          <cell r="CK264">
            <v>0</v>
          </cell>
          <cell r="CL264">
            <v>55012</v>
          </cell>
        </row>
        <row r="265">
          <cell r="A265" t="str">
            <v>5104010112.106</v>
          </cell>
          <cell r="B265" t="str">
            <v>ค่าจ้างเหมารถ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147900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9000</v>
          </cell>
          <cell r="AO265">
            <v>0</v>
          </cell>
          <cell r="AP265">
            <v>0</v>
          </cell>
          <cell r="AQ265">
            <v>3000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16000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27300</v>
          </cell>
          <cell r="BO265">
            <v>0</v>
          </cell>
          <cell r="BP265">
            <v>0</v>
          </cell>
          <cell r="BQ265">
            <v>0</v>
          </cell>
          <cell r="BR265">
            <v>38600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A266" t="str">
            <v>5104010112.108</v>
          </cell>
          <cell r="B266" t="str">
            <v>ค่าจ้างเหมาดูแลความปลอดภัย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2256000</v>
          </cell>
          <cell r="P266">
            <v>0</v>
          </cell>
          <cell r="Q266">
            <v>0</v>
          </cell>
          <cell r="R266">
            <v>612920</v>
          </cell>
          <cell r="S266">
            <v>1500</v>
          </cell>
          <cell r="T266">
            <v>206195</v>
          </cell>
          <cell r="U266">
            <v>303999.59999999998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402000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2318000.04</v>
          </cell>
          <cell r="AL266">
            <v>0</v>
          </cell>
          <cell r="AM266">
            <v>198000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90000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27900</v>
          </cell>
          <cell r="BK266">
            <v>0</v>
          </cell>
          <cell r="BL266">
            <v>0</v>
          </cell>
          <cell r="BM266">
            <v>632852</v>
          </cell>
          <cell r="BN266">
            <v>458678</v>
          </cell>
          <cell r="BO266">
            <v>1309397</v>
          </cell>
          <cell r="BP266">
            <v>378631</v>
          </cell>
          <cell r="BQ266">
            <v>0</v>
          </cell>
          <cell r="BR266">
            <v>11738604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100500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156229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A267" t="str">
            <v>5104010112.110</v>
          </cell>
          <cell r="B267" t="str">
            <v>ค่าจ้างเหมาซักรีด</v>
          </cell>
          <cell r="C267">
            <v>0</v>
          </cell>
          <cell r="D267">
            <v>24342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17250</v>
          </cell>
          <cell r="T267">
            <v>0</v>
          </cell>
          <cell r="U267">
            <v>0</v>
          </cell>
          <cell r="V267">
            <v>0</v>
          </cell>
          <cell r="W267">
            <v>2069565.53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421254</v>
          </cell>
          <cell r="AG267">
            <v>0</v>
          </cell>
          <cell r="AH267">
            <v>0</v>
          </cell>
          <cell r="AI267">
            <v>0</v>
          </cell>
          <cell r="AJ267">
            <v>274842</v>
          </cell>
          <cell r="AK267">
            <v>7536050.3899999997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4572124.5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2540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3814286.66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47400</v>
          </cell>
          <cell r="CE267">
            <v>32530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A268" t="str">
            <v>5104010112.111</v>
          </cell>
          <cell r="B268" t="str">
            <v>ค่าจ้างเหมากำจัดขยะติดเชื้อ</v>
          </cell>
          <cell r="C268">
            <v>1424588</v>
          </cell>
          <cell r="D268">
            <v>106524</v>
          </cell>
          <cell r="E268">
            <v>71472</v>
          </cell>
          <cell r="F268">
            <v>182312</v>
          </cell>
          <cell r="G268">
            <v>51980</v>
          </cell>
          <cell r="H268">
            <v>123240</v>
          </cell>
          <cell r="I268">
            <v>6000</v>
          </cell>
          <cell r="J268">
            <v>191257</v>
          </cell>
          <cell r="K268">
            <v>55528.800000000003</v>
          </cell>
          <cell r="L268">
            <v>94236</v>
          </cell>
          <cell r="M268">
            <v>446793</v>
          </cell>
          <cell r="N268">
            <v>0</v>
          </cell>
          <cell r="O268">
            <v>966237</v>
          </cell>
          <cell r="P268">
            <v>134304</v>
          </cell>
          <cell r="Q268">
            <v>0</v>
          </cell>
          <cell r="R268">
            <v>369924</v>
          </cell>
          <cell r="S268">
            <v>120768</v>
          </cell>
          <cell r="T268">
            <v>102384</v>
          </cell>
          <cell r="U268">
            <v>81282</v>
          </cell>
          <cell r="V268">
            <v>24324</v>
          </cell>
          <cell r="W268">
            <v>1689457</v>
          </cell>
          <cell r="X268">
            <v>67389.2</v>
          </cell>
          <cell r="Y268">
            <v>286065</v>
          </cell>
          <cell r="Z268">
            <v>145188</v>
          </cell>
          <cell r="AA268">
            <v>67836</v>
          </cell>
          <cell r="AB268">
            <v>56604</v>
          </cell>
          <cell r="AC268">
            <v>112812</v>
          </cell>
          <cell r="AD268">
            <v>301343</v>
          </cell>
          <cell r="AE268">
            <v>60122</v>
          </cell>
          <cell r="AF268">
            <v>103932</v>
          </cell>
          <cell r="AG268">
            <v>114180</v>
          </cell>
          <cell r="AH268">
            <v>293756</v>
          </cell>
          <cell r="AI268">
            <v>122892</v>
          </cell>
          <cell r="AJ268">
            <v>78309</v>
          </cell>
          <cell r="AK268">
            <v>3461571</v>
          </cell>
          <cell r="AL268">
            <v>100740</v>
          </cell>
          <cell r="AM268">
            <v>115128</v>
          </cell>
          <cell r="AN268">
            <v>334996</v>
          </cell>
          <cell r="AO268">
            <v>246300</v>
          </cell>
          <cell r="AP268">
            <v>145284</v>
          </cell>
          <cell r="AQ268">
            <v>30228</v>
          </cell>
          <cell r="AR268">
            <v>456424</v>
          </cell>
          <cell r="AS268">
            <v>119076</v>
          </cell>
          <cell r="AT268">
            <v>232845</v>
          </cell>
          <cell r="AU268">
            <v>205458</v>
          </cell>
          <cell r="AV268">
            <v>119316</v>
          </cell>
          <cell r="AW268">
            <v>74040</v>
          </cell>
          <cell r="AX268">
            <v>163608</v>
          </cell>
          <cell r="AY268">
            <v>58368</v>
          </cell>
          <cell r="AZ268">
            <v>77224.600000000006</v>
          </cell>
          <cell r="BA268">
            <v>928190.72</v>
          </cell>
          <cell r="BB268">
            <v>117646</v>
          </cell>
          <cell r="BC268">
            <v>1039217.25</v>
          </cell>
          <cell r="BD268">
            <v>340135.2</v>
          </cell>
          <cell r="BE268">
            <v>62868</v>
          </cell>
          <cell r="BF268">
            <v>54036</v>
          </cell>
          <cell r="BG268">
            <v>1349069</v>
          </cell>
          <cell r="BH268">
            <v>51144</v>
          </cell>
          <cell r="BI268">
            <v>0</v>
          </cell>
          <cell r="BJ268">
            <v>125730</v>
          </cell>
          <cell r="BK268">
            <v>310558</v>
          </cell>
          <cell r="BL268">
            <v>934398</v>
          </cell>
          <cell r="BM268">
            <v>184296</v>
          </cell>
          <cell r="BN268">
            <v>0</v>
          </cell>
          <cell r="BO268">
            <v>0</v>
          </cell>
          <cell r="BP268">
            <v>181160</v>
          </cell>
          <cell r="BQ268">
            <v>47772</v>
          </cell>
          <cell r="BR268">
            <v>4051481.5</v>
          </cell>
          <cell r="BS268">
            <v>81180</v>
          </cell>
          <cell r="BT268">
            <v>11000</v>
          </cell>
          <cell r="BU268">
            <v>648276</v>
          </cell>
          <cell r="BV268">
            <v>360</v>
          </cell>
          <cell r="BW268">
            <v>12584</v>
          </cell>
          <cell r="BX268">
            <v>583895</v>
          </cell>
          <cell r="BY268">
            <v>2400</v>
          </cell>
          <cell r="BZ268">
            <v>107344</v>
          </cell>
          <cell r="CA268">
            <v>129888</v>
          </cell>
          <cell r="CB268">
            <v>129955</v>
          </cell>
          <cell r="CC268">
            <v>521640</v>
          </cell>
          <cell r="CD268">
            <v>259264.5</v>
          </cell>
          <cell r="CE268">
            <v>75472</v>
          </cell>
          <cell r="CF268">
            <v>0</v>
          </cell>
          <cell r="CG268">
            <v>103519.8</v>
          </cell>
          <cell r="CH268">
            <v>100920</v>
          </cell>
          <cell r="CI268">
            <v>112811.5</v>
          </cell>
          <cell r="CJ268">
            <v>401492</v>
          </cell>
          <cell r="CK268">
            <v>72416</v>
          </cell>
          <cell r="CL268">
            <v>41504</v>
          </cell>
        </row>
        <row r="269">
          <cell r="A269" t="str">
            <v>5104010112.112</v>
          </cell>
          <cell r="B269" t="str">
            <v>ค่าจ้างเหมาบริการทางการแพทย์</v>
          </cell>
          <cell r="C269">
            <v>1213502.4099999999</v>
          </cell>
          <cell r="D269">
            <v>0</v>
          </cell>
          <cell r="E269">
            <v>28435.25</v>
          </cell>
          <cell r="F269">
            <v>0</v>
          </cell>
          <cell r="G269">
            <v>0</v>
          </cell>
          <cell r="H269">
            <v>6000</v>
          </cell>
          <cell r="I269">
            <v>0</v>
          </cell>
          <cell r="J269">
            <v>708908</v>
          </cell>
          <cell r="K269">
            <v>244195</v>
          </cell>
          <cell r="L269">
            <v>170184.7</v>
          </cell>
          <cell r="M269">
            <v>2361795</v>
          </cell>
          <cell r="N269">
            <v>0</v>
          </cell>
          <cell r="O269">
            <v>16377048</v>
          </cell>
          <cell r="P269">
            <v>0</v>
          </cell>
          <cell r="Q269">
            <v>0</v>
          </cell>
          <cell r="R269">
            <v>11850</v>
          </cell>
          <cell r="S269">
            <v>159266</v>
          </cell>
          <cell r="T269">
            <v>0</v>
          </cell>
          <cell r="U269">
            <v>0</v>
          </cell>
          <cell r="V269">
            <v>67557.8</v>
          </cell>
          <cell r="W269">
            <v>0</v>
          </cell>
          <cell r="X269">
            <v>0</v>
          </cell>
          <cell r="Y269">
            <v>0</v>
          </cell>
          <cell r="Z269">
            <v>84306.8</v>
          </cell>
          <cell r="AA269">
            <v>0</v>
          </cell>
          <cell r="AB269">
            <v>0</v>
          </cell>
          <cell r="AC269">
            <v>0</v>
          </cell>
          <cell r="AD269">
            <v>1844020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12710</v>
          </cell>
          <cell r="AJ269">
            <v>0</v>
          </cell>
          <cell r="AK269">
            <v>7593799.8200000003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60000</v>
          </cell>
          <cell r="AS269">
            <v>0</v>
          </cell>
          <cell r="AT269">
            <v>0</v>
          </cell>
          <cell r="AU269">
            <v>550000</v>
          </cell>
          <cell r="AV269">
            <v>0</v>
          </cell>
          <cell r="AW269">
            <v>52897.09</v>
          </cell>
          <cell r="AX269">
            <v>0</v>
          </cell>
          <cell r="AY269">
            <v>0</v>
          </cell>
          <cell r="AZ269">
            <v>0</v>
          </cell>
          <cell r="BA269">
            <v>31358671.890000001</v>
          </cell>
          <cell r="BB269">
            <v>0</v>
          </cell>
          <cell r="BC269">
            <v>1499366.2</v>
          </cell>
          <cell r="BD269">
            <v>0</v>
          </cell>
          <cell r="BE269">
            <v>37774.639999999999</v>
          </cell>
          <cell r="BF269">
            <v>106454</v>
          </cell>
          <cell r="BG269">
            <v>0</v>
          </cell>
          <cell r="BH269">
            <v>0</v>
          </cell>
          <cell r="BI269">
            <v>0</v>
          </cell>
          <cell r="BJ269">
            <v>69534</v>
          </cell>
          <cell r="BK269">
            <v>0</v>
          </cell>
          <cell r="BL269">
            <v>64200</v>
          </cell>
          <cell r="BM269">
            <v>700</v>
          </cell>
          <cell r="BN269">
            <v>0</v>
          </cell>
          <cell r="BO269">
            <v>1505510.32</v>
          </cell>
          <cell r="BP269">
            <v>0</v>
          </cell>
          <cell r="BQ269">
            <v>0</v>
          </cell>
          <cell r="BR269">
            <v>33167183.629999999</v>
          </cell>
          <cell r="BS269">
            <v>0</v>
          </cell>
          <cell r="BT269">
            <v>53400</v>
          </cell>
          <cell r="BU269">
            <v>21677566</v>
          </cell>
          <cell r="BV269">
            <v>0</v>
          </cell>
          <cell r="BW269">
            <v>0</v>
          </cell>
          <cell r="BX269">
            <v>12566598</v>
          </cell>
          <cell r="BY269">
            <v>0</v>
          </cell>
          <cell r="BZ269">
            <v>0</v>
          </cell>
          <cell r="CA269">
            <v>0</v>
          </cell>
          <cell r="CB269">
            <v>35000</v>
          </cell>
          <cell r="CC269">
            <v>15521394</v>
          </cell>
          <cell r="CD269">
            <v>292271</v>
          </cell>
          <cell r="CE269">
            <v>6890503</v>
          </cell>
          <cell r="CF269">
            <v>100500</v>
          </cell>
          <cell r="CG269">
            <v>0</v>
          </cell>
          <cell r="CH269">
            <v>1170</v>
          </cell>
          <cell r="CI269">
            <v>30987.599999999999</v>
          </cell>
          <cell r="CJ269">
            <v>11619760.890000001</v>
          </cell>
          <cell r="CK269">
            <v>27810</v>
          </cell>
          <cell r="CL269">
            <v>14200</v>
          </cell>
        </row>
        <row r="270">
          <cell r="A270" t="str">
            <v>5104010112.113</v>
          </cell>
          <cell r="B270" t="str">
            <v>ค่าจ้างเหมาบริการอื่น(สนับสนุน)</v>
          </cell>
          <cell r="C270">
            <v>33211876.600000001</v>
          </cell>
          <cell r="D270">
            <v>755196</v>
          </cell>
          <cell r="E270">
            <v>287631.65999999997</v>
          </cell>
          <cell r="F270">
            <v>333342</v>
          </cell>
          <cell r="G270">
            <v>217370</v>
          </cell>
          <cell r="H270">
            <v>1012501.76</v>
          </cell>
          <cell r="I270">
            <v>827364</v>
          </cell>
          <cell r="J270">
            <v>2940275.63</v>
          </cell>
          <cell r="K270">
            <v>709188.7</v>
          </cell>
          <cell r="L270">
            <v>578129.82999999996</v>
          </cell>
          <cell r="M270">
            <v>881442.5</v>
          </cell>
          <cell r="N270">
            <v>27356.34</v>
          </cell>
          <cell r="O270">
            <v>3000797.13</v>
          </cell>
          <cell r="P270">
            <v>1513911.6</v>
          </cell>
          <cell r="Q270">
            <v>499150.96</v>
          </cell>
          <cell r="R270">
            <v>2953881.5</v>
          </cell>
          <cell r="S270">
            <v>105233</v>
          </cell>
          <cell r="T270">
            <v>3475148.84</v>
          </cell>
          <cell r="U270">
            <v>138191</v>
          </cell>
          <cell r="V270">
            <v>293056</v>
          </cell>
          <cell r="W270">
            <v>13958912.859999999</v>
          </cell>
          <cell r="X270">
            <v>312100</v>
          </cell>
          <cell r="Y270">
            <v>2052853.45</v>
          </cell>
          <cell r="Z270">
            <v>1554957</v>
          </cell>
          <cell r="AA270">
            <v>180065</v>
          </cell>
          <cell r="AB270">
            <v>777492</v>
          </cell>
          <cell r="AC270">
            <v>679755.39</v>
          </cell>
          <cell r="AD270">
            <v>1431986</v>
          </cell>
          <cell r="AE270">
            <v>401696</v>
          </cell>
          <cell r="AF270">
            <v>1511047.01</v>
          </cell>
          <cell r="AG270">
            <v>285914.08</v>
          </cell>
          <cell r="AH270">
            <v>458157.93</v>
          </cell>
          <cell r="AI270">
            <v>70122.5</v>
          </cell>
          <cell r="AJ270">
            <v>676885.49</v>
          </cell>
          <cell r="AK270">
            <v>3476711.56</v>
          </cell>
          <cell r="AL270">
            <v>1096888</v>
          </cell>
          <cell r="AM270">
            <v>295491.84999999998</v>
          </cell>
          <cell r="AN270">
            <v>2169190.21</v>
          </cell>
          <cell r="AO270">
            <v>1041680.61</v>
          </cell>
          <cell r="AP270">
            <v>2206659.9300000002</v>
          </cell>
          <cell r="AQ270">
            <v>288250.01</v>
          </cell>
          <cell r="AR270">
            <v>40323103.310000002</v>
          </cell>
          <cell r="AS270">
            <v>358391.54</v>
          </cell>
          <cell r="AT270">
            <v>5282349.5</v>
          </cell>
          <cell r="AU270">
            <v>1361699.2</v>
          </cell>
          <cell r="AV270">
            <v>700878.54</v>
          </cell>
          <cell r="AW270">
            <v>124132.5</v>
          </cell>
          <cell r="AX270">
            <v>504355.9</v>
          </cell>
          <cell r="AY270">
            <v>1322082.32</v>
          </cell>
          <cell r="AZ270">
            <v>531431.02</v>
          </cell>
          <cell r="BA270">
            <v>1662388.34</v>
          </cell>
          <cell r="BB270">
            <v>930869.75</v>
          </cell>
          <cell r="BC270">
            <v>12646970.859999999</v>
          </cell>
          <cell r="BD270">
            <v>532954.72</v>
          </cell>
          <cell r="BE270">
            <v>268449.82</v>
          </cell>
          <cell r="BF270">
            <v>316485</v>
          </cell>
          <cell r="BG270">
            <v>17954007.120000001</v>
          </cell>
          <cell r="BH270">
            <v>1123763.8</v>
          </cell>
          <cell r="BI270">
            <v>385983.16</v>
          </cell>
          <cell r="BJ270">
            <v>144733.14000000001</v>
          </cell>
          <cell r="BK270">
            <v>202581</v>
          </cell>
          <cell r="BL270">
            <v>11706168.289999999</v>
          </cell>
          <cell r="BM270">
            <v>719506</v>
          </cell>
          <cell r="BN270">
            <v>412227.9</v>
          </cell>
          <cell r="BO270">
            <v>4899240.32</v>
          </cell>
          <cell r="BP270">
            <v>1531615.2</v>
          </cell>
          <cell r="BQ270">
            <v>0</v>
          </cell>
          <cell r="BR270">
            <v>7762711.9699999997</v>
          </cell>
          <cell r="BS270">
            <v>3060739.39</v>
          </cell>
          <cell r="BT270">
            <v>1174619.78</v>
          </cell>
          <cell r="BU270">
            <v>5647348.4000000004</v>
          </cell>
          <cell r="BV270">
            <v>1312109.6299999999</v>
          </cell>
          <cell r="BW270">
            <v>797845.5</v>
          </cell>
          <cell r="BX270">
            <v>29100</v>
          </cell>
          <cell r="BY270">
            <v>520873</v>
          </cell>
          <cell r="BZ270">
            <v>1262410.32</v>
          </cell>
          <cell r="CA270">
            <v>826818.68</v>
          </cell>
          <cell r="CB270">
            <v>961729.6</v>
          </cell>
          <cell r="CC270">
            <v>4095888.8</v>
          </cell>
          <cell r="CD270">
            <v>5256299.1399999997</v>
          </cell>
          <cell r="CE270">
            <v>3098627.01</v>
          </cell>
          <cell r="CF270">
            <v>834600.38</v>
          </cell>
          <cell r="CG270">
            <v>1657400.65</v>
          </cell>
          <cell r="CH270">
            <v>982451.82</v>
          </cell>
          <cell r="CI270">
            <v>751228.49</v>
          </cell>
          <cell r="CJ270">
            <v>12132803.060000001</v>
          </cell>
          <cell r="CK270">
            <v>972787.4</v>
          </cell>
          <cell r="CL270">
            <v>454290</v>
          </cell>
        </row>
        <row r="271">
          <cell r="A271" t="str">
            <v>5104010112.114</v>
          </cell>
          <cell r="B271" t="str">
            <v>ค่าจ้างตรวจทางห้องปฏิบัติการ (Lab)</v>
          </cell>
          <cell r="C271">
            <v>8754012.1199999992</v>
          </cell>
          <cell r="D271">
            <v>1187505</v>
          </cell>
          <cell r="E271">
            <v>89200</v>
          </cell>
          <cell r="F271">
            <v>534122</v>
          </cell>
          <cell r="G271">
            <v>277033</v>
          </cell>
          <cell r="H271">
            <v>487633.94</v>
          </cell>
          <cell r="I271">
            <v>1000353</v>
          </cell>
          <cell r="J271">
            <v>1296400</v>
          </cell>
          <cell r="K271">
            <v>392620</v>
          </cell>
          <cell r="L271">
            <v>590700</v>
          </cell>
          <cell r="M271">
            <v>2260455</v>
          </cell>
          <cell r="N271">
            <v>165677</v>
          </cell>
          <cell r="O271">
            <v>4232811.4000000004</v>
          </cell>
          <cell r="P271">
            <v>1233774</v>
          </cell>
          <cell r="Q271">
            <v>1206260</v>
          </cell>
          <cell r="R271">
            <v>1788495</v>
          </cell>
          <cell r="S271">
            <v>859071</v>
          </cell>
          <cell r="T271">
            <v>1615655</v>
          </cell>
          <cell r="U271">
            <v>676066</v>
          </cell>
          <cell r="V271">
            <v>437785</v>
          </cell>
          <cell r="W271">
            <v>22413762</v>
          </cell>
          <cell r="X271">
            <v>444245.5</v>
          </cell>
          <cell r="Y271">
            <v>338068.7</v>
          </cell>
          <cell r="Z271">
            <v>515027.3</v>
          </cell>
          <cell r="AA271">
            <v>256843.4</v>
          </cell>
          <cell r="AB271">
            <v>228453.9</v>
          </cell>
          <cell r="AC271">
            <v>87951.7</v>
          </cell>
          <cell r="AD271">
            <v>699083.2</v>
          </cell>
          <cell r="AE271">
            <v>356697.8</v>
          </cell>
          <cell r="AF271">
            <v>131374.9</v>
          </cell>
          <cell r="AG271">
            <v>84207.8</v>
          </cell>
          <cell r="AH271">
            <v>3810751</v>
          </cell>
          <cell r="AI271">
            <v>417054.55</v>
          </cell>
          <cell r="AJ271">
            <v>76464.5</v>
          </cell>
          <cell r="AK271">
            <v>30624347</v>
          </cell>
          <cell r="AL271">
            <v>807910</v>
          </cell>
          <cell r="AM271">
            <v>593880</v>
          </cell>
          <cell r="AN271">
            <v>1679146.5</v>
          </cell>
          <cell r="AO271">
            <v>2884784.45</v>
          </cell>
          <cell r="AP271">
            <v>1491235</v>
          </cell>
          <cell r="AQ271">
            <v>132191.5</v>
          </cell>
          <cell r="AR271">
            <v>5452430</v>
          </cell>
          <cell r="AS271">
            <v>1058650</v>
          </cell>
          <cell r="AT271">
            <v>1504679.5</v>
          </cell>
          <cell r="AU271">
            <v>949614.7</v>
          </cell>
          <cell r="AV271">
            <v>683689.4</v>
          </cell>
          <cell r="AW271">
            <v>546045</v>
          </cell>
          <cell r="AX271">
            <v>575015</v>
          </cell>
          <cell r="AY271">
            <v>773493</v>
          </cell>
          <cell r="AZ271">
            <v>1054091</v>
          </cell>
          <cell r="BA271">
            <v>4910218</v>
          </cell>
          <cell r="BB271">
            <v>597095</v>
          </cell>
          <cell r="BC271">
            <v>15094386.199999999</v>
          </cell>
          <cell r="BD271">
            <v>3788153.2</v>
          </cell>
          <cell r="BE271">
            <v>451913.4</v>
          </cell>
          <cell r="BF271">
            <v>75544.73</v>
          </cell>
          <cell r="BG271">
            <v>6594192.5</v>
          </cell>
          <cell r="BH271">
            <v>420287.35</v>
          </cell>
          <cell r="BI271">
            <v>121795</v>
          </cell>
          <cell r="BJ271">
            <v>697357.2</v>
          </cell>
          <cell r="BK271">
            <v>1510217.8</v>
          </cell>
          <cell r="BL271">
            <v>7304477.9500000002</v>
          </cell>
          <cell r="BM271">
            <v>1868517.75</v>
          </cell>
          <cell r="BN271">
            <v>1390736.55</v>
          </cell>
          <cell r="BO271">
            <v>3571845.5</v>
          </cell>
          <cell r="BP271">
            <v>1935200</v>
          </cell>
          <cell r="BQ271">
            <v>1405652.1</v>
          </cell>
          <cell r="BR271">
            <v>54869977</v>
          </cell>
          <cell r="BS271">
            <v>1673547.9</v>
          </cell>
          <cell r="BT271">
            <v>457022.5</v>
          </cell>
          <cell r="BU271">
            <v>1147203</v>
          </cell>
          <cell r="BV271">
            <v>125680</v>
          </cell>
          <cell r="BW271">
            <v>876860</v>
          </cell>
          <cell r="BX271">
            <v>933345</v>
          </cell>
          <cell r="BY271">
            <v>577738</v>
          </cell>
          <cell r="BZ271">
            <v>512916</v>
          </cell>
          <cell r="CA271">
            <v>897485</v>
          </cell>
          <cell r="CB271">
            <v>860692</v>
          </cell>
          <cell r="CC271">
            <v>2672725.7999999998</v>
          </cell>
          <cell r="CD271">
            <v>879571</v>
          </cell>
          <cell r="CE271">
            <v>1846087.5</v>
          </cell>
          <cell r="CF271">
            <v>824054.19</v>
          </cell>
          <cell r="CG271">
            <v>243906</v>
          </cell>
          <cell r="CH271">
            <v>376134</v>
          </cell>
          <cell r="CI271">
            <v>604336</v>
          </cell>
          <cell r="CJ271">
            <v>7966674.29</v>
          </cell>
          <cell r="CK271">
            <v>327120</v>
          </cell>
          <cell r="CL271">
            <v>197485</v>
          </cell>
        </row>
        <row r="272">
          <cell r="A272" t="str">
            <v>5104010112.115</v>
          </cell>
          <cell r="B272" t="str">
            <v>ค่าจ้างตรวจเอ็กซเรย์ (X-Ray)</v>
          </cell>
          <cell r="C272">
            <v>4273100</v>
          </cell>
          <cell r="D272">
            <v>0</v>
          </cell>
          <cell r="E272">
            <v>29550</v>
          </cell>
          <cell r="F272">
            <v>0</v>
          </cell>
          <cell r="G272">
            <v>0</v>
          </cell>
          <cell r="H272">
            <v>0</v>
          </cell>
          <cell r="I272">
            <v>4000</v>
          </cell>
          <cell r="J272">
            <v>804923</v>
          </cell>
          <cell r="K272">
            <v>0</v>
          </cell>
          <cell r="L272">
            <v>4000</v>
          </cell>
          <cell r="M272">
            <v>2060200</v>
          </cell>
          <cell r="N272">
            <v>0</v>
          </cell>
          <cell r="O272">
            <v>7757797</v>
          </cell>
          <cell r="P272">
            <v>728550</v>
          </cell>
          <cell r="Q272">
            <v>666630.84</v>
          </cell>
          <cell r="R272">
            <v>664200</v>
          </cell>
          <cell r="S272">
            <v>415375</v>
          </cell>
          <cell r="T272">
            <v>351055</v>
          </cell>
          <cell r="U272">
            <v>1414865</v>
          </cell>
          <cell r="V272">
            <v>161075</v>
          </cell>
          <cell r="W272">
            <v>18061687</v>
          </cell>
          <cell r="X272">
            <v>0</v>
          </cell>
          <cell r="Y272">
            <v>11000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62353334</v>
          </cell>
          <cell r="AL272">
            <v>0</v>
          </cell>
          <cell r="AM272">
            <v>0</v>
          </cell>
          <cell r="AN272">
            <v>1000</v>
          </cell>
          <cell r="AO272">
            <v>0</v>
          </cell>
          <cell r="AP272">
            <v>0</v>
          </cell>
          <cell r="AQ272">
            <v>0</v>
          </cell>
          <cell r="AR272">
            <v>55550</v>
          </cell>
          <cell r="AS272">
            <v>0</v>
          </cell>
          <cell r="AT272">
            <v>15683425</v>
          </cell>
          <cell r="AU272">
            <v>0</v>
          </cell>
          <cell r="AV272">
            <v>13770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1107340</v>
          </cell>
          <cell r="BB272">
            <v>0</v>
          </cell>
          <cell r="BC272">
            <v>9739800</v>
          </cell>
          <cell r="BD272">
            <v>0</v>
          </cell>
          <cell r="BE272">
            <v>57175</v>
          </cell>
          <cell r="BF272">
            <v>11300</v>
          </cell>
          <cell r="BG272">
            <v>6892575</v>
          </cell>
          <cell r="BH272">
            <v>0</v>
          </cell>
          <cell r="BI272">
            <v>0</v>
          </cell>
          <cell r="BJ272">
            <v>8550</v>
          </cell>
          <cell r="BK272">
            <v>0</v>
          </cell>
          <cell r="BL272">
            <v>10863213</v>
          </cell>
          <cell r="BM272">
            <v>687414</v>
          </cell>
          <cell r="BN272">
            <v>441369</v>
          </cell>
          <cell r="BO272">
            <v>1681025</v>
          </cell>
          <cell r="BP272">
            <v>401836</v>
          </cell>
          <cell r="BQ272">
            <v>331106</v>
          </cell>
          <cell r="BR272">
            <v>34480660</v>
          </cell>
          <cell r="BS272">
            <v>0</v>
          </cell>
          <cell r="BT272">
            <v>0</v>
          </cell>
          <cell r="BU272">
            <v>3940575</v>
          </cell>
          <cell r="BV272">
            <v>0</v>
          </cell>
          <cell r="BW272">
            <v>0</v>
          </cell>
          <cell r="BX272">
            <v>3655565</v>
          </cell>
          <cell r="BY272">
            <v>17000</v>
          </cell>
          <cell r="BZ272">
            <v>0</v>
          </cell>
          <cell r="CA272">
            <v>0</v>
          </cell>
          <cell r="CB272">
            <v>0</v>
          </cell>
          <cell r="CC272">
            <v>3826275</v>
          </cell>
          <cell r="CD272">
            <v>3000</v>
          </cell>
          <cell r="CE272">
            <v>0</v>
          </cell>
          <cell r="CF272">
            <v>0</v>
          </cell>
          <cell r="CG272">
            <v>0</v>
          </cell>
          <cell r="CH272">
            <v>10200</v>
          </cell>
          <cell r="CI272">
            <v>5400</v>
          </cell>
          <cell r="CJ272">
            <v>1550820</v>
          </cell>
          <cell r="CK272">
            <v>0</v>
          </cell>
          <cell r="CL272">
            <v>0</v>
          </cell>
        </row>
        <row r="273">
          <cell r="A273" t="str">
            <v>5104010114.101</v>
          </cell>
          <cell r="B273" t="str">
            <v>ค่าธรรมเนียมทางกฎหมาย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57927.73</v>
          </cell>
          <cell r="BA273">
            <v>0</v>
          </cell>
          <cell r="BB273">
            <v>0</v>
          </cell>
          <cell r="BC273">
            <v>3290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10.4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</row>
        <row r="274">
          <cell r="A274" t="str">
            <v>5104010115.101</v>
          </cell>
          <cell r="B274" t="str">
            <v>ค่าธรรมเนียมธนาคาร</v>
          </cell>
          <cell r="C274">
            <v>626</v>
          </cell>
          <cell r="D274">
            <v>30</v>
          </cell>
          <cell r="E274">
            <v>0</v>
          </cell>
          <cell r="F274">
            <v>0</v>
          </cell>
          <cell r="G274">
            <v>6</v>
          </cell>
          <cell r="H274">
            <v>1111</v>
          </cell>
          <cell r="I274">
            <v>25</v>
          </cell>
          <cell r="J274">
            <v>0</v>
          </cell>
          <cell r="K274">
            <v>0</v>
          </cell>
          <cell r="L274">
            <v>0</v>
          </cell>
          <cell r="M274">
            <v>78</v>
          </cell>
          <cell r="N274">
            <v>0</v>
          </cell>
          <cell r="O274">
            <v>202</v>
          </cell>
          <cell r="P274">
            <v>0</v>
          </cell>
          <cell r="Q274">
            <v>0</v>
          </cell>
          <cell r="R274">
            <v>12</v>
          </cell>
          <cell r="S274">
            <v>0</v>
          </cell>
          <cell r="T274">
            <v>0</v>
          </cell>
          <cell r="U274">
            <v>243.9</v>
          </cell>
          <cell r="V274">
            <v>0</v>
          </cell>
          <cell r="W274">
            <v>1598</v>
          </cell>
          <cell r="X274">
            <v>55</v>
          </cell>
          <cell r="Y274">
            <v>0</v>
          </cell>
          <cell r="Z274">
            <v>0</v>
          </cell>
          <cell r="AA274">
            <v>361.94</v>
          </cell>
          <cell r="AB274">
            <v>110</v>
          </cell>
          <cell r="AC274">
            <v>0</v>
          </cell>
          <cell r="AD274">
            <v>280</v>
          </cell>
          <cell r="AE274">
            <v>0</v>
          </cell>
          <cell r="AF274">
            <v>0</v>
          </cell>
          <cell r="AG274">
            <v>0</v>
          </cell>
          <cell r="AH274">
            <v>66</v>
          </cell>
          <cell r="AI274">
            <v>31</v>
          </cell>
          <cell r="AJ274">
            <v>0</v>
          </cell>
          <cell r="AK274">
            <v>2433</v>
          </cell>
          <cell r="AL274">
            <v>0</v>
          </cell>
          <cell r="AM274">
            <v>41.2</v>
          </cell>
          <cell r="AN274">
            <v>0</v>
          </cell>
          <cell r="AO274">
            <v>6</v>
          </cell>
          <cell r="AP274">
            <v>0</v>
          </cell>
          <cell r="AQ274">
            <v>0</v>
          </cell>
          <cell r="AR274">
            <v>278</v>
          </cell>
          <cell r="AS274">
            <v>0</v>
          </cell>
          <cell r="AT274">
            <v>804.61</v>
          </cell>
          <cell r="AU274">
            <v>486</v>
          </cell>
          <cell r="AV274">
            <v>0</v>
          </cell>
          <cell r="AW274">
            <v>0</v>
          </cell>
          <cell r="AX274">
            <v>6</v>
          </cell>
          <cell r="AY274">
            <v>30</v>
          </cell>
          <cell r="AZ274">
            <v>0</v>
          </cell>
          <cell r="BA274">
            <v>392</v>
          </cell>
          <cell r="BB274">
            <v>0</v>
          </cell>
          <cell r="BC274">
            <v>7553.3</v>
          </cell>
          <cell r="BD274">
            <v>0</v>
          </cell>
          <cell r="BE274">
            <v>0</v>
          </cell>
          <cell r="BF274">
            <v>0</v>
          </cell>
          <cell r="BG274">
            <v>21808.15</v>
          </cell>
          <cell r="BH274">
            <v>0</v>
          </cell>
          <cell r="BI274">
            <v>0</v>
          </cell>
          <cell r="BJ274">
            <v>30</v>
          </cell>
          <cell r="BK274">
            <v>0</v>
          </cell>
          <cell r="BL274">
            <v>679</v>
          </cell>
          <cell r="BM274">
            <v>10</v>
          </cell>
          <cell r="BN274">
            <v>114</v>
          </cell>
          <cell r="BO274">
            <v>90</v>
          </cell>
          <cell r="BP274">
            <v>132</v>
          </cell>
          <cell r="BQ274">
            <v>78</v>
          </cell>
          <cell r="BR274">
            <v>82091.31</v>
          </cell>
          <cell r="BS274">
            <v>24</v>
          </cell>
          <cell r="BT274">
            <v>0</v>
          </cell>
          <cell r="BU274">
            <v>136</v>
          </cell>
          <cell r="BV274">
            <v>0</v>
          </cell>
          <cell r="BW274">
            <v>0</v>
          </cell>
          <cell r="BX274">
            <v>2672</v>
          </cell>
          <cell r="BY274">
            <v>306</v>
          </cell>
          <cell r="BZ274">
            <v>6</v>
          </cell>
          <cell r="CA274">
            <v>0</v>
          </cell>
          <cell r="CB274">
            <v>85</v>
          </cell>
          <cell r="CC274">
            <v>0</v>
          </cell>
          <cell r="CD274">
            <v>0</v>
          </cell>
          <cell r="CE274">
            <v>48</v>
          </cell>
          <cell r="CF274">
            <v>145</v>
          </cell>
          <cell r="CG274">
            <v>0</v>
          </cell>
          <cell r="CH274">
            <v>0</v>
          </cell>
          <cell r="CI274">
            <v>0</v>
          </cell>
          <cell r="CJ274">
            <v>584</v>
          </cell>
          <cell r="CK274">
            <v>0</v>
          </cell>
          <cell r="CL274">
            <v>50</v>
          </cell>
        </row>
        <row r="275">
          <cell r="A275" t="str">
            <v>5104020101.101</v>
          </cell>
          <cell r="B275" t="str">
            <v>ค่าไฟฟ้า</v>
          </cell>
          <cell r="C275">
            <v>17838918.120000001</v>
          </cell>
          <cell r="D275">
            <v>2631732.58</v>
          </cell>
          <cell r="E275">
            <v>2156740.8199999998</v>
          </cell>
          <cell r="F275">
            <v>1184284.04</v>
          </cell>
          <cell r="G275">
            <v>892797.51</v>
          </cell>
          <cell r="H275">
            <v>1888850.76</v>
          </cell>
          <cell r="I275">
            <v>1396657.68</v>
          </cell>
          <cell r="J275">
            <v>2932156.37</v>
          </cell>
          <cell r="K275">
            <v>1298563.5900000001</v>
          </cell>
          <cell r="L275">
            <v>1604676.06</v>
          </cell>
          <cell r="M275">
            <v>4320096.9400000004</v>
          </cell>
          <cell r="N275">
            <v>239068.93</v>
          </cell>
          <cell r="O275">
            <v>9681458.5899999999</v>
          </cell>
          <cell r="P275">
            <v>2327825.88</v>
          </cell>
          <cell r="Q275">
            <v>2499311.46</v>
          </cell>
          <cell r="R275">
            <v>3902619.58</v>
          </cell>
          <cell r="S275">
            <v>1919777.79</v>
          </cell>
          <cell r="T275">
            <v>2265696.02</v>
          </cell>
          <cell r="U275">
            <v>2030588.1</v>
          </cell>
          <cell r="V275">
            <v>766985.12</v>
          </cell>
          <cell r="W275">
            <v>19321320.73</v>
          </cell>
          <cell r="X275">
            <v>1277009.06</v>
          </cell>
          <cell r="Y275">
            <v>2376341</v>
          </cell>
          <cell r="Z275">
            <v>1866321.74</v>
          </cell>
          <cell r="AA275">
            <v>731233.68</v>
          </cell>
          <cell r="AB275">
            <v>861492.86</v>
          </cell>
          <cell r="AC275">
            <v>1376829.85</v>
          </cell>
          <cell r="AD275">
            <v>4004196.84</v>
          </cell>
          <cell r="AE275">
            <v>1519565.93</v>
          </cell>
          <cell r="AF275">
            <v>1031222.93</v>
          </cell>
          <cell r="AG275">
            <v>1747468.13</v>
          </cell>
          <cell r="AH275">
            <v>2131536.2999999998</v>
          </cell>
          <cell r="AI275">
            <v>1152209.69</v>
          </cell>
          <cell r="AJ275">
            <v>769696.21</v>
          </cell>
          <cell r="AK275">
            <v>26040204.23</v>
          </cell>
          <cell r="AL275">
            <v>1698217.98</v>
          </cell>
          <cell r="AM275">
            <v>1596982.94</v>
          </cell>
          <cell r="AN275">
            <v>3591423.58</v>
          </cell>
          <cell r="AO275">
            <v>3334411.64</v>
          </cell>
          <cell r="AP275">
            <v>2206379.42</v>
          </cell>
          <cell r="AQ275">
            <v>530878.28</v>
          </cell>
          <cell r="AR275">
            <v>6461314.3499999996</v>
          </cell>
          <cell r="AS275">
            <v>1786779.23</v>
          </cell>
          <cell r="AT275">
            <v>3394536.24</v>
          </cell>
          <cell r="AU275">
            <v>3474726.46</v>
          </cell>
          <cell r="AV275">
            <v>1613693.03</v>
          </cell>
          <cell r="AW275">
            <v>1193026.55</v>
          </cell>
          <cell r="AX275">
            <v>1954618.97</v>
          </cell>
          <cell r="AY275">
            <v>1700634.79</v>
          </cell>
          <cell r="AZ275">
            <v>1460508.59</v>
          </cell>
          <cell r="BA275">
            <v>11405849.949999999</v>
          </cell>
          <cell r="BB275">
            <v>1998359.36</v>
          </cell>
          <cell r="BC275">
            <v>13928393.789999999</v>
          </cell>
          <cell r="BD275">
            <v>3616455.88</v>
          </cell>
          <cell r="BE275">
            <v>1572898.14</v>
          </cell>
          <cell r="BF275">
            <v>1547264.11</v>
          </cell>
          <cell r="BG275">
            <v>11312591.32</v>
          </cell>
          <cell r="BH275">
            <v>954391.47</v>
          </cell>
          <cell r="BI275">
            <v>480883.43</v>
          </cell>
          <cell r="BJ275">
            <v>1064414.6399999999</v>
          </cell>
          <cell r="BK275">
            <v>647907.88</v>
          </cell>
          <cell r="BL275">
            <v>12750114.810000001</v>
          </cell>
          <cell r="BM275">
            <v>3998079.52</v>
          </cell>
          <cell r="BN275">
            <v>2130399.4700000002</v>
          </cell>
          <cell r="BO275">
            <v>3502998.38</v>
          </cell>
          <cell r="BP275">
            <v>2365396.61</v>
          </cell>
          <cell r="BQ275">
            <v>2026428.55</v>
          </cell>
          <cell r="BR275">
            <v>39061321.640000001</v>
          </cell>
          <cell r="BS275">
            <v>2364214.86</v>
          </cell>
          <cell r="BT275">
            <v>2221924.9300000002</v>
          </cell>
          <cell r="BU275">
            <v>9100518.25</v>
          </cell>
          <cell r="BV275">
            <v>832365.23</v>
          </cell>
          <cell r="BW275">
            <v>2003444.3</v>
          </cell>
          <cell r="BX275">
            <v>5436541.9199999999</v>
          </cell>
          <cell r="BY275">
            <v>1565090.24</v>
          </cell>
          <cell r="BZ275">
            <v>1663068.05</v>
          </cell>
          <cell r="CA275">
            <v>2017221.85</v>
          </cell>
          <cell r="CB275">
            <v>2838039.24</v>
          </cell>
          <cell r="CC275">
            <v>4293536.5199999996</v>
          </cell>
          <cell r="CD275">
            <v>2935800.01</v>
          </cell>
          <cell r="CE275">
            <v>4514865.4000000004</v>
          </cell>
          <cell r="CF275">
            <v>1577266.64</v>
          </cell>
          <cell r="CG275">
            <v>1635786.3</v>
          </cell>
          <cell r="CH275">
            <v>1128586.08</v>
          </cell>
          <cell r="CI275">
            <v>1549988.7</v>
          </cell>
          <cell r="CJ275">
            <v>6073871.2300000004</v>
          </cell>
          <cell r="CK275">
            <v>642948.80000000005</v>
          </cell>
          <cell r="CL275">
            <v>631168.1</v>
          </cell>
        </row>
        <row r="276">
          <cell r="A276" t="str">
            <v>5104020103.101</v>
          </cell>
          <cell r="B276" t="str">
            <v>ค่าน้ำประปาและน้ำบาดาล</v>
          </cell>
          <cell r="C276">
            <v>662338.88</v>
          </cell>
          <cell r="D276">
            <v>5290.08</v>
          </cell>
          <cell r="E276">
            <v>8832.75</v>
          </cell>
          <cell r="F276">
            <v>6619.02</v>
          </cell>
          <cell r="G276">
            <v>0</v>
          </cell>
          <cell r="H276">
            <v>4894.18</v>
          </cell>
          <cell r="I276">
            <v>0</v>
          </cell>
          <cell r="J276">
            <v>804892.46</v>
          </cell>
          <cell r="K276">
            <v>708620.2</v>
          </cell>
          <cell r="L276">
            <v>0</v>
          </cell>
          <cell r="M276">
            <v>66583.539999999994</v>
          </cell>
          <cell r="N276">
            <v>0</v>
          </cell>
          <cell r="O276">
            <v>28510.47</v>
          </cell>
          <cell r="P276">
            <v>830728.02</v>
          </cell>
          <cell r="Q276">
            <v>6593.56</v>
          </cell>
          <cell r="R276">
            <v>884</v>
          </cell>
          <cell r="S276">
            <v>705680.64</v>
          </cell>
          <cell r="T276">
            <v>22836.21</v>
          </cell>
          <cell r="U276">
            <v>0</v>
          </cell>
          <cell r="V276">
            <v>0</v>
          </cell>
          <cell r="W276">
            <v>7020178.3499999996</v>
          </cell>
          <cell r="X276">
            <v>27645</v>
          </cell>
          <cell r="Y276">
            <v>20952.810000000001</v>
          </cell>
          <cell r="Z276">
            <v>8988</v>
          </cell>
          <cell r="AA276">
            <v>6420</v>
          </cell>
          <cell r="AB276">
            <v>3295.6</v>
          </cell>
          <cell r="AC276">
            <v>2572.9</v>
          </cell>
          <cell r="AD276">
            <v>604364.51</v>
          </cell>
          <cell r="AE276">
            <v>7085</v>
          </cell>
          <cell r="AF276">
            <v>0</v>
          </cell>
          <cell r="AG276">
            <v>0</v>
          </cell>
          <cell r="AH276">
            <v>601593.31999999995</v>
          </cell>
          <cell r="AI276">
            <v>0</v>
          </cell>
          <cell r="AJ276">
            <v>300</v>
          </cell>
          <cell r="AK276">
            <v>11450511.970000001</v>
          </cell>
          <cell r="AL276">
            <v>64791.37</v>
          </cell>
          <cell r="AM276">
            <v>2948</v>
          </cell>
          <cell r="AN276">
            <v>761856.75</v>
          </cell>
          <cell r="AO276">
            <v>705206.33</v>
          </cell>
          <cell r="AP276">
            <v>1369.6</v>
          </cell>
          <cell r="AQ276">
            <v>0</v>
          </cell>
          <cell r="AR276">
            <v>565216.18999999994</v>
          </cell>
          <cell r="AS276">
            <v>1355</v>
          </cell>
          <cell r="AT276">
            <v>921703.76</v>
          </cell>
          <cell r="AU276">
            <v>0</v>
          </cell>
          <cell r="AV276">
            <v>42770</v>
          </cell>
          <cell r="AW276">
            <v>8774.2099999999991</v>
          </cell>
          <cell r="AX276">
            <v>22600.12</v>
          </cell>
          <cell r="AY276">
            <v>26695.31</v>
          </cell>
          <cell r="AZ276">
            <v>0</v>
          </cell>
          <cell r="BA276">
            <v>3025528.07</v>
          </cell>
          <cell r="BB276">
            <v>0</v>
          </cell>
          <cell r="BC276">
            <v>3037337.09</v>
          </cell>
          <cell r="BD276">
            <v>7996.54</v>
          </cell>
          <cell r="BE276">
            <v>58098.06</v>
          </cell>
          <cell r="BF276">
            <v>66600.56</v>
          </cell>
          <cell r="BG276">
            <v>2697201.06</v>
          </cell>
          <cell r="BH276">
            <v>0</v>
          </cell>
          <cell r="BI276">
            <v>51600.75</v>
          </cell>
          <cell r="BJ276">
            <v>0</v>
          </cell>
          <cell r="BK276">
            <v>0</v>
          </cell>
          <cell r="BL276">
            <v>3908750.32</v>
          </cell>
          <cell r="BM276">
            <v>1143768.05</v>
          </cell>
          <cell r="BN276">
            <v>527578.14</v>
          </cell>
          <cell r="BO276">
            <v>752.64</v>
          </cell>
          <cell r="BP276">
            <v>0</v>
          </cell>
          <cell r="BQ276">
            <v>0</v>
          </cell>
          <cell r="BR276">
            <v>9382013.6300000008</v>
          </cell>
          <cell r="BS276">
            <v>8176.13</v>
          </cell>
          <cell r="BT276">
            <v>7704</v>
          </cell>
          <cell r="BU276">
            <v>2358348.5699999998</v>
          </cell>
          <cell r="BV276">
            <v>10563.68</v>
          </cell>
          <cell r="BW276">
            <v>521978.05</v>
          </cell>
          <cell r="BX276">
            <v>496325.07</v>
          </cell>
          <cell r="BY276">
            <v>4702.4399999999996</v>
          </cell>
          <cell r="BZ276">
            <v>105106</v>
          </cell>
          <cell r="CA276">
            <v>0</v>
          </cell>
          <cell r="CB276">
            <v>54322.93</v>
          </cell>
          <cell r="CC276">
            <v>409656.19</v>
          </cell>
          <cell r="CD276">
            <v>746691.86</v>
          </cell>
          <cell r="CE276">
            <v>586562.68000000005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125988.19</v>
          </cell>
          <cell r="CK276">
            <v>0</v>
          </cell>
          <cell r="CL276">
            <v>0</v>
          </cell>
        </row>
        <row r="277">
          <cell r="A277" t="str">
            <v>5104020105.101</v>
          </cell>
          <cell r="B277" t="str">
            <v>ค่าโทรศัพท์</v>
          </cell>
          <cell r="C277">
            <v>156838.15</v>
          </cell>
          <cell r="D277">
            <v>133745.94</v>
          </cell>
          <cell r="E277">
            <v>42190.1</v>
          </cell>
          <cell r="F277">
            <v>41970.080000000002</v>
          </cell>
          <cell r="G277">
            <v>30505.67</v>
          </cell>
          <cell r="H277">
            <v>104758</v>
          </cell>
          <cell r="I277">
            <v>11021.06</v>
          </cell>
          <cell r="J277">
            <v>35624.910000000003</v>
          </cell>
          <cell r="K277">
            <v>44697.95</v>
          </cell>
          <cell r="L277">
            <v>91562.25</v>
          </cell>
          <cell r="M277">
            <v>94268.14</v>
          </cell>
          <cell r="N277">
            <v>5367.52</v>
          </cell>
          <cell r="O277">
            <v>85689.32</v>
          </cell>
          <cell r="P277">
            <v>92727.66</v>
          </cell>
          <cell r="Q277">
            <v>75159.600000000006</v>
          </cell>
          <cell r="R277">
            <v>0</v>
          </cell>
          <cell r="S277">
            <v>88058.41</v>
          </cell>
          <cell r="T277">
            <v>125273.36</v>
          </cell>
          <cell r="U277">
            <v>119774.57</v>
          </cell>
          <cell r="V277">
            <v>39870.76</v>
          </cell>
          <cell r="W277">
            <v>109346.63</v>
          </cell>
          <cell r="X277">
            <v>21689.08</v>
          </cell>
          <cell r="Y277">
            <v>12890.33</v>
          </cell>
          <cell r="Z277">
            <v>45464.87</v>
          </cell>
          <cell r="AA277">
            <v>32686.65</v>
          </cell>
          <cell r="AB277">
            <v>66277.8</v>
          </cell>
          <cell r="AC277">
            <v>43213.08</v>
          </cell>
          <cell r="AD277">
            <v>100327.7</v>
          </cell>
          <cell r="AE277">
            <v>37558.06</v>
          </cell>
          <cell r="AF277">
            <v>92908.67</v>
          </cell>
          <cell r="AG277">
            <v>39664.71</v>
          </cell>
          <cell r="AH277">
            <v>122935.42</v>
          </cell>
          <cell r="AI277">
            <v>47747.26</v>
          </cell>
          <cell r="AJ277">
            <v>79431</v>
          </cell>
          <cell r="AK277">
            <v>1068064.82</v>
          </cell>
          <cell r="AL277">
            <v>53052.55</v>
          </cell>
          <cell r="AM277">
            <v>48105.2</v>
          </cell>
          <cell r="AN277">
            <v>150906.72</v>
          </cell>
          <cell r="AO277">
            <v>190226.99</v>
          </cell>
          <cell r="AP277">
            <v>183293.1</v>
          </cell>
          <cell r="AQ277">
            <v>30845.19</v>
          </cell>
          <cell r="AR277">
            <v>105714.93</v>
          </cell>
          <cell r="AS277">
            <v>104672.07</v>
          </cell>
          <cell r="AT277">
            <v>126337.91</v>
          </cell>
          <cell r="AU277">
            <v>69114.7</v>
          </cell>
          <cell r="AV277">
            <v>88164.82</v>
          </cell>
          <cell r="AW277">
            <v>57296.5</v>
          </cell>
          <cell r="AX277">
            <v>70956.94</v>
          </cell>
          <cell r="AY277">
            <v>135538.93</v>
          </cell>
          <cell r="AZ277">
            <v>19327.169999999998</v>
          </cell>
          <cell r="BA277">
            <v>295633.09999999998</v>
          </cell>
          <cell r="BB277">
            <v>96933.3</v>
          </cell>
          <cell r="BC277">
            <v>689370.49</v>
          </cell>
          <cell r="BD277">
            <v>180243.93</v>
          </cell>
          <cell r="BE277">
            <v>67027.69</v>
          </cell>
          <cell r="BF277">
            <v>106158.39</v>
          </cell>
          <cell r="BG277">
            <v>254691.14</v>
          </cell>
          <cell r="BH277">
            <v>65085.88</v>
          </cell>
          <cell r="BI277">
            <v>25095.81</v>
          </cell>
          <cell r="BJ277">
            <v>89095.66</v>
          </cell>
          <cell r="BK277">
            <v>78938.58</v>
          </cell>
          <cell r="BL277">
            <v>573493.01</v>
          </cell>
          <cell r="BM277">
            <v>195118.64</v>
          </cell>
          <cell r="BN277">
            <v>69499.06</v>
          </cell>
          <cell r="BO277">
            <v>319340.23</v>
          </cell>
          <cell r="BP277">
            <v>126801.08</v>
          </cell>
          <cell r="BQ277">
            <v>74701.899999999994</v>
          </cell>
          <cell r="BR277">
            <v>1298697.3999999999</v>
          </cell>
          <cell r="BS277">
            <v>138427.10999999999</v>
          </cell>
          <cell r="BT277">
            <v>77969.53</v>
          </cell>
          <cell r="BU277">
            <v>181019.89</v>
          </cell>
          <cell r="BV277">
            <v>25261.13</v>
          </cell>
          <cell r="BW277">
            <v>98521.78</v>
          </cell>
          <cell r="BX277">
            <v>149454.35999999999</v>
          </cell>
          <cell r="BY277">
            <v>99779.35</v>
          </cell>
          <cell r="BZ277">
            <v>31047.11</v>
          </cell>
          <cell r="CA277">
            <v>40661.26</v>
          </cell>
          <cell r="CB277">
            <v>239570.18</v>
          </cell>
          <cell r="CC277">
            <v>232724.49</v>
          </cell>
          <cell r="CD277">
            <v>136149.76999999999</v>
          </cell>
          <cell r="CE277">
            <v>215501.03</v>
          </cell>
          <cell r="CF277">
            <v>41186.980000000003</v>
          </cell>
          <cell r="CG277">
            <v>54612.91</v>
          </cell>
          <cell r="CH277">
            <v>92927.08</v>
          </cell>
          <cell r="CI277">
            <v>87145.67</v>
          </cell>
          <cell r="CJ277">
            <v>237879.41</v>
          </cell>
          <cell r="CK277">
            <v>39037.410000000003</v>
          </cell>
          <cell r="CL277">
            <v>13493.73</v>
          </cell>
        </row>
        <row r="278">
          <cell r="A278" t="str">
            <v>5104020106.101</v>
          </cell>
          <cell r="B278" t="str">
            <v>ค่าบริการสื่อสารและโทรคมนาคม</v>
          </cell>
          <cell r="C278">
            <v>602991.16</v>
          </cell>
          <cell r="D278">
            <v>19881.3</v>
          </cell>
          <cell r="E278">
            <v>151103.26</v>
          </cell>
          <cell r="F278">
            <v>39911</v>
          </cell>
          <cell r="G278">
            <v>38520</v>
          </cell>
          <cell r="H278">
            <v>0</v>
          </cell>
          <cell r="I278">
            <v>39675.599999999999</v>
          </cell>
          <cell r="J278">
            <v>30392.78</v>
          </cell>
          <cell r="K278">
            <v>101474.9</v>
          </cell>
          <cell r="L278">
            <v>74541.38</v>
          </cell>
          <cell r="M278">
            <v>134927</v>
          </cell>
          <cell r="N278">
            <v>21366.83</v>
          </cell>
          <cell r="O278">
            <v>80643.28</v>
          </cell>
          <cell r="P278">
            <v>127972</v>
          </cell>
          <cell r="Q278">
            <v>121081.19</v>
          </cell>
          <cell r="R278">
            <v>277418.82</v>
          </cell>
          <cell r="S278">
            <v>245165</v>
          </cell>
          <cell r="T278">
            <v>79608</v>
          </cell>
          <cell r="U278">
            <v>0</v>
          </cell>
          <cell r="V278">
            <v>77757.08</v>
          </cell>
          <cell r="W278">
            <v>332417.96999999997</v>
          </cell>
          <cell r="X278">
            <v>25565.88</v>
          </cell>
          <cell r="Y278">
            <v>226594.2</v>
          </cell>
          <cell r="Z278">
            <v>68640</v>
          </cell>
          <cell r="AA278">
            <v>73776</v>
          </cell>
          <cell r="AB278">
            <v>23700</v>
          </cell>
          <cell r="AC278">
            <v>11760</v>
          </cell>
          <cell r="AD278">
            <v>125734.21</v>
          </cell>
          <cell r="AE278">
            <v>28380.12</v>
          </cell>
          <cell r="AF278">
            <v>14110.15</v>
          </cell>
          <cell r="AG278">
            <v>51711.97</v>
          </cell>
          <cell r="AH278">
            <v>10860</v>
          </cell>
          <cell r="AI278">
            <v>91752</v>
          </cell>
          <cell r="AJ278">
            <v>53964.28</v>
          </cell>
          <cell r="AK278">
            <v>377929.01</v>
          </cell>
          <cell r="AL278">
            <v>44940</v>
          </cell>
          <cell r="AM278">
            <v>165590</v>
          </cell>
          <cell r="AN278">
            <v>9501.6</v>
          </cell>
          <cell r="AO278">
            <v>32936.559999999998</v>
          </cell>
          <cell r="AP278">
            <v>60990</v>
          </cell>
          <cell r="AQ278">
            <v>67410</v>
          </cell>
          <cell r="AR278">
            <v>243060.74</v>
          </cell>
          <cell r="AS278">
            <v>123799</v>
          </cell>
          <cell r="AT278">
            <v>156012</v>
          </cell>
          <cell r="AU278">
            <v>197923.08</v>
          </cell>
          <cell r="AV278">
            <v>28248</v>
          </cell>
          <cell r="AW278">
            <v>19260</v>
          </cell>
          <cell r="AX278">
            <v>64200</v>
          </cell>
          <cell r="AY278">
            <v>0</v>
          </cell>
          <cell r="AZ278">
            <v>55781.25</v>
          </cell>
          <cell r="BA278">
            <v>259225.24</v>
          </cell>
          <cell r="BB278">
            <v>48123.88</v>
          </cell>
          <cell r="BC278">
            <v>195165.1</v>
          </cell>
          <cell r="BD278">
            <v>235215.96</v>
          </cell>
          <cell r="BE278">
            <v>33598</v>
          </cell>
          <cell r="BF278">
            <v>0</v>
          </cell>
          <cell r="BG278">
            <v>482547.35</v>
          </cell>
          <cell r="BH278">
            <v>0</v>
          </cell>
          <cell r="BI278">
            <v>0</v>
          </cell>
          <cell r="BJ278">
            <v>37450</v>
          </cell>
          <cell r="BK278">
            <v>32100</v>
          </cell>
          <cell r="BL278">
            <v>575763.46</v>
          </cell>
          <cell r="BM278">
            <v>124822.99</v>
          </cell>
          <cell r="BN278">
            <v>139956</v>
          </cell>
          <cell r="BO278">
            <v>0</v>
          </cell>
          <cell r="BP278">
            <v>70587.899999999994</v>
          </cell>
          <cell r="BQ278">
            <v>13910</v>
          </cell>
          <cell r="BR278">
            <v>433864.65</v>
          </cell>
          <cell r="BS278">
            <v>153829.66</v>
          </cell>
          <cell r="BT278">
            <v>25680</v>
          </cell>
          <cell r="BU278">
            <v>160613.15</v>
          </cell>
          <cell r="BV278">
            <v>37706.800000000003</v>
          </cell>
          <cell r="BW278">
            <v>208596</v>
          </cell>
          <cell r="BX278">
            <v>202538.16</v>
          </cell>
          <cell r="BY278">
            <v>47833.8</v>
          </cell>
          <cell r="BZ278">
            <v>122523.09</v>
          </cell>
          <cell r="CA278">
            <v>80249.02</v>
          </cell>
          <cell r="CB278">
            <v>45051.01</v>
          </cell>
          <cell r="CC278">
            <v>120696</v>
          </cell>
          <cell r="CD278">
            <v>75241.52</v>
          </cell>
          <cell r="CE278">
            <v>7992.9</v>
          </cell>
          <cell r="CF278">
            <v>84089.16</v>
          </cell>
          <cell r="CG278">
            <v>48566.46</v>
          </cell>
          <cell r="CH278">
            <v>84037.8</v>
          </cell>
          <cell r="CI278">
            <v>32834.15</v>
          </cell>
          <cell r="CJ278">
            <v>247672.6</v>
          </cell>
          <cell r="CK278">
            <v>82455.58</v>
          </cell>
          <cell r="CL278">
            <v>43939.59</v>
          </cell>
        </row>
        <row r="279">
          <cell r="A279" t="str">
            <v>5104020107.101</v>
          </cell>
          <cell r="B279" t="str">
            <v>ค่าไปรษณีย์และขนส่ง</v>
          </cell>
          <cell r="C279">
            <v>189362</v>
          </cell>
          <cell r="D279">
            <v>14669</v>
          </cell>
          <cell r="E279">
            <v>21556</v>
          </cell>
          <cell r="F279">
            <v>22981</v>
          </cell>
          <cell r="G279">
            <v>2835</v>
          </cell>
          <cell r="H279">
            <v>33481</v>
          </cell>
          <cell r="I279">
            <v>8500</v>
          </cell>
          <cell r="J279">
            <v>18221</v>
          </cell>
          <cell r="K279">
            <v>16359</v>
          </cell>
          <cell r="L279">
            <v>17290</v>
          </cell>
          <cell r="M279">
            <v>29807</v>
          </cell>
          <cell r="N279">
            <v>6000</v>
          </cell>
          <cell r="O279">
            <v>86120</v>
          </cell>
          <cell r="P279">
            <v>15470</v>
          </cell>
          <cell r="Q279">
            <v>36324.699999999997</v>
          </cell>
          <cell r="R279">
            <v>55887.24</v>
          </cell>
          <cell r="S279">
            <v>15300</v>
          </cell>
          <cell r="T279">
            <v>22881</v>
          </cell>
          <cell r="U279">
            <v>17297</v>
          </cell>
          <cell r="V279">
            <v>0</v>
          </cell>
          <cell r="W279">
            <v>155050</v>
          </cell>
          <cell r="X279">
            <v>6518</v>
          </cell>
          <cell r="Y279">
            <v>6453</v>
          </cell>
          <cell r="Z279">
            <v>21755</v>
          </cell>
          <cell r="AA279">
            <v>8978</v>
          </cell>
          <cell r="AB279">
            <v>9689</v>
          </cell>
          <cell r="AC279">
            <v>6731</v>
          </cell>
          <cell r="AD279">
            <v>26525</v>
          </cell>
          <cell r="AE279">
            <v>15685</v>
          </cell>
          <cell r="AF279">
            <v>6470</v>
          </cell>
          <cell r="AG279">
            <v>8764</v>
          </cell>
          <cell r="AH279">
            <v>61188</v>
          </cell>
          <cell r="AI279">
            <v>6045.82</v>
          </cell>
          <cell r="AJ279">
            <v>23684</v>
          </cell>
          <cell r="AK279">
            <v>369802</v>
          </cell>
          <cell r="AL279">
            <v>0</v>
          </cell>
          <cell r="AM279">
            <v>21534</v>
          </cell>
          <cell r="AN279">
            <v>122674</v>
          </cell>
          <cell r="AO279">
            <v>52570</v>
          </cell>
          <cell r="AP279">
            <v>24744</v>
          </cell>
          <cell r="AQ279">
            <v>6386</v>
          </cell>
          <cell r="AR279">
            <v>25419</v>
          </cell>
          <cell r="AS279">
            <v>11127</v>
          </cell>
          <cell r="AT279">
            <v>28311</v>
          </cell>
          <cell r="AU279">
            <v>400</v>
          </cell>
          <cell r="AV279">
            <v>0</v>
          </cell>
          <cell r="AW279">
            <v>0</v>
          </cell>
          <cell r="AX279">
            <v>10039</v>
          </cell>
          <cell r="AY279">
            <v>0</v>
          </cell>
          <cell r="AZ279">
            <v>3562.32</v>
          </cell>
          <cell r="BA279">
            <v>136180</v>
          </cell>
          <cell r="BB279">
            <v>5594</v>
          </cell>
          <cell r="BC279">
            <v>251827</v>
          </cell>
          <cell r="BD279">
            <v>18933</v>
          </cell>
          <cell r="BE279">
            <v>18414</v>
          </cell>
          <cell r="BF279">
            <v>0</v>
          </cell>
          <cell r="BG279">
            <v>183050.3</v>
          </cell>
          <cell r="BH279">
            <v>0</v>
          </cell>
          <cell r="BI279">
            <v>4646</v>
          </cell>
          <cell r="BJ279">
            <v>5095</v>
          </cell>
          <cell r="BK279">
            <v>3598</v>
          </cell>
          <cell r="BL279">
            <v>102857</v>
          </cell>
          <cell r="BM279">
            <v>11907</v>
          </cell>
          <cell r="BN279">
            <v>16847</v>
          </cell>
          <cell r="BO279">
            <v>34674</v>
          </cell>
          <cell r="BP279">
            <v>0</v>
          </cell>
          <cell r="BQ279">
            <v>29118</v>
          </cell>
          <cell r="BR279">
            <v>434863</v>
          </cell>
          <cell r="BS279">
            <v>0</v>
          </cell>
          <cell r="BT279">
            <v>4317</v>
          </cell>
          <cell r="BU279">
            <v>75330</v>
          </cell>
          <cell r="BV279">
            <v>2437</v>
          </cell>
          <cell r="BW279">
            <v>11147.22</v>
          </cell>
          <cell r="BX279">
            <v>24312</v>
          </cell>
          <cell r="BY279">
            <v>6112</v>
          </cell>
          <cell r="BZ279">
            <v>0</v>
          </cell>
          <cell r="CA279">
            <v>2116</v>
          </cell>
          <cell r="CB279">
            <v>10614.9</v>
          </cell>
          <cell r="CC279">
            <v>21844</v>
          </cell>
          <cell r="CD279">
            <v>0</v>
          </cell>
          <cell r="CE279">
            <v>10606</v>
          </cell>
          <cell r="CF279">
            <v>4940.34</v>
          </cell>
          <cell r="CG279">
            <v>2884</v>
          </cell>
          <cell r="CH279">
            <v>0</v>
          </cell>
          <cell r="CI279">
            <v>1693.94</v>
          </cell>
          <cell r="CJ279">
            <v>46622</v>
          </cell>
          <cell r="CK279">
            <v>2660</v>
          </cell>
          <cell r="CL279">
            <v>1336</v>
          </cell>
        </row>
        <row r="280">
          <cell r="A280" t="str">
            <v>5104030202.101</v>
          </cell>
          <cell r="B280" t="str">
            <v>ค่าจ้างที่ปรึกษา</v>
          </cell>
          <cell r="C280">
            <v>0</v>
          </cell>
          <cell r="D280">
            <v>120000</v>
          </cell>
          <cell r="E280">
            <v>0</v>
          </cell>
          <cell r="F280">
            <v>29100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65000</v>
          </cell>
          <cell r="AI280">
            <v>55350</v>
          </cell>
          <cell r="AJ280">
            <v>0</v>
          </cell>
          <cell r="AK280">
            <v>62400</v>
          </cell>
          <cell r="AL280">
            <v>0</v>
          </cell>
          <cell r="AM280">
            <v>0</v>
          </cell>
          <cell r="AN280">
            <v>118900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2765898.4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17350</v>
          </cell>
          <cell r="BP280">
            <v>0</v>
          </cell>
          <cell r="BQ280">
            <v>0</v>
          </cell>
          <cell r="BR280">
            <v>3390000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43800</v>
          </cell>
          <cell r="BZ280">
            <v>0</v>
          </cell>
          <cell r="CA280">
            <v>0</v>
          </cell>
          <cell r="CB280">
            <v>21300</v>
          </cell>
          <cell r="CC280">
            <v>0</v>
          </cell>
          <cell r="CD280">
            <v>8200</v>
          </cell>
          <cell r="CE280">
            <v>28460</v>
          </cell>
          <cell r="CF280">
            <v>0</v>
          </cell>
          <cell r="CG280">
            <v>3000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</row>
        <row r="281">
          <cell r="A281" t="str">
            <v>5104030203.101</v>
          </cell>
          <cell r="B281" t="str">
            <v>ค่าเบี้ยประกันภัย</v>
          </cell>
          <cell r="C281">
            <v>233996.68</v>
          </cell>
          <cell r="D281">
            <v>0</v>
          </cell>
          <cell r="E281">
            <v>47578.46</v>
          </cell>
          <cell r="F281">
            <v>51549.75</v>
          </cell>
          <cell r="G281">
            <v>47600</v>
          </cell>
          <cell r="H281">
            <v>0</v>
          </cell>
          <cell r="I281">
            <v>87186.81</v>
          </cell>
          <cell r="J281">
            <v>0</v>
          </cell>
          <cell r="K281">
            <v>43315.54</v>
          </cell>
          <cell r="L281">
            <v>122416.24</v>
          </cell>
          <cell r="M281">
            <v>61048.480000000003</v>
          </cell>
          <cell r="N281">
            <v>0</v>
          </cell>
          <cell r="O281">
            <v>154452.35999999999</v>
          </cell>
          <cell r="P281">
            <v>50928.79</v>
          </cell>
          <cell r="Q281">
            <v>256163.52</v>
          </cell>
          <cell r="R281">
            <v>165728.01999999999</v>
          </cell>
          <cell r="S281">
            <v>0</v>
          </cell>
          <cell r="T281">
            <v>82161.02</v>
          </cell>
          <cell r="U281">
            <v>69183.44</v>
          </cell>
          <cell r="V281">
            <v>0</v>
          </cell>
          <cell r="W281">
            <v>139895.76</v>
          </cell>
          <cell r="X281">
            <v>53939.98</v>
          </cell>
          <cell r="Y281">
            <v>79720.539999999994</v>
          </cell>
          <cell r="Z281">
            <v>124845.06</v>
          </cell>
          <cell r="AA281">
            <v>73797.899999999994</v>
          </cell>
          <cell r="AB281">
            <v>68581.75</v>
          </cell>
          <cell r="AC281">
            <v>83030.22</v>
          </cell>
          <cell r="AD281">
            <v>226686.99</v>
          </cell>
          <cell r="AE281">
            <v>97842.75</v>
          </cell>
          <cell r="AF281">
            <v>51915.33</v>
          </cell>
          <cell r="AG281">
            <v>95071.23</v>
          </cell>
          <cell r="AH281">
            <v>111174.49</v>
          </cell>
          <cell r="AI281">
            <v>55140.68</v>
          </cell>
          <cell r="AJ281">
            <v>73302.710000000006</v>
          </cell>
          <cell r="AK281">
            <v>196943.61</v>
          </cell>
          <cell r="AL281">
            <v>132137.51</v>
          </cell>
          <cell r="AM281">
            <v>87512.09</v>
          </cell>
          <cell r="AN281">
            <v>113149.29</v>
          </cell>
          <cell r="AO281">
            <v>55800.5</v>
          </cell>
          <cell r="AP281">
            <v>96434.82</v>
          </cell>
          <cell r="AQ281">
            <v>53120.15</v>
          </cell>
          <cell r="AR281">
            <v>131050.39</v>
          </cell>
          <cell r="AS281">
            <v>9567.94</v>
          </cell>
          <cell r="AT281">
            <v>124299.76</v>
          </cell>
          <cell r="AU281">
            <v>123249.21</v>
          </cell>
          <cell r="AV281">
            <v>105948.19</v>
          </cell>
          <cell r="AW281">
            <v>57032.07</v>
          </cell>
          <cell r="AX281">
            <v>64293.09</v>
          </cell>
          <cell r="AY281">
            <v>0</v>
          </cell>
          <cell r="AZ281">
            <v>0</v>
          </cell>
          <cell r="BA281">
            <v>0</v>
          </cell>
          <cell r="BB281">
            <v>79501</v>
          </cell>
          <cell r="BC281">
            <v>124977.02</v>
          </cell>
          <cell r="BD281">
            <v>143029.04</v>
          </cell>
          <cell r="BE281">
            <v>0</v>
          </cell>
          <cell r="BF281">
            <v>71820.399999999994</v>
          </cell>
          <cell r="BG281">
            <v>0</v>
          </cell>
          <cell r="BH281">
            <v>41598.199999999997</v>
          </cell>
          <cell r="BI281">
            <v>9822.2800000000007</v>
          </cell>
          <cell r="BJ281">
            <v>0</v>
          </cell>
          <cell r="BK281">
            <v>81531.86</v>
          </cell>
          <cell r="BL281">
            <v>0</v>
          </cell>
          <cell r="BM281">
            <v>135052.44</v>
          </cell>
          <cell r="BN281">
            <v>103679.79</v>
          </cell>
          <cell r="BO281">
            <v>127086.92</v>
          </cell>
          <cell r="BP281">
            <v>109258.77</v>
          </cell>
          <cell r="BQ281">
            <v>0</v>
          </cell>
          <cell r="BR281">
            <v>148922</v>
          </cell>
          <cell r="BS281">
            <v>0</v>
          </cell>
          <cell r="BT281">
            <v>41105</v>
          </cell>
          <cell r="BU281">
            <v>101091.39</v>
          </cell>
          <cell r="BV281">
            <v>23660.53</v>
          </cell>
          <cell r="BW281">
            <v>60220.76</v>
          </cell>
          <cell r="BX281">
            <v>58885</v>
          </cell>
          <cell r="BY281">
            <v>12825</v>
          </cell>
          <cell r="BZ281">
            <v>115048</v>
          </cell>
          <cell r="CA281">
            <v>52980</v>
          </cell>
          <cell r="CB281">
            <v>31416.93</v>
          </cell>
          <cell r="CC281">
            <v>145700</v>
          </cell>
          <cell r="CD281">
            <v>35575.18</v>
          </cell>
          <cell r="CE281">
            <v>43346</v>
          </cell>
          <cell r="CF281">
            <v>0</v>
          </cell>
          <cell r="CG281">
            <v>0</v>
          </cell>
          <cell r="CH281">
            <v>137349.98000000001</v>
          </cell>
          <cell r="CI281">
            <v>67292.03</v>
          </cell>
          <cell r="CJ281">
            <v>64420</v>
          </cell>
          <cell r="CK281">
            <v>39866.120000000003</v>
          </cell>
          <cell r="CL281">
            <v>41158.25</v>
          </cell>
        </row>
        <row r="282">
          <cell r="A282" t="str">
            <v>5104030205.101</v>
          </cell>
          <cell r="B282" t="str">
            <v>ยาใช้ไป</v>
          </cell>
          <cell r="C282">
            <v>110988461.23999999</v>
          </cell>
          <cell r="D282">
            <v>7346124.7599999998</v>
          </cell>
          <cell r="E282">
            <v>4894933.21</v>
          </cell>
          <cell r="F282">
            <v>6978787.4199999999</v>
          </cell>
          <cell r="G282">
            <v>4200426.91</v>
          </cell>
          <cell r="H282">
            <v>13144814.68</v>
          </cell>
          <cell r="I282">
            <v>10979979.91</v>
          </cell>
          <cell r="J282">
            <v>16953099.93</v>
          </cell>
          <cell r="K282">
            <v>5832081.04</v>
          </cell>
          <cell r="L282">
            <v>10380870.640000001</v>
          </cell>
          <cell r="M282">
            <v>22330106.789999999</v>
          </cell>
          <cell r="N282">
            <v>2961208.59</v>
          </cell>
          <cell r="O282">
            <v>60041846.259999998</v>
          </cell>
          <cell r="P282">
            <v>8917891.6400000006</v>
          </cell>
          <cell r="Q282">
            <v>10328450.210000001</v>
          </cell>
          <cell r="R282">
            <v>20665233.640000001</v>
          </cell>
          <cell r="S282">
            <v>6140757.4000000004</v>
          </cell>
          <cell r="T282">
            <v>11547998.48</v>
          </cell>
          <cell r="U282">
            <v>8285559.0499999998</v>
          </cell>
          <cell r="V282">
            <v>3432050.66</v>
          </cell>
          <cell r="W282">
            <v>199541022.84</v>
          </cell>
          <cell r="X282">
            <v>4702679.95</v>
          </cell>
          <cell r="Y282">
            <v>14943084.5</v>
          </cell>
          <cell r="Z282">
            <v>9299635.5800000001</v>
          </cell>
          <cell r="AA282">
            <v>2760668.8</v>
          </cell>
          <cell r="AB282">
            <v>4860212.8600000003</v>
          </cell>
          <cell r="AC282">
            <v>8304561.1299999999</v>
          </cell>
          <cell r="AD282">
            <v>21581103.359999999</v>
          </cell>
          <cell r="AE282">
            <v>5884788.6600000001</v>
          </cell>
          <cell r="AF282">
            <v>4387366.22</v>
          </cell>
          <cell r="AG282">
            <v>8300832.0800000001</v>
          </cell>
          <cell r="AH282">
            <v>19975007.289999999</v>
          </cell>
          <cell r="AI282">
            <v>6051194.1699999999</v>
          </cell>
          <cell r="AJ282">
            <v>5067393.7</v>
          </cell>
          <cell r="AK282">
            <v>406150203.88999999</v>
          </cell>
          <cell r="AL282">
            <v>5897556.5300000003</v>
          </cell>
          <cell r="AM282">
            <v>5015957.07</v>
          </cell>
          <cell r="AN282">
            <v>25009180.109999999</v>
          </cell>
          <cell r="AO282">
            <v>15285744.93</v>
          </cell>
          <cell r="AP282">
            <v>9300454.3200000003</v>
          </cell>
          <cell r="AQ282">
            <v>2190734.69</v>
          </cell>
          <cell r="AR282">
            <v>30621377.760000002</v>
          </cell>
          <cell r="AS282">
            <v>7176114.5899999999</v>
          </cell>
          <cell r="AT282">
            <v>19940668.02</v>
          </cell>
          <cell r="AU282">
            <v>16585893.32</v>
          </cell>
          <cell r="AV282">
            <v>5882089.9500000002</v>
          </cell>
          <cell r="AW282">
            <v>4205561.75</v>
          </cell>
          <cell r="AX282">
            <v>7437580.7699999996</v>
          </cell>
          <cell r="AY282">
            <v>8304169.7300000004</v>
          </cell>
          <cell r="AZ282">
            <v>4787936.58</v>
          </cell>
          <cell r="BA282">
            <v>72973237.870000005</v>
          </cell>
          <cell r="BB282">
            <v>5718510.4000000004</v>
          </cell>
          <cell r="BC282">
            <v>202703505.15000001</v>
          </cell>
          <cell r="BD282">
            <v>23998389.890000001</v>
          </cell>
          <cell r="BE282">
            <v>5560347.6299999999</v>
          </cell>
          <cell r="BF282">
            <v>4440425.1100000003</v>
          </cell>
          <cell r="BG282">
            <v>70358331.930000007</v>
          </cell>
          <cell r="BH282">
            <v>4099448.44</v>
          </cell>
          <cell r="BI282">
            <v>1521288.1</v>
          </cell>
          <cell r="BJ282">
            <v>4585788.83</v>
          </cell>
          <cell r="BK282">
            <v>3206991.62</v>
          </cell>
          <cell r="BL282">
            <v>91617532.859999999</v>
          </cell>
          <cell r="BM282">
            <v>16685755.630000001</v>
          </cell>
          <cell r="BN282">
            <v>10664313.59</v>
          </cell>
          <cell r="BO282">
            <v>24420686.02</v>
          </cell>
          <cell r="BP282">
            <v>13390457.029999999</v>
          </cell>
          <cell r="BQ282">
            <v>7329736.1200000001</v>
          </cell>
          <cell r="BR282">
            <v>647918206.82000005</v>
          </cell>
          <cell r="BS282">
            <v>12479930.99</v>
          </cell>
          <cell r="BT282">
            <v>7256684.0700000003</v>
          </cell>
          <cell r="BU282">
            <v>51961810.200000003</v>
          </cell>
          <cell r="BV282">
            <v>1334311.44</v>
          </cell>
          <cell r="BW282">
            <v>8690697.75</v>
          </cell>
          <cell r="BX282">
            <v>32358765.640000001</v>
          </cell>
          <cell r="BY282">
            <v>5309167.49</v>
          </cell>
          <cell r="BZ282">
            <v>5200506.7300000004</v>
          </cell>
          <cell r="CA282">
            <v>8261776.2400000002</v>
          </cell>
          <cell r="CB282">
            <v>8849265.3399999999</v>
          </cell>
          <cell r="CC282">
            <v>23425214.300000001</v>
          </cell>
          <cell r="CD282">
            <v>9458660.2400000002</v>
          </cell>
          <cell r="CE282">
            <v>18159474.32</v>
          </cell>
          <cell r="CF282">
            <v>4070506.69</v>
          </cell>
          <cell r="CG282">
            <v>5093854.18</v>
          </cell>
          <cell r="CH282">
            <v>4662453.17</v>
          </cell>
          <cell r="CI282">
            <v>5271649.47</v>
          </cell>
          <cell r="CJ282">
            <v>21560549.02</v>
          </cell>
          <cell r="CK282">
            <v>2237837.33</v>
          </cell>
          <cell r="CL282">
            <v>2127871.88</v>
          </cell>
        </row>
        <row r="283">
          <cell r="A283" t="str">
            <v>5104030205.102</v>
          </cell>
          <cell r="B283" t="str">
            <v>วัสดุเภสัชกรรมใช้ไป</v>
          </cell>
          <cell r="C283">
            <v>0</v>
          </cell>
          <cell r="D283">
            <v>0</v>
          </cell>
          <cell r="E283">
            <v>291585.03000000003</v>
          </cell>
          <cell r="F283">
            <v>248250</v>
          </cell>
          <cell r="G283">
            <v>346518</v>
          </cell>
          <cell r="H283">
            <v>3351600.07</v>
          </cell>
          <cell r="I283">
            <v>264760</v>
          </cell>
          <cell r="J283">
            <v>153685</v>
          </cell>
          <cell r="K283">
            <v>0</v>
          </cell>
          <cell r="L283">
            <v>234515</v>
          </cell>
          <cell r="M283">
            <v>0</v>
          </cell>
          <cell r="N283">
            <v>40031</v>
          </cell>
          <cell r="O283">
            <v>1321108.8</v>
          </cell>
          <cell r="P283">
            <v>0</v>
          </cell>
          <cell r="Q283">
            <v>14487.98</v>
          </cell>
          <cell r="R283">
            <v>4650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10631</v>
          </cell>
          <cell r="AB283">
            <v>905001.89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7133.36</v>
          </cell>
          <cell r="AI283">
            <v>0</v>
          </cell>
          <cell r="AJ283">
            <v>0</v>
          </cell>
          <cell r="AK283">
            <v>2794058.06</v>
          </cell>
          <cell r="AL283">
            <v>2708599.79</v>
          </cell>
          <cell r="AM283">
            <v>987579.64</v>
          </cell>
          <cell r="AN283">
            <v>2636200.58</v>
          </cell>
          <cell r="AO283">
            <v>8372017.0700000003</v>
          </cell>
          <cell r="AP283">
            <v>792256.52</v>
          </cell>
          <cell r="AQ283">
            <v>443468.95</v>
          </cell>
          <cell r="AR283">
            <v>1789262.77</v>
          </cell>
          <cell r="AS283">
            <v>580488.02</v>
          </cell>
          <cell r="AT283">
            <v>0</v>
          </cell>
          <cell r="AU283">
            <v>1084800</v>
          </cell>
          <cell r="AV283">
            <v>1440776.25</v>
          </cell>
          <cell r="AW283">
            <v>11860</v>
          </cell>
          <cell r="AX283">
            <v>1586851.92</v>
          </cell>
          <cell r="AY283">
            <v>2271958.9500000002</v>
          </cell>
          <cell r="AZ283">
            <v>0</v>
          </cell>
          <cell r="BA283">
            <v>6865907.9299999997</v>
          </cell>
          <cell r="BB283">
            <v>0</v>
          </cell>
          <cell r="BC283">
            <v>5724988.0999999996</v>
          </cell>
          <cell r="BD283">
            <v>418602.43</v>
          </cell>
          <cell r="BE283">
            <v>118090</v>
          </cell>
          <cell r="BF283">
            <v>93356</v>
          </cell>
          <cell r="BG283">
            <v>2562032.12</v>
          </cell>
          <cell r="BH283">
            <v>0</v>
          </cell>
          <cell r="BI283">
            <v>0</v>
          </cell>
          <cell r="BJ283">
            <v>100167.95</v>
          </cell>
          <cell r="BK283">
            <v>36400</v>
          </cell>
          <cell r="BL283">
            <v>4622087.6399999997</v>
          </cell>
          <cell r="BM283">
            <v>705222.03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45992118.719999999</v>
          </cell>
          <cell r="BS283">
            <v>817784</v>
          </cell>
          <cell r="BT283">
            <v>207600</v>
          </cell>
          <cell r="BU283">
            <v>0</v>
          </cell>
          <cell r="BV283">
            <v>120390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7950</v>
          </cell>
          <cell r="CD283">
            <v>0</v>
          </cell>
          <cell r="CE283">
            <v>1680880.63</v>
          </cell>
          <cell r="CF283">
            <v>287000</v>
          </cell>
          <cell r="CG283">
            <v>549483.07999999996</v>
          </cell>
          <cell r="CH283">
            <v>416437.29</v>
          </cell>
          <cell r="CI283">
            <v>561377.09</v>
          </cell>
          <cell r="CJ283">
            <v>0</v>
          </cell>
          <cell r="CK283">
            <v>208016.79</v>
          </cell>
          <cell r="CL283">
            <v>100377.68</v>
          </cell>
        </row>
        <row r="284">
          <cell r="A284" t="str">
            <v>5104030205.103</v>
          </cell>
          <cell r="B284" t="str">
            <v>วัสดุทางการแพทย์ทั่วไปใช้ไป</v>
          </cell>
          <cell r="C284">
            <v>51503323.869999997</v>
          </cell>
          <cell r="D284">
            <v>4477637.95</v>
          </cell>
          <cell r="E284">
            <v>1433333.52</v>
          </cell>
          <cell r="F284">
            <v>1684892.21</v>
          </cell>
          <cell r="G284">
            <v>1057593.48</v>
          </cell>
          <cell r="H284">
            <v>1794495.63</v>
          </cell>
          <cell r="I284">
            <v>2534729.65</v>
          </cell>
          <cell r="J284">
            <v>11788178.16</v>
          </cell>
          <cell r="K284">
            <v>1918131.51</v>
          </cell>
          <cell r="L284">
            <v>2259936.33</v>
          </cell>
          <cell r="M284">
            <v>13069245.960000001</v>
          </cell>
          <cell r="N284">
            <v>439745.01</v>
          </cell>
          <cell r="O284">
            <v>28838642.34</v>
          </cell>
          <cell r="P284">
            <v>2459738.58</v>
          </cell>
          <cell r="Q284">
            <v>3435918.71</v>
          </cell>
          <cell r="R284">
            <v>11321965.220000001</v>
          </cell>
          <cell r="S284">
            <v>2840843.45</v>
          </cell>
          <cell r="T284">
            <v>3490035.65</v>
          </cell>
          <cell r="U284">
            <v>2005698.43</v>
          </cell>
          <cell r="V284">
            <v>937233.64</v>
          </cell>
          <cell r="W284">
            <v>96967560.939999998</v>
          </cell>
          <cell r="X284">
            <v>1480935.83</v>
          </cell>
          <cell r="Y284">
            <v>4501031.2</v>
          </cell>
          <cell r="Z284">
            <v>3127016.05</v>
          </cell>
          <cell r="AA284">
            <v>828886.02</v>
          </cell>
          <cell r="AB284">
            <v>469101</v>
          </cell>
          <cell r="AC284">
            <v>3255038.97</v>
          </cell>
          <cell r="AD284">
            <v>8285386.0700000003</v>
          </cell>
          <cell r="AE284">
            <v>3149107.48</v>
          </cell>
          <cell r="AF284">
            <v>2278744.7599999998</v>
          </cell>
          <cell r="AG284">
            <v>2215775.09</v>
          </cell>
          <cell r="AH284">
            <v>5943762.9800000004</v>
          </cell>
          <cell r="AI284">
            <v>2768870.6</v>
          </cell>
          <cell r="AJ284">
            <v>1982961.1</v>
          </cell>
          <cell r="AK284">
            <v>107554684.23</v>
          </cell>
          <cell r="AL284">
            <v>341290</v>
          </cell>
          <cell r="AM284">
            <v>1461814.81</v>
          </cell>
          <cell r="AN284">
            <v>9167452.5</v>
          </cell>
          <cell r="AO284">
            <v>1393646.5</v>
          </cell>
          <cell r="AP284">
            <v>1901715.64</v>
          </cell>
          <cell r="AQ284">
            <v>57310</v>
          </cell>
          <cell r="AR284">
            <v>19049757.739999998</v>
          </cell>
          <cell r="AS284">
            <v>2217390.91</v>
          </cell>
          <cell r="AT284">
            <v>8094765.0599999996</v>
          </cell>
          <cell r="AU284">
            <v>8718125.4700000007</v>
          </cell>
          <cell r="AV284">
            <v>1578941.66</v>
          </cell>
          <cell r="AW284">
            <v>1707456.89</v>
          </cell>
          <cell r="AX284">
            <v>698503.58</v>
          </cell>
          <cell r="AY284">
            <v>1043776.24</v>
          </cell>
          <cell r="AZ284">
            <v>2728881.57</v>
          </cell>
          <cell r="BA284">
            <v>15164038.93</v>
          </cell>
          <cell r="BB284">
            <v>2959424.13</v>
          </cell>
          <cell r="BC284">
            <v>76855746</v>
          </cell>
          <cell r="BD284">
            <v>8240505.9800000004</v>
          </cell>
          <cell r="BE284">
            <v>1231780.79</v>
          </cell>
          <cell r="BF284">
            <v>1502924.49</v>
          </cell>
          <cell r="BG284">
            <v>65762766.979999997</v>
          </cell>
          <cell r="BH284">
            <v>950739.95</v>
          </cell>
          <cell r="BI284">
            <v>350572.04</v>
          </cell>
          <cell r="BJ284">
            <v>1976559.71</v>
          </cell>
          <cell r="BK284">
            <v>1140600.07</v>
          </cell>
          <cell r="BL284">
            <v>49933579.880000003</v>
          </cell>
          <cell r="BM284">
            <v>4270317.75</v>
          </cell>
          <cell r="BN284">
            <v>2871610.32</v>
          </cell>
          <cell r="BO284">
            <v>11506628.6</v>
          </cell>
          <cell r="BP284">
            <v>5005700.8099999996</v>
          </cell>
          <cell r="BQ284">
            <v>6353990.7400000002</v>
          </cell>
          <cell r="BR284">
            <v>313311797.10000002</v>
          </cell>
          <cell r="BS284">
            <v>3935974.37</v>
          </cell>
          <cell r="BT284">
            <v>3124940.79</v>
          </cell>
          <cell r="BU284">
            <v>19678916.719999999</v>
          </cell>
          <cell r="BV284">
            <v>649375.02</v>
          </cell>
          <cell r="BW284">
            <v>2337232</v>
          </cell>
          <cell r="BX284">
            <v>9284185.1999999993</v>
          </cell>
          <cell r="BY284">
            <v>2090852.27</v>
          </cell>
          <cell r="BZ284">
            <v>2226135.66</v>
          </cell>
          <cell r="CA284">
            <v>2695695.31</v>
          </cell>
          <cell r="CB284">
            <v>3609951.02</v>
          </cell>
          <cell r="CC284">
            <v>9247498.7699999996</v>
          </cell>
          <cell r="CD284">
            <v>4011795.7</v>
          </cell>
          <cell r="CE284">
            <v>10559762.470000001</v>
          </cell>
          <cell r="CF284">
            <v>1917522.4</v>
          </cell>
          <cell r="CG284">
            <v>1080714.1399999999</v>
          </cell>
          <cell r="CH284">
            <v>1435224.02</v>
          </cell>
          <cell r="CI284">
            <v>1560285.01</v>
          </cell>
          <cell r="CJ284">
            <v>14130427.789999999</v>
          </cell>
          <cell r="CK284">
            <v>1000644.22</v>
          </cell>
          <cell r="CL284">
            <v>1172565.79</v>
          </cell>
        </row>
        <row r="285">
          <cell r="A285" t="str">
            <v>5104030205.104</v>
          </cell>
          <cell r="B285" t="str">
            <v>วัสดุวิทยาศาสตร์และการแพทย์ใช้ไป</v>
          </cell>
          <cell r="C285">
            <v>25321004.59</v>
          </cell>
          <cell r="D285">
            <v>2998996</v>
          </cell>
          <cell r="E285">
            <v>2348963.7400000002</v>
          </cell>
          <cell r="F285">
            <v>3023343.75</v>
          </cell>
          <cell r="G285">
            <v>1852219</v>
          </cell>
          <cell r="H285">
            <v>2598466.5499999998</v>
          </cell>
          <cell r="I285">
            <v>4285050.1399999997</v>
          </cell>
          <cell r="J285">
            <v>5178796.45</v>
          </cell>
          <cell r="K285">
            <v>3270461.67</v>
          </cell>
          <cell r="L285">
            <v>3487777.01</v>
          </cell>
          <cell r="M285">
            <v>6923899</v>
          </cell>
          <cell r="N285">
            <v>1539870</v>
          </cell>
          <cell r="O285">
            <v>15354134.789999999</v>
          </cell>
          <cell r="P285">
            <v>3744714.49</v>
          </cell>
          <cell r="Q285">
            <v>3149404.6</v>
          </cell>
          <cell r="R285">
            <v>5579672.0499999998</v>
          </cell>
          <cell r="S285">
            <v>2870949.75</v>
          </cell>
          <cell r="T285">
            <v>2275613.6</v>
          </cell>
          <cell r="U285">
            <v>2867880</v>
          </cell>
          <cell r="V285">
            <v>946885</v>
          </cell>
          <cell r="W285">
            <v>31967642.469999999</v>
          </cell>
          <cell r="X285">
            <v>2616922.48</v>
          </cell>
          <cell r="Y285">
            <v>3586393.91</v>
          </cell>
          <cell r="Z285">
            <v>3197882.53</v>
          </cell>
          <cell r="AA285">
            <v>2030608.5</v>
          </cell>
          <cell r="AB285">
            <v>2062394.46</v>
          </cell>
          <cell r="AC285">
            <v>5162227.26</v>
          </cell>
          <cell r="AD285">
            <v>8472572</v>
          </cell>
          <cell r="AE285">
            <v>1960017.98</v>
          </cell>
          <cell r="AF285">
            <v>2595967.54</v>
          </cell>
          <cell r="AG285">
            <v>3853770.9</v>
          </cell>
          <cell r="AH285">
            <v>4715370.05</v>
          </cell>
          <cell r="AI285">
            <v>4078765.19</v>
          </cell>
          <cell r="AJ285">
            <v>1889743.62</v>
          </cell>
          <cell r="AK285">
            <v>50207068.609999999</v>
          </cell>
          <cell r="AL285">
            <v>2349403.6</v>
          </cell>
          <cell r="AM285">
            <v>1947137</v>
          </cell>
          <cell r="AN285">
            <v>6039471.4800000004</v>
          </cell>
          <cell r="AO285">
            <v>9640408.0199999996</v>
          </cell>
          <cell r="AP285">
            <v>4331618.3099999996</v>
          </cell>
          <cell r="AQ285">
            <v>1189226.94</v>
          </cell>
          <cell r="AR285">
            <v>10443289.23</v>
          </cell>
          <cell r="AS285">
            <v>2074880.49</v>
          </cell>
          <cell r="AT285">
            <v>4791314.09</v>
          </cell>
          <cell r="AU285">
            <v>6062445.4100000001</v>
          </cell>
          <cell r="AV285">
            <v>2580378.5499999998</v>
          </cell>
          <cell r="AW285">
            <v>1850682.5</v>
          </cell>
          <cell r="AX285">
            <v>2661999</v>
          </cell>
          <cell r="AY285">
            <v>2695472.25</v>
          </cell>
          <cell r="AZ285">
            <v>2169204.75</v>
          </cell>
          <cell r="BA285">
            <v>23236070.620000001</v>
          </cell>
          <cell r="BB285">
            <v>2257841.2400000002</v>
          </cell>
          <cell r="BC285">
            <v>21420710.469999999</v>
          </cell>
          <cell r="BD285">
            <v>6117532.9699999997</v>
          </cell>
          <cell r="BE285">
            <v>2200325.5</v>
          </cell>
          <cell r="BF285">
            <v>2422055</v>
          </cell>
          <cell r="BG285">
            <v>14876295.189999999</v>
          </cell>
          <cell r="BH285">
            <v>1792229</v>
          </cell>
          <cell r="BI285">
            <v>1054894.22</v>
          </cell>
          <cell r="BJ285">
            <v>2108597.5</v>
          </cell>
          <cell r="BK285">
            <v>436824.93</v>
          </cell>
          <cell r="BL285">
            <v>29551328.960000001</v>
          </cell>
          <cell r="BM285">
            <v>4884803.1500000004</v>
          </cell>
          <cell r="BN285">
            <v>3970328.55</v>
          </cell>
          <cell r="BO285">
            <v>8018115</v>
          </cell>
          <cell r="BP285">
            <v>3964714</v>
          </cell>
          <cell r="BQ285">
            <v>778224.68</v>
          </cell>
          <cell r="BR285">
            <v>77786577.349999994</v>
          </cell>
          <cell r="BS285">
            <v>4412375</v>
          </cell>
          <cell r="BT285">
            <v>3052550.2</v>
          </cell>
          <cell r="BU285">
            <v>16910166.41</v>
          </cell>
          <cell r="BV285">
            <v>672592.45</v>
          </cell>
          <cell r="BW285">
            <v>2792732.91</v>
          </cell>
          <cell r="BX285">
            <v>11918737.800000001</v>
          </cell>
          <cell r="BY285">
            <v>2262027.5</v>
          </cell>
          <cell r="BZ285">
            <v>3153377</v>
          </cell>
          <cell r="CA285">
            <v>2725703.74</v>
          </cell>
          <cell r="CB285">
            <v>3945299</v>
          </cell>
          <cell r="CC285">
            <v>11662548.109999999</v>
          </cell>
          <cell r="CD285">
            <v>4173269.85</v>
          </cell>
          <cell r="CE285">
            <v>7575925.2199999997</v>
          </cell>
          <cell r="CF285">
            <v>1659759.4</v>
          </cell>
          <cell r="CG285">
            <v>2040473.53</v>
          </cell>
          <cell r="CH285">
            <v>1713334.6</v>
          </cell>
          <cell r="CI285">
            <v>1381581.99</v>
          </cell>
          <cell r="CJ285">
            <v>8496990.3900000006</v>
          </cell>
          <cell r="CK285">
            <v>1322881</v>
          </cell>
          <cell r="CL285">
            <v>888359.84</v>
          </cell>
        </row>
        <row r="286">
          <cell r="A286" t="str">
            <v>5104030205.112</v>
          </cell>
          <cell r="B286" t="str">
            <v>วัสดุบริโภคใช้ไป</v>
          </cell>
          <cell r="C286">
            <v>10086666.49</v>
          </cell>
          <cell r="D286">
            <v>356264</v>
          </cell>
          <cell r="E286">
            <v>471304</v>
          </cell>
          <cell r="F286">
            <v>515830</v>
          </cell>
          <cell r="G286">
            <v>155885</v>
          </cell>
          <cell r="H286">
            <v>349974</v>
          </cell>
          <cell r="I286">
            <v>799078.5</v>
          </cell>
          <cell r="J286">
            <v>1193500</v>
          </cell>
          <cell r="K286">
            <v>411720</v>
          </cell>
          <cell r="L286">
            <v>626646.5</v>
          </cell>
          <cell r="M286">
            <v>1498610</v>
          </cell>
          <cell r="N286">
            <v>95832</v>
          </cell>
          <cell r="O286">
            <v>4719983.05</v>
          </cell>
          <cell r="P286">
            <v>779380</v>
          </cell>
          <cell r="Q286">
            <v>964864.5</v>
          </cell>
          <cell r="R286">
            <v>1963658</v>
          </cell>
          <cell r="S286">
            <v>443364.83</v>
          </cell>
          <cell r="T286">
            <v>764613.32</v>
          </cell>
          <cell r="U286">
            <v>472100</v>
          </cell>
          <cell r="V286">
            <v>383020</v>
          </cell>
          <cell r="W286">
            <v>13806841.210000001</v>
          </cell>
          <cell r="X286">
            <v>602215</v>
          </cell>
          <cell r="Y286">
            <v>1695592</v>
          </cell>
          <cell r="Z286">
            <v>1502020</v>
          </cell>
          <cell r="AA286">
            <v>319513</v>
          </cell>
          <cell r="AB286">
            <v>431201</v>
          </cell>
          <cell r="AC286">
            <v>1305734.6000000001</v>
          </cell>
          <cell r="AD286">
            <v>2780120</v>
          </cell>
          <cell r="AE286">
            <v>847214</v>
          </cell>
          <cell r="AF286">
            <v>450559</v>
          </cell>
          <cell r="AG286">
            <v>781872.5</v>
          </cell>
          <cell r="AH286">
            <v>2236203</v>
          </cell>
          <cell r="AI286">
            <v>502756.5</v>
          </cell>
          <cell r="AJ286">
            <v>55379</v>
          </cell>
          <cell r="AK286">
            <v>23631303.190000001</v>
          </cell>
          <cell r="AL286">
            <v>207339</v>
          </cell>
          <cell r="AM286">
            <v>667740</v>
          </cell>
          <cell r="AN286">
            <v>1544209</v>
          </cell>
          <cell r="AO286">
            <v>1477406</v>
          </cell>
          <cell r="AP286">
            <v>763140</v>
          </cell>
          <cell r="AQ286">
            <v>7218</v>
          </cell>
          <cell r="AR286">
            <v>3263659.99</v>
          </cell>
          <cell r="AS286">
            <v>637490</v>
          </cell>
          <cell r="AT286">
            <v>1281434</v>
          </cell>
          <cell r="AU286">
            <v>1839740</v>
          </cell>
          <cell r="AV286">
            <v>742910</v>
          </cell>
          <cell r="AW286">
            <v>656000</v>
          </cell>
          <cell r="AX286">
            <v>23550</v>
          </cell>
          <cell r="AY286">
            <v>493990</v>
          </cell>
          <cell r="AZ286">
            <v>698530</v>
          </cell>
          <cell r="BA286">
            <v>3312139</v>
          </cell>
          <cell r="BB286">
            <v>579680</v>
          </cell>
          <cell r="BC286">
            <v>6019468.2000000002</v>
          </cell>
          <cell r="BD286">
            <v>373873</v>
          </cell>
          <cell r="BE286">
            <v>47200</v>
          </cell>
          <cell r="BF286">
            <v>605250</v>
          </cell>
          <cell r="BG286">
            <v>5323465.5</v>
          </cell>
          <cell r="BH286">
            <v>27873</v>
          </cell>
          <cell r="BI286">
            <v>14335</v>
          </cell>
          <cell r="BJ286">
            <v>40110</v>
          </cell>
          <cell r="BK286">
            <v>22530</v>
          </cell>
          <cell r="BL286">
            <v>5459490.9800000004</v>
          </cell>
          <cell r="BM286">
            <v>1259419</v>
          </cell>
          <cell r="BN286">
            <v>557320</v>
          </cell>
          <cell r="BO286">
            <v>911979</v>
          </cell>
          <cell r="BP286">
            <v>1127551.5</v>
          </cell>
          <cell r="BQ286">
            <v>583591</v>
          </cell>
          <cell r="BR286">
            <v>42567213.979999997</v>
          </cell>
          <cell r="BS286">
            <v>5610</v>
          </cell>
          <cell r="BT286">
            <v>1060165</v>
          </cell>
          <cell r="BU286">
            <v>2712312.1</v>
          </cell>
          <cell r="BV286">
            <v>33420</v>
          </cell>
          <cell r="BW286">
            <v>439357</v>
          </cell>
          <cell r="BX286">
            <v>1734574.9</v>
          </cell>
          <cell r="BY286">
            <v>461930</v>
          </cell>
          <cell r="BZ286">
            <v>386680</v>
          </cell>
          <cell r="CA286">
            <v>377732.5</v>
          </cell>
          <cell r="CB286">
            <v>873670</v>
          </cell>
          <cell r="CC286">
            <v>668090</v>
          </cell>
          <cell r="CD286">
            <v>1686035</v>
          </cell>
          <cell r="CE286">
            <v>903961.75</v>
          </cell>
          <cell r="CF286">
            <v>321452</v>
          </cell>
          <cell r="CG286">
            <v>332104.53000000003</v>
          </cell>
          <cell r="CH286">
            <v>574081</v>
          </cell>
          <cell r="CI286">
            <v>588410</v>
          </cell>
          <cell r="CJ286">
            <v>1855115.3</v>
          </cell>
          <cell r="CK286">
            <v>12180</v>
          </cell>
          <cell r="CL286">
            <v>46391</v>
          </cell>
        </row>
        <row r="287">
          <cell r="A287" t="str">
            <v>5104030205.113</v>
          </cell>
          <cell r="B287" t="str">
            <v>วัสดุเครื่องแต่งกายใช้ไป</v>
          </cell>
          <cell r="C287">
            <v>1394606</v>
          </cell>
          <cell r="D287">
            <v>95300</v>
          </cell>
          <cell r="E287">
            <v>98680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364359</v>
          </cell>
          <cell r="K287">
            <v>22000</v>
          </cell>
          <cell r="L287">
            <v>202936</v>
          </cell>
          <cell r="M287">
            <v>431950</v>
          </cell>
          <cell r="N287">
            <v>0</v>
          </cell>
          <cell r="O287">
            <v>0</v>
          </cell>
          <cell r="P287">
            <v>194165</v>
          </cell>
          <cell r="Q287">
            <v>22200</v>
          </cell>
          <cell r="R287">
            <v>0</v>
          </cell>
          <cell r="S287">
            <v>5500</v>
          </cell>
          <cell r="T287">
            <v>452547.25</v>
          </cell>
          <cell r="U287">
            <v>224600</v>
          </cell>
          <cell r="V287">
            <v>0</v>
          </cell>
          <cell r="W287">
            <v>628645</v>
          </cell>
          <cell r="X287">
            <v>0</v>
          </cell>
          <cell r="Y287">
            <v>759322</v>
          </cell>
          <cell r="Z287">
            <v>20120</v>
          </cell>
          <cell r="AA287">
            <v>38475</v>
          </cell>
          <cell r="AB287">
            <v>295000</v>
          </cell>
          <cell r="AC287">
            <v>172900</v>
          </cell>
          <cell r="AD287">
            <v>75000</v>
          </cell>
          <cell r="AE287">
            <v>0</v>
          </cell>
          <cell r="AF287">
            <v>72220</v>
          </cell>
          <cell r="AG287">
            <v>0</v>
          </cell>
          <cell r="AH287">
            <v>0</v>
          </cell>
          <cell r="AI287">
            <v>251730</v>
          </cell>
          <cell r="AJ287">
            <v>140870</v>
          </cell>
          <cell r="AK287">
            <v>12593858.5</v>
          </cell>
          <cell r="AL287">
            <v>451550</v>
          </cell>
          <cell r="AM287">
            <v>65550</v>
          </cell>
          <cell r="AN287">
            <v>0</v>
          </cell>
          <cell r="AO287">
            <v>351249</v>
          </cell>
          <cell r="AP287">
            <v>312340</v>
          </cell>
          <cell r="AQ287">
            <v>0</v>
          </cell>
          <cell r="AR287">
            <v>1817207</v>
          </cell>
          <cell r="AS287">
            <v>258360</v>
          </cell>
          <cell r="AT287">
            <v>5400</v>
          </cell>
          <cell r="AU287">
            <v>189190</v>
          </cell>
          <cell r="AV287">
            <v>430570</v>
          </cell>
          <cell r="AW287">
            <v>53300</v>
          </cell>
          <cell r="AX287">
            <v>0</v>
          </cell>
          <cell r="AY287">
            <v>200247</v>
          </cell>
          <cell r="AZ287">
            <v>14040</v>
          </cell>
          <cell r="BA287">
            <v>78800</v>
          </cell>
          <cell r="BB287">
            <v>187450</v>
          </cell>
          <cell r="BC287">
            <v>0</v>
          </cell>
          <cell r="BD287">
            <v>10525</v>
          </cell>
          <cell r="BE287">
            <v>395050</v>
          </cell>
          <cell r="BF287">
            <v>0</v>
          </cell>
          <cell r="BG287">
            <v>508541.8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2102151</v>
          </cell>
          <cell r="BM287">
            <v>347370</v>
          </cell>
          <cell r="BN287">
            <v>0</v>
          </cell>
          <cell r="BO287">
            <v>13050</v>
          </cell>
          <cell r="BP287">
            <v>272425</v>
          </cell>
          <cell r="BQ287">
            <v>400</v>
          </cell>
          <cell r="BR287">
            <v>9103774.5600000005</v>
          </cell>
          <cell r="BS287">
            <v>183090</v>
          </cell>
          <cell r="BT287">
            <v>4650</v>
          </cell>
          <cell r="BU287">
            <v>225000</v>
          </cell>
          <cell r="BV287">
            <v>0</v>
          </cell>
          <cell r="BW287">
            <v>17600</v>
          </cell>
          <cell r="BX287">
            <v>427730</v>
          </cell>
          <cell r="BY287">
            <v>66615</v>
          </cell>
          <cell r="BZ287">
            <v>0</v>
          </cell>
          <cell r="CA287">
            <v>34750</v>
          </cell>
          <cell r="CB287">
            <v>581205</v>
          </cell>
          <cell r="CC287">
            <v>215233.2</v>
          </cell>
          <cell r="CD287">
            <v>706791</v>
          </cell>
          <cell r="CE287">
            <v>0</v>
          </cell>
          <cell r="CF287">
            <v>0</v>
          </cell>
          <cell r="CG287">
            <v>13730</v>
          </cell>
          <cell r="CH287">
            <v>30000</v>
          </cell>
          <cell r="CI287">
            <v>14150</v>
          </cell>
          <cell r="CJ287">
            <v>553345</v>
          </cell>
          <cell r="CK287">
            <v>12650</v>
          </cell>
          <cell r="CL287">
            <v>600</v>
          </cell>
        </row>
        <row r="288">
          <cell r="A288" t="str">
            <v>5104030205.117</v>
          </cell>
          <cell r="B288" t="str">
            <v>วัสดุทันตกรรมใช้ไป</v>
          </cell>
          <cell r="C288">
            <v>1016888.88</v>
          </cell>
          <cell r="D288">
            <v>421675.73</v>
          </cell>
          <cell r="E288">
            <v>331872.82</v>
          </cell>
          <cell r="F288">
            <v>345854.73</v>
          </cell>
          <cell r="G288">
            <v>273145.75</v>
          </cell>
          <cell r="H288">
            <v>218512.64000000001</v>
          </cell>
          <cell r="I288">
            <v>1037822.38</v>
          </cell>
          <cell r="J288">
            <v>392271</v>
          </cell>
          <cell r="K288">
            <v>441126.48</v>
          </cell>
          <cell r="L288">
            <v>312824.14</v>
          </cell>
          <cell r="M288">
            <v>1229136</v>
          </cell>
          <cell r="N288">
            <v>149811.5</v>
          </cell>
          <cell r="O288">
            <v>877350.85</v>
          </cell>
          <cell r="P288">
            <v>562279.34</v>
          </cell>
          <cell r="Q288">
            <v>465118.39</v>
          </cell>
          <cell r="R288">
            <v>617922.27</v>
          </cell>
          <cell r="S288">
            <v>729734.7</v>
          </cell>
          <cell r="T288">
            <v>600806.06999999995</v>
          </cell>
          <cell r="U288">
            <v>455039.34</v>
          </cell>
          <cell r="V288">
            <v>161280</v>
          </cell>
          <cell r="W288">
            <v>1588329.44</v>
          </cell>
          <cell r="X288">
            <v>510856.59</v>
          </cell>
          <cell r="Y288">
            <v>1135715.6100000001</v>
          </cell>
          <cell r="Z288">
            <v>309254.01</v>
          </cell>
          <cell r="AA288">
            <v>323168.52</v>
          </cell>
          <cell r="AB288">
            <v>442032.61</v>
          </cell>
          <cell r="AC288">
            <v>267678.43</v>
          </cell>
          <cell r="AD288">
            <v>1157071.2</v>
          </cell>
          <cell r="AE288">
            <v>430043.09</v>
          </cell>
          <cell r="AF288">
            <v>315877.07</v>
          </cell>
          <cell r="AG288">
            <v>292501.67</v>
          </cell>
          <cell r="AH288">
            <v>563666.29</v>
          </cell>
          <cell r="AI288">
            <v>189711.57</v>
          </cell>
          <cell r="AJ288">
            <v>268753.11</v>
          </cell>
          <cell r="AK288">
            <v>2889376.18</v>
          </cell>
          <cell r="AL288">
            <v>381350.45</v>
          </cell>
          <cell r="AM288">
            <v>333009.59999999998</v>
          </cell>
          <cell r="AN288">
            <v>1288051.1200000001</v>
          </cell>
          <cell r="AO288">
            <v>408257</v>
          </cell>
          <cell r="AP288">
            <v>323165.24</v>
          </cell>
          <cell r="AQ288">
            <v>219690.25</v>
          </cell>
          <cell r="AR288">
            <v>2098925.94</v>
          </cell>
          <cell r="AS288">
            <v>460604.45</v>
          </cell>
          <cell r="AT288">
            <v>568705.37</v>
          </cell>
          <cell r="AU288">
            <v>619256.94999999995</v>
          </cell>
          <cell r="AV288">
            <v>324065.67</v>
          </cell>
          <cell r="AW288">
            <v>297840.3</v>
          </cell>
          <cell r="AX288">
            <v>290043.31</v>
          </cell>
          <cell r="AY288">
            <v>660005.05000000005</v>
          </cell>
          <cell r="AZ288">
            <v>453320.2</v>
          </cell>
          <cell r="BA288">
            <v>915709.48</v>
          </cell>
          <cell r="BB288">
            <v>326313.5</v>
          </cell>
          <cell r="BC288">
            <v>2500646.91</v>
          </cell>
          <cell r="BD288">
            <v>866172.3</v>
          </cell>
          <cell r="BE288">
            <v>231504.02</v>
          </cell>
          <cell r="BF288">
            <v>323286</v>
          </cell>
          <cell r="BG288">
            <v>2260015.84</v>
          </cell>
          <cell r="BH288">
            <v>132301.34</v>
          </cell>
          <cell r="BI288">
            <v>139339.9</v>
          </cell>
          <cell r="BJ288">
            <v>1047343.8</v>
          </cell>
          <cell r="BK288">
            <v>77043</v>
          </cell>
          <cell r="BL288">
            <v>1166645.21</v>
          </cell>
          <cell r="BM288">
            <v>1925757.74</v>
          </cell>
          <cell r="BN288">
            <v>462797.26</v>
          </cell>
          <cell r="BO288">
            <v>2432796.58</v>
          </cell>
          <cell r="BP288">
            <v>679267.06</v>
          </cell>
          <cell r="BQ288">
            <v>490130.35</v>
          </cell>
          <cell r="BR288">
            <v>2230284.4</v>
          </cell>
          <cell r="BS288">
            <v>388229.69</v>
          </cell>
          <cell r="BT288">
            <v>621437.13</v>
          </cell>
          <cell r="BU288">
            <v>1457298.33</v>
          </cell>
          <cell r="BV288">
            <v>31375</v>
          </cell>
          <cell r="BW288">
            <v>510948.65</v>
          </cell>
          <cell r="BX288">
            <v>1088476.31</v>
          </cell>
          <cell r="BY288">
            <v>497777.49</v>
          </cell>
          <cell r="BZ288">
            <v>114739.8</v>
          </cell>
          <cell r="CA288">
            <v>335127.81</v>
          </cell>
          <cell r="CB288">
            <v>674410.27</v>
          </cell>
          <cell r="CC288">
            <v>744914.71</v>
          </cell>
          <cell r="CD288">
            <v>360943.5</v>
          </cell>
          <cell r="CE288">
            <v>635907.02</v>
          </cell>
          <cell r="CF288">
            <v>296039.65000000002</v>
          </cell>
          <cell r="CG288">
            <v>238043.96</v>
          </cell>
          <cell r="CH288">
            <v>250715.83</v>
          </cell>
          <cell r="CI288">
            <v>276121.51</v>
          </cell>
          <cell r="CJ288">
            <v>975650.38</v>
          </cell>
          <cell r="CK288">
            <v>100948</v>
          </cell>
          <cell r="CL288">
            <v>299757</v>
          </cell>
        </row>
        <row r="289">
          <cell r="A289" t="str">
            <v>5104030205.118</v>
          </cell>
          <cell r="B289" t="str">
            <v>วัสดุเอกซเรย์ใช้ไป</v>
          </cell>
          <cell r="C289">
            <v>0</v>
          </cell>
          <cell r="D289">
            <v>63695</v>
          </cell>
          <cell r="E289">
            <v>800</v>
          </cell>
          <cell r="F289">
            <v>77250</v>
          </cell>
          <cell r="G289">
            <v>85440</v>
          </cell>
          <cell r="H289">
            <v>0</v>
          </cell>
          <cell r="I289">
            <v>3500</v>
          </cell>
          <cell r="J289">
            <v>0</v>
          </cell>
          <cell r="K289">
            <v>113350</v>
          </cell>
          <cell r="L289">
            <v>155195</v>
          </cell>
          <cell r="M289">
            <v>333561</v>
          </cell>
          <cell r="N289">
            <v>28260</v>
          </cell>
          <cell r="O289">
            <v>0</v>
          </cell>
          <cell r="P289">
            <v>30880</v>
          </cell>
          <cell r="Q289">
            <v>181415</v>
          </cell>
          <cell r="R289">
            <v>31672</v>
          </cell>
          <cell r="S289">
            <v>46420</v>
          </cell>
          <cell r="T289">
            <v>0</v>
          </cell>
          <cell r="U289">
            <v>0</v>
          </cell>
          <cell r="V289">
            <v>93640</v>
          </cell>
          <cell r="W289">
            <v>175730</v>
          </cell>
          <cell r="X289">
            <v>73170</v>
          </cell>
          <cell r="Y289">
            <v>30658</v>
          </cell>
          <cell r="Z289">
            <v>0</v>
          </cell>
          <cell r="AA289">
            <v>59390</v>
          </cell>
          <cell r="AB289">
            <v>65545</v>
          </cell>
          <cell r="AC289">
            <v>0</v>
          </cell>
          <cell r="AD289">
            <v>0</v>
          </cell>
          <cell r="AE289">
            <v>45825</v>
          </cell>
          <cell r="AF289">
            <v>263447.84999999998</v>
          </cell>
          <cell r="AG289">
            <v>3500</v>
          </cell>
          <cell r="AH289">
            <v>0</v>
          </cell>
          <cell r="AI289">
            <v>0</v>
          </cell>
          <cell r="AJ289">
            <v>90540</v>
          </cell>
          <cell r="AK289">
            <v>0</v>
          </cell>
          <cell r="AL289">
            <v>168165</v>
          </cell>
          <cell r="AM289">
            <v>0</v>
          </cell>
          <cell r="AN289">
            <v>301325</v>
          </cell>
          <cell r="AO289">
            <v>408210</v>
          </cell>
          <cell r="AP289">
            <v>79960</v>
          </cell>
          <cell r="AQ289">
            <v>0</v>
          </cell>
          <cell r="AR289">
            <v>0</v>
          </cell>
          <cell r="AS289">
            <v>99415</v>
          </cell>
          <cell r="AT289">
            <v>193260</v>
          </cell>
          <cell r="AU289">
            <v>0</v>
          </cell>
          <cell r="AV289">
            <v>137236</v>
          </cell>
          <cell r="AW289">
            <v>96700</v>
          </cell>
          <cell r="AX289">
            <v>0</v>
          </cell>
          <cell r="AY289">
            <v>23000</v>
          </cell>
          <cell r="AZ289">
            <v>83450</v>
          </cell>
          <cell r="BA289">
            <v>1250850</v>
          </cell>
          <cell r="BB289">
            <v>86665</v>
          </cell>
          <cell r="BC289">
            <v>21220</v>
          </cell>
          <cell r="BD289">
            <v>653900</v>
          </cell>
          <cell r="BE289">
            <v>110545</v>
          </cell>
          <cell r="BF289">
            <v>8310</v>
          </cell>
          <cell r="BG289">
            <v>0</v>
          </cell>
          <cell r="BH289">
            <v>63890</v>
          </cell>
          <cell r="BI289">
            <v>0</v>
          </cell>
          <cell r="BJ289">
            <v>133925</v>
          </cell>
          <cell r="BK289">
            <v>59365.5</v>
          </cell>
          <cell r="BL289">
            <v>78110</v>
          </cell>
          <cell r="BM289">
            <v>66715</v>
          </cell>
          <cell r="BN289">
            <v>131820</v>
          </cell>
          <cell r="BO289">
            <v>0</v>
          </cell>
          <cell r="BP289">
            <v>0</v>
          </cell>
          <cell r="BQ289">
            <v>91705</v>
          </cell>
          <cell r="BR289">
            <v>0</v>
          </cell>
          <cell r="BS289">
            <v>0</v>
          </cell>
          <cell r="BT289">
            <v>0</v>
          </cell>
          <cell r="BU289">
            <v>24817.5</v>
          </cell>
          <cell r="BV289">
            <v>15276</v>
          </cell>
          <cell r="BW289">
            <v>114865</v>
          </cell>
          <cell r="BX289">
            <v>0</v>
          </cell>
          <cell r="BY289">
            <v>23550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140315.64000000001</v>
          </cell>
          <cell r="CG289">
            <v>79075</v>
          </cell>
          <cell r="CH289">
            <v>0</v>
          </cell>
          <cell r="CI289">
            <v>109195</v>
          </cell>
          <cell r="CJ289">
            <v>0</v>
          </cell>
          <cell r="CK289">
            <v>35200</v>
          </cell>
          <cell r="CL289">
            <v>96415</v>
          </cell>
        </row>
        <row r="290">
          <cell r="A290" t="str">
            <v>5104030206.101</v>
          </cell>
          <cell r="B290" t="str">
            <v>ค่าครุภัณฑ์มูลค่าต่ำกว่าเกณฑ์</v>
          </cell>
          <cell r="C290">
            <v>2554818</v>
          </cell>
          <cell r="D290">
            <v>181810</v>
          </cell>
          <cell r="E290">
            <v>183919.86</v>
          </cell>
          <cell r="F290">
            <v>242163</v>
          </cell>
          <cell r="G290">
            <v>253685</v>
          </cell>
          <cell r="H290">
            <v>99705</v>
          </cell>
          <cell r="I290">
            <v>83658</v>
          </cell>
          <cell r="J290">
            <v>212800</v>
          </cell>
          <cell r="K290">
            <v>75160</v>
          </cell>
          <cell r="L290">
            <v>332530</v>
          </cell>
          <cell r="M290">
            <v>675774.5</v>
          </cell>
          <cell r="N290">
            <v>8550</v>
          </cell>
          <cell r="O290">
            <v>1162509</v>
          </cell>
          <cell r="P290">
            <v>332627.09999999998</v>
          </cell>
          <cell r="Q290">
            <v>197670</v>
          </cell>
          <cell r="R290">
            <v>499260</v>
          </cell>
          <cell r="S290">
            <v>31985</v>
          </cell>
          <cell r="T290">
            <v>366989</v>
          </cell>
          <cell r="U290">
            <v>2015</v>
          </cell>
          <cell r="V290">
            <v>55300</v>
          </cell>
          <cell r="W290">
            <v>1389001.04</v>
          </cell>
          <cell r="X290">
            <v>307974</v>
          </cell>
          <cell r="Y290">
            <v>433910</v>
          </cell>
          <cell r="Z290">
            <v>1001448</v>
          </cell>
          <cell r="AA290">
            <v>140540</v>
          </cell>
          <cell r="AB290">
            <v>209110</v>
          </cell>
          <cell r="AC290">
            <v>308301</v>
          </cell>
          <cell r="AD290">
            <v>961790</v>
          </cell>
          <cell r="AE290">
            <v>242480</v>
          </cell>
          <cell r="AF290">
            <v>234840.45</v>
          </cell>
          <cell r="AG290">
            <v>64520</v>
          </cell>
          <cell r="AH290">
            <v>389590</v>
          </cell>
          <cell r="AI290">
            <v>344156</v>
          </cell>
          <cell r="AJ290">
            <v>298535.09999999998</v>
          </cell>
          <cell r="AK290">
            <v>3930426.09</v>
          </cell>
          <cell r="AL290">
            <v>458164</v>
          </cell>
          <cell r="AM290">
            <v>139410</v>
          </cell>
          <cell r="AN290">
            <v>234490</v>
          </cell>
          <cell r="AO290">
            <v>194940</v>
          </cell>
          <cell r="AP290">
            <v>385290</v>
          </cell>
          <cell r="AQ290">
            <v>39685</v>
          </cell>
          <cell r="AR290">
            <v>0</v>
          </cell>
          <cell r="AS290">
            <v>293412.09999999998</v>
          </cell>
          <cell r="AT290">
            <v>164095</v>
          </cell>
          <cell r="AU290">
            <v>575700</v>
          </cell>
          <cell r="AV290">
            <v>125900</v>
          </cell>
          <cell r="AW290">
            <v>137313</v>
          </cell>
          <cell r="AX290">
            <v>49720</v>
          </cell>
          <cell r="AY290">
            <v>157270</v>
          </cell>
          <cell r="AZ290">
            <v>267948</v>
          </cell>
          <cell r="BA290">
            <v>537926</v>
          </cell>
          <cell r="BB290">
            <v>321650</v>
          </cell>
          <cell r="BC290">
            <v>976437</v>
          </cell>
          <cell r="BD290">
            <v>254985</v>
          </cell>
          <cell r="BE290">
            <v>144590</v>
          </cell>
          <cell r="BF290">
            <v>235200</v>
          </cell>
          <cell r="BG290">
            <v>1223199.48</v>
          </cell>
          <cell r="BH290">
            <v>290096</v>
          </cell>
          <cell r="BI290">
            <v>95542.2</v>
          </cell>
          <cell r="BJ290">
            <v>115200</v>
          </cell>
          <cell r="BK290">
            <v>116700</v>
          </cell>
          <cell r="BL290">
            <v>2335957.2999999998</v>
          </cell>
          <cell r="BM290">
            <v>270089</v>
          </cell>
          <cell r="BN290">
            <v>82247</v>
          </cell>
          <cell r="BO290">
            <v>221333.89</v>
          </cell>
          <cell r="BP290">
            <v>0</v>
          </cell>
          <cell r="BQ290">
            <v>0</v>
          </cell>
          <cell r="BR290">
            <v>4497818.5999999996</v>
          </cell>
          <cell r="BS290">
            <v>363915</v>
          </cell>
          <cell r="BT290">
            <v>211295.21</v>
          </cell>
          <cell r="BU290">
            <v>656510</v>
          </cell>
          <cell r="BV290">
            <v>380727</v>
          </cell>
          <cell r="BW290">
            <v>213060.7</v>
          </cell>
          <cell r="BX290">
            <v>298634</v>
          </cell>
          <cell r="BY290">
            <v>283317</v>
          </cell>
          <cell r="BZ290">
            <v>9100</v>
          </cell>
          <cell r="CA290">
            <v>72370</v>
          </cell>
          <cell r="CB290">
            <v>168716</v>
          </cell>
          <cell r="CC290">
            <v>462130</v>
          </cell>
          <cell r="CD290">
            <v>256348.5</v>
          </cell>
          <cell r="CE290">
            <v>284887.5</v>
          </cell>
          <cell r="CF290">
            <v>0</v>
          </cell>
          <cell r="CG290">
            <v>170850</v>
          </cell>
          <cell r="CH290">
            <v>378422.6</v>
          </cell>
          <cell r="CI290">
            <v>313514.01</v>
          </cell>
          <cell r="CJ290">
            <v>978890.5</v>
          </cell>
          <cell r="CK290">
            <v>298575.05</v>
          </cell>
          <cell r="CL290">
            <v>249032</v>
          </cell>
        </row>
        <row r="291">
          <cell r="A291" t="str">
            <v>5104030207.101</v>
          </cell>
          <cell r="B291" t="str">
            <v>ค่าใช้จ่ายในการประชุม</v>
          </cell>
          <cell r="C291">
            <v>0</v>
          </cell>
          <cell r="D291">
            <v>0</v>
          </cell>
          <cell r="E291">
            <v>59934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1000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4975</v>
          </cell>
          <cell r="Z291">
            <v>0</v>
          </cell>
          <cell r="AA291">
            <v>28500</v>
          </cell>
          <cell r="AB291">
            <v>0</v>
          </cell>
          <cell r="AC291">
            <v>68395</v>
          </cell>
          <cell r="AD291">
            <v>3500</v>
          </cell>
          <cell r="AE291">
            <v>3000</v>
          </cell>
          <cell r="AF291">
            <v>54393</v>
          </cell>
          <cell r="AG291">
            <v>54800</v>
          </cell>
          <cell r="AH291">
            <v>0</v>
          </cell>
          <cell r="AI291">
            <v>240092</v>
          </cell>
          <cell r="AJ291">
            <v>26950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1500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31020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9920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1248997</v>
          </cell>
          <cell r="BS291">
            <v>3850</v>
          </cell>
          <cell r="BT291">
            <v>18660</v>
          </cell>
          <cell r="BU291">
            <v>506281.23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5510</v>
          </cell>
          <cell r="CC291">
            <v>45000</v>
          </cell>
          <cell r="CD291">
            <v>0</v>
          </cell>
          <cell r="CE291">
            <v>0</v>
          </cell>
          <cell r="CF291">
            <v>0</v>
          </cell>
          <cell r="CG291">
            <v>3000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</row>
        <row r="292">
          <cell r="A292" t="str">
            <v>5104030208.101</v>
          </cell>
          <cell r="B292" t="str">
            <v>ค่ารับรองและพิธีการ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27350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102500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</row>
        <row r="293">
          <cell r="A293" t="str">
            <v>5104030210.101</v>
          </cell>
          <cell r="B293" t="str">
            <v xml:space="preserve">ค่าเช่าอสังหาริมทรัพย์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48000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72000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276000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107000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480000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83810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80000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</row>
        <row r="294">
          <cell r="A294" t="str">
            <v>5104030212.101</v>
          </cell>
          <cell r="B294" t="str">
            <v xml:space="preserve">ค่าเช่าเบ็ดเตล็ด </v>
          </cell>
          <cell r="C294">
            <v>3698000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480000</v>
          </cell>
          <cell r="J294">
            <v>0</v>
          </cell>
          <cell r="K294">
            <v>0</v>
          </cell>
          <cell r="L294">
            <v>50717.599999999999</v>
          </cell>
          <cell r="M294">
            <v>0</v>
          </cell>
          <cell r="N294">
            <v>0</v>
          </cell>
          <cell r="O294">
            <v>893947.62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80500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745000</v>
          </cell>
          <cell r="AI294">
            <v>0</v>
          </cell>
          <cell r="AJ294">
            <v>2075.8000000000002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3144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1177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2027500</v>
          </cell>
          <cell r="BH294">
            <v>0</v>
          </cell>
          <cell r="BI294">
            <v>0</v>
          </cell>
          <cell r="BJ294">
            <v>0</v>
          </cell>
          <cell r="BK294">
            <v>22470</v>
          </cell>
          <cell r="BL294">
            <v>0</v>
          </cell>
          <cell r="BM294">
            <v>246000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346158</v>
          </cell>
          <cell r="BV294">
            <v>0</v>
          </cell>
          <cell r="BW294">
            <v>0</v>
          </cell>
          <cell r="BX294">
            <v>962050</v>
          </cell>
          <cell r="BY294">
            <v>1284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70000</v>
          </cell>
          <cell r="CF294">
            <v>3210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299852</v>
          </cell>
          <cell r="CL294">
            <v>0</v>
          </cell>
        </row>
        <row r="295">
          <cell r="A295" t="str">
            <v>5104030217.101</v>
          </cell>
          <cell r="B295" t="str">
            <v>เงินชดเชยค่างานสิ่งก่อสร้าง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2230777.5299999998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9248474.5800000001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</row>
        <row r="296">
          <cell r="A296" t="str">
            <v>5104030218.101</v>
          </cell>
          <cell r="B296" t="str">
            <v>ค่าใช้จ่ายผลักส่งเป็นรายได้แผ่นดิน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17.93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350131.84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A297" t="str">
            <v>5104030219.101</v>
          </cell>
          <cell r="B297" t="str">
            <v>ค่าประชาสัมพันธ์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18341.599999999999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22508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24000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A298" t="str">
            <v>5104030220.101</v>
          </cell>
          <cell r="B298" t="str">
            <v>ค่าชดใช้ค่าเสียหาย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A299" t="str">
            <v>5104030299.101</v>
          </cell>
          <cell r="B299" t="str">
            <v>ค่าใช้จ่ายด้านสังคมสงเคราะห์</v>
          </cell>
          <cell r="C299">
            <v>3974977</v>
          </cell>
          <cell r="D299">
            <v>0</v>
          </cell>
          <cell r="E299">
            <v>165267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10968</v>
          </cell>
          <cell r="M299">
            <v>174956.48</v>
          </cell>
          <cell r="N299">
            <v>0</v>
          </cell>
          <cell r="O299">
            <v>188240.75</v>
          </cell>
          <cell r="P299">
            <v>218269.75</v>
          </cell>
          <cell r="Q299">
            <v>44275.1</v>
          </cell>
          <cell r="R299">
            <v>476.75</v>
          </cell>
          <cell r="S299">
            <v>723</v>
          </cell>
          <cell r="T299">
            <v>612813</v>
          </cell>
          <cell r="U299">
            <v>4653</v>
          </cell>
          <cell r="V299">
            <v>38889.74</v>
          </cell>
          <cell r="W299">
            <v>5900269</v>
          </cell>
          <cell r="X299">
            <v>51881</v>
          </cell>
          <cell r="Y299">
            <v>173576</v>
          </cell>
          <cell r="Z299">
            <v>0</v>
          </cell>
          <cell r="AA299">
            <v>34570</v>
          </cell>
          <cell r="AB299">
            <v>758737.44</v>
          </cell>
          <cell r="AC299">
            <v>74860</v>
          </cell>
          <cell r="AD299">
            <v>383257</v>
          </cell>
          <cell r="AE299">
            <v>125590.64</v>
          </cell>
          <cell r="AF299">
            <v>83806</v>
          </cell>
          <cell r="AG299">
            <v>121126</v>
          </cell>
          <cell r="AH299">
            <v>880904.4</v>
          </cell>
          <cell r="AI299">
            <v>0</v>
          </cell>
          <cell r="AJ299">
            <v>68187.75</v>
          </cell>
          <cell r="AK299">
            <v>189626983.25</v>
          </cell>
          <cell r="AL299">
            <v>688097.12</v>
          </cell>
          <cell r="AM299">
            <v>247516</v>
          </cell>
          <cell r="AN299">
            <v>53973</v>
          </cell>
          <cell r="AO299">
            <v>37960.5</v>
          </cell>
          <cell r="AP299">
            <v>339916.74</v>
          </cell>
          <cell r="AQ299">
            <v>285100.79999999999</v>
          </cell>
          <cell r="AR299">
            <v>3020794.27</v>
          </cell>
          <cell r="AS299">
            <v>19539.75</v>
          </cell>
          <cell r="AT299">
            <v>1808220</v>
          </cell>
          <cell r="AU299">
            <v>585797.37</v>
          </cell>
          <cell r="AV299">
            <v>672871.14</v>
          </cell>
          <cell r="AW299">
            <v>0</v>
          </cell>
          <cell r="AX299">
            <v>127125</v>
          </cell>
          <cell r="AY299">
            <v>190091.86</v>
          </cell>
          <cell r="AZ299">
            <v>165062.79999999999</v>
          </cell>
          <cell r="BA299">
            <v>1823932.5</v>
          </cell>
          <cell r="BB299">
            <v>827143.03</v>
          </cell>
          <cell r="BC299">
            <v>1426776.84</v>
          </cell>
          <cell r="BD299">
            <v>229155</v>
          </cell>
          <cell r="BE299">
            <v>145037.25</v>
          </cell>
          <cell r="BF299">
            <v>112290</v>
          </cell>
          <cell r="BG299">
            <v>305368.24</v>
          </cell>
          <cell r="BH299">
            <v>19355.2</v>
          </cell>
          <cell r="BI299">
            <v>7770</v>
          </cell>
          <cell r="BJ299">
            <v>53674</v>
          </cell>
          <cell r="BK299">
            <v>76108</v>
          </cell>
          <cell r="BL299">
            <v>69204</v>
          </cell>
          <cell r="BM299">
            <v>0</v>
          </cell>
          <cell r="BN299">
            <v>0</v>
          </cell>
          <cell r="BO299">
            <v>11641</v>
          </cell>
          <cell r="BP299">
            <v>646361</v>
          </cell>
          <cell r="BQ299">
            <v>1216331</v>
          </cell>
          <cell r="BR299">
            <v>6739043</v>
          </cell>
          <cell r="BS299">
            <v>644471.80000000005</v>
          </cell>
          <cell r="BT299">
            <v>59656.76</v>
          </cell>
          <cell r="BU299">
            <v>74063.48</v>
          </cell>
          <cell r="BV299">
            <v>77918</v>
          </cell>
          <cell r="BW299">
            <v>84911.99</v>
          </cell>
          <cell r="BX299">
            <v>845796.75</v>
          </cell>
          <cell r="BY299">
            <v>579762.42000000004</v>
          </cell>
          <cell r="BZ299">
            <v>63702.75</v>
          </cell>
          <cell r="CA299">
            <v>64056</v>
          </cell>
          <cell r="CB299">
            <v>348034.76</v>
          </cell>
          <cell r="CC299">
            <v>1487260.75</v>
          </cell>
          <cell r="CD299">
            <v>401432.7</v>
          </cell>
          <cell r="CE299">
            <v>1299272.78</v>
          </cell>
          <cell r="CF299">
            <v>940252.92</v>
          </cell>
          <cell r="CG299">
            <v>105730</v>
          </cell>
          <cell r="CH299">
            <v>612020.12</v>
          </cell>
          <cell r="CI299">
            <v>124367</v>
          </cell>
          <cell r="CJ299">
            <v>4798500.87</v>
          </cell>
          <cell r="CK299">
            <v>73714</v>
          </cell>
          <cell r="CL299">
            <v>130912.23</v>
          </cell>
        </row>
        <row r="300">
          <cell r="A300" t="str">
            <v>5104030299.102</v>
          </cell>
          <cell r="B300" t="str">
            <v>ค่าใช้จ่ายตามโครงการ(PP)</v>
          </cell>
          <cell r="C300">
            <v>4530420</v>
          </cell>
          <cell r="D300">
            <v>177800</v>
          </cell>
          <cell r="E300">
            <v>253880</v>
          </cell>
          <cell r="F300">
            <v>344600</v>
          </cell>
          <cell r="G300">
            <v>157500</v>
          </cell>
          <cell r="H300">
            <v>20000</v>
          </cell>
          <cell r="I300">
            <v>0</v>
          </cell>
          <cell r="J300">
            <v>127740</v>
          </cell>
          <cell r="K300">
            <v>858738</v>
          </cell>
          <cell r="L300">
            <v>106330</v>
          </cell>
          <cell r="M300">
            <v>340505</v>
          </cell>
          <cell r="N300">
            <v>58250</v>
          </cell>
          <cell r="O300">
            <v>579594.75</v>
          </cell>
          <cell r="P300">
            <v>1332362</v>
          </cell>
          <cell r="Q300">
            <v>2506663.7799999998</v>
          </cell>
          <cell r="R300">
            <v>584929</v>
          </cell>
          <cell r="S300">
            <v>300215</v>
          </cell>
          <cell r="T300">
            <v>208426</v>
          </cell>
          <cell r="U300">
            <v>57000</v>
          </cell>
          <cell r="V300">
            <v>1163130</v>
          </cell>
          <cell r="W300">
            <v>7800</v>
          </cell>
          <cell r="X300">
            <v>293582</v>
          </cell>
          <cell r="Y300">
            <v>126000</v>
          </cell>
          <cell r="Z300">
            <v>56340</v>
          </cell>
          <cell r="AA300">
            <v>0</v>
          </cell>
          <cell r="AB300">
            <v>0</v>
          </cell>
          <cell r="AC300">
            <v>0</v>
          </cell>
          <cell r="AD300">
            <v>1570930</v>
          </cell>
          <cell r="AE300">
            <v>110000</v>
          </cell>
          <cell r="AF300">
            <v>417310.5</v>
          </cell>
          <cell r="AG300">
            <v>100264</v>
          </cell>
          <cell r="AH300">
            <v>0</v>
          </cell>
          <cell r="AI300">
            <v>320720.56</v>
          </cell>
          <cell r="AJ300">
            <v>123170</v>
          </cell>
          <cell r="AK300">
            <v>1254852.5</v>
          </cell>
          <cell r="AL300">
            <v>96420</v>
          </cell>
          <cell r="AM300">
            <v>234020</v>
          </cell>
          <cell r="AN300">
            <v>425940</v>
          </cell>
          <cell r="AO300">
            <v>1688319</v>
          </cell>
          <cell r="AP300">
            <v>832502</v>
          </cell>
          <cell r="AQ300">
            <v>881581.5</v>
          </cell>
          <cell r="AR300">
            <v>183012</v>
          </cell>
          <cell r="AS300">
            <v>99520</v>
          </cell>
          <cell r="AT300">
            <v>388050</v>
          </cell>
          <cell r="AU300">
            <v>727785</v>
          </cell>
          <cell r="AV300">
            <v>2195954.2000000002</v>
          </cell>
          <cell r="AW300">
            <v>35580</v>
          </cell>
          <cell r="AX300">
            <v>0</v>
          </cell>
          <cell r="AY300">
            <v>24790</v>
          </cell>
          <cell r="AZ300">
            <v>305100</v>
          </cell>
          <cell r="BA300">
            <v>1177680</v>
          </cell>
          <cell r="BB300">
            <v>580490.75</v>
          </cell>
          <cell r="BC300">
            <v>774100</v>
          </cell>
          <cell r="BD300">
            <v>317556.09999999998</v>
          </cell>
          <cell r="BE300">
            <v>842430</v>
          </cell>
          <cell r="BF300">
            <v>1105138</v>
          </cell>
          <cell r="BG300">
            <v>1258458.6000000001</v>
          </cell>
          <cell r="BH300">
            <v>19920</v>
          </cell>
          <cell r="BI300">
            <v>106489</v>
          </cell>
          <cell r="BJ300">
            <v>128250</v>
          </cell>
          <cell r="BK300">
            <v>0</v>
          </cell>
          <cell r="BL300">
            <v>917290</v>
          </cell>
          <cell r="BM300">
            <v>564640</v>
          </cell>
          <cell r="BN300">
            <v>1483614</v>
          </cell>
          <cell r="BO300">
            <v>1143465</v>
          </cell>
          <cell r="BP300">
            <v>1341451</v>
          </cell>
          <cell r="BQ300">
            <v>129212</v>
          </cell>
          <cell r="BR300">
            <v>4062295.2</v>
          </cell>
          <cell r="BS300">
            <v>250889</v>
          </cell>
          <cell r="BT300">
            <v>110780</v>
          </cell>
          <cell r="BU300">
            <v>0</v>
          </cell>
          <cell r="BV300">
            <v>36400</v>
          </cell>
          <cell r="BW300">
            <v>0</v>
          </cell>
          <cell r="BX300">
            <v>0</v>
          </cell>
          <cell r="BY300">
            <v>702940.8</v>
          </cell>
          <cell r="BZ300">
            <v>1137260</v>
          </cell>
          <cell r="CA300">
            <v>126637.5</v>
          </cell>
          <cell r="CB300">
            <v>1254532</v>
          </cell>
          <cell r="CC300">
            <v>1284260</v>
          </cell>
          <cell r="CD300">
            <v>1701212</v>
          </cell>
          <cell r="CE300">
            <v>190000</v>
          </cell>
          <cell r="CF300">
            <v>122070</v>
          </cell>
          <cell r="CG300">
            <v>164220</v>
          </cell>
          <cell r="CH300">
            <v>0</v>
          </cell>
          <cell r="CI300">
            <v>0</v>
          </cell>
          <cell r="CJ300">
            <v>16340</v>
          </cell>
          <cell r="CK300">
            <v>312994</v>
          </cell>
          <cell r="CL300">
            <v>553369.5</v>
          </cell>
        </row>
        <row r="301">
          <cell r="A301" t="str">
            <v>5104030299.103</v>
          </cell>
          <cell r="B301" t="str">
            <v>ค่าใช้จ่ายตามโครงการ</v>
          </cell>
          <cell r="C301">
            <v>4368292</v>
          </cell>
          <cell r="D301">
            <v>166020</v>
          </cell>
          <cell r="E301">
            <v>415555</v>
          </cell>
          <cell r="F301">
            <v>589120</v>
          </cell>
          <cell r="G301">
            <v>277925</v>
          </cell>
          <cell r="H301">
            <v>681531</v>
          </cell>
          <cell r="I301">
            <v>17610</v>
          </cell>
          <cell r="J301">
            <v>585629</v>
          </cell>
          <cell r="K301">
            <v>53110</v>
          </cell>
          <cell r="L301">
            <v>1123845</v>
          </cell>
          <cell r="M301">
            <v>1309060</v>
          </cell>
          <cell r="N301">
            <v>49780</v>
          </cell>
          <cell r="O301">
            <v>1971355.7</v>
          </cell>
          <cell r="P301">
            <v>1350665</v>
          </cell>
          <cell r="Q301">
            <v>4016773.67</v>
          </cell>
          <cell r="R301">
            <v>1138018.2</v>
          </cell>
          <cell r="S301">
            <v>665742</v>
          </cell>
          <cell r="T301">
            <v>1135748</v>
          </cell>
          <cell r="U301">
            <v>744349.6</v>
          </cell>
          <cell r="V301">
            <v>424809</v>
          </cell>
          <cell r="W301">
            <v>6120931.5700000003</v>
          </cell>
          <cell r="X301">
            <v>27200</v>
          </cell>
          <cell r="Y301">
            <v>802211</v>
          </cell>
          <cell r="Z301">
            <v>713564.71</v>
          </cell>
          <cell r="AA301">
            <v>106579</v>
          </cell>
          <cell r="AB301">
            <v>252864</v>
          </cell>
          <cell r="AC301">
            <v>51920</v>
          </cell>
          <cell r="AD301">
            <v>141915</v>
          </cell>
          <cell r="AE301">
            <v>208208</v>
          </cell>
          <cell r="AF301">
            <v>317257</v>
          </cell>
          <cell r="AG301">
            <v>36450</v>
          </cell>
          <cell r="AH301">
            <v>1076166.1000000001</v>
          </cell>
          <cell r="AI301">
            <v>63166</v>
          </cell>
          <cell r="AJ301">
            <v>538186</v>
          </cell>
          <cell r="AK301">
            <v>9885642.5500000007</v>
          </cell>
          <cell r="AL301">
            <v>698349</v>
          </cell>
          <cell r="AM301">
            <v>272612</v>
          </cell>
          <cell r="AN301">
            <v>337367.5</v>
          </cell>
          <cell r="AO301">
            <v>0</v>
          </cell>
          <cell r="AP301">
            <v>352954</v>
          </cell>
          <cell r="AQ301">
            <v>235950</v>
          </cell>
          <cell r="AR301">
            <v>4127901</v>
          </cell>
          <cell r="AS301">
            <v>581263</v>
          </cell>
          <cell r="AT301">
            <v>890798.65</v>
          </cell>
          <cell r="AU301">
            <v>93200</v>
          </cell>
          <cell r="AV301">
            <v>0</v>
          </cell>
          <cell r="AW301">
            <v>1086906.6000000001</v>
          </cell>
          <cell r="AX301">
            <v>1667371.75</v>
          </cell>
          <cell r="AY301">
            <v>517715</v>
          </cell>
          <cell r="AZ301">
            <v>431965</v>
          </cell>
          <cell r="BA301">
            <v>3384187.5</v>
          </cell>
          <cell r="BB301">
            <v>358712</v>
          </cell>
          <cell r="BC301">
            <v>2117231</v>
          </cell>
          <cell r="BD301">
            <v>1576070</v>
          </cell>
          <cell r="BE301">
            <v>791092</v>
          </cell>
          <cell r="BF301">
            <v>1036278.5</v>
          </cell>
          <cell r="BG301">
            <v>13908255</v>
          </cell>
          <cell r="BH301">
            <v>1793879.88</v>
          </cell>
          <cell r="BI301">
            <v>383502</v>
          </cell>
          <cell r="BJ301">
            <v>1544965</v>
          </cell>
          <cell r="BK301">
            <v>201305</v>
          </cell>
          <cell r="BL301">
            <v>2112145.5</v>
          </cell>
          <cell r="BM301">
            <v>3910012.97</v>
          </cell>
          <cell r="BN301">
            <v>1737543</v>
          </cell>
          <cell r="BO301">
            <v>2908718.7</v>
          </cell>
          <cell r="BP301">
            <v>3905217.57</v>
          </cell>
          <cell r="BQ301">
            <v>1652950</v>
          </cell>
          <cell r="BR301">
            <v>5427229.4900000002</v>
          </cell>
          <cell r="BS301">
            <v>967985</v>
          </cell>
          <cell r="BT301">
            <v>2077824.45</v>
          </cell>
          <cell r="BU301">
            <v>4098098</v>
          </cell>
          <cell r="BV301">
            <v>416290</v>
          </cell>
          <cell r="BW301">
            <v>744400</v>
          </cell>
          <cell r="BX301">
            <v>1260896.05</v>
          </cell>
          <cell r="BY301">
            <v>485003</v>
          </cell>
          <cell r="BZ301">
            <v>27679</v>
          </cell>
          <cell r="CA301">
            <v>622105</v>
          </cell>
          <cell r="CB301">
            <v>336515</v>
          </cell>
          <cell r="CC301">
            <v>1783104</v>
          </cell>
          <cell r="CD301">
            <v>475302</v>
          </cell>
          <cell r="CE301">
            <v>3569391.95</v>
          </cell>
          <cell r="CF301">
            <v>335460</v>
          </cell>
          <cell r="CG301">
            <v>559792</v>
          </cell>
          <cell r="CH301">
            <v>601176.85</v>
          </cell>
          <cell r="CI301">
            <v>435115</v>
          </cell>
          <cell r="CJ301">
            <v>7853210.5999999996</v>
          </cell>
          <cell r="CK301">
            <v>178310</v>
          </cell>
          <cell r="CL301">
            <v>829420</v>
          </cell>
        </row>
        <row r="302">
          <cell r="A302" t="str">
            <v>5104030299.104</v>
          </cell>
          <cell r="B302" t="str">
            <v>ค่าใช้สอยอื่นๆ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17200</v>
          </cell>
          <cell r="H302">
            <v>0</v>
          </cell>
          <cell r="I302">
            <v>188797</v>
          </cell>
          <cell r="J302">
            <v>0</v>
          </cell>
          <cell r="K302">
            <v>15500</v>
          </cell>
          <cell r="L302">
            <v>0</v>
          </cell>
          <cell r="M302">
            <v>0</v>
          </cell>
          <cell r="N302">
            <v>0</v>
          </cell>
          <cell r="O302">
            <v>18000</v>
          </cell>
          <cell r="P302">
            <v>12500</v>
          </cell>
          <cell r="Q302">
            <v>0</v>
          </cell>
          <cell r="R302">
            <v>6689.31</v>
          </cell>
          <cell r="S302">
            <v>0</v>
          </cell>
          <cell r="T302">
            <v>0</v>
          </cell>
          <cell r="U302">
            <v>3000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49987</v>
          </cell>
          <cell r="AE302">
            <v>8700</v>
          </cell>
          <cell r="AF302">
            <v>0</v>
          </cell>
          <cell r="AG302">
            <v>0</v>
          </cell>
          <cell r="AH302">
            <v>18200</v>
          </cell>
          <cell r="AI302">
            <v>5545</v>
          </cell>
          <cell r="AJ302">
            <v>0</v>
          </cell>
          <cell r="AK302">
            <v>34837076.469999999</v>
          </cell>
          <cell r="AL302">
            <v>152032.4</v>
          </cell>
          <cell r="AM302">
            <v>14915</v>
          </cell>
          <cell r="AN302">
            <v>0</v>
          </cell>
          <cell r="AO302">
            <v>7370</v>
          </cell>
          <cell r="AP302">
            <v>0</v>
          </cell>
          <cell r="AQ302">
            <v>176272</v>
          </cell>
          <cell r="AR302">
            <v>0</v>
          </cell>
          <cell r="AS302">
            <v>120</v>
          </cell>
          <cell r="AT302">
            <v>0</v>
          </cell>
          <cell r="AU302">
            <v>28850</v>
          </cell>
          <cell r="AV302">
            <v>0</v>
          </cell>
          <cell r="AW302">
            <v>0</v>
          </cell>
          <cell r="AX302">
            <v>173175</v>
          </cell>
          <cell r="AY302">
            <v>163256.79999999999</v>
          </cell>
          <cell r="AZ302">
            <v>18751.16</v>
          </cell>
          <cell r="BA302">
            <v>0</v>
          </cell>
          <cell r="BB302">
            <v>0</v>
          </cell>
          <cell r="BC302">
            <v>23802</v>
          </cell>
          <cell r="BD302">
            <v>10000</v>
          </cell>
          <cell r="BE302">
            <v>0</v>
          </cell>
          <cell r="BF302">
            <v>20790</v>
          </cell>
          <cell r="BG302">
            <v>26610</v>
          </cell>
          <cell r="BH302">
            <v>0</v>
          </cell>
          <cell r="BI302">
            <v>0</v>
          </cell>
          <cell r="BJ302">
            <v>2800</v>
          </cell>
          <cell r="BK302">
            <v>3400</v>
          </cell>
          <cell r="BL302">
            <v>0</v>
          </cell>
          <cell r="BM302">
            <v>75</v>
          </cell>
          <cell r="BN302">
            <v>0</v>
          </cell>
          <cell r="BO302">
            <v>4748</v>
          </cell>
          <cell r="BP302">
            <v>0</v>
          </cell>
          <cell r="BQ302">
            <v>0</v>
          </cell>
          <cell r="BR302">
            <v>0</v>
          </cell>
          <cell r="BS302">
            <v>101145.14</v>
          </cell>
          <cell r="BT302">
            <v>0</v>
          </cell>
          <cell r="BU302">
            <v>0</v>
          </cell>
          <cell r="BV302">
            <v>13500</v>
          </cell>
          <cell r="BW302">
            <v>0</v>
          </cell>
          <cell r="BX302">
            <v>203621</v>
          </cell>
          <cell r="BY302">
            <v>0</v>
          </cell>
          <cell r="BZ302">
            <v>0</v>
          </cell>
          <cell r="CA302">
            <v>0</v>
          </cell>
          <cell r="CB302">
            <v>3300</v>
          </cell>
          <cell r="CC302">
            <v>44260</v>
          </cell>
          <cell r="CD302">
            <v>0</v>
          </cell>
          <cell r="CE302">
            <v>0</v>
          </cell>
          <cell r="CF302">
            <v>15000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13807.64</v>
          </cell>
          <cell r="CL302">
            <v>0</v>
          </cell>
        </row>
        <row r="303">
          <cell r="A303" t="str">
            <v>5104030299.202</v>
          </cell>
          <cell r="B303" t="str">
            <v>ค่ารักษาตามจ่าย UC ในสังกัด สธ.</v>
          </cell>
          <cell r="C303">
            <v>4344354</v>
          </cell>
          <cell r="D303">
            <v>1816056.65</v>
          </cell>
          <cell r="E303">
            <v>4830824.8</v>
          </cell>
          <cell r="F303">
            <v>2766790.98</v>
          </cell>
          <cell r="G303">
            <v>527127</v>
          </cell>
          <cell r="H303">
            <v>4275689.5999999996</v>
          </cell>
          <cell r="I303">
            <v>4087188.5</v>
          </cell>
          <cell r="J303">
            <v>3494833.5</v>
          </cell>
          <cell r="K303">
            <v>898528.2</v>
          </cell>
          <cell r="L303">
            <v>1912695.96</v>
          </cell>
          <cell r="M303">
            <v>5422892.5</v>
          </cell>
          <cell r="N303">
            <v>0</v>
          </cell>
          <cell r="O303">
            <v>5147947</v>
          </cell>
          <cell r="P303">
            <v>5913716.3499999996</v>
          </cell>
          <cell r="Q303">
            <v>6082706.3499999996</v>
          </cell>
          <cell r="R303">
            <v>3459397.25</v>
          </cell>
          <cell r="S303">
            <v>1268686.5</v>
          </cell>
          <cell r="T303">
            <v>971224.25</v>
          </cell>
          <cell r="U303">
            <v>2415770.5</v>
          </cell>
          <cell r="V303">
            <v>816432.89</v>
          </cell>
          <cell r="W303">
            <v>2629156.77</v>
          </cell>
          <cell r="X303">
            <v>235338.75</v>
          </cell>
          <cell r="Y303">
            <v>282405.59999999998</v>
          </cell>
          <cell r="Z303">
            <v>540453.5</v>
          </cell>
          <cell r="AA303">
            <v>82121.5</v>
          </cell>
          <cell r="AB303">
            <v>208856.5</v>
          </cell>
          <cell r="AC303">
            <v>213928.75</v>
          </cell>
          <cell r="AD303">
            <v>1369667</v>
          </cell>
          <cell r="AE303">
            <v>80931.25</v>
          </cell>
          <cell r="AF303">
            <v>435885.51</v>
          </cell>
          <cell r="AG303">
            <v>315204.78000000003</v>
          </cell>
          <cell r="AH303">
            <v>410636</v>
          </cell>
          <cell r="AI303">
            <v>295140.25</v>
          </cell>
          <cell r="AJ303">
            <v>202293.5</v>
          </cell>
          <cell r="AK303">
            <v>3131831.22</v>
          </cell>
          <cell r="AL303">
            <v>4691432</v>
          </cell>
          <cell r="AM303">
            <v>2329335</v>
          </cell>
          <cell r="AN303">
            <v>5766863.1299999999</v>
          </cell>
          <cell r="AO303">
            <v>4252301.5</v>
          </cell>
          <cell r="AP303">
            <v>4644274.25</v>
          </cell>
          <cell r="AQ303">
            <v>2088715.2</v>
          </cell>
          <cell r="AR303">
            <v>2831098.43</v>
          </cell>
          <cell r="AS303">
            <v>606280</v>
          </cell>
          <cell r="AT303">
            <v>3212964</v>
          </cell>
          <cell r="AU303">
            <v>6502406.2599999998</v>
          </cell>
          <cell r="AV303">
            <v>3854291</v>
          </cell>
          <cell r="AW303">
            <v>970924.5</v>
          </cell>
          <cell r="AX303">
            <v>1670762.05</v>
          </cell>
          <cell r="AY303">
            <v>844781</v>
          </cell>
          <cell r="AZ303">
            <v>4171665.56</v>
          </cell>
          <cell r="BA303">
            <v>4969028.29</v>
          </cell>
          <cell r="BB303">
            <v>6490706</v>
          </cell>
          <cell r="BC303">
            <v>2089942.5</v>
          </cell>
          <cell r="BD303">
            <v>8018785.9400000004</v>
          </cell>
          <cell r="BE303">
            <v>654387.5</v>
          </cell>
          <cell r="BF303">
            <v>1507947.5</v>
          </cell>
          <cell r="BG303">
            <v>2323702.0499999998</v>
          </cell>
          <cell r="BH303">
            <v>1492627.5</v>
          </cell>
          <cell r="BI303">
            <v>5200101.25</v>
          </cell>
          <cell r="BJ303">
            <v>3214403.75</v>
          </cell>
          <cell r="BK303">
            <v>8109218</v>
          </cell>
          <cell r="BL303">
            <v>698399</v>
          </cell>
          <cell r="BM303">
            <v>12286499.85</v>
          </cell>
          <cell r="BN303">
            <v>7909573.1600000001</v>
          </cell>
          <cell r="BO303">
            <v>7657293.4800000004</v>
          </cell>
          <cell r="BP303">
            <v>2580549.25</v>
          </cell>
          <cell r="BQ303">
            <v>3144715.9</v>
          </cell>
          <cell r="BR303">
            <v>336719</v>
          </cell>
          <cell r="BS303">
            <v>12169303.75</v>
          </cell>
          <cell r="BT303">
            <v>10455740.5</v>
          </cell>
          <cell r="BU303">
            <v>13180034.5</v>
          </cell>
          <cell r="BV303">
            <v>1529918</v>
          </cell>
          <cell r="BW303">
            <v>8474570.8000000007</v>
          </cell>
          <cell r="BX303">
            <v>15121132</v>
          </cell>
          <cell r="BY303">
            <v>4656697</v>
          </cell>
          <cell r="BZ303">
            <v>2212642</v>
          </cell>
          <cell r="CA303">
            <v>6990142.25</v>
          </cell>
          <cell r="CB303">
            <v>8038364.5</v>
          </cell>
          <cell r="CC303">
            <v>14557909</v>
          </cell>
          <cell r="CD303">
            <v>7391510.0999999996</v>
          </cell>
          <cell r="CE303">
            <v>11573939.9</v>
          </cell>
          <cell r="CF303">
            <v>5490530.25</v>
          </cell>
          <cell r="CG303">
            <v>2355218</v>
          </cell>
          <cell r="CH303">
            <v>1846805.4</v>
          </cell>
          <cell r="CI303">
            <v>2742119.9</v>
          </cell>
          <cell r="CJ303">
            <v>15537813</v>
          </cell>
          <cell r="CK303">
            <v>5668724.1699999999</v>
          </cell>
          <cell r="CL303">
            <v>5691205.7300000004</v>
          </cell>
        </row>
        <row r="304">
          <cell r="A304" t="str">
            <v>5104030299.203</v>
          </cell>
          <cell r="B304" t="str">
            <v>ค่ารักษาตามจ่าย UC นอกสังกัด สธ.</v>
          </cell>
          <cell r="C304">
            <v>372200</v>
          </cell>
          <cell r="D304">
            <v>188221</v>
          </cell>
          <cell r="E304">
            <v>1732695.75</v>
          </cell>
          <cell r="F304">
            <v>387122</v>
          </cell>
          <cell r="G304">
            <v>0</v>
          </cell>
          <cell r="H304">
            <v>621061</v>
          </cell>
          <cell r="I304">
            <v>572338.30000000005</v>
          </cell>
          <cell r="J304">
            <v>642196.75</v>
          </cell>
          <cell r="K304">
            <v>95513</v>
          </cell>
          <cell r="L304">
            <v>149212</v>
          </cell>
          <cell r="M304">
            <v>1995820.85</v>
          </cell>
          <cell r="N304">
            <v>0</v>
          </cell>
          <cell r="O304">
            <v>2193404.5499999998</v>
          </cell>
          <cell r="P304">
            <v>1534389.55</v>
          </cell>
          <cell r="Q304">
            <v>506893.05</v>
          </cell>
          <cell r="R304">
            <v>883484.25</v>
          </cell>
          <cell r="S304">
            <v>132157</v>
          </cell>
          <cell r="T304">
            <v>479360</v>
          </cell>
          <cell r="U304">
            <v>107566.3</v>
          </cell>
          <cell r="V304">
            <v>0</v>
          </cell>
          <cell r="W304">
            <v>0</v>
          </cell>
          <cell r="X304">
            <v>953084.25</v>
          </cell>
          <cell r="Y304">
            <v>0</v>
          </cell>
          <cell r="Z304">
            <v>918156.1</v>
          </cell>
          <cell r="AA304">
            <v>203571.25</v>
          </cell>
          <cell r="AB304">
            <v>540722.30000000005</v>
          </cell>
          <cell r="AC304">
            <v>434056.3</v>
          </cell>
          <cell r="AD304">
            <v>3363484.39</v>
          </cell>
          <cell r="AE304">
            <v>604214.46</v>
          </cell>
          <cell r="AF304">
            <v>496270.75</v>
          </cell>
          <cell r="AG304">
            <v>530979.25</v>
          </cell>
          <cell r="AH304">
            <v>1343543.87</v>
          </cell>
          <cell r="AI304">
            <v>739138.35</v>
          </cell>
          <cell r="AJ304">
            <v>1027988.2</v>
          </cell>
          <cell r="AK304">
            <v>237464.8</v>
          </cell>
          <cell r="AL304">
            <v>37209.5</v>
          </cell>
          <cell r="AM304">
            <v>1398</v>
          </cell>
          <cell r="AN304">
            <v>593979</v>
          </cell>
          <cell r="AO304">
            <v>1984598.94</v>
          </cell>
          <cell r="AP304">
            <v>460802.25</v>
          </cell>
          <cell r="AQ304">
            <v>25605</v>
          </cell>
          <cell r="AR304">
            <v>7280</v>
          </cell>
          <cell r="AS304">
            <v>503251.75</v>
          </cell>
          <cell r="AT304">
            <v>484644.33</v>
          </cell>
          <cell r="AU304">
            <v>2033561.45</v>
          </cell>
          <cell r="AV304">
            <v>188606.75</v>
          </cell>
          <cell r="AW304">
            <v>164698.25</v>
          </cell>
          <cell r="AX304">
            <v>1387</v>
          </cell>
          <cell r="AY304">
            <v>462599.45</v>
          </cell>
          <cell r="AZ304">
            <v>330616.5</v>
          </cell>
          <cell r="BA304">
            <v>0</v>
          </cell>
          <cell r="BB304">
            <v>437752.5</v>
          </cell>
          <cell r="BC304">
            <v>2417739.38</v>
          </cell>
          <cell r="BD304">
            <v>1868335.35</v>
          </cell>
          <cell r="BE304">
            <v>460900.25</v>
          </cell>
          <cell r="BF304">
            <v>0</v>
          </cell>
          <cell r="BG304">
            <v>1994739.65</v>
          </cell>
          <cell r="BH304">
            <v>133136.75</v>
          </cell>
          <cell r="BI304">
            <v>261146</v>
          </cell>
          <cell r="BJ304">
            <v>1526455</v>
          </cell>
          <cell r="BK304">
            <v>575573.75</v>
          </cell>
          <cell r="BL304">
            <v>1278340.95</v>
          </cell>
          <cell r="BM304">
            <v>0</v>
          </cell>
          <cell r="BN304">
            <v>0</v>
          </cell>
          <cell r="BO304">
            <v>541223.05000000005</v>
          </cell>
          <cell r="BP304">
            <v>0</v>
          </cell>
          <cell r="BQ304">
            <v>0</v>
          </cell>
          <cell r="BR304">
            <v>5493454.5800000001</v>
          </cell>
          <cell r="BS304">
            <v>145040.75</v>
          </cell>
          <cell r="BT304">
            <v>30342</v>
          </cell>
          <cell r="BU304">
            <v>2339529.6</v>
          </cell>
          <cell r="BV304">
            <v>59995.75</v>
          </cell>
          <cell r="BW304">
            <v>689367.05</v>
          </cell>
          <cell r="BX304">
            <v>1818190.4</v>
          </cell>
          <cell r="BY304">
            <v>218569.22</v>
          </cell>
          <cell r="BZ304">
            <v>369017.3</v>
          </cell>
          <cell r="CA304">
            <v>830804.75</v>
          </cell>
          <cell r="CB304">
            <v>827769.85</v>
          </cell>
          <cell r="CC304">
            <v>1480886.83</v>
          </cell>
          <cell r="CD304">
            <v>331213.5</v>
          </cell>
          <cell r="CE304">
            <v>1214057.45</v>
          </cell>
          <cell r="CF304">
            <v>29618.25</v>
          </cell>
          <cell r="CG304">
            <v>236839.6</v>
          </cell>
          <cell r="CH304">
            <v>354179.5</v>
          </cell>
          <cell r="CI304">
            <v>219215.3</v>
          </cell>
          <cell r="CJ304">
            <v>1548176</v>
          </cell>
          <cell r="CK304">
            <v>367299.97</v>
          </cell>
          <cell r="CL304">
            <v>530375.26</v>
          </cell>
        </row>
        <row r="305">
          <cell r="A305" t="str">
            <v>5104030299.502</v>
          </cell>
          <cell r="B305" t="str">
            <v>ค่าใช้จ่ายตามโครง การ (P&amp;P) แรงงานต่างด้าว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2520</v>
          </cell>
          <cell r="J305">
            <v>52388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56220.12</v>
          </cell>
          <cell r="P305">
            <v>0</v>
          </cell>
          <cell r="Q305">
            <v>0</v>
          </cell>
          <cell r="R305">
            <v>1440</v>
          </cell>
          <cell r="S305">
            <v>16200</v>
          </cell>
          <cell r="T305">
            <v>0</v>
          </cell>
          <cell r="U305">
            <v>0</v>
          </cell>
          <cell r="V305">
            <v>3975.8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9652.7999999999993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50</v>
          </cell>
          <cell r="BD305">
            <v>0</v>
          </cell>
          <cell r="BE305">
            <v>0</v>
          </cell>
          <cell r="BF305">
            <v>61105.86</v>
          </cell>
          <cell r="BG305">
            <v>0</v>
          </cell>
          <cell r="BH305">
            <v>92386.89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2780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6385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A306" t="str">
            <v>5104030299.701</v>
          </cell>
          <cell r="B306" t="str">
            <v>ค่าใช้จ่ายตามโครง การ (P&amp;P) บุคคลที่มีปัญหาสถานะและสิทธิ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1400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32677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A307" t="str">
            <v>5104030299.702</v>
          </cell>
          <cell r="B307" t="str">
            <v>ค่ารักษาตามจ่ายบุคคลที่มีปัญหาสถานะและสิทธิ</v>
          </cell>
          <cell r="C307">
            <v>3180</v>
          </cell>
          <cell r="D307">
            <v>0</v>
          </cell>
          <cell r="E307">
            <v>0</v>
          </cell>
          <cell r="F307">
            <v>7302.5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970</v>
          </cell>
          <cell r="L307">
            <v>0</v>
          </cell>
          <cell r="M307">
            <v>5074</v>
          </cell>
          <cell r="N307">
            <v>0</v>
          </cell>
          <cell r="O307">
            <v>5970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1010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13812.5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30558.5</v>
          </cell>
          <cell r="BD307">
            <v>59636</v>
          </cell>
          <cell r="BE307">
            <v>57429.25</v>
          </cell>
          <cell r="BF307">
            <v>5525</v>
          </cell>
          <cell r="BG307">
            <v>37041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17635</v>
          </cell>
          <cell r="BS307">
            <v>0</v>
          </cell>
          <cell r="BT307">
            <v>0</v>
          </cell>
          <cell r="BU307">
            <v>40124.5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14456</v>
          </cell>
          <cell r="CF307">
            <v>0</v>
          </cell>
          <cell r="CG307">
            <v>490</v>
          </cell>
          <cell r="CH307">
            <v>0</v>
          </cell>
          <cell r="CI307">
            <v>0</v>
          </cell>
          <cell r="CJ307">
            <v>3548</v>
          </cell>
          <cell r="CK307">
            <v>0</v>
          </cell>
          <cell r="CL307">
            <v>0</v>
          </cell>
        </row>
        <row r="308">
          <cell r="A308" t="str">
            <v>5104040199.101</v>
          </cell>
          <cell r="B308" t="str">
            <v>ค่าตอบแทนในการปฏิบัติงานของเจ้าหน้าที่  (บริการ)</v>
          </cell>
          <cell r="C308">
            <v>42921349</v>
          </cell>
          <cell r="D308">
            <v>5880368</v>
          </cell>
          <cell r="E308">
            <v>3428363.35</v>
          </cell>
          <cell r="F308">
            <v>3500247.5</v>
          </cell>
          <cell r="G308">
            <v>3661320</v>
          </cell>
          <cell r="H308">
            <v>4963441</v>
          </cell>
          <cell r="I308">
            <v>4028820</v>
          </cell>
          <cell r="J308">
            <v>16259459.25</v>
          </cell>
          <cell r="K308">
            <v>0</v>
          </cell>
          <cell r="L308">
            <v>6015912</v>
          </cell>
          <cell r="M308">
            <v>16217454.5</v>
          </cell>
          <cell r="N308">
            <v>2379245</v>
          </cell>
          <cell r="O308">
            <v>41708226.560000002</v>
          </cell>
          <cell r="P308">
            <v>7734039.5</v>
          </cell>
          <cell r="Q308">
            <v>9403025.6799999997</v>
          </cell>
          <cell r="R308">
            <v>15423905.5</v>
          </cell>
          <cell r="S308">
            <v>9763438</v>
          </cell>
          <cell r="T308">
            <v>9231417</v>
          </cell>
          <cell r="U308">
            <v>7380635.0499999998</v>
          </cell>
          <cell r="V308">
            <v>4158754.5</v>
          </cell>
          <cell r="W308">
            <v>70734020.5</v>
          </cell>
          <cell r="X308">
            <v>4624972.5</v>
          </cell>
          <cell r="Y308">
            <v>8021850</v>
          </cell>
          <cell r="Z308">
            <v>9139888.75</v>
          </cell>
          <cell r="AA308">
            <v>3334110</v>
          </cell>
          <cell r="AB308">
            <v>4312040</v>
          </cell>
          <cell r="AC308">
            <v>8210432.5</v>
          </cell>
          <cell r="AD308">
            <v>12161207.5</v>
          </cell>
          <cell r="AE308">
            <v>7136402.1200000001</v>
          </cell>
          <cell r="AF308">
            <v>4296332.5</v>
          </cell>
          <cell r="AG308">
            <v>7257927.5</v>
          </cell>
          <cell r="AH308">
            <v>7178123.75</v>
          </cell>
          <cell r="AI308">
            <v>6527397.5</v>
          </cell>
          <cell r="AJ308">
            <v>3776270</v>
          </cell>
          <cell r="AK308">
            <v>111857134</v>
          </cell>
          <cell r="AL308">
            <v>5236170</v>
          </cell>
          <cell r="AM308">
            <v>450000</v>
          </cell>
          <cell r="AN308">
            <v>11836147.25</v>
          </cell>
          <cell r="AO308">
            <v>11956949</v>
          </cell>
          <cell r="AP308">
            <v>5576280</v>
          </cell>
          <cell r="AQ308">
            <v>2543170</v>
          </cell>
          <cell r="AR308">
            <v>20482497.5</v>
          </cell>
          <cell r="AS308">
            <v>4753830</v>
          </cell>
          <cell r="AT308">
            <v>12009801.5</v>
          </cell>
          <cell r="AU308">
            <v>9508660</v>
          </cell>
          <cell r="AV308">
            <v>4503330</v>
          </cell>
          <cell r="AW308">
            <v>3627665</v>
          </cell>
          <cell r="AX308">
            <v>76740</v>
          </cell>
          <cell r="AY308">
            <v>4534085</v>
          </cell>
          <cell r="AZ308">
            <v>4698744</v>
          </cell>
          <cell r="BA308">
            <v>32762524</v>
          </cell>
          <cell r="BB308">
            <v>5814907.5</v>
          </cell>
          <cell r="BC308">
            <v>51737917</v>
          </cell>
          <cell r="BD308">
            <v>15380405.5</v>
          </cell>
          <cell r="BE308">
            <v>6134409.75</v>
          </cell>
          <cell r="BF308">
            <v>5278271</v>
          </cell>
          <cell r="BG308">
            <v>35510918.700000003</v>
          </cell>
          <cell r="BH308">
            <v>4157706</v>
          </cell>
          <cell r="BI308">
            <v>3047835</v>
          </cell>
          <cell r="BJ308">
            <v>5403300</v>
          </cell>
          <cell r="BK308">
            <v>3520494</v>
          </cell>
          <cell r="BL308">
            <v>55555107</v>
          </cell>
          <cell r="BM308">
            <v>12532775</v>
          </cell>
          <cell r="BN308">
            <v>5874830</v>
          </cell>
          <cell r="BO308">
            <v>13427138.5</v>
          </cell>
          <cell r="BP308">
            <v>9558571</v>
          </cell>
          <cell r="BQ308">
            <v>9024037.5</v>
          </cell>
          <cell r="BR308">
            <v>165605661.75</v>
          </cell>
          <cell r="BS308">
            <v>7760213</v>
          </cell>
          <cell r="BT308">
            <v>6082670</v>
          </cell>
          <cell r="BU308">
            <v>27411600</v>
          </cell>
          <cell r="BV308">
            <v>2973681.5</v>
          </cell>
          <cell r="BW308">
            <v>5291452.58</v>
          </cell>
          <cell r="BX308">
            <v>13552814</v>
          </cell>
          <cell r="BY308">
            <v>4671400.5</v>
          </cell>
          <cell r="BZ308">
            <v>5831345.75</v>
          </cell>
          <cell r="CA308">
            <v>6928873.75</v>
          </cell>
          <cell r="CB308">
            <v>5969432.5</v>
          </cell>
          <cell r="CC308">
            <v>15169818</v>
          </cell>
          <cell r="CD308">
            <v>8649158</v>
          </cell>
          <cell r="CE308">
            <v>11144790</v>
          </cell>
          <cell r="CF308">
            <v>6389297.5</v>
          </cell>
          <cell r="CG308">
            <v>4391620</v>
          </cell>
          <cell r="CH308">
            <v>4860985.5</v>
          </cell>
          <cell r="CI308">
            <v>4920403</v>
          </cell>
          <cell r="CJ308">
            <v>18868495.879999999</v>
          </cell>
          <cell r="CK308">
            <v>3853620</v>
          </cell>
          <cell r="CL308">
            <v>3029680</v>
          </cell>
        </row>
        <row r="309">
          <cell r="A309" t="str">
            <v>5104040199.102</v>
          </cell>
          <cell r="B309" t="str">
            <v>ค่าตอบแทนในการปฏิบัติงานของเจ้าหน้าที่  (สนับสนุน)</v>
          </cell>
          <cell r="C309">
            <v>7232650</v>
          </cell>
          <cell r="D309">
            <v>1247534</v>
          </cell>
          <cell r="E309">
            <v>1256193.8</v>
          </cell>
          <cell r="F309">
            <v>471210</v>
          </cell>
          <cell r="G309">
            <v>430260</v>
          </cell>
          <cell r="H309">
            <v>3900</v>
          </cell>
          <cell r="I309">
            <v>95385</v>
          </cell>
          <cell r="J309">
            <v>88350</v>
          </cell>
          <cell r="K309">
            <v>0</v>
          </cell>
          <cell r="L309">
            <v>244330</v>
          </cell>
          <cell r="M309">
            <v>48170</v>
          </cell>
          <cell r="N309">
            <v>1080</v>
          </cell>
          <cell r="O309">
            <v>4492507.68</v>
          </cell>
          <cell r="P309">
            <v>407440</v>
          </cell>
          <cell r="Q309">
            <v>1255885.45</v>
          </cell>
          <cell r="R309">
            <v>1481424</v>
          </cell>
          <cell r="S309">
            <v>894846</v>
          </cell>
          <cell r="T309">
            <v>1026980</v>
          </cell>
          <cell r="U309">
            <v>624069.5</v>
          </cell>
          <cell r="V309">
            <v>421128.75</v>
          </cell>
          <cell r="W309">
            <v>3526131</v>
          </cell>
          <cell r="X309">
            <v>421957.5</v>
          </cell>
          <cell r="Y309">
            <v>580740</v>
          </cell>
          <cell r="Z309">
            <v>52960</v>
          </cell>
          <cell r="AA309">
            <v>139432.5</v>
          </cell>
          <cell r="AB309">
            <v>97680</v>
          </cell>
          <cell r="AC309">
            <v>0</v>
          </cell>
          <cell r="AD309">
            <v>199627.5</v>
          </cell>
          <cell r="AE309">
            <v>281000</v>
          </cell>
          <cell r="AF309">
            <v>20020</v>
          </cell>
          <cell r="AG309">
            <v>801378.75</v>
          </cell>
          <cell r="AH309">
            <v>293040</v>
          </cell>
          <cell r="AI309">
            <v>36040</v>
          </cell>
          <cell r="AJ309">
            <v>1331797.5</v>
          </cell>
          <cell r="AK309">
            <v>8932719</v>
          </cell>
          <cell r="AL309">
            <v>851093</v>
          </cell>
          <cell r="AM309">
            <v>0</v>
          </cell>
          <cell r="AN309">
            <v>501215</v>
          </cell>
          <cell r="AO309">
            <v>0</v>
          </cell>
          <cell r="AP309">
            <v>139660</v>
          </cell>
          <cell r="AQ309">
            <v>254085</v>
          </cell>
          <cell r="AR309">
            <v>1901640</v>
          </cell>
          <cell r="AS309">
            <v>492090</v>
          </cell>
          <cell r="AT309">
            <v>0</v>
          </cell>
          <cell r="AU309">
            <v>217380</v>
          </cell>
          <cell r="AV309">
            <v>127607.5</v>
          </cell>
          <cell r="AW309">
            <v>391175</v>
          </cell>
          <cell r="AX309">
            <v>8820</v>
          </cell>
          <cell r="AY309">
            <v>6300</v>
          </cell>
          <cell r="AZ309">
            <v>549149</v>
          </cell>
          <cell r="BA309">
            <v>0</v>
          </cell>
          <cell r="BB309">
            <v>685192.5</v>
          </cell>
          <cell r="BC309">
            <v>13000924</v>
          </cell>
          <cell r="BD309">
            <v>1277122.5</v>
          </cell>
          <cell r="BE309">
            <v>98970</v>
          </cell>
          <cell r="BF309">
            <v>2293683.5</v>
          </cell>
          <cell r="BG309">
            <v>2439660</v>
          </cell>
          <cell r="BH309">
            <v>90690</v>
          </cell>
          <cell r="BI309">
            <v>376380</v>
          </cell>
          <cell r="BJ309">
            <v>724560</v>
          </cell>
          <cell r="BK309">
            <v>369815</v>
          </cell>
          <cell r="BL309">
            <v>7211332</v>
          </cell>
          <cell r="BM309">
            <v>3052270</v>
          </cell>
          <cell r="BN309">
            <v>756000</v>
          </cell>
          <cell r="BO309">
            <v>2133290</v>
          </cell>
          <cell r="BP309">
            <v>1280220</v>
          </cell>
          <cell r="BQ309">
            <v>370180</v>
          </cell>
          <cell r="BR309">
            <v>48701277.25</v>
          </cell>
          <cell r="BS309">
            <v>1135422.5</v>
          </cell>
          <cell r="BT309">
            <v>623520</v>
          </cell>
          <cell r="BU309">
            <v>2837063</v>
          </cell>
          <cell r="BV309">
            <v>618548.75</v>
          </cell>
          <cell r="BW309">
            <v>1020622.5</v>
          </cell>
          <cell r="BX309">
            <v>2772787.5</v>
          </cell>
          <cell r="BY309">
            <v>1435636.5</v>
          </cell>
          <cell r="BZ309">
            <v>667315</v>
          </cell>
          <cell r="CA309">
            <v>252270</v>
          </cell>
          <cell r="CB309">
            <v>739792.5</v>
          </cell>
          <cell r="CC309">
            <v>2733000</v>
          </cell>
          <cell r="CD309">
            <v>443120</v>
          </cell>
          <cell r="CE309">
            <v>2483360</v>
          </cell>
          <cell r="CF309">
            <v>82290</v>
          </cell>
          <cell r="CG309">
            <v>489990</v>
          </cell>
          <cell r="CH309">
            <v>733837.5</v>
          </cell>
          <cell r="CI309">
            <v>1021300</v>
          </cell>
          <cell r="CJ309">
            <v>1210150.5</v>
          </cell>
          <cell r="CK309">
            <v>895513</v>
          </cell>
          <cell r="CL309">
            <v>446585</v>
          </cell>
        </row>
        <row r="310">
          <cell r="A310" t="str">
            <v>5104040199.103</v>
          </cell>
          <cell r="B310" t="str">
            <v>ค่าตอบแทนการปฎิบัติงานในคลินิกพิเศษนอกเวลา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958697.5</v>
          </cell>
          <cell r="J310">
            <v>0</v>
          </cell>
          <cell r="K310">
            <v>0</v>
          </cell>
          <cell r="L310">
            <v>18810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52825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274020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19550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163825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10050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716870</v>
          </cell>
          <cell r="BD310">
            <v>11625</v>
          </cell>
          <cell r="BE310">
            <v>0</v>
          </cell>
          <cell r="BF310">
            <v>0</v>
          </cell>
          <cell r="BG310">
            <v>1808819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123980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28342.5</v>
          </cell>
          <cell r="BZ310">
            <v>0</v>
          </cell>
          <cell r="CA310">
            <v>39206.25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</row>
        <row r="311">
          <cell r="A311" t="str">
            <v>5104040199.104</v>
          </cell>
          <cell r="B311" t="str">
            <v>ค่าตอบแทนการปฎิบัติงานชันสูตรพลิกศพ</v>
          </cell>
          <cell r="C311">
            <v>44000</v>
          </cell>
          <cell r="D311">
            <v>12000</v>
          </cell>
          <cell r="E311">
            <v>17545</v>
          </cell>
          <cell r="F311">
            <v>12700</v>
          </cell>
          <cell r="G311">
            <v>3700</v>
          </cell>
          <cell r="H311">
            <v>0</v>
          </cell>
          <cell r="I311">
            <v>10400</v>
          </cell>
          <cell r="J311">
            <v>45400</v>
          </cell>
          <cell r="K311">
            <v>13700</v>
          </cell>
          <cell r="L311">
            <v>9437.5</v>
          </cell>
          <cell r="M311">
            <v>89700</v>
          </cell>
          <cell r="N311">
            <v>1800</v>
          </cell>
          <cell r="O311">
            <v>76050</v>
          </cell>
          <cell r="P311">
            <v>5200</v>
          </cell>
          <cell r="Q311">
            <v>28700</v>
          </cell>
          <cell r="R311">
            <v>0</v>
          </cell>
          <cell r="S311">
            <v>0</v>
          </cell>
          <cell r="T311">
            <v>2900</v>
          </cell>
          <cell r="U311">
            <v>0</v>
          </cell>
          <cell r="V311">
            <v>2400</v>
          </cell>
          <cell r="W311">
            <v>14100</v>
          </cell>
          <cell r="X311">
            <v>5900</v>
          </cell>
          <cell r="Y311">
            <v>10100</v>
          </cell>
          <cell r="Z311">
            <v>800</v>
          </cell>
          <cell r="AA311">
            <v>0</v>
          </cell>
          <cell r="AB311">
            <v>8000</v>
          </cell>
          <cell r="AC311">
            <v>3200</v>
          </cell>
          <cell r="AD311">
            <v>0</v>
          </cell>
          <cell r="AE311">
            <v>15600</v>
          </cell>
          <cell r="AF311">
            <v>0</v>
          </cell>
          <cell r="AG311">
            <v>16600</v>
          </cell>
          <cell r="AH311">
            <v>0</v>
          </cell>
          <cell r="AI311">
            <v>2400</v>
          </cell>
          <cell r="AJ311">
            <v>0</v>
          </cell>
          <cell r="AK311">
            <v>323750</v>
          </cell>
          <cell r="AL311">
            <v>17200</v>
          </cell>
          <cell r="AM311">
            <v>5600</v>
          </cell>
          <cell r="AN311">
            <v>0</v>
          </cell>
          <cell r="AO311">
            <v>24130</v>
          </cell>
          <cell r="AP311">
            <v>11700</v>
          </cell>
          <cell r="AQ311">
            <v>0</v>
          </cell>
          <cell r="AR311">
            <v>5220</v>
          </cell>
          <cell r="AS311">
            <v>9400</v>
          </cell>
          <cell r="AT311">
            <v>11800</v>
          </cell>
          <cell r="AU311">
            <v>41400</v>
          </cell>
          <cell r="AV311">
            <v>0</v>
          </cell>
          <cell r="AW311">
            <v>4700</v>
          </cell>
          <cell r="AX311">
            <v>17450</v>
          </cell>
          <cell r="AY311">
            <v>8000</v>
          </cell>
          <cell r="AZ311">
            <v>11200</v>
          </cell>
          <cell r="BA311">
            <v>1300</v>
          </cell>
          <cell r="BB311">
            <v>3700</v>
          </cell>
          <cell r="BC311">
            <v>185100</v>
          </cell>
          <cell r="BD311">
            <v>20900</v>
          </cell>
          <cell r="BE311">
            <v>22900</v>
          </cell>
          <cell r="BF311">
            <v>3200</v>
          </cell>
          <cell r="BG311">
            <v>0</v>
          </cell>
          <cell r="BH311">
            <v>10400</v>
          </cell>
          <cell r="BI311">
            <v>0</v>
          </cell>
          <cell r="BJ311">
            <v>5300</v>
          </cell>
          <cell r="BK311">
            <v>0</v>
          </cell>
          <cell r="BL311">
            <v>0</v>
          </cell>
          <cell r="BM311">
            <v>24800</v>
          </cell>
          <cell r="BN311">
            <v>11200</v>
          </cell>
          <cell r="BO311">
            <v>3700</v>
          </cell>
          <cell r="BP311">
            <v>0</v>
          </cell>
          <cell r="BQ311">
            <v>4000</v>
          </cell>
          <cell r="BR311">
            <v>892950</v>
          </cell>
          <cell r="BS311">
            <v>0</v>
          </cell>
          <cell r="BT311">
            <v>0</v>
          </cell>
          <cell r="BU311">
            <v>17000</v>
          </cell>
          <cell r="BV311">
            <v>0</v>
          </cell>
          <cell r="BW311">
            <v>0</v>
          </cell>
          <cell r="BX311">
            <v>39790</v>
          </cell>
          <cell r="BY311">
            <v>11200</v>
          </cell>
          <cell r="BZ311">
            <v>10400</v>
          </cell>
          <cell r="CA311">
            <v>8000</v>
          </cell>
          <cell r="CB311">
            <v>16700</v>
          </cell>
          <cell r="CC311">
            <v>34800</v>
          </cell>
          <cell r="CD311">
            <v>0</v>
          </cell>
          <cell r="CE311">
            <v>30100</v>
          </cell>
          <cell r="CF311">
            <v>3200</v>
          </cell>
          <cell r="CG311">
            <v>0</v>
          </cell>
          <cell r="CH311">
            <v>0</v>
          </cell>
          <cell r="CI311">
            <v>0</v>
          </cell>
          <cell r="CJ311">
            <v>96000</v>
          </cell>
          <cell r="CK311">
            <v>0</v>
          </cell>
          <cell r="CL311">
            <v>1200</v>
          </cell>
        </row>
        <row r="312">
          <cell r="A312" t="str">
            <v>5104040199.105</v>
          </cell>
          <cell r="B312" t="str">
            <v>ค่าตอบแทนปฎิบัติงานแพทย์สาขาส่งเสริมพิเศษ</v>
          </cell>
          <cell r="C312">
            <v>63000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240000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40000</v>
          </cell>
          <cell r="P312">
            <v>0</v>
          </cell>
          <cell r="Q312">
            <v>0</v>
          </cell>
          <cell r="R312">
            <v>45000</v>
          </cell>
          <cell r="S312">
            <v>0</v>
          </cell>
          <cell r="T312">
            <v>0</v>
          </cell>
          <cell r="U312">
            <v>60000</v>
          </cell>
          <cell r="V312">
            <v>0</v>
          </cell>
          <cell r="W312">
            <v>2865000</v>
          </cell>
          <cell r="X312">
            <v>60000</v>
          </cell>
          <cell r="Y312">
            <v>65000</v>
          </cell>
          <cell r="Z312">
            <v>0</v>
          </cell>
          <cell r="AA312">
            <v>60000</v>
          </cell>
          <cell r="AB312">
            <v>60000</v>
          </cell>
          <cell r="AC312">
            <v>180000</v>
          </cell>
          <cell r="AD312">
            <v>120000</v>
          </cell>
          <cell r="AE312">
            <v>55000</v>
          </cell>
          <cell r="AF312">
            <v>60000</v>
          </cell>
          <cell r="AG312">
            <v>60000</v>
          </cell>
          <cell r="AH312">
            <v>425000</v>
          </cell>
          <cell r="AI312">
            <v>120000</v>
          </cell>
          <cell r="AJ312">
            <v>60000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110000</v>
          </cell>
          <cell r="BD312">
            <v>25000</v>
          </cell>
          <cell r="BE312">
            <v>0</v>
          </cell>
          <cell r="BF312">
            <v>0</v>
          </cell>
          <cell r="BG312">
            <v>325600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450000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635000</v>
          </cell>
          <cell r="BS312">
            <v>2400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9900</v>
          </cell>
          <cell r="CJ312">
            <v>0</v>
          </cell>
          <cell r="CK312">
            <v>0</v>
          </cell>
          <cell r="CL312">
            <v>0</v>
          </cell>
        </row>
        <row r="313">
          <cell r="A313" t="str">
            <v>5104040199.106</v>
          </cell>
          <cell r="B313" t="str">
            <v>ค่าตอบแทนเงินเพิ่มพิเศษแพทย์ไม่ทำเวชปฏิบัติฯลฯ(บริการ)</v>
          </cell>
          <cell r="C313">
            <v>3960000</v>
          </cell>
          <cell r="D313">
            <v>490000</v>
          </cell>
          <cell r="E313">
            <v>380000</v>
          </cell>
          <cell r="F313">
            <v>240000</v>
          </cell>
          <cell r="G313">
            <v>230000</v>
          </cell>
          <cell r="H313">
            <v>440000</v>
          </cell>
          <cell r="I313">
            <v>390000</v>
          </cell>
          <cell r="J313">
            <v>1490000</v>
          </cell>
          <cell r="K313">
            <v>0</v>
          </cell>
          <cell r="L313">
            <v>350000</v>
          </cell>
          <cell r="M313">
            <v>1040000</v>
          </cell>
          <cell r="N313">
            <v>170000</v>
          </cell>
          <cell r="O313">
            <v>1840000</v>
          </cell>
          <cell r="P313">
            <v>460000</v>
          </cell>
          <cell r="Q313">
            <v>520000</v>
          </cell>
          <cell r="R313">
            <v>800000</v>
          </cell>
          <cell r="S313">
            <v>450000</v>
          </cell>
          <cell r="T313">
            <v>830000</v>
          </cell>
          <cell r="U313">
            <v>360000</v>
          </cell>
          <cell r="V313">
            <v>150000</v>
          </cell>
          <cell r="W313">
            <v>3640000</v>
          </cell>
          <cell r="X313">
            <v>350000</v>
          </cell>
          <cell r="Y313">
            <v>140000</v>
          </cell>
          <cell r="Z313">
            <v>730000</v>
          </cell>
          <cell r="AA313">
            <v>250000</v>
          </cell>
          <cell r="AB313">
            <v>240000</v>
          </cell>
          <cell r="AC313">
            <v>450000</v>
          </cell>
          <cell r="AD313">
            <v>1220000</v>
          </cell>
          <cell r="AE313">
            <v>400000</v>
          </cell>
          <cell r="AF313">
            <v>160000</v>
          </cell>
          <cell r="AG313">
            <v>610000</v>
          </cell>
          <cell r="AH313">
            <v>870000</v>
          </cell>
          <cell r="AI313">
            <v>320000</v>
          </cell>
          <cell r="AJ313">
            <v>240000</v>
          </cell>
          <cell r="AK313">
            <v>6510000</v>
          </cell>
          <cell r="AL313">
            <v>220000</v>
          </cell>
          <cell r="AM313">
            <v>0</v>
          </cell>
          <cell r="AN313">
            <v>850000</v>
          </cell>
          <cell r="AO313">
            <v>340000</v>
          </cell>
          <cell r="AP313">
            <v>360000</v>
          </cell>
          <cell r="AQ313">
            <v>120000</v>
          </cell>
          <cell r="AR313">
            <v>1060000</v>
          </cell>
          <cell r="AS313">
            <v>240000</v>
          </cell>
          <cell r="AT313">
            <v>730000</v>
          </cell>
          <cell r="AU313">
            <v>530000</v>
          </cell>
          <cell r="AV313">
            <v>380000</v>
          </cell>
          <cell r="AW313">
            <v>230000</v>
          </cell>
          <cell r="AX313">
            <v>350000</v>
          </cell>
          <cell r="AY313">
            <v>220000</v>
          </cell>
          <cell r="AZ313">
            <v>370000</v>
          </cell>
          <cell r="BA313">
            <v>1800000</v>
          </cell>
          <cell r="BB313">
            <v>370000</v>
          </cell>
          <cell r="BC313">
            <v>3325000</v>
          </cell>
          <cell r="BD313">
            <v>1580000</v>
          </cell>
          <cell r="BE313">
            <v>240000</v>
          </cell>
          <cell r="BF313">
            <v>640000</v>
          </cell>
          <cell r="BG313">
            <v>3030000</v>
          </cell>
          <cell r="BH313">
            <v>100000</v>
          </cell>
          <cell r="BI313">
            <v>460000</v>
          </cell>
          <cell r="BJ313">
            <v>360000</v>
          </cell>
          <cell r="BK313">
            <v>250000</v>
          </cell>
          <cell r="BL313">
            <v>2630000</v>
          </cell>
          <cell r="BM313">
            <v>700000</v>
          </cell>
          <cell r="BN313">
            <v>450000</v>
          </cell>
          <cell r="BO313">
            <v>645000</v>
          </cell>
          <cell r="BP313">
            <v>540000</v>
          </cell>
          <cell r="BQ313">
            <v>510000</v>
          </cell>
          <cell r="BR313">
            <v>12615000</v>
          </cell>
          <cell r="BS313">
            <v>720000</v>
          </cell>
          <cell r="BT313">
            <v>560000</v>
          </cell>
          <cell r="BU313">
            <v>1700000</v>
          </cell>
          <cell r="BV313">
            <v>140000</v>
          </cell>
          <cell r="BW313">
            <v>500000</v>
          </cell>
          <cell r="BX313">
            <v>1205000</v>
          </cell>
          <cell r="BY313">
            <v>440000</v>
          </cell>
          <cell r="BZ313">
            <v>390000</v>
          </cell>
          <cell r="CA313">
            <v>300000</v>
          </cell>
          <cell r="CB313">
            <v>600000</v>
          </cell>
          <cell r="CC313">
            <v>1030000</v>
          </cell>
          <cell r="CD313">
            <v>360000</v>
          </cell>
          <cell r="CE313">
            <v>910000</v>
          </cell>
          <cell r="CF313">
            <v>370000</v>
          </cell>
          <cell r="CG313">
            <v>230000</v>
          </cell>
          <cell r="CH313">
            <v>140000</v>
          </cell>
          <cell r="CI313">
            <v>350000</v>
          </cell>
          <cell r="CJ313">
            <v>1040000</v>
          </cell>
          <cell r="CK313">
            <v>280000</v>
          </cell>
          <cell r="CL313">
            <v>280000</v>
          </cell>
        </row>
        <row r="314">
          <cell r="A314" t="str">
            <v>5104040199.107</v>
          </cell>
          <cell r="B314" t="str">
            <v>ค่าตอบแทนเงินเพิ่มพิเศษทันตแพทย์ไม่ทำเวชปฏิบัติฯลฯ(บริการ)</v>
          </cell>
          <cell r="C314">
            <v>1130000</v>
          </cell>
          <cell r="D314">
            <v>170000</v>
          </cell>
          <cell r="E314">
            <v>250000</v>
          </cell>
          <cell r="F314">
            <v>130000</v>
          </cell>
          <cell r="G314">
            <v>120000</v>
          </cell>
          <cell r="H314">
            <v>335000</v>
          </cell>
          <cell r="I314">
            <v>360000</v>
          </cell>
          <cell r="J314">
            <v>320000</v>
          </cell>
          <cell r="K314">
            <v>0</v>
          </cell>
          <cell r="L314">
            <v>320000</v>
          </cell>
          <cell r="M314">
            <v>460000</v>
          </cell>
          <cell r="N314">
            <v>200000</v>
          </cell>
          <cell r="O314">
            <v>420000</v>
          </cell>
          <cell r="P314">
            <v>420000</v>
          </cell>
          <cell r="Q314">
            <v>340000</v>
          </cell>
          <cell r="R314">
            <v>220000</v>
          </cell>
          <cell r="S314">
            <v>220000</v>
          </cell>
          <cell r="T314">
            <v>240000</v>
          </cell>
          <cell r="U314">
            <v>120000</v>
          </cell>
          <cell r="V314">
            <v>120000</v>
          </cell>
          <cell r="W314">
            <v>600000</v>
          </cell>
          <cell r="X314">
            <v>0</v>
          </cell>
          <cell r="Y314">
            <v>640000</v>
          </cell>
          <cell r="Z314">
            <v>0</v>
          </cell>
          <cell r="AA314">
            <v>120000</v>
          </cell>
          <cell r="AB314">
            <v>240000</v>
          </cell>
          <cell r="AC314">
            <v>230000</v>
          </cell>
          <cell r="AD314">
            <v>120000</v>
          </cell>
          <cell r="AE314">
            <v>360000</v>
          </cell>
          <cell r="AF314">
            <v>360000</v>
          </cell>
          <cell r="AG314">
            <v>240000</v>
          </cell>
          <cell r="AH314">
            <v>380000</v>
          </cell>
          <cell r="AI314">
            <v>240000</v>
          </cell>
          <cell r="AJ314">
            <v>250000</v>
          </cell>
          <cell r="AK314">
            <v>630000</v>
          </cell>
          <cell r="AL314">
            <v>110000</v>
          </cell>
          <cell r="AM314">
            <v>0</v>
          </cell>
          <cell r="AN314">
            <v>595000</v>
          </cell>
          <cell r="AO314">
            <v>260000</v>
          </cell>
          <cell r="AP314">
            <v>40000</v>
          </cell>
          <cell r="AQ314">
            <v>100000</v>
          </cell>
          <cell r="AR314">
            <v>440000</v>
          </cell>
          <cell r="AS314">
            <v>140000</v>
          </cell>
          <cell r="AT314">
            <v>450000</v>
          </cell>
          <cell r="AU314">
            <v>240000</v>
          </cell>
          <cell r="AV314">
            <v>130000</v>
          </cell>
          <cell r="AW314">
            <v>180000</v>
          </cell>
          <cell r="AX314">
            <v>190000</v>
          </cell>
          <cell r="AY314">
            <v>220000</v>
          </cell>
          <cell r="AZ314">
            <v>240000</v>
          </cell>
          <cell r="BA314">
            <v>310000</v>
          </cell>
          <cell r="BB314">
            <v>240000</v>
          </cell>
          <cell r="BC314">
            <v>830000</v>
          </cell>
          <cell r="BD314">
            <v>260000</v>
          </cell>
          <cell r="BE314">
            <v>0</v>
          </cell>
          <cell r="BF314">
            <v>160000</v>
          </cell>
          <cell r="BG314">
            <v>520000</v>
          </cell>
          <cell r="BH314">
            <v>70000</v>
          </cell>
          <cell r="BI314">
            <v>0</v>
          </cell>
          <cell r="BJ314">
            <v>100000</v>
          </cell>
          <cell r="BK314">
            <v>120000</v>
          </cell>
          <cell r="BL314">
            <v>360000</v>
          </cell>
          <cell r="BM314">
            <v>650000</v>
          </cell>
          <cell r="BN314">
            <v>320000</v>
          </cell>
          <cell r="BO314">
            <v>450000</v>
          </cell>
          <cell r="BP314">
            <v>480000</v>
          </cell>
          <cell r="BQ314">
            <v>130000</v>
          </cell>
          <cell r="BR314">
            <v>890000</v>
          </cell>
          <cell r="BS314">
            <v>110000</v>
          </cell>
          <cell r="BT314">
            <v>230000</v>
          </cell>
          <cell r="BU314">
            <v>470000</v>
          </cell>
          <cell r="BV314">
            <v>0</v>
          </cell>
          <cell r="BW314">
            <v>230000</v>
          </cell>
          <cell r="BX314">
            <v>460000</v>
          </cell>
          <cell r="BY314">
            <v>120000</v>
          </cell>
          <cell r="BZ314">
            <v>140000</v>
          </cell>
          <cell r="CA314">
            <v>240000</v>
          </cell>
          <cell r="CB314">
            <v>240000</v>
          </cell>
          <cell r="CC314">
            <v>320000</v>
          </cell>
          <cell r="CD314">
            <v>270000</v>
          </cell>
          <cell r="CE314">
            <v>120000</v>
          </cell>
          <cell r="CF314">
            <v>140000</v>
          </cell>
          <cell r="CG314">
            <v>38050</v>
          </cell>
          <cell r="CH314">
            <v>120000</v>
          </cell>
          <cell r="CI314">
            <v>120000</v>
          </cell>
          <cell r="CJ314">
            <v>550000</v>
          </cell>
          <cell r="CK314">
            <v>120000</v>
          </cell>
          <cell r="CL314">
            <v>30000</v>
          </cell>
        </row>
        <row r="315">
          <cell r="A315" t="str">
            <v>5104040199.108</v>
          </cell>
          <cell r="B315" t="str">
            <v>ค่าตอบแทนเงินเพิ่มเภสัชกรไม่ทำเวชปฏิบัติฯลฯ(บริการ)</v>
          </cell>
          <cell r="C315">
            <v>905000</v>
          </cell>
          <cell r="D315">
            <v>140000</v>
          </cell>
          <cell r="E315">
            <v>0</v>
          </cell>
          <cell r="F315">
            <v>20000</v>
          </cell>
          <cell r="G315">
            <v>10000</v>
          </cell>
          <cell r="H315">
            <v>100000</v>
          </cell>
          <cell r="I315">
            <v>110000</v>
          </cell>
          <cell r="J315">
            <v>80000</v>
          </cell>
          <cell r="K315">
            <v>0</v>
          </cell>
          <cell r="L315">
            <v>150000</v>
          </cell>
          <cell r="M315">
            <v>375000</v>
          </cell>
          <cell r="N315">
            <v>60000</v>
          </cell>
          <cell r="O315">
            <v>575000</v>
          </cell>
          <cell r="P315">
            <v>130000</v>
          </cell>
          <cell r="Q315">
            <v>120000</v>
          </cell>
          <cell r="R315">
            <v>225000</v>
          </cell>
          <cell r="S315">
            <v>220000</v>
          </cell>
          <cell r="T315">
            <v>110000</v>
          </cell>
          <cell r="U315">
            <v>110000</v>
          </cell>
          <cell r="V315">
            <v>60000</v>
          </cell>
          <cell r="W315">
            <v>765000</v>
          </cell>
          <cell r="X315">
            <v>60000</v>
          </cell>
          <cell r="Y315">
            <v>60000</v>
          </cell>
          <cell r="Z315">
            <v>120000</v>
          </cell>
          <cell r="AA315">
            <v>120000</v>
          </cell>
          <cell r="AB315">
            <v>60000</v>
          </cell>
          <cell r="AC315">
            <v>270880</v>
          </cell>
          <cell r="AD315">
            <v>330000</v>
          </cell>
          <cell r="AE315">
            <v>120000</v>
          </cell>
          <cell r="AF315">
            <v>180000</v>
          </cell>
          <cell r="AG315">
            <v>120000</v>
          </cell>
          <cell r="AH315">
            <v>320000</v>
          </cell>
          <cell r="AI315">
            <v>0</v>
          </cell>
          <cell r="AJ315">
            <v>15000</v>
          </cell>
          <cell r="AK315">
            <v>1110000</v>
          </cell>
          <cell r="AL315">
            <v>125000</v>
          </cell>
          <cell r="AM315">
            <v>0</v>
          </cell>
          <cell r="AN315">
            <v>315000</v>
          </cell>
          <cell r="AO315">
            <v>180000</v>
          </cell>
          <cell r="AP315">
            <v>240000</v>
          </cell>
          <cell r="AQ315">
            <v>60000</v>
          </cell>
          <cell r="AR315">
            <v>345000</v>
          </cell>
          <cell r="AS315">
            <v>180000</v>
          </cell>
          <cell r="AT315">
            <v>260000</v>
          </cell>
          <cell r="AU315">
            <v>160000</v>
          </cell>
          <cell r="AV315">
            <v>110000</v>
          </cell>
          <cell r="AW315">
            <v>150000</v>
          </cell>
          <cell r="AX315">
            <v>120000</v>
          </cell>
          <cell r="AY315">
            <v>110000</v>
          </cell>
          <cell r="AZ315">
            <v>135000</v>
          </cell>
          <cell r="BA315">
            <v>635000</v>
          </cell>
          <cell r="BB315">
            <v>80000</v>
          </cell>
          <cell r="BC315">
            <v>560000</v>
          </cell>
          <cell r="BD315">
            <v>345000</v>
          </cell>
          <cell r="BE315">
            <v>60000</v>
          </cell>
          <cell r="BF315">
            <v>95000</v>
          </cell>
          <cell r="BG315">
            <v>435000</v>
          </cell>
          <cell r="BH315">
            <v>25000</v>
          </cell>
          <cell r="BI315">
            <v>0</v>
          </cell>
          <cell r="BJ315">
            <v>80000</v>
          </cell>
          <cell r="BK315">
            <v>80000</v>
          </cell>
          <cell r="BL315">
            <v>575000</v>
          </cell>
          <cell r="BM315">
            <v>340000</v>
          </cell>
          <cell r="BN315">
            <v>55000</v>
          </cell>
          <cell r="BO315">
            <v>230000</v>
          </cell>
          <cell r="BP315">
            <v>200000</v>
          </cell>
          <cell r="BQ315">
            <v>180000</v>
          </cell>
          <cell r="BR315">
            <v>1640000</v>
          </cell>
          <cell r="BS315">
            <v>240000</v>
          </cell>
          <cell r="BT315">
            <v>60000</v>
          </cell>
          <cell r="BU315">
            <v>765000</v>
          </cell>
          <cell r="BV315">
            <v>5000</v>
          </cell>
          <cell r="BW315">
            <v>200000</v>
          </cell>
          <cell r="BX315">
            <v>205000</v>
          </cell>
          <cell r="BY315">
            <v>50000</v>
          </cell>
          <cell r="BZ315">
            <v>90000</v>
          </cell>
          <cell r="CA315">
            <v>180000</v>
          </cell>
          <cell r="CB315">
            <v>120000</v>
          </cell>
          <cell r="CC315">
            <v>320000</v>
          </cell>
          <cell r="CD315">
            <v>260000</v>
          </cell>
          <cell r="CE315">
            <v>335000</v>
          </cell>
          <cell r="CF315">
            <v>105000</v>
          </cell>
          <cell r="CG315">
            <v>110000</v>
          </cell>
          <cell r="CH315">
            <v>120000</v>
          </cell>
          <cell r="CI315">
            <v>115000</v>
          </cell>
          <cell r="CJ315">
            <v>315000</v>
          </cell>
          <cell r="CK315">
            <v>60000</v>
          </cell>
          <cell r="CL315">
            <v>130000</v>
          </cell>
        </row>
        <row r="316">
          <cell r="A316" t="str">
            <v>5104040199.109</v>
          </cell>
          <cell r="B316" t="str">
            <v>ค่าตอบแทนปฎิบัติงานส่งเสริมสุขภาพและเวชปฏิบัติครอบครัว</v>
          </cell>
          <cell r="C316">
            <v>0</v>
          </cell>
          <cell r="D316">
            <v>0</v>
          </cell>
          <cell r="E316">
            <v>342744</v>
          </cell>
          <cell r="F316">
            <v>286740</v>
          </cell>
          <cell r="G316">
            <v>0</v>
          </cell>
          <cell r="H316">
            <v>0</v>
          </cell>
          <cell r="I316">
            <v>262410</v>
          </cell>
          <cell r="J316">
            <v>613812.5</v>
          </cell>
          <cell r="K316">
            <v>0</v>
          </cell>
          <cell r="L316">
            <v>344255.5</v>
          </cell>
          <cell r="M316">
            <v>736205</v>
          </cell>
          <cell r="N316">
            <v>41850</v>
          </cell>
          <cell r="O316">
            <v>930992</v>
          </cell>
          <cell r="P316">
            <v>624150</v>
          </cell>
          <cell r="Q316">
            <v>0</v>
          </cell>
          <cell r="R316">
            <v>0</v>
          </cell>
          <cell r="S316">
            <v>1096770</v>
          </cell>
          <cell r="T316">
            <v>22945</v>
          </cell>
          <cell r="U316">
            <v>165300</v>
          </cell>
          <cell r="V316">
            <v>0</v>
          </cell>
          <cell r="W316">
            <v>762450</v>
          </cell>
          <cell r="X316">
            <v>161700</v>
          </cell>
          <cell r="Y316">
            <v>559609</v>
          </cell>
          <cell r="Z316">
            <v>711190</v>
          </cell>
          <cell r="AA316">
            <v>235680</v>
          </cell>
          <cell r="AB316">
            <v>428430</v>
          </cell>
          <cell r="AC316">
            <v>0</v>
          </cell>
          <cell r="AD316">
            <v>566160</v>
          </cell>
          <cell r="AE316">
            <v>355980</v>
          </cell>
          <cell r="AF316">
            <v>47100</v>
          </cell>
          <cell r="AG316">
            <v>545120</v>
          </cell>
          <cell r="AH316">
            <v>165900</v>
          </cell>
          <cell r="AI316">
            <v>171300</v>
          </cell>
          <cell r="AJ316">
            <v>189705</v>
          </cell>
          <cell r="AK316">
            <v>0</v>
          </cell>
          <cell r="AL316">
            <v>89700</v>
          </cell>
          <cell r="AM316">
            <v>0</v>
          </cell>
          <cell r="AN316">
            <v>483842.5</v>
          </cell>
          <cell r="AO316">
            <v>0</v>
          </cell>
          <cell r="AP316">
            <v>260490</v>
          </cell>
          <cell r="AQ316">
            <v>0</v>
          </cell>
          <cell r="AR316">
            <v>294975</v>
          </cell>
          <cell r="AS316">
            <v>220470</v>
          </cell>
          <cell r="AT316">
            <v>124200</v>
          </cell>
          <cell r="AU316">
            <v>472770</v>
          </cell>
          <cell r="AV316">
            <v>550645</v>
          </cell>
          <cell r="AW316">
            <v>0</v>
          </cell>
          <cell r="AX316">
            <v>0</v>
          </cell>
          <cell r="AY316">
            <v>235500</v>
          </cell>
          <cell r="AZ316">
            <v>34560</v>
          </cell>
          <cell r="BA316">
            <v>1093860</v>
          </cell>
          <cell r="BB316">
            <v>224580</v>
          </cell>
          <cell r="BC316">
            <v>574360</v>
          </cell>
          <cell r="BD316">
            <v>141456</v>
          </cell>
          <cell r="BE316">
            <v>202170</v>
          </cell>
          <cell r="BF316">
            <v>0</v>
          </cell>
          <cell r="BG316">
            <v>414375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99270</v>
          </cell>
          <cell r="BO316">
            <v>0</v>
          </cell>
          <cell r="BP316">
            <v>100860</v>
          </cell>
          <cell r="BQ316">
            <v>0</v>
          </cell>
          <cell r="BR316">
            <v>85955</v>
          </cell>
          <cell r="BS316">
            <v>332738</v>
          </cell>
          <cell r="BT316">
            <v>0</v>
          </cell>
          <cell r="BU316">
            <v>668126</v>
          </cell>
          <cell r="BV316">
            <v>9930</v>
          </cell>
          <cell r="BW316">
            <v>148410</v>
          </cell>
          <cell r="BX316">
            <v>201030</v>
          </cell>
          <cell r="BY316">
            <v>0</v>
          </cell>
          <cell r="BZ316">
            <v>399300</v>
          </cell>
          <cell r="CA316">
            <v>268437.5</v>
          </cell>
          <cell r="CB316">
            <v>1439000</v>
          </cell>
          <cell r="CC316">
            <v>298260</v>
          </cell>
          <cell r="CD316">
            <v>464330</v>
          </cell>
          <cell r="CE316">
            <v>400350</v>
          </cell>
          <cell r="CF316">
            <v>373245</v>
          </cell>
          <cell r="CG316">
            <v>301665</v>
          </cell>
          <cell r="CH316">
            <v>0</v>
          </cell>
          <cell r="CI316">
            <v>135402</v>
          </cell>
          <cell r="CJ316">
            <v>320437.5</v>
          </cell>
          <cell r="CK316">
            <v>16100</v>
          </cell>
          <cell r="CL316">
            <v>9285</v>
          </cell>
        </row>
        <row r="317">
          <cell r="A317" t="str">
            <v>5104040199.110</v>
          </cell>
          <cell r="B317" t="str">
            <v>ค่าตอบแทนอื่น</v>
          </cell>
          <cell r="C317">
            <v>0</v>
          </cell>
          <cell r="D317">
            <v>41400</v>
          </cell>
          <cell r="E317">
            <v>0</v>
          </cell>
          <cell r="F317">
            <v>1500</v>
          </cell>
          <cell r="G317">
            <v>0</v>
          </cell>
          <cell r="H317">
            <v>9360</v>
          </cell>
          <cell r="I317">
            <v>0</v>
          </cell>
          <cell r="J317">
            <v>0</v>
          </cell>
          <cell r="K317">
            <v>0</v>
          </cell>
          <cell r="L317">
            <v>27300</v>
          </cell>
          <cell r="M317">
            <v>382176</v>
          </cell>
          <cell r="N317">
            <v>588</v>
          </cell>
          <cell r="O317">
            <v>93600</v>
          </cell>
          <cell r="P317">
            <v>61800</v>
          </cell>
          <cell r="Q317">
            <v>0</v>
          </cell>
          <cell r="R317">
            <v>159350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69780</v>
          </cell>
          <cell r="X317">
            <v>8200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6200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56100</v>
          </cell>
          <cell r="AK317">
            <v>15300</v>
          </cell>
          <cell r="AL317">
            <v>75000</v>
          </cell>
          <cell r="AM317">
            <v>0</v>
          </cell>
          <cell r="AN317">
            <v>0</v>
          </cell>
          <cell r="AO317">
            <v>42240</v>
          </cell>
          <cell r="AP317">
            <v>0</v>
          </cell>
          <cell r="AQ317">
            <v>42660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1500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8550</v>
          </cell>
          <cell r="BD317">
            <v>13900</v>
          </cell>
          <cell r="BE317">
            <v>0</v>
          </cell>
          <cell r="BF317">
            <v>0</v>
          </cell>
          <cell r="BG317">
            <v>18300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55000</v>
          </cell>
          <cell r="BM317">
            <v>0</v>
          </cell>
          <cell r="BN317">
            <v>0</v>
          </cell>
          <cell r="BO317">
            <v>22600</v>
          </cell>
          <cell r="BP317">
            <v>0</v>
          </cell>
          <cell r="BQ317">
            <v>0</v>
          </cell>
          <cell r="BR317">
            <v>1965073</v>
          </cell>
          <cell r="BS317">
            <v>30350</v>
          </cell>
          <cell r="BT317">
            <v>17300</v>
          </cell>
          <cell r="BU317">
            <v>21300</v>
          </cell>
          <cell r="BV317">
            <v>0</v>
          </cell>
          <cell r="BW317">
            <v>0</v>
          </cell>
          <cell r="BX317">
            <v>1200</v>
          </cell>
          <cell r="BY317">
            <v>0</v>
          </cell>
          <cell r="BZ317">
            <v>0</v>
          </cell>
          <cell r="CA317">
            <v>0</v>
          </cell>
          <cell r="CB317">
            <v>24000</v>
          </cell>
          <cell r="CC317">
            <v>14100</v>
          </cell>
          <cell r="CD317">
            <v>0</v>
          </cell>
          <cell r="CE317">
            <v>0</v>
          </cell>
          <cell r="CF317">
            <v>0</v>
          </cell>
          <cell r="CG317">
            <v>11000</v>
          </cell>
          <cell r="CH317">
            <v>0</v>
          </cell>
          <cell r="CI317">
            <v>0</v>
          </cell>
          <cell r="CJ317">
            <v>77490</v>
          </cell>
          <cell r="CK317">
            <v>20680</v>
          </cell>
          <cell r="CL317">
            <v>106500</v>
          </cell>
        </row>
        <row r="318">
          <cell r="A318" t="str">
            <v>5105010101.101</v>
          </cell>
          <cell r="B318" t="str">
            <v>ค่าเสื่อมราคา -อาคารเพื่อการพักอาศัย</v>
          </cell>
          <cell r="C318">
            <v>1303501.71</v>
          </cell>
          <cell r="D318">
            <v>0</v>
          </cell>
          <cell r="E318">
            <v>26302.62</v>
          </cell>
          <cell r="F318">
            <v>159686.6</v>
          </cell>
          <cell r="G318">
            <v>0</v>
          </cell>
          <cell r="H318">
            <v>278956.55</v>
          </cell>
          <cell r="I318">
            <v>278579.09999999998</v>
          </cell>
          <cell r="J318">
            <v>247180.05</v>
          </cell>
          <cell r="K318">
            <v>0</v>
          </cell>
          <cell r="L318">
            <v>241840.77</v>
          </cell>
          <cell r="M318">
            <v>133881.26999999999</v>
          </cell>
          <cell r="N318">
            <v>0</v>
          </cell>
          <cell r="O318">
            <v>4007207.05</v>
          </cell>
          <cell r="P318">
            <v>0</v>
          </cell>
          <cell r="Q318">
            <v>183874.03</v>
          </cell>
          <cell r="R318">
            <v>163200.95999999999</v>
          </cell>
          <cell r="S318">
            <v>270292.15000000002</v>
          </cell>
          <cell r="T318">
            <v>0</v>
          </cell>
          <cell r="U318">
            <v>387350.03</v>
          </cell>
          <cell r="V318">
            <v>360519.96</v>
          </cell>
          <cell r="W318">
            <v>1869860.01</v>
          </cell>
          <cell r="X318">
            <v>605620.6</v>
          </cell>
          <cell r="Y318">
            <v>464633.49</v>
          </cell>
          <cell r="Z318">
            <v>543523.92000000004</v>
          </cell>
          <cell r="AA318">
            <v>308627.84000000003</v>
          </cell>
          <cell r="AB318">
            <v>414572.88</v>
          </cell>
          <cell r="AC318">
            <v>252804</v>
          </cell>
          <cell r="AD318">
            <v>1455147.67</v>
          </cell>
          <cell r="AE318">
            <v>456764.09</v>
          </cell>
          <cell r="AF318">
            <v>279889.68</v>
          </cell>
          <cell r="AG318">
            <v>1089336.3799999999</v>
          </cell>
          <cell r="AH318">
            <v>497043.35</v>
          </cell>
          <cell r="AI318">
            <v>1091352.8600000001</v>
          </cell>
          <cell r="AJ318">
            <v>392166.98</v>
          </cell>
          <cell r="AK318">
            <v>1150764.7</v>
          </cell>
          <cell r="AL318">
            <v>284288.71999999997</v>
          </cell>
          <cell r="AM318">
            <v>128360</v>
          </cell>
          <cell r="AN318">
            <v>203884.3</v>
          </cell>
          <cell r="AO318">
            <v>162000</v>
          </cell>
          <cell r="AP318">
            <v>0</v>
          </cell>
          <cell r="AQ318">
            <v>0</v>
          </cell>
          <cell r="AR318">
            <v>321213.34000000003</v>
          </cell>
          <cell r="AS318">
            <v>0</v>
          </cell>
          <cell r="AT318">
            <v>79839.960000000006</v>
          </cell>
          <cell r="AU318">
            <v>144477.66</v>
          </cell>
          <cell r="AV318">
            <v>149404.07999999999</v>
          </cell>
          <cell r="AW318">
            <v>342988</v>
          </cell>
          <cell r="AX318">
            <v>158490</v>
          </cell>
          <cell r="AY318">
            <v>163800</v>
          </cell>
          <cell r="AZ318">
            <v>384481.32</v>
          </cell>
          <cell r="BA318">
            <v>1190908.3400000001</v>
          </cell>
          <cell r="BB318">
            <v>177199.92</v>
          </cell>
          <cell r="BC318">
            <v>3333587.53</v>
          </cell>
          <cell r="BD318">
            <v>338529.8</v>
          </cell>
          <cell r="BE318">
            <v>355186.6</v>
          </cell>
          <cell r="BF318">
            <v>228640.08</v>
          </cell>
          <cell r="BG318">
            <v>1403847.73</v>
          </cell>
          <cell r="BH318">
            <v>0</v>
          </cell>
          <cell r="BI318">
            <v>20568.63</v>
          </cell>
          <cell r="BJ318">
            <v>345272.28</v>
          </cell>
          <cell r="BK318">
            <v>306531.96000000002</v>
          </cell>
          <cell r="BL318">
            <v>5238659.37</v>
          </cell>
          <cell r="BM318">
            <v>343661.4</v>
          </cell>
          <cell r="BN318">
            <v>544719.02</v>
          </cell>
          <cell r="BO318">
            <v>380158.56</v>
          </cell>
          <cell r="BP318">
            <v>284521.7</v>
          </cell>
          <cell r="BQ318">
            <v>438708</v>
          </cell>
          <cell r="BR318">
            <v>974280</v>
          </cell>
          <cell r="BS318">
            <v>225039.96</v>
          </cell>
          <cell r="BT318">
            <v>223520.04</v>
          </cell>
          <cell r="BU318">
            <v>2154471.96</v>
          </cell>
          <cell r="BV318">
            <v>130956</v>
          </cell>
          <cell r="BW318">
            <v>760206.8</v>
          </cell>
          <cell r="BX318">
            <v>246840.15</v>
          </cell>
          <cell r="BY318">
            <v>767978.96</v>
          </cell>
          <cell r="BZ318">
            <v>919344</v>
          </cell>
          <cell r="CA318">
            <v>243680.04</v>
          </cell>
          <cell r="CB318">
            <v>778066.68</v>
          </cell>
          <cell r="CC318">
            <v>255055.6</v>
          </cell>
          <cell r="CD318">
            <v>561879.96</v>
          </cell>
          <cell r="CE318">
            <v>282930.59999999998</v>
          </cell>
          <cell r="CF318">
            <v>266760</v>
          </cell>
          <cell r="CG318">
            <v>570994.07999999996</v>
          </cell>
          <cell r="CH318">
            <v>483030.12</v>
          </cell>
          <cell r="CI318">
            <v>84159.96</v>
          </cell>
          <cell r="CJ318">
            <v>1380751.64</v>
          </cell>
          <cell r="CK318">
            <v>302240.03999999998</v>
          </cell>
          <cell r="CL318">
            <v>335427.96000000002</v>
          </cell>
        </row>
        <row r="319">
          <cell r="A319" t="str">
            <v>5105010103.101</v>
          </cell>
          <cell r="B319" t="str">
            <v>ค่าเสื่อมราคา -อาคารสำนักงาน</v>
          </cell>
          <cell r="C319">
            <v>27856272.460000001</v>
          </cell>
          <cell r="D319">
            <v>0</v>
          </cell>
          <cell r="E319">
            <v>404086.46</v>
          </cell>
          <cell r="F319">
            <v>192145.8</v>
          </cell>
          <cell r="G319">
            <v>0</v>
          </cell>
          <cell r="H319">
            <v>1107853.5900000001</v>
          </cell>
          <cell r="I319">
            <v>209625.58</v>
          </cell>
          <cell r="J319">
            <v>519669.7</v>
          </cell>
          <cell r="K319">
            <v>111731.28</v>
          </cell>
          <cell r="L319">
            <v>373434.37</v>
          </cell>
          <cell r="M319">
            <v>3343168.02</v>
          </cell>
          <cell r="N319">
            <v>0</v>
          </cell>
          <cell r="O319">
            <v>10075387.949999999</v>
          </cell>
          <cell r="P319">
            <v>0</v>
          </cell>
          <cell r="Q319">
            <v>216000</v>
          </cell>
          <cell r="R319">
            <v>1519757.84</v>
          </cell>
          <cell r="S319">
            <v>439240.05</v>
          </cell>
          <cell r="T319">
            <v>0</v>
          </cell>
          <cell r="U319">
            <v>520200</v>
          </cell>
          <cell r="V319">
            <v>456560.04</v>
          </cell>
          <cell r="W319">
            <v>15726898.16</v>
          </cell>
          <cell r="X319">
            <v>562020.19999999995</v>
          </cell>
          <cell r="Y319">
            <v>435415.23</v>
          </cell>
          <cell r="Z319">
            <v>691906.68</v>
          </cell>
          <cell r="AA319">
            <v>512880</v>
          </cell>
          <cell r="AB319">
            <v>480684.24</v>
          </cell>
          <cell r="AC319">
            <v>391323.96</v>
          </cell>
          <cell r="AD319">
            <v>2835597.36</v>
          </cell>
          <cell r="AE319">
            <v>359363.64</v>
          </cell>
          <cell r="AF319">
            <v>879675.04</v>
          </cell>
          <cell r="AG319">
            <v>361211.84</v>
          </cell>
          <cell r="AH319">
            <v>1774093.45</v>
          </cell>
          <cell r="AI319">
            <v>666797.68999999994</v>
          </cell>
          <cell r="AJ319">
            <v>648126.34</v>
          </cell>
          <cell r="AK319">
            <v>18892334.800000001</v>
          </cell>
          <cell r="AL319">
            <v>443479.68</v>
          </cell>
          <cell r="AM319">
            <v>294000</v>
          </cell>
          <cell r="AN319">
            <v>166163.70000000001</v>
          </cell>
          <cell r="AO319">
            <v>20513.32</v>
          </cell>
          <cell r="AP319">
            <v>147637.74</v>
          </cell>
          <cell r="AQ319">
            <v>2240.04</v>
          </cell>
          <cell r="AR319">
            <v>396639.99</v>
          </cell>
          <cell r="AS319">
            <v>511106.64</v>
          </cell>
          <cell r="AT319">
            <v>59971.839999999997</v>
          </cell>
          <cell r="AU319">
            <v>1063109.6000000001</v>
          </cell>
          <cell r="AV319">
            <v>0</v>
          </cell>
          <cell r="AW319">
            <v>642564</v>
          </cell>
          <cell r="AX319">
            <v>448533.33</v>
          </cell>
          <cell r="AY319">
            <v>541459.98</v>
          </cell>
          <cell r="AZ319">
            <v>647004.72</v>
          </cell>
          <cell r="BA319">
            <v>11612646.66</v>
          </cell>
          <cell r="BB319">
            <v>803459.88</v>
          </cell>
          <cell r="BC319">
            <v>8611292.6400000006</v>
          </cell>
          <cell r="BD319">
            <v>443275.56</v>
          </cell>
          <cell r="BE319">
            <v>510919.92</v>
          </cell>
          <cell r="BF319">
            <v>567246.64</v>
          </cell>
          <cell r="BG319">
            <v>1963127.52</v>
          </cell>
          <cell r="BH319">
            <v>279884.64</v>
          </cell>
          <cell r="BI319">
            <v>222942.1</v>
          </cell>
          <cell r="BJ319">
            <v>396000</v>
          </cell>
          <cell r="BK319">
            <v>879103</v>
          </cell>
          <cell r="BL319">
            <v>17148000</v>
          </cell>
          <cell r="BM319">
            <v>37861</v>
          </cell>
          <cell r="BN319">
            <v>336720</v>
          </cell>
          <cell r="BO319">
            <v>866567.31</v>
          </cell>
          <cell r="BP319">
            <v>158159.94</v>
          </cell>
          <cell r="BQ319">
            <v>521752.02</v>
          </cell>
          <cell r="BR319">
            <v>22611542.949999999</v>
          </cell>
          <cell r="BS319">
            <v>0</v>
          </cell>
          <cell r="BT319">
            <v>760640.04</v>
          </cell>
          <cell r="BU319">
            <v>0</v>
          </cell>
          <cell r="BV319">
            <v>301340.03999999998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2726850.84</v>
          </cell>
          <cell r="CF319">
            <v>0</v>
          </cell>
          <cell r="CG319">
            <v>634614.96</v>
          </cell>
          <cell r="CH319">
            <v>0</v>
          </cell>
          <cell r="CI319">
            <v>161168.04</v>
          </cell>
          <cell r="CJ319">
            <v>2054767.64</v>
          </cell>
          <cell r="CK319">
            <v>372800.04</v>
          </cell>
          <cell r="CL319">
            <v>384711.96</v>
          </cell>
        </row>
        <row r="320">
          <cell r="A320" t="str">
            <v>5105010105.101</v>
          </cell>
          <cell r="B320" t="str">
            <v>ค่าเสื่อมราคา -อาคารเพื่อประโยชน์อื่น</v>
          </cell>
          <cell r="C320">
            <v>55561.7</v>
          </cell>
          <cell r="D320">
            <v>0</v>
          </cell>
          <cell r="E320">
            <v>0</v>
          </cell>
          <cell r="F320">
            <v>43.46</v>
          </cell>
          <cell r="G320">
            <v>1070688.1100000001</v>
          </cell>
          <cell r="H320">
            <v>0</v>
          </cell>
          <cell r="I320">
            <v>30842.639999999999</v>
          </cell>
          <cell r="J320">
            <v>55692.97</v>
          </cell>
          <cell r="K320">
            <v>103405.8</v>
          </cell>
          <cell r="L320">
            <v>74350.98</v>
          </cell>
          <cell r="M320">
            <v>0</v>
          </cell>
          <cell r="N320">
            <v>0</v>
          </cell>
          <cell r="O320">
            <v>179300.78</v>
          </cell>
          <cell r="P320">
            <v>2480.09</v>
          </cell>
          <cell r="Q320">
            <v>92229.69</v>
          </cell>
          <cell r="R320">
            <v>357285.76</v>
          </cell>
          <cell r="S320">
            <v>63244.59</v>
          </cell>
          <cell r="T320">
            <v>165999.96</v>
          </cell>
          <cell r="U320">
            <v>0</v>
          </cell>
          <cell r="V320">
            <v>29120.04</v>
          </cell>
          <cell r="W320">
            <v>355600.27</v>
          </cell>
          <cell r="X320">
            <v>97537.8</v>
          </cell>
          <cell r="Y320">
            <v>40029.360000000001</v>
          </cell>
          <cell r="Z320">
            <v>58599.96</v>
          </cell>
          <cell r="AA320">
            <v>61920</v>
          </cell>
          <cell r="AB320">
            <v>294519.96000000002</v>
          </cell>
          <cell r="AC320">
            <v>77919.960000000006</v>
          </cell>
          <cell r="AD320">
            <v>0</v>
          </cell>
          <cell r="AE320">
            <v>61405.26</v>
          </cell>
          <cell r="AF320">
            <v>64959.81</v>
          </cell>
          <cell r="AG320">
            <v>96639.12</v>
          </cell>
          <cell r="AH320">
            <v>44581.1</v>
          </cell>
          <cell r="AI320">
            <v>101967.06</v>
          </cell>
          <cell r="AJ320">
            <v>78056.149999999994</v>
          </cell>
          <cell r="AK320">
            <v>129155.25</v>
          </cell>
          <cell r="AL320">
            <v>0</v>
          </cell>
          <cell r="AM320">
            <v>0</v>
          </cell>
          <cell r="AN320">
            <v>2177.7600000000002</v>
          </cell>
          <cell r="AO320">
            <v>171640</v>
          </cell>
          <cell r="AP320">
            <v>88755.44</v>
          </cell>
          <cell r="AQ320">
            <v>80083.679999999993</v>
          </cell>
          <cell r="AR320">
            <v>19599.84</v>
          </cell>
          <cell r="AS320">
            <v>1000.73</v>
          </cell>
          <cell r="AT320">
            <v>109103.03999999999</v>
          </cell>
          <cell r="AU320">
            <v>19967.28</v>
          </cell>
          <cell r="AV320">
            <v>92460</v>
          </cell>
          <cell r="AW320">
            <v>15800</v>
          </cell>
          <cell r="AX320">
            <v>0</v>
          </cell>
          <cell r="AY320">
            <v>38933.4</v>
          </cell>
          <cell r="AZ320">
            <v>36788.160000000003</v>
          </cell>
          <cell r="BA320">
            <v>488910.78</v>
          </cell>
          <cell r="BB320">
            <v>62849</v>
          </cell>
          <cell r="BC320">
            <v>265659.96000000002</v>
          </cell>
          <cell r="BD320">
            <v>127541.31</v>
          </cell>
          <cell r="BE320">
            <v>0</v>
          </cell>
          <cell r="BF320">
            <v>72693.36</v>
          </cell>
          <cell r="BG320">
            <v>0</v>
          </cell>
          <cell r="BH320">
            <v>0</v>
          </cell>
          <cell r="BI320">
            <v>0</v>
          </cell>
          <cell r="BJ320">
            <v>67999.92</v>
          </cell>
          <cell r="BK320">
            <v>68000.039999999994</v>
          </cell>
          <cell r="BL320">
            <v>0</v>
          </cell>
          <cell r="BM320">
            <v>1860</v>
          </cell>
          <cell r="BN320">
            <v>80125.55</v>
          </cell>
          <cell r="BO320">
            <v>48720</v>
          </cell>
          <cell r="BP320">
            <v>239299.28</v>
          </cell>
          <cell r="BQ320">
            <v>574483.30000000005</v>
          </cell>
          <cell r="BR320">
            <v>0</v>
          </cell>
          <cell r="BS320">
            <v>850422.12</v>
          </cell>
          <cell r="BT320">
            <v>0</v>
          </cell>
          <cell r="BU320">
            <v>8585189.2699999996</v>
          </cell>
          <cell r="BV320">
            <v>210093.24</v>
          </cell>
          <cell r="BW320">
            <v>1536520.02</v>
          </cell>
          <cell r="BX320">
            <v>0</v>
          </cell>
          <cell r="BY320">
            <v>1524595.2</v>
          </cell>
          <cell r="BZ320">
            <v>86139.96</v>
          </cell>
          <cell r="CA320">
            <v>0</v>
          </cell>
          <cell r="CB320">
            <v>509333.28</v>
          </cell>
          <cell r="CC320">
            <v>2786098.2</v>
          </cell>
          <cell r="CD320">
            <v>1078710.1499999999</v>
          </cell>
          <cell r="CE320">
            <v>26636.400000000001</v>
          </cell>
          <cell r="CF320">
            <v>585999.96</v>
          </cell>
          <cell r="CG320">
            <v>0</v>
          </cell>
          <cell r="CH320">
            <v>554396.88</v>
          </cell>
          <cell r="CI320">
            <v>146935.44</v>
          </cell>
          <cell r="CJ320">
            <v>0</v>
          </cell>
          <cell r="CK320">
            <v>161872.87</v>
          </cell>
          <cell r="CL320">
            <v>152717.76000000001</v>
          </cell>
        </row>
        <row r="321">
          <cell r="A321" t="str">
            <v>5105010107.101</v>
          </cell>
          <cell r="B321" t="str">
            <v>ค่าเสื่อมราคา -     สิ่งปลูกสร้าง</v>
          </cell>
          <cell r="C321">
            <v>38235.339999999997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25693.26</v>
          </cell>
          <cell r="J321">
            <v>3335.83</v>
          </cell>
          <cell r="K321">
            <v>467289.36</v>
          </cell>
          <cell r="L321">
            <v>0</v>
          </cell>
          <cell r="M321">
            <v>8695.1299999999992</v>
          </cell>
          <cell r="N321">
            <v>0</v>
          </cell>
          <cell r="O321">
            <v>194920.77</v>
          </cell>
          <cell r="P321">
            <v>0</v>
          </cell>
          <cell r="Q321">
            <v>0</v>
          </cell>
          <cell r="R321">
            <v>0</v>
          </cell>
          <cell r="S321">
            <v>62399.34</v>
          </cell>
          <cell r="T321">
            <v>0</v>
          </cell>
          <cell r="U321">
            <v>19059.97</v>
          </cell>
          <cell r="V321">
            <v>0</v>
          </cell>
          <cell r="W321">
            <v>0</v>
          </cell>
          <cell r="X321">
            <v>94118.67</v>
          </cell>
          <cell r="Y321">
            <v>4990.8999999999996</v>
          </cell>
          <cell r="Z321">
            <v>76289.399999999994</v>
          </cell>
          <cell r="AA321">
            <v>0</v>
          </cell>
          <cell r="AB321">
            <v>12799.92</v>
          </cell>
          <cell r="AC321">
            <v>3000</v>
          </cell>
          <cell r="AD321">
            <v>0</v>
          </cell>
          <cell r="AE321">
            <v>9809.98</v>
          </cell>
          <cell r="AF321">
            <v>26686.67</v>
          </cell>
          <cell r="AG321">
            <v>7366.52</v>
          </cell>
          <cell r="AH321">
            <v>16125.7</v>
          </cell>
          <cell r="AI321">
            <v>11221.49</v>
          </cell>
          <cell r="AJ321">
            <v>272986</v>
          </cell>
          <cell r="AK321">
            <v>171947.85</v>
          </cell>
          <cell r="AL321">
            <v>47733.36</v>
          </cell>
          <cell r="AM321">
            <v>0</v>
          </cell>
          <cell r="AN321">
            <v>0</v>
          </cell>
          <cell r="AO321">
            <v>0</v>
          </cell>
          <cell r="AP321">
            <v>29515.360000000001</v>
          </cell>
          <cell r="AQ321">
            <v>18017.400000000001</v>
          </cell>
          <cell r="AR321">
            <v>24200.03</v>
          </cell>
          <cell r="AS321">
            <v>49286.64</v>
          </cell>
          <cell r="AT321">
            <v>0</v>
          </cell>
          <cell r="AU321">
            <v>0</v>
          </cell>
          <cell r="AV321">
            <v>6333.36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333725.83</v>
          </cell>
          <cell r="BE321">
            <v>0</v>
          </cell>
          <cell r="BF321">
            <v>18879.96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12200.04</v>
          </cell>
          <cell r="BL321">
            <v>0</v>
          </cell>
          <cell r="BM321">
            <v>202103.6</v>
          </cell>
          <cell r="BN321">
            <v>42439.67</v>
          </cell>
          <cell r="BO321">
            <v>69840</v>
          </cell>
          <cell r="BP321">
            <v>6000</v>
          </cell>
          <cell r="BQ321">
            <v>147073.34</v>
          </cell>
          <cell r="BR321">
            <v>1566800.04</v>
          </cell>
          <cell r="BS321">
            <v>10843.8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8666.64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69933.240000000005</v>
          </cell>
          <cell r="CH321">
            <v>0</v>
          </cell>
          <cell r="CI321">
            <v>0</v>
          </cell>
          <cell r="CJ321">
            <v>0</v>
          </cell>
          <cell r="CK321">
            <v>1800</v>
          </cell>
          <cell r="CL321">
            <v>0</v>
          </cell>
        </row>
        <row r="322">
          <cell r="A322" t="str">
            <v>5105010107.102</v>
          </cell>
          <cell r="B322" t="str">
            <v>ค่าเสื่อมราคา -ระบบประปา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43371.44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45150.03</v>
          </cell>
          <cell r="T322">
            <v>0</v>
          </cell>
          <cell r="U322">
            <v>62319.97</v>
          </cell>
          <cell r="V322">
            <v>150002.04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42250</v>
          </cell>
          <cell r="AF322">
            <v>0</v>
          </cell>
          <cell r="AG322">
            <v>0</v>
          </cell>
          <cell r="AH322">
            <v>51359.15</v>
          </cell>
          <cell r="AI322">
            <v>0</v>
          </cell>
          <cell r="AJ322">
            <v>79999.929999999993</v>
          </cell>
          <cell r="AK322">
            <v>0</v>
          </cell>
          <cell r="AL322">
            <v>0</v>
          </cell>
          <cell r="AM322">
            <v>8000</v>
          </cell>
          <cell r="AN322">
            <v>0</v>
          </cell>
          <cell r="AO322">
            <v>0</v>
          </cell>
          <cell r="AP322">
            <v>0</v>
          </cell>
          <cell r="AQ322">
            <v>36564.6</v>
          </cell>
          <cell r="AR322">
            <v>17899.2</v>
          </cell>
          <cell r="AS322">
            <v>0</v>
          </cell>
          <cell r="AT322">
            <v>0</v>
          </cell>
          <cell r="AU322">
            <v>0</v>
          </cell>
          <cell r="AV322">
            <v>11433.36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95535.72</v>
          </cell>
          <cell r="BC322">
            <v>0</v>
          </cell>
          <cell r="BD322">
            <v>56000</v>
          </cell>
          <cell r="BE322">
            <v>0</v>
          </cell>
          <cell r="BF322">
            <v>0</v>
          </cell>
          <cell r="BG322">
            <v>62787.96</v>
          </cell>
          <cell r="BH322">
            <v>129987.24</v>
          </cell>
          <cell r="BI322">
            <v>0</v>
          </cell>
          <cell r="BJ322">
            <v>133333.32</v>
          </cell>
          <cell r="BK322">
            <v>133333.32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76771.48</v>
          </cell>
          <cell r="BR322">
            <v>0</v>
          </cell>
          <cell r="BS322">
            <v>0</v>
          </cell>
          <cell r="BT322">
            <v>26665.59</v>
          </cell>
          <cell r="BU322">
            <v>0</v>
          </cell>
          <cell r="BV322">
            <v>0</v>
          </cell>
          <cell r="BW322">
            <v>8939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65799.960000000006</v>
          </cell>
          <cell r="CL322">
            <v>237999.96</v>
          </cell>
        </row>
        <row r="323">
          <cell r="A323" t="str">
            <v>5105010107.103</v>
          </cell>
          <cell r="B323" t="str">
            <v>ค่าเสื่อมราคา -ระบบบำบัดน้ำเสีย</v>
          </cell>
          <cell r="C323">
            <v>0</v>
          </cell>
          <cell r="D323">
            <v>0</v>
          </cell>
          <cell r="E323">
            <v>0</v>
          </cell>
          <cell r="F323">
            <v>723565.64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192862.03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1485.52</v>
          </cell>
          <cell r="R323">
            <v>0</v>
          </cell>
          <cell r="S323">
            <v>0</v>
          </cell>
          <cell r="T323">
            <v>0</v>
          </cell>
          <cell r="U323">
            <v>197240.29</v>
          </cell>
          <cell r="V323">
            <v>0</v>
          </cell>
          <cell r="W323">
            <v>0</v>
          </cell>
          <cell r="X323">
            <v>1760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210319.96</v>
          </cell>
          <cell r="AF323">
            <v>0</v>
          </cell>
          <cell r="AG323">
            <v>0</v>
          </cell>
          <cell r="AH323">
            <v>0</v>
          </cell>
          <cell r="AI323">
            <v>29224.04</v>
          </cell>
          <cell r="AJ323">
            <v>0</v>
          </cell>
          <cell r="AK323">
            <v>33912.15</v>
          </cell>
          <cell r="AL323">
            <v>40000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6666.72</v>
          </cell>
          <cell r="AR323">
            <v>147200.04</v>
          </cell>
          <cell r="AS323">
            <v>0</v>
          </cell>
          <cell r="AT323">
            <v>44258.400000000001</v>
          </cell>
          <cell r="AU323">
            <v>232130.48</v>
          </cell>
          <cell r="AV323">
            <v>182163.12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8000.04</v>
          </cell>
          <cell r="BC323">
            <v>20000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13577.76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95960</v>
          </cell>
          <cell r="BN323">
            <v>0</v>
          </cell>
          <cell r="BO323">
            <v>75200.039999999994</v>
          </cell>
          <cell r="BP323">
            <v>0</v>
          </cell>
          <cell r="BQ323">
            <v>104071.34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133093.20000000001</v>
          </cell>
          <cell r="BX323">
            <v>0</v>
          </cell>
          <cell r="BY323">
            <v>0</v>
          </cell>
          <cell r="BZ323">
            <v>78144.649999999994</v>
          </cell>
          <cell r="CA323">
            <v>0</v>
          </cell>
          <cell r="CB323">
            <v>0</v>
          </cell>
          <cell r="CC323">
            <v>180000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385999.92</v>
          </cell>
          <cell r="CK323">
            <v>41199.96</v>
          </cell>
          <cell r="CL323">
            <v>112950</v>
          </cell>
        </row>
        <row r="324">
          <cell r="A324" t="str">
            <v>5105010107.104</v>
          </cell>
          <cell r="B324" t="str">
            <v>ค่าเสื่อมราคา -  ระบบไฟฟ้า</v>
          </cell>
          <cell r="C324">
            <v>0</v>
          </cell>
          <cell r="D324">
            <v>0</v>
          </cell>
          <cell r="E324">
            <v>0</v>
          </cell>
          <cell r="F324">
            <v>6231.5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196786.92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88473.5</v>
          </cell>
          <cell r="Q324">
            <v>49933.33</v>
          </cell>
          <cell r="R324">
            <v>0</v>
          </cell>
          <cell r="S324">
            <v>1683.34</v>
          </cell>
          <cell r="T324">
            <v>0</v>
          </cell>
          <cell r="U324">
            <v>0</v>
          </cell>
          <cell r="V324">
            <v>8280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205250.04</v>
          </cell>
          <cell r="AC324">
            <v>0</v>
          </cell>
          <cell r="AD324">
            <v>17333.34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48379.97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30000</v>
          </cell>
          <cell r="AS324">
            <v>0</v>
          </cell>
          <cell r="AT324">
            <v>41777.879999999997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210433.32</v>
          </cell>
          <cell r="BD324">
            <v>99640</v>
          </cell>
          <cell r="BE324">
            <v>0</v>
          </cell>
          <cell r="BF324">
            <v>0</v>
          </cell>
          <cell r="BG324">
            <v>106666.56</v>
          </cell>
          <cell r="BH324">
            <v>27281.64</v>
          </cell>
          <cell r="BI324">
            <v>0</v>
          </cell>
          <cell r="BJ324">
            <v>162999.84</v>
          </cell>
          <cell r="BK324">
            <v>85505.16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5606.68</v>
          </cell>
          <cell r="BQ324">
            <v>103849.33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47197.08</v>
          </cell>
          <cell r="CL324">
            <v>147892.56</v>
          </cell>
        </row>
        <row r="325">
          <cell r="A325" t="str">
            <v>5105010107.105</v>
          </cell>
          <cell r="B325" t="str">
            <v>ค่าเสื่อมราคา - ระบบโทรศัพท์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4659.96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1925.26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5704.95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4800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616.6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2639.35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64079.64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1750.56</v>
          </cell>
        </row>
        <row r="326">
          <cell r="A326" t="str">
            <v>5105010107.106</v>
          </cell>
          <cell r="B326" t="str">
            <v>ค่าเสื่อมราคา-ระบบถนนภายใน</v>
          </cell>
          <cell r="C326">
            <v>0</v>
          </cell>
          <cell r="D326">
            <v>0</v>
          </cell>
          <cell r="E326">
            <v>59956.13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1971.52</v>
          </cell>
          <cell r="K326">
            <v>111240.84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48000</v>
          </cell>
          <cell r="R326">
            <v>0</v>
          </cell>
          <cell r="S326">
            <v>112533.36</v>
          </cell>
          <cell r="T326">
            <v>57218.64</v>
          </cell>
          <cell r="U326">
            <v>22740</v>
          </cell>
          <cell r="V326">
            <v>38400</v>
          </cell>
          <cell r="W326">
            <v>0</v>
          </cell>
          <cell r="X326">
            <v>0</v>
          </cell>
          <cell r="Y326">
            <v>107467.09</v>
          </cell>
          <cell r="Z326">
            <v>0</v>
          </cell>
          <cell r="AA326">
            <v>38682.36</v>
          </cell>
          <cell r="AB326">
            <v>4289.16</v>
          </cell>
          <cell r="AC326">
            <v>0</v>
          </cell>
          <cell r="AD326">
            <v>0</v>
          </cell>
          <cell r="AE326">
            <v>15490.62</v>
          </cell>
          <cell r="AF326">
            <v>42783.98</v>
          </cell>
          <cell r="AG326">
            <v>0</v>
          </cell>
          <cell r="AH326">
            <v>0</v>
          </cell>
          <cell r="AI326">
            <v>19992.78</v>
          </cell>
          <cell r="AJ326">
            <v>36000</v>
          </cell>
          <cell r="AK326">
            <v>0</v>
          </cell>
          <cell r="AL326">
            <v>0</v>
          </cell>
          <cell r="AM326">
            <v>0</v>
          </cell>
          <cell r="AN326">
            <v>38200.019999999997</v>
          </cell>
          <cell r="AO326">
            <v>0</v>
          </cell>
          <cell r="AP326">
            <v>10652.08</v>
          </cell>
          <cell r="AQ326">
            <v>27726.720000000001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36200</v>
          </cell>
          <cell r="AY326">
            <v>0</v>
          </cell>
          <cell r="AZ326">
            <v>5333.28</v>
          </cell>
          <cell r="BA326">
            <v>0</v>
          </cell>
          <cell r="BB326">
            <v>0</v>
          </cell>
          <cell r="BC326">
            <v>49133.41</v>
          </cell>
          <cell r="BD326">
            <v>94399.33</v>
          </cell>
          <cell r="BE326">
            <v>0</v>
          </cell>
          <cell r="BF326">
            <v>73419.72</v>
          </cell>
          <cell r="BG326">
            <v>54719.88</v>
          </cell>
          <cell r="BH326">
            <v>6330.96</v>
          </cell>
          <cell r="BI326">
            <v>0</v>
          </cell>
          <cell r="BJ326">
            <v>60000</v>
          </cell>
          <cell r="BK326">
            <v>90000</v>
          </cell>
          <cell r="BL326">
            <v>0</v>
          </cell>
          <cell r="BM326">
            <v>135583.97</v>
          </cell>
          <cell r="BN326">
            <v>60872</v>
          </cell>
          <cell r="BO326">
            <v>44119.94</v>
          </cell>
          <cell r="BP326">
            <v>0</v>
          </cell>
          <cell r="BQ326">
            <v>298293.32</v>
          </cell>
          <cell r="BR326">
            <v>0</v>
          </cell>
          <cell r="BS326">
            <v>0</v>
          </cell>
          <cell r="BT326">
            <v>0</v>
          </cell>
          <cell r="BU326">
            <v>508020</v>
          </cell>
          <cell r="BV326">
            <v>0</v>
          </cell>
          <cell r="BW326">
            <v>114450.42</v>
          </cell>
          <cell r="BX326">
            <v>0</v>
          </cell>
          <cell r="BY326">
            <v>0</v>
          </cell>
          <cell r="BZ326">
            <v>0</v>
          </cell>
          <cell r="CA326">
            <v>47486.64</v>
          </cell>
          <cell r="CB326">
            <v>102762.48</v>
          </cell>
          <cell r="CC326">
            <v>0</v>
          </cell>
          <cell r="CD326">
            <v>0</v>
          </cell>
          <cell r="CE326">
            <v>157212.48000000001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174813.24</v>
          </cell>
          <cell r="CK326">
            <v>0</v>
          </cell>
          <cell r="CL326">
            <v>307950</v>
          </cell>
        </row>
        <row r="327">
          <cell r="A327" t="str">
            <v>5105010109.101</v>
          </cell>
          <cell r="B327" t="str">
            <v>ค่าเสื่อมราคา-ครุภัณฑ์สำนักงาน</v>
          </cell>
          <cell r="C327">
            <v>0</v>
          </cell>
          <cell r="D327">
            <v>0</v>
          </cell>
          <cell r="E327">
            <v>1049.1600000000001</v>
          </cell>
          <cell r="F327">
            <v>0</v>
          </cell>
          <cell r="G327">
            <v>0</v>
          </cell>
          <cell r="H327">
            <v>873.03</v>
          </cell>
          <cell r="I327">
            <v>0</v>
          </cell>
          <cell r="J327">
            <v>8104.2</v>
          </cell>
          <cell r="K327">
            <v>211371.42</v>
          </cell>
          <cell r="L327">
            <v>2110.31</v>
          </cell>
          <cell r="M327">
            <v>0</v>
          </cell>
          <cell r="N327">
            <v>0</v>
          </cell>
          <cell r="O327">
            <v>1264.18</v>
          </cell>
          <cell r="P327">
            <v>0</v>
          </cell>
          <cell r="Q327">
            <v>0</v>
          </cell>
          <cell r="R327">
            <v>6282.59</v>
          </cell>
          <cell r="S327">
            <v>8557.68</v>
          </cell>
          <cell r="T327">
            <v>0</v>
          </cell>
          <cell r="U327">
            <v>3650.02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49818.25</v>
          </cell>
          <cell r="AG327">
            <v>0</v>
          </cell>
          <cell r="AH327">
            <v>0</v>
          </cell>
          <cell r="AI327">
            <v>65422.85</v>
          </cell>
          <cell r="AJ327">
            <v>0</v>
          </cell>
          <cell r="AK327">
            <v>0</v>
          </cell>
          <cell r="AL327">
            <v>0</v>
          </cell>
          <cell r="AM327">
            <v>10153.040000000001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100475.93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39855.279999999999</v>
          </cell>
          <cell r="BG327">
            <v>0</v>
          </cell>
          <cell r="BH327">
            <v>0</v>
          </cell>
          <cell r="BI327">
            <v>0</v>
          </cell>
          <cell r="BJ327">
            <v>152.79</v>
          </cell>
          <cell r="BK327">
            <v>0</v>
          </cell>
          <cell r="BL327">
            <v>0</v>
          </cell>
          <cell r="BM327">
            <v>76915.63</v>
          </cell>
          <cell r="BN327">
            <v>0</v>
          </cell>
          <cell r="BO327">
            <v>65489.599999999999</v>
          </cell>
          <cell r="BP327">
            <v>11982.18</v>
          </cell>
          <cell r="BQ327">
            <v>41222.21</v>
          </cell>
          <cell r="BR327">
            <v>3666.72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51571.4</v>
          </cell>
          <cell r="BZ327">
            <v>0</v>
          </cell>
          <cell r="CA327">
            <v>0</v>
          </cell>
          <cell r="CB327">
            <v>18133.32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752.64</v>
          </cell>
          <cell r="CI327">
            <v>0</v>
          </cell>
          <cell r="CJ327">
            <v>829.25</v>
          </cell>
          <cell r="CK327">
            <v>0</v>
          </cell>
          <cell r="CL327">
            <v>81473.38</v>
          </cell>
        </row>
        <row r="328">
          <cell r="A328" t="str">
            <v>5105010111.101</v>
          </cell>
          <cell r="B328" t="str">
            <v>ค่าเสื่อมราคา-ยานพาหนะและอุปกรณ์การขนส่ง</v>
          </cell>
          <cell r="C328">
            <v>2110745.4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303091.84999999998</v>
          </cell>
          <cell r="N328">
            <v>0</v>
          </cell>
          <cell r="O328">
            <v>4548.99</v>
          </cell>
          <cell r="P328">
            <v>0</v>
          </cell>
          <cell r="Q328">
            <v>29999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531733.30000000005</v>
          </cell>
          <cell r="W328">
            <v>40877.58</v>
          </cell>
          <cell r="X328">
            <v>169979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413391.67</v>
          </cell>
          <cell r="AE328">
            <v>0</v>
          </cell>
          <cell r="AF328">
            <v>257799.98</v>
          </cell>
          <cell r="AG328">
            <v>0</v>
          </cell>
          <cell r="AH328">
            <v>524047.45</v>
          </cell>
          <cell r="AI328">
            <v>161878.97</v>
          </cell>
          <cell r="AJ328">
            <v>545839.93000000005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7800</v>
          </cell>
          <cell r="BB328">
            <v>0</v>
          </cell>
          <cell r="BC328">
            <v>2088999.96</v>
          </cell>
          <cell r="BD328">
            <v>414916.67</v>
          </cell>
          <cell r="BE328">
            <v>259999.8</v>
          </cell>
          <cell r="BF328">
            <v>0</v>
          </cell>
          <cell r="BG328">
            <v>291749.84999999998</v>
          </cell>
          <cell r="BH328">
            <v>0</v>
          </cell>
          <cell r="BI328">
            <v>0</v>
          </cell>
          <cell r="BJ328">
            <v>905383.23</v>
          </cell>
          <cell r="BK328">
            <v>0</v>
          </cell>
          <cell r="BL328">
            <v>596000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49616.67</v>
          </cell>
          <cell r="BR328">
            <v>34525.78</v>
          </cell>
          <cell r="BS328">
            <v>0</v>
          </cell>
          <cell r="BT328">
            <v>0</v>
          </cell>
          <cell r="BU328">
            <v>121166.7</v>
          </cell>
          <cell r="BV328">
            <v>399000</v>
          </cell>
          <cell r="BW328">
            <v>0</v>
          </cell>
          <cell r="BX328">
            <v>0</v>
          </cell>
          <cell r="BY328">
            <v>399000</v>
          </cell>
          <cell r="BZ328">
            <v>0</v>
          </cell>
          <cell r="CA328">
            <v>365750</v>
          </cell>
          <cell r="CB328">
            <v>0</v>
          </cell>
          <cell r="CC328">
            <v>432533.33</v>
          </cell>
          <cell r="CD328">
            <v>84816.69</v>
          </cell>
          <cell r="CE328">
            <v>746591.29</v>
          </cell>
          <cell r="CF328">
            <v>0</v>
          </cell>
          <cell r="CG328">
            <v>9858.09</v>
          </cell>
          <cell r="CH328">
            <v>0</v>
          </cell>
          <cell r="CI328">
            <v>591490.22</v>
          </cell>
          <cell r="CJ328">
            <v>332500</v>
          </cell>
          <cell r="CK328">
            <v>399000</v>
          </cell>
          <cell r="CL328">
            <v>792030.67</v>
          </cell>
        </row>
        <row r="329">
          <cell r="A329" t="str">
            <v>5105010113.101</v>
          </cell>
          <cell r="B329" t="str">
            <v>ค่าเสื่อมราคา-ครุภัณฑ์ไฟฟ้าและวิทยุ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36371</v>
          </cell>
          <cell r="L329">
            <v>0</v>
          </cell>
          <cell r="M329">
            <v>0</v>
          </cell>
          <cell r="N329">
            <v>0</v>
          </cell>
          <cell r="O329">
            <v>386259.96</v>
          </cell>
          <cell r="P329">
            <v>0</v>
          </cell>
          <cell r="Q329">
            <v>0</v>
          </cell>
          <cell r="R329">
            <v>0</v>
          </cell>
          <cell r="S329">
            <v>860.01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202804.11</v>
          </cell>
          <cell r="Z329">
            <v>264720.59999999998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202250.03</v>
          </cell>
          <cell r="AH329">
            <v>0</v>
          </cell>
          <cell r="AI329">
            <v>0</v>
          </cell>
          <cell r="AJ329">
            <v>244999.93</v>
          </cell>
          <cell r="AK329">
            <v>0</v>
          </cell>
          <cell r="AL329">
            <v>0</v>
          </cell>
          <cell r="AM329">
            <v>0</v>
          </cell>
          <cell r="AN329">
            <v>104666.64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61346.67</v>
          </cell>
          <cell r="AX329">
            <v>712299.63</v>
          </cell>
          <cell r="AY329">
            <v>0</v>
          </cell>
          <cell r="AZ329">
            <v>0</v>
          </cell>
          <cell r="BA329">
            <v>618294.09</v>
          </cell>
          <cell r="BB329">
            <v>9333.36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0.02</v>
          </cell>
          <cell r="BK329">
            <v>0</v>
          </cell>
          <cell r="BL329">
            <v>0</v>
          </cell>
          <cell r="BM329">
            <v>95095.52</v>
          </cell>
          <cell r="BN329">
            <v>12499.01</v>
          </cell>
          <cell r="BO329">
            <v>494383.91</v>
          </cell>
          <cell r="BP329">
            <v>94333.34</v>
          </cell>
          <cell r="BQ329">
            <v>79964.679999999993</v>
          </cell>
          <cell r="BR329">
            <v>712132.39</v>
          </cell>
          <cell r="BS329">
            <v>0</v>
          </cell>
          <cell r="BT329">
            <v>51930.720000000001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2599.92</v>
          </cell>
          <cell r="CC329">
            <v>319500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4213.71</v>
          </cell>
          <cell r="CJ329">
            <v>197788.2</v>
          </cell>
          <cell r="CK329">
            <v>0</v>
          </cell>
          <cell r="CL329">
            <v>322040.03999999998</v>
          </cell>
        </row>
        <row r="330">
          <cell r="A330" t="str">
            <v>5105010115.101</v>
          </cell>
          <cell r="B330" t="str">
            <v>ค่าเสื่อมราคา-ครุภัณฑ์โฆษณาและเผยแพร่</v>
          </cell>
          <cell r="C330">
            <v>34828.959999999999</v>
          </cell>
          <cell r="D330">
            <v>0</v>
          </cell>
          <cell r="E330">
            <v>0</v>
          </cell>
          <cell r="F330">
            <v>0</v>
          </cell>
          <cell r="G330">
            <v>21073.53</v>
          </cell>
          <cell r="H330">
            <v>0</v>
          </cell>
          <cell r="I330">
            <v>0</v>
          </cell>
          <cell r="J330">
            <v>0</v>
          </cell>
          <cell r="K330">
            <v>10220.040000000001</v>
          </cell>
          <cell r="L330">
            <v>0</v>
          </cell>
          <cell r="M330">
            <v>0</v>
          </cell>
          <cell r="N330">
            <v>0</v>
          </cell>
          <cell r="O330">
            <v>4781.3999999999996</v>
          </cell>
          <cell r="P330">
            <v>0</v>
          </cell>
          <cell r="Q330">
            <v>0</v>
          </cell>
          <cell r="R330">
            <v>0</v>
          </cell>
          <cell r="S330">
            <v>2370.5100000000002</v>
          </cell>
          <cell r="T330">
            <v>0</v>
          </cell>
          <cell r="U330">
            <v>0</v>
          </cell>
          <cell r="V330">
            <v>4699.08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6278.41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7787.08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4163.76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36800.71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15444.97</v>
          </cell>
          <cell r="CJ330">
            <v>0</v>
          </cell>
          <cell r="CK330">
            <v>0</v>
          </cell>
          <cell r="CL330">
            <v>12000</v>
          </cell>
        </row>
        <row r="331">
          <cell r="A331" t="str">
            <v>5105010117.101</v>
          </cell>
          <cell r="B331" t="str">
            <v>ค่าเสื่อมราคา-ครุภัณฑ์การเกษตร</v>
          </cell>
          <cell r="C331">
            <v>0</v>
          </cell>
          <cell r="D331">
            <v>0</v>
          </cell>
          <cell r="E331">
            <v>0</v>
          </cell>
          <cell r="F331">
            <v>853.27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7490.01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45894.39</v>
          </cell>
          <cell r="CJ331">
            <v>0</v>
          </cell>
          <cell r="CK331">
            <v>0</v>
          </cell>
          <cell r="CL331">
            <v>0</v>
          </cell>
        </row>
        <row r="332">
          <cell r="A332" t="str">
            <v>5105010121.101</v>
          </cell>
          <cell r="B332" t="str">
            <v>ค่าเสื่อมราคา-ครุภัณฑ์ก่อสร้าง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127119</v>
          </cell>
        </row>
        <row r="333">
          <cell r="A333" t="str">
            <v>5105010125.101</v>
          </cell>
          <cell r="B333" t="str">
            <v>ค่าเสื่อมราคา-ครุภัณฑ์วิทยาศาสตร์ และการแพทย์</v>
          </cell>
          <cell r="C333">
            <v>23039138.890000001</v>
          </cell>
          <cell r="D333">
            <v>0</v>
          </cell>
          <cell r="E333">
            <v>0</v>
          </cell>
          <cell r="F333">
            <v>83338.84</v>
          </cell>
          <cell r="G333">
            <v>0</v>
          </cell>
          <cell r="H333">
            <v>0</v>
          </cell>
          <cell r="I333">
            <v>104296.5</v>
          </cell>
          <cell r="J333">
            <v>0</v>
          </cell>
          <cell r="K333">
            <v>806610.72</v>
          </cell>
          <cell r="L333">
            <v>0</v>
          </cell>
          <cell r="M333">
            <v>1107425.73</v>
          </cell>
          <cell r="N333">
            <v>0</v>
          </cell>
          <cell r="O333">
            <v>8861372.4199999999</v>
          </cell>
          <cell r="P333">
            <v>241799.61</v>
          </cell>
          <cell r="Q333">
            <v>0</v>
          </cell>
          <cell r="R333">
            <v>0</v>
          </cell>
          <cell r="S333">
            <v>114644.21</v>
          </cell>
          <cell r="T333">
            <v>0</v>
          </cell>
          <cell r="U333">
            <v>42224.1</v>
          </cell>
          <cell r="V333">
            <v>245000.04</v>
          </cell>
          <cell r="W333">
            <v>275927.78999999998</v>
          </cell>
          <cell r="X333">
            <v>1043534.63</v>
          </cell>
          <cell r="Y333">
            <v>89418.31</v>
          </cell>
          <cell r="Z333">
            <v>687279.96</v>
          </cell>
          <cell r="AA333">
            <v>685124.04</v>
          </cell>
          <cell r="AB333">
            <v>423565.36</v>
          </cell>
          <cell r="AC333">
            <v>0</v>
          </cell>
          <cell r="AD333">
            <v>1113653.67</v>
          </cell>
          <cell r="AE333">
            <v>0</v>
          </cell>
          <cell r="AF333">
            <v>203406.64</v>
          </cell>
          <cell r="AG333">
            <v>810462.22</v>
          </cell>
          <cell r="AH333">
            <v>1013615.16</v>
          </cell>
          <cell r="AI333">
            <v>562071.64</v>
          </cell>
          <cell r="AJ333">
            <v>861586.01</v>
          </cell>
          <cell r="AK333">
            <v>15494996.279999999</v>
          </cell>
          <cell r="AL333">
            <v>0</v>
          </cell>
          <cell r="AM333">
            <v>68952.38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88000.04</v>
          </cell>
          <cell r="AT333">
            <v>0</v>
          </cell>
          <cell r="AU333">
            <v>0</v>
          </cell>
          <cell r="AV333">
            <v>0</v>
          </cell>
          <cell r="AW333">
            <v>179032.08</v>
          </cell>
          <cell r="AX333">
            <v>138449.04</v>
          </cell>
          <cell r="AY333">
            <v>0</v>
          </cell>
          <cell r="AZ333">
            <v>0</v>
          </cell>
          <cell r="BA333">
            <v>5460786.5999999996</v>
          </cell>
          <cell r="BB333">
            <v>0</v>
          </cell>
          <cell r="BC333">
            <v>16529976.029999999</v>
          </cell>
          <cell r="BD333">
            <v>259125</v>
          </cell>
          <cell r="BE333">
            <v>1126334.53</v>
          </cell>
          <cell r="BF333">
            <v>0</v>
          </cell>
          <cell r="BG333">
            <v>1449109.08</v>
          </cell>
          <cell r="BH333">
            <v>0</v>
          </cell>
          <cell r="BI333">
            <v>181124.72</v>
          </cell>
          <cell r="BJ333">
            <v>654605.02</v>
          </cell>
          <cell r="BK333">
            <v>0</v>
          </cell>
          <cell r="BL333">
            <v>5305617.34</v>
          </cell>
          <cell r="BM333">
            <v>1289215</v>
          </cell>
          <cell r="BN333">
            <v>1104898.33</v>
          </cell>
          <cell r="BO333">
            <v>575438.79</v>
          </cell>
          <cell r="BP333">
            <v>112660.62</v>
          </cell>
          <cell r="BQ333">
            <v>2607095.8199999998</v>
          </cell>
          <cell r="BR333">
            <v>15972338.51</v>
          </cell>
          <cell r="BS333">
            <v>0</v>
          </cell>
          <cell r="BT333">
            <v>0</v>
          </cell>
          <cell r="BU333">
            <v>3839919.96</v>
          </cell>
          <cell r="BV333">
            <v>0</v>
          </cell>
          <cell r="BW333">
            <v>51699.96</v>
          </cell>
          <cell r="BX333">
            <v>824340</v>
          </cell>
          <cell r="BY333">
            <v>747466.67</v>
          </cell>
          <cell r="BZ333">
            <v>705258.31</v>
          </cell>
          <cell r="CA333">
            <v>210805.1</v>
          </cell>
          <cell r="CB333">
            <v>158084.56</v>
          </cell>
          <cell r="CC333">
            <v>2262321.9</v>
          </cell>
          <cell r="CD333">
            <v>105658.35</v>
          </cell>
          <cell r="CE333">
            <v>2062656.96</v>
          </cell>
          <cell r="CF333">
            <v>0</v>
          </cell>
          <cell r="CG333">
            <v>0</v>
          </cell>
          <cell r="CH333">
            <v>164047.60999999999</v>
          </cell>
          <cell r="CI333">
            <v>1205379.8999999999</v>
          </cell>
          <cell r="CJ333">
            <v>678616.7</v>
          </cell>
          <cell r="CK333">
            <v>0</v>
          </cell>
          <cell r="CL333">
            <v>1383893.16</v>
          </cell>
        </row>
        <row r="334">
          <cell r="A334" t="str">
            <v>5105010127.101</v>
          </cell>
          <cell r="B334" t="str">
            <v>ค่าเสื่อมราคา-อุปกรณ์คอมพิวเตอร์</v>
          </cell>
          <cell r="C334">
            <v>10931.87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100581.64</v>
          </cell>
          <cell r="L334">
            <v>0</v>
          </cell>
          <cell r="M334">
            <v>0</v>
          </cell>
          <cell r="N334">
            <v>0</v>
          </cell>
          <cell r="O334">
            <v>0.02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54813.88</v>
          </cell>
          <cell r="AJ334">
            <v>9930.2800000000007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39448.68</v>
          </cell>
          <cell r="BB334">
            <v>0</v>
          </cell>
          <cell r="BC334">
            <v>206392.7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4901.93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67010.77</v>
          </cell>
        </row>
        <row r="335">
          <cell r="A335" t="str">
            <v>5105010129.101</v>
          </cell>
          <cell r="B335" t="str">
            <v>ค่าเสื่อมราคา - ครุภัณฑ์การศึกษา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1624.89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83298.600000000006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A336" t="str">
            <v>5105010131.101</v>
          </cell>
          <cell r="B336" t="str">
            <v>ค่าเสื่อมราคา-ครุภัณฑ์งานบ้านงานครัว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69579.960000000006</v>
          </cell>
          <cell r="L336">
            <v>0</v>
          </cell>
          <cell r="M336">
            <v>0</v>
          </cell>
          <cell r="N336">
            <v>0</v>
          </cell>
          <cell r="O336">
            <v>533333.29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964866.4</v>
          </cell>
          <cell r="X336">
            <v>0</v>
          </cell>
          <cell r="Y336">
            <v>32413.25</v>
          </cell>
          <cell r="Z336">
            <v>263886.88</v>
          </cell>
          <cell r="AA336">
            <v>0</v>
          </cell>
          <cell r="AB336">
            <v>0</v>
          </cell>
          <cell r="AC336">
            <v>0</v>
          </cell>
          <cell r="AD336">
            <v>250000</v>
          </cell>
          <cell r="AE336">
            <v>0</v>
          </cell>
          <cell r="AF336">
            <v>132191.01</v>
          </cell>
          <cell r="AG336">
            <v>0</v>
          </cell>
          <cell r="AH336">
            <v>0</v>
          </cell>
          <cell r="AI336">
            <v>2390.73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94451.04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0.12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108333.32</v>
          </cell>
          <cell r="BQ336">
            <v>0</v>
          </cell>
          <cell r="BR336">
            <v>83333.279999999999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229166.63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69000</v>
          </cell>
          <cell r="CL336">
            <v>162622.69</v>
          </cell>
        </row>
        <row r="337">
          <cell r="A337" t="str">
            <v>5105010133.101</v>
          </cell>
          <cell r="B337" t="str">
            <v>บัญชีค่าเสื่อมราคา - ครุภัณฑ์กีฬา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</row>
        <row r="338">
          <cell r="A338" t="str">
            <v>5105010135.101</v>
          </cell>
          <cell r="B338" t="str">
            <v>บัญชีค่าเสื่อมราคา - ครุภัณฑ์ดนตรี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</row>
        <row r="339">
          <cell r="A339" t="str">
            <v>5105010137.101</v>
          </cell>
          <cell r="B339" t="str">
            <v>บัญชีค่าเสื่อมราคา - ครุภัณฑ์สนาม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</row>
        <row r="340">
          <cell r="A340" t="str">
            <v>5105010139.101</v>
          </cell>
          <cell r="B340" t="str">
            <v>ค่าเสื่อมราคา-ครุภัณฑ์อื่น</v>
          </cell>
          <cell r="C340">
            <v>141722.35999999999</v>
          </cell>
          <cell r="D340">
            <v>0</v>
          </cell>
          <cell r="E340">
            <v>0</v>
          </cell>
          <cell r="F340">
            <v>1072.08</v>
          </cell>
          <cell r="G340">
            <v>0</v>
          </cell>
          <cell r="H340">
            <v>0</v>
          </cell>
          <cell r="I340">
            <v>0</v>
          </cell>
          <cell r="J340">
            <v>12810.5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24015.84</v>
          </cell>
          <cell r="BD340">
            <v>0</v>
          </cell>
          <cell r="BE340">
            <v>0</v>
          </cell>
          <cell r="BF340">
            <v>0</v>
          </cell>
          <cell r="BG340">
            <v>2299.92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18000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A341" t="str">
            <v>5105010148.101</v>
          </cell>
          <cell r="B341" t="str">
            <v>ค่าตัดจำหน่าย-โปรแกรมคอมพิวเตอร์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6338.9</v>
          </cell>
          <cell r="I341">
            <v>0</v>
          </cell>
          <cell r="J341">
            <v>0</v>
          </cell>
          <cell r="K341">
            <v>6333.36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41936.379999999997</v>
          </cell>
          <cell r="AH341">
            <v>0</v>
          </cell>
          <cell r="AI341">
            <v>0</v>
          </cell>
          <cell r="AJ341">
            <v>0</v>
          </cell>
          <cell r="AK341">
            <v>16107.3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5480.69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4</v>
          </cell>
          <cell r="BE341">
            <v>1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1583.33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999.96</v>
          </cell>
        </row>
        <row r="342">
          <cell r="A342" t="str">
            <v>5105010149.102</v>
          </cell>
          <cell r="B342" t="str">
            <v>ค่าตัดจำหน่าย-สินทรัพย์ที่ไม่มีตัวตนอื่น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 t="str">
            <v>5105010158.101</v>
          </cell>
          <cell r="B343" t="str">
            <v>ค่าเสื่อมราคาส่วนปรับปรุงอาคาร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1603</v>
          </cell>
          <cell r="BX343">
            <v>0</v>
          </cell>
          <cell r="BY343">
            <v>103935.03</v>
          </cell>
          <cell r="BZ343">
            <v>0</v>
          </cell>
          <cell r="CA343">
            <v>0</v>
          </cell>
          <cell r="CB343">
            <v>16800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</row>
        <row r="344">
          <cell r="A344" t="str">
            <v>5105010160.101</v>
          </cell>
          <cell r="B344" t="str">
            <v>ค่าเสื่อมราคาอาคารเพื่อพักอาศัย -  Interface</v>
          </cell>
          <cell r="C344">
            <v>1099242.47</v>
          </cell>
          <cell r="D344">
            <v>154412.34</v>
          </cell>
          <cell r="E344">
            <v>302720.8</v>
          </cell>
          <cell r="F344">
            <v>0</v>
          </cell>
          <cell r="G344">
            <v>325403.96000000002</v>
          </cell>
          <cell r="H344">
            <v>205041.8</v>
          </cell>
          <cell r="I344">
            <v>0</v>
          </cell>
          <cell r="J344">
            <v>0</v>
          </cell>
          <cell r="K344">
            <v>0</v>
          </cell>
          <cell r="L344">
            <v>291124.45</v>
          </cell>
          <cell r="M344">
            <v>0</v>
          </cell>
          <cell r="N344">
            <v>677599.26</v>
          </cell>
          <cell r="O344">
            <v>1163687.3400000001</v>
          </cell>
          <cell r="P344">
            <v>46182.27</v>
          </cell>
          <cell r="Q344">
            <v>125903.16</v>
          </cell>
          <cell r="R344">
            <v>125143.99</v>
          </cell>
          <cell r="S344">
            <v>16386.12</v>
          </cell>
          <cell r="T344">
            <v>181447.59</v>
          </cell>
          <cell r="U344">
            <v>15351.6</v>
          </cell>
          <cell r="V344">
            <v>0</v>
          </cell>
          <cell r="W344">
            <v>0</v>
          </cell>
          <cell r="X344">
            <v>0</v>
          </cell>
          <cell r="Y344">
            <v>86636.72</v>
          </cell>
          <cell r="Z344">
            <v>920.01</v>
          </cell>
          <cell r="AA344">
            <v>0</v>
          </cell>
          <cell r="AB344">
            <v>73326.36</v>
          </cell>
          <cell r="AC344">
            <v>329004</v>
          </cell>
          <cell r="AD344">
            <v>275208</v>
          </cell>
          <cell r="AE344">
            <v>236832.16</v>
          </cell>
          <cell r="AF344">
            <v>20043.990000000002</v>
          </cell>
          <cell r="AG344">
            <v>2383.3200000000002</v>
          </cell>
          <cell r="AH344">
            <v>0</v>
          </cell>
          <cell r="AI344">
            <v>0</v>
          </cell>
          <cell r="AJ344">
            <v>0</v>
          </cell>
          <cell r="AK344">
            <v>2221411.9</v>
          </cell>
          <cell r="AL344">
            <v>0</v>
          </cell>
          <cell r="AM344">
            <v>239828</v>
          </cell>
          <cell r="AN344">
            <v>12632.49</v>
          </cell>
          <cell r="AO344">
            <v>345668</v>
          </cell>
          <cell r="AP344">
            <v>555245.04</v>
          </cell>
          <cell r="AQ344">
            <v>0</v>
          </cell>
          <cell r="AR344">
            <v>1327546.8</v>
          </cell>
          <cell r="AS344">
            <v>239828.04</v>
          </cell>
          <cell r="AT344">
            <v>300647.88</v>
          </cell>
          <cell r="AU344">
            <v>1739160.6</v>
          </cell>
          <cell r="AV344">
            <v>0</v>
          </cell>
          <cell r="AW344">
            <v>0</v>
          </cell>
          <cell r="AX344">
            <v>324293.40000000002</v>
          </cell>
          <cell r="AY344">
            <v>32379.96</v>
          </cell>
          <cell r="AZ344">
            <v>0</v>
          </cell>
          <cell r="BA344">
            <v>616599.71</v>
          </cell>
          <cell r="BB344">
            <v>990265.08</v>
          </cell>
          <cell r="BC344">
            <v>0</v>
          </cell>
          <cell r="BD344">
            <v>544084.73</v>
          </cell>
          <cell r="BE344">
            <v>0</v>
          </cell>
          <cell r="BF344">
            <v>51008.04</v>
          </cell>
          <cell r="BG344">
            <v>912953.52</v>
          </cell>
          <cell r="BH344">
            <v>557155.80000000005</v>
          </cell>
          <cell r="BI344">
            <v>377705.86</v>
          </cell>
          <cell r="BJ344">
            <v>310995.96000000002</v>
          </cell>
          <cell r="BK344">
            <v>0</v>
          </cell>
          <cell r="BL344">
            <v>0</v>
          </cell>
          <cell r="BM344">
            <v>60288</v>
          </cell>
          <cell r="BN344">
            <v>74824</v>
          </cell>
          <cell r="BO344">
            <v>303113.28000000003</v>
          </cell>
          <cell r="BP344">
            <v>0</v>
          </cell>
          <cell r="BQ344">
            <v>20628</v>
          </cell>
          <cell r="BR344">
            <v>2100800.04</v>
          </cell>
          <cell r="BS344">
            <v>269000.03000000003</v>
          </cell>
          <cell r="BT344">
            <v>199940.04</v>
          </cell>
          <cell r="BU344">
            <v>0</v>
          </cell>
          <cell r="BV344">
            <v>0</v>
          </cell>
          <cell r="BW344">
            <v>30400.04</v>
          </cell>
          <cell r="BX344">
            <v>474871.55</v>
          </cell>
          <cell r="BY344">
            <v>0</v>
          </cell>
          <cell r="BZ344">
            <v>69082.320000000007</v>
          </cell>
          <cell r="CA344">
            <v>199839.96</v>
          </cell>
          <cell r="CB344">
            <v>117299.88</v>
          </cell>
          <cell r="CC344">
            <v>489212.56</v>
          </cell>
          <cell r="CD344">
            <v>426680.04</v>
          </cell>
          <cell r="CE344">
            <v>179600.04</v>
          </cell>
          <cell r="CF344">
            <v>52000.05</v>
          </cell>
          <cell r="CG344">
            <v>70979.759999999995</v>
          </cell>
          <cell r="CH344">
            <v>323555.15999999997</v>
          </cell>
          <cell r="CI344">
            <v>0</v>
          </cell>
          <cell r="CJ344">
            <v>439644</v>
          </cell>
          <cell r="CK344">
            <v>0</v>
          </cell>
          <cell r="CL344">
            <v>3056.38</v>
          </cell>
        </row>
        <row r="345">
          <cell r="A345" t="str">
            <v>5105010160.102</v>
          </cell>
          <cell r="B345" t="str">
            <v>ค่าเสื่อมราคาอาคารสำนักงาน-  Interface</v>
          </cell>
          <cell r="C345">
            <v>31138.57</v>
          </cell>
          <cell r="D345">
            <v>400976.27</v>
          </cell>
          <cell r="E345">
            <v>49882.02</v>
          </cell>
          <cell r="F345">
            <v>0</v>
          </cell>
          <cell r="G345">
            <v>87399.97</v>
          </cell>
          <cell r="H345">
            <v>658998.67000000004</v>
          </cell>
          <cell r="I345">
            <v>0</v>
          </cell>
          <cell r="J345">
            <v>856262.86</v>
          </cell>
          <cell r="K345">
            <v>0</v>
          </cell>
          <cell r="L345">
            <v>130141.73</v>
          </cell>
          <cell r="M345">
            <v>1658743.67</v>
          </cell>
          <cell r="N345">
            <v>465608</v>
          </cell>
          <cell r="O345">
            <v>2866973.22</v>
          </cell>
          <cell r="P345">
            <v>498298.69</v>
          </cell>
          <cell r="Q345">
            <v>656625.32999999996</v>
          </cell>
          <cell r="R345">
            <v>3202110.29</v>
          </cell>
          <cell r="S345">
            <v>71059.89</v>
          </cell>
          <cell r="T345">
            <v>97849.82</v>
          </cell>
          <cell r="U345">
            <v>143795.29999999999</v>
          </cell>
          <cell r="V345">
            <v>98864.59</v>
          </cell>
          <cell r="W345">
            <v>2674655.7200000002</v>
          </cell>
          <cell r="X345">
            <v>120227.01</v>
          </cell>
          <cell r="Y345">
            <v>340752.06</v>
          </cell>
          <cell r="Z345">
            <v>86079.96</v>
          </cell>
          <cell r="AA345">
            <v>3570.96</v>
          </cell>
          <cell r="AB345">
            <v>18842.52</v>
          </cell>
          <cell r="AC345">
            <v>225002.64</v>
          </cell>
          <cell r="AD345">
            <v>80777.279999999999</v>
          </cell>
          <cell r="AE345">
            <v>89443.33</v>
          </cell>
          <cell r="AF345">
            <v>66975.39</v>
          </cell>
          <cell r="AG345">
            <v>205402.2</v>
          </cell>
          <cell r="AH345">
            <v>778559.6</v>
          </cell>
          <cell r="AI345">
            <v>38369.440000000002</v>
          </cell>
          <cell r="AJ345">
            <v>68150.02</v>
          </cell>
          <cell r="AK345">
            <v>4128431.83</v>
          </cell>
          <cell r="AL345">
            <v>197003.88</v>
          </cell>
          <cell r="AM345">
            <v>127120</v>
          </cell>
          <cell r="AN345">
            <v>1515748.05</v>
          </cell>
          <cell r="AO345">
            <v>580160.81000000006</v>
          </cell>
          <cell r="AP345">
            <v>108761.76</v>
          </cell>
          <cell r="AQ345">
            <v>5693.31</v>
          </cell>
          <cell r="AR345">
            <v>4023905.88</v>
          </cell>
          <cell r="AS345">
            <v>45920.04</v>
          </cell>
          <cell r="AT345">
            <v>1001126.76</v>
          </cell>
          <cell r="AU345">
            <v>833685.71</v>
          </cell>
          <cell r="AV345">
            <v>32811</v>
          </cell>
          <cell r="AW345">
            <v>26312</v>
          </cell>
          <cell r="AX345">
            <v>1000819.92</v>
          </cell>
          <cell r="AY345">
            <v>45026.64</v>
          </cell>
          <cell r="AZ345">
            <v>130003.5</v>
          </cell>
          <cell r="BA345">
            <v>2090598</v>
          </cell>
          <cell r="BB345">
            <v>3341891.88</v>
          </cell>
          <cell r="BC345">
            <v>5957572.2000000002</v>
          </cell>
          <cell r="BD345">
            <v>1225759.99</v>
          </cell>
          <cell r="BE345">
            <v>61967.96</v>
          </cell>
          <cell r="BF345">
            <v>126988.2</v>
          </cell>
          <cell r="BG345">
            <v>3689966.67</v>
          </cell>
          <cell r="BH345">
            <v>24183.96</v>
          </cell>
          <cell r="BI345">
            <v>266942.14</v>
          </cell>
          <cell r="BJ345">
            <v>123450.86</v>
          </cell>
          <cell r="BK345">
            <v>0</v>
          </cell>
          <cell r="BL345">
            <v>501364.17</v>
          </cell>
          <cell r="BM345">
            <v>574270</v>
          </cell>
          <cell r="BN345">
            <v>267876.65000000002</v>
          </cell>
          <cell r="BO345">
            <v>413453.28</v>
          </cell>
          <cell r="BP345">
            <v>68573.25</v>
          </cell>
          <cell r="BQ345">
            <v>59433</v>
          </cell>
          <cell r="BR345">
            <v>23494728.59</v>
          </cell>
          <cell r="BS345">
            <v>58003.92</v>
          </cell>
          <cell r="BT345">
            <v>309120</v>
          </cell>
          <cell r="BU345">
            <v>0</v>
          </cell>
          <cell r="BV345">
            <v>0</v>
          </cell>
          <cell r="BW345">
            <v>0</v>
          </cell>
          <cell r="BX345">
            <v>1498486.76</v>
          </cell>
          <cell r="BY345">
            <v>0</v>
          </cell>
          <cell r="BZ345">
            <v>384864.36</v>
          </cell>
          <cell r="CA345">
            <v>59199.96</v>
          </cell>
          <cell r="CB345">
            <v>0</v>
          </cell>
          <cell r="CC345">
            <v>0</v>
          </cell>
          <cell r="CD345">
            <v>0</v>
          </cell>
          <cell r="CE345">
            <v>163669.79999999999</v>
          </cell>
          <cell r="CF345">
            <v>440636.77</v>
          </cell>
          <cell r="CG345">
            <v>81359.929999999993</v>
          </cell>
          <cell r="CH345">
            <v>57579.96</v>
          </cell>
          <cell r="CI345">
            <v>0</v>
          </cell>
          <cell r="CJ345">
            <v>2210090.16</v>
          </cell>
          <cell r="CK345">
            <v>0</v>
          </cell>
          <cell r="CL345">
            <v>6435.36</v>
          </cell>
        </row>
        <row r="346">
          <cell r="A346" t="str">
            <v>5105010160.103</v>
          </cell>
          <cell r="B346" t="str">
            <v>ค่าเสื่อมราคาอาคารเพื่อประโยชน์อื่น- Interface</v>
          </cell>
          <cell r="C346">
            <v>57520.37</v>
          </cell>
          <cell r="D346">
            <v>97429.26</v>
          </cell>
          <cell r="E346">
            <v>43681.16</v>
          </cell>
          <cell r="F346">
            <v>140900</v>
          </cell>
          <cell r="G346">
            <v>9500</v>
          </cell>
          <cell r="H346">
            <v>9691.93</v>
          </cell>
          <cell r="I346">
            <v>0</v>
          </cell>
          <cell r="J346">
            <v>0</v>
          </cell>
          <cell r="K346">
            <v>0</v>
          </cell>
          <cell r="L346">
            <v>79747.53</v>
          </cell>
          <cell r="M346">
            <v>19584.93</v>
          </cell>
          <cell r="N346">
            <v>0</v>
          </cell>
          <cell r="O346">
            <v>46142.81</v>
          </cell>
          <cell r="P346">
            <v>10466.66</v>
          </cell>
          <cell r="Q346">
            <v>155884.4</v>
          </cell>
          <cell r="R346">
            <v>92846.65</v>
          </cell>
          <cell r="S346">
            <v>162921.60000000001</v>
          </cell>
          <cell r="T346">
            <v>67317.56</v>
          </cell>
          <cell r="U346">
            <v>0</v>
          </cell>
          <cell r="V346">
            <v>5333.28</v>
          </cell>
          <cell r="W346">
            <v>139145.39000000001</v>
          </cell>
          <cell r="X346">
            <v>28351.759999999998</v>
          </cell>
          <cell r="Y346">
            <v>124311.01</v>
          </cell>
          <cell r="Z346">
            <v>2360.04</v>
          </cell>
          <cell r="AA346">
            <v>18197.52</v>
          </cell>
          <cell r="AB346">
            <v>0</v>
          </cell>
          <cell r="AC346">
            <v>0</v>
          </cell>
          <cell r="AD346">
            <v>0</v>
          </cell>
          <cell r="AE346">
            <v>18247.900000000001</v>
          </cell>
          <cell r="AF346">
            <v>28512</v>
          </cell>
          <cell r="AG346">
            <v>105936</v>
          </cell>
          <cell r="AH346">
            <v>67010.350000000006</v>
          </cell>
          <cell r="AI346">
            <v>14999.12</v>
          </cell>
          <cell r="AJ346">
            <v>71666.679999999993</v>
          </cell>
          <cell r="AK346">
            <v>127107.6</v>
          </cell>
          <cell r="AL346">
            <v>0</v>
          </cell>
          <cell r="AM346">
            <v>18000</v>
          </cell>
          <cell r="AN346">
            <v>102334.33</v>
          </cell>
          <cell r="AO346">
            <v>23333.34</v>
          </cell>
          <cell r="AP346">
            <v>108444.16</v>
          </cell>
          <cell r="AQ346">
            <v>218390.04</v>
          </cell>
          <cell r="AR346">
            <v>0</v>
          </cell>
          <cell r="AS346">
            <v>73262.28</v>
          </cell>
          <cell r="AT346">
            <v>68767.56</v>
          </cell>
          <cell r="AU346">
            <v>414955.41</v>
          </cell>
          <cell r="AV346">
            <v>88940.64</v>
          </cell>
          <cell r="AW346">
            <v>6200</v>
          </cell>
          <cell r="AX346">
            <v>0</v>
          </cell>
          <cell r="AY346">
            <v>351200.04</v>
          </cell>
          <cell r="AZ346">
            <v>308639.52</v>
          </cell>
          <cell r="BA346">
            <v>137109.96</v>
          </cell>
          <cell r="BB346">
            <v>149485.68</v>
          </cell>
          <cell r="BC346">
            <v>0</v>
          </cell>
          <cell r="BD346">
            <v>358659.78</v>
          </cell>
          <cell r="BE346">
            <v>0</v>
          </cell>
          <cell r="BF346">
            <v>27066.720000000001</v>
          </cell>
          <cell r="BG346">
            <v>0</v>
          </cell>
          <cell r="BH346">
            <v>0</v>
          </cell>
          <cell r="BI346">
            <v>0</v>
          </cell>
          <cell r="BJ346">
            <v>45111.199999999997</v>
          </cell>
          <cell r="BK346">
            <v>0</v>
          </cell>
          <cell r="BL346">
            <v>0</v>
          </cell>
          <cell r="BM346">
            <v>19403.59</v>
          </cell>
          <cell r="BN346">
            <v>69385.16</v>
          </cell>
          <cell r="BO346">
            <v>46959.3</v>
          </cell>
          <cell r="BP346">
            <v>19096.8</v>
          </cell>
          <cell r="BQ346">
            <v>73499.09</v>
          </cell>
          <cell r="BR346">
            <v>3119876.64</v>
          </cell>
          <cell r="BS346">
            <v>54876</v>
          </cell>
          <cell r="BT346">
            <v>43160.04</v>
          </cell>
          <cell r="BU346">
            <v>0</v>
          </cell>
          <cell r="BV346">
            <v>58990.96</v>
          </cell>
          <cell r="BW346">
            <v>140344.01999999999</v>
          </cell>
          <cell r="BX346">
            <v>53444.04</v>
          </cell>
          <cell r="BY346">
            <v>18084.25</v>
          </cell>
          <cell r="BZ346">
            <v>71918.64</v>
          </cell>
          <cell r="CA346">
            <v>6653.28</v>
          </cell>
          <cell r="CB346">
            <v>126607.49</v>
          </cell>
          <cell r="CC346">
            <v>123560</v>
          </cell>
          <cell r="CD346">
            <v>444528</v>
          </cell>
          <cell r="CE346">
            <v>15317.04</v>
          </cell>
          <cell r="CF346">
            <v>16480.060000000001</v>
          </cell>
          <cell r="CG346">
            <v>24399.96</v>
          </cell>
          <cell r="CH346">
            <v>221775.72</v>
          </cell>
          <cell r="CI346">
            <v>0</v>
          </cell>
          <cell r="CJ346">
            <v>0</v>
          </cell>
          <cell r="CK346">
            <v>24780</v>
          </cell>
          <cell r="CL346">
            <v>25790</v>
          </cell>
        </row>
        <row r="347">
          <cell r="A347" t="str">
            <v>5105010160.104</v>
          </cell>
          <cell r="B347" t="str">
            <v>ค่าเสื่อมราคาสิ่งปลูกสร้าง -Interface</v>
          </cell>
          <cell r="C347">
            <v>135478</v>
          </cell>
          <cell r="D347">
            <v>95898.07</v>
          </cell>
          <cell r="E347">
            <v>214198.98</v>
          </cell>
          <cell r="F347">
            <v>247541.98</v>
          </cell>
          <cell r="G347">
            <v>57107.18</v>
          </cell>
          <cell r="H347">
            <v>119300.58</v>
          </cell>
          <cell r="I347">
            <v>0</v>
          </cell>
          <cell r="J347">
            <v>33248.379999999997</v>
          </cell>
          <cell r="K347">
            <v>0</v>
          </cell>
          <cell r="L347">
            <v>0</v>
          </cell>
          <cell r="M347">
            <v>301491.32</v>
          </cell>
          <cell r="N347">
            <v>0</v>
          </cell>
          <cell r="O347">
            <v>548020.96</v>
          </cell>
          <cell r="P347">
            <v>42999.98</v>
          </cell>
          <cell r="Q347">
            <v>47516.67</v>
          </cell>
          <cell r="R347">
            <v>75753.990000000005</v>
          </cell>
          <cell r="S347">
            <v>19166.66</v>
          </cell>
          <cell r="T347">
            <v>33360</v>
          </cell>
          <cell r="U347">
            <v>54586.67</v>
          </cell>
          <cell r="V347">
            <v>39966.97</v>
          </cell>
          <cell r="W347">
            <v>269336.71000000002</v>
          </cell>
          <cell r="X347">
            <v>90508.67</v>
          </cell>
          <cell r="Y347">
            <v>511911.87</v>
          </cell>
          <cell r="Z347">
            <v>232384.74</v>
          </cell>
          <cell r="AA347">
            <v>66587.88</v>
          </cell>
          <cell r="AB347">
            <v>13845.36</v>
          </cell>
          <cell r="AC347">
            <v>179386.65</v>
          </cell>
          <cell r="AD347">
            <v>231567.07</v>
          </cell>
          <cell r="AE347">
            <v>0</v>
          </cell>
          <cell r="AF347">
            <v>38233.33</v>
          </cell>
          <cell r="AG347">
            <v>26946.48</v>
          </cell>
          <cell r="AH347">
            <v>84504.8</v>
          </cell>
          <cell r="AI347">
            <v>0</v>
          </cell>
          <cell r="AJ347">
            <v>0</v>
          </cell>
          <cell r="AK347">
            <v>248920.84</v>
          </cell>
          <cell r="AL347">
            <v>58266.720000000001</v>
          </cell>
          <cell r="AM347">
            <v>35900</v>
          </cell>
          <cell r="AN347">
            <v>257777.05</v>
          </cell>
          <cell r="AO347">
            <v>98516</v>
          </cell>
          <cell r="AP347">
            <v>210268.63</v>
          </cell>
          <cell r="AQ347">
            <v>0</v>
          </cell>
          <cell r="AR347">
            <v>93960</v>
          </cell>
          <cell r="AS347">
            <v>159983.54</v>
          </cell>
          <cell r="AT347">
            <v>320838.07</v>
          </cell>
          <cell r="AU347">
            <v>23060</v>
          </cell>
          <cell r="AV347">
            <v>268428.36</v>
          </cell>
          <cell r="AW347">
            <v>0</v>
          </cell>
          <cell r="AX347">
            <v>33333.360000000001</v>
          </cell>
          <cell r="AY347">
            <v>0</v>
          </cell>
          <cell r="AZ347">
            <v>37740.839999999997</v>
          </cell>
          <cell r="BA347">
            <v>129111.12</v>
          </cell>
          <cell r="BB347">
            <v>49468.800000000003</v>
          </cell>
          <cell r="BC347">
            <v>0</v>
          </cell>
          <cell r="BD347">
            <v>313406.65000000002</v>
          </cell>
          <cell r="BE347">
            <v>100528.53</v>
          </cell>
          <cell r="BF347">
            <v>33990</v>
          </cell>
          <cell r="BG347">
            <v>566573.87</v>
          </cell>
          <cell r="BH347">
            <v>77190.36</v>
          </cell>
          <cell r="BI347">
            <v>200174.55</v>
          </cell>
          <cell r="BJ347">
            <v>86162.84</v>
          </cell>
          <cell r="BK347">
            <v>1826.64</v>
          </cell>
          <cell r="BL347">
            <v>0</v>
          </cell>
          <cell r="BM347">
            <v>249487.06</v>
          </cell>
          <cell r="BN347">
            <v>52291.47</v>
          </cell>
          <cell r="BO347">
            <v>30333.34</v>
          </cell>
          <cell r="BP347">
            <v>150975.57999999999</v>
          </cell>
          <cell r="BQ347">
            <v>5220</v>
          </cell>
          <cell r="BR347">
            <v>312064.23</v>
          </cell>
          <cell r="BS347">
            <v>96587.68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46293.32</v>
          </cell>
          <cell r="BY347">
            <v>0</v>
          </cell>
          <cell r="BZ347">
            <v>203545.32</v>
          </cell>
          <cell r="CA347">
            <v>0</v>
          </cell>
          <cell r="CB347">
            <v>0</v>
          </cell>
          <cell r="CC347">
            <v>9620.26</v>
          </cell>
          <cell r="CD347">
            <v>0</v>
          </cell>
          <cell r="CE347">
            <v>0</v>
          </cell>
          <cell r="CF347">
            <v>54219.58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260614.3</v>
          </cell>
          <cell r="CL347">
            <v>135300</v>
          </cell>
        </row>
        <row r="348">
          <cell r="A348" t="str">
            <v>5105010160.105</v>
          </cell>
          <cell r="B348" t="str">
            <v>ค่าเสื่อมราคาระบบประปา  -Interface</v>
          </cell>
          <cell r="C348">
            <v>0</v>
          </cell>
          <cell r="D348">
            <v>30372.51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10893.36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5306.67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6078.92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127768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9657.1200000000008</v>
          </cell>
          <cell r="BD348">
            <v>0</v>
          </cell>
          <cell r="BE348">
            <v>5063.83</v>
          </cell>
          <cell r="BF348">
            <v>9053.2800000000007</v>
          </cell>
          <cell r="BG348">
            <v>565976.07999999996</v>
          </cell>
          <cell r="BH348">
            <v>11666.64</v>
          </cell>
          <cell r="BI348">
            <v>49605.39</v>
          </cell>
          <cell r="BJ348">
            <v>59808.66</v>
          </cell>
          <cell r="BK348">
            <v>0</v>
          </cell>
          <cell r="BL348">
            <v>0</v>
          </cell>
          <cell r="BM348">
            <v>72781.929999999993</v>
          </cell>
          <cell r="BN348">
            <v>0</v>
          </cell>
          <cell r="BO348">
            <v>187977.56</v>
          </cell>
          <cell r="BP348">
            <v>26792.98</v>
          </cell>
          <cell r="BQ348">
            <v>6533.28</v>
          </cell>
          <cell r="BR348">
            <v>132118.20000000001</v>
          </cell>
          <cell r="BS348">
            <v>0</v>
          </cell>
          <cell r="BT348">
            <v>7169</v>
          </cell>
          <cell r="BU348">
            <v>0</v>
          </cell>
          <cell r="BV348">
            <v>0</v>
          </cell>
          <cell r="BW348">
            <v>0</v>
          </cell>
          <cell r="BX348">
            <v>174569.52</v>
          </cell>
          <cell r="BY348">
            <v>39473.96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5353.3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4700.04</v>
          </cell>
        </row>
        <row r="349">
          <cell r="A349" t="str">
            <v>5105010160.106</v>
          </cell>
          <cell r="B349" t="str">
            <v>ค่าเสื่อมราคาระบบบำบัดน้ำเสีย - Interface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61000.04</v>
          </cell>
          <cell r="AK349">
            <v>5296.15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5126.67</v>
          </cell>
          <cell r="AX349">
            <v>0</v>
          </cell>
          <cell r="AY349">
            <v>0</v>
          </cell>
          <cell r="AZ349">
            <v>7000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54859.68</v>
          </cell>
          <cell r="BH349">
            <v>31496.639999999999</v>
          </cell>
          <cell r="BI349">
            <v>55999.92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16698.18</v>
          </cell>
          <cell r="BP349">
            <v>0</v>
          </cell>
          <cell r="BQ349">
            <v>246000</v>
          </cell>
          <cell r="BR349">
            <v>104166.6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1883.16</v>
          </cell>
          <cell r="BX349">
            <v>0</v>
          </cell>
          <cell r="BY349">
            <v>0</v>
          </cell>
          <cell r="BZ349">
            <v>158696.4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8482.44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14000.04</v>
          </cell>
          <cell r="CK349">
            <v>0</v>
          </cell>
          <cell r="CL349">
            <v>0</v>
          </cell>
        </row>
        <row r="350">
          <cell r="A350" t="str">
            <v>5105010160.107</v>
          </cell>
          <cell r="B350" t="str">
            <v>ค่าเสื่อมราคาระบบไฟฟ้า  -Interface</v>
          </cell>
          <cell r="C350">
            <v>0</v>
          </cell>
          <cell r="D350">
            <v>264853.45</v>
          </cell>
          <cell r="E350">
            <v>23113.05</v>
          </cell>
          <cell r="F350">
            <v>0</v>
          </cell>
          <cell r="G350">
            <v>0</v>
          </cell>
          <cell r="H350">
            <v>85819.77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85209.48</v>
          </cell>
          <cell r="P350">
            <v>49666.67</v>
          </cell>
          <cell r="Q350">
            <v>239903.56</v>
          </cell>
          <cell r="R350">
            <v>5947.6</v>
          </cell>
          <cell r="S350">
            <v>83399.850000000006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41192.870000000003</v>
          </cell>
          <cell r="Y350">
            <v>19527.349999999999</v>
          </cell>
          <cell r="Z350">
            <v>0</v>
          </cell>
          <cell r="AA350">
            <v>0</v>
          </cell>
          <cell r="AB350">
            <v>26331.96</v>
          </cell>
          <cell r="AC350">
            <v>0</v>
          </cell>
          <cell r="AD350">
            <v>99733.33</v>
          </cell>
          <cell r="AE350">
            <v>0</v>
          </cell>
          <cell r="AF350">
            <v>8026.67</v>
          </cell>
          <cell r="AG350">
            <v>0</v>
          </cell>
          <cell r="AH350">
            <v>135309.15</v>
          </cell>
          <cell r="AI350">
            <v>51941.9</v>
          </cell>
          <cell r="AJ350">
            <v>3638.03</v>
          </cell>
          <cell r="AK350">
            <v>0</v>
          </cell>
          <cell r="AL350">
            <v>0</v>
          </cell>
          <cell r="AM350">
            <v>0</v>
          </cell>
          <cell r="AN350">
            <v>99966.65</v>
          </cell>
          <cell r="AO350">
            <v>0</v>
          </cell>
          <cell r="AP350">
            <v>114312.33</v>
          </cell>
          <cell r="AQ350">
            <v>0</v>
          </cell>
          <cell r="AR350">
            <v>0</v>
          </cell>
          <cell r="AS350">
            <v>68237.88</v>
          </cell>
          <cell r="AT350">
            <v>80058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44062.16</v>
          </cell>
          <cell r="BA350">
            <v>0</v>
          </cell>
          <cell r="BB350">
            <v>0</v>
          </cell>
          <cell r="BC350">
            <v>73535.039999999994</v>
          </cell>
          <cell r="BD350">
            <v>334999</v>
          </cell>
          <cell r="BE350">
            <v>46666.6</v>
          </cell>
          <cell r="BF350">
            <v>0</v>
          </cell>
          <cell r="BG350">
            <v>874343.66</v>
          </cell>
          <cell r="BH350">
            <v>99999.96</v>
          </cell>
          <cell r="BI350">
            <v>105528.9</v>
          </cell>
          <cell r="BJ350">
            <v>6892.2</v>
          </cell>
          <cell r="BK350">
            <v>0</v>
          </cell>
          <cell r="BL350">
            <v>0</v>
          </cell>
          <cell r="BM350">
            <v>0</v>
          </cell>
          <cell r="BN350">
            <v>50666.67</v>
          </cell>
          <cell r="BO350">
            <v>0</v>
          </cell>
          <cell r="BP350">
            <v>0</v>
          </cell>
          <cell r="BQ350">
            <v>0</v>
          </cell>
          <cell r="BR350">
            <v>902071.04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124129.65</v>
          </cell>
          <cell r="BY350">
            <v>9800.0400000000009</v>
          </cell>
          <cell r="BZ350">
            <v>41333.35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33333.360000000001</v>
          </cell>
          <cell r="CI350">
            <v>0</v>
          </cell>
          <cell r="CJ350">
            <v>83065.320000000007</v>
          </cell>
          <cell r="CK350">
            <v>0</v>
          </cell>
          <cell r="CL350">
            <v>17199.96</v>
          </cell>
        </row>
        <row r="351">
          <cell r="A351" t="str">
            <v>5105010160.108</v>
          </cell>
          <cell r="B351" t="str">
            <v>ค่าเสื่อมราคาระบบโทรศัพท์ - Interface</v>
          </cell>
          <cell r="C351">
            <v>0</v>
          </cell>
          <cell r="D351">
            <v>0</v>
          </cell>
          <cell r="E351">
            <v>33269.29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6598.26</v>
          </cell>
          <cell r="R351">
            <v>46366.7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199388.55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263898.12</v>
          </cell>
          <cell r="BD351">
            <v>0</v>
          </cell>
          <cell r="BE351">
            <v>23933.26</v>
          </cell>
          <cell r="BF351">
            <v>0</v>
          </cell>
          <cell r="BG351">
            <v>11403.48</v>
          </cell>
          <cell r="BH351">
            <v>0</v>
          </cell>
          <cell r="BI351">
            <v>0</v>
          </cell>
          <cell r="BJ351">
            <v>15983.4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32000.04</v>
          </cell>
          <cell r="BS351">
            <v>0</v>
          </cell>
          <cell r="BT351">
            <v>14380.8</v>
          </cell>
          <cell r="BU351">
            <v>0</v>
          </cell>
          <cell r="BV351">
            <v>7824.36</v>
          </cell>
          <cell r="BW351">
            <v>0</v>
          </cell>
          <cell r="BX351">
            <v>0</v>
          </cell>
          <cell r="BY351">
            <v>0</v>
          </cell>
          <cell r="BZ351">
            <v>19337.5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511348.46</v>
          </cell>
          <cell r="CK351">
            <v>0</v>
          </cell>
          <cell r="CL351">
            <v>0</v>
          </cell>
        </row>
        <row r="352">
          <cell r="A352" t="str">
            <v>5105010160.109</v>
          </cell>
          <cell r="B352" t="str">
            <v>ค่าเสื่อมราคาระบบถนนภายใน - Interface</v>
          </cell>
          <cell r="C352">
            <v>0</v>
          </cell>
          <cell r="D352">
            <v>0</v>
          </cell>
          <cell r="E352">
            <v>29875.35</v>
          </cell>
          <cell r="F352">
            <v>0</v>
          </cell>
          <cell r="G352">
            <v>16668.28</v>
          </cell>
          <cell r="H352">
            <v>8492.92</v>
          </cell>
          <cell r="I352">
            <v>0</v>
          </cell>
          <cell r="J352">
            <v>22015.27</v>
          </cell>
          <cell r="K352">
            <v>0</v>
          </cell>
          <cell r="L352">
            <v>0</v>
          </cell>
          <cell r="M352">
            <v>225215.32</v>
          </cell>
          <cell r="N352">
            <v>45000</v>
          </cell>
          <cell r="O352">
            <v>0</v>
          </cell>
          <cell r="P352">
            <v>0</v>
          </cell>
          <cell r="Q352">
            <v>78536.070000000007</v>
          </cell>
          <cell r="R352">
            <v>61646.66</v>
          </cell>
          <cell r="S352">
            <v>32083.32</v>
          </cell>
          <cell r="T352">
            <v>103299.96</v>
          </cell>
          <cell r="U352">
            <v>35305.32</v>
          </cell>
          <cell r="V352">
            <v>4433.38</v>
          </cell>
          <cell r="W352">
            <v>0</v>
          </cell>
          <cell r="X352">
            <v>20756.11</v>
          </cell>
          <cell r="Y352">
            <v>225037.52</v>
          </cell>
          <cell r="Z352">
            <v>0</v>
          </cell>
          <cell r="AA352">
            <v>0</v>
          </cell>
          <cell r="AB352">
            <v>27701.279999999999</v>
          </cell>
          <cell r="AC352">
            <v>0</v>
          </cell>
          <cell r="AD352">
            <v>103410</v>
          </cell>
          <cell r="AE352">
            <v>36564.160000000003</v>
          </cell>
          <cell r="AF352">
            <v>0</v>
          </cell>
          <cell r="AG352">
            <v>28946.9</v>
          </cell>
          <cell r="AH352">
            <v>50222.18</v>
          </cell>
          <cell r="AI352">
            <v>0</v>
          </cell>
          <cell r="AJ352">
            <v>0</v>
          </cell>
          <cell r="AK352">
            <v>6278.15</v>
          </cell>
          <cell r="AL352">
            <v>0</v>
          </cell>
          <cell r="AM352">
            <v>0</v>
          </cell>
          <cell r="AN352">
            <v>38748.980000000003</v>
          </cell>
          <cell r="AO352">
            <v>0</v>
          </cell>
          <cell r="AP352">
            <v>14920.76</v>
          </cell>
          <cell r="AQ352">
            <v>0</v>
          </cell>
          <cell r="AR352">
            <v>0</v>
          </cell>
          <cell r="AS352">
            <v>0</v>
          </cell>
          <cell r="AT352">
            <v>68704.44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13611.06</v>
          </cell>
          <cell r="BA352">
            <v>133066.68</v>
          </cell>
          <cell r="BB352">
            <v>0</v>
          </cell>
          <cell r="BC352">
            <v>2923.92</v>
          </cell>
          <cell r="BD352">
            <v>216953.33</v>
          </cell>
          <cell r="BE352">
            <v>0</v>
          </cell>
          <cell r="BF352">
            <v>17670</v>
          </cell>
          <cell r="BG352">
            <v>215771.83</v>
          </cell>
          <cell r="BH352">
            <v>56209.68</v>
          </cell>
          <cell r="BI352">
            <v>139999.82999999999</v>
          </cell>
          <cell r="BJ352">
            <v>19800</v>
          </cell>
          <cell r="BK352">
            <v>0</v>
          </cell>
          <cell r="BL352">
            <v>0</v>
          </cell>
          <cell r="BM352">
            <v>7333.33</v>
          </cell>
          <cell r="BN352">
            <v>35498.33</v>
          </cell>
          <cell r="BO352">
            <v>341320.06</v>
          </cell>
          <cell r="BP352">
            <v>13333.2</v>
          </cell>
          <cell r="BQ352">
            <v>0</v>
          </cell>
          <cell r="BR352">
            <v>14666.64</v>
          </cell>
          <cell r="BS352">
            <v>29900.04</v>
          </cell>
          <cell r="BT352">
            <v>0</v>
          </cell>
          <cell r="BU352">
            <v>270000</v>
          </cell>
          <cell r="BV352">
            <v>2723.76</v>
          </cell>
          <cell r="BW352">
            <v>34956.18</v>
          </cell>
          <cell r="BX352">
            <v>0</v>
          </cell>
          <cell r="BY352">
            <v>14799.96</v>
          </cell>
          <cell r="BZ352">
            <v>14464</v>
          </cell>
          <cell r="CA352">
            <v>0</v>
          </cell>
          <cell r="CB352">
            <v>99697.56</v>
          </cell>
          <cell r="CC352">
            <v>0</v>
          </cell>
          <cell r="CD352">
            <v>0</v>
          </cell>
          <cell r="CE352">
            <v>6333.36</v>
          </cell>
          <cell r="CF352">
            <v>13532.74</v>
          </cell>
          <cell r="CG352">
            <v>0</v>
          </cell>
          <cell r="CH352">
            <v>96300</v>
          </cell>
          <cell r="CI352">
            <v>0</v>
          </cell>
          <cell r="CJ352">
            <v>155640.1</v>
          </cell>
          <cell r="CK352">
            <v>0</v>
          </cell>
          <cell r="CL352">
            <v>2420.04</v>
          </cell>
        </row>
        <row r="353">
          <cell r="A353" t="str">
            <v>5105010161.101</v>
          </cell>
          <cell r="B353" t="str">
            <v>ค่าเสื่อมราคาครุภัณฑ์สำนักงาน- Interface</v>
          </cell>
          <cell r="C353">
            <v>1795452.4</v>
          </cell>
          <cell r="D353">
            <v>360540.11</v>
          </cell>
          <cell r="E353">
            <v>166030.1</v>
          </cell>
          <cell r="F353">
            <v>111110.26</v>
          </cell>
          <cell r="G353">
            <v>244170.63</v>
          </cell>
          <cell r="H353">
            <v>183049.12</v>
          </cell>
          <cell r="I353">
            <v>28630.75</v>
          </cell>
          <cell r="J353">
            <v>1554460.85</v>
          </cell>
          <cell r="K353">
            <v>25166.5</v>
          </cell>
          <cell r="L353">
            <v>368208.26</v>
          </cell>
          <cell r="M353">
            <v>487983.35999999999</v>
          </cell>
          <cell r="N353">
            <v>94434.28</v>
          </cell>
          <cell r="O353">
            <v>1144990.3700000001</v>
          </cell>
          <cell r="P353">
            <v>578091.25</v>
          </cell>
          <cell r="Q353">
            <v>379394.16</v>
          </cell>
          <cell r="R353">
            <v>581531.5</v>
          </cell>
          <cell r="S353">
            <v>529432.29</v>
          </cell>
          <cell r="T353">
            <v>608928.92000000004</v>
          </cell>
          <cell r="U353">
            <v>143243.91</v>
          </cell>
          <cell r="V353">
            <v>129237.05</v>
          </cell>
          <cell r="W353">
            <v>2153885.83</v>
          </cell>
          <cell r="X353">
            <v>380395.65</v>
          </cell>
          <cell r="Y353">
            <v>938807.25</v>
          </cell>
          <cell r="Z353">
            <v>431439.43</v>
          </cell>
          <cell r="AA353">
            <v>119440.97</v>
          </cell>
          <cell r="AB353">
            <v>112841.31</v>
          </cell>
          <cell r="AC353">
            <v>694394.18</v>
          </cell>
          <cell r="AD353">
            <v>875088.52</v>
          </cell>
          <cell r="AE353">
            <v>726767.24</v>
          </cell>
          <cell r="AF353">
            <v>197403.43</v>
          </cell>
          <cell r="AG353">
            <v>346333.21</v>
          </cell>
          <cell r="AH353">
            <v>675040.04</v>
          </cell>
          <cell r="AI353">
            <v>381382.26</v>
          </cell>
          <cell r="AJ353">
            <v>364288.22</v>
          </cell>
          <cell r="AK353">
            <v>3380824.1</v>
          </cell>
          <cell r="AL353">
            <v>293965.96999999997</v>
          </cell>
          <cell r="AM353">
            <v>357742.41</v>
          </cell>
          <cell r="AN353">
            <v>1763538.36</v>
          </cell>
          <cell r="AO353">
            <v>369011.93</v>
          </cell>
          <cell r="AP353">
            <v>801839.5</v>
          </cell>
          <cell r="AQ353">
            <v>70704.320000000007</v>
          </cell>
          <cell r="AR353">
            <v>3054387.42</v>
          </cell>
          <cell r="AS353">
            <v>338966.95</v>
          </cell>
          <cell r="AT353">
            <v>1107564.1100000001</v>
          </cell>
          <cell r="AU353">
            <v>1152901.74</v>
          </cell>
          <cell r="AV353">
            <v>351584.07</v>
          </cell>
          <cell r="AW353">
            <v>122004.68</v>
          </cell>
          <cell r="AX353">
            <v>187755.06</v>
          </cell>
          <cell r="AY353">
            <v>406839.34</v>
          </cell>
          <cell r="AZ353">
            <v>324667.27</v>
          </cell>
          <cell r="BA353">
            <v>1422999.3</v>
          </cell>
          <cell r="BB353">
            <v>1619937.37</v>
          </cell>
          <cell r="BC353">
            <v>779298.61</v>
          </cell>
          <cell r="BD353">
            <v>1074995.33</v>
          </cell>
          <cell r="BE353">
            <v>151437.91</v>
          </cell>
          <cell r="BF353">
            <v>303722.28000000003</v>
          </cell>
          <cell r="BG353">
            <v>3516558.61</v>
          </cell>
          <cell r="BH353">
            <v>387681.43</v>
          </cell>
          <cell r="BI353">
            <v>340015.26</v>
          </cell>
          <cell r="BJ353">
            <v>259430.76</v>
          </cell>
          <cell r="BK353">
            <v>118666.28</v>
          </cell>
          <cell r="BL353">
            <v>1964708.72</v>
          </cell>
          <cell r="BM353">
            <v>971458.39</v>
          </cell>
          <cell r="BN353">
            <v>861303.31</v>
          </cell>
          <cell r="BO353">
            <v>2359650.39</v>
          </cell>
          <cell r="BP353">
            <v>890279.86</v>
          </cell>
          <cell r="BQ353">
            <v>881484.11</v>
          </cell>
          <cell r="BR353">
            <v>7427486.4000000004</v>
          </cell>
          <cell r="BS353">
            <v>567777.29</v>
          </cell>
          <cell r="BT353">
            <v>290022.15000000002</v>
          </cell>
          <cell r="BU353">
            <v>965124.23</v>
          </cell>
          <cell r="BV353">
            <v>351626.23</v>
          </cell>
          <cell r="BW353">
            <v>344972.11</v>
          </cell>
          <cell r="BX353">
            <v>1509006.45</v>
          </cell>
          <cell r="BY353">
            <v>190964.19</v>
          </cell>
          <cell r="BZ353">
            <v>277704</v>
          </cell>
          <cell r="CA353">
            <v>356912.15</v>
          </cell>
          <cell r="CB353">
            <v>248351.06</v>
          </cell>
          <cell r="CC353">
            <v>1309221.99</v>
          </cell>
          <cell r="CD353">
            <v>632134.6</v>
          </cell>
          <cell r="CE353">
            <v>1013418.65</v>
          </cell>
          <cell r="CF353">
            <v>203499.79</v>
          </cell>
          <cell r="CG353">
            <v>376022.09</v>
          </cell>
          <cell r="CH353">
            <v>313221.19</v>
          </cell>
          <cell r="CI353">
            <v>177008.08</v>
          </cell>
          <cell r="CJ353">
            <v>1257187.96</v>
          </cell>
          <cell r="CK353">
            <v>140843.29</v>
          </cell>
          <cell r="CL353">
            <v>110583.14</v>
          </cell>
        </row>
        <row r="354">
          <cell r="A354" t="str">
            <v>5105010161.102</v>
          </cell>
          <cell r="B354" t="str">
            <v>ค่าเสื่อมราคาครุภัณฑ์ยานพาหนะและขนส่ง -Interface</v>
          </cell>
          <cell r="C354">
            <v>1018194.12</v>
          </cell>
          <cell r="D354">
            <v>240834.42</v>
          </cell>
          <cell r="E354">
            <v>0</v>
          </cell>
          <cell r="F354">
            <v>27638.11</v>
          </cell>
          <cell r="G354">
            <v>7337.49</v>
          </cell>
          <cell r="H354">
            <v>239268.77</v>
          </cell>
          <cell r="I354">
            <v>1093552.97</v>
          </cell>
          <cell r="J354">
            <v>275499</v>
          </cell>
          <cell r="K354">
            <v>0</v>
          </cell>
          <cell r="L354">
            <v>359402.86</v>
          </cell>
          <cell r="M354">
            <v>154519.14000000001</v>
          </cell>
          <cell r="N354">
            <v>513600.11</v>
          </cell>
          <cell r="O354">
            <v>883048.84</v>
          </cell>
          <cell r="P354">
            <v>367800</v>
          </cell>
          <cell r="Q354">
            <v>930566.67</v>
          </cell>
          <cell r="R354">
            <v>136305.32999999999</v>
          </cell>
          <cell r="S354">
            <v>215711.05</v>
          </cell>
          <cell r="T354">
            <v>562000.98</v>
          </cell>
          <cell r="U354">
            <v>5171.6499999999996</v>
          </cell>
          <cell r="V354">
            <v>0</v>
          </cell>
          <cell r="W354">
            <v>1346403.66</v>
          </cell>
          <cell r="X354">
            <v>3722</v>
          </cell>
          <cell r="Y354">
            <v>1570085.67</v>
          </cell>
          <cell r="Z354">
            <v>831250</v>
          </cell>
          <cell r="AA354">
            <v>341898.72</v>
          </cell>
          <cell r="AB354">
            <v>156399.96</v>
          </cell>
          <cell r="AC354">
            <v>879064.67</v>
          </cell>
          <cell r="AD354">
            <v>655873</v>
          </cell>
          <cell r="AE354">
            <v>341613.35</v>
          </cell>
          <cell r="AF354">
            <v>174200.03</v>
          </cell>
          <cell r="AG354">
            <v>555249</v>
          </cell>
          <cell r="AH354">
            <v>345428.7</v>
          </cell>
          <cell r="AI354">
            <v>0</v>
          </cell>
          <cell r="AJ354">
            <v>0</v>
          </cell>
          <cell r="AK354">
            <v>1262858.78</v>
          </cell>
          <cell r="AL354">
            <v>918898.8</v>
          </cell>
          <cell r="AM354">
            <v>355636.17</v>
          </cell>
          <cell r="AN354">
            <v>795745.29</v>
          </cell>
          <cell r="AO354">
            <v>155000.04</v>
          </cell>
          <cell r="AP354">
            <v>705650.58</v>
          </cell>
          <cell r="AQ354">
            <v>246000</v>
          </cell>
          <cell r="AR354">
            <v>1121000.04</v>
          </cell>
          <cell r="AS354">
            <v>612112.64000000001</v>
          </cell>
          <cell r="AT354">
            <v>697715.51</v>
          </cell>
          <cell r="AU354">
            <v>1255190.3500000001</v>
          </cell>
          <cell r="AV354">
            <v>155199.96</v>
          </cell>
          <cell r="AW354">
            <v>0</v>
          </cell>
          <cell r="AX354">
            <v>40547.9</v>
          </cell>
          <cell r="AY354">
            <v>99649.98</v>
          </cell>
          <cell r="AZ354">
            <v>359608.04</v>
          </cell>
          <cell r="BA354">
            <v>3979340.03</v>
          </cell>
          <cell r="BB354">
            <v>1323733.17</v>
          </cell>
          <cell r="BC354">
            <v>520363.53</v>
          </cell>
          <cell r="BD354">
            <v>634856.32999999996</v>
          </cell>
          <cell r="BE354">
            <v>0</v>
          </cell>
          <cell r="BF354">
            <v>234369.96</v>
          </cell>
          <cell r="BG354">
            <v>975290.16</v>
          </cell>
          <cell r="BH354">
            <v>359049.69</v>
          </cell>
          <cell r="BI354">
            <v>881399.15</v>
          </cell>
          <cell r="BJ354">
            <v>65966.66</v>
          </cell>
          <cell r="BK354">
            <v>827296</v>
          </cell>
          <cell r="BL354">
            <v>1077098</v>
          </cell>
          <cell r="BM354">
            <v>510400</v>
          </cell>
          <cell r="BN354">
            <v>398400</v>
          </cell>
          <cell r="BO354">
            <v>875181.32</v>
          </cell>
          <cell r="BP354">
            <v>675682.33</v>
          </cell>
          <cell r="BQ354">
            <v>283650</v>
          </cell>
          <cell r="BR354">
            <v>1413235.12</v>
          </cell>
          <cell r="BS354">
            <v>258934</v>
          </cell>
          <cell r="BT354">
            <v>361999.93</v>
          </cell>
          <cell r="BU354">
            <v>1385619.33</v>
          </cell>
          <cell r="BV354">
            <v>109343.76</v>
          </cell>
          <cell r="BW354">
            <v>1008499.01</v>
          </cell>
          <cell r="BX354">
            <v>870000</v>
          </cell>
          <cell r="BY354">
            <v>113733.32</v>
          </cell>
          <cell r="BZ354">
            <v>498452.62</v>
          </cell>
          <cell r="CA354">
            <v>0</v>
          </cell>
          <cell r="CB354">
            <v>405248.04</v>
          </cell>
          <cell r="CC354">
            <v>1523400</v>
          </cell>
          <cell r="CD354">
            <v>1116000</v>
          </cell>
          <cell r="CE354">
            <v>219502.02</v>
          </cell>
          <cell r="CF354">
            <v>116023.92</v>
          </cell>
          <cell r="CG354">
            <v>0</v>
          </cell>
          <cell r="CH354">
            <v>403800</v>
          </cell>
          <cell r="CI354">
            <v>1239.96</v>
          </cell>
          <cell r="CJ354">
            <v>1909501.01</v>
          </cell>
          <cell r="CK354">
            <v>544560</v>
          </cell>
          <cell r="CL354">
            <v>10500</v>
          </cell>
        </row>
        <row r="355">
          <cell r="A355" t="str">
            <v>5105010161.103</v>
          </cell>
          <cell r="B355" t="str">
            <v>ค่าเสื่อมราคาครุภัณฑ์ไฟฟ้าและวิทยุ - Interface</v>
          </cell>
          <cell r="C355">
            <v>968179.18</v>
          </cell>
          <cell r="D355">
            <v>59712.26</v>
          </cell>
          <cell r="E355">
            <v>7580.66</v>
          </cell>
          <cell r="F355">
            <v>276510</v>
          </cell>
          <cell r="G355">
            <v>308452.74</v>
          </cell>
          <cell r="H355">
            <v>147247.19</v>
          </cell>
          <cell r="I355">
            <v>0</v>
          </cell>
          <cell r="J355">
            <v>149154.26</v>
          </cell>
          <cell r="K355">
            <v>0</v>
          </cell>
          <cell r="L355">
            <v>16739.669999999998</v>
          </cell>
          <cell r="M355">
            <v>426960.3</v>
          </cell>
          <cell r="N355">
            <v>0</v>
          </cell>
          <cell r="O355">
            <v>185054.99</v>
          </cell>
          <cell r="P355">
            <v>32642.09</v>
          </cell>
          <cell r="Q355">
            <v>36436.67</v>
          </cell>
          <cell r="R355">
            <v>829497.57</v>
          </cell>
          <cell r="S355">
            <v>155432.63</v>
          </cell>
          <cell r="T355">
            <v>222859.04</v>
          </cell>
          <cell r="U355">
            <v>96388.44</v>
          </cell>
          <cell r="V355">
            <v>0</v>
          </cell>
          <cell r="W355">
            <v>657833.59</v>
          </cell>
          <cell r="X355">
            <v>113585.67</v>
          </cell>
          <cell r="Y355">
            <v>218541.64</v>
          </cell>
          <cell r="Z355">
            <v>9615.09</v>
          </cell>
          <cell r="AA355">
            <v>23657.9</v>
          </cell>
          <cell r="AB355">
            <v>4733.92</v>
          </cell>
          <cell r="AC355">
            <v>834922.18</v>
          </cell>
          <cell r="AD355">
            <v>45722.33</v>
          </cell>
          <cell r="AE355">
            <v>513770.67</v>
          </cell>
          <cell r="AF355">
            <v>59912.32</v>
          </cell>
          <cell r="AG355">
            <v>21319.01</v>
          </cell>
          <cell r="AH355">
            <v>41909.06</v>
          </cell>
          <cell r="AI355">
            <v>21845.24</v>
          </cell>
          <cell r="AJ355">
            <v>33690.53</v>
          </cell>
          <cell r="AK355">
            <v>670597.47</v>
          </cell>
          <cell r="AL355">
            <v>382463.67</v>
          </cell>
          <cell r="AM355">
            <v>39163</v>
          </cell>
          <cell r="AN355">
            <v>52732.33</v>
          </cell>
          <cell r="AO355">
            <v>169133.34</v>
          </cell>
          <cell r="AP355">
            <v>80555.570000000007</v>
          </cell>
          <cell r="AQ355">
            <v>12355.81</v>
          </cell>
          <cell r="AR355">
            <v>305664.77</v>
          </cell>
          <cell r="AS355">
            <v>49325</v>
          </cell>
          <cell r="AT355">
            <v>127602.58</v>
          </cell>
          <cell r="AU355">
            <v>483953.79</v>
          </cell>
          <cell r="AV355">
            <v>227955</v>
          </cell>
          <cell r="AW355">
            <v>88652.93</v>
          </cell>
          <cell r="AX355">
            <v>60277.34</v>
          </cell>
          <cell r="AY355">
            <v>449052.23</v>
          </cell>
          <cell r="AZ355">
            <v>263094.03000000003</v>
          </cell>
          <cell r="BA355">
            <v>314418.15000000002</v>
          </cell>
          <cell r="BB355">
            <v>527833.98</v>
          </cell>
          <cell r="BC355">
            <v>4043.82</v>
          </cell>
          <cell r="BD355">
            <v>65989.009999999995</v>
          </cell>
          <cell r="BE355">
            <v>60179.43</v>
          </cell>
          <cell r="BF355">
            <v>44738.720000000001</v>
          </cell>
          <cell r="BG355">
            <v>429879.29</v>
          </cell>
          <cell r="BH355">
            <v>27843.91</v>
          </cell>
          <cell r="BI355">
            <v>64740.32</v>
          </cell>
          <cell r="BJ355">
            <v>52517.98</v>
          </cell>
          <cell r="BK355">
            <v>5000.04</v>
          </cell>
          <cell r="BL355">
            <v>151237.73000000001</v>
          </cell>
          <cell r="BM355">
            <v>130867.45</v>
          </cell>
          <cell r="BN355">
            <v>239927.16</v>
          </cell>
          <cell r="BO355">
            <v>120269</v>
          </cell>
          <cell r="BP355">
            <v>268688.86</v>
          </cell>
          <cell r="BQ355">
            <v>39376.17</v>
          </cell>
          <cell r="BR355">
            <v>841719.9</v>
          </cell>
          <cell r="BS355">
            <v>306414.01</v>
          </cell>
          <cell r="BT355">
            <v>50400.67</v>
          </cell>
          <cell r="BU355">
            <v>154942.04</v>
          </cell>
          <cell r="BV355">
            <v>40774.28</v>
          </cell>
          <cell r="BW355">
            <v>18603.060000000001</v>
          </cell>
          <cell r="BX355">
            <v>148931.76999999999</v>
          </cell>
          <cell r="BY355">
            <v>62828.4</v>
          </cell>
          <cell r="BZ355">
            <v>80058.960000000006</v>
          </cell>
          <cell r="CA355">
            <v>276649.37</v>
          </cell>
          <cell r="CB355">
            <v>112459.93</v>
          </cell>
          <cell r="CC355">
            <v>57566.94</v>
          </cell>
          <cell r="CD355">
            <v>37418.199999999997</v>
          </cell>
          <cell r="CE355">
            <v>71984.759999999995</v>
          </cell>
          <cell r="CF355">
            <v>295600</v>
          </cell>
          <cell r="CG355">
            <v>34545.120000000003</v>
          </cell>
          <cell r="CH355">
            <v>111528.89</v>
          </cell>
          <cell r="CI355">
            <v>3186.7</v>
          </cell>
          <cell r="CJ355">
            <v>180619.93</v>
          </cell>
          <cell r="CK355">
            <v>24117.599999999999</v>
          </cell>
          <cell r="CL355">
            <v>20653.310000000001</v>
          </cell>
        </row>
        <row r="356">
          <cell r="A356" t="str">
            <v>5105010161.104</v>
          </cell>
          <cell r="B356" t="str">
            <v>ค่าเสื่อมราคาครุภัณฑ์โฆษณาและเผยแพร่ -  Interface</v>
          </cell>
          <cell r="C356">
            <v>439030.81</v>
          </cell>
          <cell r="D356">
            <v>58318.67</v>
          </cell>
          <cell r="E356">
            <v>79689.539999999994</v>
          </cell>
          <cell r="F356">
            <v>25791.24</v>
          </cell>
          <cell r="G356">
            <v>0</v>
          </cell>
          <cell r="H356">
            <v>26321.79</v>
          </cell>
          <cell r="I356">
            <v>4288.5600000000004</v>
          </cell>
          <cell r="J356">
            <v>28860.18</v>
          </cell>
          <cell r="K356">
            <v>2995.47</v>
          </cell>
          <cell r="L356">
            <v>58476.46</v>
          </cell>
          <cell r="M356">
            <v>118587.38</v>
          </cell>
          <cell r="N356">
            <v>0</v>
          </cell>
          <cell r="O356">
            <v>106386.65</v>
          </cell>
          <cell r="P356">
            <v>54475.87</v>
          </cell>
          <cell r="Q356">
            <v>97123.38</v>
          </cell>
          <cell r="R356">
            <v>93111.26</v>
          </cell>
          <cell r="S356">
            <v>67415.360000000001</v>
          </cell>
          <cell r="T356">
            <v>21158.16</v>
          </cell>
          <cell r="U356">
            <v>28687.37</v>
          </cell>
          <cell r="V356">
            <v>14398.68</v>
          </cell>
          <cell r="W356">
            <v>208418.61</v>
          </cell>
          <cell r="X356">
            <v>37433.339999999997</v>
          </cell>
          <cell r="Y356">
            <v>106952.83</v>
          </cell>
          <cell r="Z356">
            <v>65855.58</v>
          </cell>
          <cell r="AA356">
            <v>6999.92</v>
          </cell>
          <cell r="AB356">
            <v>27984.2</v>
          </cell>
          <cell r="AC356">
            <v>55951.519999999997</v>
          </cell>
          <cell r="AD356">
            <v>98353.32</v>
          </cell>
          <cell r="AE356">
            <v>8796.68</v>
          </cell>
          <cell r="AF356">
            <v>60100.25</v>
          </cell>
          <cell r="AG356">
            <v>21660.66</v>
          </cell>
          <cell r="AH356">
            <v>40452.76</v>
          </cell>
          <cell r="AI356">
            <v>4937.33</v>
          </cell>
          <cell r="AJ356">
            <v>11110</v>
          </cell>
          <cell r="AK356">
            <v>552717.24</v>
          </cell>
          <cell r="AL356">
            <v>59663.94</v>
          </cell>
          <cell r="AM356">
            <v>45903</v>
          </cell>
          <cell r="AN356">
            <v>73227</v>
          </cell>
          <cell r="AO356">
            <v>55850.94</v>
          </cell>
          <cell r="AP356">
            <v>54712.39</v>
          </cell>
          <cell r="AQ356">
            <v>13473.54</v>
          </cell>
          <cell r="AR356">
            <v>85712.37</v>
          </cell>
          <cell r="AS356">
            <v>36935.57</v>
          </cell>
          <cell r="AT356">
            <v>266062.51</v>
          </cell>
          <cell r="AU356">
            <v>74512.62</v>
          </cell>
          <cell r="AV356">
            <v>34612.199999999997</v>
          </cell>
          <cell r="AW356">
            <v>29296.83</v>
          </cell>
          <cell r="AX356">
            <v>83002.850000000006</v>
          </cell>
          <cell r="AY356">
            <v>11060.04</v>
          </cell>
          <cell r="AZ356">
            <v>56106.080000000002</v>
          </cell>
          <cell r="BA356">
            <v>73614.210000000006</v>
          </cell>
          <cell r="BB356">
            <v>60487.65</v>
          </cell>
          <cell r="BC356">
            <v>219866.71</v>
          </cell>
          <cell r="BD356">
            <v>160624.88</v>
          </cell>
          <cell r="BE356">
            <v>93859.54</v>
          </cell>
          <cell r="BF356">
            <v>92708.6</v>
          </cell>
          <cell r="BG356">
            <v>88082.75</v>
          </cell>
          <cell r="BH356">
            <v>11042</v>
          </cell>
          <cell r="BI356">
            <v>25527.200000000001</v>
          </cell>
          <cell r="BJ356">
            <v>178567.32</v>
          </cell>
          <cell r="BK356">
            <v>131166.35999999999</v>
          </cell>
          <cell r="BL356">
            <v>347743.14</v>
          </cell>
          <cell r="BM356">
            <v>21723</v>
          </cell>
          <cell r="BN356">
            <v>64856.6</v>
          </cell>
          <cell r="BO356">
            <v>127917.63</v>
          </cell>
          <cell r="BP356">
            <v>49175.15</v>
          </cell>
          <cell r="BQ356">
            <v>48088.58</v>
          </cell>
          <cell r="BR356">
            <v>559993.12</v>
          </cell>
          <cell r="BS356">
            <v>73593.31</v>
          </cell>
          <cell r="BT356">
            <v>182699.03</v>
          </cell>
          <cell r="BU356">
            <v>52014.69</v>
          </cell>
          <cell r="BV356">
            <v>54859.46</v>
          </cell>
          <cell r="BW356">
            <v>32337.52</v>
          </cell>
          <cell r="BX356">
            <v>295125.71999999997</v>
          </cell>
          <cell r="BY356">
            <v>12333.03</v>
          </cell>
          <cell r="BZ356">
            <v>37734.480000000003</v>
          </cell>
          <cell r="CA356">
            <v>173423.02</v>
          </cell>
          <cell r="CB356">
            <v>5999</v>
          </cell>
          <cell r="CC356">
            <v>99886.01</v>
          </cell>
          <cell r="CD356">
            <v>42753.66</v>
          </cell>
          <cell r="CE356">
            <v>325437.15000000002</v>
          </cell>
          <cell r="CF356">
            <v>81015.83</v>
          </cell>
          <cell r="CG356">
            <v>22999.439999999999</v>
          </cell>
          <cell r="CH356">
            <v>0</v>
          </cell>
          <cell r="CI356">
            <v>24478.9</v>
          </cell>
          <cell r="CJ356">
            <v>351087.3</v>
          </cell>
          <cell r="CK356">
            <v>116603.04</v>
          </cell>
          <cell r="CL356">
            <v>5178</v>
          </cell>
        </row>
        <row r="357">
          <cell r="A357" t="str">
            <v>5105010161.105</v>
          </cell>
          <cell r="B357" t="str">
            <v>ค่าเสื่อมราคาครุภัณฑ์การเกษตร- Interface</v>
          </cell>
          <cell r="C357">
            <v>195528.11</v>
          </cell>
          <cell r="D357">
            <v>106484.55</v>
          </cell>
          <cell r="E357">
            <v>9693.42</v>
          </cell>
          <cell r="F357">
            <v>3223.98</v>
          </cell>
          <cell r="G357">
            <v>4301.97</v>
          </cell>
          <cell r="H357">
            <v>0</v>
          </cell>
          <cell r="I357">
            <v>6142.06</v>
          </cell>
          <cell r="J357">
            <v>7260.14</v>
          </cell>
          <cell r="K357">
            <v>6146.64</v>
          </cell>
          <cell r="L357">
            <v>0</v>
          </cell>
          <cell r="M357">
            <v>31989.16</v>
          </cell>
          <cell r="N357">
            <v>0</v>
          </cell>
          <cell r="O357">
            <v>68439.960000000006</v>
          </cell>
          <cell r="P357">
            <v>48248.98</v>
          </cell>
          <cell r="Q357">
            <v>2123.61</v>
          </cell>
          <cell r="R357">
            <v>99.42</v>
          </cell>
          <cell r="S357">
            <v>14939.81</v>
          </cell>
          <cell r="T357">
            <v>27365.64</v>
          </cell>
          <cell r="U357">
            <v>42840.02</v>
          </cell>
          <cell r="V357">
            <v>0</v>
          </cell>
          <cell r="W357">
            <v>8640.56</v>
          </cell>
          <cell r="X357">
            <v>63144.33</v>
          </cell>
          <cell r="Y357">
            <v>0</v>
          </cell>
          <cell r="Z357">
            <v>20000.04</v>
          </cell>
          <cell r="AA357">
            <v>15928.67</v>
          </cell>
          <cell r="AB357">
            <v>14582.38</v>
          </cell>
          <cell r="AC357">
            <v>108526.16</v>
          </cell>
          <cell r="AD357">
            <v>17043.62</v>
          </cell>
          <cell r="AE357">
            <v>22250.01</v>
          </cell>
          <cell r="AF357">
            <v>35375.42</v>
          </cell>
          <cell r="AG357">
            <v>29707.279999999999</v>
          </cell>
          <cell r="AH357">
            <v>31254.83</v>
          </cell>
          <cell r="AI357">
            <v>91736.17</v>
          </cell>
          <cell r="AJ357">
            <v>7800</v>
          </cell>
          <cell r="AK357">
            <v>73921.460000000006</v>
          </cell>
          <cell r="AL357">
            <v>0</v>
          </cell>
          <cell r="AM357">
            <v>7500</v>
          </cell>
          <cell r="AN357">
            <v>7499.99</v>
          </cell>
          <cell r="AO357">
            <v>14691.66</v>
          </cell>
          <cell r="AP357">
            <v>46281.760000000002</v>
          </cell>
          <cell r="AQ357">
            <v>0</v>
          </cell>
          <cell r="AR357">
            <v>65841.69</v>
          </cell>
          <cell r="AS357">
            <v>3000</v>
          </cell>
          <cell r="AT357">
            <v>4933.32</v>
          </cell>
          <cell r="AU357">
            <v>18906.34</v>
          </cell>
          <cell r="AV357">
            <v>20167.34</v>
          </cell>
          <cell r="AW357">
            <v>2050.83</v>
          </cell>
          <cell r="AX357">
            <v>0</v>
          </cell>
          <cell r="AY357">
            <v>46229.85</v>
          </cell>
          <cell r="AZ357">
            <v>30616.92</v>
          </cell>
          <cell r="BA357">
            <v>0</v>
          </cell>
          <cell r="BB357">
            <v>35276.68</v>
          </cell>
          <cell r="BC357">
            <v>14970.86</v>
          </cell>
          <cell r="BD357">
            <v>46000.21</v>
          </cell>
          <cell r="BE357">
            <v>0</v>
          </cell>
          <cell r="BF357">
            <v>32571.599999999999</v>
          </cell>
          <cell r="BG357">
            <v>48447</v>
          </cell>
          <cell r="BH357">
            <v>3049.7</v>
          </cell>
          <cell r="BI357">
            <v>1874.8</v>
          </cell>
          <cell r="BJ357">
            <v>2199.9</v>
          </cell>
          <cell r="BK357">
            <v>7458.42</v>
          </cell>
          <cell r="BL357">
            <v>122467.47</v>
          </cell>
          <cell r="BM357">
            <v>0</v>
          </cell>
          <cell r="BN357">
            <v>99969.25</v>
          </cell>
          <cell r="BO357">
            <v>19282.29</v>
          </cell>
          <cell r="BP357">
            <v>161729.78</v>
          </cell>
          <cell r="BQ357">
            <v>7606.28</v>
          </cell>
          <cell r="BR357">
            <v>506249.56</v>
          </cell>
          <cell r="BS357">
            <v>0</v>
          </cell>
          <cell r="BT357">
            <v>20326.509999999998</v>
          </cell>
          <cell r="BU357">
            <v>16339.2</v>
          </cell>
          <cell r="BV357">
            <v>0</v>
          </cell>
          <cell r="BW357">
            <v>13411.68</v>
          </cell>
          <cell r="BX357">
            <v>0</v>
          </cell>
          <cell r="BY357">
            <v>22916.7</v>
          </cell>
          <cell r="BZ357">
            <v>3637.53</v>
          </cell>
          <cell r="CA357">
            <v>0</v>
          </cell>
          <cell r="CB357">
            <v>1860</v>
          </cell>
          <cell r="CC357">
            <v>0</v>
          </cell>
          <cell r="CD357">
            <v>0</v>
          </cell>
          <cell r="CE357">
            <v>2476.4299999999998</v>
          </cell>
          <cell r="CF357">
            <v>0</v>
          </cell>
          <cell r="CG357">
            <v>4749.4799999999996</v>
          </cell>
          <cell r="CH357">
            <v>3520.79</v>
          </cell>
          <cell r="CI357">
            <v>7555.32</v>
          </cell>
          <cell r="CJ357">
            <v>0</v>
          </cell>
          <cell r="CK357">
            <v>1700.04</v>
          </cell>
          <cell r="CL357">
            <v>0</v>
          </cell>
        </row>
        <row r="358">
          <cell r="A358" t="str">
            <v>5105010161.106</v>
          </cell>
          <cell r="B358" t="str">
            <v>ค่าเสื่อมราคาครุภัณฑ์ก่อสร้าง -Interface</v>
          </cell>
          <cell r="C358">
            <v>10224.64</v>
          </cell>
          <cell r="D358">
            <v>2133.46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12938.79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6299.82</v>
          </cell>
          <cell r="T358">
            <v>1120.02</v>
          </cell>
          <cell r="U358">
            <v>0</v>
          </cell>
          <cell r="V358">
            <v>0</v>
          </cell>
          <cell r="W358">
            <v>0</v>
          </cell>
          <cell r="X358">
            <v>13029.17</v>
          </cell>
          <cell r="Y358">
            <v>0</v>
          </cell>
          <cell r="Z358">
            <v>4666.68</v>
          </cell>
          <cell r="AA358">
            <v>0</v>
          </cell>
          <cell r="AB358">
            <v>0</v>
          </cell>
          <cell r="AC358">
            <v>72505.66</v>
          </cell>
          <cell r="AD358">
            <v>39457.33</v>
          </cell>
          <cell r="AE358">
            <v>1202.75</v>
          </cell>
          <cell r="AF358">
            <v>160696.68</v>
          </cell>
          <cell r="AG358">
            <v>0</v>
          </cell>
          <cell r="AH358">
            <v>9344</v>
          </cell>
          <cell r="AI358">
            <v>15214.77</v>
          </cell>
          <cell r="AJ358">
            <v>16099.84</v>
          </cell>
          <cell r="AK358">
            <v>20633.45</v>
          </cell>
          <cell r="AL358">
            <v>0</v>
          </cell>
          <cell r="AM358">
            <v>6707.33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53949.72</v>
          </cell>
          <cell r="AS358">
            <v>0</v>
          </cell>
          <cell r="AT358">
            <v>5454.72</v>
          </cell>
          <cell r="AU358">
            <v>2892.34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10808.75</v>
          </cell>
          <cell r="BB358">
            <v>53456.37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41493.61</v>
          </cell>
          <cell r="BH358">
            <v>9414.6</v>
          </cell>
          <cell r="BI358">
            <v>0</v>
          </cell>
          <cell r="BJ358">
            <v>39660</v>
          </cell>
          <cell r="BK358">
            <v>0</v>
          </cell>
          <cell r="BL358">
            <v>0</v>
          </cell>
          <cell r="BM358">
            <v>19000</v>
          </cell>
          <cell r="BN358">
            <v>0</v>
          </cell>
          <cell r="BO358">
            <v>0</v>
          </cell>
          <cell r="BP358">
            <v>0</v>
          </cell>
          <cell r="BQ358">
            <v>30240.85</v>
          </cell>
          <cell r="BR358">
            <v>0</v>
          </cell>
          <cell r="BS358">
            <v>0</v>
          </cell>
          <cell r="BT358">
            <v>0</v>
          </cell>
          <cell r="BU358">
            <v>1149.96</v>
          </cell>
          <cell r="BV358">
            <v>0</v>
          </cell>
          <cell r="BW358">
            <v>9332.43</v>
          </cell>
          <cell r="BX358">
            <v>0</v>
          </cell>
          <cell r="BY358">
            <v>0</v>
          </cell>
          <cell r="BZ358">
            <v>4304.05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10833.75</v>
          </cell>
          <cell r="CF358">
            <v>11578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47989.56</v>
          </cell>
        </row>
        <row r="359">
          <cell r="A359" t="str">
            <v>5105010161.107</v>
          </cell>
          <cell r="B359" t="str">
            <v>ค่าเสื่อมราคาครุภัณฑ์วิทยาศาสตร์และการแพทย์ -Interface</v>
          </cell>
          <cell r="C359">
            <v>30682820.809999999</v>
          </cell>
          <cell r="D359">
            <v>1513128.98</v>
          </cell>
          <cell r="E359">
            <v>2156282.77</v>
          </cell>
          <cell r="F359">
            <v>2017080.31</v>
          </cell>
          <cell r="G359">
            <v>700929.99</v>
          </cell>
          <cell r="H359">
            <v>2214507.9</v>
          </cell>
          <cell r="I359">
            <v>3475767.92</v>
          </cell>
          <cell r="J359">
            <v>7002410.3300000001</v>
          </cell>
          <cell r="K359">
            <v>13504.38</v>
          </cell>
          <cell r="L359">
            <v>1417346.22</v>
          </cell>
          <cell r="M359">
            <v>4386382.0199999996</v>
          </cell>
          <cell r="N359">
            <v>1106638.2</v>
          </cell>
          <cell r="O359">
            <v>25792766.52</v>
          </cell>
          <cell r="P359">
            <v>2622231.2799999998</v>
          </cell>
          <cell r="Q359">
            <v>2176804.77</v>
          </cell>
          <cell r="R359">
            <v>8913545.3100000005</v>
          </cell>
          <cell r="S359">
            <v>2468251.34</v>
          </cell>
          <cell r="T359">
            <v>2616978.23</v>
          </cell>
          <cell r="U359">
            <v>1491806.93</v>
          </cell>
          <cell r="V359">
            <v>997206.57</v>
          </cell>
          <cell r="W359">
            <v>37606615.07</v>
          </cell>
          <cell r="X359">
            <v>923793</v>
          </cell>
          <cell r="Y359">
            <v>3406406.72</v>
          </cell>
          <cell r="Z359">
            <v>1632653.07</v>
          </cell>
          <cell r="AA359">
            <v>1058461.24</v>
          </cell>
          <cell r="AB359">
            <v>982396.19</v>
          </cell>
          <cell r="AC359">
            <v>2629179.5499999998</v>
          </cell>
          <cell r="AD359">
            <v>9599192.8699999992</v>
          </cell>
          <cell r="AE359">
            <v>2335703.9500000002</v>
          </cell>
          <cell r="AF359">
            <v>1608301.95</v>
          </cell>
          <cell r="AG359">
            <v>2263861.9300000002</v>
          </cell>
          <cell r="AH359">
            <v>5764983.9000000004</v>
          </cell>
          <cell r="AI359">
            <v>2110596.4700000002</v>
          </cell>
          <cell r="AJ359">
            <v>1570900.42</v>
          </cell>
          <cell r="AK359">
            <v>60719577.280000001</v>
          </cell>
          <cell r="AL359">
            <v>1935831.52</v>
          </cell>
          <cell r="AM359">
            <v>2207343.06</v>
          </cell>
          <cell r="AN359">
            <v>7391593.2000000002</v>
          </cell>
          <cell r="AO359">
            <v>7117160.3600000003</v>
          </cell>
          <cell r="AP359">
            <v>3056312.64</v>
          </cell>
          <cell r="AQ359">
            <v>888311.71</v>
          </cell>
          <cell r="AR359">
            <v>16277508.42</v>
          </cell>
          <cell r="AS359">
            <v>2046927.29</v>
          </cell>
          <cell r="AT359">
            <v>5344988.1100000003</v>
          </cell>
          <cell r="AU359">
            <v>5178952.6500000004</v>
          </cell>
          <cell r="AV359">
            <v>1741232.35</v>
          </cell>
          <cell r="AW359">
            <v>1747232.72</v>
          </cell>
          <cell r="AX359">
            <v>4391917.84</v>
          </cell>
          <cell r="AY359">
            <v>3023666.85</v>
          </cell>
          <cell r="AZ359">
            <v>1386783.13</v>
          </cell>
          <cell r="BA359">
            <v>26828799.859999999</v>
          </cell>
          <cell r="BB359">
            <v>3713677.09</v>
          </cell>
          <cell r="BC359">
            <v>22682777.309999999</v>
          </cell>
          <cell r="BD359">
            <v>6942013.2300000004</v>
          </cell>
          <cell r="BE359">
            <v>643185.5</v>
          </cell>
          <cell r="BF359">
            <v>741091.64</v>
          </cell>
          <cell r="BG359">
            <v>27769165.859999999</v>
          </cell>
          <cell r="BH359">
            <v>1458193.36</v>
          </cell>
          <cell r="BI359">
            <v>1062387.6100000001</v>
          </cell>
          <cell r="BJ359">
            <v>1165811.68</v>
          </cell>
          <cell r="BK359">
            <v>1249437.6599999999</v>
          </cell>
          <cell r="BL359">
            <v>27874140.359999999</v>
          </cell>
          <cell r="BM359">
            <v>5892771.75</v>
          </cell>
          <cell r="BN359">
            <v>3691256.62</v>
          </cell>
          <cell r="BO359">
            <v>8103653.3099999996</v>
          </cell>
          <cell r="BP359">
            <v>2694227.06</v>
          </cell>
          <cell r="BQ359">
            <v>3236480.28</v>
          </cell>
          <cell r="BR359">
            <v>93643808.049999997</v>
          </cell>
          <cell r="BS359">
            <v>3217799.89</v>
          </cell>
          <cell r="BT359">
            <v>3827922.51</v>
          </cell>
          <cell r="BU359">
            <v>19230403.359999999</v>
          </cell>
          <cell r="BV359">
            <v>822426.28</v>
          </cell>
          <cell r="BW359">
            <v>1905793.6</v>
          </cell>
          <cell r="BX359">
            <v>7389370.5300000003</v>
          </cell>
          <cell r="BY359">
            <v>1270114</v>
          </cell>
          <cell r="BZ359">
            <v>1055969.21</v>
          </cell>
          <cell r="CA359">
            <v>2554527.8199999998</v>
          </cell>
          <cell r="CB359">
            <v>2665946.56</v>
          </cell>
          <cell r="CC359">
            <v>9998014.2699999996</v>
          </cell>
          <cell r="CD359">
            <v>4261216.41</v>
          </cell>
          <cell r="CE359">
            <v>4250158.9400000004</v>
          </cell>
          <cell r="CF359">
            <v>1947518.37</v>
          </cell>
          <cell r="CG359">
            <v>1276143.24</v>
          </cell>
          <cell r="CH359">
            <v>1975362.23</v>
          </cell>
          <cell r="CI359">
            <v>803829.98</v>
          </cell>
          <cell r="CJ359">
            <v>9713723.25</v>
          </cell>
          <cell r="CK359">
            <v>1834224.62</v>
          </cell>
          <cell r="CL359">
            <v>587007.74</v>
          </cell>
        </row>
        <row r="360">
          <cell r="A360" t="str">
            <v>5105010161.108</v>
          </cell>
          <cell r="B360" t="str">
            <v>ค่าเสื่อมราคาอุปกรณ์คอมพิวเตอร์ -  Interface</v>
          </cell>
          <cell r="C360">
            <v>1407458.3</v>
          </cell>
          <cell r="D360">
            <v>127750.71</v>
          </cell>
          <cell r="E360">
            <v>109751.71</v>
          </cell>
          <cell r="F360">
            <v>158330.91</v>
          </cell>
          <cell r="G360">
            <v>138822.22</v>
          </cell>
          <cell r="H360">
            <v>73523.929999999993</v>
          </cell>
          <cell r="I360">
            <v>77836.94</v>
          </cell>
          <cell r="J360">
            <v>202872.6</v>
          </cell>
          <cell r="K360">
            <v>41030.79</v>
          </cell>
          <cell r="L360">
            <v>107742.3</v>
          </cell>
          <cell r="M360">
            <v>328131.28999999998</v>
          </cell>
          <cell r="N360">
            <v>73729.2</v>
          </cell>
          <cell r="O360">
            <v>844486.65</v>
          </cell>
          <cell r="P360">
            <v>601337.31999999995</v>
          </cell>
          <cell r="Q360">
            <v>299174.99</v>
          </cell>
          <cell r="R360">
            <v>245644.62</v>
          </cell>
          <cell r="S360">
            <v>223587.23</v>
          </cell>
          <cell r="T360">
            <v>288695.36</v>
          </cell>
          <cell r="U360">
            <v>110108.24</v>
          </cell>
          <cell r="V360">
            <v>58175.17</v>
          </cell>
          <cell r="W360">
            <v>3097527.4</v>
          </cell>
          <cell r="X360">
            <v>159359.96</v>
          </cell>
          <cell r="Y360">
            <v>471116.19</v>
          </cell>
          <cell r="Z360">
            <v>233242.21</v>
          </cell>
          <cell r="AA360">
            <v>146775.94</v>
          </cell>
          <cell r="AB360">
            <v>119119.48</v>
          </cell>
          <cell r="AC360">
            <v>265930.56</v>
          </cell>
          <cell r="AD360">
            <v>975433.3</v>
          </cell>
          <cell r="AE360">
            <v>226272.13</v>
          </cell>
          <cell r="AF360">
            <v>144443.35</v>
          </cell>
          <cell r="AG360">
            <v>125931.02</v>
          </cell>
          <cell r="AH360">
            <v>461377.52</v>
          </cell>
          <cell r="AI360">
            <v>273140.86</v>
          </cell>
          <cell r="AJ360">
            <v>325400.01</v>
          </cell>
          <cell r="AK360">
            <v>2194961.61</v>
          </cell>
          <cell r="AL360">
            <v>208615.48</v>
          </cell>
          <cell r="AM360">
            <v>368776.81</v>
          </cell>
          <cell r="AN360">
            <v>363454.87</v>
          </cell>
          <cell r="AO360">
            <v>450365.71</v>
          </cell>
          <cell r="AP360">
            <v>421696.7</v>
          </cell>
          <cell r="AQ360">
            <v>108921.42</v>
          </cell>
          <cell r="AR360">
            <v>639945.11</v>
          </cell>
          <cell r="AS360">
            <v>127847.35</v>
          </cell>
          <cell r="AT360">
            <v>938111.6</v>
          </cell>
          <cell r="AU360">
            <v>260191.6</v>
          </cell>
          <cell r="AV360">
            <v>222141.79</v>
          </cell>
          <cell r="AW360">
            <v>109183.9</v>
          </cell>
          <cell r="AX360">
            <v>333291.03000000003</v>
          </cell>
          <cell r="AY360">
            <v>135252.68</v>
          </cell>
          <cell r="AZ360">
            <v>79683.179999999993</v>
          </cell>
          <cell r="BA360">
            <v>2035638.1</v>
          </cell>
          <cell r="BB360">
            <v>384851.78</v>
          </cell>
          <cell r="BC360">
            <v>499062.33</v>
          </cell>
          <cell r="BD360">
            <v>207185.44</v>
          </cell>
          <cell r="BE360">
            <v>187002.57</v>
          </cell>
          <cell r="BF360">
            <v>200124.44</v>
          </cell>
          <cell r="BG360">
            <v>1713534.02</v>
          </cell>
          <cell r="BH360">
            <v>247285.1</v>
          </cell>
          <cell r="BI360">
            <v>175928.13</v>
          </cell>
          <cell r="BJ360">
            <v>219570.16</v>
          </cell>
          <cell r="BK360">
            <v>74765.5</v>
          </cell>
          <cell r="BL360">
            <v>1728497.81</v>
          </cell>
          <cell r="BM360">
            <v>328332.5</v>
          </cell>
          <cell r="BN360">
            <v>544841.56999999995</v>
          </cell>
          <cell r="BO360">
            <v>652612.73</v>
          </cell>
          <cell r="BP360">
            <v>352236.88</v>
          </cell>
          <cell r="BQ360">
            <v>546023.84</v>
          </cell>
          <cell r="BR360">
            <v>6502092.3499999996</v>
          </cell>
          <cell r="BS360">
            <v>294535</v>
          </cell>
          <cell r="BT360">
            <v>128998.02</v>
          </cell>
          <cell r="BU360">
            <v>557741.48</v>
          </cell>
          <cell r="BV360">
            <v>225143.65</v>
          </cell>
          <cell r="BW360">
            <v>173472.84</v>
          </cell>
          <cell r="BX360">
            <v>402039.15</v>
          </cell>
          <cell r="BY360">
            <v>287993.40000000002</v>
          </cell>
          <cell r="BZ360">
            <v>569464.93999999994</v>
          </cell>
          <cell r="CA360">
            <v>260665.12</v>
          </cell>
          <cell r="CB360">
            <v>181207.46</v>
          </cell>
          <cell r="CC360">
            <v>454407.83</v>
          </cell>
          <cell r="CD360">
            <v>375802.11</v>
          </cell>
          <cell r="CE360">
            <v>632460.21</v>
          </cell>
          <cell r="CF360">
            <v>233821.11</v>
          </cell>
          <cell r="CG360">
            <v>176987.83</v>
          </cell>
          <cell r="CH360">
            <v>278574.87</v>
          </cell>
          <cell r="CI360">
            <v>209785.12</v>
          </cell>
          <cell r="CJ360">
            <v>1130616.76</v>
          </cell>
          <cell r="CK360">
            <v>244874.16</v>
          </cell>
          <cell r="CL360">
            <v>209493.53</v>
          </cell>
        </row>
        <row r="361">
          <cell r="A361" t="str">
            <v>5105010161.109</v>
          </cell>
          <cell r="B361" t="str">
            <v>ค่าเสื่อมราคาครุภัณฑ์งานบ้านงานครัว -Interface</v>
          </cell>
          <cell r="C361">
            <v>1684597.78</v>
          </cell>
          <cell r="D361">
            <v>90635.32</v>
          </cell>
          <cell r="E361">
            <v>26595.85</v>
          </cell>
          <cell r="F361">
            <v>75636.77</v>
          </cell>
          <cell r="G361">
            <v>161495.75</v>
          </cell>
          <cell r="H361">
            <v>144925.34</v>
          </cell>
          <cell r="I361">
            <v>173073.89</v>
          </cell>
          <cell r="J361">
            <v>112998.17</v>
          </cell>
          <cell r="K361">
            <v>28885</v>
          </cell>
          <cell r="L361">
            <v>57408.21</v>
          </cell>
          <cell r="M361">
            <v>224987.93</v>
          </cell>
          <cell r="N361">
            <v>63219.72</v>
          </cell>
          <cell r="O361">
            <v>377006.79</v>
          </cell>
          <cell r="P361">
            <v>147735.41</v>
          </cell>
          <cell r="Q361">
            <v>335437.73</v>
          </cell>
          <cell r="R361">
            <v>149086.69</v>
          </cell>
          <cell r="S361">
            <v>317969.78000000003</v>
          </cell>
          <cell r="T361">
            <v>190860.33</v>
          </cell>
          <cell r="U361">
            <v>279708.34000000003</v>
          </cell>
          <cell r="V361">
            <v>148833.34</v>
          </cell>
          <cell r="W361">
            <v>901495.18</v>
          </cell>
          <cell r="X361">
            <v>57637.66</v>
          </cell>
          <cell r="Y361">
            <v>170030.61</v>
          </cell>
          <cell r="Z361">
            <v>94283.93</v>
          </cell>
          <cell r="AA361">
            <v>16866.66</v>
          </cell>
          <cell r="AB361">
            <v>238631.25</v>
          </cell>
          <cell r="AC361">
            <v>138225.16</v>
          </cell>
          <cell r="AD361">
            <v>585109.66</v>
          </cell>
          <cell r="AE361">
            <v>25538.5</v>
          </cell>
          <cell r="AF361">
            <v>63650.3</v>
          </cell>
          <cell r="AG361">
            <v>20915.759999999998</v>
          </cell>
          <cell r="AH361">
            <v>190409.81</v>
          </cell>
          <cell r="AI361">
            <v>20030.5</v>
          </cell>
          <cell r="AJ361">
            <v>167457.51</v>
          </cell>
          <cell r="AK361">
            <v>1151330.17</v>
          </cell>
          <cell r="AL361">
            <v>28701.77</v>
          </cell>
          <cell r="AM361">
            <v>47477.11</v>
          </cell>
          <cell r="AN361">
            <v>427044.72</v>
          </cell>
          <cell r="AO361">
            <v>391400.28</v>
          </cell>
          <cell r="AP361">
            <v>53365.33</v>
          </cell>
          <cell r="AQ361">
            <v>103768.47</v>
          </cell>
          <cell r="AR361">
            <v>361612.16</v>
          </cell>
          <cell r="AS361">
            <v>124996.22</v>
          </cell>
          <cell r="AT361">
            <v>724101.95</v>
          </cell>
          <cell r="AU361">
            <v>292413.14</v>
          </cell>
          <cell r="AV361">
            <v>246751.96</v>
          </cell>
          <cell r="AW361">
            <v>33140.85</v>
          </cell>
          <cell r="AX361">
            <v>335172.18</v>
          </cell>
          <cell r="AY361">
            <v>35385.93</v>
          </cell>
          <cell r="AZ361">
            <v>199391.67</v>
          </cell>
          <cell r="BA361">
            <v>354416.38</v>
          </cell>
          <cell r="BB361">
            <v>544592.74</v>
          </cell>
          <cell r="BC361">
            <v>161582.93</v>
          </cell>
          <cell r="BD361">
            <v>102613.23</v>
          </cell>
          <cell r="BE361">
            <v>23868.51</v>
          </cell>
          <cell r="BF361">
            <v>292915.28000000003</v>
          </cell>
          <cell r="BG361">
            <v>527406.65</v>
          </cell>
          <cell r="BH361">
            <v>10396.06</v>
          </cell>
          <cell r="BI361">
            <v>35765.449999999997</v>
          </cell>
          <cell r="BJ361">
            <v>384431.85</v>
          </cell>
          <cell r="BK361">
            <v>80143.100000000006</v>
          </cell>
          <cell r="BL361">
            <v>932247.28</v>
          </cell>
          <cell r="BM361">
            <v>418737.5</v>
          </cell>
          <cell r="BN361">
            <v>106946.25</v>
          </cell>
          <cell r="BO361">
            <v>558445.43000000005</v>
          </cell>
          <cell r="BP361">
            <v>284080.39</v>
          </cell>
          <cell r="BQ361">
            <v>66447.31</v>
          </cell>
          <cell r="BR361">
            <v>1423356.73</v>
          </cell>
          <cell r="BS361">
            <v>69716.320000000007</v>
          </cell>
          <cell r="BT361">
            <v>132070.48000000001</v>
          </cell>
          <cell r="BU361">
            <v>145759.32</v>
          </cell>
          <cell r="BV361">
            <v>63405.39</v>
          </cell>
          <cell r="BW361">
            <v>16023.82</v>
          </cell>
          <cell r="BX361">
            <v>174576.18</v>
          </cell>
          <cell r="BY361">
            <v>93699.19</v>
          </cell>
          <cell r="BZ361">
            <v>6513.32</v>
          </cell>
          <cell r="CA361">
            <v>189783.3</v>
          </cell>
          <cell r="CB361">
            <v>75285.83</v>
          </cell>
          <cell r="CC361">
            <v>179475</v>
          </cell>
          <cell r="CD361">
            <v>341411.55</v>
          </cell>
          <cell r="CE361">
            <v>199218.59</v>
          </cell>
          <cell r="CF361">
            <v>172042.67</v>
          </cell>
          <cell r="CG361">
            <v>105027.05</v>
          </cell>
          <cell r="CH361">
            <v>240842.86</v>
          </cell>
          <cell r="CI361">
            <v>20353.68</v>
          </cell>
          <cell r="CJ361">
            <v>178426.58</v>
          </cell>
          <cell r="CK361">
            <v>130567.97</v>
          </cell>
          <cell r="CL361">
            <v>197550.81</v>
          </cell>
        </row>
        <row r="362">
          <cell r="A362" t="str">
            <v>5105010161.110</v>
          </cell>
          <cell r="B362" t="str">
            <v>ค่าเสื่อมราคาครุภัณฑ์อื่น -  Interface</v>
          </cell>
          <cell r="C362">
            <v>72472.12</v>
          </cell>
          <cell r="D362">
            <v>17212.28</v>
          </cell>
          <cell r="E362">
            <v>47738.92</v>
          </cell>
          <cell r="F362">
            <v>29827.97</v>
          </cell>
          <cell r="G362">
            <v>0</v>
          </cell>
          <cell r="H362">
            <v>0</v>
          </cell>
          <cell r="I362">
            <v>0</v>
          </cell>
          <cell r="J362">
            <v>1189</v>
          </cell>
          <cell r="K362">
            <v>0</v>
          </cell>
          <cell r="L362">
            <v>12060.51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3477.48</v>
          </cell>
          <cell r="T362">
            <v>231323.98</v>
          </cell>
          <cell r="U362">
            <v>10286.450000000001</v>
          </cell>
          <cell r="V362">
            <v>0</v>
          </cell>
          <cell r="W362">
            <v>303300.07</v>
          </cell>
          <cell r="X362">
            <v>2700</v>
          </cell>
          <cell r="Y362">
            <v>46233.46</v>
          </cell>
          <cell r="Z362">
            <v>999.96</v>
          </cell>
          <cell r="AA362">
            <v>0</v>
          </cell>
          <cell r="AB362">
            <v>11744.36</v>
          </cell>
          <cell r="AC362">
            <v>1660</v>
          </cell>
          <cell r="AD362">
            <v>5782.67</v>
          </cell>
          <cell r="AE362">
            <v>0</v>
          </cell>
          <cell r="AF362">
            <v>0</v>
          </cell>
          <cell r="AG362">
            <v>22931.24</v>
          </cell>
          <cell r="AH362">
            <v>0</v>
          </cell>
          <cell r="AI362">
            <v>0</v>
          </cell>
          <cell r="AJ362">
            <v>0</v>
          </cell>
          <cell r="AK362">
            <v>18388.7</v>
          </cell>
          <cell r="AL362">
            <v>11248</v>
          </cell>
          <cell r="AM362">
            <v>0</v>
          </cell>
          <cell r="AN362">
            <v>4164.7299999999996</v>
          </cell>
          <cell r="AO362">
            <v>32648.52</v>
          </cell>
          <cell r="AP362">
            <v>62959.22</v>
          </cell>
          <cell r="AQ362">
            <v>2966.64</v>
          </cell>
          <cell r="AR362">
            <v>0</v>
          </cell>
          <cell r="AS362">
            <v>0</v>
          </cell>
          <cell r="AT362">
            <v>262872.71999999997</v>
          </cell>
          <cell r="AU362">
            <v>460</v>
          </cell>
          <cell r="AV362">
            <v>20831.3</v>
          </cell>
          <cell r="AW362">
            <v>0</v>
          </cell>
          <cell r="AX362">
            <v>0</v>
          </cell>
          <cell r="AY362">
            <v>0</v>
          </cell>
          <cell r="AZ362">
            <v>21228</v>
          </cell>
          <cell r="BA362">
            <v>64559.32</v>
          </cell>
          <cell r="BB362">
            <v>18771.48</v>
          </cell>
          <cell r="BC362">
            <v>93545.4</v>
          </cell>
          <cell r="BD362">
            <v>6875.83</v>
          </cell>
          <cell r="BE362">
            <v>0</v>
          </cell>
          <cell r="BF362">
            <v>56315.76</v>
          </cell>
          <cell r="BG362">
            <v>35879.160000000003</v>
          </cell>
          <cell r="BH362">
            <v>0</v>
          </cell>
          <cell r="BI362">
            <v>0</v>
          </cell>
          <cell r="BJ362">
            <v>0</v>
          </cell>
          <cell r="BK362">
            <v>4346.28</v>
          </cell>
          <cell r="BL362">
            <v>85601.74</v>
          </cell>
          <cell r="BM362">
            <v>0</v>
          </cell>
          <cell r="BN362">
            <v>0</v>
          </cell>
          <cell r="BO362">
            <v>52968.06</v>
          </cell>
          <cell r="BP362">
            <v>11019.99</v>
          </cell>
          <cell r="BQ362">
            <v>34075.050000000003</v>
          </cell>
          <cell r="BR362">
            <v>362979.83</v>
          </cell>
          <cell r="BS362">
            <v>0</v>
          </cell>
          <cell r="BT362">
            <v>0</v>
          </cell>
          <cell r="BU362">
            <v>8462.84</v>
          </cell>
          <cell r="BV362">
            <v>75116.52</v>
          </cell>
          <cell r="BW362">
            <v>0</v>
          </cell>
          <cell r="BX362">
            <v>9418.66</v>
          </cell>
          <cell r="BY362">
            <v>46989.45</v>
          </cell>
          <cell r="BZ362">
            <v>9550</v>
          </cell>
          <cell r="CA362">
            <v>37929.910000000003</v>
          </cell>
          <cell r="CB362">
            <v>173849.8</v>
          </cell>
          <cell r="CC362">
            <v>60400</v>
          </cell>
          <cell r="CD362">
            <v>72777.5</v>
          </cell>
          <cell r="CE362">
            <v>51784.2</v>
          </cell>
          <cell r="CF362">
            <v>126951.34</v>
          </cell>
          <cell r="CG362">
            <v>10574.56</v>
          </cell>
          <cell r="CH362">
            <v>0</v>
          </cell>
          <cell r="CI362">
            <v>0</v>
          </cell>
          <cell r="CJ362">
            <v>461256.42</v>
          </cell>
          <cell r="CK362">
            <v>583.30999999999995</v>
          </cell>
          <cell r="CL362">
            <v>0</v>
          </cell>
        </row>
        <row r="363">
          <cell r="A363" t="str">
            <v>5105010164.101</v>
          </cell>
          <cell r="B363" t="str">
            <v>ค่าตัดจำหน่ายโปรแกรมคอมพิวเตอร์-Interface</v>
          </cell>
          <cell r="C363">
            <v>28310.97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135524.87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6665.56</v>
          </cell>
          <cell r="P363">
            <v>0</v>
          </cell>
          <cell r="Q363">
            <v>0</v>
          </cell>
          <cell r="R363">
            <v>10770.96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43710.67</v>
          </cell>
          <cell r="X363">
            <v>21110.11</v>
          </cell>
          <cell r="Y363">
            <v>8423.66</v>
          </cell>
          <cell r="Z363">
            <v>0</v>
          </cell>
          <cell r="AA363">
            <v>13332.36</v>
          </cell>
          <cell r="AB363">
            <v>0</v>
          </cell>
          <cell r="AC363">
            <v>0</v>
          </cell>
          <cell r="AD363">
            <v>21561.5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25676.79</v>
          </cell>
          <cell r="AJ363">
            <v>6665.68</v>
          </cell>
          <cell r="AK363">
            <v>49132</v>
          </cell>
          <cell r="AL363">
            <v>0</v>
          </cell>
          <cell r="AM363">
            <v>0</v>
          </cell>
          <cell r="AN363">
            <v>3166.46</v>
          </cell>
          <cell r="AO363">
            <v>0</v>
          </cell>
          <cell r="AP363">
            <v>2586.73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33332.31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91512.48</v>
          </cell>
          <cell r="BD363">
            <v>8333.33</v>
          </cell>
          <cell r="BE363">
            <v>10938.67</v>
          </cell>
          <cell r="BF363">
            <v>0</v>
          </cell>
          <cell r="BG363">
            <v>23943.46</v>
          </cell>
          <cell r="BH363">
            <v>0</v>
          </cell>
          <cell r="BI363">
            <v>0</v>
          </cell>
          <cell r="BJ363">
            <v>41281.199999999997</v>
          </cell>
          <cell r="BK363">
            <v>2127.16</v>
          </cell>
          <cell r="BL363">
            <v>0</v>
          </cell>
          <cell r="BM363">
            <v>0</v>
          </cell>
          <cell r="BN363">
            <v>21666.66</v>
          </cell>
          <cell r="BO363">
            <v>0</v>
          </cell>
          <cell r="BP363">
            <v>0</v>
          </cell>
          <cell r="BQ363">
            <v>0</v>
          </cell>
          <cell r="BR363">
            <v>8059999.3200000003</v>
          </cell>
          <cell r="BS363">
            <v>0</v>
          </cell>
          <cell r="BT363">
            <v>42500.04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21445.39</v>
          </cell>
          <cell r="BZ363">
            <v>0</v>
          </cell>
          <cell r="CA363">
            <v>24731.66</v>
          </cell>
          <cell r="CB363">
            <v>28333.32</v>
          </cell>
          <cell r="CC363">
            <v>28333.33</v>
          </cell>
          <cell r="CD363">
            <v>0</v>
          </cell>
          <cell r="CE363">
            <v>23333.279999999999</v>
          </cell>
          <cell r="CF363">
            <v>0</v>
          </cell>
          <cell r="CG363">
            <v>28332.959999999999</v>
          </cell>
          <cell r="CH363">
            <v>0</v>
          </cell>
          <cell r="CI363">
            <v>0</v>
          </cell>
          <cell r="CJ363">
            <v>534443.49</v>
          </cell>
          <cell r="CK363">
            <v>14861.1</v>
          </cell>
          <cell r="CL363">
            <v>0</v>
          </cell>
        </row>
        <row r="364">
          <cell r="A364" t="str">
            <v>5105010164.103</v>
          </cell>
          <cell r="B364" t="str">
            <v>ค่าตัดจำหน่ายสินทรัพย์ไม่มีตัวตนอื่น- Interface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256875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A365" t="str">
            <v>5105010194.101</v>
          </cell>
          <cell r="B365" t="str">
            <v>ค่าเสื่อมราคา-อาคารและสิ่งปลูกสร้างไม่ระบุรายละเอียด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A366" t="str">
            <v>5105010195.101</v>
          </cell>
          <cell r="B366" t="str">
            <v>ค่าเสื่อมราคา-ครุภัณฑ์ไม่ระบุรายละเอียด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A367" t="str">
            <v>5107010199.101</v>
          </cell>
          <cell r="B367" t="str">
            <v>ค่าใช้จ่ายอุดหนุนเพื่อการดำเนินงานอื่น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38218.720000000001</v>
          </cell>
          <cell r="I367">
            <v>0</v>
          </cell>
          <cell r="J367">
            <v>0</v>
          </cell>
          <cell r="K367">
            <v>0</v>
          </cell>
          <cell r="L367">
            <v>458816.72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3000</v>
          </cell>
          <cell r="R367">
            <v>100000</v>
          </cell>
          <cell r="S367">
            <v>0</v>
          </cell>
          <cell r="T367">
            <v>1673300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133355.92000000001</v>
          </cell>
          <cell r="AN367">
            <v>0</v>
          </cell>
          <cell r="AO367">
            <v>0</v>
          </cell>
          <cell r="AP367">
            <v>2446447.77</v>
          </cell>
          <cell r="AQ367">
            <v>0</v>
          </cell>
          <cell r="AR367">
            <v>92419.54</v>
          </cell>
          <cell r="AS367">
            <v>1071584.96</v>
          </cell>
          <cell r="AT367">
            <v>0</v>
          </cell>
          <cell r="AU367">
            <v>0</v>
          </cell>
          <cell r="AV367">
            <v>0</v>
          </cell>
          <cell r="AW367">
            <v>15687.46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471142</v>
          </cell>
          <cell r="BC367">
            <v>0</v>
          </cell>
          <cell r="BD367">
            <v>0</v>
          </cell>
          <cell r="BE367">
            <v>59600</v>
          </cell>
          <cell r="BF367">
            <v>0</v>
          </cell>
          <cell r="BG367">
            <v>9966725</v>
          </cell>
          <cell r="BH367">
            <v>30000</v>
          </cell>
          <cell r="BI367">
            <v>473060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29900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50000</v>
          </cell>
          <cell r="BZ367">
            <v>0</v>
          </cell>
          <cell r="CA367">
            <v>0</v>
          </cell>
          <cell r="CB367">
            <v>0</v>
          </cell>
          <cell r="CC367">
            <v>1000000</v>
          </cell>
          <cell r="CD367">
            <v>0</v>
          </cell>
          <cell r="CE367">
            <v>0</v>
          </cell>
          <cell r="CF367">
            <v>107235.5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A368" t="str">
            <v>5107020199.101</v>
          </cell>
          <cell r="B368" t="str">
            <v>ค่าใช้จ่ายเงินอุดหนุนเพื่อการลงทุนอื่น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187200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A369" t="str">
            <v>5107030101.101</v>
          </cell>
          <cell r="B369" t="str">
            <v>บัญชีพักเบิกเงินอุดหนุน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A370" t="str">
            <v>5108010101.102</v>
          </cell>
          <cell r="B370" t="str">
            <v>หนี้สูญ-ลูกหนี้ค่าสิ่งส่งตรวจ-หน่วยงานภาครัฐ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15840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6588236.25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1620218.91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A371" t="str">
            <v>5108010101.104</v>
          </cell>
          <cell r="B371" t="str">
            <v>หนี้สูญ-ลูกหนี้ค่าวัสดุ/อุปกรณ์/น้ำยา-หน่วยงานภาครัฐ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133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326450.36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1241215.6299999999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</row>
        <row r="372">
          <cell r="A372" t="str">
            <v>5108010101.105</v>
          </cell>
          <cell r="B372" t="str">
            <v>หนี้สูญ-ลูกหนี้ค่าสินค้า-หน่วยงานภาครัฐ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350649.5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3101968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1900950.22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</row>
        <row r="373">
          <cell r="A373" t="str">
            <v>5108010101.114</v>
          </cell>
          <cell r="B373" t="str">
            <v>หนี้สูญ-ลูกหนี้ค่ารักษา-ชำระเงิน OP</v>
          </cell>
          <cell r="C373">
            <v>0</v>
          </cell>
          <cell r="D373">
            <v>0</v>
          </cell>
          <cell r="E373">
            <v>331019</v>
          </cell>
          <cell r="F373">
            <v>0</v>
          </cell>
          <cell r="G373">
            <v>194383</v>
          </cell>
          <cell r="H373">
            <v>672083.3</v>
          </cell>
          <cell r="I373">
            <v>492918.83</v>
          </cell>
          <cell r="J373">
            <v>0</v>
          </cell>
          <cell r="K373">
            <v>0</v>
          </cell>
          <cell r="L373">
            <v>713651</v>
          </cell>
          <cell r="M373">
            <v>0</v>
          </cell>
          <cell r="N373">
            <v>0</v>
          </cell>
          <cell r="O373">
            <v>1281179.75</v>
          </cell>
          <cell r="P373">
            <v>0</v>
          </cell>
          <cell r="Q373">
            <v>863667</v>
          </cell>
          <cell r="R373">
            <v>57935.17</v>
          </cell>
          <cell r="S373">
            <v>0</v>
          </cell>
          <cell r="T373">
            <v>1545</v>
          </cell>
          <cell r="U373">
            <v>23822.6</v>
          </cell>
          <cell r="V373">
            <v>131</v>
          </cell>
          <cell r="W373">
            <v>191227</v>
          </cell>
          <cell r="X373">
            <v>220</v>
          </cell>
          <cell r="Y373">
            <v>106755.82</v>
          </cell>
          <cell r="Z373">
            <v>249686</v>
          </cell>
          <cell r="AA373">
            <v>0</v>
          </cell>
          <cell r="AB373">
            <v>230739</v>
          </cell>
          <cell r="AC373">
            <v>0</v>
          </cell>
          <cell r="AD373">
            <v>1435623</v>
          </cell>
          <cell r="AE373">
            <v>297338</v>
          </cell>
          <cell r="AF373">
            <v>212749</v>
          </cell>
          <cell r="AG373">
            <v>0</v>
          </cell>
          <cell r="AH373">
            <v>104320.45</v>
          </cell>
          <cell r="AI373">
            <v>429477.25</v>
          </cell>
          <cell r="AJ373">
            <v>270359</v>
          </cell>
          <cell r="AK373">
            <v>0</v>
          </cell>
          <cell r="AL373">
            <v>0</v>
          </cell>
          <cell r="AM373">
            <v>231372.5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1556548.7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187628</v>
          </cell>
          <cell r="AX373">
            <v>0</v>
          </cell>
          <cell r="AY373">
            <v>206620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1106612</v>
          </cell>
          <cell r="BE373">
            <v>31232</v>
          </cell>
          <cell r="BF373">
            <v>0</v>
          </cell>
          <cell r="BG373">
            <v>2058760</v>
          </cell>
          <cell r="BH373">
            <v>0</v>
          </cell>
          <cell r="BI373">
            <v>10789</v>
          </cell>
          <cell r="BJ373">
            <v>386434</v>
          </cell>
          <cell r="BK373">
            <v>135294</v>
          </cell>
          <cell r="BL373">
            <v>2896988.9</v>
          </cell>
          <cell r="BM373">
            <v>0</v>
          </cell>
          <cell r="BN373">
            <v>35572</v>
          </cell>
          <cell r="BO373">
            <v>750737.6</v>
          </cell>
          <cell r="BP373">
            <v>0</v>
          </cell>
          <cell r="BQ373">
            <v>0</v>
          </cell>
          <cell r="BR373">
            <v>536301</v>
          </cell>
          <cell r="BS373">
            <v>0</v>
          </cell>
          <cell r="BT373">
            <v>0</v>
          </cell>
          <cell r="BU373">
            <v>0</v>
          </cell>
          <cell r="BV373">
            <v>68989</v>
          </cell>
          <cell r="BW373">
            <v>0</v>
          </cell>
          <cell r="BX373">
            <v>0</v>
          </cell>
          <cell r="BY373">
            <v>149592</v>
          </cell>
          <cell r="BZ373">
            <v>615508</v>
          </cell>
          <cell r="CA373">
            <v>102961</v>
          </cell>
          <cell r="CB373">
            <v>160945</v>
          </cell>
          <cell r="CC373">
            <v>0</v>
          </cell>
          <cell r="CD373">
            <v>566619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68904</v>
          </cell>
          <cell r="CL373">
            <v>0</v>
          </cell>
        </row>
        <row r="374">
          <cell r="A374" t="str">
            <v>5108010101.115</v>
          </cell>
          <cell r="B374" t="str">
            <v>หนี้สูญ-ลูกหนี้ค่ารักษา-ชำระเงิน IP</v>
          </cell>
          <cell r="C374">
            <v>0</v>
          </cell>
          <cell r="D374">
            <v>0</v>
          </cell>
          <cell r="E374">
            <v>69330</v>
          </cell>
          <cell r="F374">
            <v>0</v>
          </cell>
          <cell r="G374">
            <v>19818</v>
          </cell>
          <cell r="H374">
            <v>8108</v>
          </cell>
          <cell r="I374">
            <v>186849.38</v>
          </cell>
          <cell r="J374">
            <v>0</v>
          </cell>
          <cell r="K374">
            <v>0</v>
          </cell>
          <cell r="L374">
            <v>272316</v>
          </cell>
          <cell r="M374">
            <v>5996.22</v>
          </cell>
          <cell r="N374">
            <v>0</v>
          </cell>
          <cell r="O374">
            <v>26204</v>
          </cell>
          <cell r="P374">
            <v>0</v>
          </cell>
          <cell r="Q374">
            <v>142980</v>
          </cell>
          <cell r="R374">
            <v>0</v>
          </cell>
          <cell r="S374">
            <v>0</v>
          </cell>
          <cell r="T374">
            <v>6434</v>
          </cell>
          <cell r="U374">
            <v>0</v>
          </cell>
          <cell r="V374">
            <v>41378.980000000003</v>
          </cell>
          <cell r="W374">
            <v>11817</v>
          </cell>
          <cell r="X374">
            <v>0</v>
          </cell>
          <cell r="Y374">
            <v>107965</v>
          </cell>
          <cell r="Z374">
            <v>184585</v>
          </cell>
          <cell r="AA374">
            <v>0</v>
          </cell>
          <cell r="AB374">
            <v>56535</v>
          </cell>
          <cell r="AC374">
            <v>0</v>
          </cell>
          <cell r="AD374">
            <v>177193</v>
          </cell>
          <cell r="AE374">
            <v>139710</v>
          </cell>
          <cell r="AF374">
            <v>132364</v>
          </cell>
          <cell r="AG374">
            <v>0</v>
          </cell>
          <cell r="AH374">
            <v>52546</v>
          </cell>
          <cell r="AI374">
            <v>162067</v>
          </cell>
          <cell r="AJ374">
            <v>21531.64</v>
          </cell>
          <cell r="AK374">
            <v>0</v>
          </cell>
          <cell r="AL374">
            <v>0</v>
          </cell>
          <cell r="AM374">
            <v>66819.5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4669314.09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62272</v>
          </cell>
          <cell r="AX374">
            <v>0</v>
          </cell>
          <cell r="AY374">
            <v>71872</v>
          </cell>
          <cell r="AZ374">
            <v>800</v>
          </cell>
          <cell r="BA374">
            <v>0</v>
          </cell>
          <cell r="BB374">
            <v>0</v>
          </cell>
          <cell r="BC374">
            <v>0</v>
          </cell>
          <cell r="BD374">
            <v>580356</v>
          </cell>
          <cell r="BE374">
            <v>8164</v>
          </cell>
          <cell r="BF374">
            <v>0</v>
          </cell>
          <cell r="BG374">
            <v>10245530</v>
          </cell>
          <cell r="BH374">
            <v>0</v>
          </cell>
          <cell r="BI374">
            <v>0</v>
          </cell>
          <cell r="BJ374">
            <v>368503</v>
          </cell>
          <cell r="BK374">
            <v>0</v>
          </cell>
          <cell r="BL374">
            <v>6098730.2000000002</v>
          </cell>
          <cell r="BM374">
            <v>0</v>
          </cell>
          <cell r="BN374">
            <v>40837</v>
          </cell>
          <cell r="BO374">
            <v>304192</v>
          </cell>
          <cell r="BP374">
            <v>0</v>
          </cell>
          <cell r="BQ374">
            <v>0</v>
          </cell>
          <cell r="BR374">
            <v>358157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32747</v>
          </cell>
          <cell r="BZ374">
            <v>148321</v>
          </cell>
          <cell r="CA374">
            <v>46672</v>
          </cell>
          <cell r="CB374">
            <v>190929</v>
          </cell>
          <cell r="CC374">
            <v>0</v>
          </cell>
          <cell r="CD374">
            <v>261183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20262</v>
          </cell>
          <cell r="CL374">
            <v>0</v>
          </cell>
        </row>
        <row r="375">
          <cell r="A375" t="str">
            <v>5108010101.202</v>
          </cell>
          <cell r="B375" t="str">
            <v xml:space="preserve">หนี้สูญ-ลูกหนี้ค่ารักษาUC-IP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677403.78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652493.84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517350.91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636030.23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16522.8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48884.26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160470.93</v>
          </cell>
          <cell r="BX375">
            <v>9645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447047.12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A376" t="str">
            <v>5108010101.203</v>
          </cell>
          <cell r="B376" t="str">
            <v>หนี้สูญ-ลูกหนี้ค่ารักษา UC -OP นอก CUP(ในจังหวัด)</v>
          </cell>
          <cell r="C376">
            <v>0</v>
          </cell>
          <cell r="D376">
            <v>0</v>
          </cell>
          <cell r="E376">
            <v>53033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20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105381812.5</v>
          </cell>
          <cell r="X376">
            <v>188282</v>
          </cell>
          <cell r="Y376">
            <v>467046</v>
          </cell>
          <cell r="Z376">
            <v>287619</v>
          </cell>
          <cell r="AA376">
            <v>140216</v>
          </cell>
          <cell r="AB376">
            <v>535240</v>
          </cell>
          <cell r="AC376">
            <v>207459</v>
          </cell>
          <cell r="AD376">
            <v>906486</v>
          </cell>
          <cell r="AE376">
            <v>260214</v>
          </cell>
          <cell r="AF376">
            <v>168024</v>
          </cell>
          <cell r="AG376">
            <v>198016</v>
          </cell>
          <cell r="AH376">
            <v>3013058</v>
          </cell>
          <cell r="AI376">
            <v>242872</v>
          </cell>
          <cell r="AJ376">
            <v>1185456</v>
          </cell>
          <cell r="AK376">
            <v>637949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292737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377812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90591</v>
          </cell>
          <cell r="BJ376">
            <v>260735</v>
          </cell>
          <cell r="BK376">
            <v>0</v>
          </cell>
          <cell r="BL376">
            <v>10985650</v>
          </cell>
          <cell r="BM376">
            <v>0</v>
          </cell>
          <cell r="BN376">
            <v>82488</v>
          </cell>
          <cell r="BO376">
            <v>0</v>
          </cell>
          <cell r="BP376">
            <v>0</v>
          </cell>
          <cell r="BQ376">
            <v>0</v>
          </cell>
          <cell r="BR376">
            <v>5748313.7999999998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18557</v>
          </cell>
          <cell r="CB376">
            <v>0</v>
          </cell>
          <cell r="CC376">
            <v>321</v>
          </cell>
          <cell r="CD376">
            <v>706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A377" t="str">
            <v>5108010101.205</v>
          </cell>
          <cell r="B377" t="str">
            <v>หนี้สูญ-ลูกหนี้ค่ารักษา UC -OP นอก CUP (ต่างจังหวัด)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590431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27605</v>
          </cell>
          <cell r="Z377">
            <v>275406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15623</v>
          </cell>
          <cell r="AG377">
            <v>0</v>
          </cell>
          <cell r="AH377">
            <v>0</v>
          </cell>
          <cell r="AI377">
            <v>149164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245718.79</v>
          </cell>
          <cell r="BM377">
            <v>0</v>
          </cell>
          <cell r="BN377">
            <v>65968</v>
          </cell>
          <cell r="BO377">
            <v>0</v>
          </cell>
          <cell r="BP377">
            <v>0</v>
          </cell>
          <cell r="BQ377">
            <v>0</v>
          </cell>
          <cell r="BR377">
            <v>721415.4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A378" t="str">
            <v>5108010101.216</v>
          </cell>
          <cell r="B378" t="str">
            <v>หนี้สูญ-ลูกหนี้ค่ารักษา UC- OP -AE</v>
          </cell>
          <cell r="C378">
            <v>0</v>
          </cell>
          <cell r="D378">
            <v>0</v>
          </cell>
          <cell r="E378">
            <v>85805.65</v>
          </cell>
          <cell r="F378">
            <v>0</v>
          </cell>
          <cell r="G378">
            <v>3979.8</v>
          </cell>
          <cell r="H378">
            <v>0</v>
          </cell>
          <cell r="I378">
            <v>275564.11</v>
          </cell>
          <cell r="J378">
            <v>14453.02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7076.84</v>
          </cell>
          <cell r="P378">
            <v>1204.8</v>
          </cell>
          <cell r="Q378">
            <v>0</v>
          </cell>
          <cell r="R378">
            <v>0</v>
          </cell>
          <cell r="S378">
            <v>96996.56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20394</v>
          </cell>
          <cell r="Y378">
            <v>5801.11</v>
          </cell>
          <cell r="Z378">
            <v>118978</v>
          </cell>
          <cell r="AA378">
            <v>0</v>
          </cell>
          <cell r="AB378">
            <v>11981.7</v>
          </cell>
          <cell r="AC378">
            <v>0</v>
          </cell>
          <cell r="AD378">
            <v>0</v>
          </cell>
          <cell r="AE378">
            <v>1955.29</v>
          </cell>
          <cell r="AF378">
            <v>228533.05</v>
          </cell>
          <cell r="AG378">
            <v>41439.5</v>
          </cell>
          <cell r="AH378">
            <v>10048</v>
          </cell>
          <cell r="AI378">
            <v>685.4</v>
          </cell>
          <cell r="AJ378">
            <v>0</v>
          </cell>
          <cell r="AK378">
            <v>847</v>
          </cell>
          <cell r="AL378">
            <v>0</v>
          </cell>
          <cell r="AM378">
            <v>13909.95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266545.27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40989.97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6802.82</v>
          </cell>
          <cell r="BF378">
            <v>0</v>
          </cell>
          <cell r="BG378">
            <v>55262.75</v>
          </cell>
          <cell r="BH378">
            <v>0</v>
          </cell>
          <cell r="BI378">
            <v>2779</v>
          </cell>
          <cell r="BJ378">
            <v>13399</v>
          </cell>
          <cell r="BK378">
            <v>0</v>
          </cell>
          <cell r="BL378">
            <v>303851.63</v>
          </cell>
          <cell r="BM378">
            <v>3496</v>
          </cell>
          <cell r="BN378">
            <v>130899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11925.6</v>
          </cell>
          <cell r="BW378">
            <v>0</v>
          </cell>
          <cell r="BX378">
            <v>6670</v>
          </cell>
          <cell r="BY378">
            <v>0</v>
          </cell>
          <cell r="BZ378">
            <v>0</v>
          </cell>
          <cell r="CA378">
            <v>62214.2</v>
          </cell>
          <cell r="CB378">
            <v>0</v>
          </cell>
          <cell r="CC378">
            <v>145086</v>
          </cell>
          <cell r="CD378">
            <v>79888.06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36204.29</v>
          </cell>
          <cell r="CL378">
            <v>0</v>
          </cell>
        </row>
        <row r="379">
          <cell r="A379" t="str">
            <v>5108010101.218</v>
          </cell>
          <cell r="B379" t="str">
            <v>หนี้สูญ-ลูกหนี้ค่ารักษา UC- OP- HC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245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40.5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38505</v>
          </cell>
          <cell r="AA379">
            <v>0</v>
          </cell>
          <cell r="AB379">
            <v>3250</v>
          </cell>
          <cell r="AC379">
            <v>0</v>
          </cell>
          <cell r="AD379">
            <v>0</v>
          </cell>
          <cell r="AE379">
            <v>0</v>
          </cell>
          <cell r="AF379">
            <v>19400</v>
          </cell>
          <cell r="AG379">
            <v>2174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3934.8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74503.600000000006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252216</v>
          </cell>
          <cell r="BE379">
            <v>1505</v>
          </cell>
          <cell r="BF379">
            <v>0</v>
          </cell>
          <cell r="BG379">
            <v>84326</v>
          </cell>
          <cell r="BH379">
            <v>0</v>
          </cell>
          <cell r="BI379">
            <v>0</v>
          </cell>
          <cell r="BJ379">
            <v>43940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6245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6500</v>
          </cell>
          <cell r="CB379">
            <v>0</v>
          </cell>
          <cell r="CC379">
            <v>21546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A380" t="str">
            <v>5108010101.219</v>
          </cell>
          <cell r="B380" t="str">
            <v>หนี้สูญ-ลูกหนี้ค่ารักษา UC - IP -HC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24732.400000000001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14470.9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41550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356011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</row>
        <row r="381">
          <cell r="A381" t="str">
            <v>5108010101.220</v>
          </cell>
          <cell r="B381" t="str">
            <v>หนี้สูญ-ลูกหนี้ค่ารักษา UC- OP- DMI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1000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174857.5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92480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568581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21545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</row>
        <row r="382">
          <cell r="A382" t="str">
            <v>5108010101.221</v>
          </cell>
          <cell r="B382" t="str">
            <v>หนี้สูญ-ลูกหนี้ค่ารักษา UC -IP - DMI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3000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1985957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430636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889694.26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10256</v>
          </cell>
          <cell r="CB382">
            <v>0</v>
          </cell>
          <cell r="CC382">
            <v>14000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</row>
        <row r="383">
          <cell r="A383" t="str">
            <v>5108010101.309</v>
          </cell>
          <cell r="B383" t="str">
            <v>หนี้สูญ-ลูกหนี้ค่ารักษาประกันสังคม-ค่าใช้จ่ายสูง/อุบัติเหตุ/ฉุกเฉิน OP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23459</v>
          </cell>
          <cell r="I383">
            <v>205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1150</v>
          </cell>
          <cell r="P383">
            <v>1392</v>
          </cell>
          <cell r="Q383">
            <v>3472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2019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54572</v>
          </cell>
          <cell r="AJ383">
            <v>0</v>
          </cell>
          <cell r="AK383">
            <v>241067.3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78578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38264</v>
          </cell>
          <cell r="BE383">
            <v>2620.5</v>
          </cell>
          <cell r="BF383">
            <v>0</v>
          </cell>
          <cell r="BG383">
            <v>99443.5</v>
          </cell>
          <cell r="BH383">
            <v>20052.5</v>
          </cell>
          <cell r="BI383">
            <v>0</v>
          </cell>
          <cell r="BJ383">
            <v>0</v>
          </cell>
          <cell r="BK383">
            <v>0</v>
          </cell>
          <cell r="BL383">
            <v>37726</v>
          </cell>
          <cell r="BM383">
            <v>0</v>
          </cell>
          <cell r="BN383">
            <v>285.8</v>
          </cell>
          <cell r="BO383">
            <v>0</v>
          </cell>
          <cell r="BP383">
            <v>0</v>
          </cell>
          <cell r="BQ383">
            <v>0</v>
          </cell>
          <cell r="BR383">
            <v>49833.58</v>
          </cell>
          <cell r="BS383">
            <v>0</v>
          </cell>
          <cell r="BT383">
            <v>0</v>
          </cell>
          <cell r="BU383">
            <v>0</v>
          </cell>
          <cell r="BV383">
            <v>3169</v>
          </cell>
          <cell r="BW383">
            <v>0</v>
          </cell>
          <cell r="BX383">
            <v>13300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9714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A384" t="str">
            <v>5108010101.602</v>
          </cell>
          <cell r="B384" t="str">
            <v>หนี้สูญ-ลูกหนี้ค่ารักษา-พรบ.รถ OP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175398</v>
          </cell>
          <cell r="I384">
            <v>0</v>
          </cell>
          <cell r="J384">
            <v>0</v>
          </cell>
          <cell r="K384">
            <v>0</v>
          </cell>
          <cell r="L384">
            <v>4438</v>
          </cell>
          <cell r="M384">
            <v>193532</v>
          </cell>
          <cell r="N384">
            <v>0</v>
          </cell>
          <cell r="O384">
            <v>12594</v>
          </cell>
          <cell r="P384">
            <v>817</v>
          </cell>
          <cell r="Q384">
            <v>305</v>
          </cell>
          <cell r="R384">
            <v>0</v>
          </cell>
          <cell r="S384">
            <v>0</v>
          </cell>
          <cell r="T384">
            <v>30817</v>
          </cell>
          <cell r="U384">
            <v>0</v>
          </cell>
          <cell r="V384">
            <v>0</v>
          </cell>
          <cell r="W384">
            <v>0</v>
          </cell>
          <cell r="X384">
            <v>50</v>
          </cell>
          <cell r="Y384">
            <v>45814</v>
          </cell>
          <cell r="Z384">
            <v>210049</v>
          </cell>
          <cell r="AA384">
            <v>0</v>
          </cell>
          <cell r="AB384">
            <v>12117</v>
          </cell>
          <cell r="AC384">
            <v>0</v>
          </cell>
          <cell r="AD384">
            <v>5995</v>
          </cell>
          <cell r="AE384">
            <v>64</v>
          </cell>
          <cell r="AF384">
            <v>9842</v>
          </cell>
          <cell r="AG384">
            <v>0</v>
          </cell>
          <cell r="AH384">
            <v>2169</v>
          </cell>
          <cell r="AI384">
            <v>200960</v>
          </cell>
          <cell r="AJ384">
            <v>5880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1994</v>
          </cell>
          <cell r="AT384">
            <v>0</v>
          </cell>
          <cell r="AU384">
            <v>0</v>
          </cell>
          <cell r="AV384">
            <v>4598</v>
          </cell>
          <cell r="AW384">
            <v>19371</v>
          </cell>
          <cell r="AX384">
            <v>0</v>
          </cell>
          <cell r="AY384">
            <v>4453</v>
          </cell>
          <cell r="AZ384">
            <v>111515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642.5</v>
          </cell>
          <cell r="BF384">
            <v>0</v>
          </cell>
          <cell r="BG384">
            <v>900</v>
          </cell>
          <cell r="BH384">
            <v>0</v>
          </cell>
          <cell r="BI384">
            <v>0</v>
          </cell>
          <cell r="BJ384">
            <v>1625</v>
          </cell>
          <cell r="BK384">
            <v>0</v>
          </cell>
          <cell r="BL384">
            <v>37684</v>
          </cell>
          <cell r="BM384">
            <v>260</v>
          </cell>
          <cell r="BN384">
            <v>394</v>
          </cell>
          <cell r="BO384">
            <v>1302</v>
          </cell>
          <cell r="BP384">
            <v>28384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109464</v>
          </cell>
          <cell r="BY384">
            <v>0</v>
          </cell>
          <cell r="BZ384">
            <v>0</v>
          </cell>
          <cell r="CA384">
            <v>74116</v>
          </cell>
          <cell r="CB384">
            <v>0</v>
          </cell>
          <cell r="CC384">
            <v>91</v>
          </cell>
          <cell r="CD384">
            <v>76163</v>
          </cell>
          <cell r="CE384">
            <v>0</v>
          </cell>
          <cell r="CF384">
            <v>0</v>
          </cell>
          <cell r="CG384">
            <v>151998</v>
          </cell>
          <cell r="CH384">
            <v>0</v>
          </cell>
          <cell r="CI384">
            <v>0</v>
          </cell>
          <cell r="CJ384">
            <v>0</v>
          </cell>
          <cell r="CK384">
            <v>42760</v>
          </cell>
          <cell r="CL384">
            <v>0</v>
          </cell>
        </row>
        <row r="385">
          <cell r="A385" t="str">
            <v>5108010101.603</v>
          </cell>
          <cell r="B385" t="str">
            <v>หนี้สูญ-ลูกหนี้ค่ารักษา-พรบ.รถ IP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44743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127873</v>
          </cell>
          <cell r="N385">
            <v>0</v>
          </cell>
          <cell r="O385">
            <v>94639</v>
          </cell>
          <cell r="P385">
            <v>0</v>
          </cell>
          <cell r="Q385">
            <v>50</v>
          </cell>
          <cell r="R385">
            <v>0</v>
          </cell>
          <cell r="S385">
            <v>0</v>
          </cell>
          <cell r="T385">
            <v>5337</v>
          </cell>
          <cell r="U385">
            <v>0</v>
          </cell>
          <cell r="V385">
            <v>0</v>
          </cell>
          <cell r="W385">
            <v>700</v>
          </cell>
          <cell r="X385">
            <v>1230</v>
          </cell>
          <cell r="Y385">
            <v>0</v>
          </cell>
          <cell r="Z385">
            <v>133004</v>
          </cell>
          <cell r="AA385">
            <v>0</v>
          </cell>
          <cell r="AB385">
            <v>9811</v>
          </cell>
          <cell r="AC385">
            <v>0</v>
          </cell>
          <cell r="AD385">
            <v>60</v>
          </cell>
          <cell r="AE385">
            <v>32</v>
          </cell>
          <cell r="AF385">
            <v>16667</v>
          </cell>
          <cell r="AG385">
            <v>0</v>
          </cell>
          <cell r="AH385">
            <v>150</v>
          </cell>
          <cell r="AI385">
            <v>152312</v>
          </cell>
          <cell r="AJ385">
            <v>2160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740</v>
          </cell>
          <cell r="AT385">
            <v>0</v>
          </cell>
          <cell r="AU385">
            <v>0</v>
          </cell>
          <cell r="AV385">
            <v>470</v>
          </cell>
          <cell r="AW385">
            <v>14335</v>
          </cell>
          <cell r="AX385">
            <v>0</v>
          </cell>
          <cell r="AY385">
            <v>21011</v>
          </cell>
          <cell r="AZ385">
            <v>49801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33808.5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300</v>
          </cell>
          <cell r="BK385">
            <v>0</v>
          </cell>
          <cell r="BL385">
            <v>357630</v>
          </cell>
          <cell r="BM385">
            <v>70</v>
          </cell>
          <cell r="BN385">
            <v>7359</v>
          </cell>
          <cell r="BO385">
            <v>0</v>
          </cell>
          <cell r="BP385">
            <v>8906</v>
          </cell>
          <cell r="BQ385">
            <v>0</v>
          </cell>
          <cell r="BR385">
            <v>132301</v>
          </cell>
          <cell r="BS385">
            <v>0</v>
          </cell>
          <cell r="BT385">
            <v>1605</v>
          </cell>
          <cell r="BU385">
            <v>0</v>
          </cell>
          <cell r="BV385">
            <v>0</v>
          </cell>
          <cell r="BW385">
            <v>0</v>
          </cell>
          <cell r="BX385">
            <v>112654</v>
          </cell>
          <cell r="BY385">
            <v>0</v>
          </cell>
          <cell r="BZ385">
            <v>0</v>
          </cell>
          <cell r="CA385">
            <v>81659</v>
          </cell>
          <cell r="CB385">
            <v>0</v>
          </cell>
          <cell r="CC385">
            <v>220</v>
          </cell>
          <cell r="CD385">
            <v>7806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</row>
        <row r="386">
          <cell r="A386" t="str">
            <v>5108010107.102</v>
          </cell>
          <cell r="B386" t="str">
            <v>หนี้สงสัยจะสูญ-ลูกหนี้ค่าสิ่งส่งตรวจ -หน่วยงานภาครัฐ</v>
          </cell>
          <cell r="C386">
            <v>282038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232311.5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696707.76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192</v>
          </cell>
          <cell r="AH386">
            <v>11539.5</v>
          </cell>
          <cell r="AI386">
            <v>0</v>
          </cell>
          <cell r="AJ386">
            <v>0</v>
          </cell>
          <cell r="AK386">
            <v>116782.8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54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23202.799999999999</v>
          </cell>
          <cell r="AX386">
            <v>0</v>
          </cell>
          <cell r="AY386">
            <v>0</v>
          </cell>
          <cell r="AZ386">
            <v>0</v>
          </cell>
          <cell r="BA386">
            <v>128871.1</v>
          </cell>
          <cell r="BB386">
            <v>0</v>
          </cell>
          <cell r="BC386">
            <v>65313</v>
          </cell>
          <cell r="BD386">
            <v>140874.6</v>
          </cell>
          <cell r="BE386">
            <v>0</v>
          </cell>
          <cell r="BF386">
            <v>0</v>
          </cell>
          <cell r="BG386">
            <v>62912.5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619492.66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3313.2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395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</row>
        <row r="387">
          <cell r="A387" t="str">
            <v>5108010107.104</v>
          </cell>
          <cell r="B387" t="str">
            <v>หนี้สงสัยจะสูญ-ลูกหนี้ค่าวัสดุ/อุปกรณ์/น้ำยา-หน่วยงานภาครัฐ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106383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1027675.97</v>
          </cell>
          <cell r="BE387">
            <v>0</v>
          </cell>
          <cell r="BF387">
            <v>0</v>
          </cell>
          <cell r="BG387">
            <v>681127.94</v>
          </cell>
          <cell r="BH387">
            <v>0</v>
          </cell>
          <cell r="BI387">
            <v>3565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404335.01</v>
          </cell>
          <cell r="BS387">
            <v>0</v>
          </cell>
          <cell r="BT387">
            <v>0</v>
          </cell>
          <cell r="BU387">
            <v>47634.47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A388" t="str">
            <v>5108010107.114</v>
          </cell>
          <cell r="B388" t="str">
            <v>หนี้สงสัยจะสูญ-ลูกหนี้ค่ารักษา-ชำระเงิน OP</v>
          </cell>
          <cell r="C388">
            <v>6010612</v>
          </cell>
          <cell r="D388">
            <v>142243.5</v>
          </cell>
          <cell r="E388">
            <v>127625.85</v>
          </cell>
          <cell r="F388">
            <v>209533.9</v>
          </cell>
          <cell r="G388">
            <v>42674.95</v>
          </cell>
          <cell r="H388">
            <v>154484.25</v>
          </cell>
          <cell r="I388">
            <v>45118.35</v>
          </cell>
          <cell r="J388">
            <v>1378901.25</v>
          </cell>
          <cell r="K388">
            <v>56586.75</v>
          </cell>
          <cell r="L388">
            <v>-394735.05</v>
          </cell>
          <cell r="M388">
            <v>1228334.8</v>
          </cell>
          <cell r="N388">
            <v>0</v>
          </cell>
          <cell r="O388">
            <v>2449264.35</v>
          </cell>
          <cell r="P388">
            <v>597854</v>
          </cell>
          <cell r="Q388">
            <v>965043.25</v>
          </cell>
          <cell r="R388">
            <v>1514918.45</v>
          </cell>
          <cell r="S388">
            <v>821186.65</v>
          </cell>
          <cell r="T388">
            <v>791596.05</v>
          </cell>
          <cell r="U388">
            <v>459093.68</v>
          </cell>
          <cell r="V388">
            <v>117909.6</v>
          </cell>
          <cell r="W388">
            <v>1191496.6499999999</v>
          </cell>
          <cell r="X388">
            <v>184343.7</v>
          </cell>
          <cell r="Y388">
            <v>816269.87</v>
          </cell>
          <cell r="Z388">
            <v>741820.8</v>
          </cell>
          <cell r="AA388">
            <v>63170.25</v>
          </cell>
          <cell r="AB388">
            <v>224938.15</v>
          </cell>
          <cell r="AC388">
            <v>718310.39</v>
          </cell>
          <cell r="AD388">
            <v>1472515.2</v>
          </cell>
          <cell r="AE388">
            <v>270123.95</v>
          </cell>
          <cell r="AF388">
            <v>0</v>
          </cell>
          <cell r="AG388">
            <v>138857.70000000001</v>
          </cell>
          <cell r="AH388">
            <v>276658.2</v>
          </cell>
          <cell r="AI388">
            <v>47738.45</v>
          </cell>
          <cell r="AJ388">
            <v>434527.15</v>
          </cell>
          <cell r="AK388">
            <v>0</v>
          </cell>
          <cell r="AL388">
            <v>0</v>
          </cell>
          <cell r="AM388">
            <v>21115.65</v>
          </cell>
          <cell r="AN388">
            <v>1177947.75</v>
          </cell>
          <cell r="AO388">
            <v>96158.05</v>
          </cell>
          <cell r="AP388">
            <v>0</v>
          </cell>
          <cell r="AQ388">
            <v>0</v>
          </cell>
          <cell r="AR388">
            <v>0</v>
          </cell>
          <cell r="AS388">
            <v>439239.15</v>
          </cell>
          <cell r="AT388">
            <v>0</v>
          </cell>
          <cell r="AU388">
            <v>39642.550000000003</v>
          </cell>
          <cell r="AV388">
            <v>0</v>
          </cell>
          <cell r="AW388">
            <v>0</v>
          </cell>
          <cell r="AX388">
            <v>157187.95000000001</v>
          </cell>
          <cell r="AY388">
            <v>0</v>
          </cell>
          <cell r="AZ388">
            <v>5645.25</v>
          </cell>
          <cell r="BA388">
            <v>3246924.25</v>
          </cell>
          <cell r="BB388">
            <v>47963.75</v>
          </cell>
          <cell r="BC388">
            <v>5749236.5599999996</v>
          </cell>
          <cell r="BD388">
            <v>1375645.6</v>
          </cell>
          <cell r="BE388">
            <v>124787.25</v>
          </cell>
          <cell r="BF388">
            <v>5857.66</v>
          </cell>
          <cell r="BG388">
            <v>0</v>
          </cell>
          <cell r="BH388">
            <v>36983.35</v>
          </cell>
          <cell r="BI388">
            <v>2299</v>
          </cell>
          <cell r="BJ388">
            <v>304680.2</v>
          </cell>
          <cell r="BK388">
            <v>414956.2</v>
          </cell>
          <cell r="BL388">
            <v>286865.90000000002</v>
          </cell>
          <cell r="BM388">
            <v>515755</v>
          </cell>
          <cell r="BN388">
            <v>15828.9</v>
          </cell>
          <cell r="BO388">
            <v>0</v>
          </cell>
          <cell r="BP388">
            <v>183520.05</v>
          </cell>
          <cell r="BQ388">
            <v>565.25</v>
          </cell>
          <cell r="BR388">
            <v>153183.70000000001</v>
          </cell>
          <cell r="BS388">
            <v>270033.7</v>
          </cell>
          <cell r="BT388">
            <v>402249.95</v>
          </cell>
          <cell r="BU388">
            <v>1601475.4</v>
          </cell>
          <cell r="BV388">
            <v>0</v>
          </cell>
          <cell r="BW388">
            <v>271144.25</v>
          </cell>
          <cell r="BX388">
            <v>32438.7</v>
          </cell>
          <cell r="BY388">
            <v>7419.5</v>
          </cell>
          <cell r="BZ388">
            <v>0</v>
          </cell>
          <cell r="CA388">
            <v>432667.05</v>
          </cell>
          <cell r="CB388">
            <v>355239.2</v>
          </cell>
          <cell r="CC388">
            <v>361496.85</v>
          </cell>
          <cell r="CD388">
            <v>545245.85</v>
          </cell>
          <cell r="CE388">
            <v>179343.85</v>
          </cell>
          <cell r="CF388">
            <v>1679.6</v>
          </cell>
          <cell r="CG388">
            <v>0</v>
          </cell>
          <cell r="CH388">
            <v>258184.35</v>
          </cell>
          <cell r="CI388">
            <v>59840.5</v>
          </cell>
          <cell r="CJ388">
            <v>1462475.6</v>
          </cell>
          <cell r="CK388">
            <v>74054.399999999994</v>
          </cell>
          <cell r="CL388">
            <v>214417.85</v>
          </cell>
        </row>
        <row r="389">
          <cell r="A389" t="str">
            <v>5108010107.115</v>
          </cell>
          <cell r="B389" t="str">
            <v>หนี้สงสัยจะสูญ-ลูกหนี้ค่ารักษา-ชำระเงิน  IP</v>
          </cell>
          <cell r="C389">
            <v>507155.69</v>
          </cell>
          <cell r="D389">
            <v>23507.75</v>
          </cell>
          <cell r="E389">
            <v>45981.9</v>
          </cell>
          <cell r="F389">
            <v>177934.05</v>
          </cell>
          <cell r="G389">
            <v>0</v>
          </cell>
          <cell r="H389">
            <v>20693.7</v>
          </cell>
          <cell r="I389">
            <v>9098.15</v>
          </cell>
          <cell r="J389">
            <v>403048.9</v>
          </cell>
          <cell r="K389">
            <v>27427.45</v>
          </cell>
          <cell r="L389">
            <v>-157948.35</v>
          </cell>
          <cell r="M389">
            <v>462616.75</v>
          </cell>
          <cell r="N389">
            <v>0</v>
          </cell>
          <cell r="O389">
            <v>4204709.5</v>
          </cell>
          <cell r="P389">
            <v>269941.55</v>
          </cell>
          <cell r="Q389">
            <v>150007.85</v>
          </cell>
          <cell r="R389">
            <v>177097.1</v>
          </cell>
          <cell r="S389">
            <v>415074.95</v>
          </cell>
          <cell r="T389">
            <v>419257.8</v>
          </cell>
          <cell r="U389">
            <v>72009.649999999994</v>
          </cell>
          <cell r="V389">
            <v>82157.899999999994</v>
          </cell>
          <cell r="W389">
            <v>1453936.68</v>
          </cell>
          <cell r="X389">
            <v>78788.25</v>
          </cell>
          <cell r="Y389">
            <v>467026.65</v>
          </cell>
          <cell r="Z389">
            <v>298707.55</v>
          </cell>
          <cell r="AA389">
            <v>7904</v>
          </cell>
          <cell r="AB389">
            <v>16539.5</v>
          </cell>
          <cell r="AC389">
            <v>234456.2</v>
          </cell>
          <cell r="AD389">
            <v>217543.35</v>
          </cell>
          <cell r="AE389">
            <v>16732.349999999999</v>
          </cell>
          <cell r="AF389">
            <v>0</v>
          </cell>
          <cell r="AG389">
            <v>150394.5</v>
          </cell>
          <cell r="AH389">
            <v>215374.5</v>
          </cell>
          <cell r="AI389">
            <v>15032.28</v>
          </cell>
          <cell r="AJ389">
            <v>97895.6</v>
          </cell>
          <cell r="AK389">
            <v>0</v>
          </cell>
          <cell r="AL389">
            <v>0</v>
          </cell>
          <cell r="AM389">
            <v>22149.25</v>
          </cell>
          <cell r="AN389">
            <v>513371.45</v>
          </cell>
          <cell r="AO389">
            <v>396027.45</v>
          </cell>
          <cell r="AP389">
            <v>0</v>
          </cell>
          <cell r="AQ389">
            <v>0</v>
          </cell>
          <cell r="AR389">
            <v>0</v>
          </cell>
          <cell r="AS389">
            <v>45888.800000000003</v>
          </cell>
          <cell r="AT389">
            <v>0</v>
          </cell>
          <cell r="AU389">
            <v>28425.9</v>
          </cell>
          <cell r="AV389">
            <v>0</v>
          </cell>
          <cell r="AW389">
            <v>0</v>
          </cell>
          <cell r="AX389">
            <v>4286.3999999999996</v>
          </cell>
          <cell r="AY389">
            <v>0</v>
          </cell>
          <cell r="AZ389">
            <v>0</v>
          </cell>
          <cell r="BA389">
            <v>1511203</v>
          </cell>
          <cell r="BB389">
            <v>20111.5</v>
          </cell>
          <cell r="BC389">
            <v>3433257.66</v>
          </cell>
          <cell r="BD389">
            <v>824972.62</v>
          </cell>
          <cell r="BE389">
            <v>4279.75</v>
          </cell>
          <cell r="BF389">
            <v>4288.3</v>
          </cell>
          <cell r="BG389">
            <v>161052.46</v>
          </cell>
          <cell r="BH389">
            <v>12148.4</v>
          </cell>
          <cell r="BI389">
            <v>0</v>
          </cell>
          <cell r="BJ389">
            <v>95303</v>
          </cell>
          <cell r="BK389">
            <v>0</v>
          </cell>
          <cell r="BL389">
            <v>0</v>
          </cell>
          <cell r="BM389">
            <v>45900.2</v>
          </cell>
          <cell r="BN389">
            <v>27112.05</v>
          </cell>
          <cell r="BO389">
            <v>0</v>
          </cell>
          <cell r="BP389">
            <v>11839.85</v>
          </cell>
          <cell r="BQ389">
            <v>0</v>
          </cell>
          <cell r="BR389">
            <v>13413.05</v>
          </cell>
          <cell r="BS389">
            <v>122391.35</v>
          </cell>
          <cell r="BT389">
            <v>327743.34999999998</v>
          </cell>
          <cell r="BU389">
            <v>1600699.65</v>
          </cell>
          <cell r="BV389">
            <v>109401.05</v>
          </cell>
          <cell r="BW389">
            <v>12222.7</v>
          </cell>
          <cell r="BX389">
            <v>68990.899999999994</v>
          </cell>
          <cell r="BY389">
            <v>0</v>
          </cell>
          <cell r="BZ389">
            <v>0</v>
          </cell>
          <cell r="CA389">
            <v>112119</v>
          </cell>
          <cell r="CB389">
            <v>205435.6</v>
          </cell>
          <cell r="CC389">
            <v>116130.85</v>
          </cell>
          <cell r="CD389">
            <v>177200.65</v>
          </cell>
          <cell r="CE389">
            <v>154053.9</v>
          </cell>
          <cell r="CF389">
            <v>0</v>
          </cell>
          <cell r="CG389">
            <v>0</v>
          </cell>
          <cell r="CH389">
            <v>0</v>
          </cell>
          <cell r="CI389">
            <v>20961.75</v>
          </cell>
          <cell r="CJ389">
            <v>569599.1</v>
          </cell>
          <cell r="CK389">
            <v>34801.35</v>
          </cell>
          <cell r="CL389">
            <v>6561.65</v>
          </cell>
        </row>
        <row r="390">
          <cell r="A390" t="str">
            <v>5108010107.202</v>
          </cell>
          <cell r="B390" t="str">
            <v>หนี้สงสัยจะสูญ-ลูกหนี้ค่ารักษา IP-UC</v>
          </cell>
          <cell r="C390">
            <v>3379346.7</v>
          </cell>
          <cell r="D390">
            <v>0</v>
          </cell>
          <cell r="E390">
            <v>217701.45</v>
          </cell>
          <cell r="F390">
            <v>111720.74</v>
          </cell>
          <cell r="G390">
            <v>116928</v>
          </cell>
          <cell r="H390">
            <v>99481.82</v>
          </cell>
          <cell r="I390">
            <v>152579.54999999999</v>
          </cell>
          <cell r="J390">
            <v>1003805.25</v>
          </cell>
          <cell r="K390">
            <v>387492.79</v>
          </cell>
          <cell r="L390">
            <v>535074.21</v>
          </cell>
          <cell r="M390">
            <v>0</v>
          </cell>
          <cell r="N390">
            <v>0</v>
          </cell>
          <cell r="O390">
            <v>3386745.29</v>
          </cell>
          <cell r="P390">
            <v>448415.24</v>
          </cell>
          <cell r="Q390">
            <v>1000366.36</v>
          </cell>
          <cell r="R390">
            <v>0</v>
          </cell>
          <cell r="S390">
            <v>347844.43</v>
          </cell>
          <cell r="T390">
            <v>0</v>
          </cell>
          <cell r="U390">
            <v>0</v>
          </cell>
          <cell r="V390">
            <v>0</v>
          </cell>
          <cell r="W390">
            <v>12358740.869999999</v>
          </cell>
          <cell r="X390">
            <v>127217.85</v>
          </cell>
          <cell r="Y390">
            <v>0</v>
          </cell>
          <cell r="Z390">
            <v>329406.99</v>
          </cell>
          <cell r="AA390">
            <v>56043.199999999997</v>
          </cell>
          <cell r="AB390">
            <v>203611.78</v>
          </cell>
          <cell r="AC390">
            <v>0</v>
          </cell>
          <cell r="AD390">
            <v>961278.2</v>
          </cell>
          <cell r="AE390">
            <v>197435.49</v>
          </cell>
          <cell r="AF390">
            <v>205122</v>
          </cell>
          <cell r="AG390">
            <v>445216.85</v>
          </cell>
          <cell r="AH390">
            <v>305962.51</v>
          </cell>
          <cell r="AI390">
            <v>223660.24</v>
          </cell>
          <cell r="AJ390">
            <v>163284.91</v>
          </cell>
          <cell r="AK390">
            <v>5594888.0599999996</v>
          </cell>
          <cell r="AL390">
            <v>434206.11</v>
          </cell>
          <cell r="AM390">
            <v>173213.39</v>
          </cell>
          <cell r="AN390">
            <v>1011288.93</v>
          </cell>
          <cell r="AO390">
            <v>0</v>
          </cell>
          <cell r="AP390">
            <v>267278.90999999997</v>
          </cell>
          <cell r="AQ390">
            <v>46846.82</v>
          </cell>
          <cell r="AR390">
            <v>0</v>
          </cell>
          <cell r="AS390">
            <v>0</v>
          </cell>
          <cell r="AT390">
            <v>72377.47</v>
          </cell>
          <cell r="AU390">
            <v>379394.7</v>
          </cell>
          <cell r="AV390">
            <v>174867.38</v>
          </cell>
          <cell r="AW390">
            <v>244970.32</v>
          </cell>
          <cell r="AX390">
            <v>203991.87</v>
          </cell>
          <cell r="AY390">
            <v>198275.99</v>
          </cell>
          <cell r="AZ390">
            <v>158110.98000000001</v>
          </cell>
          <cell r="BA390">
            <v>0</v>
          </cell>
          <cell r="BB390">
            <v>189826.05</v>
          </cell>
          <cell r="BC390">
            <v>5753094.6100000003</v>
          </cell>
          <cell r="BD390">
            <v>0</v>
          </cell>
          <cell r="BE390">
            <v>107837.36</v>
          </cell>
          <cell r="BF390">
            <v>0</v>
          </cell>
          <cell r="BG390">
            <v>2326197.14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5728096.0999999996</v>
          </cell>
          <cell r="BM390">
            <v>460343.16</v>
          </cell>
          <cell r="BN390">
            <v>332109.49</v>
          </cell>
          <cell r="BO390">
            <v>656632.66</v>
          </cell>
          <cell r="BP390">
            <v>406535.54</v>
          </cell>
          <cell r="BQ390">
            <v>202351.8</v>
          </cell>
          <cell r="BR390">
            <v>27721050.190000001</v>
          </cell>
          <cell r="BS390">
            <v>321738.2</v>
          </cell>
          <cell r="BT390">
            <v>381243.02</v>
          </cell>
          <cell r="BU390">
            <v>2943749.98</v>
          </cell>
          <cell r="BV390">
            <v>47820.1</v>
          </cell>
          <cell r="BW390">
            <v>0</v>
          </cell>
          <cell r="BX390">
            <v>616840.16</v>
          </cell>
          <cell r="BY390">
            <v>172763.04</v>
          </cell>
          <cell r="BZ390">
            <v>84443.14</v>
          </cell>
          <cell r="CA390">
            <v>227216.58</v>
          </cell>
          <cell r="CB390">
            <v>358600.13</v>
          </cell>
          <cell r="CC390">
            <v>616640.73</v>
          </cell>
          <cell r="CD390">
            <v>396069.95</v>
          </cell>
          <cell r="CE390">
            <v>681580.16</v>
          </cell>
          <cell r="CF390">
            <v>0</v>
          </cell>
          <cell r="CG390">
            <v>107833.23</v>
          </cell>
          <cell r="CH390">
            <v>131013.62</v>
          </cell>
          <cell r="CI390">
            <v>0</v>
          </cell>
          <cell r="CJ390">
            <v>0</v>
          </cell>
          <cell r="CK390">
            <v>45997.599999999999</v>
          </cell>
          <cell r="CL390">
            <v>0</v>
          </cell>
        </row>
        <row r="391">
          <cell r="A391" t="str">
            <v>5108010107.216</v>
          </cell>
          <cell r="B391" t="str">
            <v>หนี้สงสัยจะสูญ-ลูกหนี้ค่ารักษา UC-OP - AE</v>
          </cell>
          <cell r="C391">
            <v>2322.2399999999998</v>
          </cell>
          <cell r="D391">
            <v>2633.4</v>
          </cell>
          <cell r="E391">
            <v>2760.9</v>
          </cell>
          <cell r="F391">
            <v>19248.88</v>
          </cell>
          <cell r="G391">
            <v>2465.94</v>
          </cell>
          <cell r="H391">
            <v>49330.38</v>
          </cell>
          <cell r="I391">
            <v>1081</v>
          </cell>
          <cell r="J391">
            <v>21660.65</v>
          </cell>
          <cell r="K391">
            <v>10458.83</v>
          </cell>
          <cell r="L391">
            <v>20300.52</v>
          </cell>
          <cell r="M391">
            <v>109798.24</v>
          </cell>
          <cell r="N391">
            <v>0</v>
          </cell>
          <cell r="O391">
            <v>19525.98</v>
          </cell>
          <cell r="P391">
            <v>15453.09</v>
          </cell>
          <cell r="Q391">
            <v>3906.2</v>
          </cell>
          <cell r="R391">
            <v>870285.28</v>
          </cell>
          <cell r="S391">
            <v>-47018.66</v>
          </cell>
          <cell r="T391">
            <v>6274.16</v>
          </cell>
          <cell r="U391">
            <v>5151.99</v>
          </cell>
          <cell r="V391">
            <v>19746.96</v>
          </cell>
          <cell r="W391">
            <v>17300.11</v>
          </cell>
          <cell r="X391">
            <v>3543.93</v>
          </cell>
          <cell r="Y391">
            <v>30918.58</v>
          </cell>
          <cell r="Z391">
            <v>1210</v>
          </cell>
          <cell r="AA391">
            <v>2589.65</v>
          </cell>
          <cell r="AB391">
            <v>4155.54</v>
          </cell>
          <cell r="AC391">
            <v>1775.84</v>
          </cell>
          <cell r="AD391">
            <v>2720.13</v>
          </cell>
          <cell r="AE391">
            <v>1882.4</v>
          </cell>
          <cell r="AF391">
            <v>0</v>
          </cell>
          <cell r="AG391">
            <v>14327.92</v>
          </cell>
          <cell r="AH391">
            <v>15869.23</v>
          </cell>
          <cell r="AI391">
            <v>2623.32</v>
          </cell>
          <cell r="AJ391">
            <v>8359.0400000000009</v>
          </cell>
          <cell r="AK391">
            <v>0</v>
          </cell>
          <cell r="AL391">
            <v>2123.54</v>
          </cell>
          <cell r="AM391">
            <v>1258.25</v>
          </cell>
          <cell r="AN391">
            <v>6330.24</v>
          </cell>
          <cell r="AO391">
            <v>0</v>
          </cell>
          <cell r="AP391">
            <v>2825.25</v>
          </cell>
          <cell r="AQ391">
            <v>3721.51</v>
          </cell>
          <cell r="AR391">
            <v>0</v>
          </cell>
          <cell r="AS391">
            <v>31466.67</v>
          </cell>
          <cell r="AT391">
            <v>31076.07</v>
          </cell>
          <cell r="AU391">
            <v>3717.18</v>
          </cell>
          <cell r="AV391">
            <v>25995.8</v>
          </cell>
          <cell r="AW391">
            <v>154.80000000000001</v>
          </cell>
          <cell r="AX391">
            <v>5219.5600000000004</v>
          </cell>
          <cell r="AY391">
            <v>0</v>
          </cell>
          <cell r="AZ391">
            <v>268.08</v>
          </cell>
          <cell r="BA391">
            <v>11650</v>
          </cell>
          <cell r="BB391">
            <v>12512.31</v>
          </cell>
          <cell r="BC391">
            <v>235089.35</v>
          </cell>
          <cell r="BD391">
            <v>14444.8</v>
          </cell>
          <cell r="BE391">
            <v>4156.97</v>
          </cell>
          <cell r="BF391">
            <v>9516.6</v>
          </cell>
          <cell r="BG391">
            <v>19752.93</v>
          </cell>
          <cell r="BH391">
            <v>3194.15</v>
          </cell>
          <cell r="BI391">
            <v>3435.04</v>
          </cell>
          <cell r="BJ391">
            <v>4584.8500000000004</v>
          </cell>
          <cell r="BK391">
            <v>13302.49</v>
          </cell>
          <cell r="BL391">
            <v>0</v>
          </cell>
          <cell r="BM391">
            <v>12284.74</v>
          </cell>
          <cell r="BN391">
            <v>33312</v>
          </cell>
          <cell r="BO391">
            <v>0</v>
          </cell>
          <cell r="BP391">
            <v>4375.3100000000004</v>
          </cell>
          <cell r="BQ391">
            <v>4316.29</v>
          </cell>
          <cell r="BR391">
            <v>746481.52</v>
          </cell>
          <cell r="BS391">
            <v>3108.33</v>
          </cell>
          <cell r="BT391">
            <v>30685.25</v>
          </cell>
          <cell r="BU391">
            <v>43155.94</v>
          </cell>
          <cell r="BV391">
            <v>2464.3000000000002</v>
          </cell>
          <cell r="BW391">
            <v>9157.7800000000007</v>
          </cell>
          <cell r="BX391">
            <v>36357.83</v>
          </cell>
          <cell r="BY391">
            <v>735.5</v>
          </cell>
          <cell r="BZ391">
            <v>4922.7299999999996</v>
          </cell>
          <cell r="CA391">
            <v>12581.35</v>
          </cell>
          <cell r="CB391">
            <v>10054.120000000001</v>
          </cell>
          <cell r="CC391">
            <v>7610.69</v>
          </cell>
          <cell r="CD391">
            <v>25214.5</v>
          </cell>
          <cell r="CE391">
            <v>3306.76</v>
          </cell>
          <cell r="CF391">
            <v>4614.32</v>
          </cell>
          <cell r="CG391">
            <v>4033.97</v>
          </cell>
          <cell r="CH391">
            <v>5144.2299999999996</v>
          </cell>
          <cell r="CI391">
            <v>5506.76</v>
          </cell>
          <cell r="CJ391">
            <v>42998.73</v>
          </cell>
          <cell r="CK391">
            <v>2411.5</v>
          </cell>
          <cell r="CL391">
            <v>8845.9</v>
          </cell>
        </row>
        <row r="392">
          <cell r="A392" t="str">
            <v>5108010107.217</v>
          </cell>
          <cell r="B392" t="str">
            <v>หนี้สงสัยจะสูญ-ลูกหนี้ค่ารักษา UC- IP- AE</v>
          </cell>
          <cell r="C392">
            <v>2652658.59</v>
          </cell>
          <cell r="D392">
            <v>23146.74</v>
          </cell>
          <cell r="E392">
            <v>12384.2</v>
          </cell>
          <cell r="F392">
            <v>28260.720000000001</v>
          </cell>
          <cell r="G392">
            <v>10107.450000000001</v>
          </cell>
          <cell r="H392">
            <v>2683.75</v>
          </cell>
          <cell r="I392">
            <v>947.4</v>
          </cell>
          <cell r="J392">
            <v>53695.48</v>
          </cell>
          <cell r="K392">
            <v>99349.62</v>
          </cell>
          <cell r="L392">
            <v>35888.78</v>
          </cell>
          <cell r="M392">
            <v>42147.72</v>
          </cell>
          <cell r="N392">
            <v>0</v>
          </cell>
          <cell r="O392">
            <v>15289.11</v>
          </cell>
          <cell r="P392">
            <v>7627.7</v>
          </cell>
          <cell r="Q392">
            <v>1761.27</v>
          </cell>
          <cell r="R392">
            <v>3124</v>
          </cell>
          <cell r="S392">
            <v>11962</v>
          </cell>
          <cell r="T392">
            <v>5377</v>
          </cell>
          <cell r="U392">
            <v>12045.3</v>
          </cell>
          <cell r="V392">
            <v>13657.37</v>
          </cell>
          <cell r="W392">
            <v>114470.26</v>
          </cell>
          <cell r="X392">
            <v>1248</v>
          </cell>
          <cell r="Y392">
            <v>66128.899999999994</v>
          </cell>
          <cell r="Z392">
            <v>4080</v>
          </cell>
          <cell r="AA392">
            <v>141.19999999999999</v>
          </cell>
          <cell r="AB392">
            <v>7100.5</v>
          </cell>
          <cell r="AC392">
            <v>284.89999999999998</v>
          </cell>
          <cell r="AD392">
            <v>15675.1</v>
          </cell>
          <cell r="AE392">
            <v>1823.1</v>
          </cell>
          <cell r="AF392">
            <v>10222.4</v>
          </cell>
          <cell r="AG392">
            <v>5989.3</v>
          </cell>
          <cell r="AH392">
            <v>648.9</v>
          </cell>
          <cell r="AI392">
            <v>1959.6</v>
          </cell>
          <cell r="AJ392">
            <v>4353.8999999999996</v>
          </cell>
          <cell r="AK392">
            <v>511772.12</v>
          </cell>
          <cell r="AL392">
            <v>1303.5999999999999</v>
          </cell>
          <cell r="AM392">
            <v>15328.84</v>
          </cell>
          <cell r="AN392">
            <v>17534.88</v>
          </cell>
          <cell r="AO392">
            <v>11197.64</v>
          </cell>
          <cell r="AP392">
            <v>2640</v>
          </cell>
          <cell r="AQ392">
            <v>5229.24</v>
          </cell>
          <cell r="AR392">
            <v>0</v>
          </cell>
          <cell r="AS392">
            <v>82893.539999999994</v>
          </cell>
          <cell r="AT392">
            <v>26086.38</v>
          </cell>
          <cell r="AU392">
            <v>7057.94</v>
          </cell>
          <cell r="AV392">
            <v>17173.54</v>
          </cell>
          <cell r="AW392">
            <v>1150</v>
          </cell>
          <cell r="AX392">
            <v>27576.2</v>
          </cell>
          <cell r="AY392">
            <v>15619.99</v>
          </cell>
          <cell r="AZ392">
            <v>1567</v>
          </cell>
          <cell r="BA392">
            <v>81969.100000000006</v>
          </cell>
          <cell r="BB392">
            <v>10469.799999999999</v>
          </cell>
          <cell r="BC392">
            <v>2725337.66</v>
          </cell>
          <cell r="BD392">
            <v>44297.15</v>
          </cell>
          <cell r="BE392">
            <v>3662.4</v>
          </cell>
          <cell r="BF392">
            <v>1304.71</v>
          </cell>
          <cell r="BG392">
            <v>95737.11</v>
          </cell>
          <cell r="BH392">
            <v>15878.6</v>
          </cell>
          <cell r="BI392">
            <v>0</v>
          </cell>
          <cell r="BJ392">
            <v>7432.54</v>
          </cell>
          <cell r="BK392">
            <v>0</v>
          </cell>
          <cell r="BL392">
            <v>0</v>
          </cell>
          <cell r="BM392">
            <v>51963.31</v>
          </cell>
          <cell r="BN392">
            <v>48285.86</v>
          </cell>
          <cell r="BO392">
            <v>113213.98</v>
          </cell>
          <cell r="BP392">
            <v>6635.54</v>
          </cell>
          <cell r="BQ392">
            <v>23450.5</v>
          </cell>
          <cell r="BR392">
            <v>640261.21</v>
          </cell>
          <cell r="BS392">
            <v>3450</v>
          </cell>
          <cell r="BT392">
            <v>8600</v>
          </cell>
          <cell r="BU392">
            <v>75646.05</v>
          </cell>
          <cell r="BV392">
            <v>5400.5</v>
          </cell>
          <cell r="BW392">
            <v>13652.53</v>
          </cell>
          <cell r="BX392">
            <v>4028</v>
          </cell>
          <cell r="BY392">
            <v>3897.73</v>
          </cell>
          <cell r="BZ392">
            <v>3532.68</v>
          </cell>
          <cell r="CA392">
            <v>16257.4</v>
          </cell>
          <cell r="CB392">
            <v>8646.76</v>
          </cell>
          <cell r="CC392">
            <v>6591.4</v>
          </cell>
          <cell r="CD392">
            <v>11976.8</v>
          </cell>
          <cell r="CE392">
            <v>6632.63</v>
          </cell>
          <cell r="CF392">
            <v>8479.07</v>
          </cell>
          <cell r="CG392">
            <v>28146.240000000002</v>
          </cell>
          <cell r="CH392">
            <v>42142.55</v>
          </cell>
          <cell r="CI392">
            <v>9720.7800000000007</v>
          </cell>
          <cell r="CJ392">
            <v>63215.54</v>
          </cell>
          <cell r="CK392">
            <v>15169.82</v>
          </cell>
          <cell r="CL392">
            <v>711.2</v>
          </cell>
        </row>
        <row r="393">
          <cell r="A393" t="str">
            <v>5108010107.218</v>
          </cell>
          <cell r="B393" t="str">
            <v>หนี้สงสัยจะสูญ-ลูกหนี้ค่ารักษา UC-OP - HC</v>
          </cell>
          <cell r="C393">
            <v>4396.83</v>
          </cell>
          <cell r="D393">
            <v>4280</v>
          </cell>
          <cell r="E393">
            <v>378</v>
          </cell>
          <cell r="F393">
            <v>0</v>
          </cell>
          <cell r="G393">
            <v>702</v>
          </cell>
          <cell r="H393">
            <v>10366</v>
          </cell>
          <cell r="I393">
            <v>0</v>
          </cell>
          <cell r="J393">
            <v>0</v>
          </cell>
          <cell r="K393">
            <v>27853.65</v>
          </cell>
          <cell r="L393">
            <v>0</v>
          </cell>
          <cell r="M393">
            <v>50565.5</v>
          </cell>
          <cell r="N393">
            <v>0</v>
          </cell>
          <cell r="O393">
            <v>7160</v>
          </cell>
          <cell r="P393">
            <v>621</v>
          </cell>
          <cell r="Q393">
            <v>0</v>
          </cell>
          <cell r="R393">
            <v>10264</v>
          </cell>
          <cell r="S393">
            <v>2544.3000000000002</v>
          </cell>
          <cell r="T393">
            <v>396</v>
          </cell>
          <cell r="U393">
            <v>0</v>
          </cell>
          <cell r="V393">
            <v>0</v>
          </cell>
          <cell r="W393">
            <v>9440.94</v>
          </cell>
          <cell r="X393">
            <v>7417.5</v>
          </cell>
          <cell r="Y393">
            <v>18145.5</v>
          </cell>
          <cell r="Z393">
            <v>2096</v>
          </cell>
          <cell r="AA393">
            <v>0</v>
          </cell>
          <cell r="AB393">
            <v>1213</v>
          </cell>
          <cell r="AC393">
            <v>2480.4</v>
          </cell>
          <cell r="AD393">
            <v>0</v>
          </cell>
          <cell r="AE393">
            <v>169.83</v>
          </cell>
          <cell r="AF393">
            <v>0</v>
          </cell>
          <cell r="AG393">
            <v>4918.6000000000004</v>
          </cell>
          <cell r="AH393">
            <v>2934</v>
          </cell>
          <cell r="AI393">
            <v>1026</v>
          </cell>
          <cell r="AJ393">
            <v>5059.6000000000004</v>
          </cell>
          <cell r="AK393">
            <v>59882.65</v>
          </cell>
          <cell r="AL393">
            <v>0</v>
          </cell>
          <cell r="AM393">
            <v>67.5</v>
          </cell>
          <cell r="AN393">
            <v>8496</v>
          </cell>
          <cell r="AO393">
            <v>1946.5</v>
          </cell>
          <cell r="AP393">
            <v>0</v>
          </cell>
          <cell r="AQ393">
            <v>0</v>
          </cell>
          <cell r="AR393">
            <v>0</v>
          </cell>
          <cell r="AS393">
            <v>310.5</v>
          </cell>
          <cell r="AT393">
            <v>0</v>
          </cell>
          <cell r="AU393">
            <v>652.5</v>
          </cell>
          <cell r="AV393">
            <v>867.6</v>
          </cell>
          <cell r="AW393">
            <v>10</v>
          </cell>
          <cell r="AX393">
            <v>823.5</v>
          </cell>
          <cell r="AY393">
            <v>31709.18</v>
          </cell>
          <cell r="AZ393">
            <v>2187</v>
          </cell>
          <cell r="BA393">
            <v>740499</v>
          </cell>
          <cell r="BB393">
            <v>7297</v>
          </cell>
          <cell r="BC393">
            <v>35702.080000000002</v>
          </cell>
          <cell r="BD393">
            <v>55907.7</v>
          </cell>
          <cell r="BE393">
            <v>2746.9</v>
          </cell>
          <cell r="BF393">
            <v>750</v>
          </cell>
          <cell r="BG393">
            <v>18779.7</v>
          </cell>
          <cell r="BH393">
            <v>2635.6</v>
          </cell>
          <cell r="BI393">
            <v>1370</v>
          </cell>
          <cell r="BJ393">
            <v>39830</v>
          </cell>
          <cell r="BK393">
            <v>9712</v>
          </cell>
          <cell r="BL393">
            <v>4981.2299999999996</v>
          </cell>
          <cell r="BM393">
            <v>13674.75</v>
          </cell>
          <cell r="BN393">
            <v>0</v>
          </cell>
          <cell r="BO393">
            <v>2344.4899999999998</v>
          </cell>
          <cell r="BP393">
            <v>18872.5</v>
          </cell>
          <cell r="BQ393">
            <v>2008.7</v>
          </cell>
          <cell r="BR393">
            <v>96076.2</v>
          </cell>
          <cell r="BS393">
            <v>8016.5</v>
          </cell>
          <cell r="BT393">
            <v>3328.1</v>
          </cell>
          <cell r="BU393">
            <v>85349.5</v>
          </cell>
          <cell r="BV393">
            <v>0</v>
          </cell>
          <cell r="BW393">
            <v>10814.79</v>
          </cell>
          <cell r="BX393">
            <v>84021.7</v>
          </cell>
          <cell r="BY393">
            <v>1504</v>
          </cell>
          <cell r="BZ393">
            <v>0</v>
          </cell>
          <cell r="CA393">
            <v>7765</v>
          </cell>
          <cell r="CB393">
            <v>0</v>
          </cell>
          <cell r="CC393">
            <v>7935.5</v>
          </cell>
          <cell r="CD393">
            <v>5561.9</v>
          </cell>
          <cell r="CE393">
            <v>6424.5</v>
          </cell>
          <cell r="CF393">
            <v>2584</v>
          </cell>
          <cell r="CG393">
            <v>1504.78</v>
          </cell>
          <cell r="CH393">
            <v>4044.3</v>
          </cell>
          <cell r="CI393">
            <v>3848</v>
          </cell>
          <cell r="CJ393">
            <v>11769.4</v>
          </cell>
          <cell r="CK393">
            <v>0</v>
          </cell>
          <cell r="CL393">
            <v>2232</v>
          </cell>
        </row>
        <row r="394">
          <cell r="A394" t="str">
            <v>5108010107.219</v>
          </cell>
          <cell r="B394" t="str">
            <v>หนี้สงสัยจะสูญ-ลูกหนี้ค่ารักษา UC -IP- HC</v>
          </cell>
          <cell r="C394">
            <v>53059.56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603.28</v>
          </cell>
          <cell r="M394">
            <v>126</v>
          </cell>
          <cell r="N394">
            <v>0</v>
          </cell>
          <cell r="O394">
            <v>52678.5</v>
          </cell>
          <cell r="P394">
            <v>0</v>
          </cell>
          <cell r="Q394">
            <v>0</v>
          </cell>
          <cell r="R394">
            <v>0</v>
          </cell>
          <cell r="S394">
            <v>54</v>
          </cell>
          <cell r="T394">
            <v>0</v>
          </cell>
          <cell r="U394">
            <v>0</v>
          </cell>
          <cell r="V394">
            <v>0</v>
          </cell>
          <cell r="W394">
            <v>54664.53</v>
          </cell>
          <cell r="X394">
            <v>63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25</v>
          </cell>
          <cell r="AH394">
            <v>0</v>
          </cell>
          <cell r="AI394">
            <v>0</v>
          </cell>
          <cell r="AJ394">
            <v>0</v>
          </cell>
          <cell r="AK394">
            <v>55649.54</v>
          </cell>
          <cell r="AL394">
            <v>0</v>
          </cell>
          <cell r="AM394">
            <v>0</v>
          </cell>
          <cell r="AN394">
            <v>27702</v>
          </cell>
          <cell r="AO394">
            <v>13.5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46.19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28220.3</v>
          </cell>
          <cell r="BB394">
            <v>3640</v>
          </cell>
          <cell r="BC394">
            <v>684913.24</v>
          </cell>
          <cell r="BD394">
            <v>92414</v>
          </cell>
          <cell r="BE394">
            <v>0</v>
          </cell>
          <cell r="BF394">
            <v>0</v>
          </cell>
          <cell r="BG394">
            <v>140356</v>
          </cell>
          <cell r="BH394">
            <v>0</v>
          </cell>
          <cell r="BI394">
            <v>0</v>
          </cell>
          <cell r="BJ394">
            <v>39</v>
          </cell>
          <cell r="BK394">
            <v>0</v>
          </cell>
          <cell r="BL394">
            <v>26649.95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1300299.6000000001</v>
          </cell>
          <cell r="BS394">
            <v>0</v>
          </cell>
          <cell r="BT394">
            <v>0</v>
          </cell>
          <cell r="BU394">
            <v>22095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2608</v>
          </cell>
          <cell r="CE394">
            <v>522</v>
          </cell>
          <cell r="CF394">
            <v>10920</v>
          </cell>
          <cell r="CG394">
            <v>0</v>
          </cell>
          <cell r="CH394">
            <v>0</v>
          </cell>
          <cell r="CI394">
            <v>0</v>
          </cell>
          <cell r="CJ394">
            <v>9252</v>
          </cell>
          <cell r="CK394">
            <v>0</v>
          </cell>
          <cell r="CL394">
            <v>0</v>
          </cell>
        </row>
        <row r="395">
          <cell r="A395" t="str">
            <v>5108010107.220</v>
          </cell>
          <cell r="B395" t="str">
            <v>หนี้สงสัยจะสูญ-ลูกหนี้ค่ารักษา UC-OP- DMI</v>
          </cell>
          <cell r="C395">
            <v>25900</v>
          </cell>
          <cell r="D395">
            <v>7855.1</v>
          </cell>
          <cell r="E395">
            <v>400</v>
          </cell>
          <cell r="F395">
            <v>0</v>
          </cell>
          <cell r="G395">
            <v>0</v>
          </cell>
          <cell r="H395">
            <v>42750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415530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2022.1</v>
          </cell>
          <cell r="X395">
            <v>0</v>
          </cell>
          <cell r="Y395">
            <v>3200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1100130</v>
          </cell>
          <cell r="AL395">
            <v>0</v>
          </cell>
          <cell r="AM395">
            <v>1000</v>
          </cell>
          <cell r="AN395">
            <v>2000</v>
          </cell>
          <cell r="AO395">
            <v>2200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1750</v>
          </cell>
          <cell r="AW395">
            <v>540.20000000000005</v>
          </cell>
          <cell r="AX395">
            <v>2400</v>
          </cell>
          <cell r="AY395">
            <v>3030</v>
          </cell>
          <cell r="AZ395">
            <v>0</v>
          </cell>
          <cell r="BA395">
            <v>0</v>
          </cell>
          <cell r="BB395">
            <v>0</v>
          </cell>
          <cell r="BC395">
            <v>32634.9</v>
          </cell>
          <cell r="BD395">
            <v>1890</v>
          </cell>
          <cell r="BE395">
            <v>0</v>
          </cell>
          <cell r="BF395">
            <v>0</v>
          </cell>
          <cell r="BG395">
            <v>242718.75</v>
          </cell>
          <cell r="BH395">
            <v>1000</v>
          </cell>
          <cell r="BI395">
            <v>0</v>
          </cell>
          <cell r="BJ395">
            <v>2890</v>
          </cell>
          <cell r="BK395">
            <v>2827.3</v>
          </cell>
          <cell r="BL395">
            <v>271741.90000000002</v>
          </cell>
          <cell r="BM395">
            <v>8700</v>
          </cell>
          <cell r="BN395">
            <v>18950</v>
          </cell>
          <cell r="BO395">
            <v>0</v>
          </cell>
          <cell r="BP395">
            <v>3250</v>
          </cell>
          <cell r="BQ395">
            <v>0</v>
          </cell>
          <cell r="BR395">
            <v>642729.1</v>
          </cell>
          <cell r="BS395">
            <v>0</v>
          </cell>
          <cell r="BT395">
            <v>0</v>
          </cell>
          <cell r="BU395">
            <v>226520</v>
          </cell>
          <cell r="BV395">
            <v>0</v>
          </cell>
          <cell r="BW395">
            <v>97</v>
          </cell>
          <cell r="BX395">
            <v>103950</v>
          </cell>
          <cell r="BY395">
            <v>0</v>
          </cell>
          <cell r="BZ395">
            <v>0</v>
          </cell>
          <cell r="CA395">
            <v>5100</v>
          </cell>
          <cell r="CB395">
            <v>13772.7</v>
          </cell>
          <cell r="CC395">
            <v>276738.25</v>
          </cell>
          <cell r="CD395">
            <v>1850</v>
          </cell>
          <cell r="CE395">
            <v>37350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422230</v>
          </cell>
          <cell r="CK395">
            <v>0</v>
          </cell>
          <cell r="CL395">
            <v>0</v>
          </cell>
        </row>
        <row r="396">
          <cell r="A396" t="str">
            <v>5108010107.221</v>
          </cell>
          <cell r="B396" t="str">
            <v>หนี้สงสัยจะสูญ-ลูกหนี้ค่ารักษา UC - IP - DMI</v>
          </cell>
          <cell r="C396">
            <v>109410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1000</v>
          </cell>
          <cell r="N396">
            <v>0</v>
          </cell>
          <cell r="O396">
            <v>46098.400000000001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76320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1000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208240</v>
          </cell>
          <cell r="AL396">
            <v>2775.2</v>
          </cell>
          <cell r="AM396">
            <v>0</v>
          </cell>
          <cell r="AN396">
            <v>65664.98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3626514.6</v>
          </cell>
          <cell r="BB396">
            <v>11600</v>
          </cell>
          <cell r="BC396">
            <v>163282.53</v>
          </cell>
          <cell r="BD396">
            <v>56511.8</v>
          </cell>
          <cell r="BE396">
            <v>0</v>
          </cell>
          <cell r="BF396">
            <v>0</v>
          </cell>
          <cell r="BG396">
            <v>24478.07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49330.57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85640</v>
          </cell>
          <cell r="BR396">
            <v>169205.4</v>
          </cell>
          <cell r="BS396">
            <v>31360</v>
          </cell>
          <cell r="BT396">
            <v>3739.6</v>
          </cell>
          <cell r="BU396">
            <v>31653.9</v>
          </cell>
          <cell r="BV396">
            <v>0</v>
          </cell>
          <cell r="BW396">
            <v>0</v>
          </cell>
          <cell r="BX396">
            <v>750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699</v>
          </cell>
          <cell r="CD396">
            <v>0</v>
          </cell>
          <cell r="CE396">
            <v>19600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18560</v>
          </cell>
          <cell r="CK396">
            <v>0</v>
          </cell>
          <cell r="CL396">
            <v>0</v>
          </cell>
        </row>
        <row r="397">
          <cell r="A397" t="str">
            <v>5203010105.101</v>
          </cell>
          <cell r="B397" t="str">
            <v>ค่าจำหน่าย-อาคารเพื่อการพักอาศัย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5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</row>
        <row r="398">
          <cell r="A398" t="str">
            <v>5203010106.101</v>
          </cell>
          <cell r="B398" t="str">
            <v>ค่าจำหน่าย-อาคารสำนักงาน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8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</row>
        <row r="399">
          <cell r="A399" t="str">
            <v>5203010107.101</v>
          </cell>
          <cell r="B399" t="str">
            <v>ค่าจำหน่าย-อาคารเพื่อประโยชน์อื่น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5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24533.34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5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</row>
        <row r="400">
          <cell r="A400" t="str">
            <v>5203010109.101</v>
          </cell>
          <cell r="B400" t="str">
            <v>ค่าจำหน่าย-สิ่งปลูกสร้าง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</row>
        <row r="401">
          <cell r="A401" t="str">
            <v>5203010110.101</v>
          </cell>
          <cell r="B401" t="str">
            <v>ค่าจำหน่าย-อาคารและสิ่งปลูกสร้าง - Interface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6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</row>
        <row r="402">
          <cell r="A402" t="str">
            <v>5203010111.101</v>
          </cell>
          <cell r="B402" t="str">
            <v>ค่าจำหน่าย-ครุภัณฑ์สำนักงาน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3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1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0</v>
          </cell>
          <cell r="AE402">
            <v>37800</v>
          </cell>
          <cell r="AF402">
            <v>0</v>
          </cell>
          <cell r="AG402">
            <v>1</v>
          </cell>
          <cell r="AH402">
            <v>1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9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3800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16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</row>
        <row r="403">
          <cell r="A403" t="str">
            <v>5203010112.101</v>
          </cell>
          <cell r="B403" t="str">
            <v>ค่าจำหน่าย-ยานพาหนะและอุปกรณ์การขนส่ง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573000</v>
          </cell>
          <cell r="AF403">
            <v>2</v>
          </cell>
          <cell r="AG403">
            <v>0</v>
          </cell>
          <cell r="AH403">
            <v>1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4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A404" t="str">
            <v>5203010113.101</v>
          </cell>
          <cell r="B404" t="str">
            <v>ค่าจำหน่าย-ครุภัณฑ์ไฟฟ้าและวิทยุ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3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A405" t="str">
            <v>5203010114.101</v>
          </cell>
          <cell r="B405" t="str">
            <v>ค่าจำหน่าย-ครุภัณฑ์โฆษณาและเผยแพร่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2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3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</row>
        <row r="406">
          <cell r="A406" t="str">
            <v>5203010115.101</v>
          </cell>
          <cell r="B406" t="str">
            <v>ค่าจำหน่าย-ครุภัณฑ์การเกษตร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308076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2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</row>
        <row r="407">
          <cell r="A407" t="str">
            <v>5203010117.101</v>
          </cell>
          <cell r="B407" t="str">
            <v>ค่าจำหน่าย-ครุภัณฑ์ก่อสร้าง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18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</row>
        <row r="408">
          <cell r="A408" t="str">
            <v>5203010119.101</v>
          </cell>
          <cell r="B408" t="str">
            <v>ค่าจำหน่าย-ครุภัณฑ์วิทยาศาสตร์และการแพทย์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8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10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0</v>
          </cell>
          <cell r="AE408">
            <v>0</v>
          </cell>
          <cell r="AF408">
            <v>10</v>
          </cell>
          <cell r="AG408">
            <v>5.01</v>
          </cell>
          <cell r="AH408">
            <v>12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623.13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11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</row>
        <row r="409">
          <cell r="A409" t="str">
            <v>5203010120.101</v>
          </cell>
          <cell r="B409" t="str">
            <v>ค่าจำหน่าย-อุปกรณ์คอมพิวเตอร์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1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16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7</v>
          </cell>
          <cell r="AD409">
            <v>0</v>
          </cell>
          <cell r="AE409">
            <v>20890</v>
          </cell>
          <cell r="AF409">
            <v>7</v>
          </cell>
          <cell r="AG409">
            <v>2</v>
          </cell>
          <cell r="AH409">
            <v>21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20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1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</row>
        <row r="410">
          <cell r="A410" t="str">
            <v>5203010122.101</v>
          </cell>
          <cell r="B410" t="str">
            <v>ค่าจำหน่าย-ครุภัณฑ์งานบ้านงานครัว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1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0</v>
          </cell>
          <cell r="AE410">
            <v>110000</v>
          </cell>
          <cell r="AF410">
            <v>0</v>
          </cell>
          <cell r="AG410">
            <v>2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3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</row>
        <row r="411">
          <cell r="A411" t="str">
            <v>5203010126.101</v>
          </cell>
          <cell r="B411" t="str">
            <v>ค่าจำหน่าย-อุปกรณ์อื่น ๆ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85000</v>
          </cell>
          <cell r="AF411">
            <v>2218.89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</row>
        <row r="412">
          <cell r="A412" t="str">
            <v>5203010141.101</v>
          </cell>
          <cell r="B412" t="str">
            <v>ค่าจำหน่าย - ครุภัณฑ์ Interface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9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86353.75</v>
          </cell>
          <cell r="AD412">
            <v>0</v>
          </cell>
          <cell r="AE412">
            <v>264186</v>
          </cell>
          <cell r="AF412">
            <v>0</v>
          </cell>
          <cell r="AG412">
            <v>14696.56</v>
          </cell>
          <cell r="AH412">
            <v>54101.14</v>
          </cell>
          <cell r="AI412">
            <v>0</v>
          </cell>
          <cell r="AJ412">
            <v>690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23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A413" t="str">
            <v>5203010142.101</v>
          </cell>
          <cell r="B413" t="str">
            <v>ค่าจำหน่าย - สินทรัพย์ไม่มีตัวตน Interface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1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</row>
        <row r="414">
          <cell r="A414" t="str">
            <v>5203010145.101</v>
          </cell>
          <cell r="B414" t="str">
            <v>ค่าจำหน่าย-อาคารและสิ่งปลูกสร้างไม่ระบุรายละเอียด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A415" t="str">
            <v>5203010146.101</v>
          </cell>
          <cell r="B415" t="str">
            <v>ค่าจำหน่าย-ครุภัณฑ์ไม่ระบุรายละเอียด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</row>
        <row r="416">
          <cell r="A416" t="str">
            <v>5205010101.101</v>
          </cell>
          <cell r="B416" t="str">
            <v>ค่าใช้จ่ายเงินช่วยเหลือผู้ประสบภัย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20000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32500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</row>
        <row r="417">
          <cell r="A417" t="str">
            <v>5209010112.101</v>
          </cell>
          <cell r="B417" t="str">
            <v>ค่าใช้จ่ายระหว่างหน่วยงาน-หน่วยงานส่งเงินเบิกเกินส่งคืนให้กรมบัญชีกลาง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</row>
        <row r="418">
          <cell r="A418" t="str">
            <v>5210010101.101</v>
          </cell>
          <cell r="B418" t="str">
            <v xml:space="preserve">ค่าใช้จ่ายระหว่างหน่วยงาน - กรมบัญชีกลางโอนเงินนอกงบประมาณให้หน่วยงาน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</row>
        <row r="419">
          <cell r="A419" t="str">
            <v>5210010102.101</v>
          </cell>
          <cell r="B419" t="str">
            <v>ค่าใช้จ่ายระหว่างหน่วยงาน  หน่วยงานโอนเงินนอกงบประมาณให้กรมบัญชีกลาง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5819713.6799999997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</row>
        <row r="420">
          <cell r="A420" t="str">
            <v>5210010103.101</v>
          </cell>
          <cell r="B420" t="str">
            <v>ค่าใช้จ่ายระหว่างหน่วยงาน - หน่วยงานโอนเงินรายได้แผ่นดินให้กรมบัญชีกลาง</v>
          </cell>
          <cell r="C420">
            <v>124200</v>
          </cell>
          <cell r="D420">
            <v>0</v>
          </cell>
          <cell r="E420">
            <v>201.33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122940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11540.59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13090</v>
          </cell>
          <cell r="BA420">
            <v>0</v>
          </cell>
          <cell r="BB420">
            <v>0</v>
          </cell>
          <cell r="BC420">
            <v>755731.65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439762.32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6548488.5999999996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</row>
        <row r="421">
          <cell r="A421" t="str">
            <v>5210010105.101</v>
          </cell>
          <cell r="B421" t="str">
            <v>ค่าใช้จ่ายระหว่างหน่วยงาน  - ปรับเงินฝากคลัง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597441.9</v>
          </cell>
          <cell r="CK421">
            <v>0</v>
          </cell>
          <cell r="CL421">
            <v>0</v>
          </cell>
        </row>
        <row r="422">
          <cell r="A422" t="str">
            <v>5210010112.101</v>
          </cell>
          <cell r="B422" t="str">
            <v>คชจ.ระหว่างหน่วยงาน - รายได้แผ่นดินรอนำส่งคลัง</v>
          </cell>
          <cell r="C422">
            <v>379653.59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55403.91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86700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141.87</v>
          </cell>
          <cell r="AQ422">
            <v>0</v>
          </cell>
          <cell r="AR422">
            <v>7703.16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2262.5700000000002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</row>
        <row r="423">
          <cell r="A423" t="str">
            <v>5210010118.101</v>
          </cell>
          <cell r="B423" t="str">
            <v>ค่าใช้จ่ายระหว่างกัน-ภายในกรมเดียวกัน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3840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1000000</v>
          </cell>
          <cell r="BY423">
            <v>25092.04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A424" t="str">
            <v>5211010102.101</v>
          </cell>
          <cell r="B424" t="str">
            <v>โอนสินทรัพย์ให้หน่วยงานของรัฐ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0.01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</row>
        <row r="425">
          <cell r="A425" t="str">
            <v>5212010199.101</v>
          </cell>
          <cell r="B425" t="str">
            <v>ค่าใช้จ่ายโครงการผลิตแพทย์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81668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205940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</row>
        <row r="426">
          <cell r="A426" t="str">
            <v>5212010199.102</v>
          </cell>
          <cell r="B426" t="str">
            <v>ค่าใช้จ่ายโครงการผลิตบุคลากรทางการแพทย์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120000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450000</v>
          </cell>
          <cell r="P426">
            <v>30000</v>
          </cell>
          <cell r="Q426">
            <v>90000</v>
          </cell>
          <cell r="R426">
            <v>30000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2220000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90000</v>
          </cell>
          <cell r="AN426">
            <v>0</v>
          </cell>
          <cell r="AO426">
            <v>60000</v>
          </cell>
          <cell r="AP426">
            <v>150000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240000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750000</v>
          </cell>
          <cell r="BD426">
            <v>630000</v>
          </cell>
          <cell r="BE426">
            <v>120000</v>
          </cell>
          <cell r="BF426">
            <v>60000</v>
          </cell>
          <cell r="BG426">
            <v>811981</v>
          </cell>
          <cell r="BH426">
            <v>320460</v>
          </cell>
          <cell r="BI426">
            <v>0</v>
          </cell>
          <cell r="BJ426">
            <v>90000</v>
          </cell>
          <cell r="BK426">
            <v>60000</v>
          </cell>
          <cell r="BL426">
            <v>2489440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4200000</v>
          </cell>
          <cell r="BS426">
            <v>0</v>
          </cell>
          <cell r="BT426">
            <v>0</v>
          </cell>
          <cell r="BU426">
            <v>1260000</v>
          </cell>
          <cell r="BV426">
            <v>0</v>
          </cell>
          <cell r="BW426">
            <v>0</v>
          </cell>
          <cell r="BX426">
            <v>515000</v>
          </cell>
          <cell r="BY426">
            <v>0</v>
          </cell>
          <cell r="BZ426">
            <v>0</v>
          </cell>
          <cell r="CA426">
            <v>0</v>
          </cell>
          <cell r="CB426">
            <v>240000</v>
          </cell>
          <cell r="CC426">
            <v>180000</v>
          </cell>
          <cell r="CD426">
            <v>0</v>
          </cell>
          <cell r="CE426">
            <v>470000</v>
          </cell>
          <cell r="CF426">
            <v>0</v>
          </cell>
          <cell r="CG426">
            <v>30000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</row>
        <row r="427">
          <cell r="A427" t="str">
            <v>5212010199.104</v>
          </cell>
          <cell r="B427" t="str">
            <v>ค่าใช้จ่ายที่ดิน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3000</v>
          </cell>
          <cell r="AC427">
            <v>0</v>
          </cell>
          <cell r="AD427">
            <v>15000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569000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18000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</row>
        <row r="428">
          <cell r="A428" t="str">
            <v>5212010199.105</v>
          </cell>
          <cell r="B428" t="str">
            <v>ค่าใช้จ่ายลักษณะอื่น</v>
          </cell>
          <cell r="C428">
            <v>685310</v>
          </cell>
          <cell r="D428">
            <v>16031.48</v>
          </cell>
          <cell r="E428">
            <v>609399.48</v>
          </cell>
          <cell r="F428">
            <v>177256.27</v>
          </cell>
          <cell r="G428">
            <v>0</v>
          </cell>
          <cell r="H428">
            <v>45914</v>
          </cell>
          <cell r="I428">
            <v>196495.1</v>
          </cell>
          <cell r="J428">
            <v>162900</v>
          </cell>
          <cell r="K428">
            <v>11850</v>
          </cell>
          <cell r="L428">
            <v>20960.400000000001</v>
          </cell>
          <cell r="M428">
            <v>520942.13</v>
          </cell>
          <cell r="N428">
            <v>12600</v>
          </cell>
          <cell r="O428">
            <v>62900</v>
          </cell>
          <cell r="P428">
            <v>2000</v>
          </cell>
          <cell r="Q428">
            <v>0</v>
          </cell>
          <cell r="R428">
            <v>15000</v>
          </cell>
          <cell r="S428">
            <v>6400</v>
          </cell>
          <cell r="T428">
            <v>0</v>
          </cell>
          <cell r="U428">
            <v>3500</v>
          </cell>
          <cell r="V428">
            <v>15568</v>
          </cell>
          <cell r="W428">
            <v>448666.2</v>
          </cell>
          <cell r="X428">
            <v>53900</v>
          </cell>
          <cell r="Y428">
            <v>420000</v>
          </cell>
          <cell r="Z428">
            <v>259296.06</v>
          </cell>
          <cell r="AA428">
            <v>30050</v>
          </cell>
          <cell r="AB428">
            <v>0</v>
          </cell>
          <cell r="AC428">
            <v>40723.9</v>
          </cell>
          <cell r="AD428">
            <v>5400</v>
          </cell>
          <cell r="AE428">
            <v>5659</v>
          </cell>
          <cell r="AF428">
            <v>70900</v>
          </cell>
          <cell r="AG428">
            <v>21050</v>
          </cell>
          <cell r="AH428">
            <v>477240</v>
          </cell>
          <cell r="AI428">
            <v>0</v>
          </cell>
          <cell r="AJ428">
            <v>20360</v>
          </cell>
          <cell r="AK428">
            <v>54180</v>
          </cell>
          <cell r="AL428">
            <v>18050</v>
          </cell>
          <cell r="AM428">
            <v>243016.7</v>
          </cell>
          <cell r="AN428">
            <v>44851.59</v>
          </cell>
          <cell r="AO428">
            <v>458997.87</v>
          </cell>
          <cell r="AP428">
            <v>58500</v>
          </cell>
          <cell r="AQ428">
            <v>380000</v>
          </cell>
          <cell r="AR428">
            <v>135868.06</v>
          </cell>
          <cell r="AS428">
            <v>27920</v>
          </cell>
          <cell r="AT428">
            <v>177715.20000000001</v>
          </cell>
          <cell r="AU428">
            <v>14700</v>
          </cell>
          <cell r="AV428">
            <v>447665.66</v>
          </cell>
          <cell r="AW428">
            <v>31394.03</v>
          </cell>
          <cell r="AX428">
            <v>74986.67</v>
          </cell>
          <cell r="AY428">
            <v>148285.07999999999</v>
          </cell>
          <cell r="AZ428">
            <v>19212.919999999998</v>
          </cell>
          <cell r="BA428">
            <v>923657.56</v>
          </cell>
          <cell r="BB428">
            <v>85122.29</v>
          </cell>
          <cell r="BC428">
            <v>295744.8</v>
          </cell>
          <cell r="BD428">
            <v>0</v>
          </cell>
          <cell r="BE428">
            <v>0</v>
          </cell>
          <cell r="BF428">
            <v>42850</v>
          </cell>
          <cell r="BG428">
            <v>0</v>
          </cell>
          <cell r="BH428">
            <v>36042</v>
          </cell>
          <cell r="BI428">
            <v>0</v>
          </cell>
          <cell r="BJ428">
            <v>92505</v>
          </cell>
          <cell r="BK428">
            <v>11867.44</v>
          </cell>
          <cell r="BL428">
            <v>453108.83</v>
          </cell>
          <cell r="BM428">
            <v>94159.5</v>
          </cell>
          <cell r="BN428">
            <v>158285.67000000001</v>
          </cell>
          <cell r="BO428">
            <v>0</v>
          </cell>
          <cell r="BP428">
            <v>225157.59</v>
          </cell>
          <cell r="BQ428">
            <v>1735368.32</v>
          </cell>
          <cell r="BR428">
            <v>401929</v>
          </cell>
          <cell r="BS428">
            <v>329300.2</v>
          </cell>
          <cell r="BT428">
            <v>0</v>
          </cell>
          <cell r="BU428">
            <v>5101119.5199999996</v>
          </cell>
          <cell r="BV428">
            <v>2500</v>
          </cell>
          <cell r="BW428">
            <v>35103</v>
          </cell>
          <cell r="BX428">
            <v>196748.34</v>
          </cell>
          <cell r="BY428">
            <v>12063.07</v>
          </cell>
          <cell r="BZ428">
            <v>168199.71</v>
          </cell>
          <cell r="CA428">
            <v>111331.77</v>
          </cell>
          <cell r="CB428">
            <v>18727</v>
          </cell>
          <cell r="CC428">
            <v>35800</v>
          </cell>
          <cell r="CD428">
            <v>0</v>
          </cell>
          <cell r="CE428">
            <v>1162569.8999999999</v>
          </cell>
          <cell r="CF428">
            <v>0.03</v>
          </cell>
          <cell r="CG428">
            <v>37586.379999999997</v>
          </cell>
          <cell r="CH428">
            <v>155.26</v>
          </cell>
          <cell r="CI428">
            <v>0</v>
          </cell>
          <cell r="CJ428">
            <v>761658.35</v>
          </cell>
          <cell r="CK428">
            <v>0</v>
          </cell>
          <cell r="CL428">
            <v>0</v>
          </cell>
        </row>
        <row r="429">
          <cell r="A429" t="str">
            <v>5212010199.106</v>
          </cell>
          <cell r="B429" t="str">
            <v>ค่าใช้จ่ายอื่น-สินค้าโอนไป สสจ./รพศ./รพท./รพช./รพ.สต.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162347.79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93235.46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</row>
        <row r="430">
          <cell r="A430" t="str">
            <v>5212010199.107</v>
          </cell>
          <cell r="B430" t="str">
            <v>ค่าใช้จ่ายอื่น-วัสดุโอนไป สสจ./ รพศ./รพท./รพช./รพ.สต.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1511551.18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37793</v>
          </cell>
          <cell r="AM430">
            <v>0</v>
          </cell>
          <cell r="AN430">
            <v>0</v>
          </cell>
          <cell r="AO430">
            <v>0</v>
          </cell>
          <cell r="AP430">
            <v>920895.49</v>
          </cell>
          <cell r="AQ430">
            <v>0</v>
          </cell>
          <cell r="AR430">
            <v>863104.33</v>
          </cell>
          <cell r="AS430">
            <v>0</v>
          </cell>
          <cell r="AT430">
            <v>0</v>
          </cell>
          <cell r="AU430">
            <v>0</v>
          </cell>
          <cell r="AV430">
            <v>90000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106770.66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859325.02</v>
          </cell>
          <cell r="BT430">
            <v>0</v>
          </cell>
          <cell r="BU430">
            <v>1122094.0800000001</v>
          </cell>
          <cell r="BV430">
            <v>0</v>
          </cell>
          <cell r="BW430">
            <v>388664.72</v>
          </cell>
          <cell r="BX430">
            <v>0</v>
          </cell>
          <cell r="BY430">
            <v>33779.5</v>
          </cell>
          <cell r="BZ430">
            <v>0</v>
          </cell>
          <cell r="CA430">
            <v>0</v>
          </cell>
          <cell r="CB430">
            <v>0</v>
          </cell>
          <cell r="CC430">
            <v>3249007.78</v>
          </cell>
          <cell r="CD430">
            <v>0</v>
          </cell>
          <cell r="CE430">
            <v>0</v>
          </cell>
          <cell r="CF430">
            <v>30273.02</v>
          </cell>
          <cell r="CG430">
            <v>67944.25</v>
          </cell>
          <cell r="CH430">
            <v>440802.06</v>
          </cell>
          <cell r="CI430">
            <v>0</v>
          </cell>
          <cell r="CJ430">
            <v>397412.82</v>
          </cell>
          <cell r="CK430">
            <v>0</v>
          </cell>
          <cell r="CL430">
            <v>0</v>
          </cell>
        </row>
        <row r="431">
          <cell r="A431" t="str">
            <v>5212010199.108</v>
          </cell>
          <cell r="B431" t="str">
            <v>ค่าใช้จ่ายอื่น-ครุภัณฑ์ ที่ดิน และสิ่งก่อสร้าง โอนไป  สสจ./รพศ./รพท./รพช./รพ.สต.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2246000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61467.01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474700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974900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1527700</v>
          </cell>
          <cell r="BD431">
            <v>105400</v>
          </cell>
          <cell r="BE431">
            <v>0</v>
          </cell>
          <cell r="BF431">
            <v>0</v>
          </cell>
          <cell r="BG431">
            <v>102075.02</v>
          </cell>
          <cell r="BH431">
            <v>0</v>
          </cell>
          <cell r="BI431">
            <v>0</v>
          </cell>
          <cell r="BJ431">
            <v>483500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16500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78380</v>
          </cell>
          <cell r="CI431">
            <v>0</v>
          </cell>
          <cell r="CJ431">
            <v>0</v>
          </cell>
          <cell r="CK431">
            <v>0</v>
          </cell>
          <cell r="CL431">
            <v>40000</v>
          </cell>
        </row>
        <row r="432">
          <cell r="A432" t="str">
            <v>5212010199.109</v>
          </cell>
          <cell r="B432" t="str">
            <v>ค่าใช้จ่ายอื่น-เงินงบประมาณงบลงทุนโอนไปสสจ./รพศ./รพท./รพช./รพ.สต.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84495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3392100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</row>
        <row r="433">
          <cell r="A433" t="str">
            <v>5212010199.110</v>
          </cell>
          <cell r="B433" t="str">
            <v>ค่าใช้จ่ายอื่น-เงินงบประมาณงบดำเนินงานโอนไป   สสจ./รพศ./รพท./รพช./รพ.สต.</v>
          </cell>
          <cell r="C433">
            <v>0</v>
          </cell>
          <cell r="D433">
            <v>2771158.5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30000</v>
          </cell>
          <cell r="AS433">
            <v>0</v>
          </cell>
          <cell r="AT433">
            <v>0</v>
          </cell>
          <cell r="AU433">
            <v>0</v>
          </cell>
          <cell r="AV433">
            <v>53680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</row>
        <row r="434">
          <cell r="A434" t="str">
            <v>5212010199.111</v>
          </cell>
          <cell r="B434" t="str">
            <v>ค่าใช้จ่ายอื่น-เงินงบประมาณงบ อุดหนุนโอนไป   สสจ./รพศ./รพท./รพช./รพ.สต.</v>
          </cell>
          <cell r="C434">
            <v>0</v>
          </cell>
          <cell r="D434">
            <v>1524500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307383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25000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100000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A435" t="str">
            <v>5212010199.112</v>
          </cell>
          <cell r="B435" t="str">
            <v>ค่าใช้จ่ายอื่น-เงินงบประมาณงบรายจ่ายอื่นโอนไป   สสจ./รพศ./รพท./รพช./รพ.สต.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16633.68</v>
          </cell>
          <cell r="V435">
            <v>248400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45530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25713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</row>
        <row r="436">
          <cell r="A436" t="str">
            <v>5212010199.113</v>
          </cell>
          <cell r="B436" t="str">
            <v>ค่าใช้จ่ายอื่น-เงินงบประมาณงบกลางโอนไป สสจ./รพศ. /รพท./รพช./   รพ.สต.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</row>
        <row r="437">
          <cell r="A437" t="str">
            <v>5212010199.114</v>
          </cell>
          <cell r="B437" t="str">
            <v>ค่าใช้จ่ายอื่น-เงินนอกงบประมาณโอนไปสสจ./รพศ.  /รพท./รพช./     รพ.สต.</v>
          </cell>
          <cell r="C437">
            <v>800000</v>
          </cell>
          <cell r="D437">
            <v>895341.13</v>
          </cell>
          <cell r="E437">
            <v>1667528.27</v>
          </cell>
          <cell r="F437">
            <v>0</v>
          </cell>
          <cell r="G437">
            <v>0</v>
          </cell>
          <cell r="H437">
            <v>300022.49</v>
          </cell>
          <cell r="I437">
            <v>22076741.93</v>
          </cell>
          <cell r="J437">
            <v>1600000</v>
          </cell>
          <cell r="K437">
            <v>0</v>
          </cell>
          <cell r="L437">
            <v>289000</v>
          </cell>
          <cell r="M437">
            <v>2749716.01</v>
          </cell>
          <cell r="N437">
            <v>0</v>
          </cell>
          <cell r="O437">
            <v>2803892.31</v>
          </cell>
          <cell r="P437">
            <v>3007374.02</v>
          </cell>
          <cell r="Q437">
            <v>2202972</v>
          </cell>
          <cell r="R437">
            <v>2883400</v>
          </cell>
          <cell r="S437">
            <v>0</v>
          </cell>
          <cell r="T437">
            <v>0</v>
          </cell>
          <cell r="U437">
            <v>3454707.87</v>
          </cell>
          <cell r="V437">
            <v>2329282.69</v>
          </cell>
          <cell r="W437">
            <v>0</v>
          </cell>
          <cell r="X437">
            <v>189326</v>
          </cell>
          <cell r="Y437">
            <v>1753031.22</v>
          </cell>
          <cell r="Z437">
            <v>4528956.63</v>
          </cell>
          <cell r="AA437">
            <v>0</v>
          </cell>
          <cell r="AB437">
            <v>0</v>
          </cell>
          <cell r="AC437">
            <v>2043400</v>
          </cell>
          <cell r="AD437">
            <v>60000</v>
          </cell>
          <cell r="AE437">
            <v>0</v>
          </cell>
          <cell r="AF437">
            <v>1314114.1200000001</v>
          </cell>
          <cell r="AG437">
            <v>211600</v>
          </cell>
          <cell r="AH437">
            <v>1538000</v>
          </cell>
          <cell r="AI437">
            <v>927180</v>
          </cell>
          <cell r="AJ437">
            <v>882275</v>
          </cell>
          <cell r="AK437">
            <v>669670</v>
          </cell>
          <cell r="AL437">
            <v>0</v>
          </cell>
          <cell r="AM437">
            <v>0</v>
          </cell>
          <cell r="AN437">
            <v>1190319.77</v>
          </cell>
          <cell r="AO437">
            <v>0</v>
          </cell>
          <cell r="AP437">
            <v>0</v>
          </cell>
          <cell r="AQ437">
            <v>0</v>
          </cell>
          <cell r="AR437">
            <v>4044265</v>
          </cell>
          <cell r="AS437">
            <v>401256</v>
          </cell>
          <cell r="AT437">
            <v>155430.20000000001</v>
          </cell>
          <cell r="AU437">
            <v>1775384.5</v>
          </cell>
          <cell r="AV437">
            <v>530454</v>
          </cell>
          <cell r="AW437">
            <v>0</v>
          </cell>
          <cell r="AX437">
            <v>0</v>
          </cell>
          <cell r="AY437">
            <v>400033.94</v>
          </cell>
          <cell r="AZ437">
            <v>133553.19</v>
          </cell>
          <cell r="BA437">
            <v>896136.47</v>
          </cell>
          <cell r="BB437">
            <v>208002</v>
          </cell>
          <cell r="BC437">
            <v>5880</v>
          </cell>
          <cell r="BD437">
            <v>1963601.5</v>
          </cell>
          <cell r="BE437">
            <v>0</v>
          </cell>
          <cell r="BF437">
            <v>1083700</v>
          </cell>
          <cell r="BG437">
            <v>0</v>
          </cell>
          <cell r="BH437">
            <v>0</v>
          </cell>
          <cell r="BI437">
            <v>0</v>
          </cell>
          <cell r="BJ437">
            <v>251860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625404</v>
          </cell>
          <cell r="BQ437">
            <v>0</v>
          </cell>
          <cell r="BR437">
            <v>12234729.949999999</v>
          </cell>
          <cell r="BS437">
            <v>0</v>
          </cell>
          <cell r="BT437">
            <v>0</v>
          </cell>
          <cell r="BU437">
            <v>350000</v>
          </cell>
          <cell r="BV437">
            <v>86737.93</v>
          </cell>
          <cell r="BW437">
            <v>1824171.03</v>
          </cell>
          <cell r="BX437">
            <v>729779.74</v>
          </cell>
          <cell r="BY437">
            <v>130000</v>
          </cell>
          <cell r="BZ437">
            <v>298543.5</v>
          </cell>
          <cell r="CA437">
            <v>0</v>
          </cell>
          <cell r="CB437">
            <v>207680</v>
          </cell>
          <cell r="CC437">
            <v>0</v>
          </cell>
          <cell r="CD437">
            <v>1053378.6299999999</v>
          </cell>
          <cell r="CE437">
            <v>0</v>
          </cell>
          <cell r="CF437">
            <v>100000</v>
          </cell>
          <cell r="CG437">
            <v>0</v>
          </cell>
          <cell r="CH437">
            <v>2498620</v>
          </cell>
          <cell r="CI437">
            <v>0</v>
          </cell>
          <cell r="CJ437">
            <v>7802125</v>
          </cell>
          <cell r="CK437">
            <v>172652.5</v>
          </cell>
          <cell r="CL437">
            <v>0</v>
          </cell>
        </row>
        <row r="438">
          <cell r="A438" t="str">
            <v>5401010101.101</v>
          </cell>
          <cell r="B438" t="str">
            <v>ค่าใช้จ่ายรายการพิเศษนอกเหนือการดำเนินงานปกติ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357600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608AE-CB00-4E39-985C-8035E2020CB6}">
  <sheetPr>
    <tabColor theme="5" tint="0.59999389629810485"/>
  </sheetPr>
  <dimension ref="A2:I16"/>
  <sheetViews>
    <sheetView tabSelected="1" zoomScale="80" zoomScaleNormal="80" workbookViewId="0">
      <selection activeCell="A6" sqref="A6:A7"/>
    </sheetView>
  </sheetViews>
  <sheetFormatPr defaultColWidth="9" defaultRowHeight="24.6" x14ac:dyDescent="0.7"/>
  <cols>
    <col min="1" max="3" width="9" style="9"/>
    <col min="4" max="7" width="15.796875" style="9" customWidth="1"/>
    <col min="8" max="16384" width="9" style="9"/>
  </cols>
  <sheetData>
    <row r="2" spans="1:9" x14ac:dyDescent="0.7">
      <c r="A2" s="206" t="s">
        <v>2303</v>
      </c>
      <c r="B2" s="206"/>
      <c r="C2" s="206"/>
      <c r="D2" s="206"/>
      <c r="E2" s="206"/>
      <c r="F2" s="206"/>
      <c r="G2" s="206"/>
      <c r="H2" s="206"/>
      <c r="I2" s="206"/>
    </row>
    <row r="3" spans="1:9" x14ac:dyDescent="0.7">
      <c r="A3" s="214" t="s">
        <v>1628</v>
      </c>
      <c r="B3" s="214"/>
      <c r="C3" s="214"/>
      <c r="D3" s="214"/>
      <c r="E3" s="214"/>
      <c r="F3" s="214"/>
      <c r="G3" s="214"/>
      <c r="H3" s="214"/>
      <c r="I3" s="214"/>
    </row>
    <row r="4" spans="1:9" x14ac:dyDescent="0.7">
      <c r="A4" s="214" t="s">
        <v>1629</v>
      </c>
      <c r="B4" s="214"/>
      <c r="C4" s="214"/>
      <c r="D4" s="214"/>
      <c r="E4" s="214"/>
      <c r="F4" s="214"/>
      <c r="G4" s="214"/>
      <c r="H4" s="214"/>
      <c r="I4" s="214"/>
    </row>
    <row r="5" spans="1:9" x14ac:dyDescent="0.7">
      <c r="A5" s="214" t="s">
        <v>2461</v>
      </c>
      <c r="B5" s="214"/>
      <c r="C5" s="214"/>
      <c r="D5" s="214"/>
      <c r="E5" s="214"/>
      <c r="F5" s="214"/>
      <c r="G5" s="214"/>
      <c r="H5" s="214"/>
      <c r="I5" s="214"/>
    </row>
    <row r="6" spans="1:9" x14ac:dyDescent="0.7">
      <c r="A6" s="207" t="s">
        <v>1313</v>
      </c>
      <c r="B6" s="208" t="s">
        <v>1613</v>
      </c>
      <c r="C6" s="208" t="s">
        <v>1614</v>
      </c>
      <c r="D6" s="210" t="s">
        <v>1615</v>
      </c>
      <c r="E6" s="210"/>
      <c r="F6" s="210"/>
      <c r="G6" s="210"/>
      <c r="H6" s="210"/>
      <c r="I6" s="210"/>
    </row>
    <row r="7" spans="1:9" ht="49.2" x14ac:dyDescent="0.7">
      <c r="A7" s="207"/>
      <c r="B7" s="209"/>
      <c r="C7" s="209"/>
      <c r="D7" s="21" t="s">
        <v>1616</v>
      </c>
      <c r="E7" s="22" t="s">
        <v>1204</v>
      </c>
      <c r="F7" s="108" t="s">
        <v>1617</v>
      </c>
      <c r="G7" s="109" t="s">
        <v>1204</v>
      </c>
      <c r="H7" s="22" t="s">
        <v>1618</v>
      </c>
      <c r="I7" s="22" t="s">
        <v>1619</v>
      </c>
    </row>
    <row r="8" spans="1:9" x14ac:dyDescent="0.7">
      <c r="A8" s="23">
        <v>8</v>
      </c>
      <c r="B8" s="81" t="s">
        <v>955</v>
      </c>
      <c r="C8" s="23">
        <v>12</v>
      </c>
      <c r="D8" s="23">
        <f>COUNTIF('สรุปUnit Cost และ HGR'!X5:X16,1)</f>
        <v>0</v>
      </c>
      <c r="E8" s="24">
        <f>D8/H8*100</f>
        <v>0</v>
      </c>
      <c r="F8" s="106">
        <f>C8-D8</f>
        <v>12</v>
      </c>
      <c r="G8" s="107">
        <f>F8/H8*100</f>
        <v>100</v>
      </c>
      <c r="H8" s="23">
        <f t="shared" ref="H8:H15" si="0">SUM(D8+F8)</f>
        <v>12</v>
      </c>
      <c r="I8" s="23">
        <v>0</v>
      </c>
    </row>
    <row r="9" spans="1:9" x14ac:dyDescent="0.7">
      <c r="A9" s="23">
        <v>8</v>
      </c>
      <c r="B9" s="81" t="s">
        <v>873</v>
      </c>
      <c r="C9" s="23">
        <v>8</v>
      </c>
      <c r="D9" s="23">
        <f>COUNTIF('สรุปUnit Cost และ HGR'!X17:X24,1)</f>
        <v>0</v>
      </c>
      <c r="E9" s="24">
        <f t="shared" ref="E9:E15" si="1">D9/H9*100</f>
        <v>0</v>
      </c>
      <c r="F9" s="106">
        <f t="shared" ref="F9:F14" si="2">C9-D9</f>
        <v>8</v>
      </c>
      <c r="G9" s="107">
        <f t="shared" ref="G9:G14" si="3">F9/H9*100</f>
        <v>100</v>
      </c>
      <c r="H9" s="23">
        <f t="shared" si="0"/>
        <v>8</v>
      </c>
      <c r="I9" s="23">
        <v>0</v>
      </c>
    </row>
    <row r="10" spans="1:9" x14ac:dyDescent="0.7">
      <c r="A10" s="23">
        <v>8</v>
      </c>
      <c r="B10" s="81" t="s">
        <v>911</v>
      </c>
      <c r="C10" s="23">
        <v>14</v>
      </c>
      <c r="D10" s="23">
        <f>COUNTIF('สรุปUnit Cost และ HGR'!X25:X38,1)</f>
        <v>1</v>
      </c>
      <c r="E10" s="24">
        <f t="shared" si="1"/>
        <v>7.1428571428571423</v>
      </c>
      <c r="F10" s="106">
        <f t="shared" si="2"/>
        <v>13</v>
      </c>
      <c r="G10" s="107">
        <f t="shared" si="3"/>
        <v>92.857142857142861</v>
      </c>
      <c r="H10" s="23">
        <f t="shared" si="0"/>
        <v>14</v>
      </c>
      <c r="I10" s="23">
        <v>0</v>
      </c>
    </row>
    <row r="11" spans="1:9" x14ac:dyDescent="0.7">
      <c r="A11" s="23">
        <v>8</v>
      </c>
      <c r="B11" s="81" t="s">
        <v>936</v>
      </c>
      <c r="C11" s="23">
        <v>18</v>
      </c>
      <c r="D11" s="23">
        <f>COUNTIF('สรุปUnit Cost และ HGR'!X39:X56,1)</f>
        <v>1</v>
      </c>
      <c r="E11" s="24">
        <f t="shared" si="1"/>
        <v>5.5555555555555554</v>
      </c>
      <c r="F11" s="106">
        <f t="shared" si="2"/>
        <v>17</v>
      </c>
      <c r="G11" s="107">
        <f t="shared" si="3"/>
        <v>94.444444444444443</v>
      </c>
      <c r="H11" s="23">
        <f t="shared" si="0"/>
        <v>18</v>
      </c>
      <c r="I11" s="23">
        <v>0</v>
      </c>
    </row>
    <row r="12" spans="1:9" x14ac:dyDescent="0.7">
      <c r="A12" s="23">
        <v>8</v>
      </c>
      <c r="B12" s="81" t="s">
        <v>926</v>
      </c>
      <c r="C12" s="23">
        <v>9</v>
      </c>
      <c r="D12" s="23">
        <f>COUNTIF('สรุปUnit Cost และ HGR'!X57:X66,1)</f>
        <v>2</v>
      </c>
      <c r="E12" s="24">
        <f t="shared" si="1"/>
        <v>22.222222222222221</v>
      </c>
      <c r="F12" s="106">
        <f t="shared" si="2"/>
        <v>7</v>
      </c>
      <c r="G12" s="107">
        <f t="shared" si="3"/>
        <v>77.777777777777786</v>
      </c>
      <c r="H12" s="23">
        <f t="shared" si="0"/>
        <v>9</v>
      </c>
      <c r="I12" s="23">
        <v>0</v>
      </c>
    </row>
    <row r="13" spans="1:9" x14ac:dyDescent="0.7">
      <c r="A13" s="23">
        <v>8</v>
      </c>
      <c r="B13" s="81" t="s">
        <v>882</v>
      </c>
      <c r="C13" s="23">
        <v>6</v>
      </c>
      <c r="D13" s="23">
        <f>COUNTIF('สรุปUnit Cost และ HGR'!X67:X71,1)</f>
        <v>0</v>
      </c>
      <c r="E13" s="24">
        <f t="shared" si="1"/>
        <v>0</v>
      </c>
      <c r="F13" s="106">
        <f t="shared" si="2"/>
        <v>6</v>
      </c>
      <c r="G13" s="107">
        <f t="shared" si="3"/>
        <v>100</v>
      </c>
      <c r="H13" s="23">
        <f t="shared" si="0"/>
        <v>6</v>
      </c>
      <c r="I13" s="23">
        <v>0</v>
      </c>
    </row>
    <row r="14" spans="1:9" x14ac:dyDescent="0.7">
      <c r="A14" s="23">
        <v>8</v>
      </c>
      <c r="B14" s="81" t="s">
        <v>889</v>
      </c>
      <c r="C14" s="23">
        <v>21</v>
      </c>
      <c r="D14" s="23">
        <f>COUNTIF('สรุปUnit Cost และ HGR'!X72:X92,1)</f>
        <v>1</v>
      </c>
      <c r="E14" s="24">
        <f t="shared" si="1"/>
        <v>4.7619047619047619</v>
      </c>
      <c r="F14" s="106">
        <f t="shared" si="2"/>
        <v>20</v>
      </c>
      <c r="G14" s="107">
        <f t="shared" si="3"/>
        <v>95.238095238095227</v>
      </c>
      <c r="H14" s="23">
        <f t="shared" si="0"/>
        <v>21</v>
      </c>
      <c r="I14" s="23">
        <v>0</v>
      </c>
    </row>
    <row r="15" spans="1:9" x14ac:dyDescent="0.7">
      <c r="A15" s="212" t="s">
        <v>1620</v>
      </c>
      <c r="B15" s="213"/>
      <c r="C15" s="147">
        <f>SUM(C8:C14)</f>
        <v>88</v>
      </c>
      <c r="D15" s="23">
        <f>COUNTIF('สรุปUnit Cost และ HGR'!X12:X23,1)</f>
        <v>0</v>
      </c>
      <c r="E15" s="148">
        <f t="shared" si="1"/>
        <v>0</v>
      </c>
      <c r="F15" s="149">
        <f>SUM(F8:F14)</f>
        <v>83</v>
      </c>
      <c r="G15" s="150">
        <f>F15/H15*100</f>
        <v>100</v>
      </c>
      <c r="H15" s="147">
        <f t="shared" si="0"/>
        <v>83</v>
      </c>
      <c r="I15" s="147">
        <f>SUM(I8:I14)</f>
        <v>0</v>
      </c>
    </row>
    <row r="16" spans="1:9" x14ac:dyDescent="0.7">
      <c r="A16" s="211" t="s">
        <v>2462</v>
      </c>
      <c r="B16" s="211"/>
      <c r="C16" s="211"/>
      <c r="D16" s="211"/>
      <c r="E16" s="211"/>
      <c r="F16" s="211"/>
      <c r="G16" s="211"/>
      <c r="H16" s="211"/>
      <c r="I16" s="211"/>
    </row>
  </sheetData>
  <mergeCells count="10">
    <mergeCell ref="A15:B15"/>
    <mergeCell ref="A16:I16"/>
    <mergeCell ref="A2:I2"/>
    <mergeCell ref="A3:I3"/>
    <mergeCell ref="A4:I4"/>
    <mergeCell ref="A5:I5"/>
    <mergeCell ref="A6:A7"/>
    <mergeCell ref="B6:B7"/>
    <mergeCell ref="C6:C7"/>
    <mergeCell ref="D6:I6"/>
  </mergeCells>
  <pageMargins left="0.51181102362204722" right="0.51181102362204722" top="0.74803149606299213" bottom="0.74803149606299213" header="0.31496062992125984" footer="0.31496062992125984"/>
  <pageSetup paperSize="9" scale="8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DB859"/>
  <sheetViews>
    <sheetView zoomScale="80" zoomScaleNormal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8" sqref="A27:A28"/>
    </sheetView>
  </sheetViews>
  <sheetFormatPr defaultColWidth="9" defaultRowHeight="13.2" customHeight="1" x14ac:dyDescent="0.25"/>
  <cols>
    <col min="1" max="1" width="13.5" style="86" customWidth="1"/>
    <col min="2" max="2" width="61.5" style="87" customWidth="1"/>
    <col min="3" max="3" width="15.09765625" style="88" customWidth="1"/>
    <col min="4" max="9" width="10.8984375" style="88" customWidth="1"/>
    <col min="10" max="10" width="11.5" style="88" customWidth="1"/>
    <col min="11" max="11" width="10.8984375" style="88" customWidth="1"/>
    <col min="12" max="12" width="11.5" style="88" customWidth="1"/>
    <col min="13" max="13" width="12.59765625" style="88" customWidth="1"/>
    <col min="14" max="14" width="10.8984375" style="88" customWidth="1"/>
    <col min="15" max="15" width="13.8984375" style="88" customWidth="1"/>
    <col min="16" max="16" width="14.09765625" style="88" customWidth="1"/>
    <col min="17" max="17" width="13.8984375" style="88" customWidth="1"/>
    <col min="18" max="18" width="12.5" style="88" customWidth="1"/>
    <col min="19" max="19" width="14.5" style="88" customWidth="1"/>
    <col min="20" max="20" width="15.59765625" style="88" customWidth="1"/>
    <col min="21" max="22" width="13.5" style="88" customWidth="1"/>
    <col min="23" max="23" width="13" style="88" customWidth="1"/>
    <col min="24" max="29" width="10.8984375" style="88" customWidth="1"/>
    <col min="30" max="30" width="11.5" style="88" customWidth="1"/>
    <col min="31" max="33" width="10.8984375" style="88" customWidth="1"/>
    <col min="34" max="34" width="20" style="88" customWidth="1"/>
    <col min="35" max="36" width="10.8984375" style="88" customWidth="1"/>
    <col min="37" max="37" width="13" style="88" customWidth="1"/>
    <col min="38" max="39" width="10.8984375" style="88" customWidth="1"/>
    <col min="40" max="40" width="17.59765625" style="88" customWidth="1"/>
    <col min="41" max="42" width="10.8984375" style="88" customWidth="1"/>
    <col min="43" max="43" width="11.09765625" style="88" customWidth="1"/>
    <col min="44" max="44" width="11.5" style="88" customWidth="1"/>
    <col min="45" max="45" width="10.8984375" style="88" customWidth="1"/>
    <col min="46" max="46" width="11.5" style="88" customWidth="1"/>
    <col min="47" max="47" width="13" style="88" customWidth="1"/>
    <col min="48" max="49" width="10.8984375" style="88" customWidth="1"/>
    <col min="50" max="50" width="13.5" style="88" customWidth="1"/>
    <col min="51" max="51" width="10.8984375" style="88" customWidth="1"/>
    <col min="52" max="52" width="11.5" style="88" customWidth="1"/>
    <col min="53" max="53" width="22.5" style="88" customWidth="1"/>
    <col min="54" max="54" width="19.5" style="88" customWidth="1"/>
    <col min="55" max="55" width="13" style="88" customWidth="1"/>
    <col min="56" max="56" width="11.5" style="88" customWidth="1"/>
    <col min="57" max="57" width="11.8984375" style="88" customWidth="1"/>
    <col min="58" max="58" width="11.5" style="88" customWidth="1"/>
    <col min="59" max="59" width="18.5" style="88" customWidth="1"/>
    <col min="60" max="63" width="10.8984375" style="88" customWidth="1"/>
    <col min="64" max="64" width="12.5" style="88" customWidth="1"/>
    <col min="65" max="65" width="11.5" style="88" customWidth="1"/>
    <col min="66" max="66" width="10.8984375" style="88" customWidth="1"/>
    <col min="67" max="68" width="11.5" style="88" customWidth="1"/>
    <col min="69" max="69" width="23.5" style="88" customWidth="1"/>
    <col min="70" max="70" width="14.5" style="88" customWidth="1"/>
    <col min="71" max="72" width="12.5" style="88" customWidth="1"/>
    <col min="73" max="73" width="13.5" style="88" customWidth="1"/>
    <col min="74" max="80" width="12.5" style="88" customWidth="1"/>
    <col min="81" max="81" width="13.5" style="88" customWidth="1"/>
    <col min="82" max="82" width="12.5" style="88" customWidth="1"/>
    <col min="83" max="83" width="13.5" style="88" customWidth="1"/>
    <col min="84" max="87" width="12.5" style="88" customWidth="1"/>
    <col min="88" max="88" width="19.09765625" style="88" customWidth="1"/>
    <col min="89" max="89" width="12.5" style="88" customWidth="1"/>
    <col min="90" max="90" width="15.09765625" style="88" customWidth="1"/>
    <col min="91" max="91" width="12.19921875" style="87" customWidth="1"/>
    <col min="92" max="92" width="14.69921875" style="87" customWidth="1"/>
    <col min="93" max="16384" width="9" style="87"/>
  </cols>
  <sheetData>
    <row r="1" spans="1:103" s="200" customFormat="1" ht="13.2" customHeight="1" x14ac:dyDescent="0.25">
      <c r="A1" s="199" t="s">
        <v>1206</v>
      </c>
      <c r="B1" s="200" t="s">
        <v>1057</v>
      </c>
      <c r="C1" s="201">
        <v>1</v>
      </c>
      <c r="D1" s="201">
        <v>2</v>
      </c>
      <c r="E1" s="201">
        <v>3</v>
      </c>
      <c r="F1" s="201">
        <v>4</v>
      </c>
      <c r="G1" s="201">
        <v>5</v>
      </c>
      <c r="H1" s="201">
        <v>6</v>
      </c>
      <c r="I1" s="201">
        <v>7</v>
      </c>
      <c r="J1" s="201">
        <v>8</v>
      </c>
      <c r="K1" s="201">
        <v>9</v>
      </c>
      <c r="L1" s="201">
        <v>10</v>
      </c>
      <c r="M1" s="201">
        <v>11</v>
      </c>
      <c r="N1" s="201">
        <v>12</v>
      </c>
      <c r="O1" s="201">
        <v>13</v>
      </c>
      <c r="P1" s="201">
        <v>14</v>
      </c>
      <c r="Q1" s="201">
        <v>15</v>
      </c>
      <c r="R1" s="201">
        <v>16</v>
      </c>
      <c r="S1" s="201">
        <v>17</v>
      </c>
      <c r="T1" s="201">
        <v>18</v>
      </c>
      <c r="U1" s="201">
        <v>19</v>
      </c>
      <c r="V1" s="201">
        <v>20</v>
      </c>
      <c r="W1" s="201">
        <v>21</v>
      </c>
      <c r="X1" s="201">
        <v>22</v>
      </c>
      <c r="Y1" s="201">
        <v>23</v>
      </c>
      <c r="Z1" s="201">
        <v>24</v>
      </c>
      <c r="AA1" s="201">
        <v>25</v>
      </c>
      <c r="AB1" s="201">
        <v>26</v>
      </c>
      <c r="AC1" s="201">
        <v>27</v>
      </c>
      <c r="AD1" s="201">
        <v>28</v>
      </c>
      <c r="AE1" s="201">
        <v>29</v>
      </c>
      <c r="AF1" s="201">
        <v>30</v>
      </c>
      <c r="AG1" s="201">
        <v>31</v>
      </c>
      <c r="AH1" s="201">
        <v>32</v>
      </c>
      <c r="AI1" s="201">
        <v>33</v>
      </c>
      <c r="AJ1" s="201">
        <v>34</v>
      </c>
      <c r="AK1" s="201">
        <v>35</v>
      </c>
      <c r="AL1" s="201">
        <v>36</v>
      </c>
      <c r="AM1" s="201">
        <v>37</v>
      </c>
      <c r="AN1" s="201">
        <v>38</v>
      </c>
      <c r="AO1" s="201">
        <v>39</v>
      </c>
      <c r="AP1" s="201">
        <v>40</v>
      </c>
      <c r="AQ1" s="201">
        <v>41</v>
      </c>
      <c r="AR1" s="201">
        <v>42</v>
      </c>
      <c r="AS1" s="201">
        <v>43</v>
      </c>
      <c r="AT1" s="201">
        <v>44</v>
      </c>
      <c r="AU1" s="201">
        <v>45</v>
      </c>
      <c r="AV1" s="201">
        <v>46</v>
      </c>
      <c r="AW1" s="201">
        <v>47</v>
      </c>
      <c r="AX1" s="201">
        <v>48</v>
      </c>
      <c r="AY1" s="201">
        <v>49</v>
      </c>
      <c r="AZ1" s="201">
        <v>50</v>
      </c>
      <c r="BA1" s="201">
        <v>51</v>
      </c>
      <c r="BB1" s="201">
        <v>52</v>
      </c>
      <c r="BC1" s="201">
        <v>53</v>
      </c>
      <c r="BD1" s="201">
        <v>54</v>
      </c>
      <c r="BE1" s="201">
        <v>55</v>
      </c>
      <c r="BF1" s="201">
        <v>56</v>
      </c>
      <c r="BG1" s="201">
        <v>57</v>
      </c>
      <c r="BH1" s="201">
        <v>58</v>
      </c>
      <c r="BI1" s="201">
        <v>59</v>
      </c>
      <c r="BJ1" s="201">
        <v>60</v>
      </c>
      <c r="BK1" s="201">
        <v>61</v>
      </c>
      <c r="BL1" s="201">
        <v>62</v>
      </c>
      <c r="BM1" s="201">
        <v>63</v>
      </c>
      <c r="BN1" s="201">
        <v>64</v>
      </c>
      <c r="BO1" s="201">
        <v>65</v>
      </c>
      <c r="BP1" s="201">
        <v>66</v>
      </c>
      <c r="BQ1" s="201">
        <v>67</v>
      </c>
      <c r="BR1" s="201">
        <v>68</v>
      </c>
      <c r="BS1" s="201">
        <v>69</v>
      </c>
      <c r="BT1" s="201">
        <v>70</v>
      </c>
      <c r="BU1" s="201">
        <v>71</v>
      </c>
      <c r="BV1" s="201">
        <v>72</v>
      </c>
      <c r="BW1" s="201">
        <v>73</v>
      </c>
      <c r="BX1" s="201">
        <v>74</v>
      </c>
      <c r="BY1" s="201">
        <v>75</v>
      </c>
      <c r="BZ1" s="201">
        <v>76</v>
      </c>
      <c r="CA1" s="201">
        <v>77</v>
      </c>
      <c r="CB1" s="201">
        <v>78</v>
      </c>
      <c r="CC1" s="201">
        <v>79</v>
      </c>
      <c r="CD1" s="201">
        <v>80</v>
      </c>
      <c r="CE1" s="201">
        <v>81</v>
      </c>
      <c r="CF1" s="201">
        <v>82</v>
      </c>
      <c r="CG1" s="201">
        <v>83</v>
      </c>
      <c r="CH1" s="201">
        <v>84</v>
      </c>
      <c r="CI1" s="201">
        <v>85</v>
      </c>
      <c r="CJ1" s="201">
        <v>86</v>
      </c>
      <c r="CK1" s="201">
        <v>87</v>
      </c>
      <c r="CL1" s="201">
        <v>88</v>
      </c>
    </row>
    <row r="2" spans="1:103" s="200" customFormat="1" ht="13.2" customHeight="1" x14ac:dyDescent="0.25">
      <c r="A2" s="199"/>
      <c r="B2" s="200" t="s">
        <v>2348</v>
      </c>
      <c r="C2" s="201" t="s">
        <v>955</v>
      </c>
      <c r="D2" s="201" t="s">
        <v>955</v>
      </c>
      <c r="E2" s="201" t="s">
        <v>955</v>
      </c>
      <c r="F2" s="201" t="s">
        <v>955</v>
      </c>
      <c r="G2" s="201" t="s">
        <v>955</v>
      </c>
      <c r="H2" s="201" t="s">
        <v>955</v>
      </c>
      <c r="I2" s="201" t="s">
        <v>955</v>
      </c>
      <c r="J2" s="201" t="s">
        <v>955</v>
      </c>
      <c r="K2" s="201" t="s">
        <v>955</v>
      </c>
      <c r="L2" s="201" t="s">
        <v>955</v>
      </c>
      <c r="M2" s="201" t="s">
        <v>955</v>
      </c>
      <c r="N2" s="201" t="s">
        <v>955</v>
      </c>
      <c r="O2" s="201" t="s">
        <v>873</v>
      </c>
      <c r="P2" s="201" t="s">
        <v>873</v>
      </c>
      <c r="Q2" s="201" t="s">
        <v>873</v>
      </c>
      <c r="R2" s="201" t="s">
        <v>873</v>
      </c>
      <c r="S2" s="201" t="s">
        <v>873</v>
      </c>
      <c r="T2" s="201" t="s">
        <v>873</v>
      </c>
      <c r="U2" s="201" t="s">
        <v>873</v>
      </c>
      <c r="V2" s="201" t="s">
        <v>873</v>
      </c>
      <c r="W2" s="201" t="s">
        <v>911</v>
      </c>
      <c r="X2" s="201" t="s">
        <v>911</v>
      </c>
      <c r="Y2" s="201" t="s">
        <v>911</v>
      </c>
      <c r="Z2" s="201" t="s">
        <v>911</v>
      </c>
      <c r="AA2" s="201" t="s">
        <v>911</v>
      </c>
      <c r="AB2" s="201" t="s">
        <v>911</v>
      </c>
      <c r="AC2" s="201" t="s">
        <v>911</v>
      </c>
      <c r="AD2" s="201" t="s">
        <v>911</v>
      </c>
      <c r="AE2" s="201" t="s">
        <v>911</v>
      </c>
      <c r="AF2" s="201" t="s">
        <v>911</v>
      </c>
      <c r="AG2" s="201" t="s">
        <v>911</v>
      </c>
      <c r="AH2" s="201" t="s">
        <v>911</v>
      </c>
      <c r="AI2" s="201" t="s">
        <v>911</v>
      </c>
      <c r="AJ2" s="201" t="s">
        <v>911</v>
      </c>
      <c r="AK2" s="201" t="s">
        <v>936</v>
      </c>
      <c r="AL2" s="201" t="s">
        <v>936</v>
      </c>
      <c r="AM2" s="201" t="s">
        <v>936</v>
      </c>
      <c r="AN2" s="201" t="s">
        <v>936</v>
      </c>
      <c r="AO2" s="201" t="s">
        <v>936</v>
      </c>
      <c r="AP2" s="201" t="s">
        <v>936</v>
      </c>
      <c r="AQ2" s="201" t="s">
        <v>936</v>
      </c>
      <c r="AR2" s="201" t="s">
        <v>936</v>
      </c>
      <c r="AS2" s="201" t="s">
        <v>936</v>
      </c>
      <c r="AT2" s="201" t="s">
        <v>936</v>
      </c>
      <c r="AU2" s="201" t="s">
        <v>936</v>
      </c>
      <c r="AV2" s="201" t="s">
        <v>936</v>
      </c>
      <c r="AW2" s="201" t="s">
        <v>936</v>
      </c>
      <c r="AX2" s="201" t="s">
        <v>936</v>
      </c>
      <c r="AY2" s="201" t="s">
        <v>936</v>
      </c>
      <c r="AZ2" s="201" t="s">
        <v>936</v>
      </c>
      <c r="BA2" s="201" t="s">
        <v>936</v>
      </c>
      <c r="BB2" s="201" t="s">
        <v>936</v>
      </c>
      <c r="BC2" s="201" t="s">
        <v>926</v>
      </c>
      <c r="BD2" s="201" t="s">
        <v>926</v>
      </c>
      <c r="BE2" s="201" t="s">
        <v>926</v>
      </c>
      <c r="BF2" s="201" t="s">
        <v>926</v>
      </c>
      <c r="BG2" s="201" t="s">
        <v>926</v>
      </c>
      <c r="BH2" s="201" t="s">
        <v>926</v>
      </c>
      <c r="BI2" s="201" t="s">
        <v>926</v>
      </c>
      <c r="BJ2" s="201" t="s">
        <v>926</v>
      </c>
      <c r="BK2" s="201" t="s">
        <v>926</v>
      </c>
      <c r="BL2" s="201" t="s">
        <v>882</v>
      </c>
      <c r="BM2" s="201" t="s">
        <v>882</v>
      </c>
      <c r="BN2" s="201" t="s">
        <v>882</v>
      </c>
      <c r="BO2" s="201" t="s">
        <v>882</v>
      </c>
      <c r="BP2" s="201" t="s">
        <v>882</v>
      </c>
      <c r="BQ2" s="201" t="s">
        <v>882</v>
      </c>
      <c r="BR2" s="201" t="s">
        <v>889</v>
      </c>
      <c r="BS2" s="201" t="s">
        <v>889</v>
      </c>
      <c r="BT2" s="201" t="s">
        <v>889</v>
      </c>
      <c r="BU2" s="201" t="s">
        <v>889</v>
      </c>
      <c r="BV2" s="201" t="s">
        <v>889</v>
      </c>
      <c r="BW2" s="201" t="s">
        <v>889</v>
      </c>
      <c r="BX2" s="201" t="s">
        <v>889</v>
      </c>
      <c r="BY2" s="201" t="s">
        <v>889</v>
      </c>
      <c r="BZ2" s="201" t="s">
        <v>889</v>
      </c>
      <c r="CA2" s="201" t="s">
        <v>889</v>
      </c>
      <c r="CB2" s="201" t="s">
        <v>889</v>
      </c>
      <c r="CC2" s="201" t="s">
        <v>889</v>
      </c>
      <c r="CD2" s="201" t="s">
        <v>889</v>
      </c>
      <c r="CE2" s="201" t="s">
        <v>889</v>
      </c>
      <c r="CF2" s="201" t="s">
        <v>889</v>
      </c>
      <c r="CG2" s="201" t="s">
        <v>889</v>
      </c>
      <c r="CH2" s="201" t="s">
        <v>889</v>
      </c>
      <c r="CI2" s="201" t="s">
        <v>889</v>
      </c>
      <c r="CJ2" s="201" t="s">
        <v>889</v>
      </c>
      <c r="CK2" s="201" t="s">
        <v>889</v>
      </c>
      <c r="CL2" s="201" t="s">
        <v>889</v>
      </c>
    </row>
    <row r="3" spans="1:103" s="200" customFormat="1" ht="13.2" customHeight="1" x14ac:dyDescent="0.25">
      <c r="A3" s="199"/>
      <c r="C3" s="201" t="s">
        <v>7</v>
      </c>
      <c r="D3" s="201" t="s">
        <v>65</v>
      </c>
      <c r="E3" s="201" t="s">
        <v>66</v>
      </c>
      <c r="F3" s="201" t="s">
        <v>67</v>
      </c>
      <c r="G3" s="201" t="s">
        <v>68</v>
      </c>
      <c r="H3" s="201" t="s">
        <v>69</v>
      </c>
      <c r="I3" s="201" t="s">
        <v>70</v>
      </c>
      <c r="J3" s="201" t="s">
        <v>71</v>
      </c>
      <c r="K3" s="201" t="s">
        <v>72</v>
      </c>
      <c r="L3" s="201" t="s">
        <v>73</v>
      </c>
      <c r="M3" s="201" t="s">
        <v>78</v>
      </c>
      <c r="N3" s="201" t="s">
        <v>89</v>
      </c>
      <c r="O3" s="201" t="s">
        <v>39</v>
      </c>
      <c r="P3" s="201" t="s">
        <v>40</v>
      </c>
      <c r="Q3" s="201" t="s">
        <v>42</v>
      </c>
      <c r="R3" s="201" t="s">
        <v>45</v>
      </c>
      <c r="S3" s="201" t="s">
        <v>46</v>
      </c>
      <c r="T3" s="201" t="s">
        <v>47</v>
      </c>
      <c r="U3" s="201" t="s">
        <v>48</v>
      </c>
      <c r="V3" s="201" t="s">
        <v>49</v>
      </c>
      <c r="W3" s="201" t="s">
        <v>4</v>
      </c>
      <c r="X3" s="201" t="s">
        <v>29</v>
      </c>
      <c r="Y3" s="201" t="s">
        <v>30</v>
      </c>
      <c r="Z3" s="201" t="s">
        <v>31</v>
      </c>
      <c r="AA3" s="201" t="s">
        <v>32</v>
      </c>
      <c r="AB3" s="201" t="s">
        <v>33</v>
      </c>
      <c r="AC3" s="201" t="s">
        <v>34</v>
      </c>
      <c r="AD3" s="201" t="s">
        <v>35</v>
      </c>
      <c r="AE3" s="201" t="s">
        <v>36</v>
      </c>
      <c r="AF3" s="201" t="s">
        <v>37</v>
      </c>
      <c r="AG3" s="201" t="s">
        <v>38</v>
      </c>
      <c r="AH3" s="201" t="s">
        <v>75</v>
      </c>
      <c r="AI3" s="201" t="s">
        <v>79</v>
      </c>
      <c r="AJ3" s="201" t="s">
        <v>88</v>
      </c>
      <c r="AK3" s="201" t="s">
        <v>6</v>
      </c>
      <c r="AL3" s="201" t="s">
        <v>50</v>
      </c>
      <c r="AM3" s="201" t="s">
        <v>51</v>
      </c>
      <c r="AN3" s="201" t="s">
        <v>52</v>
      </c>
      <c r="AO3" s="201" t="s">
        <v>53</v>
      </c>
      <c r="AP3" s="201" t="s">
        <v>54</v>
      </c>
      <c r="AQ3" s="201" t="s">
        <v>55</v>
      </c>
      <c r="AR3" s="201" t="s">
        <v>56</v>
      </c>
      <c r="AS3" s="201" t="s">
        <v>57</v>
      </c>
      <c r="AT3" s="201" t="s">
        <v>58</v>
      </c>
      <c r="AU3" s="201" t="s">
        <v>59</v>
      </c>
      <c r="AV3" s="201" t="s">
        <v>60</v>
      </c>
      <c r="AW3" s="201" t="s">
        <v>61</v>
      </c>
      <c r="AX3" s="201" t="s">
        <v>62</v>
      </c>
      <c r="AY3" s="201" t="s">
        <v>63</v>
      </c>
      <c r="AZ3" s="201" t="s">
        <v>64</v>
      </c>
      <c r="BA3" s="201" t="s">
        <v>77</v>
      </c>
      <c r="BB3" s="201" t="s">
        <v>80</v>
      </c>
      <c r="BC3" s="201" t="s">
        <v>5</v>
      </c>
      <c r="BD3" s="201" t="s">
        <v>41</v>
      </c>
      <c r="BE3" s="201" t="s">
        <v>43</v>
      </c>
      <c r="BF3" s="201" t="s">
        <v>44</v>
      </c>
      <c r="BG3" s="201" t="s">
        <v>76</v>
      </c>
      <c r="BH3" s="201" t="s">
        <v>81</v>
      </c>
      <c r="BI3" s="201" t="s">
        <v>85</v>
      </c>
      <c r="BJ3" s="201" t="s">
        <v>86</v>
      </c>
      <c r="BK3" s="201" t="s">
        <v>87</v>
      </c>
      <c r="BL3" s="201" t="s">
        <v>3</v>
      </c>
      <c r="BM3" s="201" t="s">
        <v>8</v>
      </c>
      <c r="BN3" s="201" t="s">
        <v>9</v>
      </c>
      <c r="BO3" s="201" t="s">
        <v>10</v>
      </c>
      <c r="BP3" s="201" t="s">
        <v>11</v>
      </c>
      <c r="BQ3" s="201" t="s">
        <v>82</v>
      </c>
      <c r="BR3" s="201" t="s">
        <v>2</v>
      </c>
      <c r="BS3" s="201" t="s">
        <v>12</v>
      </c>
      <c r="BT3" s="201" t="s">
        <v>13</v>
      </c>
      <c r="BU3" s="201" t="s">
        <v>14</v>
      </c>
      <c r="BV3" s="201" t="s">
        <v>15</v>
      </c>
      <c r="BW3" s="201" t="s">
        <v>16</v>
      </c>
      <c r="BX3" s="201" t="s">
        <v>17</v>
      </c>
      <c r="BY3" s="201" t="s">
        <v>18</v>
      </c>
      <c r="BZ3" s="201" t="s">
        <v>19</v>
      </c>
      <c r="CA3" s="201" t="s">
        <v>20</v>
      </c>
      <c r="CB3" s="201" t="s">
        <v>21</v>
      </c>
      <c r="CC3" s="201" t="s">
        <v>22</v>
      </c>
      <c r="CD3" s="201" t="s">
        <v>23</v>
      </c>
      <c r="CE3" s="201" t="s">
        <v>24</v>
      </c>
      <c r="CF3" s="201" t="s">
        <v>25</v>
      </c>
      <c r="CG3" s="201" t="s">
        <v>26</v>
      </c>
      <c r="CH3" s="201" t="s">
        <v>27</v>
      </c>
      <c r="CI3" s="201" t="s">
        <v>28</v>
      </c>
      <c r="CJ3" s="201" t="s">
        <v>74</v>
      </c>
      <c r="CK3" s="201" t="s">
        <v>83</v>
      </c>
      <c r="CL3" s="201" t="s">
        <v>84</v>
      </c>
    </row>
    <row r="4" spans="1:103" s="205" customFormat="1" ht="13.2" customHeight="1" x14ac:dyDescent="0.25">
      <c r="A4" s="202" t="s">
        <v>0</v>
      </c>
      <c r="B4" s="202" t="s">
        <v>1</v>
      </c>
      <c r="C4" s="203" t="s">
        <v>972</v>
      </c>
      <c r="D4" s="203" t="s">
        <v>1029</v>
      </c>
      <c r="E4" s="203" t="s">
        <v>1030</v>
      </c>
      <c r="F4" s="203" t="s">
        <v>1031</v>
      </c>
      <c r="G4" s="203" t="s">
        <v>1032</v>
      </c>
      <c r="H4" s="203" t="s">
        <v>1033</v>
      </c>
      <c r="I4" s="203" t="s">
        <v>1034</v>
      </c>
      <c r="J4" s="203" t="s">
        <v>1035</v>
      </c>
      <c r="K4" s="203" t="s">
        <v>1036</v>
      </c>
      <c r="L4" s="203" t="s">
        <v>1037</v>
      </c>
      <c r="M4" s="203" t="s">
        <v>1041</v>
      </c>
      <c r="N4" s="203" t="s">
        <v>1052</v>
      </c>
      <c r="O4" s="203" t="s">
        <v>1004</v>
      </c>
      <c r="P4" s="203" t="s">
        <v>1005</v>
      </c>
      <c r="Q4" s="203" t="s">
        <v>1007</v>
      </c>
      <c r="R4" s="203" t="s">
        <v>1010</v>
      </c>
      <c r="S4" s="203" t="s">
        <v>1011</v>
      </c>
      <c r="T4" s="203" t="s">
        <v>1012</v>
      </c>
      <c r="U4" s="203" t="s">
        <v>1013</v>
      </c>
      <c r="V4" s="203" t="s">
        <v>1014</v>
      </c>
      <c r="W4" s="203" t="s">
        <v>969</v>
      </c>
      <c r="X4" s="203" t="s">
        <v>994</v>
      </c>
      <c r="Y4" s="203" t="s">
        <v>995</v>
      </c>
      <c r="Z4" s="203" t="s">
        <v>996</v>
      </c>
      <c r="AA4" s="203" t="s">
        <v>997</v>
      </c>
      <c r="AB4" s="203" t="s">
        <v>998</v>
      </c>
      <c r="AC4" s="203" t="s">
        <v>999</v>
      </c>
      <c r="AD4" s="203" t="s">
        <v>1000</v>
      </c>
      <c r="AE4" s="203" t="s">
        <v>1001</v>
      </c>
      <c r="AF4" s="203" t="s">
        <v>1002</v>
      </c>
      <c r="AG4" s="203" t="s">
        <v>1003</v>
      </c>
      <c r="AH4" s="203" t="s">
        <v>1039</v>
      </c>
      <c r="AI4" s="203" t="s">
        <v>1042</v>
      </c>
      <c r="AJ4" s="203" t="s">
        <v>1051</v>
      </c>
      <c r="AK4" s="203" t="s">
        <v>971</v>
      </c>
      <c r="AL4" s="203" t="s">
        <v>1015</v>
      </c>
      <c r="AM4" s="203" t="s">
        <v>1016</v>
      </c>
      <c r="AN4" s="203" t="s">
        <v>1017</v>
      </c>
      <c r="AO4" s="203" t="s">
        <v>1018</v>
      </c>
      <c r="AP4" s="203" t="s">
        <v>1019</v>
      </c>
      <c r="AQ4" s="203" t="s">
        <v>1020</v>
      </c>
      <c r="AR4" s="203" t="s">
        <v>2327</v>
      </c>
      <c r="AS4" s="203" t="s">
        <v>1021</v>
      </c>
      <c r="AT4" s="203" t="s">
        <v>1022</v>
      </c>
      <c r="AU4" s="203" t="s">
        <v>1023</v>
      </c>
      <c r="AV4" s="203" t="s">
        <v>1024</v>
      </c>
      <c r="AW4" s="203" t="s">
        <v>1025</v>
      </c>
      <c r="AX4" s="203" t="s">
        <v>1026</v>
      </c>
      <c r="AY4" s="203" t="s">
        <v>1027</v>
      </c>
      <c r="AZ4" s="203" t="s">
        <v>1028</v>
      </c>
      <c r="BA4" s="203" t="s">
        <v>1040</v>
      </c>
      <c r="BB4" s="203" t="s">
        <v>1043</v>
      </c>
      <c r="BC4" s="203" t="s">
        <v>970</v>
      </c>
      <c r="BD4" s="203" t="s">
        <v>1006</v>
      </c>
      <c r="BE4" s="203" t="s">
        <v>1008</v>
      </c>
      <c r="BF4" s="203" t="s">
        <v>1009</v>
      </c>
      <c r="BG4" s="203" t="s">
        <v>2328</v>
      </c>
      <c r="BH4" s="203" t="s">
        <v>1044</v>
      </c>
      <c r="BI4" s="203" t="s">
        <v>1048</v>
      </c>
      <c r="BJ4" s="203" t="s">
        <v>1049</v>
      </c>
      <c r="BK4" s="203" t="s">
        <v>1050</v>
      </c>
      <c r="BL4" s="203" t="s">
        <v>968</v>
      </c>
      <c r="BM4" s="203" t="s">
        <v>973</v>
      </c>
      <c r="BN4" s="203" t="s">
        <v>974</v>
      </c>
      <c r="BO4" s="203" t="s">
        <v>975</v>
      </c>
      <c r="BP4" s="203" t="s">
        <v>976</v>
      </c>
      <c r="BQ4" s="203" t="s">
        <v>1045</v>
      </c>
      <c r="BR4" s="203" t="s">
        <v>967</v>
      </c>
      <c r="BS4" s="203" t="s">
        <v>977</v>
      </c>
      <c r="BT4" s="203" t="s">
        <v>978</v>
      </c>
      <c r="BU4" s="203" t="s">
        <v>979</v>
      </c>
      <c r="BV4" s="203" t="s">
        <v>980</v>
      </c>
      <c r="BW4" s="203" t="s">
        <v>981</v>
      </c>
      <c r="BX4" s="203" t="s">
        <v>982</v>
      </c>
      <c r="BY4" s="203" t="s">
        <v>983</v>
      </c>
      <c r="BZ4" s="203" t="s">
        <v>984</v>
      </c>
      <c r="CA4" s="203" t="s">
        <v>985</v>
      </c>
      <c r="CB4" s="203" t="s">
        <v>986</v>
      </c>
      <c r="CC4" s="203" t="s">
        <v>987</v>
      </c>
      <c r="CD4" s="203" t="s">
        <v>988</v>
      </c>
      <c r="CE4" s="203" t="s">
        <v>989</v>
      </c>
      <c r="CF4" s="203" t="s">
        <v>990</v>
      </c>
      <c r="CG4" s="203" t="s">
        <v>991</v>
      </c>
      <c r="CH4" s="203" t="s">
        <v>992</v>
      </c>
      <c r="CI4" s="203" t="s">
        <v>993</v>
      </c>
      <c r="CJ4" s="203" t="s">
        <v>1038</v>
      </c>
      <c r="CK4" s="203" t="s">
        <v>1046</v>
      </c>
      <c r="CL4" s="203" t="s">
        <v>1047</v>
      </c>
      <c r="CM4" s="204" t="s">
        <v>0</v>
      </c>
      <c r="CN4" s="204" t="s">
        <v>2359</v>
      </c>
      <c r="CO4" s="204" t="s">
        <v>2360</v>
      </c>
      <c r="CP4" s="204" t="s">
        <v>2361</v>
      </c>
      <c r="CQ4" s="204" t="s">
        <v>2362</v>
      </c>
      <c r="CR4" s="204" t="s">
        <v>2363</v>
      </c>
      <c r="CS4" s="204" t="s">
        <v>2364</v>
      </c>
      <c r="CT4" s="204" t="s">
        <v>2365</v>
      </c>
      <c r="CU4" s="204"/>
      <c r="CV4" s="204" t="s">
        <v>2270</v>
      </c>
      <c r="CW4" s="204" t="s">
        <v>2366</v>
      </c>
      <c r="CX4" s="204" t="s">
        <v>2367</v>
      </c>
      <c r="CY4" s="204" t="s">
        <v>2354</v>
      </c>
    </row>
    <row r="5" spans="1:103" s="92" customFormat="1" ht="13.2" customHeight="1" x14ac:dyDescent="0.25">
      <c r="A5" s="89" t="s">
        <v>90</v>
      </c>
      <c r="B5" s="90" t="s">
        <v>91</v>
      </c>
      <c r="C5" s="91">
        <v>95805</v>
      </c>
      <c r="D5" s="91">
        <v>246000</v>
      </c>
      <c r="E5" s="91">
        <v>0</v>
      </c>
      <c r="F5" s="91">
        <v>1839</v>
      </c>
      <c r="G5" s="91">
        <v>0</v>
      </c>
      <c r="H5" s="91">
        <v>0</v>
      </c>
      <c r="I5" s="91">
        <v>0</v>
      </c>
      <c r="J5" s="91">
        <v>90</v>
      </c>
      <c r="K5" s="91">
        <v>0</v>
      </c>
      <c r="L5" s="91">
        <v>400.5</v>
      </c>
      <c r="M5" s="91">
        <v>0</v>
      </c>
      <c r="N5" s="91">
        <v>0</v>
      </c>
      <c r="O5" s="91">
        <v>58549.75</v>
      </c>
      <c r="P5" s="91">
        <v>3135.8</v>
      </c>
      <c r="Q5" s="91">
        <v>3610</v>
      </c>
      <c r="R5" s="91">
        <v>4060</v>
      </c>
      <c r="S5" s="91">
        <v>1086</v>
      </c>
      <c r="T5" s="91">
        <v>18099</v>
      </c>
      <c r="U5" s="91">
        <v>3671</v>
      </c>
      <c r="V5" s="91">
        <v>0</v>
      </c>
      <c r="W5" s="91">
        <v>200</v>
      </c>
      <c r="X5" s="91">
        <v>0</v>
      </c>
      <c r="Y5" s="91">
        <v>0</v>
      </c>
      <c r="Z5" s="91">
        <v>0</v>
      </c>
      <c r="AA5" s="91">
        <v>0</v>
      </c>
      <c r="AB5" s="91">
        <v>70</v>
      </c>
      <c r="AC5" s="91">
        <v>0</v>
      </c>
      <c r="AD5" s="91">
        <v>600</v>
      </c>
      <c r="AE5" s="91">
        <v>0</v>
      </c>
      <c r="AF5" s="91">
        <v>0</v>
      </c>
      <c r="AG5" s="91">
        <v>0</v>
      </c>
      <c r="AH5" s="91">
        <v>0</v>
      </c>
      <c r="AI5" s="91">
        <v>0</v>
      </c>
      <c r="AJ5" s="91">
        <v>0</v>
      </c>
      <c r="AK5" s="91">
        <v>0</v>
      </c>
      <c r="AL5" s="91">
        <v>0</v>
      </c>
      <c r="AM5" s="91">
        <v>0</v>
      </c>
      <c r="AN5" s="91">
        <v>0</v>
      </c>
      <c r="AO5" s="91">
        <v>0</v>
      </c>
      <c r="AP5" s="91">
        <v>0</v>
      </c>
      <c r="AQ5" s="91">
        <v>0</v>
      </c>
      <c r="AR5" s="91">
        <v>0</v>
      </c>
      <c r="AS5" s="91">
        <v>0</v>
      </c>
      <c r="AT5" s="91">
        <v>0</v>
      </c>
      <c r="AU5" s="91">
        <v>181.5</v>
      </c>
      <c r="AV5" s="91">
        <v>0</v>
      </c>
      <c r="AW5" s="91">
        <v>0</v>
      </c>
      <c r="AX5" s="91">
        <v>0</v>
      </c>
      <c r="AY5" s="91">
        <v>0</v>
      </c>
      <c r="AZ5" s="91">
        <v>0</v>
      </c>
      <c r="BA5" s="91">
        <v>0</v>
      </c>
      <c r="BB5" s="91">
        <v>0</v>
      </c>
      <c r="BC5" s="91">
        <v>0</v>
      </c>
      <c r="BD5" s="91">
        <v>24560</v>
      </c>
      <c r="BE5" s="91">
        <v>50</v>
      </c>
      <c r="BF5" s="91">
        <v>20</v>
      </c>
      <c r="BG5" s="91">
        <v>0.04</v>
      </c>
      <c r="BH5" s="91">
        <v>0</v>
      </c>
      <c r="BI5" s="91">
        <v>0</v>
      </c>
      <c r="BJ5" s="91">
        <v>0</v>
      </c>
      <c r="BK5" s="91">
        <v>350</v>
      </c>
      <c r="BL5" s="91">
        <v>0</v>
      </c>
      <c r="BM5" s="91">
        <v>0</v>
      </c>
      <c r="BN5" s="91">
        <v>0</v>
      </c>
      <c r="BO5" s="91">
        <v>0</v>
      </c>
      <c r="BP5" s="91">
        <v>0</v>
      </c>
      <c r="BQ5" s="91">
        <v>0</v>
      </c>
      <c r="BR5" s="120">
        <v>0</v>
      </c>
      <c r="BS5" s="120">
        <v>0</v>
      </c>
      <c r="BT5" s="120">
        <v>0</v>
      </c>
      <c r="BU5" s="120">
        <v>0</v>
      </c>
      <c r="BV5" s="120">
        <v>0</v>
      </c>
      <c r="BW5" s="120">
        <v>0</v>
      </c>
      <c r="BX5" s="120">
        <v>0</v>
      </c>
      <c r="BY5" s="120">
        <v>0</v>
      </c>
      <c r="BZ5" s="120">
        <v>15608</v>
      </c>
      <c r="CA5" s="120">
        <v>400</v>
      </c>
      <c r="CB5" s="120">
        <v>0</v>
      </c>
      <c r="CC5" s="120">
        <v>0</v>
      </c>
      <c r="CD5" s="120">
        <v>0</v>
      </c>
      <c r="CE5" s="120">
        <v>0</v>
      </c>
      <c r="CF5" s="120">
        <v>0</v>
      </c>
      <c r="CG5" s="120">
        <v>0</v>
      </c>
      <c r="CH5" s="120">
        <v>0</v>
      </c>
      <c r="CI5" s="120">
        <v>54</v>
      </c>
      <c r="CJ5" s="120">
        <v>0</v>
      </c>
      <c r="CK5" s="120">
        <v>9726</v>
      </c>
      <c r="CL5" s="120">
        <v>130</v>
      </c>
    </row>
    <row r="6" spans="1:103" ht="13.2" customHeight="1" x14ac:dyDescent="0.25">
      <c r="A6" s="93" t="s">
        <v>92</v>
      </c>
      <c r="B6" s="94" t="s">
        <v>93</v>
      </c>
      <c r="C6" s="95">
        <v>0</v>
      </c>
      <c r="D6" s="95">
        <v>0</v>
      </c>
      <c r="E6" s="95">
        <v>0</v>
      </c>
      <c r="F6" s="95">
        <v>0</v>
      </c>
      <c r="G6" s="95">
        <v>0</v>
      </c>
      <c r="H6" s="95">
        <v>0</v>
      </c>
      <c r="I6" s="95">
        <v>0</v>
      </c>
      <c r="J6" s="95">
        <v>0</v>
      </c>
      <c r="K6" s="95">
        <v>0</v>
      </c>
      <c r="L6" s="95">
        <v>0</v>
      </c>
      <c r="M6" s="95">
        <v>0</v>
      </c>
      <c r="N6" s="95">
        <v>0</v>
      </c>
      <c r="O6" s="95">
        <v>0</v>
      </c>
      <c r="P6" s="95">
        <v>0</v>
      </c>
      <c r="Q6" s="95">
        <v>0</v>
      </c>
      <c r="R6" s="95">
        <v>0</v>
      </c>
      <c r="S6" s="95">
        <v>0</v>
      </c>
      <c r="T6" s="95">
        <v>0</v>
      </c>
      <c r="U6" s="95">
        <v>0</v>
      </c>
      <c r="V6" s="95">
        <v>0</v>
      </c>
      <c r="W6" s="95">
        <v>0</v>
      </c>
      <c r="X6" s="95">
        <v>0</v>
      </c>
      <c r="Y6" s="95">
        <v>0</v>
      </c>
      <c r="Z6" s="95">
        <v>0</v>
      </c>
      <c r="AA6" s="95">
        <v>0</v>
      </c>
      <c r="AB6" s="95">
        <v>0</v>
      </c>
      <c r="AC6" s="95">
        <v>0</v>
      </c>
      <c r="AD6" s="95">
        <v>0</v>
      </c>
      <c r="AE6" s="95">
        <v>0</v>
      </c>
      <c r="AF6" s="95">
        <v>0</v>
      </c>
      <c r="AG6" s="95">
        <v>0</v>
      </c>
      <c r="AH6" s="95">
        <v>0</v>
      </c>
      <c r="AI6" s="95">
        <v>0</v>
      </c>
      <c r="AJ6" s="95">
        <v>0</v>
      </c>
      <c r="AK6" s="95">
        <v>0</v>
      </c>
      <c r="AL6" s="95">
        <v>0</v>
      </c>
      <c r="AM6" s="95">
        <v>0</v>
      </c>
      <c r="AN6" s="95">
        <v>0</v>
      </c>
      <c r="AO6" s="95">
        <v>0</v>
      </c>
      <c r="AP6" s="95">
        <v>0</v>
      </c>
      <c r="AQ6" s="95">
        <v>0</v>
      </c>
      <c r="AR6" s="95">
        <v>0</v>
      </c>
      <c r="AS6" s="95">
        <v>0</v>
      </c>
      <c r="AT6" s="95">
        <v>0</v>
      </c>
      <c r="AU6" s="95">
        <v>0</v>
      </c>
      <c r="AV6" s="95">
        <v>0</v>
      </c>
      <c r="AW6" s="95">
        <v>0</v>
      </c>
      <c r="AX6" s="95">
        <v>0</v>
      </c>
      <c r="AY6" s="95">
        <v>0</v>
      </c>
      <c r="AZ6" s="95">
        <v>0</v>
      </c>
      <c r="BA6" s="95">
        <v>0</v>
      </c>
      <c r="BB6" s="95">
        <v>0</v>
      </c>
      <c r="BC6" s="95">
        <v>0</v>
      </c>
      <c r="BD6" s="95">
        <v>0</v>
      </c>
      <c r="BE6" s="95">
        <v>0</v>
      </c>
      <c r="BF6" s="95">
        <v>0</v>
      </c>
      <c r="BG6" s="95">
        <v>0</v>
      </c>
      <c r="BH6" s="95">
        <v>0</v>
      </c>
      <c r="BI6" s="95">
        <v>0</v>
      </c>
      <c r="BJ6" s="95">
        <v>0</v>
      </c>
      <c r="BK6" s="95">
        <v>0</v>
      </c>
      <c r="BL6" s="95">
        <v>0</v>
      </c>
      <c r="BM6" s="95">
        <v>0</v>
      </c>
      <c r="BN6" s="95">
        <v>0</v>
      </c>
      <c r="BO6" s="95">
        <v>0</v>
      </c>
      <c r="BP6" s="95">
        <v>0</v>
      </c>
      <c r="BQ6" s="95">
        <v>0</v>
      </c>
      <c r="BR6" s="95">
        <v>0</v>
      </c>
      <c r="BS6" s="95">
        <v>0</v>
      </c>
      <c r="BT6" s="95">
        <v>0</v>
      </c>
      <c r="BU6" s="95">
        <v>0</v>
      </c>
      <c r="BV6" s="95">
        <v>0</v>
      </c>
      <c r="BW6" s="95">
        <v>0</v>
      </c>
      <c r="BX6" s="95">
        <v>0</v>
      </c>
      <c r="BY6" s="95">
        <v>0</v>
      </c>
      <c r="BZ6" s="95">
        <v>0</v>
      </c>
      <c r="CA6" s="95">
        <v>0</v>
      </c>
      <c r="CB6" s="95">
        <v>0</v>
      </c>
      <c r="CC6" s="95">
        <v>0</v>
      </c>
      <c r="CD6" s="95">
        <v>0</v>
      </c>
      <c r="CE6" s="95">
        <v>0</v>
      </c>
      <c r="CF6" s="95">
        <v>0</v>
      </c>
      <c r="CG6" s="95">
        <v>0</v>
      </c>
      <c r="CH6" s="95">
        <v>0</v>
      </c>
      <c r="CI6" s="95">
        <v>0</v>
      </c>
      <c r="CJ6" s="95">
        <v>0</v>
      </c>
      <c r="CK6" s="95">
        <v>0</v>
      </c>
      <c r="CL6" s="95">
        <v>0</v>
      </c>
    </row>
    <row r="7" spans="1:103" ht="13.2" customHeight="1" x14ac:dyDescent="0.25">
      <c r="A7" s="93" t="s">
        <v>94</v>
      </c>
      <c r="B7" s="94" t="s">
        <v>95</v>
      </c>
      <c r="C7" s="95">
        <v>0</v>
      </c>
      <c r="D7" s="95">
        <v>0</v>
      </c>
      <c r="E7" s="95">
        <v>0</v>
      </c>
      <c r="F7" s="95">
        <v>0</v>
      </c>
      <c r="G7" s="95">
        <v>0</v>
      </c>
      <c r="H7" s="95">
        <v>0</v>
      </c>
      <c r="I7" s="95">
        <v>0</v>
      </c>
      <c r="J7" s="95">
        <v>0</v>
      </c>
      <c r="K7" s="95">
        <v>0</v>
      </c>
      <c r="L7" s="95">
        <v>0</v>
      </c>
      <c r="M7" s="95">
        <v>0</v>
      </c>
      <c r="N7" s="95">
        <v>0</v>
      </c>
      <c r="O7" s="95">
        <v>0</v>
      </c>
      <c r="P7" s="95">
        <v>0</v>
      </c>
      <c r="Q7" s="95">
        <v>0</v>
      </c>
      <c r="R7" s="95">
        <v>0</v>
      </c>
      <c r="S7" s="95">
        <v>0</v>
      </c>
      <c r="T7" s="95">
        <v>0</v>
      </c>
      <c r="U7" s="95">
        <v>0</v>
      </c>
      <c r="V7" s="95">
        <v>0</v>
      </c>
      <c r="W7" s="95">
        <v>0</v>
      </c>
      <c r="X7" s="95">
        <v>0</v>
      </c>
      <c r="Y7" s="95">
        <v>0</v>
      </c>
      <c r="Z7" s="95">
        <v>0</v>
      </c>
      <c r="AA7" s="95">
        <v>0</v>
      </c>
      <c r="AB7" s="95">
        <v>0</v>
      </c>
      <c r="AC7" s="95">
        <v>0</v>
      </c>
      <c r="AD7" s="95">
        <v>0</v>
      </c>
      <c r="AE7" s="95">
        <v>0</v>
      </c>
      <c r="AF7" s="95">
        <v>0</v>
      </c>
      <c r="AG7" s="95">
        <v>0</v>
      </c>
      <c r="AH7" s="95">
        <v>0</v>
      </c>
      <c r="AI7" s="95">
        <v>0</v>
      </c>
      <c r="AJ7" s="95">
        <v>0</v>
      </c>
      <c r="AK7" s="95">
        <v>0</v>
      </c>
      <c r="AL7" s="95">
        <v>0</v>
      </c>
      <c r="AM7" s="95">
        <v>0</v>
      </c>
      <c r="AN7" s="95">
        <v>0</v>
      </c>
      <c r="AO7" s="95">
        <v>0</v>
      </c>
      <c r="AP7" s="95">
        <v>0</v>
      </c>
      <c r="AQ7" s="95">
        <v>0</v>
      </c>
      <c r="AR7" s="95">
        <v>0</v>
      </c>
      <c r="AS7" s="95">
        <v>0</v>
      </c>
      <c r="AT7" s="95">
        <v>0</v>
      </c>
      <c r="AU7" s="95">
        <v>0</v>
      </c>
      <c r="AV7" s="95">
        <v>0</v>
      </c>
      <c r="AW7" s="95">
        <v>0</v>
      </c>
      <c r="AX7" s="95">
        <v>0</v>
      </c>
      <c r="AY7" s="95">
        <v>0</v>
      </c>
      <c r="AZ7" s="95">
        <v>0</v>
      </c>
      <c r="BA7" s="95">
        <v>0</v>
      </c>
      <c r="BB7" s="95">
        <v>0</v>
      </c>
      <c r="BC7" s="95">
        <v>0</v>
      </c>
      <c r="BD7" s="95">
        <v>0</v>
      </c>
      <c r="BE7" s="95">
        <v>0</v>
      </c>
      <c r="BF7" s="95">
        <v>0</v>
      </c>
      <c r="BG7" s="95">
        <v>0</v>
      </c>
      <c r="BH7" s="95">
        <v>0</v>
      </c>
      <c r="BI7" s="95">
        <v>0</v>
      </c>
      <c r="BJ7" s="95">
        <v>0</v>
      </c>
      <c r="BK7" s="95">
        <v>0</v>
      </c>
      <c r="BL7" s="95">
        <v>0</v>
      </c>
      <c r="BM7" s="95">
        <v>0</v>
      </c>
      <c r="BN7" s="95">
        <v>0</v>
      </c>
      <c r="BO7" s="95">
        <v>0</v>
      </c>
      <c r="BP7" s="95">
        <v>0</v>
      </c>
      <c r="BQ7" s="95">
        <v>0</v>
      </c>
      <c r="BR7" s="95">
        <v>0</v>
      </c>
      <c r="BS7" s="95">
        <v>0</v>
      </c>
      <c r="BT7" s="95">
        <v>0</v>
      </c>
      <c r="BU7" s="95">
        <v>0</v>
      </c>
      <c r="BV7" s="95">
        <v>0</v>
      </c>
      <c r="BW7" s="95">
        <v>0</v>
      </c>
      <c r="BX7" s="95">
        <v>0</v>
      </c>
      <c r="BY7" s="95">
        <v>0</v>
      </c>
      <c r="BZ7" s="95">
        <v>0</v>
      </c>
      <c r="CA7" s="95">
        <v>0</v>
      </c>
      <c r="CB7" s="95">
        <v>0</v>
      </c>
      <c r="CC7" s="95">
        <v>0</v>
      </c>
      <c r="CD7" s="95">
        <v>0</v>
      </c>
      <c r="CE7" s="95">
        <v>0</v>
      </c>
      <c r="CF7" s="95">
        <v>0</v>
      </c>
      <c r="CG7" s="95">
        <v>0</v>
      </c>
      <c r="CH7" s="95">
        <v>0</v>
      </c>
      <c r="CI7" s="95">
        <v>0</v>
      </c>
      <c r="CJ7" s="95">
        <v>0</v>
      </c>
      <c r="CK7" s="95">
        <v>0</v>
      </c>
      <c r="CL7" s="95">
        <v>0</v>
      </c>
    </row>
    <row r="8" spans="1:103" ht="13.2" customHeight="1" x14ac:dyDescent="0.25">
      <c r="A8" s="93" t="s">
        <v>1059</v>
      </c>
      <c r="B8" s="94" t="s">
        <v>1060</v>
      </c>
      <c r="C8" s="95">
        <v>0</v>
      </c>
      <c r="D8" s="95">
        <v>0</v>
      </c>
      <c r="E8" s="95">
        <v>0</v>
      </c>
      <c r="F8" s="95">
        <v>0</v>
      </c>
      <c r="G8" s="95">
        <v>0</v>
      </c>
      <c r="H8" s="95">
        <v>0</v>
      </c>
      <c r="I8" s="95">
        <v>0</v>
      </c>
      <c r="J8" s="95">
        <v>0</v>
      </c>
      <c r="K8" s="95">
        <v>0</v>
      </c>
      <c r="L8" s="95">
        <v>0</v>
      </c>
      <c r="M8" s="95">
        <v>0</v>
      </c>
      <c r="N8" s="95">
        <v>0</v>
      </c>
      <c r="O8" s="95">
        <v>0</v>
      </c>
      <c r="P8" s="95">
        <v>0</v>
      </c>
      <c r="Q8" s="95">
        <v>0</v>
      </c>
      <c r="R8" s="95">
        <v>0</v>
      </c>
      <c r="S8" s="95">
        <v>0</v>
      </c>
      <c r="T8" s="95">
        <v>0</v>
      </c>
      <c r="U8" s="95">
        <v>0</v>
      </c>
      <c r="V8" s="95">
        <v>0</v>
      </c>
      <c r="W8" s="95">
        <v>0</v>
      </c>
      <c r="X8" s="95">
        <v>0</v>
      </c>
      <c r="Y8" s="95">
        <v>0</v>
      </c>
      <c r="Z8" s="95">
        <v>0</v>
      </c>
      <c r="AA8" s="95">
        <v>0</v>
      </c>
      <c r="AB8" s="95">
        <v>0</v>
      </c>
      <c r="AC8" s="95">
        <v>0</v>
      </c>
      <c r="AD8" s="95">
        <v>0</v>
      </c>
      <c r="AE8" s="95">
        <v>0</v>
      </c>
      <c r="AF8" s="95">
        <v>0</v>
      </c>
      <c r="AG8" s="95">
        <v>0</v>
      </c>
      <c r="AH8" s="95">
        <v>0</v>
      </c>
      <c r="AI8" s="95">
        <v>0</v>
      </c>
      <c r="AJ8" s="95">
        <v>0</v>
      </c>
      <c r="AK8" s="95">
        <v>0</v>
      </c>
      <c r="AL8" s="95">
        <v>0</v>
      </c>
      <c r="AM8" s="95">
        <v>0</v>
      </c>
      <c r="AN8" s="95">
        <v>0</v>
      </c>
      <c r="AO8" s="95">
        <v>0</v>
      </c>
      <c r="AP8" s="95">
        <v>0</v>
      </c>
      <c r="AQ8" s="95">
        <v>0</v>
      </c>
      <c r="AR8" s="95">
        <v>0</v>
      </c>
      <c r="AS8" s="95">
        <v>0</v>
      </c>
      <c r="AT8" s="95">
        <v>0</v>
      </c>
      <c r="AU8" s="95">
        <v>0</v>
      </c>
      <c r="AV8" s="95">
        <v>0</v>
      </c>
      <c r="AW8" s="95">
        <v>0</v>
      </c>
      <c r="AX8" s="95">
        <v>0</v>
      </c>
      <c r="AY8" s="95">
        <v>0</v>
      </c>
      <c r="AZ8" s="95">
        <v>0</v>
      </c>
      <c r="BA8" s="95">
        <v>0</v>
      </c>
      <c r="BB8" s="95">
        <v>0</v>
      </c>
      <c r="BC8" s="95">
        <v>0</v>
      </c>
      <c r="BD8" s="95">
        <v>0</v>
      </c>
      <c r="BE8" s="95">
        <v>0</v>
      </c>
      <c r="BF8" s="95">
        <v>0</v>
      </c>
      <c r="BG8" s="95">
        <v>0</v>
      </c>
      <c r="BH8" s="95">
        <v>0</v>
      </c>
      <c r="BI8" s="95">
        <v>0</v>
      </c>
      <c r="BJ8" s="95">
        <v>0</v>
      </c>
      <c r="BK8" s="95">
        <v>0</v>
      </c>
      <c r="BL8" s="95">
        <v>0</v>
      </c>
      <c r="BM8" s="95">
        <v>0</v>
      </c>
      <c r="BN8" s="95">
        <v>0</v>
      </c>
      <c r="BO8" s="95">
        <v>0</v>
      </c>
      <c r="BP8" s="95">
        <v>0</v>
      </c>
      <c r="BQ8" s="95">
        <v>0</v>
      </c>
      <c r="BR8" s="121">
        <v>0</v>
      </c>
      <c r="BS8" s="95">
        <v>0</v>
      </c>
      <c r="BT8" s="95">
        <v>0</v>
      </c>
      <c r="BU8" s="95">
        <v>0</v>
      </c>
      <c r="BV8" s="95">
        <v>0</v>
      </c>
      <c r="BW8" s="95">
        <v>0</v>
      </c>
      <c r="BX8" s="95">
        <v>0</v>
      </c>
      <c r="BY8" s="95">
        <v>0</v>
      </c>
      <c r="BZ8" s="95">
        <v>0</v>
      </c>
      <c r="CA8" s="95">
        <v>0</v>
      </c>
      <c r="CB8" s="95">
        <v>0</v>
      </c>
      <c r="CC8" s="95">
        <v>0</v>
      </c>
      <c r="CD8" s="95">
        <v>0</v>
      </c>
      <c r="CE8" s="95">
        <v>0</v>
      </c>
      <c r="CF8" s="95">
        <v>0</v>
      </c>
      <c r="CG8" s="95">
        <v>0</v>
      </c>
      <c r="CH8" s="95">
        <v>0</v>
      </c>
      <c r="CI8" s="95">
        <v>0</v>
      </c>
      <c r="CJ8" s="95">
        <v>0</v>
      </c>
      <c r="CK8" s="95">
        <v>0</v>
      </c>
      <c r="CL8" s="95">
        <v>0</v>
      </c>
    </row>
    <row r="9" spans="1:103" ht="13.2" customHeight="1" x14ac:dyDescent="0.25">
      <c r="A9" s="93" t="s">
        <v>96</v>
      </c>
      <c r="B9" s="94" t="s">
        <v>1630</v>
      </c>
      <c r="C9" s="95">
        <v>14572550.609999999</v>
      </c>
      <c r="D9" s="95">
        <v>0</v>
      </c>
      <c r="E9" s="95">
        <v>0</v>
      </c>
      <c r="F9" s="95">
        <v>0</v>
      </c>
      <c r="G9" s="95">
        <v>0</v>
      </c>
      <c r="H9" s="95">
        <v>0</v>
      </c>
      <c r="I9" s="95">
        <v>0</v>
      </c>
      <c r="J9" s="95">
        <v>0</v>
      </c>
      <c r="K9" s="95">
        <v>0</v>
      </c>
      <c r="L9" s="95">
        <v>0</v>
      </c>
      <c r="M9" s="95">
        <v>0</v>
      </c>
      <c r="N9" s="95">
        <v>0</v>
      </c>
      <c r="O9" s="95">
        <v>2002568.2</v>
      </c>
      <c r="P9" s="95">
        <v>0</v>
      </c>
      <c r="Q9" s="95">
        <v>0</v>
      </c>
      <c r="R9" s="95">
        <v>0</v>
      </c>
      <c r="S9" s="95">
        <v>0</v>
      </c>
      <c r="T9" s="95">
        <v>0</v>
      </c>
      <c r="U9" s="95">
        <v>0</v>
      </c>
      <c r="V9" s="95">
        <v>0</v>
      </c>
      <c r="W9" s="95">
        <v>11257639</v>
      </c>
      <c r="X9" s="95">
        <v>0</v>
      </c>
      <c r="Y9" s="95">
        <v>0</v>
      </c>
      <c r="Z9" s="95">
        <v>0</v>
      </c>
      <c r="AA9" s="95">
        <v>0</v>
      </c>
      <c r="AB9" s="95">
        <v>0</v>
      </c>
      <c r="AC9" s="95">
        <v>0</v>
      </c>
      <c r="AD9" s="95">
        <v>0</v>
      </c>
      <c r="AE9" s="95">
        <v>0</v>
      </c>
      <c r="AF9" s="95">
        <v>0</v>
      </c>
      <c r="AG9" s="95">
        <v>0</v>
      </c>
      <c r="AH9" s="95">
        <v>0</v>
      </c>
      <c r="AI9" s="95">
        <v>0</v>
      </c>
      <c r="AJ9" s="95">
        <v>0</v>
      </c>
      <c r="AK9" s="95">
        <v>6897917.4900000002</v>
      </c>
      <c r="AL9" s="95">
        <v>0</v>
      </c>
      <c r="AM9" s="95">
        <v>0</v>
      </c>
      <c r="AN9" s="95">
        <v>0</v>
      </c>
      <c r="AO9" s="95">
        <v>0</v>
      </c>
      <c r="AP9" s="95">
        <v>0</v>
      </c>
      <c r="AQ9" s="95">
        <v>0</v>
      </c>
      <c r="AR9" s="95">
        <v>714860</v>
      </c>
      <c r="AS9" s="95">
        <v>0</v>
      </c>
      <c r="AT9" s="95">
        <v>0</v>
      </c>
      <c r="AU9" s="95">
        <v>0</v>
      </c>
      <c r="AV9" s="95">
        <v>0</v>
      </c>
      <c r="AW9" s="95">
        <v>0</v>
      </c>
      <c r="AX9" s="95">
        <v>0</v>
      </c>
      <c r="AY9" s="95">
        <v>0</v>
      </c>
      <c r="AZ9" s="95">
        <v>0</v>
      </c>
      <c r="BA9" s="95">
        <v>2907086</v>
      </c>
      <c r="BB9" s="95">
        <v>0</v>
      </c>
      <c r="BC9" s="95">
        <v>17285459.039999999</v>
      </c>
      <c r="BD9" s="95">
        <v>0</v>
      </c>
      <c r="BE9" s="95">
        <v>0</v>
      </c>
      <c r="BF9" s="95">
        <v>0</v>
      </c>
      <c r="BG9" s="95">
        <v>0</v>
      </c>
      <c r="BH9" s="95">
        <v>0</v>
      </c>
      <c r="BI9" s="95">
        <v>0</v>
      </c>
      <c r="BJ9" s="95">
        <v>0</v>
      </c>
      <c r="BK9" s="95">
        <v>0</v>
      </c>
      <c r="BL9" s="95">
        <v>3834575.46</v>
      </c>
      <c r="BM9" s="95">
        <v>0</v>
      </c>
      <c r="BN9" s="95">
        <v>0</v>
      </c>
      <c r="BO9" s="95">
        <v>0</v>
      </c>
      <c r="BP9" s="95">
        <v>0</v>
      </c>
      <c r="BQ9" s="95">
        <v>0</v>
      </c>
      <c r="BR9" s="121">
        <v>89862967.689999998</v>
      </c>
      <c r="BS9" s="95">
        <v>0</v>
      </c>
      <c r="BT9" s="95">
        <v>0</v>
      </c>
      <c r="BU9" s="95">
        <v>1356580.32</v>
      </c>
      <c r="BV9" s="95">
        <v>0</v>
      </c>
      <c r="BW9" s="95">
        <v>0</v>
      </c>
      <c r="BX9" s="95">
        <v>0</v>
      </c>
      <c r="BY9" s="95">
        <v>0</v>
      </c>
      <c r="BZ9" s="95">
        <v>0</v>
      </c>
      <c r="CA9" s="95">
        <v>0</v>
      </c>
      <c r="CB9" s="95">
        <v>0</v>
      </c>
      <c r="CC9" s="95">
        <v>0</v>
      </c>
      <c r="CD9" s="95">
        <v>0</v>
      </c>
      <c r="CE9" s="95">
        <v>0</v>
      </c>
      <c r="CF9" s="95">
        <v>0</v>
      </c>
      <c r="CG9" s="95">
        <v>0</v>
      </c>
      <c r="CH9" s="95">
        <v>0</v>
      </c>
      <c r="CI9" s="121">
        <v>0</v>
      </c>
      <c r="CJ9" s="95">
        <v>0</v>
      </c>
      <c r="CK9" s="95">
        <v>0</v>
      </c>
      <c r="CL9" s="95">
        <v>0</v>
      </c>
    </row>
    <row r="10" spans="1:103" ht="13.2" customHeight="1" x14ac:dyDescent="0.25">
      <c r="A10" s="93" t="s">
        <v>97</v>
      </c>
      <c r="B10" s="94" t="s">
        <v>1631</v>
      </c>
      <c r="C10" s="95">
        <v>0</v>
      </c>
      <c r="D10" s="95">
        <v>333924</v>
      </c>
      <c r="E10" s="95">
        <v>60400</v>
      </c>
      <c r="F10" s="95">
        <v>0</v>
      </c>
      <c r="G10" s="95">
        <v>0</v>
      </c>
      <c r="H10" s="95">
        <v>0</v>
      </c>
      <c r="I10" s="95">
        <v>0</v>
      </c>
      <c r="J10" s="95">
        <v>0</v>
      </c>
      <c r="K10" s="95">
        <v>186227</v>
      </c>
      <c r="L10" s="95">
        <v>314644</v>
      </c>
      <c r="M10" s="95">
        <v>495058.65</v>
      </c>
      <c r="N10" s="95">
        <v>38940</v>
      </c>
      <c r="O10" s="95">
        <v>0</v>
      </c>
      <c r="P10" s="95">
        <v>353941.9</v>
      </c>
      <c r="Q10" s="95">
        <v>1248128.75</v>
      </c>
      <c r="R10" s="95">
        <v>531194.19999999995</v>
      </c>
      <c r="S10" s="95">
        <v>428750.61</v>
      </c>
      <c r="T10" s="95">
        <v>591103.80000000005</v>
      </c>
      <c r="U10" s="95">
        <v>390713</v>
      </c>
      <c r="V10" s="95">
        <v>279527.09999999998</v>
      </c>
      <c r="W10" s="95">
        <v>0</v>
      </c>
      <c r="X10" s="95">
        <v>347370</v>
      </c>
      <c r="Y10" s="95">
        <v>294647</v>
      </c>
      <c r="Z10" s="95">
        <v>143075</v>
      </c>
      <c r="AA10" s="95">
        <v>158225</v>
      </c>
      <c r="AB10" s="95">
        <v>120500</v>
      </c>
      <c r="AC10" s="95">
        <v>139800</v>
      </c>
      <c r="AD10" s="95">
        <v>556880.5</v>
      </c>
      <c r="AE10" s="95">
        <v>27475</v>
      </c>
      <c r="AF10" s="95">
        <v>513155.5</v>
      </c>
      <c r="AG10" s="95">
        <v>254955</v>
      </c>
      <c r="AH10" s="95">
        <v>497101.5</v>
      </c>
      <c r="AI10" s="95">
        <v>347040</v>
      </c>
      <c r="AJ10" s="95">
        <v>124425</v>
      </c>
      <c r="AK10" s="95">
        <v>0</v>
      </c>
      <c r="AL10" s="95">
        <v>102945</v>
      </c>
      <c r="AM10" s="95">
        <v>126458</v>
      </c>
      <c r="AN10" s="95">
        <v>235292</v>
      </c>
      <c r="AO10" s="95">
        <v>129645</v>
      </c>
      <c r="AP10" s="95">
        <v>114060</v>
      </c>
      <c r="AQ10" s="95">
        <v>120198</v>
      </c>
      <c r="AR10" s="95">
        <v>0</v>
      </c>
      <c r="AS10" s="95">
        <v>226816</v>
      </c>
      <c r="AT10" s="95">
        <v>429536</v>
      </c>
      <c r="AU10" s="95">
        <v>652338</v>
      </c>
      <c r="AV10" s="95">
        <v>38755</v>
      </c>
      <c r="AW10" s="95">
        <v>66410</v>
      </c>
      <c r="AX10" s="95">
        <v>41400</v>
      </c>
      <c r="AY10" s="95">
        <v>163945</v>
      </c>
      <c r="AZ10" s="95">
        <v>489757.5</v>
      </c>
      <c r="BA10" s="95">
        <v>0</v>
      </c>
      <c r="BB10" s="95">
        <v>218925</v>
      </c>
      <c r="BC10" s="95">
        <v>0</v>
      </c>
      <c r="BD10" s="95">
        <v>666847.5</v>
      </c>
      <c r="BE10" s="95">
        <v>41950</v>
      </c>
      <c r="BF10" s="95">
        <v>100240</v>
      </c>
      <c r="BG10" s="95">
        <v>1329854.54</v>
      </c>
      <c r="BH10" s="95">
        <v>165076.5</v>
      </c>
      <c r="BI10" s="95">
        <v>37875</v>
      </c>
      <c r="BJ10" s="95">
        <v>430095</v>
      </c>
      <c r="BK10" s="95">
        <v>171283.85</v>
      </c>
      <c r="BL10" s="95">
        <v>0</v>
      </c>
      <c r="BM10" s="95">
        <v>206526</v>
      </c>
      <c r="BN10" s="95">
        <v>494183</v>
      </c>
      <c r="BO10" s="95">
        <v>191817.2</v>
      </c>
      <c r="BP10" s="95">
        <v>366687</v>
      </c>
      <c r="BQ10" s="95">
        <v>58586</v>
      </c>
      <c r="BR10" s="95">
        <v>0</v>
      </c>
      <c r="BS10" s="121">
        <v>548650</v>
      </c>
      <c r="BT10" s="95">
        <v>0</v>
      </c>
      <c r="BU10" s="121">
        <v>0</v>
      </c>
      <c r="BV10" s="121">
        <v>21700</v>
      </c>
      <c r="BW10" s="95">
        <v>65332</v>
      </c>
      <c r="BX10" s="121">
        <v>642898</v>
      </c>
      <c r="BY10" s="95">
        <v>49650</v>
      </c>
      <c r="BZ10" s="121">
        <v>840891.9</v>
      </c>
      <c r="CA10" s="121">
        <v>347050</v>
      </c>
      <c r="CB10" s="95">
        <v>238270</v>
      </c>
      <c r="CC10" s="95">
        <v>1264424</v>
      </c>
      <c r="CD10" s="121">
        <v>319938</v>
      </c>
      <c r="CE10" s="95">
        <v>375862.5</v>
      </c>
      <c r="CF10" s="121">
        <v>227146.55</v>
      </c>
      <c r="CG10" s="121">
        <v>120501</v>
      </c>
      <c r="CH10" s="95">
        <v>0</v>
      </c>
      <c r="CI10" s="95">
        <v>149222.5</v>
      </c>
      <c r="CJ10" s="121">
        <v>709878.6</v>
      </c>
      <c r="CK10" s="121">
        <v>340247.6</v>
      </c>
      <c r="CL10" s="121">
        <v>173092</v>
      </c>
    </row>
    <row r="11" spans="1:103" s="92" customFormat="1" ht="13.2" customHeight="1" x14ac:dyDescent="0.25">
      <c r="A11" s="93" t="s">
        <v>1376</v>
      </c>
      <c r="B11" s="94" t="s">
        <v>1321</v>
      </c>
      <c r="C11" s="95">
        <v>0</v>
      </c>
      <c r="D11" s="95">
        <v>0</v>
      </c>
      <c r="E11" s="95">
        <v>0</v>
      </c>
      <c r="F11" s="95">
        <v>0</v>
      </c>
      <c r="G11" s="95">
        <v>0</v>
      </c>
      <c r="H11" s="95">
        <v>0</v>
      </c>
      <c r="I11" s="95">
        <v>0</v>
      </c>
      <c r="J11" s="95">
        <v>0</v>
      </c>
      <c r="K11" s="95">
        <v>0</v>
      </c>
      <c r="L11" s="95">
        <v>0</v>
      </c>
      <c r="M11" s="95">
        <v>0</v>
      </c>
      <c r="N11" s="95">
        <v>0</v>
      </c>
      <c r="O11" s="95">
        <v>0</v>
      </c>
      <c r="P11" s="95">
        <v>0</v>
      </c>
      <c r="Q11" s="95">
        <v>0</v>
      </c>
      <c r="R11" s="95">
        <v>0</v>
      </c>
      <c r="S11" s="95">
        <v>0</v>
      </c>
      <c r="T11" s="95">
        <v>0</v>
      </c>
      <c r="U11" s="95">
        <v>0</v>
      </c>
      <c r="V11" s="95">
        <v>0</v>
      </c>
      <c r="W11" s="95">
        <v>0</v>
      </c>
      <c r="X11" s="95">
        <v>0</v>
      </c>
      <c r="Y11" s="95">
        <v>0</v>
      </c>
      <c r="Z11" s="95">
        <v>0</v>
      </c>
      <c r="AA11" s="95">
        <v>0</v>
      </c>
      <c r="AB11" s="95">
        <v>0</v>
      </c>
      <c r="AC11" s="95">
        <v>0</v>
      </c>
      <c r="AD11" s="95">
        <v>0</v>
      </c>
      <c r="AE11" s="95">
        <v>0</v>
      </c>
      <c r="AF11" s="95">
        <v>0</v>
      </c>
      <c r="AG11" s="95">
        <v>0</v>
      </c>
      <c r="AH11" s="95">
        <v>0</v>
      </c>
      <c r="AI11" s="95">
        <v>0</v>
      </c>
      <c r="AJ11" s="95">
        <v>0</v>
      </c>
      <c r="AK11" s="95">
        <v>0</v>
      </c>
      <c r="AL11" s="95">
        <v>0</v>
      </c>
      <c r="AM11" s="95">
        <v>0</v>
      </c>
      <c r="AN11" s="95">
        <v>0</v>
      </c>
      <c r="AO11" s="95">
        <v>0</v>
      </c>
      <c r="AP11" s="95">
        <v>0</v>
      </c>
      <c r="AQ11" s="95">
        <v>0</v>
      </c>
      <c r="AR11" s="95">
        <v>0</v>
      </c>
      <c r="AS11" s="95">
        <v>0</v>
      </c>
      <c r="AT11" s="95">
        <v>0</v>
      </c>
      <c r="AU11" s="95">
        <v>0</v>
      </c>
      <c r="AV11" s="95">
        <v>0</v>
      </c>
      <c r="AW11" s="95">
        <v>0</v>
      </c>
      <c r="AX11" s="95">
        <v>0</v>
      </c>
      <c r="AY11" s="95">
        <v>0</v>
      </c>
      <c r="AZ11" s="95">
        <v>0</v>
      </c>
      <c r="BA11" s="95">
        <v>0</v>
      </c>
      <c r="BB11" s="95">
        <v>0</v>
      </c>
      <c r="BC11" s="95">
        <v>0</v>
      </c>
      <c r="BD11" s="95">
        <v>0</v>
      </c>
      <c r="BE11" s="95">
        <v>0</v>
      </c>
      <c r="BF11" s="95">
        <v>0</v>
      </c>
      <c r="BG11" s="95">
        <v>0</v>
      </c>
      <c r="BH11" s="95">
        <v>0</v>
      </c>
      <c r="BI11" s="95">
        <v>0</v>
      </c>
      <c r="BJ11" s="95">
        <v>0</v>
      </c>
      <c r="BK11" s="95">
        <v>0</v>
      </c>
      <c r="BL11" s="95">
        <v>0</v>
      </c>
      <c r="BM11" s="95">
        <v>0</v>
      </c>
      <c r="BN11" s="95">
        <v>0</v>
      </c>
      <c r="BO11" s="95">
        <v>0</v>
      </c>
      <c r="BP11" s="95">
        <v>0</v>
      </c>
      <c r="BQ11" s="95">
        <v>0</v>
      </c>
      <c r="BR11" s="95">
        <v>0</v>
      </c>
      <c r="BS11" s="95">
        <v>0</v>
      </c>
      <c r="BT11" s="95">
        <v>0</v>
      </c>
      <c r="BU11" s="95">
        <v>0</v>
      </c>
      <c r="BV11" s="95">
        <v>0</v>
      </c>
      <c r="BW11" s="95">
        <v>0</v>
      </c>
      <c r="BX11" s="95">
        <v>0</v>
      </c>
      <c r="BY11" s="95">
        <v>0</v>
      </c>
      <c r="BZ11" s="95">
        <v>0</v>
      </c>
      <c r="CA11" s="95">
        <v>0</v>
      </c>
      <c r="CB11" s="95">
        <v>0</v>
      </c>
      <c r="CC11" s="95">
        <v>0</v>
      </c>
      <c r="CD11" s="95">
        <v>0</v>
      </c>
      <c r="CE11" s="95">
        <v>0</v>
      </c>
      <c r="CF11" s="95">
        <v>0</v>
      </c>
      <c r="CG11" s="95">
        <v>0</v>
      </c>
      <c r="CH11" s="95">
        <v>0</v>
      </c>
      <c r="CI11" s="95">
        <v>0</v>
      </c>
      <c r="CJ11" s="95">
        <v>0</v>
      </c>
      <c r="CK11" s="95">
        <v>0</v>
      </c>
      <c r="CL11" s="95">
        <v>0</v>
      </c>
    </row>
    <row r="12" spans="1:103" s="92" customFormat="1" ht="13.2" customHeight="1" x14ac:dyDescent="0.25">
      <c r="A12" s="93" t="s">
        <v>1632</v>
      </c>
      <c r="B12" s="94" t="s">
        <v>1322</v>
      </c>
      <c r="C12" s="95">
        <v>0</v>
      </c>
      <c r="D12" s="95">
        <v>0</v>
      </c>
      <c r="E12" s="95">
        <v>0</v>
      </c>
      <c r="F12" s="95">
        <v>0</v>
      </c>
      <c r="G12" s="95">
        <v>0</v>
      </c>
      <c r="H12" s="95">
        <v>0</v>
      </c>
      <c r="I12" s="95">
        <v>0</v>
      </c>
      <c r="J12" s="95">
        <v>0</v>
      </c>
      <c r="K12" s="95">
        <v>0</v>
      </c>
      <c r="L12" s="95">
        <v>0</v>
      </c>
      <c r="M12" s="95">
        <v>0</v>
      </c>
      <c r="N12" s="95">
        <v>0</v>
      </c>
      <c r="O12" s="95">
        <v>0</v>
      </c>
      <c r="P12" s="95">
        <v>0</v>
      </c>
      <c r="Q12" s="95">
        <v>0</v>
      </c>
      <c r="R12" s="95">
        <v>0</v>
      </c>
      <c r="S12" s="95">
        <v>0</v>
      </c>
      <c r="T12" s="95">
        <v>0</v>
      </c>
      <c r="U12" s="95">
        <v>0</v>
      </c>
      <c r="V12" s="95">
        <v>0</v>
      </c>
      <c r="W12" s="95">
        <v>0</v>
      </c>
      <c r="X12" s="95">
        <v>0</v>
      </c>
      <c r="Y12" s="95">
        <v>0</v>
      </c>
      <c r="Z12" s="95">
        <v>0</v>
      </c>
      <c r="AA12" s="95">
        <v>0</v>
      </c>
      <c r="AB12" s="95">
        <v>0</v>
      </c>
      <c r="AC12" s="95">
        <v>0</v>
      </c>
      <c r="AD12" s="95">
        <v>0</v>
      </c>
      <c r="AE12" s="95">
        <v>0</v>
      </c>
      <c r="AF12" s="95">
        <v>0</v>
      </c>
      <c r="AG12" s="95">
        <v>0</v>
      </c>
      <c r="AH12" s="95">
        <v>0</v>
      </c>
      <c r="AI12" s="95">
        <v>0</v>
      </c>
      <c r="AJ12" s="95">
        <v>0</v>
      </c>
      <c r="AK12" s="95">
        <v>0</v>
      </c>
      <c r="AL12" s="95">
        <v>0</v>
      </c>
      <c r="AM12" s="95">
        <v>0</v>
      </c>
      <c r="AN12" s="95">
        <v>0</v>
      </c>
      <c r="AO12" s="95">
        <v>0</v>
      </c>
      <c r="AP12" s="95">
        <v>0</v>
      </c>
      <c r="AQ12" s="95">
        <v>0</v>
      </c>
      <c r="AR12" s="95">
        <v>0</v>
      </c>
      <c r="AS12" s="95">
        <v>0</v>
      </c>
      <c r="AT12" s="95">
        <v>0</v>
      </c>
      <c r="AU12" s="95">
        <v>0</v>
      </c>
      <c r="AV12" s="95">
        <v>0</v>
      </c>
      <c r="AW12" s="95">
        <v>0</v>
      </c>
      <c r="AX12" s="95">
        <v>0</v>
      </c>
      <c r="AY12" s="95">
        <v>0</v>
      </c>
      <c r="AZ12" s="95">
        <v>0</v>
      </c>
      <c r="BA12" s="95">
        <v>0</v>
      </c>
      <c r="BB12" s="95">
        <v>0</v>
      </c>
      <c r="BC12" s="95">
        <v>0</v>
      </c>
      <c r="BD12" s="95">
        <v>0</v>
      </c>
      <c r="BE12" s="95">
        <v>0</v>
      </c>
      <c r="BF12" s="95">
        <v>0</v>
      </c>
      <c r="BG12" s="95">
        <v>0</v>
      </c>
      <c r="BH12" s="95">
        <v>0</v>
      </c>
      <c r="BI12" s="95">
        <v>0</v>
      </c>
      <c r="BJ12" s="95">
        <v>0</v>
      </c>
      <c r="BK12" s="95">
        <v>0</v>
      </c>
      <c r="BL12" s="95">
        <v>0</v>
      </c>
      <c r="BM12" s="95">
        <v>0</v>
      </c>
      <c r="BN12" s="95">
        <v>0</v>
      </c>
      <c r="BO12" s="95">
        <v>0</v>
      </c>
      <c r="BP12" s="95">
        <v>0</v>
      </c>
      <c r="BQ12" s="95">
        <v>0</v>
      </c>
      <c r="BR12" s="95">
        <v>0</v>
      </c>
      <c r="BS12" s="95">
        <v>0</v>
      </c>
      <c r="BT12" s="95">
        <v>0</v>
      </c>
      <c r="BU12" s="95">
        <v>0</v>
      </c>
      <c r="BV12" s="95">
        <v>0</v>
      </c>
      <c r="BW12" s="95">
        <v>0</v>
      </c>
      <c r="BX12" s="95">
        <v>0</v>
      </c>
      <c r="BY12" s="95">
        <v>0</v>
      </c>
      <c r="BZ12" s="95">
        <v>0</v>
      </c>
      <c r="CA12" s="95">
        <v>0</v>
      </c>
      <c r="CB12" s="95">
        <v>0</v>
      </c>
      <c r="CC12" s="95">
        <v>0</v>
      </c>
      <c r="CD12" s="95">
        <v>0</v>
      </c>
      <c r="CE12" s="95">
        <v>0</v>
      </c>
      <c r="CF12" s="95">
        <v>0</v>
      </c>
      <c r="CG12" s="95">
        <v>0</v>
      </c>
      <c r="CH12" s="95">
        <v>0</v>
      </c>
      <c r="CI12" s="95">
        <v>0</v>
      </c>
      <c r="CJ12" s="95">
        <v>0</v>
      </c>
      <c r="CK12" s="95">
        <v>0</v>
      </c>
      <c r="CL12" s="95">
        <v>0</v>
      </c>
    </row>
    <row r="13" spans="1:103" s="92" customFormat="1" ht="13.2" customHeight="1" x14ac:dyDescent="0.25">
      <c r="A13" s="89" t="s">
        <v>1210</v>
      </c>
      <c r="B13" s="90" t="s">
        <v>1633</v>
      </c>
      <c r="C13" s="91">
        <v>0</v>
      </c>
      <c r="D13" s="91">
        <v>0</v>
      </c>
      <c r="E13" s="91">
        <v>0</v>
      </c>
      <c r="F13" s="91">
        <v>0</v>
      </c>
      <c r="G13" s="91">
        <v>0</v>
      </c>
      <c r="H13" s="91">
        <v>0</v>
      </c>
      <c r="I13" s="91">
        <v>0</v>
      </c>
      <c r="J13" s="91">
        <v>0</v>
      </c>
      <c r="K13" s="91">
        <v>0</v>
      </c>
      <c r="L13" s="91">
        <v>0</v>
      </c>
      <c r="M13" s="91">
        <v>0</v>
      </c>
      <c r="N13" s="91">
        <v>0</v>
      </c>
      <c r="O13" s="91">
        <v>0</v>
      </c>
      <c r="P13" s="91">
        <v>0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  <c r="Y13" s="91">
        <v>0</v>
      </c>
      <c r="Z13" s="91">
        <v>0</v>
      </c>
      <c r="AA13" s="91">
        <v>0</v>
      </c>
      <c r="AB13" s="91">
        <v>0</v>
      </c>
      <c r="AC13" s="91">
        <v>0</v>
      </c>
      <c r="AD13" s="91">
        <v>0</v>
      </c>
      <c r="AE13" s="91">
        <v>0</v>
      </c>
      <c r="AF13" s="91">
        <v>0</v>
      </c>
      <c r="AG13" s="91">
        <v>0</v>
      </c>
      <c r="AH13" s="91">
        <v>0</v>
      </c>
      <c r="AI13" s="91">
        <v>0</v>
      </c>
      <c r="AJ13" s="91">
        <v>0</v>
      </c>
      <c r="AK13" s="91">
        <v>0</v>
      </c>
      <c r="AL13" s="91">
        <v>0</v>
      </c>
      <c r="AM13" s="91">
        <v>0</v>
      </c>
      <c r="AN13" s="91">
        <v>0</v>
      </c>
      <c r="AO13" s="91">
        <v>0</v>
      </c>
      <c r="AP13" s="91">
        <v>0</v>
      </c>
      <c r="AQ13" s="91">
        <v>0</v>
      </c>
      <c r="AR13" s="91">
        <v>0</v>
      </c>
      <c r="AS13" s="91">
        <v>0</v>
      </c>
      <c r="AT13" s="91">
        <v>0</v>
      </c>
      <c r="AU13" s="91">
        <v>0</v>
      </c>
      <c r="AV13" s="91">
        <v>0</v>
      </c>
      <c r="AW13" s="91">
        <v>0</v>
      </c>
      <c r="AX13" s="91">
        <v>0</v>
      </c>
      <c r="AY13" s="91">
        <v>0</v>
      </c>
      <c r="AZ13" s="91">
        <v>0</v>
      </c>
      <c r="BA13" s="91">
        <v>0</v>
      </c>
      <c r="BB13" s="91">
        <v>0</v>
      </c>
      <c r="BC13" s="91">
        <v>0</v>
      </c>
      <c r="BD13" s="91">
        <v>0</v>
      </c>
      <c r="BE13" s="91">
        <v>0</v>
      </c>
      <c r="BF13" s="91">
        <v>0</v>
      </c>
      <c r="BG13" s="91">
        <v>0</v>
      </c>
      <c r="BH13" s="91">
        <v>0</v>
      </c>
      <c r="BI13" s="91">
        <v>0</v>
      </c>
      <c r="BJ13" s="91">
        <v>0</v>
      </c>
      <c r="BK13" s="91">
        <v>0</v>
      </c>
      <c r="BL13" s="91">
        <v>0</v>
      </c>
      <c r="BM13" s="91">
        <v>0</v>
      </c>
      <c r="BN13" s="91">
        <v>0</v>
      </c>
      <c r="BO13" s="91">
        <v>0</v>
      </c>
      <c r="BP13" s="91">
        <v>0</v>
      </c>
      <c r="BQ13" s="91">
        <v>0</v>
      </c>
      <c r="BR13" s="91">
        <v>0</v>
      </c>
      <c r="BS13" s="91">
        <v>0</v>
      </c>
      <c r="BT13" s="91">
        <v>0</v>
      </c>
      <c r="BU13" s="91">
        <v>0</v>
      </c>
      <c r="BV13" s="91">
        <v>0</v>
      </c>
      <c r="BW13" s="91">
        <v>0</v>
      </c>
      <c r="BX13" s="91">
        <v>0</v>
      </c>
      <c r="BY13" s="91">
        <v>0</v>
      </c>
      <c r="BZ13" s="91">
        <v>0</v>
      </c>
      <c r="CA13" s="91">
        <v>0</v>
      </c>
      <c r="CB13" s="91">
        <v>0</v>
      </c>
      <c r="CC13" s="91">
        <v>0</v>
      </c>
      <c r="CD13" s="91">
        <v>0</v>
      </c>
      <c r="CE13" s="91">
        <v>0</v>
      </c>
      <c r="CF13" s="91">
        <v>0</v>
      </c>
      <c r="CG13" s="91">
        <v>0</v>
      </c>
      <c r="CH13" s="91">
        <v>0</v>
      </c>
      <c r="CI13" s="91">
        <v>0</v>
      </c>
      <c r="CJ13" s="91">
        <v>0</v>
      </c>
      <c r="CK13" s="91">
        <v>0</v>
      </c>
      <c r="CL13" s="91">
        <v>0</v>
      </c>
    </row>
    <row r="14" spans="1:103" ht="13.2" customHeight="1" x14ac:dyDescent="0.25">
      <c r="A14" s="93" t="s">
        <v>1061</v>
      </c>
      <c r="B14" s="94" t="s">
        <v>1062</v>
      </c>
      <c r="C14" s="95">
        <v>0</v>
      </c>
      <c r="D14" s="95">
        <v>0</v>
      </c>
      <c r="E14" s="95">
        <v>0</v>
      </c>
      <c r="F14" s="95">
        <v>0</v>
      </c>
      <c r="G14" s="95">
        <v>0</v>
      </c>
      <c r="H14" s="95">
        <v>0</v>
      </c>
      <c r="I14" s="95">
        <v>0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2073.59</v>
      </c>
      <c r="P14" s="95">
        <v>0</v>
      </c>
      <c r="Q14" s="95">
        <v>0</v>
      </c>
      <c r="R14" s="95">
        <v>0</v>
      </c>
      <c r="S14" s="95">
        <v>0</v>
      </c>
      <c r="T14" s="95">
        <v>0</v>
      </c>
      <c r="U14" s="95">
        <v>0</v>
      </c>
      <c r="V14" s="95">
        <v>0</v>
      </c>
      <c r="W14" s="95">
        <v>0</v>
      </c>
      <c r="X14" s="95">
        <v>0</v>
      </c>
      <c r="Y14" s="95">
        <v>0</v>
      </c>
      <c r="Z14" s="95">
        <v>0</v>
      </c>
      <c r="AA14" s="95">
        <v>0</v>
      </c>
      <c r="AB14" s="95">
        <v>0</v>
      </c>
      <c r="AC14" s="95">
        <v>0</v>
      </c>
      <c r="AD14" s="95">
        <v>0</v>
      </c>
      <c r="AE14" s="95">
        <v>0</v>
      </c>
      <c r="AF14" s="95">
        <v>0</v>
      </c>
      <c r="AG14" s="95">
        <v>0</v>
      </c>
      <c r="AH14" s="95">
        <v>0</v>
      </c>
      <c r="AI14" s="95">
        <v>0</v>
      </c>
      <c r="AJ14" s="95">
        <v>0</v>
      </c>
      <c r="AK14" s="95">
        <v>0</v>
      </c>
      <c r="AL14" s="95">
        <v>0</v>
      </c>
      <c r="AM14" s="95">
        <v>0</v>
      </c>
      <c r="AN14" s="95">
        <v>0</v>
      </c>
      <c r="AO14" s="95">
        <v>0</v>
      </c>
      <c r="AP14" s="95">
        <v>0</v>
      </c>
      <c r="AQ14" s="95">
        <v>0</v>
      </c>
      <c r="AR14" s="95">
        <v>0</v>
      </c>
      <c r="AS14" s="95">
        <v>0</v>
      </c>
      <c r="AT14" s="95">
        <v>0</v>
      </c>
      <c r="AU14" s="95">
        <v>0</v>
      </c>
      <c r="AV14" s="95">
        <v>0</v>
      </c>
      <c r="AW14" s="95">
        <v>0</v>
      </c>
      <c r="AX14" s="95">
        <v>0</v>
      </c>
      <c r="AY14" s="95">
        <v>0</v>
      </c>
      <c r="AZ14" s="95">
        <v>0</v>
      </c>
      <c r="BA14" s="95">
        <v>0</v>
      </c>
      <c r="BB14" s="95">
        <v>0</v>
      </c>
      <c r="BC14" s="95">
        <v>0</v>
      </c>
      <c r="BD14" s="95">
        <v>0</v>
      </c>
      <c r="BE14" s="95">
        <v>0</v>
      </c>
      <c r="BF14" s="95">
        <v>0</v>
      </c>
      <c r="BG14" s="95">
        <v>0</v>
      </c>
      <c r="BH14" s="95">
        <v>0</v>
      </c>
      <c r="BI14" s="95">
        <v>0</v>
      </c>
      <c r="BJ14" s="95">
        <v>0</v>
      </c>
      <c r="BK14" s="95">
        <v>0</v>
      </c>
      <c r="BL14" s="95">
        <v>0</v>
      </c>
      <c r="BM14" s="95">
        <v>0</v>
      </c>
      <c r="BN14" s="95">
        <v>0</v>
      </c>
      <c r="BO14" s="95">
        <v>0</v>
      </c>
      <c r="BP14" s="95">
        <v>0</v>
      </c>
      <c r="BQ14" s="95">
        <v>0</v>
      </c>
      <c r="BR14" s="95">
        <v>0</v>
      </c>
      <c r="BS14" s="95">
        <v>0</v>
      </c>
      <c r="BT14" s="95">
        <v>0</v>
      </c>
      <c r="BU14" s="95">
        <v>0</v>
      </c>
      <c r="BV14" s="95">
        <v>0</v>
      </c>
      <c r="BW14" s="95">
        <v>0</v>
      </c>
      <c r="BX14" s="95">
        <v>0</v>
      </c>
      <c r="BY14" s="95">
        <v>0</v>
      </c>
      <c r="BZ14" s="95">
        <v>0</v>
      </c>
      <c r="CA14" s="95">
        <v>0</v>
      </c>
      <c r="CB14" s="95">
        <v>0</v>
      </c>
      <c r="CC14" s="95">
        <v>0</v>
      </c>
      <c r="CD14" s="95">
        <v>0</v>
      </c>
      <c r="CE14" s="95">
        <v>0</v>
      </c>
      <c r="CF14" s="95">
        <v>0</v>
      </c>
      <c r="CG14" s="95">
        <v>0</v>
      </c>
      <c r="CH14" s="95">
        <v>0</v>
      </c>
      <c r="CI14" s="95">
        <v>0</v>
      </c>
      <c r="CJ14" s="95">
        <v>0</v>
      </c>
      <c r="CK14" s="95">
        <v>0</v>
      </c>
      <c r="CL14" s="95">
        <v>0</v>
      </c>
    </row>
    <row r="15" spans="1:103" ht="13.2" customHeight="1" x14ac:dyDescent="0.25">
      <c r="A15" s="93" t="s">
        <v>98</v>
      </c>
      <c r="B15" s="94" t="s">
        <v>1634</v>
      </c>
      <c r="C15" s="95">
        <v>24003079.719999999</v>
      </c>
      <c r="D15" s="95">
        <v>0</v>
      </c>
      <c r="E15" s="95">
        <v>0</v>
      </c>
      <c r="F15" s="95">
        <v>0</v>
      </c>
      <c r="G15" s="95">
        <v>0</v>
      </c>
      <c r="H15" s="95">
        <v>12720</v>
      </c>
      <c r="I15" s="95">
        <v>0</v>
      </c>
      <c r="J15" s="95">
        <v>0</v>
      </c>
      <c r="K15" s="95">
        <v>6680</v>
      </c>
      <c r="L15" s="95">
        <v>4920</v>
      </c>
      <c r="M15" s="95">
        <v>286361</v>
      </c>
      <c r="N15" s="95">
        <v>65000</v>
      </c>
      <c r="O15" s="95">
        <v>0</v>
      </c>
      <c r="P15" s="95">
        <v>0.2</v>
      </c>
      <c r="Q15" s="95">
        <v>0</v>
      </c>
      <c r="R15" s="95">
        <v>34860.699999999997</v>
      </c>
      <c r="S15" s="95">
        <v>21500</v>
      </c>
      <c r="T15" s="95">
        <v>0</v>
      </c>
      <c r="U15" s="95">
        <v>3234.69</v>
      </c>
      <c r="V15" s="95">
        <v>0</v>
      </c>
      <c r="W15" s="95">
        <v>0</v>
      </c>
      <c r="X15" s="95">
        <v>0</v>
      </c>
      <c r="Y15" s="95">
        <v>47757.81</v>
      </c>
      <c r="Z15" s="95">
        <v>16440</v>
      </c>
      <c r="AA15" s="95">
        <v>0</v>
      </c>
      <c r="AB15" s="95">
        <v>0</v>
      </c>
      <c r="AC15" s="95">
        <v>0</v>
      </c>
      <c r="AD15" s="95">
        <v>0</v>
      </c>
      <c r="AE15" s="95">
        <v>0</v>
      </c>
      <c r="AF15" s="95">
        <v>669325</v>
      </c>
      <c r="AG15" s="95">
        <v>0</v>
      </c>
      <c r="AH15" s="95">
        <v>0</v>
      </c>
      <c r="AI15" s="95">
        <v>0</v>
      </c>
      <c r="AJ15" s="95">
        <v>253000</v>
      </c>
      <c r="AK15" s="95">
        <v>515007.29</v>
      </c>
      <c r="AL15" s="95">
        <v>7557</v>
      </c>
      <c r="AM15" s="95">
        <v>498376</v>
      </c>
      <c r="AN15" s="95">
        <v>2500</v>
      </c>
      <c r="AO15" s="95">
        <v>37403</v>
      </c>
      <c r="AP15" s="95">
        <v>18500</v>
      </c>
      <c r="AQ15" s="95">
        <v>377108</v>
      </c>
      <c r="AR15" s="95">
        <v>3309767.9</v>
      </c>
      <c r="AS15" s="95">
        <v>132550</v>
      </c>
      <c r="AT15" s="95">
        <v>48300</v>
      </c>
      <c r="AU15" s="95">
        <v>231134</v>
      </c>
      <c r="AV15" s="95">
        <v>562780</v>
      </c>
      <c r="AW15" s="95">
        <v>524276</v>
      </c>
      <c r="AX15" s="95">
        <v>798610</v>
      </c>
      <c r="AY15" s="95">
        <v>144440</v>
      </c>
      <c r="AZ15" s="95">
        <v>0</v>
      </c>
      <c r="BA15" s="95">
        <v>869783.04000000004</v>
      </c>
      <c r="BB15" s="95">
        <v>512793</v>
      </c>
      <c r="BC15" s="95">
        <v>0</v>
      </c>
      <c r="BD15" s="95">
        <v>0</v>
      </c>
      <c r="BE15" s="95">
        <v>0</v>
      </c>
      <c r="BF15" s="95">
        <v>0</v>
      </c>
      <c r="BG15" s="95">
        <v>1382887</v>
      </c>
      <c r="BH15" s="95">
        <v>1184294</v>
      </c>
      <c r="BI15" s="95">
        <v>0</v>
      </c>
      <c r="BJ15" s="95">
        <v>190000</v>
      </c>
      <c r="BK15" s="95">
        <v>102500</v>
      </c>
      <c r="BL15" s="95">
        <v>0</v>
      </c>
      <c r="BM15" s="95">
        <v>0</v>
      </c>
      <c r="BN15" s="95">
        <v>644700</v>
      </c>
      <c r="BO15" s="95">
        <v>0</v>
      </c>
      <c r="BP15" s="95">
        <v>0</v>
      </c>
      <c r="BQ15" s="95">
        <v>0</v>
      </c>
      <c r="BR15" s="121">
        <v>610810</v>
      </c>
      <c r="BS15" s="121">
        <v>0</v>
      </c>
      <c r="BT15" s="121">
        <v>0</v>
      </c>
      <c r="BU15" s="121">
        <v>1757569</v>
      </c>
      <c r="BV15" s="121">
        <v>0</v>
      </c>
      <c r="BW15" s="121">
        <v>52300</v>
      </c>
      <c r="BX15" s="121">
        <v>173.89</v>
      </c>
      <c r="BY15" s="121">
        <v>0</v>
      </c>
      <c r="BZ15" s="121"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0</v>
      </c>
      <c r="CF15" s="121">
        <v>0</v>
      </c>
      <c r="CG15" s="121">
        <v>0</v>
      </c>
      <c r="CH15" s="121">
        <v>28.03</v>
      </c>
      <c r="CI15" s="121">
        <v>0</v>
      </c>
      <c r="CJ15" s="121">
        <v>0</v>
      </c>
      <c r="CK15" s="121">
        <v>0</v>
      </c>
      <c r="CL15" s="121">
        <v>0</v>
      </c>
    </row>
    <row r="16" spans="1:103" ht="13.2" customHeight="1" x14ac:dyDescent="0.25">
      <c r="A16" s="93" t="s">
        <v>99</v>
      </c>
      <c r="B16" s="94" t="s">
        <v>1635</v>
      </c>
      <c r="C16" s="95">
        <v>0</v>
      </c>
      <c r="D16" s="95">
        <v>0</v>
      </c>
      <c r="E16" s="95">
        <v>0</v>
      </c>
      <c r="F16" s="95">
        <v>0</v>
      </c>
      <c r="G16" s="95">
        <v>0</v>
      </c>
      <c r="H16" s="95">
        <v>0</v>
      </c>
      <c r="I16" s="95">
        <v>0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  <c r="O16" s="95">
        <v>0</v>
      </c>
      <c r="P16" s="95">
        <v>0</v>
      </c>
      <c r="Q16" s="95">
        <v>0</v>
      </c>
      <c r="R16" s="95">
        <v>0</v>
      </c>
      <c r="S16" s="95">
        <v>0</v>
      </c>
      <c r="T16" s="95">
        <v>0</v>
      </c>
      <c r="U16" s="95">
        <v>0</v>
      </c>
      <c r="V16" s="95">
        <v>0</v>
      </c>
      <c r="W16" s="95">
        <v>0</v>
      </c>
      <c r="X16" s="95">
        <v>0</v>
      </c>
      <c r="Y16" s="95">
        <v>0</v>
      </c>
      <c r="Z16" s="95">
        <v>0</v>
      </c>
      <c r="AA16" s="95">
        <v>0</v>
      </c>
      <c r="AB16" s="95">
        <v>0</v>
      </c>
      <c r="AC16" s="95">
        <v>0</v>
      </c>
      <c r="AD16" s="95">
        <v>0</v>
      </c>
      <c r="AE16" s="95">
        <v>0</v>
      </c>
      <c r="AF16" s="95">
        <v>0</v>
      </c>
      <c r="AG16" s="95">
        <v>0</v>
      </c>
      <c r="AH16" s="95">
        <v>0</v>
      </c>
      <c r="AI16" s="95">
        <v>0</v>
      </c>
      <c r="AJ16" s="95">
        <v>0</v>
      </c>
      <c r="AK16" s="95">
        <v>0</v>
      </c>
      <c r="AL16" s="95">
        <v>0</v>
      </c>
      <c r="AM16" s="95">
        <v>0</v>
      </c>
      <c r="AN16" s="95">
        <v>0</v>
      </c>
      <c r="AO16" s="95">
        <v>0</v>
      </c>
      <c r="AP16" s="95">
        <v>0</v>
      </c>
      <c r="AQ16" s="95">
        <v>0</v>
      </c>
      <c r="AR16" s="95">
        <v>0</v>
      </c>
      <c r="AS16" s="95">
        <v>0</v>
      </c>
      <c r="AT16" s="95">
        <v>0</v>
      </c>
      <c r="AU16" s="95">
        <v>0</v>
      </c>
      <c r="AV16" s="95">
        <v>0</v>
      </c>
      <c r="AW16" s="95">
        <v>0</v>
      </c>
      <c r="AX16" s="95">
        <v>0</v>
      </c>
      <c r="AY16" s="95">
        <v>0</v>
      </c>
      <c r="AZ16" s="95">
        <v>0</v>
      </c>
      <c r="BA16" s="95">
        <v>0</v>
      </c>
      <c r="BB16" s="95">
        <v>0</v>
      </c>
      <c r="BC16" s="95">
        <v>0</v>
      </c>
      <c r="BD16" s="95">
        <v>0</v>
      </c>
      <c r="BE16" s="95">
        <v>0</v>
      </c>
      <c r="BF16" s="95">
        <v>0</v>
      </c>
      <c r="BG16" s="95">
        <v>0</v>
      </c>
      <c r="BH16" s="95">
        <v>0</v>
      </c>
      <c r="BI16" s="95">
        <v>0</v>
      </c>
      <c r="BJ16" s="95">
        <v>0</v>
      </c>
      <c r="BK16" s="95">
        <v>0</v>
      </c>
      <c r="BL16" s="95">
        <v>0</v>
      </c>
      <c r="BM16" s="95">
        <v>0</v>
      </c>
      <c r="BN16" s="95">
        <v>0</v>
      </c>
      <c r="BO16" s="95">
        <v>0</v>
      </c>
      <c r="BP16" s="95">
        <v>0</v>
      </c>
      <c r="BQ16" s="95">
        <v>0</v>
      </c>
      <c r="BR16" s="121">
        <v>0</v>
      </c>
      <c r="BS16" s="95">
        <v>0</v>
      </c>
      <c r="BT16" s="95">
        <v>0</v>
      </c>
      <c r="BU16" s="95">
        <v>0</v>
      </c>
      <c r="BV16" s="95">
        <v>0</v>
      </c>
      <c r="BW16" s="95">
        <v>0</v>
      </c>
      <c r="BX16" s="95">
        <v>0</v>
      </c>
      <c r="BY16" s="95">
        <v>0</v>
      </c>
      <c r="BZ16" s="95">
        <v>0</v>
      </c>
      <c r="CA16" s="95">
        <v>0</v>
      </c>
      <c r="CB16" s="95">
        <v>0</v>
      </c>
      <c r="CC16" s="95">
        <v>0</v>
      </c>
      <c r="CD16" s="95">
        <v>0</v>
      </c>
      <c r="CE16" s="95">
        <v>0</v>
      </c>
      <c r="CF16" s="95">
        <v>0</v>
      </c>
      <c r="CG16" s="95">
        <v>0</v>
      </c>
      <c r="CH16" s="95">
        <v>0</v>
      </c>
      <c r="CI16" s="95">
        <v>0</v>
      </c>
      <c r="CJ16" s="95">
        <v>0</v>
      </c>
      <c r="CK16" s="95">
        <v>0</v>
      </c>
      <c r="CL16" s="95">
        <v>0</v>
      </c>
    </row>
    <row r="17" spans="1:90" ht="13.2" customHeight="1" x14ac:dyDescent="0.25">
      <c r="A17" s="93" t="s">
        <v>100</v>
      </c>
      <c r="B17" s="94" t="s">
        <v>1211</v>
      </c>
      <c r="C17" s="95">
        <v>0</v>
      </c>
      <c r="D17" s="95">
        <v>0</v>
      </c>
      <c r="E17" s="95">
        <v>0</v>
      </c>
      <c r="F17" s="95">
        <v>0</v>
      </c>
      <c r="G17" s="95">
        <v>0</v>
      </c>
      <c r="H17" s="95">
        <v>0</v>
      </c>
      <c r="I17" s="95">
        <v>0</v>
      </c>
      <c r="J17" s="95">
        <v>0</v>
      </c>
      <c r="K17" s="95">
        <v>0</v>
      </c>
      <c r="L17" s="95">
        <v>0</v>
      </c>
      <c r="M17" s="95">
        <v>0</v>
      </c>
      <c r="N17" s="95">
        <v>0</v>
      </c>
      <c r="O17" s="95">
        <v>1575000</v>
      </c>
      <c r="P17" s="95">
        <v>0</v>
      </c>
      <c r="Q17" s="95">
        <v>0</v>
      </c>
      <c r="R17" s="95">
        <v>0</v>
      </c>
      <c r="S17" s="95">
        <v>0</v>
      </c>
      <c r="T17" s="95">
        <v>0</v>
      </c>
      <c r="U17" s="95">
        <v>0</v>
      </c>
      <c r="V17" s="95">
        <v>0</v>
      </c>
      <c r="W17" s="95">
        <v>0</v>
      </c>
      <c r="X17" s="95">
        <v>0</v>
      </c>
      <c r="Y17" s="95">
        <v>0</v>
      </c>
      <c r="Z17" s="95">
        <v>0</v>
      </c>
      <c r="AA17" s="95">
        <v>0</v>
      </c>
      <c r="AB17" s="95">
        <v>0</v>
      </c>
      <c r="AC17" s="95">
        <v>0</v>
      </c>
      <c r="AD17" s="95">
        <v>0</v>
      </c>
      <c r="AE17" s="95">
        <v>0</v>
      </c>
      <c r="AF17" s="95">
        <v>0</v>
      </c>
      <c r="AG17" s="95">
        <v>0</v>
      </c>
      <c r="AH17" s="95">
        <v>0</v>
      </c>
      <c r="AI17" s="95">
        <v>0</v>
      </c>
      <c r="AJ17" s="95">
        <v>0</v>
      </c>
      <c r="AK17" s="95">
        <v>847332</v>
      </c>
      <c r="AL17" s="95">
        <v>0</v>
      </c>
      <c r="AM17" s="95">
        <v>0</v>
      </c>
      <c r="AN17" s="95">
        <v>0</v>
      </c>
      <c r="AO17" s="95">
        <v>0</v>
      </c>
      <c r="AP17" s="95">
        <v>0</v>
      </c>
      <c r="AQ17" s="95">
        <v>0</v>
      </c>
      <c r="AR17" s="95">
        <v>1550788</v>
      </c>
      <c r="AS17" s="95">
        <v>0</v>
      </c>
      <c r="AT17" s="95">
        <v>0</v>
      </c>
      <c r="AU17" s="95">
        <v>0</v>
      </c>
      <c r="AV17" s="95">
        <v>0</v>
      </c>
      <c r="AW17" s="95">
        <v>0</v>
      </c>
      <c r="AX17" s="95">
        <v>0</v>
      </c>
      <c r="AY17" s="95">
        <v>0</v>
      </c>
      <c r="AZ17" s="95">
        <v>0</v>
      </c>
      <c r="BA17" s="95">
        <v>0</v>
      </c>
      <c r="BB17" s="95">
        <v>0</v>
      </c>
      <c r="BC17" s="95">
        <v>0</v>
      </c>
      <c r="BD17" s="95">
        <v>0</v>
      </c>
      <c r="BE17" s="95">
        <v>0</v>
      </c>
      <c r="BF17" s="95">
        <v>0</v>
      </c>
      <c r="BG17" s="95">
        <v>0</v>
      </c>
      <c r="BH17" s="95">
        <v>0</v>
      </c>
      <c r="BI17" s="95">
        <v>0</v>
      </c>
      <c r="BJ17" s="95">
        <v>0</v>
      </c>
      <c r="BK17" s="95">
        <v>0</v>
      </c>
      <c r="BL17" s="95">
        <v>0</v>
      </c>
      <c r="BM17" s="95">
        <v>0</v>
      </c>
      <c r="BN17" s="95">
        <v>0</v>
      </c>
      <c r="BO17" s="95">
        <v>0</v>
      </c>
      <c r="BP17" s="95">
        <v>0</v>
      </c>
      <c r="BQ17" s="95">
        <v>0</v>
      </c>
      <c r="BR17" s="95">
        <v>0</v>
      </c>
      <c r="BS17" s="95">
        <v>0</v>
      </c>
      <c r="BT17" s="95">
        <v>0</v>
      </c>
      <c r="BU17" s="95">
        <v>0</v>
      </c>
      <c r="BV17" s="95">
        <v>0</v>
      </c>
      <c r="BW17" s="95">
        <v>0</v>
      </c>
      <c r="BX17" s="95">
        <v>0</v>
      </c>
      <c r="BY17" s="95">
        <v>0</v>
      </c>
      <c r="BZ17" s="95">
        <v>0</v>
      </c>
      <c r="CA17" s="95">
        <v>0</v>
      </c>
      <c r="CB17" s="95">
        <v>0</v>
      </c>
      <c r="CC17" s="95">
        <v>0</v>
      </c>
      <c r="CD17" s="95">
        <v>0</v>
      </c>
      <c r="CE17" s="95">
        <v>0</v>
      </c>
      <c r="CF17" s="95">
        <v>0</v>
      </c>
      <c r="CG17" s="95">
        <v>0</v>
      </c>
      <c r="CH17" s="95">
        <v>0</v>
      </c>
      <c r="CI17" s="95">
        <v>0</v>
      </c>
      <c r="CJ17" s="95">
        <v>0</v>
      </c>
      <c r="CK17" s="95">
        <v>0</v>
      </c>
      <c r="CL17" s="95">
        <v>0</v>
      </c>
    </row>
    <row r="18" spans="1:90" ht="13.2" customHeight="1" x14ac:dyDescent="0.25">
      <c r="A18" s="93" t="s">
        <v>1269</v>
      </c>
      <c r="B18" s="94" t="s">
        <v>1263</v>
      </c>
      <c r="C18" s="95">
        <v>0</v>
      </c>
      <c r="D18" s="95">
        <v>0</v>
      </c>
      <c r="E18" s="95">
        <v>0</v>
      </c>
      <c r="F18" s="95">
        <v>0</v>
      </c>
      <c r="G18" s="95">
        <v>0</v>
      </c>
      <c r="H18" s="95">
        <v>0</v>
      </c>
      <c r="I18" s="95">
        <v>0</v>
      </c>
      <c r="J18" s="95">
        <v>0</v>
      </c>
      <c r="K18" s="95">
        <v>0</v>
      </c>
      <c r="L18" s="95">
        <v>0</v>
      </c>
      <c r="M18" s="95">
        <v>0</v>
      </c>
      <c r="N18" s="95">
        <v>0</v>
      </c>
      <c r="O18" s="95">
        <v>0</v>
      </c>
      <c r="P18" s="95">
        <v>0</v>
      </c>
      <c r="Q18" s="95">
        <v>0</v>
      </c>
      <c r="R18" s="95">
        <v>0</v>
      </c>
      <c r="S18" s="95">
        <v>0</v>
      </c>
      <c r="T18" s="95">
        <v>0</v>
      </c>
      <c r="U18" s="95">
        <v>0</v>
      </c>
      <c r="V18" s="95">
        <v>0</v>
      </c>
      <c r="W18" s="95">
        <v>0</v>
      </c>
      <c r="X18" s="95">
        <v>0</v>
      </c>
      <c r="Y18" s="95">
        <v>0</v>
      </c>
      <c r="Z18" s="95">
        <v>0</v>
      </c>
      <c r="AA18" s="95">
        <v>0</v>
      </c>
      <c r="AB18" s="95">
        <v>0</v>
      </c>
      <c r="AC18" s="95">
        <v>0</v>
      </c>
      <c r="AD18" s="95">
        <v>0</v>
      </c>
      <c r="AE18" s="95">
        <v>0</v>
      </c>
      <c r="AF18" s="95">
        <v>0</v>
      </c>
      <c r="AG18" s="95">
        <v>0</v>
      </c>
      <c r="AH18" s="95">
        <v>0</v>
      </c>
      <c r="AI18" s="95">
        <v>0</v>
      </c>
      <c r="AJ18" s="95">
        <v>0</v>
      </c>
      <c r="AK18" s="95">
        <v>0</v>
      </c>
      <c r="AL18" s="95">
        <v>0</v>
      </c>
      <c r="AM18" s="95">
        <v>0</v>
      </c>
      <c r="AN18" s="95">
        <v>0</v>
      </c>
      <c r="AO18" s="95">
        <v>0</v>
      </c>
      <c r="AP18" s="95">
        <v>0</v>
      </c>
      <c r="AQ18" s="95">
        <v>0</v>
      </c>
      <c r="AR18" s="95">
        <v>0</v>
      </c>
      <c r="AS18" s="95">
        <v>0</v>
      </c>
      <c r="AT18" s="95">
        <v>0</v>
      </c>
      <c r="AU18" s="95">
        <v>0</v>
      </c>
      <c r="AV18" s="95">
        <v>0</v>
      </c>
      <c r="AW18" s="95">
        <v>0</v>
      </c>
      <c r="AX18" s="95">
        <v>0</v>
      </c>
      <c r="AY18" s="95">
        <v>0</v>
      </c>
      <c r="AZ18" s="95">
        <v>0</v>
      </c>
      <c r="BA18" s="95">
        <v>0</v>
      </c>
      <c r="BB18" s="95">
        <v>0</v>
      </c>
      <c r="BC18" s="95">
        <v>0</v>
      </c>
      <c r="BD18" s="95">
        <v>0</v>
      </c>
      <c r="BE18" s="95">
        <v>0</v>
      </c>
      <c r="BF18" s="95">
        <v>0</v>
      </c>
      <c r="BG18" s="95">
        <v>0</v>
      </c>
      <c r="BH18" s="95">
        <v>0</v>
      </c>
      <c r="BI18" s="95">
        <v>0</v>
      </c>
      <c r="BJ18" s="95">
        <v>0</v>
      </c>
      <c r="BK18" s="95">
        <v>0</v>
      </c>
      <c r="BL18" s="95">
        <v>0</v>
      </c>
      <c r="BM18" s="95">
        <v>0</v>
      </c>
      <c r="BN18" s="95">
        <v>0</v>
      </c>
      <c r="BO18" s="95">
        <v>0</v>
      </c>
      <c r="BP18" s="95">
        <v>0</v>
      </c>
      <c r="BQ18" s="95">
        <v>0</v>
      </c>
      <c r="BR18" s="95">
        <v>0</v>
      </c>
      <c r="BS18" s="95">
        <v>0</v>
      </c>
      <c r="BT18" s="95">
        <v>0</v>
      </c>
      <c r="BU18" s="95">
        <v>0</v>
      </c>
      <c r="BV18" s="95">
        <v>0</v>
      </c>
      <c r="BW18" s="95">
        <v>0</v>
      </c>
      <c r="BX18" s="95">
        <v>0</v>
      </c>
      <c r="BY18" s="95">
        <v>0</v>
      </c>
      <c r="BZ18" s="95">
        <v>0</v>
      </c>
      <c r="CA18" s="95">
        <v>0</v>
      </c>
      <c r="CB18" s="95">
        <v>0</v>
      </c>
      <c r="CC18" s="95">
        <v>0</v>
      </c>
      <c r="CD18" s="95">
        <v>0</v>
      </c>
      <c r="CE18" s="95">
        <v>0</v>
      </c>
      <c r="CF18" s="95">
        <v>0</v>
      </c>
      <c r="CG18" s="95">
        <v>0</v>
      </c>
      <c r="CH18" s="95">
        <v>0</v>
      </c>
      <c r="CI18" s="95">
        <v>0</v>
      </c>
      <c r="CJ18" s="95">
        <v>0</v>
      </c>
      <c r="CK18" s="95">
        <v>0</v>
      </c>
      <c r="CL18" s="95">
        <v>0</v>
      </c>
    </row>
    <row r="19" spans="1:90" ht="13.2" customHeight="1" x14ac:dyDescent="0.25">
      <c r="A19" s="93" t="s">
        <v>101</v>
      </c>
      <c r="B19" s="94" t="s">
        <v>1636</v>
      </c>
      <c r="C19" s="95">
        <v>11155418.24</v>
      </c>
      <c r="D19" s="95">
        <v>0</v>
      </c>
      <c r="E19" s="95">
        <v>0</v>
      </c>
      <c r="F19" s="95">
        <v>0</v>
      </c>
      <c r="G19" s="95">
        <v>0</v>
      </c>
      <c r="H19" s="95">
        <v>0</v>
      </c>
      <c r="I19" s="95">
        <v>227423.25</v>
      </c>
      <c r="J19" s="95">
        <v>0</v>
      </c>
      <c r="K19" s="95">
        <v>0</v>
      </c>
      <c r="L19" s="95">
        <v>0</v>
      </c>
      <c r="M19" s="95">
        <v>0</v>
      </c>
      <c r="N19" s="95">
        <v>0</v>
      </c>
      <c r="O19" s="95">
        <v>0</v>
      </c>
      <c r="P19" s="95">
        <v>0</v>
      </c>
      <c r="Q19" s="95">
        <v>0</v>
      </c>
      <c r="R19" s="95">
        <v>0</v>
      </c>
      <c r="S19" s="95">
        <v>0</v>
      </c>
      <c r="T19" s="95">
        <v>0</v>
      </c>
      <c r="U19" s="95">
        <v>0</v>
      </c>
      <c r="V19" s="95">
        <v>0</v>
      </c>
      <c r="W19" s="95">
        <v>0</v>
      </c>
      <c r="X19" s="95">
        <v>0</v>
      </c>
      <c r="Y19" s="95">
        <v>0</v>
      </c>
      <c r="Z19" s="95">
        <v>0</v>
      </c>
      <c r="AA19" s="95">
        <v>0</v>
      </c>
      <c r="AB19" s="95">
        <v>0</v>
      </c>
      <c r="AC19" s="95">
        <v>0</v>
      </c>
      <c r="AD19" s="95">
        <v>0</v>
      </c>
      <c r="AE19" s="95">
        <v>0</v>
      </c>
      <c r="AF19" s="95">
        <v>0</v>
      </c>
      <c r="AG19" s="95">
        <v>0</v>
      </c>
      <c r="AH19" s="95">
        <v>0</v>
      </c>
      <c r="AI19" s="95">
        <v>0</v>
      </c>
      <c r="AJ19" s="95">
        <v>0</v>
      </c>
      <c r="AK19" s="95">
        <v>0</v>
      </c>
      <c r="AL19" s="95">
        <v>0</v>
      </c>
      <c r="AM19" s="95">
        <v>0</v>
      </c>
      <c r="AN19" s="95">
        <v>0</v>
      </c>
      <c r="AO19" s="95">
        <v>0</v>
      </c>
      <c r="AP19" s="95">
        <v>0</v>
      </c>
      <c r="AQ19" s="95">
        <v>0</v>
      </c>
      <c r="AR19" s="95">
        <v>0</v>
      </c>
      <c r="AS19" s="95">
        <v>0</v>
      </c>
      <c r="AT19" s="95">
        <v>0</v>
      </c>
      <c r="AU19" s="95">
        <v>0</v>
      </c>
      <c r="AV19" s="95">
        <v>0</v>
      </c>
      <c r="AW19" s="95">
        <v>0</v>
      </c>
      <c r="AX19" s="95">
        <v>0</v>
      </c>
      <c r="AY19" s="95">
        <v>0</v>
      </c>
      <c r="AZ19" s="95">
        <v>0</v>
      </c>
      <c r="BA19" s="95">
        <v>0</v>
      </c>
      <c r="BB19" s="95">
        <v>0</v>
      </c>
      <c r="BC19" s="95">
        <v>6420383.2000000002</v>
      </c>
      <c r="BD19" s="95">
        <v>0</v>
      </c>
      <c r="BE19" s="95">
        <v>0</v>
      </c>
      <c r="BF19" s="95">
        <v>0</v>
      </c>
      <c r="BG19" s="95">
        <v>0</v>
      </c>
      <c r="BH19" s="95">
        <v>0</v>
      </c>
      <c r="BI19" s="95">
        <v>0</v>
      </c>
      <c r="BJ19" s="95">
        <v>0</v>
      </c>
      <c r="BK19" s="95">
        <v>0</v>
      </c>
      <c r="BL19" s="95">
        <v>0</v>
      </c>
      <c r="BM19" s="95">
        <v>0</v>
      </c>
      <c r="BN19" s="95">
        <v>0</v>
      </c>
      <c r="BO19" s="95">
        <v>0</v>
      </c>
      <c r="BP19" s="95">
        <v>0</v>
      </c>
      <c r="BQ19" s="95">
        <v>0</v>
      </c>
      <c r="BR19" s="121">
        <v>48799.06</v>
      </c>
      <c r="BS19" s="95">
        <v>0</v>
      </c>
      <c r="BT19" s="95">
        <v>0</v>
      </c>
      <c r="BU19" s="121">
        <v>0</v>
      </c>
      <c r="BV19" s="95">
        <v>0</v>
      </c>
      <c r="BW19" s="95">
        <v>0</v>
      </c>
      <c r="BX19" s="95">
        <v>0</v>
      </c>
      <c r="BY19" s="95">
        <v>0</v>
      </c>
      <c r="BZ19" s="95">
        <v>0</v>
      </c>
      <c r="CA19" s="95">
        <v>0</v>
      </c>
      <c r="CB19" s="95">
        <v>0</v>
      </c>
      <c r="CC19" s="95">
        <v>0</v>
      </c>
      <c r="CD19" s="95">
        <v>0</v>
      </c>
      <c r="CE19" s="95">
        <v>0</v>
      </c>
      <c r="CF19" s="121">
        <v>2914382.86</v>
      </c>
      <c r="CG19" s="95">
        <v>0</v>
      </c>
      <c r="CH19" s="95">
        <v>0</v>
      </c>
      <c r="CI19" s="95">
        <v>0</v>
      </c>
      <c r="CJ19" s="95">
        <v>0</v>
      </c>
      <c r="CK19" s="95">
        <v>0</v>
      </c>
      <c r="CL19" s="95">
        <v>0</v>
      </c>
    </row>
    <row r="20" spans="1:90" ht="13.2" customHeight="1" x14ac:dyDescent="0.25">
      <c r="A20" s="93" t="s">
        <v>102</v>
      </c>
      <c r="B20" s="94" t="s">
        <v>2271</v>
      </c>
      <c r="C20" s="95">
        <v>5337037.4000000004</v>
      </c>
      <c r="D20" s="95">
        <v>0</v>
      </c>
      <c r="E20" s="95">
        <v>0</v>
      </c>
      <c r="F20" s="95">
        <v>0</v>
      </c>
      <c r="G20" s="95">
        <v>0</v>
      </c>
      <c r="H20" s="95">
        <v>0</v>
      </c>
      <c r="I20" s="95">
        <v>0</v>
      </c>
      <c r="J20" s="95">
        <v>0</v>
      </c>
      <c r="K20" s="95">
        <v>0</v>
      </c>
      <c r="L20" s="95">
        <v>0</v>
      </c>
      <c r="M20" s="95">
        <v>0</v>
      </c>
      <c r="N20" s="95">
        <v>0</v>
      </c>
      <c r="O20" s="95">
        <v>0</v>
      </c>
      <c r="P20" s="95">
        <v>0</v>
      </c>
      <c r="Q20" s="95">
        <v>0</v>
      </c>
      <c r="R20" s="95">
        <v>0</v>
      </c>
      <c r="S20" s="95">
        <v>0</v>
      </c>
      <c r="T20" s="95">
        <v>0</v>
      </c>
      <c r="U20" s="95">
        <v>0</v>
      </c>
      <c r="V20" s="95">
        <v>0</v>
      </c>
      <c r="W20" s="95">
        <v>0</v>
      </c>
      <c r="X20" s="95">
        <v>0</v>
      </c>
      <c r="Y20" s="95">
        <v>0</v>
      </c>
      <c r="Z20" s="95">
        <v>0</v>
      </c>
      <c r="AA20" s="95">
        <v>0</v>
      </c>
      <c r="AB20" s="95">
        <v>0</v>
      </c>
      <c r="AC20" s="95">
        <v>0</v>
      </c>
      <c r="AD20" s="95">
        <v>0</v>
      </c>
      <c r="AE20" s="95">
        <v>0</v>
      </c>
      <c r="AF20" s="95">
        <v>0</v>
      </c>
      <c r="AG20" s="95">
        <v>0</v>
      </c>
      <c r="AH20" s="95">
        <v>0</v>
      </c>
      <c r="AI20" s="95">
        <v>0</v>
      </c>
      <c r="AJ20" s="95">
        <v>0</v>
      </c>
      <c r="AK20" s="95">
        <v>0</v>
      </c>
      <c r="AL20" s="95">
        <v>0</v>
      </c>
      <c r="AM20" s="95">
        <v>0</v>
      </c>
      <c r="AN20" s="95">
        <v>0</v>
      </c>
      <c r="AO20" s="95">
        <v>0</v>
      </c>
      <c r="AP20" s="95">
        <v>0</v>
      </c>
      <c r="AQ20" s="95">
        <v>0</v>
      </c>
      <c r="AR20" s="95">
        <v>0</v>
      </c>
      <c r="AS20" s="95">
        <v>0</v>
      </c>
      <c r="AT20" s="95">
        <v>0</v>
      </c>
      <c r="AU20" s="95">
        <v>0</v>
      </c>
      <c r="AV20" s="95">
        <v>0</v>
      </c>
      <c r="AW20" s="95">
        <v>0</v>
      </c>
      <c r="AX20" s="95">
        <v>0</v>
      </c>
      <c r="AY20" s="95">
        <v>0</v>
      </c>
      <c r="AZ20" s="95">
        <v>0</v>
      </c>
      <c r="BA20" s="95">
        <v>0</v>
      </c>
      <c r="BB20" s="95">
        <v>0</v>
      </c>
      <c r="BC20" s="95">
        <v>0</v>
      </c>
      <c r="BD20" s="95">
        <v>0</v>
      </c>
      <c r="BE20" s="95">
        <v>0</v>
      </c>
      <c r="BF20" s="95">
        <v>0</v>
      </c>
      <c r="BG20" s="95">
        <v>0</v>
      </c>
      <c r="BH20" s="95">
        <v>0</v>
      </c>
      <c r="BI20" s="95">
        <v>0</v>
      </c>
      <c r="BJ20" s="95">
        <v>0</v>
      </c>
      <c r="BK20" s="95">
        <v>0</v>
      </c>
      <c r="BL20" s="95">
        <v>0</v>
      </c>
      <c r="BM20" s="95">
        <v>0</v>
      </c>
      <c r="BN20" s="95">
        <v>0</v>
      </c>
      <c r="BO20" s="95">
        <v>0</v>
      </c>
      <c r="BP20" s="95">
        <v>0</v>
      </c>
      <c r="BQ20" s="95">
        <v>0</v>
      </c>
      <c r="BR20" s="95">
        <v>0</v>
      </c>
      <c r="BS20" s="95">
        <v>0</v>
      </c>
      <c r="BT20" s="95">
        <v>0</v>
      </c>
      <c r="BU20" s="95">
        <v>0</v>
      </c>
      <c r="BV20" s="95">
        <v>0</v>
      </c>
      <c r="BW20" s="95">
        <v>0</v>
      </c>
      <c r="BX20" s="95">
        <v>0</v>
      </c>
      <c r="BY20" s="95">
        <v>0</v>
      </c>
      <c r="BZ20" s="95">
        <v>0</v>
      </c>
      <c r="CA20" s="95">
        <v>0</v>
      </c>
      <c r="CB20" s="95">
        <v>0</v>
      </c>
      <c r="CC20" s="95">
        <v>0</v>
      </c>
      <c r="CD20" s="95">
        <v>0</v>
      </c>
      <c r="CE20" s="95">
        <v>0</v>
      </c>
      <c r="CF20" s="95">
        <v>0</v>
      </c>
      <c r="CG20" s="95">
        <v>0</v>
      </c>
      <c r="CH20" s="95">
        <v>0</v>
      </c>
      <c r="CI20" s="95">
        <v>0</v>
      </c>
      <c r="CJ20" s="95">
        <v>0</v>
      </c>
      <c r="CK20" s="95">
        <v>0</v>
      </c>
      <c r="CL20" s="95">
        <v>0</v>
      </c>
    </row>
    <row r="21" spans="1:90" ht="13.2" customHeight="1" x14ac:dyDescent="0.25">
      <c r="A21" s="93" t="s">
        <v>103</v>
      </c>
      <c r="B21" s="94" t="s">
        <v>1637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5">
        <v>0</v>
      </c>
      <c r="J21" s="95">
        <v>0</v>
      </c>
      <c r="K21" s="95">
        <v>0</v>
      </c>
      <c r="L21" s="95">
        <v>0</v>
      </c>
      <c r="M21" s="95"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5">
        <v>0</v>
      </c>
      <c r="T21" s="95">
        <v>0</v>
      </c>
      <c r="U21" s="95">
        <v>0</v>
      </c>
      <c r="V21" s="95">
        <v>0</v>
      </c>
      <c r="W21" s="95">
        <v>0</v>
      </c>
      <c r="X21" s="95">
        <v>0</v>
      </c>
      <c r="Y21" s="95">
        <v>0</v>
      </c>
      <c r="Z21" s="95">
        <v>0</v>
      </c>
      <c r="AA21" s="95">
        <v>0</v>
      </c>
      <c r="AB21" s="95">
        <v>0</v>
      </c>
      <c r="AC21" s="95">
        <v>0</v>
      </c>
      <c r="AD21" s="95">
        <v>0</v>
      </c>
      <c r="AE21" s="95">
        <v>0</v>
      </c>
      <c r="AF21" s="95">
        <v>0</v>
      </c>
      <c r="AG21" s="95">
        <v>0</v>
      </c>
      <c r="AH21" s="95">
        <v>0</v>
      </c>
      <c r="AI21" s="95">
        <v>0</v>
      </c>
      <c r="AJ21" s="95">
        <v>0</v>
      </c>
      <c r="AK21" s="95">
        <v>0</v>
      </c>
      <c r="AL21" s="95">
        <v>0</v>
      </c>
      <c r="AM21" s="95">
        <v>0</v>
      </c>
      <c r="AN21" s="95">
        <v>0</v>
      </c>
      <c r="AO21" s="95">
        <v>0</v>
      </c>
      <c r="AP21" s="95">
        <v>30000</v>
      </c>
      <c r="AQ21" s="95">
        <v>0</v>
      </c>
      <c r="AR21" s="95">
        <v>0</v>
      </c>
      <c r="AS21" s="95">
        <v>0</v>
      </c>
      <c r="AT21" s="95">
        <v>0</v>
      </c>
      <c r="AU21" s="95">
        <v>0</v>
      </c>
      <c r="AV21" s="95">
        <v>0</v>
      </c>
      <c r="AW21" s="95">
        <v>0</v>
      </c>
      <c r="AX21" s="95">
        <v>0</v>
      </c>
      <c r="AY21" s="95">
        <v>0</v>
      </c>
      <c r="AZ21" s="95">
        <v>0</v>
      </c>
      <c r="BA21" s="95">
        <v>0</v>
      </c>
      <c r="BB21" s="95">
        <v>0</v>
      </c>
      <c r="BC21" s="95">
        <v>0</v>
      </c>
      <c r="BD21" s="95">
        <v>0</v>
      </c>
      <c r="BE21" s="95">
        <v>0</v>
      </c>
      <c r="BF21" s="95">
        <v>0</v>
      </c>
      <c r="BG21" s="95">
        <v>0</v>
      </c>
      <c r="BH21" s="95">
        <v>0</v>
      </c>
      <c r="BI21" s="95">
        <v>0</v>
      </c>
      <c r="BJ21" s="95">
        <v>0</v>
      </c>
      <c r="BK21" s="95">
        <v>0</v>
      </c>
      <c r="BL21" s="95">
        <v>0</v>
      </c>
      <c r="BM21" s="95">
        <v>0</v>
      </c>
      <c r="BN21" s="95">
        <v>0</v>
      </c>
      <c r="BO21" s="95">
        <v>0</v>
      </c>
      <c r="BP21" s="95">
        <v>0</v>
      </c>
      <c r="BQ21" s="95">
        <v>0</v>
      </c>
      <c r="BR21" s="121">
        <v>2085258</v>
      </c>
      <c r="BS21" s="95">
        <v>0</v>
      </c>
      <c r="BT21" s="95">
        <v>0</v>
      </c>
      <c r="BU21" s="95">
        <v>0</v>
      </c>
      <c r="BV21" s="95">
        <v>0</v>
      </c>
      <c r="BW21" s="95">
        <v>0</v>
      </c>
      <c r="BX21" s="95">
        <v>0</v>
      </c>
      <c r="BY21" s="95">
        <v>0</v>
      </c>
      <c r="BZ21" s="95">
        <v>0</v>
      </c>
      <c r="CA21" s="95">
        <v>0</v>
      </c>
      <c r="CB21" s="121">
        <v>0</v>
      </c>
      <c r="CC21" s="95">
        <v>0</v>
      </c>
      <c r="CD21" s="95">
        <v>0</v>
      </c>
      <c r="CE21" s="95">
        <v>0</v>
      </c>
      <c r="CF21" s="95">
        <v>0</v>
      </c>
      <c r="CG21" s="95">
        <v>0</v>
      </c>
      <c r="CH21" s="95">
        <v>0</v>
      </c>
      <c r="CI21" s="95">
        <v>0</v>
      </c>
      <c r="CJ21" s="95">
        <v>0</v>
      </c>
      <c r="CK21" s="95">
        <v>0</v>
      </c>
      <c r="CL21" s="95">
        <v>362230.34</v>
      </c>
    </row>
    <row r="22" spans="1:90" s="92" customFormat="1" ht="13.2" customHeight="1" x14ac:dyDescent="0.25">
      <c r="A22" s="89" t="s">
        <v>104</v>
      </c>
      <c r="B22" s="90" t="s">
        <v>105</v>
      </c>
      <c r="C22" s="91">
        <v>0</v>
      </c>
      <c r="D22" s="91">
        <v>0</v>
      </c>
      <c r="E22" s="91">
        <v>0</v>
      </c>
      <c r="F22" s="91">
        <v>0</v>
      </c>
      <c r="G22" s="91">
        <v>0</v>
      </c>
      <c r="H22" s="91">
        <v>0</v>
      </c>
      <c r="I22" s="91">
        <v>0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0</v>
      </c>
      <c r="Q22" s="91">
        <v>0</v>
      </c>
      <c r="R22" s="91">
        <v>0</v>
      </c>
      <c r="S22" s="91">
        <v>0</v>
      </c>
      <c r="T22" s="91">
        <v>0</v>
      </c>
      <c r="U22" s="91">
        <v>0</v>
      </c>
      <c r="V22" s="91">
        <v>0</v>
      </c>
      <c r="W22" s="91">
        <v>0</v>
      </c>
      <c r="X22" s="91">
        <v>0</v>
      </c>
      <c r="Y22" s="91">
        <v>0</v>
      </c>
      <c r="Z22" s="91">
        <v>0</v>
      </c>
      <c r="AA22" s="91">
        <v>0</v>
      </c>
      <c r="AB22" s="91">
        <v>0</v>
      </c>
      <c r="AC22" s="91">
        <v>0</v>
      </c>
      <c r="AD22" s="91">
        <v>0</v>
      </c>
      <c r="AE22" s="91">
        <v>0</v>
      </c>
      <c r="AF22" s="91">
        <v>0</v>
      </c>
      <c r="AG22" s="91">
        <v>0</v>
      </c>
      <c r="AH22" s="91">
        <v>0</v>
      </c>
      <c r="AI22" s="91">
        <v>0</v>
      </c>
      <c r="AJ22" s="91">
        <v>0</v>
      </c>
      <c r="AK22" s="91">
        <v>0</v>
      </c>
      <c r="AL22" s="91">
        <v>0</v>
      </c>
      <c r="AM22" s="91">
        <v>0</v>
      </c>
      <c r="AN22" s="91">
        <v>0</v>
      </c>
      <c r="AO22" s="91">
        <v>0</v>
      </c>
      <c r="AP22" s="91">
        <v>0</v>
      </c>
      <c r="AQ22" s="91">
        <v>0</v>
      </c>
      <c r="AR22" s="91">
        <v>0</v>
      </c>
      <c r="AS22" s="91">
        <v>0</v>
      </c>
      <c r="AT22" s="91">
        <v>0</v>
      </c>
      <c r="AU22" s="91">
        <v>0</v>
      </c>
      <c r="AV22" s="91">
        <v>0</v>
      </c>
      <c r="AW22" s="91">
        <v>0</v>
      </c>
      <c r="AX22" s="91">
        <v>0</v>
      </c>
      <c r="AY22" s="91">
        <v>0</v>
      </c>
      <c r="AZ22" s="91">
        <v>0</v>
      </c>
      <c r="BA22" s="91">
        <v>0</v>
      </c>
      <c r="BB22" s="91">
        <v>0</v>
      </c>
      <c r="BC22" s="91">
        <v>0</v>
      </c>
      <c r="BD22" s="91">
        <v>0</v>
      </c>
      <c r="BE22" s="91">
        <v>0</v>
      </c>
      <c r="BF22" s="91">
        <v>0</v>
      </c>
      <c r="BG22" s="91">
        <v>0</v>
      </c>
      <c r="BH22" s="91">
        <v>0</v>
      </c>
      <c r="BI22" s="91">
        <v>0</v>
      </c>
      <c r="BJ22" s="91">
        <v>0</v>
      </c>
      <c r="BK22" s="91">
        <v>0</v>
      </c>
      <c r="BL22" s="91">
        <v>0</v>
      </c>
      <c r="BM22" s="91">
        <v>0</v>
      </c>
      <c r="BN22" s="91">
        <v>0</v>
      </c>
      <c r="BO22" s="91">
        <v>0</v>
      </c>
      <c r="BP22" s="91">
        <v>0</v>
      </c>
      <c r="BQ22" s="91">
        <v>0</v>
      </c>
      <c r="BR22" s="91">
        <v>0</v>
      </c>
      <c r="BS22" s="91">
        <v>0</v>
      </c>
      <c r="BT22" s="91">
        <v>0</v>
      </c>
      <c r="BU22" s="91">
        <v>0</v>
      </c>
      <c r="BV22" s="91">
        <v>0</v>
      </c>
      <c r="BW22" s="91">
        <v>0</v>
      </c>
      <c r="BX22" s="91">
        <v>0</v>
      </c>
      <c r="BY22" s="91">
        <v>0</v>
      </c>
      <c r="BZ22" s="91">
        <v>0</v>
      </c>
      <c r="CA22" s="91">
        <v>0</v>
      </c>
      <c r="CB22" s="91">
        <v>0</v>
      </c>
      <c r="CC22" s="91">
        <v>0</v>
      </c>
      <c r="CD22" s="91">
        <v>0</v>
      </c>
      <c r="CE22" s="91">
        <v>0</v>
      </c>
      <c r="CF22" s="91">
        <v>0</v>
      </c>
      <c r="CG22" s="91">
        <v>0</v>
      </c>
      <c r="CH22" s="91">
        <v>0</v>
      </c>
      <c r="CI22" s="91">
        <v>0</v>
      </c>
      <c r="CJ22" s="91">
        <v>0</v>
      </c>
      <c r="CK22" s="91">
        <v>0</v>
      </c>
      <c r="CL22" s="91">
        <v>0</v>
      </c>
    </row>
    <row r="23" spans="1:90" s="98" customFormat="1" ht="13.2" customHeight="1" x14ac:dyDescent="0.25">
      <c r="A23" s="93" t="s">
        <v>106</v>
      </c>
      <c r="B23" s="96" t="s">
        <v>1638</v>
      </c>
      <c r="C23" s="95">
        <v>140463301.90000001</v>
      </c>
      <c r="D23" s="95">
        <v>74331248.359999999</v>
      </c>
      <c r="E23" s="95">
        <v>73591646.049999997</v>
      </c>
      <c r="F23" s="95">
        <v>54222869.810000002</v>
      </c>
      <c r="G23" s="95">
        <v>32197909.219999999</v>
      </c>
      <c r="H23" s="95">
        <v>34291844.57</v>
      </c>
      <c r="I23" s="95">
        <v>75590539.75</v>
      </c>
      <c r="J23" s="95">
        <v>66923345.649999999</v>
      </c>
      <c r="K23" s="95">
        <v>66410776.759999998</v>
      </c>
      <c r="L23" s="95">
        <v>76203893.560000002</v>
      </c>
      <c r="M23" s="95">
        <v>24261912.280000001</v>
      </c>
      <c r="N23" s="95">
        <v>13085951.810000001</v>
      </c>
      <c r="O23" s="95">
        <v>159307801.94</v>
      </c>
      <c r="P23" s="95">
        <v>59109244.07</v>
      </c>
      <c r="Q23" s="95">
        <v>43598759.920000002</v>
      </c>
      <c r="R23" s="95">
        <v>71660484.319999993</v>
      </c>
      <c r="S23" s="95">
        <v>51974153.380000003</v>
      </c>
      <c r="T23" s="95">
        <v>45329385.049999997</v>
      </c>
      <c r="U23" s="95">
        <v>55406530.869999997</v>
      </c>
      <c r="V23" s="95">
        <v>21406315.18</v>
      </c>
      <c r="W23" s="95">
        <v>188050144.94</v>
      </c>
      <c r="X23" s="95">
        <v>60540061.140000001</v>
      </c>
      <c r="Y23" s="95">
        <v>6527146.71</v>
      </c>
      <c r="Z23" s="95">
        <v>38939233.409999996</v>
      </c>
      <c r="AA23" s="95">
        <v>21245690.68</v>
      </c>
      <c r="AB23" s="95">
        <v>23933806.91</v>
      </c>
      <c r="AC23" s="97">
        <v>29004454.43</v>
      </c>
      <c r="AD23" s="95">
        <v>80611889.430000007</v>
      </c>
      <c r="AE23" s="95">
        <v>25149261.350000001</v>
      </c>
      <c r="AF23" s="95">
        <v>18491145.300000001</v>
      </c>
      <c r="AG23" s="95">
        <v>45694172</v>
      </c>
      <c r="AH23" s="95">
        <v>46955785.07</v>
      </c>
      <c r="AI23" s="95">
        <v>71887942.689999998</v>
      </c>
      <c r="AJ23" s="95">
        <v>15951237.99</v>
      </c>
      <c r="AK23" s="95">
        <v>135518227.69</v>
      </c>
      <c r="AL23" s="95">
        <v>72633450.75</v>
      </c>
      <c r="AM23" s="95">
        <v>50720909.390000001</v>
      </c>
      <c r="AN23" s="95">
        <v>33374153.399999999</v>
      </c>
      <c r="AO23" s="95">
        <v>61520670.520000003</v>
      </c>
      <c r="AP23" s="95">
        <v>52028551.030000001</v>
      </c>
      <c r="AQ23" s="95">
        <v>27462424.800000001</v>
      </c>
      <c r="AR23" s="95">
        <v>108852062.45999999</v>
      </c>
      <c r="AS23" s="95">
        <v>64773951.719999999</v>
      </c>
      <c r="AT23" s="95">
        <v>30647393.73</v>
      </c>
      <c r="AU23" s="95">
        <v>50187224.729999997</v>
      </c>
      <c r="AV23" s="95">
        <v>61854771.909999996</v>
      </c>
      <c r="AW23" s="95">
        <v>24353761.68</v>
      </c>
      <c r="AX23" s="95">
        <v>44207191.549999997</v>
      </c>
      <c r="AY23" s="95">
        <v>33684139.140000001</v>
      </c>
      <c r="AZ23" s="95">
        <v>64153127.310000002</v>
      </c>
      <c r="BA23" s="95">
        <v>193260387.90000001</v>
      </c>
      <c r="BB23" s="95">
        <v>70191675.290000007</v>
      </c>
      <c r="BC23" s="95">
        <v>446341055.91000003</v>
      </c>
      <c r="BD23" s="95">
        <v>47579047.32</v>
      </c>
      <c r="BE23" s="95">
        <v>18045243.890000001</v>
      </c>
      <c r="BF23" s="95">
        <v>33392332.940000001</v>
      </c>
      <c r="BG23" s="95">
        <v>92583839.659999996</v>
      </c>
      <c r="BH23" s="95">
        <v>34604343.75</v>
      </c>
      <c r="BI23" s="95">
        <v>13927342.449999999</v>
      </c>
      <c r="BJ23" s="95">
        <v>47831134.270000003</v>
      </c>
      <c r="BK23" s="95">
        <v>20852116.579999998</v>
      </c>
      <c r="BL23" s="95">
        <v>297051632.29000002</v>
      </c>
      <c r="BM23" s="95">
        <v>52852894.020000003</v>
      </c>
      <c r="BN23" s="95">
        <v>46400313.789999999</v>
      </c>
      <c r="BO23" s="95">
        <v>80192144.319999993</v>
      </c>
      <c r="BP23" s="95">
        <v>78569995.420000002</v>
      </c>
      <c r="BQ23" s="95">
        <v>36276893.420000002</v>
      </c>
      <c r="BR23" s="121">
        <v>1110605136.1700001</v>
      </c>
      <c r="BS23" s="121">
        <v>28046469.170000002</v>
      </c>
      <c r="BT23" s="121">
        <v>14837801.65</v>
      </c>
      <c r="BU23" s="121">
        <v>127434869.77</v>
      </c>
      <c r="BV23" s="121">
        <v>28125117.690000001</v>
      </c>
      <c r="BW23" s="121">
        <v>28967749.18</v>
      </c>
      <c r="BX23" s="121">
        <v>59917320.560000002</v>
      </c>
      <c r="BY23" s="121">
        <v>15426511.1</v>
      </c>
      <c r="BZ23" s="121">
        <v>27416030.440000001</v>
      </c>
      <c r="CA23" s="121">
        <v>48717983.630000003</v>
      </c>
      <c r="CB23" s="121">
        <v>21249699.120000001</v>
      </c>
      <c r="CC23" s="121">
        <v>52990147.920000002</v>
      </c>
      <c r="CD23" s="121">
        <v>60055308.990000002</v>
      </c>
      <c r="CE23" s="121">
        <v>80373566.670000002</v>
      </c>
      <c r="CF23" s="121">
        <v>26776401.210000001</v>
      </c>
      <c r="CG23" s="121">
        <v>15701725.529999999</v>
      </c>
      <c r="CH23" s="121">
        <v>31774083.629999999</v>
      </c>
      <c r="CI23" s="121">
        <v>22695557.449999999</v>
      </c>
      <c r="CJ23" s="121">
        <v>83110325.140000001</v>
      </c>
      <c r="CK23" s="121">
        <v>21920237.16</v>
      </c>
      <c r="CL23" s="121">
        <v>22749092.600000001</v>
      </c>
    </row>
    <row r="24" spans="1:90" s="98" customFormat="1" ht="13.2" customHeight="1" x14ac:dyDescent="0.25">
      <c r="A24" s="93" t="s">
        <v>107</v>
      </c>
      <c r="B24" s="94" t="s">
        <v>1639</v>
      </c>
      <c r="C24" s="95">
        <v>43099683.899999999</v>
      </c>
      <c r="D24" s="95">
        <v>2427340.85</v>
      </c>
      <c r="E24" s="95">
        <v>5598355.5999999996</v>
      </c>
      <c r="F24" s="95">
        <v>3452830.13</v>
      </c>
      <c r="G24" s="95">
        <v>2084996.09</v>
      </c>
      <c r="H24" s="95">
        <v>3133120.29</v>
      </c>
      <c r="I24" s="95">
        <v>2331328.7000000002</v>
      </c>
      <c r="J24" s="95">
        <v>3824656.68</v>
      </c>
      <c r="K24" s="95">
        <v>3210046.31</v>
      </c>
      <c r="L24" s="95">
        <v>7485475.8499999996</v>
      </c>
      <c r="M24" s="95">
        <v>11728383.640000001</v>
      </c>
      <c r="N24" s="95">
        <v>2463976.42</v>
      </c>
      <c r="O24" s="95">
        <v>43394072.950000003</v>
      </c>
      <c r="P24" s="95">
        <v>2319453.7799999998</v>
      </c>
      <c r="Q24" s="95">
        <v>8952858.4600000009</v>
      </c>
      <c r="R24" s="95">
        <v>17968823.140000001</v>
      </c>
      <c r="S24" s="95">
        <v>7409745.6299999999</v>
      </c>
      <c r="T24" s="95">
        <v>5083936.6100000003</v>
      </c>
      <c r="U24" s="95">
        <v>5890322.0700000003</v>
      </c>
      <c r="V24" s="95">
        <v>3169718</v>
      </c>
      <c r="W24" s="95">
        <v>61154879.960000001</v>
      </c>
      <c r="X24" s="95">
        <v>5420852.2000000002</v>
      </c>
      <c r="Y24" s="95">
        <v>214372.9</v>
      </c>
      <c r="Z24" s="95">
        <v>9361456.2100000009</v>
      </c>
      <c r="AA24" s="95">
        <v>3279214.46</v>
      </c>
      <c r="AB24" s="95">
        <v>3778888.1</v>
      </c>
      <c r="AC24" s="95">
        <v>572128.62</v>
      </c>
      <c r="AD24" s="95">
        <v>31459824.039999999</v>
      </c>
      <c r="AE24" s="95">
        <v>5870388.5499999998</v>
      </c>
      <c r="AF24" s="95">
        <v>5945440.9100000001</v>
      </c>
      <c r="AG24" s="95">
        <v>3077542.11</v>
      </c>
      <c r="AH24" s="95">
        <v>18388383.09</v>
      </c>
      <c r="AI24" s="95">
        <v>4317626.95</v>
      </c>
      <c r="AJ24" s="95">
        <v>5160301.67</v>
      </c>
      <c r="AK24" s="95">
        <v>26860062.93</v>
      </c>
      <c r="AL24" s="95">
        <v>1284659.82</v>
      </c>
      <c r="AM24" s="95">
        <v>6000</v>
      </c>
      <c r="AN24" s="95">
        <v>1930590.77</v>
      </c>
      <c r="AO24" s="95">
        <v>1920825.56</v>
      </c>
      <c r="AP24" s="95">
        <v>6275.69</v>
      </c>
      <c r="AQ24" s="95">
        <v>50633.26</v>
      </c>
      <c r="AR24" s="95">
        <v>4270084.22</v>
      </c>
      <c r="AS24" s="95">
        <v>330402.84999999998</v>
      </c>
      <c r="AT24" s="95">
        <v>360849.17</v>
      </c>
      <c r="AU24" s="95">
        <v>3088210.19</v>
      </c>
      <c r="AV24" s="95">
        <v>9628.9</v>
      </c>
      <c r="AW24" s="95">
        <v>689378.68</v>
      </c>
      <c r="AX24" s="95">
        <v>18694.599999999999</v>
      </c>
      <c r="AY24" s="95">
        <v>33629.51</v>
      </c>
      <c r="AZ24" s="95">
        <v>13073.08</v>
      </c>
      <c r="BA24" s="95">
        <v>15322187.68</v>
      </c>
      <c r="BB24" s="95">
        <v>33831.269999999997</v>
      </c>
      <c r="BC24" s="95">
        <v>38014363.310000002</v>
      </c>
      <c r="BD24" s="95">
        <v>21329141.030000001</v>
      </c>
      <c r="BE24" s="95">
        <v>1537125.97</v>
      </c>
      <c r="BF24" s="95">
        <v>2568696.29</v>
      </c>
      <c r="BG24" s="95">
        <v>21012072.739999998</v>
      </c>
      <c r="BH24" s="95">
        <v>4041925.68</v>
      </c>
      <c r="BI24" s="95">
        <v>2169775.04</v>
      </c>
      <c r="BJ24" s="95">
        <v>12159144.449999999</v>
      </c>
      <c r="BK24" s="95">
        <v>3707664.57</v>
      </c>
      <c r="BL24" s="95">
        <v>10495633.380000001</v>
      </c>
      <c r="BM24" s="95">
        <v>177787.8</v>
      </c>
      <c r="BN24" s="95">
        <v>3560016.2</v>
      </c>
      <c r="BO24" s="95">
        <v>3757977.14</v>
      </c>
      <c r="BP24" s="95">
        <v>2759603.82</v>
      </c>
      <c r="BQ24" s="95">
        <v>1700462.55</v>
      </c>
      <c r="BR24" s="121">
        <v>169582219.28</v>
      </c>
      <c r="BS24" s="121">
        <v>29570820.460000001</v>
      </c>
      <c r="BT24" s="121">
        <v>24956136.390000001</v>
      </c>
      <c r="BU24" s="121">
        <v>45935865.229999997</v>
      </c>
      <c r="BV24" s="95">
        <v>4731256.87</v>
      </c>
      <c r="BW24" s="121">
        <v>6664483.7699999996</v>
      </c>
      <c r="BX24" s="121">
        <v>33758091.229999997</v>
      </c>
      <c r="BY24" s="121">
        <v>12292699.01</v>
      </c>
      <c r="BZ24" s="95">
        <v>2607797.73</v>
      </c>
      <c r="CA24" s="121">
        <v>13185111.1</v>
      </c>
      <c r="CB24" s="121">
        <v>25800077.829999998</v>
      </c>
      <c r="CC24" s="121">
        <v>45703237.57</v>
      </c>
      <c r="CD24" s="121">
        <v>27828189.449999999</v>
      </c>
      <c r="CE24" s="121">
        <v>30802328.16</v>
      </c>
      <c r="CF24" s="121">
        <v>5083326.72</v>
      </c>
      <c r="CG24" s="121">
        <v>11786270.619999999</v>
      </c>
      <c r="CH24" s="121">
        <v>8084368.8600000003</v>
      </c>
      <c r="CI24" s="121">
        <v>6535262.9699999997</v>
      </c>
      <c r="CJ24" s="121">
        <v>11952855.210000001</v>
      </c>
      <c r="CK24" s="121">
        <v>3047021.08</v>
      </c>
      <c r="CL24" s="121">
        <v>4342643.43</v>
      </c>
    </row>
    <row r="25" spans="1:90" ht="13.2" customHeight="1" x14ac:dyDescent="0.25">
      <c r="A25" s="93" t="s">
        <v>108</v>
      </c>
      <c r="B25" s="94" t="s">
        <v>1640</v>
      </c>
      <c r="C25" s="95">
        <v>28484993.260000002</v>
      </c>
      <c r="D25" s="95">
        <v>361270</v>
      </c>
      <c r="E25" s="95">
        <v>316970.19</v>
      </c>
      <c r="F25" s="95">
        <v>347424</v>
      </c>
      <c r="G25" s="95">
        <v>181300</v>
      </c>
      <c r="H25" s="95">
        <v>650289.07999999996</v>
      </c>
      <c r="I25" s="95">
        <v>1419657.05</v>
      </c>
      <c r="J25" s="95">
        <v>1449252.34</v>
      </c>
      <c r="K25" s="95">
        <v>64525</v>
      </c>
      <c r="L25" s="95">
        <v>1537709.4</v>
      </c>
      <c r="M25" s="95">
        <v>5296833.96</v>
      </c>
      <c r="N25" s="95">
        <v>0</v>
      </c>
      <c r="O25" s="95">
        <v>5366084.24</v>
      </c>
      <c r="P25" s="95">
        <v>973997.89</v>
      </c>
      <c r="Q25" s="95">
        <v>1561173.22</v>
      </c>
      <c r="R25" s="95">
        <v>1711390.88</v>
      </c>
      <c r="S25" s="95">
        <v>867836.36</v>
      </c>
      <c r="T25" s="95">
        <v>1063322.03</v>
      </c>
      <c r="U25" s="95">
        <v>2457251.2000000002</v>
      </c>
      <c r="V25" s="95">
        <v>616000</v>
      </c>
      <c r="W25" s="95">
        <v>14364624.91</v>
      </c>
      <c r="X25" s="95">
        <v>1252253.1499999999</v>
      </c>
      <c r="Y25" s="95">
        <v>87191.76</v>
      </c>
      <c r="Z25" s="95">
        <v>2475018.21</v>
      </c>
      <c r="AA25" s="95">
        <v>757545.75</v>
      </c>
      <c r="AB25" s="95">
        <v>1349986.33</v>
      </c>
      <c r="AC25" s="95">
        <v>390620.13</v>
      </c>
      <c r="AD25" s="95">
        <v>310850</v>
      </c>
      <c r="AE25" s="95">
        <v>748750.9</v>
      </c>
      <c r="AF25" s="95">
        <v>1582146.47</v>
      </c>
      <c r="AG25" s="95">
        <v>52000</v>
      </c>
      <c r="AH25" s="95">
        <v>3241385.66</v>
      </c>
      <c r="AI25" s="95">
        <v>426240.16</v>
      </c>
      <c r="AJ25" s="95">
        <v>80077.02</v>
      </c>
      <c r="AK25" s="95">
        <v>2907782.57</v>
      </c>
      <c r="AL25" s="95">
        <v>241930.61</v>
      </c>
      <c r="AM25" s="95">
        <v>320400</v>
      </c>
      <c r="AN25" s="95">
        <v>1040000</v>
      </c>
      <c r="AO25" s="95">
        <v>59372.13</v>
      </c>
      <c r="AP25" s="95">
        <v>38600</v>
      </c>
      <c r="AQ25" s="95">
        <v>247305.64</v>
      </c>
      <c r="AR25" s="95">
        <v>2673135.0299999998</v>
      </c>
      <c r="AS25" s="95">
        <v>47027.64</v>
      </c>
      <c r="AT25" s="95">
        <v>36725.339999999997</v>
      </c>
      <c r="AU25" s="95">
        <v>727550.6</v>
      </c>
      <c r="AV25" s="95">
        <v>2063458.66</v>
      </c>
      <c r="AW25" s="95">
        <v>220650</v>
      </c>
      <c r="AX25" s="95">
        <v>703617.95</v>
      </c>
      <c r="AY25" s="95">
        <v>280550</v>
      </c>
      <c r="AZ25" s="95">
        <v>0</v>
      </c>
      <c r="BA25" s="95">
        <v>1812923.55</v>
      </c>
      <c r="BB25" s="95">
        <v>177021.26</v>
      </c>
      <c r="BC25" s="95">
        <v>428000</v>
      </c>
      <c r="BD25" s="95">
        <v>1905196.8</v>
      </c>
      <c r="BE25" s="95">
        <v>537635.44999999995</v>
      </c>
      <c r="BF25" s="95">
        <v>2745296.52</v>
      </c>
      <c r="BG25" s="95">
        <v>15557804.33</v>
      </c>
      <c r="BH25" s="95">
        <v>0</v>
      </c>
      <c r="BI25" s="95">
        <v>707085</v>
      </c>
      <c r="BJ25" s="95">
        <v>409550.19</v>
      </c>
      <c r="BK25" s="95">
        <v>329648.40000000002</v>
      </c>
      <c r="BL25" s="95">
        <v>4368651.71</v>
      </c>
      <c r="BM25" s="95">
        <v>1426875.26</v>
      </c>
      <c r="BN25" s="95">
        <v>946981.99</v>
      </c>
      <c r="BO25" s="95">
        <v>2080755.27</v>
      </c>
      <c r="BP25" s="95">
        <v>508157.73</v>
      </c>
      <c r="BQ25" s="95">
        <v>2155785.87</v>
      </c>
      <c r="BR25" s="121">
        <v>42626849.399999999</v>
      </c>
      <c r="BS25" s="121">
        <v>628928.98</v>
      </c>
      <c r="BT25" s="95">
        <v>0</v>
      </c>
      <c r="BU25" s="121">
        <v>2754551.52</v>
      </c>
      <c r="BV25" s="121">
        <v>363053.34</v>
      </c>
      <c r="BW25" s="121">
        <v>365350.7</v>
      </c>
      <c r="BX25" s="121">
        <v>7138498.0599999996</v>
      </c>
      <c r="BY25" s="121">
        <v>2766333</v>
      </c>
      <c r="BZ25" s="95">
        <v>108133</v>
      </c>
      <c r="CA25" s="121">
        <v>1305324.92</v>
      </c>
      <c r="CB25" s="121">
        <v>1492558.74</v>
      </c>
      <c r="CC25" s="121">
        <v>1211205.01</v>
      </c>
      <c r="CD25" s="121">
        <v>1647143.72</v>
      </c>
      <c r="CE25" s="121">
        <v>1468014.5</v>
      </c>
      <c r="CF25" s="121">
        <v>106718</v>
      </c>
      <c r="CG25" s="121">
        <v>598333.38</v>
      </c>
      <c r="CH25" s="121">
        <v>768686.11</v>
      </c>
      <c r="CI25" s="121">
        <v>710846.01</v>
      </c>
      <c r="CJ25" s="121">
        <v>939349.52</v>
      </c>
      <c r="CK25" s="121">
        <v>825603.27</v>
      </c>
      <c r="CL25" s="121">
        <v>2635104</v>
      </c>
    </row>
    <row r="26" spans="1:90" s="92" customFormat="1" ht="13.2" customHeight="1" x14ac:dyDescent="0.25">
      <c r="A26" s="89" t="s">
        <v>109</v>
      </c>
      <c r="B26" s="90" t="s">
        <v>1641</v>
      </c>
      <c r="C26" s="91">
        <v>16022517.279999999</v>
      </c>
      <c r="D26" s="91">
        <v>2878423.34</v>
      </c>
      <c r="E26" s="91">
        <v>0</v>
      </c>
      <c r="F26" s="91">
        <v>0</v>
      </c>
      <c r="G26" s="91">
        <v>73016.639999999999</v>
      </c>
      <c r="H26" s="91">
        <v>424778.08</v>
      </c>
      <c r="I26" s="91">
        <v>5989841.8600000003</v>
      </c>
      <c r="J26" s="91">
        <v>0</v>
      </c>
      <c r="K26" s="91">
        <v>0</v>
      </c>
      <c r="L26" s="91">
        <v>75515.75</v>
      </c>
      <c r="M26" s="91">
        <v>6667346.8700000001</v>
      </c>
      <c r="N26" s="91">
        <v>1117566.22</v>
      </c>
      <c r="O26" s="91">
        <v>17410997.710000001</v>
      </c>
      <c r="P26" s="91">
        <v>3873996.15</v>
      </c>
      <c r="Q26" s="91">
        <v>55870.98</v>
      </c>
      <c r="R26" s="91">
        <v>1789377.14</v>
      </c>
      <c r="S26" s="91">
        <v>1080602.8999999999</v>
      </c>
      <c r="T26" s="91">
        <v>3636658.19</v>
      </c>
      <c r="U26" s="91">
        <v>83253.14</v>
      </c>
      <c r="V26" s="91">
        <v>33376.42</v>
      </c>
      <c r="W26" s="91">
        <v>965077.54</v>
      </c>
      <c r="X26" s="91">
        <v>0</v>
      </c>
      <c r="Y26" s="91">
        <v>0</v>
      </c>
      <c r="Z26" s="91">
        <v>1048832.42</v>
      </c>
      <c r="AA26" s="91">
        <v>1000</v>
      </c>
      <c r="AB26" s="91">
        <v>223591.63</v>
      </c>
      <c r="AC26" s="91">
        <v>1662693.16</v>
      </c>
      <c r="AD26" s="91">
        <v>10979666.859999999</v>
      </c>
      <c r="AE26" s="91">
        <v>31933.64</v>
      </c>
      <c r="AF26" s="91">
        <v>17508.79</v>
      </c>
      <c r="AG26" s="91">
        <v>0</v>
      </c>
      <c r="AH26" s="91">
        <v>6224166.3499999996</v>
      </c>
      <c r="AI26" s="91">
        <v>379764.37</v>
      </c>
      <c r="AJ26" s="91">
        <v>0</v>
      </c>
      <c r="AK26" s="91">
        <v>942817.73</v>
      </c>
      <c r="AL26" s="91">
        <v>308027.59000000003</v>
      </c>
      <c r="AM26" s="91">
        <v>963601.43</v>
      </c>
      <c r="AN26" s="91">
        <v>7090289.4000000004</v>
      </c>
      <c r="AO26" s="91">
        <v>5099773.17</v>
      </c>
      <c r="AP26" s="91">
        <v>3721619.55</v>
      </c>
      <c r="AQ26" s="91">
        <v>601378.64</v>
      </c>
      <c r="AR26" s="91">
        <v>9376081.1500000004</v>
      </c>
      <c r="AS26" s="91">
        <v>440417.4</v>
      </c>
      <c r="AT26" s="91">
        <v>181161.79</v>
      </c>
      <c r="AU26" s="91">
        <v>1800000</v>
      </c>
      <c r="AV26" s="91">
        <v>4473222.88</v>
      </c>
      <c r="AW26" s="91">
        <v>2763183.46</v>
      </c>
      <c r="AX26" s="91">
        <v>2115552.2000000002</v>
      </c>
      <c r="AY26" s="91">
        <v>6775016.1600000001</v>
      </c>
      <c r="AZ26" s="91">
        <v>559772.30000000005</v>
      </c>
      <c r="BA26" s="91">
        <v>8630231.5099999998</v>
      </c>
      <c r="BB26" s="91">
        <v>1373418.95</v>
      </c>
      <c r="BC26" s="91">
        <v>19103003.440000001</v>
      </c>
      <c r="BD26" s="91">
        <v>7547861.2599999998</v>
      </c>
      <c r="BE26" s="91">
        <v>196627.58</v>
      </c>
      <c r="BF26" s="91">
        <v>2221745.89</v>
      </c>
      <c r="BG26" s="91">
        <v>0</v>
      </c>
      <c r="BH26" s="91">
        <v>221523.27</v>
      </c>
      <c r="BI26" s="91">
        <v>0</v>
      </c>
      <c r="BJ26" s="91">
        <v>219674.02</v>
      </c>
      <c r="BK26" s="91">
        <v>2725759.92</v>
      </c>
      <c r="BL26" s="91">
        <v>9540305.2599999998</v>
      </c>
      <c r="BM26" s="91">
        <v>0</v>
      </c>
      <c r="BN26" s="91">
        <v>2461004</v>
      </c>
      <c r="BO26" s="91">
        <v>588859.89</v>
      </c>
      <c r="BP26" s="91">
        <v>1032.3599999999999</v>
      </c>
      <c r="BQ26" s="91">
        <v>4646308.0999999996</v>
      </c>
      <c r="BR26" s="120">
        <v>14298826.699999999</v>
      </c>
      <c r="BS26" s="120">
        <v>52.1</v>
      </c>
      <c r="BT26" s="91">
        <v>0</v>
      </c>
      <c r="BU26" s="120">
        <v>0</v>
      </c>
      <c r="BV26" s="91">
        <v>0</v>
      </c>
      <c r="BW26" s="120">
        <v>18.62</v>
      </c>
      <c r="BX26" s="120">
        <v>20135.02</v>
      </c>
      <c r="BY26" s="120">
        <v>0.22</v>
      </c>
      <c r="BZ26" s="120">
        <v>2621253.85</v>
      </c>
      <c r="CA26" s="120">
        <v>0</v>
      </c>
      <c r="CB26" s="120">
        <v>0</v>
      </c>
      <c r="CC26" s="120">
        <v>0</v>
      </c>
      <c r="CD26" s="120">
        <v>3917463.48</v>
      </c>
      <c r="CE26" s="91">
        <v>0</v>
      </c>
      <c r="CF26" s="120">
        <v>5038611.66</v>
      </c>
      <c r="CG26" s="120">
        <v>2873874.1</v>
      </c>
      <c r="CH26" s="120">
        <v>2451160.11</v>
      </c>
      <c r="CI26" s="120">
        <v>36.409999999999997</v>
      </c>
      <c r="CJ26" s="120">
        <v>9892278.2799999993</v>
      </c>
      <c r="CK26" s="120">
        <v>5169.74</v>
      </c>
      <c r="CL26" s="91">
        <v>2123438.9500000002</v>
      </c>
    </row>
    <row r="27" spans="1:90" s="92" customFormat="1" ht="13.2" customHeight="1" x14ac:dyDescent="0.25">
      <c r="A27" s="89" t="s">
        <v>110</v>
      </c>
      <c r="B27" s="90" t="s">
        <v>1642</v>
      </c>
      <c r="C27" s="91">
        <v>9722618.6799999997</v>
      </c>
      <c r="D27" s="91">
        <v>0</v>
      </c>
      <c r="E27" s="91">
        <v>0</v>
      </c>
      <c r="F27" s="91">
        <v>0</v>
      </c>
      <c r="G27" s="91">
        <v>931755.09</v>
      </c>
      <c r="H27" s="91">
        <v>0</v>
      </c>
      <c r="I27" s="91">
        <v>102594.02</v>
      </c>
      <c r="J27" s="91">
        <v>424166.58</v>
      </c>
      <c r="K27" s="91">
        <v>0</v>
      </c>
      <c r="L27" s="91">
        <v>0</v>
      </c>
      <c r="M27" s="91">
        <v>1538450.07</v>
      </c>
      <c r="N27" s="91">
        <v>0</v>
      </c>
      <c r="O27" s="91">
        <v>8414251.4399999995</v>
      </c>
      <c r="P27" s="91">
        <v>232032.58</v>
      </c>
      <c r="Q27" s="91">
        <v>0</v>
      </c>
      <c r="R27" s="91">
        <v>913511.64</v>
      </c>
      <c r="S27" s="91">
        <v>0</v>
      </c>
      <c r="T27" s="91">
        <v>0</v>
      </c>
      <c r="U27" s="91">
        <v>185343.74</v>
      </c>
      <c r="V27" s="91">
        <v>0</v>
      </c>
      <c r="W27" s="91">
        <v>198685.41</v>
      </c>
      <c r="X27" s="91">
        <v>0</v>
      </c>
      <c r="Y27" s="91">
        <v>3517189.67</v>
      </c>
      <c r="Z27" s="91">
        <v>0</v>
      </c>
      <c r="AA27" s="91">
        <v>0</v>
      </c>
      <c r="AB27" s="91">
        <v>0</v>
      </c>
      <c r="AC27" s="91">
        <v>0</v>
      </c>
      <c r="AD27" s="91">
        <v>0</v>
      </c>
      <c r="AE27" s="91">
        <v>4774.17</v>
      </c>
      <c r="AF27" s="91">
        <v>0</v>
      </c>
      <c r="AG27" s="91">
        <v>0</v>
      </c>
      <c r="AH27" s="91">
        <v>0</v>
      </c>
      <c r="AI27" s="91">
        <v>227345.24</v>
      </c>
      <c r="AJ27" s="91">
        <v>0</v>
      </c>
      <c r="AK27" s="91">
        <v>0</v>
      </c>
      <c r="AL27" s="91">
        <v>0</v>
      </c>
      <c r="AM27" s="91">
        <v>0</v>
      </c>
      <c r="AN27" s="91">
        <v>3244630.22</v>
      </c>
      <c r="AO27" s="91">
        <v>134321.88</v>
      </c>
      <c r="AP27" s="91">
        <v>0</v>
      </c>
      <c r="AQ27" s="91">
        <v>0</v>
      </c>
      <c r="AR27" s="91">
        <v>926995.05</v>
      </c>
      <c r="AS27" s="91">
        <v>0</v>
      </c>
      <c r="AT27" s="91">
        <v>0</v>
      </c>
      <c r="AU27" s="91">
        <v>0</v>
      </c>
      <c r="AV27" s="91">
        <v>0</v>
      </c>
      <c r="AW27" s="91">
        <v>0</v>
      </c>
      <c r="AX27" s="91">
        <v>0</v>
      </c>
      <c r="AY27" s="91">
        <v>0</v>
      </c>
      <c r="AZ27" s="91">
        <v>0</v>
      </c>
      <c r="BA27" s="91">
        <v>0</v>
      </c>
      <c r="BB27" s="91">
        <v>0</v>
      </c>
      <c r="BC27" s="91">
        <v>71975.839999999997</v>
      </c>
      <c r="BD27" s="91">
        <v>0</v>
      </c>
      <c r="BE27" s="91">
        <v>0</v>
      </c>
      <c r="BF27" s="91">
        <v>99255.06</v>
      </c>
      <c r="BG27" s="91">
        <v>0</v>
      </c>
      <c r="BH27" s="91">
        <v>0</v>
      </c>
      <c r="BI27" s="91">
        <v>0</v>
      </c>
      <c r="BJ27" s="91">
        <v>54201</v>
      </c>
      <c r="BK27" s="91">
        <v>0</v>
      </c>
      <c r="BL27" s="91">
        <v>0</v>
      </c>
      <c r="BM27" s="91">
        <v>0</v>
      </c>
      <c r="BN27" s="91">
        <v>7057.6</v>
      </c>
      <c r="BO27" s="91">
        <v>377841.68</v>
      </c>
      <c r="BP27" s="91">
        <v>625645.01</v>
      </c>
      <c r="BQ27" s="91">
        <v>231045.24</v>
      </c>
      <c r="BR27" s="120">
        <v>0</v>
      </c>
      <c r="BS27" s="120">
        <v>0</v>
      </c>
      <c r="BT27" s="91">
        <v>0</v>
      </c>
      <c r="BU27" s="120">
        <v>0</v>
      </c>
      <c r="BV27" s="120">
        <v>0</v>
      </c>
      <c r="BW27" s="91">
        <v>0</v>
      </c>
      <c r="BX27" s="120">
        <v>7003924.4100000001</v>
      </c>
      <c r="BY27" s="120">
        <v>445629.88</v>
      </c>
      <c r="BZ27" s="91">
        <v>0</v>
      </c>
      <c r="CA27" s="120">
        <v>0</v>
      </c>
      <c r="CB27" s="120">
        <v>683996.29</v>
      </c>
      <c r="CC27" s="120">
        <v>0</v>
      </c>
      <c r="CD27" s="120">
        <v>316.79000000000002</v>
      </c>
      <c r="CE27" s="120">
        <v>0</v>
      </c>
      <c r="CF27" s="120">
        <v>343903.65</v>
      </c>
      <c r="CG27" s="120">
        <v>0</v>
      </c>
      <c r="CH27" s="120">
        <v>0</v>
      </c>
      <c r="CI27" s="91">
        <v>0</v>
      </c>
      <c r="CJ27" s="120">
        <v>0</v>
      </c>
      <c r="CK27" s="120">
        <v>325103.56</v>
      </c>
      <c r="CL27" s="120">
        <v>0</v>
      </c>
    </row>
    <row r="28" spans="1:90" ht="13.2" customHeight="1" x14ac:dyDescent="0.25">
      <c r="A28" s="93" t="s">
        <v>111</v>
      </c>
      <c r="B28" s="94" t="s">
        <v>1212</v>
      </c>
      <c r="C28" s="95">
        <v>0</v>
      </c>
      <c r="D28" s="95">
        <v>0</v>
      </c>
      <c r="E28" s="95">
        <v>0</v>
      </c>
      <c r="F28" s="95">
        <v>0</v>
      </c>
      <c r="G28" s="95">
        <v>0</v>
      </c>
      <c r="H28" s="95">
        <v>0</v>
      </c>
      <c r="I28" s="95">
        <v>0</v>
      </c>
      <c r="J28" s="95">
        <v>0</v>
      </c>
      <c r="K28" s="95">
        <v>0</v>
      </c>
      <c r="L28" s="95">
        <v>0</v>
      </c>
      <c r="M28" s="95">
        <v>0</v>
      </c>
      <c r="N28" s="95">
        <v>0</v>
      </c>
      <c r="O28" s="95">
        <v>0</v>
      </c>
      <c r="P28" s="95">
        <v>0</v>
      </c>
      <c r="Q28" s="95">
        <v>0</v>
      </c>
      <c r="R28" s="95">
        <v>0</v>
      </c>
      <c r="S28" s="95">
        <v>0</v>
      </c>
      <c r="T28" s="95">
        <v>0</v>
      </c>
      <c r="U28" s="95">
        <v>0</v>
      </c>
      <c r="V28" s="95">
        <v>0</v>
      </c>
      <c r="W28" s="95">
        <v>0</v>
      </c>
      <c r="X28" s="95">
        <v>0</v>
      </c>
      <c r="Y28" s="95">
        <v>0</v>
      </c>
      <c r="Z28" s="95">
        <v>0</v>
      </c>
      <c r="AA28" s="95">
        <v>0</v>
      </c>
      <c r="AB28" s="95">
        <v>0</v>
      </c>
      <c r="AC28" s="95">
        <v>0</v>
      </c>
      <c r="AD28" s="95">
        <v>0</v>
      </c>
      <c r="AE28" s="95">
        <v>0</v>
      </c>
      <c r="AF28" s="95">
        <v>0</v>
      </c>
      <c r="AG28" s="95">
        <v>0</v>
      </c>
      <c r="AH28" s="95">
        <v>0</v>
      </c>
      <c r="AI28" s="95">
        <v>0</v>
      </c>
      <c r="AJ28" s="95">
        <v>0</v>
      </c>
      <c r="AK28" s="95">
        <v>0</v>
      </c>
      <c r="AL28" s="95">
        <v>0</v>
      </c>
      <c r="AM28" s="95">
        <v>0</v>
      </c>
      <c r="AN28" s="95">
        <v>0</v>
      </c>
      <c r="AO28" s="95">
        <v>0</v>
      </c>
      <c r="AP28" s="95">
        <v>0</v>
      </c>
      <c r="AQ28" s="95">
        <v>0</v>
      </c>
      <c r="AR28" s="95">
        <v>0</v>
      </c>
      <c r="AS28" s="95">
        <v>0</v>
      </c>
      <c r="AT28" s="95">
        <v>0</v>
      </c>
      <c r="AU28" s="95">
        <v>0</v>
      </c>
      <c r="AV28" s="95">
        <v>0</v>
      </c>
      <c r="AW28" s="95">
        <v>0</v>
      </c>
      <c r="AX28" s="95">
        <v>0</v>
      </c>
      <c r="AY28" s="95">
        <v>0</v>
      </c>
      <c r="AZ28" s="95">
        <v>0</v>
      </c>
      <c r="BA28" s="95">
        <v>0</v>
      </c>
      <c r="BB28" s="95">
        <v>0</v>
      </c>
      <c r="BC28" s="95">
        <v>0</v>
      </c>
      <c r="BD28" s="95">
        <v>0</v>
      </c>
      <c r="BE28" s="95">
        <v>0</v>
      </c>
      <c r="BF28" s="95">
        <v>0</v>
      </c>
      <c r="BG28" s="95">
        <v>0</v>
      </c>
      <c r="BH28" s="95">
        <v>0</v>
      </c>
      <c r="BI28" s="95">
        <v>0</v>
      </c>
      <c r="BJ28" s="95">
        <v>0</v>
      </c>
      <c r="BK28" s="95">
        <v>0</v>
      </c>
      <c r="BL28" s="95">
        <v>0</v>
      </c>
      <c r="BM28" s="95">
        <v>0</v>
      </c>
      <c r="BN28" s="95">
        <v>0</v>
      </c>
      <c r="BO28" s="95">
        <v>0</v>
      </c>
      <c r="BP28" s="95">
        <v>0</v>
      </c>
      <c r="BQ28" s="95">
        <v>0</v>
      </c>
      <c r="BR28" s="95">
        <v>0</v>
      </c>
      <c r="BS28" s="95">
        <v>0</v>
      </c>
      <c r="BT28" s="95">
        <v>0</v>
      </c>
      <c r="BU28" s="95">
        <v>0</v>
      </c>
      <c r="BV28" s="95">
        <v>0</v>
      </c>
      <c r="BW28" s="95">
        <v>0</v>
      </c>
      <c r="BX28" s="95">
        <v>0</v>
      </c>
      <c r="BY28" s="95">
        <v>0</v>
      </c>
      <c r="BZ28" s="95">
        <v>0</v>
      </c>
      <c r="CA28" s="95">
        <v>0</v>
      </c>
      <c r="CB28" s="95">
        <v>0</v>
      </c>
      <c r="CC28" s="95">
        <v>0</v>
      </c>
      <c r="CD28" s="95">
        <v>0</v>
      </c>
      <c r="CE28" s="95">
        <v>0</v>
      </c>
      <c r="CF28" s="95">
        <v>0</v>
      </c>
      <c r="CG28" s="95">
        <v>0</v>
      </c>
      <c r="CH28" s="95">
        <v>0</v>
      </c>
      <c r="CI28" s="95">
        <v>0</v>
      </c>
      <c r="CJ28" s="95">
        <v>0</v>
      </c>
      <c r="CK28" s="95">
        <v>0</v>
      </c>
      <c r="CL28" s="95">
        <v>0</v>
      </c>
    </row>
    <row r="29" spans="1:90" ht="13.2" customHeight="1" x14ac:dyDescent="0.25">
      <c r="A29" s="93" t="s">
        <v>112</v>
      </c>
      <c r="B29" s="94" t="s">
        <v>1213</v>
      </c>
      <c r="C29" s="95">
        <v>0</v>
      </c>
      <c r="D29" s="95">
        <v>0</v>
      </c>
      <c r="E29" s="95">
        <v>0</v>
      </c>
      <c r="F29" s="95">
        <v>0</v>
      </c>
      <c r="G29" s="95">
        <v>0</v>
      </c>
      <c r="H29" s="95">
        <v>0</v>
      </c>
      <c r="I29" s="95">
        <v>0</v>
      </c>
      <c r="J29" s="95">
        <v>0</v>
      </c>
      <c r="K29" s="95">
        <v>0</v>
      </c>
      <c r="L29" s="95">
        <v>0</v>
      </c>
      <c r="M29" s="95">
        <v>0</v>
      </c>
      <c r="N29" s="95">
        <v>0</v>
      </c>
      <c r="O29" s="95">
        <v>0</v>
      </c>
      <c r="P29" s="95">
        <v>0</v>
      </c>
      <c r="Q29" s="95">
        <v>0</v>
      </c>
      <c r="R29" s="95">
        <v>0</v>
      </c>
      <c r="S29" s="95">
        <v>0</v>
      </c>
      <c r="T29" s="95">
        <v>0</v>
      </c>
      <c r="U29" s="95">
        <v>0</v>
      </c>
      <c r="V29" s="95">
        <v>0</v>
      </c>
      <c r="W29" s="95">
        <v>0</v>
      </c>
      <c r="X29" s="95">
        <v>0</v>
      </c>
      <c r="Y29" s="95">
        <v>0</v>
      </c>
      <c r="Z29" s="95">
        <v>0</v>
      </c>
      <c r="AA29" s="95">
        <v>0</v>
      </c>
      <c r="AB29" s="95">
        <v>0</v>
      </c>
      <c r="AC29" s="95">
        <v>0</v>
      </c>
      <c r="AD29" s="95">
        <v>0</v>
      </c>
      <c r="AE29" s="95">
        <v>0</v>
      </c>
      <c r="AF29" s="95">
        <v>0</v>
      </c>
      <c r="AG29" s="95">
        <v>0</v>
      </c>
      <c r="AH29" s="95">
        <v>0</v>
      </c>
      <c r="AI29" s="95">
        <v>0</v>
      </c>
      <c r="AJ29" s="95">
        <v>0</v>
      </c>
      <c r="AK29" s="95">
        <v>0</v>
      </c>
      <c r="AL29" s="95">
        <v>0</v>
      </c>
      <c r="AM29" s="95">
        <v>0</v>
      </c>
      <c r="AN29" s="95">
        <v>0</v>
      </c>
      <c r="AO29" s="95">
        <v>0</v>
      </c>
      <c r="AP29" s="95">
        <v>0</v>
      </c>
      <c r="AQ29" s="95">
        <v>0</v>
      </c>
      <c r="AR29" s="95">
        <v>0</v>
      </c>
      <c r="AS29" s="95">
        <v>156578</v>
      </c>
      <c r="AT29" s="95">
        <v>0</v>
      </c>
      <c r="AU29" s="95">
        <v>0</v>
      </c>
      <c r="AV29" s="95">
        <v>0</v>
      </c>
      <c r="AW29" s="95">
        <v>0</v>
      </c>
      <c r="AX29" s="95">
        <v>0</v>
      </c>
      <c r="AY29" s="95">
        <v>0</v>
      </c>
      <c r="AZ29" s="95">
        <v>0</v>
      </c>
      <c r="BA29" s="95">
        <v>0</v>
      </c>
      <c r="BB29" s="95">
        <v>0</v>
      </c>
      <c r="BC29" s="95">
        <v>0</v>
      </c>
      <c r="BD29" s="95">
        <v>0</v>
      </c>
      <c r="BE29" s="95">
        <v>0</v>
      </c>
      <c r="BF29" s="95">
        <v>0</v>
      </c>
      <c r="BG29" s="95">
        <v>0</v>
      </c>
      <c r="BH29" s="95">
        <v>0</v>
      </c>
      <c r="BI29" s="95">
        <v>0</v>
      </c>
      <c r="BJ29" s="95">
        <v>0</v>
      </c>
      <c r="BK29" s="95">
        <v>0</v>
      </c>
      <c r="BL29" s="95">
        <v>0</v>
      </c>
      <c r="BM29" s="95">
        <v>0</v>
      </c>
      <c r="BN29" s="95">
        <v>0</v>
      </c>
      <c r="BO29" s="95">
        <v>0</v>
      </c>
      <c r="BP29" s="95">
        <v>0</v>
      </c>
      <c r="BQ29" s="95">
        <v>0</v>
      </c>
      <c r="BR29" s="95">
        <v>0</v>
      </c>
      <c r="BS29" s="95">
        <v>0</v>
      </c>
      <c r="BT29" s="95">
        <v>0</v>
      </c>
      <c r="BU29" s="95">
        <v>0</v>
      </c>
      <c r="BV29" s="95">
        <v>0</v>
      </c>
      <c r="BW29" s="95">
        <v>0</v>
      </c>
      <c r="BX29" s="95">
        <v>0</v>
      </c>
      <c r="BY29" s="95">
        <v>0</v>
      </c>
      <c r="BZ29" s="95">
        <v>0</v>
      </c>
      <c r="CA29" s="95">
        <v>0</v>
      </c>
      <c r="CB29" s="95">
        <v>0</v>
      </c>
      <c r="CC29" s="95">
        <v>0</v>
      </c>
      <c r="CD29" s="95">
        <v>0</v>
      </c>
      <c r="CE29" s="95">
        <v>0</v>
      </c>
      <c r="CF29" s="95">
        <v>0</v>
      </c>
      <c r="CG29" s="95">
        <v>0</v>
      </c>
      <c r="CH29" s="95">
        <v>0</v>
      </c>
      <c r="CI29" s="95">
        <v>0</v>
      </c>
      <c r="CJ29" s="95">
        <v>0</v>
      </c>
      <c r="CK29" s="95">
        <v>0</v>
      </c>
      <c r="CL29" s="95">
        <v>0</v>
      </c>
    </row>
    <row r="30" spans="1:90" ht="13.2" customHeight="1" x14ac:dyDescent="0.25">
      <c r="A30" s="93" t="s">
        <v>113</v>
      </c>
      <c r="B30" s="94" t="s">
        <v>1643</v>
      </c>
      <c r="C30" s="95">
        <v>1188090</v>
      </c>
      <c r="D30" s="95">
        <v>756306</v>
      </c>
      <c r="E30" s="95">
        <v>199810</v>
      </c>
      <c r="F30" s="95">
        <v>83200</v>
      </c>
      <c r="G30" s="95">
        <v>122600</v>
      </c>
      <c r="H30" s="95">
        <v>32400</v>
      </c>
      <c r="I30" s="95">
        <v>535200</v>
      </c>
      <c r="J30" s="95">
        <v>151368</v>
      </c>
      <c r="K30" s="95">
        <v>250475</v>
      </c>
      <c r="L30" s="95">
        <v>261090</v>
      </c>
      <c r="M30" s="95">
        <v>402882.8</v>
      </c>
      <c r="N30" s="95">
        <v>142440</v>
      </c>
      <c r="O30" s="95">
        <v>669711.12</v>
      </c>
      <c r="P30" s="95">
        <v>251065</v>
      </c>
      <c r="Q30" s="95">
        <v>24604</v>
      </c>
      <c r="R30" s="95">
        <v>941356.4</v>
      </c>
      <c r="S30" s="95">
        <v>0</v>
      </c>
      <c r="T30" s="95">
        <v>975330</v>
      </c>
      <c r="U30" s="95">
        <v>2588145.6</v>
      </c>
      <c r="V30" s="95">
        <v>0</v>
      </c>
      <c r="W30" s="95">
        <v>139512</v>
      </c>
      <c r="X30" s="95">
        <v>909400</v>
      </c>
      <c r="Y30" s="95">
        <v>1044200</v>
      </c>
      <c r="Z30" s="95">
        <v>1350076</v>
      </c>
      <c r="AA30" s="95">
        <v>681400</v>
      </c>
      <c r="AB30" s="95">
        <v>629432</v>
      </c>
      <c r="AC30" s="95">
        <v>0</v>
      </c>
      <c r="AD30" s="95">
        <v>1973908</v>
      </c>
      <c r="AE30" s="95">
        <v>723100</v>
      </c>
      <c r="AF30" s="95">
        <v>768100</v>
      </c>
      <c r="AG30" s="95">
        <v>1200812</v>
      </c>
      <c r="AH30" s="95">
        <v>2095708</v>
      </c>
      <c r="AI30" s="95">
        <v>548040</v>
      </c>
      <c r="AJ30" s="95">
        <v>642562</v>
      </c>
      <c r="AK30" s="95">
        <v>397922</v>
      </c>
      <c r="AL30" s="95">
        <v>0</v>
      </c>
      <c r="AM30" s="95">
        <v>0</v>
      </c>
      <c r="AN30" s="95">
        <v>0</v>
      </c>
      <c r="AO30" s="95">
        <v>707353</v>
      </c>
      <c r="AP30" s="95">
        <v>473600</v>
      </c>
      <c r="AQ30" s="95">
        <v>549800</v>
      </c>
      <c r="AR30" s="95">
        <v>775976.06</v>
      </c>
      <c r="AS30" s="95">
        <v>0</v>
      </c>
      <c r="AT30" s="95">
        <v>79436</v>
      </c>
      <c r="AU30" s="95">
        <v>0</v>
      </c>
      <c r="AV30" s="95">
        <v>0</v>
      </c>
      <c r="AW30" s="95">
        <v>145730</v>
      </c>
      <c r="AX30" s="95">
        <v>0</v>
      </c>
      <c r="AY30" s="95">
        <v>285264</v>
      </c>
      <c r="AZ30" s="95">
        <v>0</v>
      </c>
      <c r="BA30" s="95">
        <v>26520</v>
      </c>
      <c r="BB30" s="95">
        <v>556600</v>
      </c>
      <c r="BC30" s="95">
        <v>196976</v>
      </c>
      <c r="BD30" s="95">
        <v>0</v>
      </c>
      <c r="BE30" s="95">
        <v>161664</v>
      </c>
      <c r="BF30" s="95">
        <v>70000</v>
      </c>
      <c r="BG30" s="95">
        <v>2523224.42</v>
      </c>
      <c r="BH30" s="95">
        <v>6000</v>
      </c>
      <c r="BI30" s="95">
        <v>749880</v>
      </c>
      <c r="BJ30" s="95">
        <v>773444</v>
      </c>
      <c r="BK30" s="95">
        <v>1134128</v>
      </c>
      <c r="BL30" s="95">
        <v>72920</v>
      </c>
      <c r="BM30" s="95">
        <v>217752</v>
      </c>
      <c r="BN30" s="95">
        <v>983800</v>
      </c>
      <c r="BO30" s="95">
        <v>253048</v>
      </c>
      <c r="BP30" s="95">
        <v>1709320</v>
      </c>
      <c r="BQ30" s="95">
        <v>2264405.9500000002</v>
      </c>
      <c r="BR30" s="121">
        <v>1943893.24</v>
      </c>
      <c r="BS30" s="121">
        <v>1160120</v>
      </c>
      <c r="BT30" s="121">
        <v>1797564.8</v>
      </c>
      <c r="BU30" s="121">
        <v>2026072</v>
      </c>
      <c r="BV30" s="95">
        <v>27000</v>
      </c>
      <c r="BW30" s="121">
        <v>949595</v>
      </c>
      <c r="BX30" s="121">
        <v>1800</v>
      </c>
      <c r="BY30" s="121">
        <v>123200</v>
      </c>
      <c r="BZ30" s="121">
        <v>33160</v>
      </c>
      <c r="CA30" s="121">
        <v>861300</v>
      </c>
      <c r="CB30" s="121">
        <v>1690950</v>
      </c>
      <c r="CC30" s="121">
        <v>19996</v>
      </c>
      <c r="CD30" s="121">
        <v>1743138</v>
      </c>
      <c r="CE30" s="121">
        <v>360750</v>
      </c>
      <c r="CF30" s="95">
        <v>0</v>
      </c>
      <c r="CG30" s="121">
        <v>33040</v>
      </c>
      <c r="CH30" s="121">
        <v>619325</v>
      </c>
      <c r="CI30" s="95">
        <v>91547</v>
      </c>
      <c r="CJ30" s="121">
        <v>2310100</v>
      </c>
      <c r="CK30" s="95">
        <v>256600</v>
      </c>
      <c r="CL30" s="95">
        <v>22500</v>
      </c>
    </row>
    <row r="31" spans="1:90" ht="13.2" customHeight="1" x14ac:dyDescent="0.25">
      <c r="A31" s="93" t="s">
        <v>1063</v>
      </c>
      <c r="B31" s="94" t="s">
        <v>1644</v>
      </c>
      <c r="C31" s="95">
        <v>0</v>
      </c>
      <c r="D31" s="95">
        <v>0</v>
      </c>
      <c r="E31" s="95">
        <v>0</v>
      </c>
      <c r="F31" s="95">
        <v>0</v>
      </c>
      <c r="G31" s="95">
        <v>0</v>
      </c>
      <c r="H31" s="95">
        <v>0</v>
      </c>
      <c r="I31" s="95">
        <v>0</v>
      </c>
      <c r="J31" s="95">
        <v>0</v>
      </c>
      <c r="K31" s="95">
        <v>0</v>
      </c>
      <c r="L31" s="95">
        <v>0</v>
      </c>
      <c r="M31" s="95">
        <v>0</v>
      </c>
      <c r="N31" s="95">
        <v>0</v>
      </c>
      <c r="O31" s="95">
        <v>0</v>
      </c>
      <c r="P31" s="95">
        <v>0</v>
      </c>
      <c r="Q31" s="95">
        <v>0</v>
      </c>
      <c r="R31" s="95">
        <v>0</v>
      </c>
      <c r="S31" s="95">
        <v>0</v>
      </c>
      <c r="T31" s="95">
        <v>0</v>
      </c>
      <c r="U31" s="95">
        <v>0</v>
      </c>
      <c r="V31" s="95">
        <v>0</v>
      </c>
      <c r="W31" s="95">
        <v>0</v>
      </c>
      <c r="X31" s="95">
        <v>0</v>
      </c>
      <c r="Y31" s="95">
        <v>0</v>
      </c>
      <c r="Z31" s="95">
        <v>0</v>
      </c>
      <c r="AA31" s="95">
        <v>0</v>
      </c>
      <c r="AB31" s="95">
        <v>0</v>
      </c>
      <c r="AC31" s="95">
        <v>0</v>
      </c>
      <c r="AD31" s="95">
        <v>0</v>
      </c>
      <c r="AE31" s="95">
        <v>0</v>
      </c>
      <c r="AF31" s="95">
        <v>0</v>
      </c>
      <c r="AG31" s="95">
        <v>0</v>
      </c>
      <c r="AH31" s="95">
        <v>0</v>
      </c>
      <c r="AI31" s="95">
        <v>0</v>
      </c>
      <c r="AJ31" s="95">
        <v>0</v>
      </c>
      <c r="AK31" s="95">
        <v>0</v>
      </c>
      <c r="AL31" s="95">
        <v>0</v>
      </c>
      <c r="AM31" s="95">
        <v>0</v>
      </c>
      <c r="AN31" s="95">
        <v>0</v>
      </c>
      <c r="AO31" s="95">
        <v>0</v>
      </c>
      <c r="AP31" s="95">
        <v>0</v>
      </c>
      <c r="AQ31" s="95">
        <v>0</v>
      </c>
      <c r="AR31" s="95">
        <v>0</v>
      </c>
      <c r="AS31" s="95">
        <v>0</v>
      </c>
      <c r="AT31" s="95">
        <v>0</v>
      </c>
      <c r="AU31" s="95">
        <v>0</v>
      </c>
      <c r="AV31" s="95">
        <v>0</v>
      </c>
      <c r="AW31" s="95">
        <v>0</v>
      </c>
      <c r="AX31" s="95">
        <v>0</v>
      </c>
      <c r="AY31" s="95">
        <v>0</v>
      </c>
      <c r="AZ31" s="95">
        <v>0</v>
      </c>
      <c r="BA31" s="95">
        <v>0</v>
      </c>
      <c r="BB31" s="95">
        <v>0</v>
      </c>
      <c r="BC31" s="95">
        <v>0</v>
      </c>
      <c r="BD31" s="95">
        <v>0</v>
      </c>
      <c r="BE31" s="95">
        <v>0</v>
      </c>
      <c r="BF31" s="95">
        <v>0</v>
      </c>
      <c r="BG31" s="95">
        <v>0</v>
      </c>
      <c r="BH31" s="95">
        <v>0</v>
      </c>
      <c r="BI31" s="95">
        <v>0</v>
      </c>
      <c r="BJ31" s="95">
        <v>0</v>
      </c>
      <c r="BK31" s="95">
        <v>0</v>
      </c>
      <c r="BL31" s="95">
        <v>0</v>
      </c>
      <c r="BM31" s="95">
        <v>0</v>
      </c>
      <c r="BN31" s="95">
        <v>0</v>
      </c>
      <c r="BO31" s="95">
        <v>0</v>
      </c>
      <c r="BP31" s="95">
        <v>0</v>
      </c>
      <c r="BQ31" s="95">
        <v>0</v>
      </c>
      <c r="BR31" s="95">
        <v>0</v>
      </c>
      <c r="BS31" s="95">
        <v>0</v>
      </c>
      <c r="BT31" s="95">
        <v>0</v>
      </c>
      <c r="BU31" s="95">
        <v>0</v>
      </c>
      <c r="BV31" s="95">
        <v>0</v>
      </c>
      <c r="BW31" s="95">
        <v>0</v>
      </c>
      <c r="BX31" s="95">
        <v>0</v>
      </c>
      <c r="BY31" s="95">
        <v>0</v>
      </c>
      <c r="BZ31" s="95">
        <v>0</v>
      </c>
      <c r="CA31" s="95">
        <v>0</v>
      </c>
      <c r="CB31" s="95">
        <v>0</v>
      </c>
      <c r="CC31" s="95">
        <v>0</v>
      </c>
      <c r="CD31" s="95">
        <v>0</v>
      </c>
      <c r="CE31" s="95">
        <v>0</v>
      </c>
      <c r="CF31" s="95">
        <v>0</v>
      </c>
      <c r="CG31" s="95">
        <v>0</v>
      </c>
      <c r="CH31" s="95">
        <v>0</v>
      </c>
      <c r="CI31" s="95">
        <v>0</v>
      </c>
      <c r="CJ31" s="95">
        <v>0</v>
      </c>
      <c r="CK31" s="95">
        <v>0</v>
      </c>
      <c r="CL31" s="95">
        <v>0</v>
      </c>
    </row>
    <row r="32" spans="1:90" ht="13.2" customHeight="1" x14ac:dyDescent="0.25">
      <c r="A32" s="93" t="s">
        <v>114</v>
      </c>
      <c r="B32" s="94" t="s">
        <v>1645</v>
      </c>
      <c r="C32" s="95">
        <v>0</v>
      </c>
      <c r="D32" s="95">
        <v>0</v>
      </c>
      <c r="E32" s="95">
        <v>0</v>
      </c>
      <c r="F32" s="95">
        <v>0</v>
      </c>
      <c r="G32" s="95">
        <v>0</v>
      </c>
      <c r="H32" s="95">
        <v>0</v>
      </c>
      <c r="I32" s="95">
        <v>0</v>
      </c>
      <c r="J32" s="95">
        <v>0</v>
      </c>
      <c r="K32" s="95">
        <v>0</v>
      </c>
      <c r="L32" s="95">
        <v>0</v>
      </c>
      <c r="M32" s="95">
        <v>0</v>
      </c>
      <c r="N32" s="95">
        <v>0</v>
      </c>
      <c r="O32" s="95">
        <v>0</v>
      </c>
      <c r="P32" s="95">
        <v>0</v>
      </c>
      <c r="Q32" s="95">
        <v>42900</v>
      </c>
      <c r="R32" s="95">
        <v>0</v>
      </c>
      <c r="S32" s="95">
        <v>1278062</v>
      </c>
      <c r="T32" s="95">
        <v>0</v>
      </c>
      <c r="U32" s="95">
        <v>45551</v>
      </c>
      <c r="V32" s="95">
        <v>112780</v>
      </c>
      <c r="W32" s="95">
        <v>0</v>
      </c>
      <c r="X32" s="95">
        <v>0</v>
      </c>
      <c r="Y32" s="95">
        <v>0</v>
      </c>
      <c r="Z32" s="95">
        <v>0</v>
      </c>
      <c r="AA32" s="95">
        <v>0</v>
      </c>
      <c r="AB32" s="95">
        <v>70000</v>
      </c>
      <c r="AC32" s="95">
        <v>1114020</v>
      </c>
      <c r="AD32" s="95">
        <v>0</v>
      </c>
      <c r="AE32" s="95">
        <v>0</v>
      </c>
      <c r="AF32" s="95">
        <v>0</v>
      </c>
      <c r="AG32" s="95">
        <v>0</v>
      </c>
      <c r="AH32" s="95">
        <v>0</v>
      </c>
      <c r="AI32" s="95">
        <v>0</v>
      </c>
      <c r="AJ32" s="95">
        <v>0</v>
      </c>
      <c r="AK32" s="95">
        <v>0</v>
      </c>
      <c r="AL32" s="95">
        <v>0</v>
      </c>
      <c r="AM32" s="95">
        <v>76800</v>
      </c>
      <c r="AN32" s="95">
        <v>0</v>
      </c>
      <c r="AO32" s="95">
        <v>95000</v>
      </c>
      <c r="AP32" s="95">
        <v>0</v>
      </c>
      <c r="AQ32" s="95">
        <v>0</v>
      </c>
      <c r="AR32" s="95">
        <v>0</v>
      </c>
      <c r="AS32" s="95">
        <v>0</v>
      </c>
      <c r="AT32" s="95">
        <v>38932</v>
      </c>
      <c r="AU32" s="95">
        <v>0</v>
      </c>
      <c r="AV32" s="95">
        <v>0</v>
      </c>
      <c r="AW32" s="95">
        <v>5000</v>
      </c>
      <c r="AX32" s="95">
        <v>722700</v>
      </c>
      <c r="AY32" s="95">
        <v>0</v>
      </c>
      <c r="AZ32" s="95">
        <v>23600</v>
      </c>
      <c r="BA32" s="95">
        <v>0</v>
      </c>
      <c r="BB32" s="95">
        <v>0</v>
      </c>
      <c r="BC32" s="95">
        <v>0</v>
      </c>
      <c r="BD32" s="95">
        <v>2396546</v>
      </c>
      <c r="BE32" s="95">
        <v>1036900</v>
      </c>
      <c r="BF32" s="95">
        <v>335210</v>
      </c>
      <c r="BG32" s="95">
        <v>0</v>
      </c>
      <c r="BH32" s="95">
        <v>0</v>
      </c>
      <c r="BI32" s="95">
        <v>0</v>
      </c>
      <c r="BJ32" s="95">
        <v>263820</v>
      </c>
      <c r="BK32" s="95">
        <v>0</v>
      </c>
      <c r="BL32" s="95">
        <v>0</v>
      </c>
      <c r="BM32" s="95">
        <v>0</v>
      </c>
      <c r="BN32" s="95">
        <v>0</v>
      </c>
      <c r="BO32" s="95">
        <v>0</v>
      </c>
      <c r="BP32" s="95">
        <v>0</v>
      </c>
      <c r="BQ32" s="95">
        <v>0</v>
      </c>
      <c r="BR32" s="95">
        <v>0</v>
      </c>
      <c r="BS32" s="95">
        <v>0</v>
      </c>
      <c r="BT32" s="95">
        <v>0</v>
      </c>
      <c r="BU32" s="95">
        <v>0</v>
      </c>
      <c r="BV32" s="95">
        <v>0</v>
      </c>
      <c r="BW32" s="95">
        <v>0</v>
      </c>
      <c r="BX32" s="95">
        <v>0</v>
      </c>
      <c r="BY32" s="95">
        <v>0</v>
      </c>
      <c r="BZ32" s="95">
        <v>0</v>
      </c>
      <c r="CA32" s="95">
        <v>0</v>
      </c>
      <c r="CB32" s="95">
        <v>0</v>
      </c>
      <c r="CC32" s="95">
        <v>0</v>
      </c>
      <c r="CD32" s="95">
        <v>0</v>
      </c>
      <c r="CE32" s="95">
        <v>0</v>
      </c>
      <c r="CF32" s="95">
        <v>0</v>
      </c>
      <c r="CG32" s="95">
        <v>0</v>
      </c>
      <c r="CH32" s="95">
        <v>0</v>
      </c>
      <c r="CI32" s="95">
        <v>0</v>
      </c>
      <c r="CJ32" s="95">
        <v>0</v>
      </c>
      <c r="CK32" s="95">
        <v>0</v>
      </c>
      <c r="CL32" s="95">
        <v>0</v>
      </c>
    </row>
    <row r="33" spans="1:90" ht="13.2" customHeight="1" x14ac:dyDescent="0.25">
      <c r="A33" s="93" t="s">
        <v>115</v>
      </c>
      <c r="B33" s="94" t="s">
        <v>1646</v>
      </c>
      <c r="C33" s="95">
        <v>0</v>
      </c>
      <c r="D33" s="95">
        <v>0</v>
      </c>
      <c r="E33" s="95">
        <v>0</v>
      </c>
      <c r="F33" s="95">
        <v>0</v>
      </c>
      <c r="G33" s="95">
        <v>0</v>
      </c>
      <c r="H33" s="95">
        <v>0</v>
      </c>
      <c r="I33" s="95">
        <v>0</v>
      </c>
      <c r="J33" s="95">
        <v>0</v>
      </c>
      <c r="K33" s="95">
        <v>0</v>
      </c>
      <c r="L33" s="95">
        <v>0</v>
      </c>
      <c r="M33" s="95">
        <v>0</v>
      </c>
      <c r="N33" s="95">
        <v>0</v>
      </c>
      <c r="O33" s="95">
        <v>0</v>
      </c>
      <c r="P33" s="95">
        <v>0</v>
      </c>
      <c r="Q33" s="95">
        <v>0</v>
      </c>
      <c r="R33" s="95">
        <v>0</v>
      </c>
      <c r="S33" s="95">
        <v>0</v>
      </c>
      <c r="T33" s="95">
        <v>0</v>
      </c>
      <c r="U33" s="95">
        <v>0</v>
      </c>
      <c r="V33" s="95">
        <v>0</v>
      </c>
      <c r="W33" s="95">
        <v>0</v>
      </c>
      <c r="X33" s="95">
        <v>0</v>
      </c>
      <c r="Y33" s="95">
        <v>0</v>
      </c>
      <c r="Z33" s="95">
        <v>0</v>
      </c>
      <c r="AA33" s="95">
        <v>0</v>
      </c>
      <c r="AB33" s="95">
        <v>0</v>
      </c>
      <c r="AC33" s="95">
        <v>0</v>
      </c>
      <c r="AD33" s="95">
        <v>0</v>
      </c>
      <c r="AE33" s="95">
        <v>0</v>
      </c>
      <c r="AF33" s="95">
        <v>0</v>
      </c>
      <c r="AG33" s="95">
        <v>0</v>
      </c>
      <c r="AH33" s="95">
        <v>0</v>
      </c>
      <c r="AI33" s="95">
        <v>0</v>
      </c>
      <c r="AJ33" s="95">
        <v>0</v>
      </c>
      <c r="AK33" s="95">
        <v>0</v>
      </c>
      <c r="AL33" s="95">
        <v>0</v>
      </c>
      <c r="AM33" s="95">
        <v>0</v>
      </c>
      <c r="AN33" s="95">
        <v>0</v>
      </c>
      <c r="AO33" s="95">
        <v>0</v>
      </c>
      <c r="AP33" s="95">
        <v>0</v>
      </c>
      <c r="AQ33" s="95">
        <v>0</v>
      </c>
      <c r="AR33" s="95">
        <v>0</v>
      </c>
      <c r="AS33" s="95">
        <v>0</v>
      </c>
      <c r="AT33" s="95">
        <v>0</v>
      </c>
      <c r="AU33" s="95">
        <v>0</v>
      </c>
      <c r="AV33" s="95">
        <v>0</v>
      </c>
      <c r="AW33" s="95">
        <v>0</v>
      </c>
      <c r="AX33" s="95">
        <v>0</v>
      </c>
      <c r="AY33" s="95">
        <v>0</v>
      </c>
      <c r="AZ33" s="95">
        <v>0</v>
      </c>
      <c r="BA33" s="95">
        <v>0</v>
      </c>
      <c r="BB33" s="95">
        <v>0</v>
      </c>
      <c r="BC33" s="95">
        <v>0</v>
      </c>
      <c r="BD33" s="95">
        <v>0</v>
      </c>
      <c r="BE33" s="95">
        <v>0</v>
      </c>
      <c r="BF33" s="95">
        <v>0</v>
      </c>
      <c r="BG33" s="95">
        <v>0</v>
      </c>
      <c r="BH33" s="95">
        <v>0</v>
      </c>
      <c r="BI33" s="95">
        <v>0</v>
      </c>
      <c r="BJ33" s="95">
        <v>0</v>
      </c>
      <c r="BK33" s="95">
        <v>0</v>
      </c>
      <c r="BL33" s="95">
        <v>0</v>
      </c>
      <c r="BM33" s="95">
        <v>0</v>
      </c>
      <c r="BN33" s="95">
        <v>0</v>
      </c>
      <c r="BO33" s="95">
        <v>0</v>
      </c>
      <c r="BP33" s="95">
        <v>0</v>
      </c>
      <c r="BQ33" s="95">
        <v>0</v>
      </c>
      <c r="BR33" s="95">
        <v>0</v>
      </c>
      <c r="BS33" s="95">
        <v>0</v>
      </c>
      <c r="BT33" s="95">
        <v>0</v>
      </c>
      <c r="BU33" s="95">
        <v>0</v>
      </c>
      <c r="BV33" s="95">
        <v>0</v>
      </c>
      <c r="BW33" s="95">
        <v>0</v>
      </c>
      <c r="BX33" s="95">
        <v>0</v>
      </c>
      <c r="BY33" s="95">
        <v>0</v>
      </c>
      <c r="BZ33" s="95">
        <v>0</v>
      </c>
      <c r="CA33" s="95">
        <v>0</v>
      </c>
      <c r="CB33" s="95">
        <v>0</v>
      </c>
      <c r="CC33" s="95">
        <v>0</v>
      </c>
      <c r="CD33" s="95">
        <v>0</v>
      </c>
      <c r="CE33" s="95">
        <v>0</v>
      </c>
      <c r="CF33" s="95">
        <v>0</v>
      </c>
      <c r="CG33" s="95">
        <v>0</v>
      </c>
      <c r="CH33" s="95">
        <v>0</v>
      </c>
      <c r="CI33" s="95">
        <v>0</v>
      </c>
      <c r="CJ33" s="95">
        <v>0</v>
      </c>
      <c r="CK33" s="95">
        <v>0</v>
      </c>
      <c r="CL33" s="95">
        <v>0</v>
      </c>
    </row>
    <row r="34" spans="1:90" ht="13.2" customHeight="1" x14ac:dyDescent="0.25">
      <c r="A34" s="93" t="s">
        <v>1064</v>
      </c>
      <c r="B34" s="94" t="s">
        <v>1647</v>
      </c>
      <c r="C34" s="95">
        <v>0</v>
      </c>
      <c r="D34" s="95">
        <v>0</v>
      </c>
      <c r="E34" s="95">
        <v>0</v>
      </c>
      <c r="F34" s="95">
        <v>0</v>
      </c>
      <c r="G34" s="95">
        <v>0</v>
      </c>
      <c r="H34" s="95">
        <v>0</v>
      </c>
      <c r="I34" s="95">
        <v>0</v>
      </c>
      <c r="J34" s="95">
        <v>0</v>
      </c>
      <c r="K34" s="95">
        <v>0</v>
      </c>
      <c r="L34" s="95">
        <v>0</v>
      </c>
      <c r="M34" s="95">
        <v>0</v>
      </c>
      <c r="N34" s="95">
        <v>0</v>
      </c>
      <c r="O34" s="95">
        <v>0</v>
      </c>
      <c r="P34" s="95">
        <v>0</v>
      </c>
      <c r="Q34" s="95">
        <v>0</v>
      </c>
      <c r="R34" s="95">
        <v>0</v>
      </c>
      <c r="S34" s="95">
        <v>0</v>
      </c>
      <c r="T34" s="95">
        <v>0</v>
      </c>
      <c r="U34" s="95">
        <v>0</v>
      </c>
      <c r="V34" s="95">
        <v>0</v>
      </c>
      <c r="W34" s="95">
        <v>0</v>
      </c>
      <c r="X34" s="95">
        <v>0</v>
      </c>
      <c r="Y34" s="95">
        <v>0</v>
      </c>
      <c r="Z34" s="95">
        <v>0</v>
      </c>
      <c r="AA34" s="95">
        <v>0</v>
      </c>
      <c r="AB34" s="95">
        <v>0</v>
      </c>
      <c r="AC34" s="95">
        <v>0</v>
      </c>
      <c r="AD34" s="95">
        <v>0</v>
      </c>
      <c r="AE34" s="95">
        <v>0</v>
      </c>
      <c r="AF34" s="95">
        <v>0</v>
      </c>
      <c r="AG34" s="95">
        <v>0</v>
      </c>
      <c r="AH34" s="95">
        <v>0</v>
      </c>
      <c r="AI34" s="95">
        <v>0</v>
      </c>
      <c r="AJ34" s="95">
        <v>0</v>
      </c>
      <c r="AK34" s="95">
        <v>0</v>
      </c>
      <c r="AL34" s="95">
        <v>0</v>
      </c>
      <c r="AM34" s="95">
        <v>0</v>
      </c>
      <c r="AN34" s="95">
        <v>0</v>
      </c>
      <c r="AO34" s="95">
        <v>0</v>
      </c>
      <c r="AP34" s="95">
        <v>0</v>
      </c>
      <c r="AQ34" s="95">
        <v>0</v>
      </c>
      <c r="AR34" s="95">
        <v>0</v>
      </c>
      <c r="AS34" s="95">
        <v>0</v>
      </c>
      <c r="AT34" s="95">
        <v>0</v>
      </c>
      <c r="AU34" s="95">
        <v>0</v>
      </c>
      <c r="AV34" s="95">
        <v>0</v>
      </c>
      <c r="AW34" s="95">
        <v>0</v>
      </c>
      <c r="AX34" s="95">
        <v>0</v>
      </c>
      <c r="AY34" s="95">
        <v>0</v>
      </c>
      <c r="AZ34" s="95">
        <v>0</v>
      </c>
      <c r="BA34" s="95">
        <v>0</v>
      </c>
      <c r="BB34" s="95">
        <v>0</v>
      </c>
      <c r="BC34" s="95">
        <v>0</v>
      </c>
      <c r="BD34" s="95">
        <v>0</v>
      </c>
      <c r="BE34" s="95">
        <v>0</v>
      </c>
      <c r="BF34" s="95">
        <v>0</v>
      </c>
      <c r="BG34" s="95">
        <v>0</v>
      </c>
      <c r="BH34" s="95">
        <v>0</v>
      </c>
      <c r="BI34" s="95">
        <v>0</v>
      </c>
      <c r="BJ34" s="95">
        <v>0</v>
      </c>
      <c r="BK34" s="95">
        <v>0</v>
      </c>
      <c r="BL34" s="95">
        <v>0</v>
      </c>
      <c r="BM34" s="95">
        <v>0</v>
      </c>
      <c r="BN34" s="95">
        <v>0</v>
      </c>
      <c r="BO34" s="95">
        <v>0</v>
      </c>
      <c r="BP34" s="95">
        <v>0</v>
      </c>
      <c r="BQ34" s="95">
        <v>0</v>
      </c>
      <c r="BR34" s="95">
        <v>0</v>
      </c>
      <c r="BS34" s="95">
        <v>0</v>
      </c>
      <c r="BT34" s="95">
        <v>0</v>
      </c>
      <c r="BU34" s="95">
        <v>0</v>
      </c>
      <c r="BV34" s="95">
        <v>0</v>
      </c>
      <c r="BW34" s="95">
        <v>0</v>
      </c>
      <c r="BX34" s="95">
        <v>0</v>
      </c>
      <c r="BY34" s="95">
        <v>0</v>
      </c>
      <c r="BZ34" s="95">
        <v>0</v>
      </c>
      <c r="CA34" s="95">
        <v>0</v>
      </c>
      <c r="CB34" s="95">
        <v>0</v>
      </c>
      <c r="CC34" s="95">
        <v>0</v>
      </c>
      <c r="CD34" s="95">
        <v>0</v>
      </c>
      <c r="CE34" s="95">
        <v>0</v>
      </c>
      <c r="CF34" s="95">
        <v>0</v>
      </c>
      <c r="CG34" s="95">
        <v>0</v>
      </c>
      <c r="CH34" s="95">
        <v>0</v>
      </c>
      <c r="CI34" s="95">
        <v>0</v>
      </c>
      <c r="CJ34" s="95">
        <v>0</v>
      </c>
      <c r="CK34" s="95">
        <v>0</v>
      </c>
      <c r="CL34" s="95">
        <v>0</v>
      </c>
    </row>
    <row r="35" spans="1:90" ht="13.2" customHeight="1" x14ac:dyDescent="0.25">
      <c r="A35" s="93" t="s">
        <v>1648</v>
      </c>
      <c r="B35" s="94" t="s">
        <v>130</v>
      </c>
      <c r="C35" s="95">
        <v>7417395.2000000002</v>
      </c>
      <c r="D35" s="95">
        <v>0</v>
      </c>
      <c r="E35" s="95">
        <v>0</v>
      </c>
      <c r="F35" s="95">
        <v>0</v>
      </c>
      <c r="G35" s="95">
        <v>0</v>
      </c>
      <c r="H35" s="95">
        <v>0</v>
      </c>
      <c r="I35" s="95">
        <v>0</v>
      </c>
      <c r="J35" s="95">
        <v>0</v>
      </c>
      <c r="K35" s="95">
        <v>0</v>
      </c>
      <c r="L35" s="95">
        <v>0</v>
      </c>
      <c r="M35" s="95">
        <v>0</v>
      </c>
      <c r="N35" s="95">
        <v>0</v>
      </c>
      <c r="O35" s="95">
        <v>944355</v>
      </c>
      <c r="P35" s="95">
        <v>0</v>
      </c>
      <c r="Q35" s="95">
        <v>0</v>
      </c>
      <c r="R35" s="95">
        <v>80376</v>
      </c>
      <c r="S35" s="95">
        <v>0</v>
      </c>
      <c r="T35" s="95">
        <v>0</v>
      </c>
      <c r="U35" s="95">
        <v>0</v>
      </c>
      <c r="V35" s="95">
        <v>0</v>
      </c>
      <c r="W35" s="95">
        <v>3024510.95</v>
      </c>
      <c r="X35" s="95">
        <v>0</v>
      </c>
      <c r="Y35" s="95">
        <v>0</v>
      </c>
      <c r="Z35" s="95">
        <v>0</v>
      </c>
      <c r="AA35" s="95">
        <v>0</v>
      </c>
      <c r="AB35" s="95">
        <v>0</v>
      </c>
      <c r="AC35" s="95">
        <v>0</v>
      </c>
      <c r="AD35" s="95">
        <v>99900</v>
      </c>
      <c r="AE35" s="95">
        <v>0</v>
      </c>
      <c r="AF35" s="95">
        <v>0</v>
      </c>
      <c r="AG35" s="95">
        <v>0</v>
      </c>
      <c r="AH35" s="95">
        <v>132305</v>
      </c>
      <c r="AI35" s="95">
        <v>0</v>
      </c>
      <c r="AJ35" s="95">
        <v>0</v>
      </c>
      <c r="AK35" s="95">
        <v>3363157</v>
      </c>
      <c r="AL35" s="95">
        <v>0</v>
      </c>
      <c r="AM35" s="95">
        <v>0</v>
      </c>
      <c r="AN35" s="95">
        <v>0</v>
      </c>
      <c r="AO35" s="95">
        <v>0</v>
      </c>
      <c r="AP35" s="95">
        <v>0</v>
      </c>
      <c r="AQ35" s="95">
        <v>0</v>
      </c>
      <c r="AR35" s="95">
        <v>0</v>
      </c>
      <c r="AS35" s="95">
        <v>0</v>
      </c>
      <c r="AT35" s="95">
        <v>0</v>
      </c>
      <c r="AU35" s="95">
        <v>0</v>
      </c>
      <c r="AV35" s="95">
        <v>0</v>
      </c>
      <c r="AW35" s="95">
        <v>0</v>
      </c>
      <c r="AX35" s="95">
        <v>0</v>
      </c>
      <c r="AY35" s="95">
        <v>0</v>
      </c>
      <c r="AZ35" s="95">
        <v>1200</v>
      </c>
      <c r="BA35" s="95">
        <v>1066790</v>
      </c>
      <c r="BB35" s="95">
        <v>0</v>
      </c>
      <c r="BC35" s="95">
        <v>1879565</v>
      </c>
      <c r="BD35" s="95">
        <v>111946</v>
      </c>
      <c r="BE35" s="95">
        <v>0</v>
      </c>
      <c r="BF35" s="95">
        <v>0</v>
      </c>
      <c r="BG35" s="95">
        <v>306178</v>
      </c>
      <c r="BH35" s="95">
        <v>0</v>
      </c>
      <c r="BI35" s="95">
        <v>0</v>
      </c>
      <c r="BJ35" s="95">
        <v>0</v>
      </c>
      <c r="BK35" s="95">
        <v>12830</v>
      </c>
      <c r="BL35" s="95">
        <v>870005</v>
      </c>
      <c r="BM35" s="95">
        <v>0</v>
      </c>
      <c r="BN35" s="95">
        <v>0</v>
      </c>
      <c r="BO35" s="95">
        <v>0</v>
      </c>
      <c r="BP35" s="95">
        <v>0</v>
      </c>
      <c r="BQ35" s="95">
        <v>0</v>
      </c>
      <c r="BR35" s="121">
        <v>17721063.449999999</v>
      </c>
      <c r="BS35" s="95">
        <v>0</v>
      </c>
      <c r="BT35" s="95">
        <v>0</v>
      </c>
      <c r="BU35" s="121">
        <v>1625615.23</v>
      </c>
      <c r="BV35" s="95">
        <v>0</v>
      </c>
      <c r="BW35" s="95">
        <v>0</v>
      </c>
      <c r="BX35" s="121">
        <v>1269776</v>
      </c>
      <c r="BY35" s="95">
        <v>0</v>
      </c>
      <c r="BZ35" s="95">
        <v>0</v>
      </c>
      <c r="CA35" s="95">
        <v>0</v>
      </c>
      <c r="CB35" s="95">
        <v>0</v>
      </c>
      <c r="CC35" s="95">
        <v>0</v>
      </c>
      <c r="CD35" s="95">
        <v>0</v>
      </c>
      <c r="CE35" s="95">
        <v>0</v>
      </c>
      <c r="CF35" s="95">
        <v>0</v>
      </c>
      <c r="CG35" s="95">
        <v>0</v>
      </c>
      <c r="CH35" s="95">
        <v>0</v>
      </c>
      <c r="CI35" s="95">
        <v>0</v>
      </c>
      <c r="CJ35" s="95">
        <v>0</v>
      </c>
      <c r="CK35" s="95">
        <v>0</v>
      </c>
      <c r="CL35" s="95">
        <v>0</v>
      </c>
    </row>
    <row r="36" spans="1:90" ht="13.2" customHeight="1" x14ac:dyDescent="0.25">
      <c r="A36" s="93" t="s">
        <v>1649</v>
      </c>
      <c r="B36" s="94" t="s">
        <v>132</v>
      </c>
      <c r="C36" s="95">
        <v>516860</v>
      </c>
      <c r="D36" s="95">
        <v>0</v>
      </c>
      <c r="E36" s="95">
        <v>0</v>
      </c>
      <c r="F36" s="95">
        <v>0</v>
      </c>
      <c r="G36" s="95">
        <v>0</v>
      </c>
      <c r="H36" s="95">
        <v>0</v>
      </c>
      <c r="I36" s="95">
        <v>0</v>
      </c>
      <c r="J36" s="95">
        <v>91230</v>
      </c>
      <c r="K36" s="95">
        <v>0</v>
      </c>
      <c r="L36" s="95">
        <v>17206</v>
      </c>
      <c r="M36" s="95">
        <v>15160</v>
      </c>
      <c r="N36" s="95">
        <v>53609</v>
      </c>
      <c r="O36" s="95">
        <v>15380</v>
      </c>
      <c r="P36" s="95">
        <v>0</v>
      </c>
      <c r="Q36" s="95">
        <v>41700</v>
      </c>
      <c r="R36" s="95">
        <v>62005</v>
      </c>
      <c r="S36" s="95">
        <v>118281</v>
      </c>
      <c r="T36" s="95">
        <v>70680</v>
      </c>
      <c r="U36" s="95">
        <v>0</v>
      </c>
      <c r="V36" s="95">
        <v>0</v>
      </c>
      <c r="W36" s="95">
        <v>2006991</v>
      </c>
      <c r="X36" s="95">
        <v>90180</v>
      </c>
      <c r="Y36" s="95">
        <v>0</v>
      </c>
      <c r="Z36" s="95">
        <v>132220</v>
      </c>
      <c r="AA36" s="95">
        <v>0</v>
      </c>
      <c r="AB36" s="95">
        <v>49640</v>
      </c>
      <c r="AC36" s="95">
        <v>612150</v>
      </c>
      <c r="AD36" s="95">
        <v>205100</v>
      </c>
      <c r="AE36" s="95">
        <v>6390</v>
      </c>
      <c r="AF36" s="95">
        <v>0</v>
      </c>
      <c r="AG36" s="95">
        <v>63355</v>
      </c>
      <c r="AH36" s="95">
        <v>33330</v>
      </c>
      <c r="AI36" s="95">
        <v>0</v>
      </c>
      <c r="AJ36" s="95">
        <v>14180</v>
      </c>
      <c r="AK36" s="95">
        <v>0</v>
      </c>
      <c r="AL36" s="95">
        <v>0</v>
      </c>
      <c r="AM36" s="95">
        <v>6700</v>
      </c>
      <c r="AN36" s="95">
        <v>500</v>
      </c>
      <c r="AO36" s="95">
        <v>8790</v>
      </c>
      <c r="AP36" s="95">
        <v>62135</v>
      </c>
      <c r="AQ36" s="95">
        <v>0</v>
      </c>
      <c r="AR36" s="95">
        <v>250140</v>
      </c>
      <c r="AS36" s="95">
        <v>0</v>
      </c>
      <c r="AT36" s="95">
        <v>45830</v>
      </c>
      <c r="AU36" s="95">
        <v>0</v>
      </c>
      <c r="AV36" s="95">
        <v>12085</v>
      </c>
      <c r="AW36" s="95">
        <v>86695</v>
      </c>
      <c r="AX36" s="95">
        <v>0</v>
      </c>
      <c r="AY36" s="95">
        <v>0</v>
      </c>
      <c r="AZ36" s="95">
        <v>0</v>
      </c>
      <c r="BA36" s="95">
        <v>32110</v>
      </c>
      <c r="BB36" s="95">
        <v>0</v>
      </c>
      <c r="BC36" s="95">
        <v>1260291.25</v>
      </c>
      <c r="BD36" s="95">
        <v>0</v>
      </c>
      <c r="BE36" s="95">
        <v>0</v>
      </c>
      <c r="BF36" s="95">
        <v>7510</v>
      </c>
      <c r="BG36" s="95">
        <v>971555</v>
      </c>
      <c r="BH36" s="95">
        <v>0</v>
      </c>
      <c r="BI36" s="95">
        <v>0</v>
      </c>
      <c r="BJ36" s="95">
        <v>0</v>
      </c>
      <c r="BK36" s="95">
        <v>42745</v>
      </c>
      <c r="BL36" s="95">
        <v>1428360</v>
      </c>
      <c r="BM36" s="95">
        <v>105191</v>
      </c>
      <c r="BN36" s="95">
        <v>48440</v>
      </c>
      <c r="BO36" s="95">
        <v>138460</v>
      </c>
      <c r="BP36" s="95">
        <v>143519</v>
      </c>
      <c r="BQ36" s="95">
        <v>0</v>
      </c>
      <c r="BR36" s="121">
        <v>10150</v>
      </c>
      <c r="BS36" s="95">
        <v>0</v>
      </c>
      <c r="BT36" s="95">
        <v>0</v>
      </c>
      <c r="BU36" s="95">
        <v>0</v>
      </c>
      <c r="BV36" s="95">
        <v>0</v>
      </c>
      <c r="BW36" s="121">
        <v>10490</v>
      </c>
      <c r="BX36" s="121">
        <v>434055</v>
      </c>
      <c r="BY36" s="95">
        <v>0</v>
      </c>
      <c r="BZ36" s="95">
        <v>0</v>
      </c>
      <c r="CA36" s="95">
        <v>0</v>
      </c>
      <c r="CB36" s="95">
        <v>0</v>
      </c>
      <c r="CC36" s="121">
        <v>56340</v>
      </c>
      <c r="CD36" s="121">
        <v>13959</v>
      </c>
      <c r="CE36" s="121">
        <v>44460</v>
      </c>
      <c r="CF36" s="95">
        <v>0</v>
      </c>
      <c r="CG36" s="121">
        <v>0</v>
      </c>
      <c r="CH36" s="95">
        <v>0</v>
      </c>
      <c r="CI36" s="95">
        <v>0</v>
      </c>
      <c r="CJ36" s="121">
        <v>0</v>
      </c>
      <c r="CK36" s="95">
        <v>0</v>
      </c>
      <c r="CL36" s="95">
        <v>0</v>
      </c>
    </row>
    <row r="37" spans="1:90" ht="13.2" customHeight="1" x14ac:dyDescent="0.25">
      <c r="A37" s="93" t="s">
        <v>1650</v>
      </c>
      <c r="B37" s="94" t="s">
        <v>133</v>
      </c>
      <c r="C37" s="95">
        <v>639971.43000000005</v>
      </c>
      <c r="D37" s="95">
        <v>0</v>
      </c>
      <c r="E37" s="95">
        <v>0</v>
      </c>
      <c r="F37" s="95">
        <v>0</v>
      </c>
      <c r="G37" s="95">
        <v>0</v>
      </c>
      <c r="H37" s="95">
        <v>0</v>
      </c>
      <c r="I37" s="95">
        <v>0</v>
      </c>
      <c r="J37" s="95">
        <v>0</v>
      </c>
      <c r="K37" s="95">
        <v>0</v>
      </c>
      <c r="L37" s="95">
        <v>0</v>
      </c>
      <c r="M37" s="95">
        <v>0</v>
      </c>
      <c r="N37" s="95">
        <v>0</v>
      </c>
      <c r="O37" s="95">
        <v>99500</v>
      </c>
      <c r="P37" s="95">
        <v>0</v>
      </c>
      <c r="Q37" s="95">
        <v>0</v>
      </c>
      <c r="R37" s="95">
        <v>0</v>
      </c>
      <c r="S37" s="95">
        <v>0</v>
      </c>
      <c r="T37" s="95">
        <v>0</v>
      </c>
      <c r="U37" s="95">
        <v>0</v>
      </c>
      <c r="V37" s="95">
        <v>0</v>
      </c>
      <c r="W37" s="95">
        <v>335818.6</v>
      </c>
      <c r="X37" s="95">
        <v>0</v>
      </c>
      <c r="Y37" s="95">
        <v>0</v>
      </c>
      <c r="Z37" s="95">
        <v>0</v>
      </c>
      <c r="AA37" s="95">
        <v>0</v>
      </c>
      <c r="AB37" s="95">
        <v>0</v>
      </c>
      <c r="AC37" s="95">
        <v>0</v>
      </c>
      <c r="AD37" s="95">
        <v>0</v>
      </c>
      <c r="AE37" s="95">
        <v>0</v>
      </c>
      <c r="AF37" s="95">
        <v>0</v>
      </c>
      <c r="AG37" s="95">
        <v>0</v>
      </c>
      <c r="AH37" s="95">
        <v>0</v>
      </c>
      <c r="AI37" s="95">
        <v>0</v>
      </c>
      <c r="AJ37" s="95">
        <v>0</v>
      </c>
      <c r="AK37" s="95">
        <v>0</v>
      </c>
      <c r="AL37" s="95">
        <v>0</v>
      </c>
      <c r="AM37" s="95">
        <v>0</v>
      </c>
      <c r="AN37" s="95">
        <v>0</v>
      </c>
      <c r="AO37" s="95">
        <v>0</v>
      </c>
      <c r="AP37" s="95">
        <v>0</v>
      </c>
      <c r="AQ37" s="95">
        <v>0</v>
      </c>
      <c r="AR37" s="95">
        <v>0</v>
      </c>
      <c r="AS37" s="95">
        <v>0</v>
      </c>
      <c r="AT37" s="95">
        <v>0</v>
      </c>
      <c r="AU37" s="95">
        <v>0</v>
      </c>
      <c r="AV37" s="95">
        <v>0</v>
      </c>
      <c r="AW37" s="95">
        <v>0</v>
      </c>
      <c r="AX37" s="95">
        <v>0</v>
      </c>
      <c r="AY37" s="95">
        <v>0</v>
      </c>
      <c r="AZ37" s="95">
        <v>0</v>
      </c>
      <c r="BA37" s="95">
        <v>0</v>
      </c>
      <c r="BB37" s="95">
        <v>0</v>
      </c>
      <c r="BC37" s="95">
        <v>0</v>
      </c>
      <c r="BD37" s="95">
        <v>178557</v>
      </c>
      <c r="BE37" s="95">
        <v>0</v>
      </c>
      <c r="BF37" s="95">
        <v>0</v>
      </c>
      <c r="BG37" s="95">
        <v>0</v>
      </c>
      <c r="BH37" s="95">
        <v>0</v>
      </c>
      <c r="BI37" s="95">
        <v>0</v>
      </c>
      <c r="BJ37" s="95">
        <v>0</v>
      </c>
      <c r="BK37" s="95">
        <v>0</v>
      </c>
      <c r="BL37" s="95">
        <v>836299.74</v>
      </c>
      <c r="BM37" s="95">
        <v>0</v>
      </c>
      <c r="BN37" s="95">
        <v>0</v>
      </c>
      <c r="BO37" s="95">
        <v>0</v>
      </c>
      <c r="BP37" s="95">
        <v>0</v>
      </c>
      <c r="BQ37" s="95">
        <v>0</v>
      </c>
      <c r="BR37" s="121">
        <v>3168530</v>
      </c>
      <c r="BS37" s="95">
        <v>0</v>
      </c>
      <c r="BT37" s="95">
        <v>0</v>
      </c>
      <c r="BU37" s="121">
        <v>868229.87</v>
      </c>
      <c r="BV37" s="95">
        <v>0</v>
      </c>
      <c r="BW37" s="95">
        <v>0</v>
      </c>
      <c r="BX37" s="95">
        <v>0</v>
      </c>
      <c r="BY37" s="95">
        <v>0</v>
      </c>
      <c r="BZ37" s="95">
        <v>0</v>
      </c>
      <c r="CA37" s="95">
        <v>0</v>
      </c>
      <c r="CB37" s="95">
        <v>0</v>
      </c>
      <c r="CC37" s="95">
        <v>0</v>
      </c>
      <c r="CD37" s="95">
        <v>0</v>
      </c>
      <c r="CE37" s="95">
        <v>0</v>
      </c>
      <c r="CF37" s="95">
        <v>0</v>
      </c>
      <c r="CG37" s="95">
        <v>0</v>
      </c>
      <c r="CH37" s="95">
        <v>0</v>
      </c>
      <c r="CI37" s="95">
        <v>0</v>
      </c>
      <c r="CJ37" s="95">
        <v>0</v>
      </c>
      <c r="CK37" s="95">
        <v>0</v>
      </c>
      <c r="CL37" s="95">
        <v>0</v>
      </c>
    </row>
    <row r="38" spans="1:90" ht="13.2" customHeight="1" x14ac:dyDescent="0.25">
      <c r="A38" s="93" t="s">
        <v>1651</v>
      </c>
      <c r="B38" s="94" t="s">
        <v>135</v>
      </c>
      <c r="C38" s="95">
        <v>0</v>
      </c>
      <c r="D38" s="95">
        <v>0</v>
      </c>
      <c r="E38" s="95">
        <v>0</v>
      </c>
      <c r="F38" s="95">
        <v>0</v>
      </c>
      <c r="G38" s="95">
        <v>0</v>
      </c>
      <c r="H38" s="95">
        <v>0</v>
      </c>
      <c r="I38" s="95">
        <v>0</v>
      </c>
      <c r="J38" s="95">
        <v>0</v>
      </c>
      <c r="K38" s="95">
        <v>0</v>
      </c>
      <c r="L38" s="95">
        <v>0</v>
      </c>
      <c r="M38" s="95">
        <v>0</v>
      </c>
      <c r="N38" s="95">
        <v>0</v>
      </c>
      <c r="O38" s="95">
        <v>0</v>
      </c>
      <c r="P38" s="95">
        <v>0</v>
      </c>
      <c r="Q38" s="95">
        <v>0</v>
      </c>
      <c r="R38" s="95">
        <v>0</v>
      </c>
      <c r="S38" s="95">
        <v>0</v>
      </c>
      <c r="T38" s="95">
        <v>0</v>
      </c>
      <c r="U38" s="95">
        <v>0</v>
      </c>
      <c r="V38" s="95">
        <v>0</v>
      </c>
      <c r="W38" s="95">
        <v>0</v>
      </c>
      <c r="X38" s="95">
        <v>0</v>
      </c>
      <c r="Y38" s="95">
        <v>0</v>
      </c>
      <c r="Z38" s="95">
        <v>0</v>
      </c>
      <c r="AA38" s="95">
        <v>0</v>
      </c>
      <c r="AB38" s="95">
        <v>0</v>
      </c>
      <c r="AC38" s="95">
        <v>0</v>
      </c>
      <c r="AD38" s="95">
        <v>0</v>
      </c>
      <c r="AE38" s="95">
        <v>0</v>
      </c>
      <c r="AF38" s="95">
        <v>0</v>
      </c>
      <c r="AG38" s="95">
        <v>0</v>
      </c>
      <c r="AH38" s="95">
        <v>0</v>
      </c>
      <c r="AI38" s="95">
        <v>0</v>
      </c>
      <c r="AJ38" s="95">
        <v>0</v>
      </c>
      <c r="AK38" s="95">
        <v>0</v>
      </c>
      <c r="AL38" s="95">
        <v>0</v>
      </c>
      <c r="AM38" s="95">
        <v>0</v>
      </c>
      <c r="AN38" s="95">
        <v>12565924</v>
      </c>
      <c r="AO38" s="95">
        <v>0</v>
      </c>
      <c r="AP38" s="95">
        <v>0</v>
      </c>
      <c r="AQ38" s="95">
        <v>0</v>
      </c>
      <c r="AR38" s="95">
        <v>0</v>
      </c>
      <c r="AS38" s="95">
        <v>0</v>
      </c>
      <c r="AT38" s="95">
        <v>0</v>
      </c>
      <c r="AU38" s="95">
        <v>0</v>
      </c>
      <c r="AV38" s="95">
        <v>0</v>
      </c>
      <c r="AW38" s="95">
        <v>0</v>
      </c>
      <c r="AX38" s="95">
        <v>0</v>
      </c>
      <c r="AY38" s="95">
        <v>0</v>
      </c>
      <c r="AZ38" s="95">
        <v>0</v>
      </c>
      <c r="BA38" s="95">
        <v>0</v>
      </c>
      <c r="BB38" s="95">
        <v>0</v>
      </c>
      <c r="BC38" s="95">
        <v>0</v>
      </c>
      <c r="BD38" s="95">
        <v>0</v>
      </c>
      <c r="BE38" s="95">
        <v>0</v>
      </c>
      <c r="BF38" s="95">
        <v>0</v>
      </c>
      <c r="BG38" s="95">
        <v>0</v>
      </c>
      <c r="BH38" s="95">
        <v>0</v>
      </c>
      <c r="BI38" s="95">
        <v>0</v>
      </c>
      <c r="BJ38" s="95">
        <v>0</v>
      </c>
      <c r="BK38" s="95">
        <v>0</v>
      </c>
      <c r="BL38" s="95">
        <v>168601.39</v>
      </c>
      <c r="BM38" s="95">
        <v>0</v>
      </c>
      <c r="BN38" s="95">
        <v>0</v>
      </c>
      <c r="BO38" s="95">
        <v>0</v>
      </c>
      <c r="BP38" s="95">
        <v>0</v>
      </c>
      <c r="BQ38" s="95">
        <v>0</v>
      </c>
      <c r="BR38" s="121">
        <v>6938948.1900000004</v>
      </c>
      <c r="BS38" s="95">
        <v>0</v>
      </c>
      <c r="BT38" s="95">
        <v>0</v>
      </c>
      <c r="BU38" s="95">
        <v>0</v>
      </c>
      <c r="BV38" s="121">
        <v>74860</v>
      </c>
      <c r="BW38" s="95">
        <v>0</v>
      </c>
      <c r="BX38" s="95">
        <v>0</v>
      </c>
      <c r="BY38" s="95">
        <v>0</v>
      </c>
      <c r="BZ38" s="95">
        <v>0</v>
      </c>
      <c r="CA38" s="95">
        <v>0</v>
      </c>
      <c r="CB38" s="95">
        <v>0</v>
      </c>
      <c r="CC38" s="95">
        <v>0</v>
      </c>
      <c r="CD38" s="95">
        <v>0</v>
      </c>
      <c r="CE38" s="95">
        <v>0</v>
      </c>
      <c r="CF38" s="95">
        <v>0</v>
      </c>
      <c r="CG38" s="95">
        <v>0</v>
      </c>
      <c r="CH38" s="95">
        <v>0</v>
      </c>
      <c r="CI38" s="95">
        <v>0</v>
      </c>
      <c r="CJ38" s="95">
        <v>0</v>
      </c>
      <c r="CK38" s="95">
        <v>0</v>
      </c>
      <c r="CL38" s="95">
        <v>0</v>
      </c>
    </row>
    <row r="39" spans="1:90" ht="13.2" customHeight="1" x14ac:dyDescent="0.25">
      <c r="A39" s="93" t="s">
        <v>1652</v>
      </c>
      <c r="B39" s="94" t="s">
        <v>1323</v>
      </c>
      <c r="C39" s="95">
        <v>681950</v>
      </c>
      <c r="D39" s="95">
        <v>23650</v>
      </c>
      <c r="E39" s="95">
        <v>32650</v>
      </c>
      <c r="F39" s="95">
        <v>21650</v>
      </c>
      <c r="G39" s="95">
        <v>27500</v>
      </c>
      <c r="H39" s="95">
        <v>48350</v>
      </c>
      <c r="I39" s="95">
        <v>34750</v>
      </c>
      <c r="J39" s="95">
        <v>25450</v>
      </c>
      <c r="K39" s="95">
        <v>85600</v>
      </c>
      <c r="L39" s="95">
        <v>26350</v>
      </c>
      <c r="M39" s="95">
        <v>110650</v>
      </c>
      <c r="N39" s="95">
        <v>0</v>
      </c>
      <c r="O39" s="95">
        <v>72450</v>
      </c>
      <c r="P39" s="95">
        <v>36550</v>
      </c>
      <c r="Q39" s="95">
        <v>25500</v>
      </c>
      <c r="R39" s="95">
        <v>15600</v>
      </c>
      <c r="S39" s="95">
        <v>9950</v>
      </c>
      <c r="T39" s="95">
        <v>27900</v>
      </c>
      <c r="U39" s="95">
        <v>25400</v>
      </c>
      <c r="V39" s="95">
        <v>18200</v>
      </c>
      <c r="W39" s="95">
        <v>932350</v>
      </c>
      <c r="X39" s="95">
        <v>87650</v>
      </c>
      <c r="Y39" s="95">
        <v>251200</v>
      </c>
      <c r="Z39" s="95">
        <v>80850</v>
      </c>
      <c r="AA39" s="95">
        <v>43150</v>
      </c>
      <c r="AB39" s="95">
        <v>23900</v>
      </c>
      <c r="AC39" s="95">
        <v>164700</v>
      </c>
      <c r="AD39" s="95">
        <v>238922</v>
      </c>
      <c r="AE39" s="95">
        <v>86800</v>
      </c>
      <c r="AF39" s="95">
        <v>53100</v>
      </c>
      <c r="AG39" s="95">
        <v>61950</v>
      </c>
      <c r="AH39" s="95">
        <v>85500</v>
      </c>
      <c r="AI39" s="95">
        <v>64400</v>
      </c>
      <c r="AJ39" s="95">
        <v>99700</v>
      </c>
      <c r="AK39" s="95">
        <v>534050</v>
      </c>
      <c r="AL39" s="95">
        <v>0</v>
      </c>
      <c r="AM39" s="95">
        <v>7550</v>
      </c>
      <c r="AN39" s="95">
        <v>16600</v>
      </c>
      <c r="AO39" s="95">
        <v>98150</v>
      </c>
      <c r="AP39" s="95">
        <v>51700</v>
      </c>
      <c r="AQ39" s="95">
        <v>10150</v>
      </c>
      <c r="AR39" s="95">
        <v>0</v>
      </c>
      <c r="AS39" s="95">
        <v>58050</v>
      </c>
      <c r="AT39" s="95">
        <v>126650</v>
      </c>
      <c r="AU39" s="95">
        <v>42400</v>
      </c>
      <c r="AV39" s="95">
        <v>75950</v>
      </c>
      <c r="AW39" s="95">
        <v>4800</v>
      </c>
      <c r="AX39" s="95">
        <v>19250</v>
      </c>
      <c r="AY39" s="95">
        <v>7500</v>
      </c>
      <c r="AZ39" s="95">
        <v>12350</v>
      </c>
      <c r="BA39" s="95">
        <v>412300</v>
      </c>
      <c r="BB39" s="95">
        <v>22850</v>
      </c>
      <c r="BC39" s="95">
        <v>445700</v>
      </c>
      <c r="BD39" s="95">
        <v>143050</v>
      </c>
      <c r="BE39" s="95">
        <v>22750</v>
      </c>
      <c r="BF39" s="95">
        <v>0</v>
      </c>
      <c r="BG39" s="95">
        <v>70650</v>
      </c>
      <c r="BH39" s="95">
        <v>6550</v>
      </c>
      <c r="BI39" s="95">
        <v>15500</v>
      </c>
      <c r="BJ39" s="95">
        <v>15650</v>
      </c>
      <c r="BK39" s="95">
        <v>412761</v>
      </c>
      <c r="BL39" s="95">
        <v>251250</v>
      </c>
      <c r="BM39" s="95">
        <v>80550</v>
      </c>
      <c r="BN39" s="95">
        <v>43200</v>
      </c>
      <c r="BO39" s="95">
        <v>60800</v>
      </c>
      <c r="BP39" s="95">
        <v>55400</v>
      </c>
      <c r="BQ39" s="95">
        <v>15450</v>
      </c>
      <c r="BR39" s="121">
        <v>299400</v>
      </c>
      <c r="BS39" s="121">
        <v>116850</v>
      </c>
      <c r="BT39" s="121">
        <v>0</v>
      </c>
      <c r="BU39" s="121">
        <v>219750</v>
      </c>
      <c r="BV39" s="95">
        <v>0</v>
      </c>
      <c r="BW39" s="121">
        <v>52050</v>
      </c>
      <c r="BX39" s="121">
        <v>98850</v>
      </c>
      <c r="BY39" s="121">
        <v>148850</v>
      </c>
      <c r="BZ39" s="121">
        <v>33950</v>
      </c>
      <c r="CA39" s="121">
        <v>35200</v>
      </c>
      <c r="CB39" s="121">
        <v>750</v>
      </c>
      <c r="CC39" s="121">
        <v>53850</v>
      </c>
      <c r="CD39" s="121">
        <v>12700</v>
      </c>
      <c r="CE39" s="121">
        <v>43950</v>
      </c>
      <c r="CF39" s="121">
        <v>0</v>
      </c>
      <c r="CG39" s="121">
        <v>600</v>
      </c>
      <c r="CH39" s="121">
        <v>23400</v>
      </c>
      <c r="CI39" s="121">
        <v>0</v>
      </c>
      <c r="CJ39" s="121">
        <v>49650</v>
      </c>
      <c r="CK39" s="121">
        <v>7400</v>
      </c>
      <c r="CL39" s="121">
        <v>116150</v>
      </c>
    </row>
    <row r="40" spans="1:90" ht="13.2" customHeight="1" x14ac:dyDescent="0.25">
      <c r="A40" s="93" t="s">
        <v>1653</v>
      </c>
      <c r="B40" s="94" t="s">
        <v>136</v>
      </c>
      <c r="C40" s="95">
        <v>0</v>
      </c>
      <c r="D40" s="95">
        <v>0</v>
      </c>
      <c r="E40" s="95">
        <v>0</v>
      </c>
      <c r="F40" s="95">
        <v>0</v>
      </c>
      <c r="G40" s="95">
        <v>0</v>
      </c>
      <c r="H40" s="95">
        <v>0</v>
      </c>
      <c r="I40" s="95">
        <v>0</v>
      </c>
      <c r="J40" s="95">
        <v>0</v>
      </c>
      <c r="K40" s="95">
        <v>0</v>
      </c>
      <c r="L40" s="95">
        <v>0</v>
      </c>
      <c r="M40" s="95">
        <v>0</v>
      </c>
      <c r="N40" s="95">
        <v>0</v>
      </c>
      <c r="O40" s="95">
        <v>0</v>
      </c>
      <c r="P40" s="95">
        <v>0</v>
      </c>
      <c r="Q40" s="95">
        <v>0</v>
      </c>
      <c r="R40" s="95">
        <v>0</v>
      </c>
      <c r="S40" s="95">
        <v>0</v>
      </c>
      <c r="T40" s="95">
        <v>0</v>
      </c>
      <c r="U40" s="95">
        <v>0</v>
      </c>
      <c r="V40" s="95">
        <v>0</v>
      </c>
      <c r="W40" s="95">
        <v>0</v>
      </c>
      <c r="X40" s="95">
        <v>0</v>
      </c>
      <c r="Y40" s="95">
        <v>0</v>
      </c>
      <c r="Z40" s="95">
        <v>0</v>
      </c>
      <c r="AA40" s="95">
        <v>0</v>
      </c>
      <c r="AB40" s="95">
        <v>0</v>
      </c>
      <c r="AC40" s="95">
        <v>0</v>
      </c>
      <c r="AD40" s="95">
        <v>0</v>
      </c>
      <c r="AE40" s="95">
        <v>0</v>
      </c>
      <c r="AF40" s="95">
        <v>0</v>
      </c>
      <c r="AG40" s="95">
        <v>0</v>
      </c>
      <c r="AH40" s="95">
        <v>0</v>
      </c>
      <c r="AI40" s="95">
        <v>0</v>
      </c>
      <c r="AJ40" s="95">
        <v>0</v>
      </c>
      <c r="AK40" s="95">
        <v>0</v>
      </c>
      <c r="AL40" s="95">
        <v>0</v>
      </c>
      <c r="AM40" s="95">
        <v>0</v>
      </c>
      <c r="AN40" s="95">
        <v>0</v>
      </c>
      <c r="AO40" s="95">
        <v>0</v>
      </c>
      <c r="AP40" s="95">
        <v>0</v>
      </c>
      <c r="AQ40" s="95">
        <v>0</v>
      </c>
      <c r="AR40" s="95">
        <v>0</v>
      </c>
      <c r="AS40" s="95">
        <v>0</v>
      </c>
      <c r="AT40" s="95">
        <v>0</v>
      </c>
      <c r="AU40" s="95">
        <v>0</v>
      </c>
      <c r="AV40" s="95">
        <v>0</v>
      </c>
      <c r="AW40" s="95">
        <v>0</v>
      </c>
      <c r="AX40" s="95">
        <v>0</v>
      </c>
      <c r="AY40" s="95">
        <v>0</v>
      </c>
      <c r="AZ40" s="95">
        <v>0</v>
      </c>
      <c r="BA40" s="95">
        <v>0</v>
      </c>
      <c r="BB40" s="95">
        <v>0</v>
      </c>
      <c r="BC40" s="95">
        <v>0</v>
      </c>
      <c r="BD40" s="95">
        <v>0</v>
      </c>
      <c r="BE40" s="95">
        <v>0</v>
      </c>
      <c r="BF40" s="95">
        <v>0</v>
      </c>
      <c r="BG40" s="95">
        <v>0</v>
      </c>
      <c r="BH40" s="95">
        <v>0</v>
      </c>
      <c r="BI40" s="95">
        <v>0</v>
      </c>
      <c r="BJ40" s="95">
        <v>0</v>
      </c>
      <c r="BK40" s="95">
        <v>0</v>
      </c>
      <c r="BL40" s="95">
        <v>0</v>
      </c>
      <c r="BM40" s="95">
        <v>0</v>
      </c>
      <c r="BN40" s="95">
        <v>0</v>
      </c>
      <c r="BO40" s="95">
        <v>0</v>
      </c>
      <c r="BP40" s="95">
        <v>0</v>
      </c>
      <c r="BQ40" s="95">
        <v>0</v>
      </c>
      <c r="BR40" s="121">
        <v>0</v>
      </c>
      <c r="BS40" s="121">
        <v>0</v>
      </c>
      <c r="BT40" s="121">
        <v>0</v>
      </c>
      <c r="BU40" s="121"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v>0</v>
      </c>
      <c r="CA40" s="121">
        <v>0</v>
      </c>
      <c r="CB40" s="121">
        <v>0</v>
      </c>
      <c r="CC40" s="121">
        <v>0</v>
      </c>
      <c r="CD40" s="121">
        <v>0</v>
      </c>
      <c r="CE40" s="121">
        <v>0</v>
      </c>
      <c r="CF40" s="121">
        <v>0</v>
      </c>
      <c r="CG40" s="121">
        <v>0</v>
      </c>
      <c r="CH40" s="121">
        <v>0</v>
      </c>
      <c r="CI40" s="121">
        <v>0</v>
      </c>
      <c r="CJ40" s="121">
        <v>0</v>
      </c>
      <c r="CK40" s="121">
        <v>0</v>
      </c>
      <c r="CL40" s="121">
        <v>0</v>
      </c>
    </row>
    <row r="41" spans="1:90" ht="13.2" customHeight="1" x14ac:dyDescent="0.25">
      <c r="A41" s="93" t="s">
        <v>1654</v>
      </c>
      <c r="B41" s="94" t="s">
        <v>1324</v>
      </c>
      <c r="C41" s="95">
        <v>77953810.420000002</v>
      </c>
      <c r="D41" s="95">
        <v>3978878.34</v>
      </c>
      <c r="E41" s="95">
        <v>5084696</v>
      </c>
      <c r="F41" s="95">
        <v>5056182.68</v>
      </c>
      <c r="G41" s="95">
        <v>3169096.82</v>
      </c>
      <c r="H41" s="95">
        <v>1849113.93</v>
      </c>
      <c r="I41" s="95">
        <v>2098893.75</v>
      </c>
      <c r="J41" s="95">
        <v>12708298.779999999</v>
      </c>
      <c r="K41" s="95">
        <v>6575424.4199999999</v>
      </c>
      <c r="L41" s="95">
        <v>6269956.9900000002</v>
      </c>
      <c r="M41" s="95">
        <v>64152454.390000001</v>
      </c>
      <c r="N41" s="95">
        <v>6590203.1299999999</v>
      </c>
      <c r="O41" s="95">
        <v>42029687.549999997</v>
      </c>
      <c r="P41" s="95">
        <v>3018374.36</v>
      </c>
      <c r="Q41" s="95">
        <v>4548145.09</v>
      </c>
      <c r="R41" s="95">
        <v>26809983.050000001</v>
      </c>
      <c r="S41" s="95">
        <v>3173844.83</v>
      </c>
      <c r="T41" s="95">
        <v>3536637.83</v>
      </c>
      <c r="U41" s="95">
        <v>2541422.6</v>
      </c>
      <c r="V41" s="95">
        <v>1226312.02</v>
      </c>
      <c r="W41" s="95">
        <v>100371849.20999999</v>
      </c>
      <c r="X41" s="95">
        <v>2016332.58</v>
      </c>
      <c r="Y41" s="95">
        <v>8820341.8300000001</v>
      </c>
      <c r="Z41" s="95">
        <v>2485339</v>
      </c>
      <c r="AA41" s="95">
        <v>812393.1</v>
      </c>
      <c r="AB41" s="95">
        <v>1486262</v>
      </c>
      <c r="AC41" s="95">
        <v>1487165.91</v>
      </c>
      <c r="AD41" s="95">
        <v>14386808</v>
      </c>
      <c r="AE41" s="95">
        <v>2258159.56</v>
      </c>
      <c r="AF41" s="95">
        <v>12866291.310000001</v>
      </c>
      <c r="AG41" s="95">
        <v>1944960</v>
      </c>
      <c r="AH41" s="95">
        <v>5341432</v>
      </c>
      <c r="AI41" s="95">
        <v>3149289.83</v>
      </c>
      <c r="AJ41" s="95">
        <v>2091562.51</v>
      </c>
      <c r="AK41" s="95">
        <v>197813829.93000001</v>
      </c>
      <c r="AL41" s="95">
        <v>2324636.13</v>
      </c>
      <c r="AM41" s="95">
        <v>1126388</v>
      </c>
      <c r="AN41" s="95">
        <v>7945161.9199999999</v>
      </c>
      <c r="AO41" s="95">
        <v>3946264</v>
      </c>
      <c r="AP41" s="95">
        <v>1827797</v>
      </c>
      <c r="AQ41" s="95">
        <v>273157.5</v>
      </c>
      <c r="AR41" s="95">
        <v>31932932.420000002</v>
      </c>
      <c r="AS41" s="95">
        <v>2049230.41</v>
      </c>
      <c r="AT41" s="95">
        <v>4358708.3600000003</v>
      </c>
      <c r="AU41" s="95">
        <v>2490969.25</v>
      </c>
      <c r="AV41" s="95">
        <v>1253332</v>
      </c>
      <c r="AW41" s="95">
        <v>1537591.25</v>
      </c>
      <c r="AX41" s="95">
        <v>1318697.81</v>
      </c>
      <c r="AY41" s="95">
        <v>1543535</v>
      </c>
      <c r="AZ41" s="95">
        <v>1347241</v>
      </c>
      <c r="BA41" s="95">
        <v>65382591.130000003</v>
      </c>
      <c r="BB41" s="95">
        <v>2425435.39</v>
      </c>
      <c r="BC41" s="95">
        <v>70200296.170000002</v>
      </c>
      <c r="BD41" s="95">
        <v>19857576.109999999</v>
      </c>
      <c r="BE41" s="95">
        <v>1357834.5</v>
      </c>
      <c r="BF41" s="95">
        <v>2236186.0299999998</v>
      </c>
      <c r="BG41" s="95">
        <v>37312377.350000001</v>
      </c>
      <c r="BH41" s="95">
        <v>1335980.5</v>
      </c>
      <c r="BI41" s="95">
        <v>850189.48</v>
      </c>
      <c r="BJ41" s="95">
        <v>5564301.5300000003</v>
      </c>
      <c r="BK41" s="95">
        <v>3479553.42</v>
      </c>
      <c r="BL41" s="95">
        <v>67346877.159999996</v>
      </c>
      <c r="BM41" s="95">
        <v>6982422.8200000003</v>
      </c>
      <c r="BN41" s="95">
        <v>13722738.35</v>
      </c>
      <c r="BO41" s="95">
        <v>6668787.4100000001</v>
      </c>
      <c r="BP41" s="95">
        <v>4099946.59</v>
      </c>
      <c r="BQ41" s="95">
        <v>5030066</v>
      </c>
      <c r="BR41" s="121">
        <v>538923634.44000006</v>
      </c>
      <c r="BS41" s="121">
        <v>3870035</v>
      </c>
      <c r="BT41" s="121">
        <v>7483208.6699999999</v>
      </c>
      <c r="BU41" s="121">
        <v>34917989</v>
      </c>
      <c r="BV41" s="95">
        <v>11135</v>
      </c>
      <c r="BW41" s="121">
        <v>4666319.1900000004</v>
      </c>
      <c r="BX41" s="121">
        <v>12746272.5</v>
      </c>
      <c r="BY41" s="121">
        <v>1085393.3</v>
      </c>
      <c r="BZ41" s="121">
        <v>1645424</v>
      </c>
      <c r="CA41" s="121">
        <v>3147687</v>
      </c>
      <c r="CB41" s="121">
        <v>21603877.550000001</v>
      </c>
      <c r="CC41" s="121">
        <v>9878084.5999999996</v>
      </c>
      <c r="CD41" s="121">
        <v>6655733.4299999997</v>
      </c>
      <c r="CE41" s="121">
        <v>9033182.5199999996</v>
      </c>
      <c r="CF41" s="121">
        <v>1460609.31</v>
      </c>
      <c r="CG41" s="121">
        <v>977338.75</v>
      </c>
      <c r="CH41" s="121">
        <v>916385</v>
      </c>
      <c r="CI41" s="121">
        <v>1249540</v>
      </c>
      <c r="CJ41" s="121">
        <v>16443389.49</v>
      </c>
      <c r="CK41" s="121">
        <v>1479077.71</v>
      </c>
      <c r="CL41" s="121">
        <v>842410.25</v>
      </c>
    </row>
    <row r="42" spans="1:90" ht="13.2" customHeight="1" x14ac:dyDescent="0.25">
      <c r="A42" s="93" t="s">
        <v>1655</v>
      </c>
      <c r="B42" s="94" t="s">
        <v>1325</v>
      </c>
      <c r="C42" s="95">
        <v>34942628.68</v>
      </c>
      <c r="D42" s="95">
        <v>300735.45</v>
      </c>
      <c r="E42" s="95">
        <v>677622</v>
      </c>
      <c r="F42" s="95">
        <v>739475</v>
      </c>
      <c r="G42" s="95">
        <v>1295421</v>
      </c>
      <c r="H42" s="95">
        <v>1433828.98</v>
      </c>
      <c r="I42" s="95">
        <v>61584.45</v>
      </c>
      <c r="J42" s="95">
        <v>5725982.2800000003</v>
      </c>
      <c r="K42" s="95">
        <v>859939.01</v>
      </c>
      <c r="L42" s="95">
        <v>1257977</v>
      </c>
      <c r="M42" s="95">
        <v>2185021</v>
      </c>
      <c r="N42" s="95">
        <v>285833.07</v>
      </c>
      <c r="O42" s="95">
        <v>11310466.25</v>
      </c>
      <c r="P42" s="95">
        <v>280101.65999999997</v>
      </c>
      <c r="Q42" s="95">
        <v>345315.5</v>
      </c>
      <c r="R42" s="95">
        <v>3336282.98</v>
      </c>
      <c r="S42" s="95">
        <v>1021994.55</v>
      </c>
      <c r="T42" s="95">
        <v>93500</v>
      </c>
      <c r="U42" s="95">
        <v>125618.5</v>
      </c>
      <c r="V42" s="95">
        <v>9720</v>
      </c>
      <c r="W42" s="95">
        <v>38589674.640000001</v>
      </c>
      <c r="X42" s="95">
        <v>134654.51</v>
      </c>
      <c r="Y42" s="95">
        <v>91486</v>
      </c>
      <c r="Z42" s="95">
        <v>202700</v>
      </c>
      <c r="AA42" s="95">
        <v>66198</v>
      </c>
      <c r="AB42" s="95">
        <v>148969</v>
      </c>
      <c r="AC42" s="95">
        <v>19651</v>
      </c>
      <c r="AD42" s="95">
        <v>0</v>
      </c>
      <c r="AE42" s="95">
        <v>57510</v>
      </c>
      <c r="AF42" s="95">
        <v>106572.65</v>
      </c>
      <c r="AG42" s="95">
        <v>129900</v>
      </c>
      <c r="AH42" s="95">
        <v>0</v>
      </c>
      <c r="AI42" s="95">
        <v>0</v>
      </c>
      <c r="AJ42" s="95">
        <v>761106</v>
      </c>
      <c r="AK42" s="95">
        <v>153399648.99000001</v>
      </c>
      <c r="AL42" s="95">
        <v>238004</v>
      </c>
      <c r="AM42" s="95">
        <v>585342.5</v>
      </c>
      <c r="AN42" s="95">
        <v>1207302</v>
      </c>
      <c r="AO42" s="95">
        <v>802297</v>
      </c>
      <c r="AP42" s="95">
        <v>100131</v>
      </c>
      <c r="AQ42" s="95">
        <v>92948.5</v>
      </c>
      <c r="AR42" s="95">
        <v>22704471.289999999</v>
      </c>
      <c r="AS42" s="95">
        <v>232359.4</v>
      </c>
      <c r="AT42" s="95">
        <v>979361</v>
      </c>
      <c r="AU42" s="95">
        <v>206332.79</v>
      </c>
      <c r="AV42" s="95">
        <v>172457</v>
      </c>
      <c r="AW42" s="95">
        <v>353443.75</v>
      </c>
      <c r="AX42" s="95">
        <v>1347180.69</v>
      </c>
      <c r="AY42" s="95">
        <v>191178</v>
      </c>
      <c r="AZ42" s="95">
        <v>107882</v>
      </c>
      <c r="BA42" s="95">
        <v>6434625.1299999999</v>
      </c>
      <c r="BB42" s="95">
        <v>299740</v>
      </c>
      <c r="BC42" s="95">
        <v>28169837</v>
      </c>
      <c r="BD42" s="95">
        <v>6891918.7599999998</v>
      </c>
      <c r="BE42" s="95">
        <v>69733</v>
      </c>
      <c r="BF42" s="95">
        <v>61735.75</v>
      </c>
      <c r="BG42" s="95">
        <v>12506078.5</v>
      </c>
      <c r="BH42" s="95">
        <v>48794.5</v>
      </c>
      <c r="BI42" s="95">
        <v>79141.8</v>
      </c>
      <c r="BJ42" s="95">
        <v>122372</v>
      </c>
      <c r="BK42" s="95">
        <v>349833.5</v>
      </c>
      <c r="BL42" s="95">
        <v>7663230.25</v>
      </c>
      <c r="BM42" s="95">
        <v>861341</v>
      </c>
      <c r="BN42" s="95">
        <v>44310.25</v>
      </c>
      <c r="BO42" s="95">
        <v>129372.5</v>
      </c>
      <c r="BP42" s="95">
        <v>266958</v>
      </c>
      <c r="BQ42" s="95">
        <v>199472</v>
      </c>
      <c r="BR42" s="121">
        <v>101257792.47</v>
      </c>
      <c r="BS42" s="121">
        <v>496809</v>
      </c>
      <c r="BT42" s="121">
        <v>1392436.17</v>
      </c>
      <c r="BU42" s="121">
        <v>10734254</v>
      </c>
      <c r="BV42" s="121">
        <v>360190</v>
      </c>
      <c r="BW42" s="121">
        <v>822871.5</v>
      </c>
      <c r="BX42" s="121">
        <v>3626042.5</v>
      </c>
      <c r="BY42" s="121">
        <v>88602</v>
      </c>
      <c r="BZ42" s="121">
        <v>374800</v>
      </c>
      <c r="CA42" s="121">
        <v>247507</v>
      </c>
      <c r="CB42" s="121">
        <v>208220</v>
      </c>
      <c r="CC42" s="121">
        <v>704968.75</v>
      </c>
      <c r="CD42" s="121">
        <v>2867323</v>
      </c>
      <c r="CE42" s="121">
        <v>2084942.01</v>
      </c>
      <c r="CF42" s="121">
        <v>28212</v>
      </c>
      <c r="CG42" s="121">
        <v>1190832</v>
      </c>
      <c r="CH42" s="121">
        <v>113073</v>
      </c>
      <c r="CI42" s="121">
        <v>476074</v>
      </c>
      <c r="CJ42" s="121">
        <v>109687.5</v>
      </c>
      <c r="CK42" s="121">
        <v>61091</v>
      </c>
      <c r="CL42" s="121">
        <v>326599.59999999998</v>
      </c>
    </row>
    <row r="43" spans="1:90" ht="13.2" customHeight="1" x14ac:dyDescent="0.25">
      <c r="A43" s="93" t="s">
        <v>1656</v>
      </c>
      <c r="B43" s="94" t="s">
        <v>1326</v>
      </c>
      <c r="C43" s="95">
        <v>240521</v>
      </c>
      <c r="D43" s="95">
        <v>0</v>
      </c>
      <c r="E43" s="95">
        <v>0</v>
      </c>
      <c r="F43" s="95">
        <v>0</v>
      </c>
      <c r="G43" s="95">
        <v>1420377</v>
      </c>
      <c r="H43" s="95">
        <v>0</v>
      </c>
      <c r="I43" s="95">
        <v>0</v>
      </c>
      <c r="J43" s="95">
        <v>115940.5</v>
      </c>
      <c r="K43" s="95">
        <v>0</v>
      </c>
      <c r="L43" s="95">
        <v>1958621</v>
      </c>
      <c r="M43" s="95">
        <v>22003</v>
      </c>
      <c r="N43" s="95">
        <v>48493.41</v>
      </c>
      <c r="O43" s="95">
        <v>54897.25</v>
      </c>
      <c r="P43" s="95">
        <v>3880.85</v>
      </c>
      <c r="Q43" s="95">
        <v>24016</v>
      </c>
      <c r="R43" s="95">
        <v>6222841.5700000003</v>
      </c>
      <c r="S43" s="95">
        <v>1566605.25</v>
      </c>
      <c r="T43" s="95">
        <v>28526</v>
      </c>
      <c r="U43" s="95">
        <v>53261.5</v>
      </c>
      <c r="V43" s="95">
        <v>1177.5</v>
      </c>
      <c r="W43" s="95">
        <v>2075176.14</v>
      </c>
      <c r="X43" s="95">
        <v>0</v>
      </c>
      <c r="Y43" s="95">
        <v>0</v>
      </c>
      <c r="Z43" s="95">
        <v>424244</v>
      </c>
      <c r="AA43" s="95">
        <v>10935</v>
      </c>
      <c r="AB43" s="95">
        <v>39239</v>
      </c>
      <c r="AC43" s="95">
        <v>0</v>
      </c>
      <c r="AD43" s="95">
        <v>226151</v>
      </c>
      <c r="AE43" s="95">
        <v>0</v>
      </c>
      <c r="AF43" s="95">
        <v>56408</v>
      </c>
      <c r="AG43" s="95">
        <v>0</v>
      </c>
      <c r="AH43" s="95">
        <v>75124.5</v>
      </c>
      <c r="AI43" s="95">
        <v>0</v>
      </c>
      <c r="AJ43" s="95">
        <v>0</v>
      </c>
      <c r="AK43" s="95">
        <v>62318903.030000001</v>
      </c>
      <c r="AL43" s="95">
        <v>226477</v>
      </c>
      <c r="AM43" s="95">
        <v>0</v>
      </c>
      <c r="AN43" s="95">
        <v>257157.5</v>
      </c>
      <c r="AO43" s="95">
        <v>65372</v>
      </c>
      <c r="AP43" s="95">
        <v>0</v>
      </c>
      <c r="AQ43" s="95">
        <v>360</v>
      </c>
      <c r="AR43" s="95">
        <v>5352015.97</v>
      </c>
      <c r="AS43" s="95">
        <v>0</v>
      </c>
      <c r="AT43" s="95">
        <v>25730</v>
      </c>
      <c r="AU43" s="95">
        <v>0</v>
      </c>
      <c r="AV43" s="95">
        <v>0</v>
      </c>
      <c r="AW43" s="95">
        <v>0</v>
      </c>
      <c r="AX43" s="95">
        <v>0</v>
      </c>
      <c r="AY43" s="95">
        <v>0</v>
      </c>
      <c r="AZ43" s="95">
        <v>0</v>
      </c>
      <c r="BA43" s="95">
        <v>0</v>
      </c>
      <c r="BB43" s="95">
        <v>0</v>
      </c>
      <c r="BC43" s="95">
        <v>0</v>
      </c>
      <c r="BD43" s="95">
        <v>0</v>
      </c>
      <c r="BE43" s="95">
        <v>0</v>
      </c>
      <c r="BF43" s="95">
        <v>0</v>
      </c>
      <c r="BG43" s="95">
        <v>0</v>
      </c>
      <c r="BH43" s="95">
        <v>0</v>
      </c>
      <c r="BI43" s="95">
        <v>75261</v>
      </c>
      <c r="BJ43" s="95">
        <v>21737</v>
      </c>
      <c r="BK43" s="95">
        <v>1126731</v>
      </c>
      <c r="BL43" s="95">
        <v>234540.5</v>
      </c>
      <c r="BM43" s="95">
        <v>1652100</v>
      </c>
      <c r="BN43" s="95">
        <v>0</v>
      </c>
      <c r="BO43" s="95">
        <v>0</v>
      </c>
      <c r="BP43" s="95">
        <v>816630.75</v>
      </c>
      <c r="BQ43" s="95">
        <v>911902</v>
      </c>
      <c r="BR43" s="121">
        <v>23175476.850000001</v>
      </c>
      <c r="BS43" s="95">
        <v>68364</v>
      </c>
      <c r="BT43" s="95">
        <v>0</v>
      </c>
      <c r="BU43" s="95">
        <v>0</v>
      </c>
      <c r="BV43" s="95">
        <v>7279</v>
      </c>
      <c r="BW43" s="121">
        <v>143175.82999999999</v>
      </c>
      <c r="BX43" s="95">
        <v>0</v>
      </c>
      <c r="BY43" s="95">
        <v>3944.5</v>
      </c>
      <c r="BZ43" s="95">
        <v>425474</v>
      </c>
      <c r="CA43" s="95">
        <v>0</v>
      </c>
      <c r="CB43" s="121">
        <v>505</v>
      </c>
      <c r="CC43" s="95">
        <v>0</v>
      </c>
      <c r="CD43" s="95">
        <v>38692</v>
      </c>
      <c r="CE43" s="95">
        <v>0</v>
      </c>
      <c r="CF43" s="121">
        <v>43242</v>
      </c>
      <c r="CG43" s="95">
        <v>29606.12</v>
      </c>
      <c r="CH43" s="121">
        <v>80900</v>
      </c>
      <c r="CI43" s="95">
        <v>0</v>
      </c>
      <c r="CJ43" s="121">
        <v>0</v>
      </c>
      <c r="CK43" s="121">
        <v>54957</v>
      </c>
      <c r="CL43" s="95">
        <v>3839.5</v>
      </c>
    </row>
    <row r="44" spans="1:90" ht="13.2" customHeight="1" x14ac:dyDescent="0.25">
      <c r="A44" s="93" t="s">
        <v>1657</v>
      </c>
      <c r="B44" s="94" t="s">
        <v>1215</v>
      </c>
      <c r="C44" s="95">
        <v>0</v>
      </c>
      <c r="D44" s="95">
        <v>0</v>
      </c>
      <c r="E44" s="95">
        <v>0</v>
      </c>
      <c r="F44" s="95">
        <v>0</v>
      </c>
      <c r="G44" s="95">
        <v>0</v>
      </c>
      <c r="H44" s="95">
        <v>0</v>
      </c>
      <c r="I44" s="95">
        <v>0</v>
      </c>
      <c r="J44" s="95">
        <v>0</v>
      </c>
      <c r="K44" s="95">
        <v>0</v>
      </c>
      <c r="L44" s="95">
        <v>0</v>
      </c>
      <c r="M44" s="95">
        <v>0</v>
      </c>
      <c r="N44" s="95">
        <v>0</v>
      </c>
      <c r="O44" s="95">
        <v>0</v>
      </c>
      <c r="P44" s="95">
        <v>0</v>
      </c>
      <c r="Q44" s="95">
        <v>0</v>
      </c>
      <c r="R44" s="95">
        <v>0</v>
      </c>
      <c r="S44" s="95">
        <v>0</v>
      </c>
      <c r="T44" s="95">
        <v>0</v>
      </c>
      <c r="U44" s="95">
        <v>0</v>
      </c>
      <c r="V44" s="95">
        <v>0</v>
      </c>
      <c r="W44" s="95">
        <v>0</v>
      </c>
      <c r="X44" s="95">
        <v>0</v>
      </c>
      <c r="Y44" s="95">
        <v>0</v>
      </c>
      <c r="Z44" s="95">
        <v>0</v>
      </c>
      <c r="AA44" s="95">
        <v>0</v>
      </c>
      <c r="AB44" s="95">
        <v>0</v>
      </c>
      <c r="AC44" s="95">
        <v>0</v>
      </c>
      <c r="AD44" s="95">
        <v>0</v>
      </c>
      <c r="AE44" s="95">
        <v>0</v>
      </c>
      <c r="AF44" s="95">
        <v>0</v>
      </c>
      <c r="AG44" s="95">
        <v>0</v>
      </c>
      <c r="AH44" s="95">
        <v>0</v>
      </c>
      <c r="AI44" s="95">
        <v>0</v>
      </c>
      <c r="AJ44" s="95">
        <v>0</v>
      </c>
      <c r="AK44" s="95">
        <v>0</v>
      </c>
      <c r="AL44" s="95">
        <v>0</v>
      </c>
      <c r="AM44" s="95">
        <v>0</v>
      </c>
      <c r="AN44" s="95">
        <v>0</v>
      </c>
      <c r="AO44" s="95">
        <v>0</v>
      </c>
      <c r="AP44" s="95">
        <v>0</v>
      </c>
      <c r="AQ44" s="95">
        <v>0</v>
      </c>
      <c r="AR44" s="95">
        <v>0</v>
      </c>
      <c r="AS44" s="95">
        <v>0</v>
      </c>
      <c r="AT44" s="95">
        <v>0</v>
      </c>
      <c r="AU44" s="95">
        <v>0</v>
      </c>
      <c r="AV44" s="95">
        <v>0</v>
      </c>
      <c r="AW44" s="95">
        <v>0</v>
      </c>
      <c r="AX44" s="95">
        <v>0</v>
      </c>
      <c r="AY44" s="95">
        <v>0</v>
      </c>
      <c r="AZ44" s="95">
        <v>0</v>
      </c>
      <c r="BA44" s="95">
        <v>0</v>
      </c>
      <c r="BB44" s="95">
        <v>0</v>
      </c>
      <c r="BC44" s="95">
        <v>0</v>
      </c>
      <c r="BD44" s="95">
        <v>0</v>
      </c>
      <c r="BE44" s="95">
        <v>0</v>
      </c>
      <c r="BF44" s="95">
        <v>0</v>
      </c>
      <c r="BG44" s="95">
        <v>0</v>
      </c>
      <c r="BH44" s="95">
        <v>0</v>
      </c>
      <c r="BI44" s="95">
        <v>0</v>
      </c>
      <c r="BJ44" s="95">
        <v>0</v>
      </c>
      <c r="BK44" s="95">
        <v>0</v>
      </c>
      <c r="BL44" s="95">
        <v>0</v>
      </c>
      <c r="BM44" s="95">
        <v>0</v>
      </c>
      <c r="BN44" s="95">
        <v>0</v>
      </c>
      <c r="BO44" s="95">
        <v>0</v>
      </c>
      <c r="BP44" s="95">
        <v>0</v>
      </c>
      <c r="BQ44" s="95">
        <v>0</v>
      </c>
      <c r="BR44" s="121">
        <v>0</v>
      </c>
      <c r="BS44" s="121">
        <v>0</v>
      </c>
      <c r="BT44" s="95">
        <v>0</v>
      </c>
      <c r="BU44" s="121">
        <v>0</v>
      </c>
      <c r="BV44" s="95">
        <v>0</v>
      </c>
      <c r="BW44" s="121">
        <v>0</v>
      </c>
      <c r="BX44" s="121">
        <v>0</v>
      </c>
      <c r="BY44" s="121">
        <v>0</v>
      </c>
      <c r="BZ44" s="121">
        <v>0</v>
      </c>
      <c r="CA44" s="121">
        <v>0</v>
      </c>
      <c r="CB44" s="121">
        <v>0</v>
      </c>
      <c r="CC44" s="121">
        <v>0</v>
      </c>
      <c r="CD44" s="121">
        <v>0</v>
      </c>
      <c r="CE44" s="121">
        <v>0</v>
      </c>
      <c r="CF44" s="121">
        <v>0</v>
      </c>
      <c r="CG44" s="121">
        <v>0</v>
      </c>
      <c r="CH44" s="121">
        <v>0</v>
      </c>
      <c r="CI44" s="121">
        <v>0</v>
      </c>
      <c r="CJ44" s="121">
        <v>0</v>
      </c>
      <c r="CK44" s="121">
        <v>0</v>
      </c>
      <c r="CL44" s="121">
        <v>0</v>
      </c>
    </row>
    <row r="45" spans="1:90" ht="13.2" customHeight="1" x14ac:dyDescent="0.25">
      <c r="A45" s="93" t="s">
        <v>1658</v>
      </c>
      <c r="B45" s="94" t="s">
        <v>1327</v>
      </c>
      <c r="C45" s="95">
        <v>427132.25</v>
      </c>
      <c r="D45" s="95">
        <v>8374</v>
      </c>
      <c r="E45" s="95">
        <v>544494.5</v>
      </c>
      <c r="F45" s="95">
        <v>158087.44</v>
      </c>
      <c r="G45" s="95">
        <v>29251</v>
      </c>
      <c r="H45" s="95">
        <v>1255430</v>
      </c>
      <c r="I45" s="95">
        <v>194125.55</v>
      </c>
      <c r="J45" s="95">
        <v>4872976.37</v>
      </c>
      <c r="K45" s="95">
        <v>2135107.7400000002</v>
      </c>
      <c r="L45" s="95">
        <v>100452.75</v>
      </c>
      <c r="M45" s="95">
        <v>1888016.5</v>
      </c>
      <c r="N45" s="95">
        <v>24253.79</v>
      </c>
      <c r="O45" s="95">
        <v>3867861.25</v>
      </c>
      <c r="P45" s="95">
        <v>215482.99</v>
      </c>
      <c r="Q45" s="95">
        <v>712629.35</v>
      </c>
      <c r="R45" s="95">
        <v>0</v>
      </c>
      <c r="S45" s="95">
        <v>490232.25</v>
      </c>
      <c r="T45" s="95">
        <v>144905.5</v>
      </c>
      <c r="U45" s="95">
        <v>8148</v>
      </c>
      <c r="V45" s="95">
        <v>250639.5</v>
      </c>
      <c r="W45" s="95">
        <v>840487.1</v>
      </c>
      <c r="X45" s="95">
        <v>116477.55</v>
      </c>
      <c r="Y45" s="95">
        <v>230126</v>
      </c>
      <c r="Z45" s="95">
        <v>1907</v>
      </c>
      <c r="AA45" s="95">
        <v>18842</v>
      </c>
      <c r="AB45" s="95">
        <v>33618</v>
      </c>
      <c r="AC45" s="95">
        <v>39735.93</v>
      </c>
      <c r="AD45" s="95">
        <v>130173</v>
      </c>
      <c r="AE45" s="95">
        <v>78557</v>
      </c>
      <c r="AF45" s="95">
        <v>56894.15</v>
      </c>
      <c r="AG45" s="95">
        <v>194240.25</v>
      </c>
      <c r="AH45" s="95">
        <v>102779.9</v>
      </c>
      <c r="AI45" s="95">
        <v>2705</v>
      </c>
      <c r="AJ45" s="95">
        <v>433831.43</v>
      </c>
      <c r="AK45" s="95">
        <v>20849039</v>
      </c>
      <c r="AL45" s="95">
        <v>193596</v>
      </c>
      <c r="AM45" s="95">
        <v>34397.5</v>
      </c>
      <c r="AN45" s="95">
        <v>570694</v>
      </c>
      <c r="AO45" s="95">
        <v>116240</v>
      </c>
      <c r="AP45" s="95">
        <v>58084</v>
      </c>
      <c r="AQ45" s="95">
        <v>11642</v>
      </c>
      <c r="AR45" s="95">
        <v>1777489</v>
      </c>
      <c r="AS45" s="95">
        <v>390874.45</v>
      </c>
      <c r="AT45" s="95">
        <v>362106.97</v>
      </c>
      <c r="AU45" s="95">
        <v>1349295.23</v>
      </c>
      <c r="AV45" s="95">
        <v>342112</v>
      </c>
      <c r="AW45" s="95">
        <v>58462.5</v>
      </c>
      <c r="AX45" s="95">
        <v>53705.25</v>
      </c>
      <c r="AY45" s="95">
        <v>252344</v>
      </c>
      <c r="AZ45" s="95">
        <v>49332</v>
      </c>
      <c r="BA45" s="95">
        <v>4880610.08</v>
      </c>
      <c r="BB45" s="95">
        <v>96647.27</v>
      </c>
      <c r="BC45" s="95">
        <v>7133410.25</v>
      </c>
      <c r="BD45" s="95">
        <v>1494487.95</v>
      </c>
      <c r="BE45" s="95">
        <v>62365</v>
      </c>
      <c r="BF45" s="95">
        <v>1623757.26</v>
      </c>
      <c r="BG45" s="95">
        <v>1099450.25</v>
      </c>
      <c r="BH45" s="95">
        <v>25399</v>
      </c>
      <c r="BI45" s="95">
        <v>247689.15</v>
      </c>
      <c r="BJ45" s="95">
        <v>159746.54</v>
      </c>
      <c r="BK45" s="95">
        <v>21068</v>
      </c>
      <c r="BL45" s="95">
        <v>7774855.5</v>
      </c>
      <c r="BM45" s="95">
        <v>334474.2</v>
      </c>
      <c r="BN45" s="95">
        <v>2410713.4</v>
      </c>
      <c r="BO45" s="95">
        <v>654176.5</v>
      </c>
      <c r="BP45" s="95">
        <v>84725</v>
      </c>
      <c r="BQ45" s="95">
        <v>609608.12</v>
      </c>
      <c r="BR45" s="121">
        <v>7723979.25</v>
      </c>
      <c r="BS45" s="121">
        <v>526983</v>
      </c>
      <c r="BT45" s="121">
        <v>207126.78</v>
      </c>
      <c r="BU45" s="121">
        <v>543742.07999999996</v>
      </c>
      <c r="BV45" s="121">
        <v>7339</v>
      </c>
      <c r="BW45" s="121">
        <v>183959.7</v>
      </c>
      <c r="BX45" s="121">
        <v>462658.5</v>
      </c>
      <c r="BY45" s="121">
        <v>149297.35</v>
      </c>
      <c r="BZ45" s="121">
        <v>163389</v>
      </c>
      <c r="CA45" s="121">
        <v>245611</v>
      </c>
      <c r="CB45" s="121">
        <v>78724.75</v>
      </c>
      <c r="CC45" s="121">
        <v>2301255.5</v>
      </c>
      <c r="CD45" s="121">
        <v>2650930.2799999998</v>
      </c>
      <c r="CE45" s="121">
        <v>800396</v>
      </c>
      <c r="CF45" s="121">
        <v>70348</v>
      </c>
      <c r="CG45" s="121">
        <v>33287.75</v>
      </c>
      <c r="CH45" s="121">
        <v>21383</v>
      </c>
      <c r="CI45" s="121">
        <v>116594</v>
      </c>
      <c r="CJ45" s="121">
        <v>838114.71</v>
      </c>
      <c r="CK45" s="121">
        <v>8441</v>
      </c>
      <c r="CL45" s="121">
        <v>222277.85</v>
      </c>
    </row>
    <row r="46" spans="1:90" ht="13.2" customHeight="1" x14ac:dyDescent="0.25">
      <c r="A46" s="93" t="s">
        <v>1659</v>
      </c>
      <c r="B46" s="94" t="s">
        <v>1328</v>
      </c>
      <c r="C46" s="95">
        <v>657711.32999999996</v>
      </c>
      <c r="D46" s="95">
        <v>88003.5</v>
      </c>
      <c r="E46" s="95">
        <v>13184</v>
      </c>
      <c r="F46" s="95">
        <v>3089.5</v>
      </c>
      <c r="G46" s="95">
        <v>34822</v>
      </c>
      <c r="H46" s="95">
        <v>16460</v>
      </c>
      <c r="I46" s="95">
        <v>82006.75</v>
      </c>
      <c r="J46" s="95">
        <v>2787885.6</v>
      </c>
      <c r="K46" s="95">
        <v>611631.86</v>
      </c>
      <c r="L46" s="95">
        <v>0</v>
      </c>
      <c r="M46" s="95">
        <v>0</v>
      </c>
      <c r="N46" s="95">
        <v>1251977.26</v>
      </c>
      <c r="O46" s="95">
        <v>0</v>
      </c>
      <c r="P46" s="95">
        <v>158140.85</v>
      </c>
      <c r="Q46" s="95">
        <v>58978</v>
      </c>
      <c r="R46" s="95">
        <v>2195793.85</v>
      </c>
      <c r="S46" s="95">
        <v>9707.25</v>
      </c>
      <c r="T46" s="95">
        <v>0</v>
      </c>
      <c r="U46" s="95">
        <v>2043</v>
      </c>
      <c r="V46" s="95">
        <v>22545.5</v>
      </c>
      <c r="W46" s="95">
        <v>556373.42000000004</v>
      </c>
      <c r="X46" s="95">
        <v>86198.75</v>
      </c>
      <c r="Y46" s="95">
        <v>209286.27</v>
      </c>
      <c r="Z46" s="95">
        <v>0</v>
      </c>
      <c r="AA46" s="95">
        <v>0</v>
      </c>
      <c r="AB46" s="95">
        <v>0</v>
      </c>
      <c r="AC46" s="95">
        <v>79862</v>
      </c>
      <c r="AD46" s="95">
        <v>568579</v>
      </c>
      <c r="AE46" s="95">
        <v>73410</v>
      </c>
      <c r="AF46" s="95">
        <v>52120.78</v>
      </c>
      <c r="AG46" s="95">
        <v>0</v>
      </c>
      <c r="AH46" s="95">
        <v>0</v>
      </c>
      <c r="AI46" s="95">
        <v>0</v>
      </c>
      <c r="AJ46" s="95">
        <v>15053</v>
      </c>
      <c r="AK46" s="95">
        <v>17874143.260000002</v>
      </c>
      <c r="AL46" s="95">
        <v>0</v>
      </c>
      <c r="AM46" s="95">
        <v>60914.5</v>
      </c>
      <c r="AN46" s="95">
        <v>136329</v>
      </c>
      <c r="AO46" s="95">
        <v>0</v>
      </c>
      <c r="AP46" s="95">
        <v>0</v>
      </c>
      <c r="AQ46" s="95">
        <v>4025</v>
      </c>
      <c r="AR46" s="95">
        <v>1715598</v>
      </c>
      <c r="AS46" s="95">
        <v>144482.51</v>
      </c>
      <c r="AT46" s="95">
        <v>0</v>
      </c>
      <c r="AU46" s="95">
        <v>30661.57</v>
      </c>
      <c r="AV46" s="95">
        <v>96588</v>
      </c>
      <c r="AW46" s="95">
        <v>0</v>
      </c>
      <c r="AX46" s="95">
        <v>16236.25</v>
      </c>
      <c r="AY46" s="95">
        <v>5688</v>
      </c>
      <c r="AZ46" s="95">
        <v>0</v>
      </c>
      <c r="BA46" s="95">
        <v>3852907.22</v>
      </c>
      <c r="BB46" s="95">
        <v>876</v>
      </c>
      <c r="BC46" s="95">
        <v>10060771.33</v>
      </c>
      <c r="BD46" s="95">
        <v>1023240.8</v>
      </c>
      <c r="BE46" s="95">
        <v>0</v>
      </c>
      <c r="BF46" s="95">
        <v>0</v>
      </c>
      <c r="BG46" s="95">
        <v>0</v>
      </c>
      <c r="BH46" s="95">
        <v>0</v>
      </c>
      <c r="BI46" s="95">
        <v>0</v>
      </c>
      <c r="BJ46" s="95">
        <v>333585</v>
      </c>
      <c r="BK46" s="95">
        <v>0</v>
      </c>
      <c r="BL46" s="95">
        <v>5607081.0700000003</v>
      </c>
      <c r="BM46" s="95">
        <v>96796.63</v>
      </c>
      <c r="BN46" s="95">
        <v>4428.25</v>
      </c>
      <c r="BO46" s="95">
        <v>8156</v>
      </c>
      <c r="BP46" s="95">
        <v>0</v>
      </c>
      <c r="BQ46" s="95">
        <v>0</v>
      </c>
      <c r="BR46" s="121">
        <v>9597032.0500000007</v>
      </c>
      <c r="BS46" s="95">
        <v>0</v>
      </c>
      <c r="BT46" s="95">
        <v>0</v>
      </c>
      <c r="BU46" s="121">
        <v>50</v>
      </c>
      <c r="BV46" s="95">
        <v>0</v>
      </c>
      <c r="BW46" s="95">
        <v>0</v>
      </c>
      <c r="BX46" s="95">
        <v>264185.99</v>
      </c>
      <c r="BY46" s="95">
        <v>0</v>
      </c>
      <c r="BZ46" s="95">
        <v>0</v>
      </c>
      <c r="CA46" s="95">
        <v>0</v>
      </c>
      <c r="CB46" s="121">
        <v>0</v>
      </c>
      <c r="CC46" s="95">
        <v>2370.56</v>
      </c>
      <c r="CD46" s="95">
        <v>0</v>
      </c>
      <c r="CE46" s="121">
        <v>40041.5</v>
      </c>
      <c r="CF46" s="121">
        <v>63643</v>
      </c>
      <c r="CG46" s="95">
        <v>0</v>
      </c>
      <c r="CH46" s="95">
        <v>0</v>
      </c>
      <c r="CI46" s="95">
        <v>0</v>
      </c>
      <c r="CJ46" s="121">
        <v>139104.59</v>
      </c>
      <c r="CK46" s="121">
        <v>7472</v>
      </c>
      <c r="CL46" s="95">
        <v>0</v>
      </c>
    </row>
    <row r="47" spans="1:90" ht="13.2" customHeight="1" x14ac:dyDescent="0.25">
      <c r="A47" s="93" t="s">
        <v>1660</v>
      </c>
      <c r="B47" s="94" t="s">
        <v>1329</v>
      </c>
      <c r="C47" s="95">
        <v>0</v>
      </c>
      <c r="D47" s="95">
        <v>0</v>
      </c>
      <c r="E47" s="95">
        <v>0</v>
      </c>
      <c r="F47" s="95">
        <v>0</v>
      </c>
      <c r="G47" s="95">
        <v>0</v>
      </c>
      <c r="H47" s="95">
        <v>0</v>
      </c>
      <c r="I47" s="95">
        <v>0</v>
      </c>
      <c r="J47" s="95">
        <v>0</v>
      </c>
      <c r="K47" s="95">
        <v>0</v>
      </c>
      <c r="L47" s="95">
        <v>0</v>
      </c>
      <c r="M47" s="95">
        <v>0</v>
      </c>
      <c r="N47" s="95">
        <v>0</v>
      </c>
      <c r="O47" s="95">
        <v>50442</v>
      </c>
      <c r="P47" s="95">
        <v>0</v>
      </c>
      <c r="Q47" s="95">
        <v>0</v>
      </c>
      <c r="R47" s="95">
        <v>0</v>
      </c>
      <c r="S47" s="95">
        <v>0</v>
      </c>
      <c r="T47" s="95">
        <v>0</v>
      </c>
      <c r="U47" s="95">
        <v>0</v>
      </c>
      <c r="V47" s="95">
        <v>0</v>
      </c>
      <c r="W47" s="95">
        <v>0</v>
      </c>
      <c r="X47" s="95">
        <v>0</v>
      </c>
      <c r="Y47" s="95">
        <v>0</v>
      </c>
      <c r="Z47" s="95">
        <v>0</v>
      </c>
      <c r="AA47" s="95">
        <v>0</v>
      </c>
      <c r="AB47" s="95">
        <v>0</v>
      </c>
      <c r="AC47" s="95">
        <v>0</v>
      </c>
      <c r="AD47" s="95">
        <v>0</v>
      </c>
      <c r="AE47" s="95">
        <v>0</v>
      </c>
      <c r="AF47" s="95">
        <v>0</v>
      </c>
      <c r="AG47" s="95">
        <v>0</v>
      </c>
      <c r="AH47" s="95">
        <v>0</v>
      </c>
      <c r="AI47" s="95">
        <v>0</v>
      </c>
      <c r="AJ47" s="95">
        <v>0</v>
      </c>
      <c r="AK47" s="95">
        <v>0</v>
      </c>
      <c r="AL47" s="95">
        <v>0</v>
      </c>
      <c r="AM47" s="95">
        <v>0</v>
      </c>
      <c r="AN47" s="95">
        <v>0</v>
      </c>
      <c r="AO47" s="95">
        <v>0</v>
      </c>
      <c r="AP47" s="95">
        <v>0</v>
      </c>
      <c r="AQ47" s="95">
        <v>0</v>
      </c>
      <c r="AR47" s="95">
        <v>0</v>
      </c>
      <c r="AS47" s="95">
        <v>0</v>
      </c>
      <c r="AT47" s="95">
        <v>0</v>
      </c>
      <c r="AU47" s="95">
        <v>0</v>
      </c>
      <c r="AV47" s="95">
        <v>0</v>
      </c>
      <c r="AW47" s="95">
        <v>0</v>
      </c>
      <c r="AX47" s="95">
        <v>0</v>
      </c>
      <c r="AY47" s="95">
        <v>0</v>
      </c>
      <c r="AZ47" s="95">
        <v>0</v>
      </c>
      <c r="BA47" s="95">
        <v>0</v>
      </c>
      <c r="BB47" s="95">
        <v>0</v>
      </c>
      <c r="BC47" s="95">
        <v>0</v>
      </c>
      <c r="BD47" s="95">
        <v>0</v>
      </c>
      <c r="BE47" s="95">
        <v>0</v>
      </c>
      <c r="BF47" s="95">
        <v>0</v>
      </c>
      <c r="BG47" s="95">
        <v>3210826.5</v>
      </c>
      <c r="BH47" s="95">
        <v>0</v>
      </c>
      <c r="BI47" s="95">
        <v>0</v>
      </c>
      <c r="BJ47" s="95">
        <v>0</v>
      </c>
      <c r="BK47" s="95">
        <v>0</v>
      </c>
      <c r="BL47" s="95">
        <v>116472.5</v>
      </c>
      <c r="BM47" s="95">
        <v>0</v>
      </c>
      <c r="BN47" s="95">
        <v>0</v>
      </c>
      <c r="BO47" s="95">
        <v>0</v>
      </c>
      <c r="BP47" s="95">
        <v>0</v>
      </c>
      <c r="BQ47" s="95">
        <v>0</v>
      </c>
      <c r="BR47" s="95">
        <v>0</v>
      </c>
      <c r="BS47" s="95">
        <v>0</v>
      </c>
      <c r="BT47" s="95">
        <v>0</v>
      </c>
      <c r="BU47" s="95">
        <v>0</v>
      </c>
      <c r="BV47" s="95">
        <v>0</v>
      </c>
      <c r="BW47" s="95">
        <v>0</v>
      </c>
      <c r="BX47" s="95">
        <v>0</v>
      </c>
      <c r="BY47" s="95">
        <v>0</v>
      </c>
      <c r="BZ47" s="95">
        <v>0</v>
      </c>
      <c r="CA47" s="95">
        <v>0</v>
      </c>
      <c r="CB47" s="95">
        <v>0</v>
      </c>
      <c r="CC47" s="95">
        <v>0</v>
      </c>
      <c r="CD47" s="95">
        <v>0</v>
      </c>
      <c r="CE47" s="95">
        <v>0</v>
      </c>
      <c r="CF47" s="95">
        <v>0</v>
      </c>
      <c r="CG47" s="95">
        <v>0</v>
      </c>
      <c r="CH47" s="95">
        <v>0</v>
      </c>
      <c r="CI47" s="95">
        <v>0</v>
      </c>
      <c r="CJ47" s="95">
        <v>0</v>
      </c>
      <c r="CK47" s="95">
        <v>0</v>
      </c>
      <c r="CL47" s="95">
        <v>0</v>
      </c>
    </row>
    <row r="48" spans="1:90" ht="13.2" customHeight="1" x14ac:dyDescent="0.25">
      <c r="A48" s="93" t="s">
        <v>1661</v>
      </c>
      <c r="B48" s="94" t="s">
        <v>1662</v>
      </c>
      <c r="C48" s="95">
        <v>0</v>
      </c>
      <c r="D48" s="95">
        <v>0</v>
      </c>
      <c r="E48" s="95">
        <v>0</v>
      </c>
      <c r="F48" s="95">
        <v>0</v>
      </c>
      <c r="G48" s="95">
        <v>0</v>
      </c>
      <c r="H48" s="95">
        <v>0</v>
      </c>
      <c r="I48" s="95">
        <v>5029705</v>
      </c>
      <c r="J48" s="95">
        <v>5422324</v>
      </c>
      <c r="K48" s="95">
        <v>0</v>
      </c>
      <c r="L48" s="95">
        <v>10070</v>
      </c>
      <c r="M48" s="95">
        <v>821700</v>
      </c>
      <c r="N48" s="95">
        <v>47449.89</v>
      </c>
      <c r="O48" s="95">
        <v>1239256.25</v>
      </c>
      <c r="P48" s="95">
        <v>0</v>
      </c>
      <c r="Q48" s="95">
        <v>0</v>
      </c>
      <c r="R48" s="95">
        <v>0</v>
      </c>
      <c r="S48" s="95">
        <v>0</v>
      </c>
      <c r="T48" s="95">
        <v>0</v>
      </c>
      <c r="U48" s="95">
        <v>0</v>
      </c>
      <c r="V48" s="95">
        <v>0</v>
      </c>
      <c r="W48" s="95">
        <v>0</v>
      </c>
      <c r="X48" s="95">
        <v>0</v>
      </c>
      <c r="Y48" s="95">
        <v>0</v>
      </c>
      <c r="Z48" s="95">
        <v>0</v>
      </c>
      <c r="AA48" s="95">
        <v>0</v>
      </c>
      <c r="AB48" s="95">
        <v>0</v>
      </c>
      <c r="AC48" s="95">
        <v>0</v>
      </c>
      <c r="AD48" s="95">
        <v>0</v>
      </c>
      <c r="AE48" s="95">
        <v>0</v>
      </c>
      <c r="AF48" s="95">
        <v>0</v>
      </c>
      <c r="AG48" s="95">
        <v>0</v>
      </c>
      <c r="AH48" s="95">
        <v>1556285</v>
      </c>
      <c r="AI48" s="95">
        <v>0</v>
      </c>
      <c r="AJ48" s="95">
        <v>0</v>
      </c>
      <c r="AK48" s="95">
        <v>72950</v>
      </c>
      <c r="AL48" s="95">
        <v>0</v>
      </c>
      <c r="AM48" s="95">
        <v>0</v>
      </c>
      <c r="AN48" s="95">
        <v>4588879</v>
      </c>
      <c r="AO48" s="95">
        <v>177241</v>
      </c>
      <c r="AP48" s="95">
        <v>0</v>
      </c>
      <c r="AQ48" s="95">
        <v>0</v>
      </c>
      <c r="AR48" s="95">
        <v>0</v>
      </c>
      <c r="AS48" s="95">
        <v>40534.5</v>
      </c>
      <c r="AT48" s="95">
        <v>0</v>
      </c>
      <c r="AU48" s="95">
        <v>2877896</v>
      </c>
      <c r="AV48" s="95">
        <v>0</v>
      </c>
      <c r="AW48" s="95">
        <v>0</v>
      </c>
      <c r="AX48" s="95">
        <v>0</v>
      </c>
      <c r="AY48" s="95">
        <v>987</v>
      </c>
      <c r="AZ48" s="95">
        <v>0</v>
      </c>
      <c r="BA48" s="95">
        <v>0</v>
      </c>
      <c r="BB48" s="95">
        <v>0</v>
      </c>
      <c r="BC48" s="95">
        <v>0</v>
      </c>
      <c r="BD48" s="95">
        <v>0</v>
      </c>
      <c r="BE48" s="95">
        <v>0</v>
      </c>
      <c r="BF48" s="95">
        <v>0</v>
      </c>
      <c r="BG48" s="95">
        <v>0</v>
      </c>
      <c r="BH48" s="95">
        <v>4960</v>
      </c>
      <c r="BI48" s="95">
        <v>0</v>
      </c>
      <c r="BJ48" s="95">
        <v>0</v>
      </c>
      <c r="BK48" s="95">
        <v>0</v>
      </c>
      <c r="BL48" s="95">
        <v>26289527</v>
      </c>
      <c r="BM48" s="95">
        <v>2877035</v>
      </c>
      <c r="BN48" s="95">
        <v>0</v>
      </c>
      <c r="BO48" s="95">
        <v>0</v>
      </c>
      <c r="BP48" s="95">
        <v>761007</v>
      </c>
      <c r="BQ48" s="95">
        <v>1358927</v>
      </c>
      <c r="BR48" s="95">
        <v>499300</v>
      </c>
      <c r="BS48" s="95">
        <v>0</v>
      </c>
      <c r="BT48" s="95">
        <v>0</v>
      </c>
      <c r="BU48" s="95">
        <v>0</v>
      </c>
      <c r="BV48" s="95">
        <v>0</v>
      </c>
      <c r="BW48" s="95">
        <v>0</v>
      </c>
      <c r="BX48" s="95">
        <v>0</v>
      </c>
      <c r="BY48" s="95">
        <v>0</v>
      </c>
      <c r="BZ48" s="95">
        <v>0</v>
      </c>
      <c r="CA48" s="95">
        <v>8750</v>
      </c>
      <c r="CB48" s="95">
        <v>0</v>
      </c>
      <c r="CC48" s="95">
        <v>500</v>
      </c>
      <c r="CD48" s="95">
        <v>81250</v>
      </c>
      <c r="CE48" s="95">
        <v>0</v>
      </c>
      <c r="CF48" s="95">
        <v>0</v>
      </c>
      <c r="CG48" s="95">
        <v>0</v>
      </c>
      <c r="CH48" s="95">
        <v>109500</v>
      </c>
      <c r="CI48" s="95">
        <v>0</v>
      </c>
      <c r="CJ48" s="95">
        <v>0</v>
      </c>
      <c r="CK48" s="95">
        <v>0</v>
      </c>
      <c r="CL48" s="95">
        <v>0</v>
      </c>
    </row>
    <row r="49" spans="1:90" ht="13.2" customHeight="1" x14ac:dyDescent="0.25">
      <c r="A49" s="93" t="s">
        <v>1663</v>
      </c>
      <c r="B49" s="94" t="s">
        <v>1664</v>
      </c>
      <c r="C49" s="95">
        <v>970669.11</v>
      </c>
      <c r="D49" s="95">
        <v>0</v>
      </c>
      <c r="E49" s="95">
        <v>155963.5</v>
      </c>
      <c r="F49" s="95">
        <v>0</v>
      </c>
      <c r="G49" s="95">
        <v>0</v>
      </c>
      <c r="H49" s="95">
        <v>1224346.48</v>
      </c>
      <c r="I49" s="95">
        <v>141186.5</v>
      </c>
      <c r="J49" s="95">
        <v>384422.8</v>
      </c>
      <c r="K49" s="95">
        <v>0</v>
      </c>
      <c r="L49" s="95">
        <v>0</v>
      </c>
      <c r="M49" s="95">
        <v>2137725.0699999998</v>
      </c>
      <c r="N49" s="95">
        <v>242950.34</v>
      </c>
      <c r="O49" s="95">
        <v>0</v>
      </c>
      <c r="P49" s="95">
        <v>0</v>
      </c>
      <c r="Q49" s="95">
        <v>0</v>
      </c>
      <c r="R49" s="95">
        <v>754870.59</v>
      </c>
      <c r="S49" s="95">
        <v>0</v>
      </c>
      <c r="T49" s="95">
        <v>0</v>
      </c>
      <c r="U49" s="95">
        <v>0</v>
      </c>
      <c r="V49" s="95">
        <v>0</v>
      </c>
      <c r="W49" s="95">
        <v>0</v>
      </c>
      <c r="X49" s="95">
        <v>0</v>
      </c>
      <c r="Y49" s="95">
        <v>0</v>
      </c>
      <c r="Z49" s="95">
        <v>0</v>
      </c>
      <c r="AA49" s="95">
        <v>0</v>
      </c>
      <c r="AB49" s="95">
        <v>0</v>
      </c>
      <c r="AC49" s="95">
        <v>816924.4</v>
      </c>
      <c r="AD49" s="95">
        <v>0</v>
      </c>
      <c r="AE49" s="95">
        <v>3262</v>
      </c>
      <c r="AF49" s="95">
        <v>1457035.68</v>
      </c>
      <c r="AG49" s="95">
        <v>0</v>
      </c>
      <c r="AH49" s="95">
        <v>19195.25</v>
      </c>
      <c r="AI49" s="95">
        <v>0</v>
      </c>
      <c r="AJ49" s="95">
        <v>0</v>
      </c>
      <c r="AK49" s="95">
        <v>0</v>
      </c>
      <c r="AL49" s="95">
        <v>0</v>
      </c>
      <c r="AM49" s="95">
        <v>0</v>
      </c>
      <c r="AN49" s="95">
        <v>0</v>
      </c>
      <c r="AO49" s="95">
        <v>241282</v>
      </c>
      <c r="AP49" s="95">
        <v>0</v>
      </c>
      <c r="AQ49" s="95">
        <v>5721.82</v>
      </c>
      <c r="AR49" s="95">
        <v>0</v>
      </c>
      <c r="AS49" s="95">
        <v>2835762.64</v>
      </c>
      <c r="AT49" s="95">
        <v>0</v>
      </c>
      <c r="AU49" s="95">
        <v>876307.11</v>
      </c>
      <c r="AV49" s="95">
        <v>0</v>
      </c>
      <c r="AW49" s="95">
        <v>0</v>
      </c>
      <c r="AX49" s="95">
        <v>0</v>
      </c>
      <c r="AY49" s="95">
        <v>0</v>
      </c>
      <c r="AZ49" s="95">
        <v>2912133.72</v>
      </c>
      <c r="BA49" s="95">
        <v>609122.61</v>
      </c>
      <c r="BB49" s="95">
        <v>0</v>
      </c>
      <c r="BC49" s="95">
        <v>0</v>
      </c>
      <c r="BD49" s="95">
        <v>0</v>
      </c>
      <c r="BE49" s="95">
        <v>0</v>
      </c>
      <c r="BF49" s="95">
        <v>0</v>
      </c>
      <c r="BG49" s="95">
        <v>19470.46</v>
      </c>
      <c r="BH49" s="95">
        <v>33909</v>
      </c>
      <c r="BI49" s="95">
        <v>0</v>
      </c>
      <c r="BJ49" s="95">
        <v>22994.37</v>
      </c>
      <c r="BK49" s="95">
        <v>0</v>
      </c>
      <c r="BL49" s="95">
        <v>12031567.74</v>
      </c>
      <c r="BM49" s="95">
        <v>152811</v>
      </c>
      <c r="BN49" s="95">
        <v>0</v>
      </c>
      <c r="BO49" s="95">
        <v>0</v>
      </c>
      <c r="BP49" s="95">
        <v>2196511.66</v>
      </c>
      <c r="BQ49" s="95">
        <v>33815.43</v>
      </c>
      <c r="BR49" s="95">
        <v>200</v>
      </c>
      <c r="BS49" s="95">
        <v>0</v>
      </c>
      <c r="BT49" s="95">
        <v>0</v>
      </c>
      <c r="BU49" s="95">
        <v>0</v>
      </c>
      <c r="BV49" s="95">
        <v>1775110.56</v>
      </c>
      <c r="BW49" s="95">
        <v>0</v>
      </c>
      <c r="BX49" s="95">
        <v>0</v>
      </c>
      <c r="BY49" s="95">
        <v>0</v>
      </c>
      <c r="BZ49" s="95">
        <v>0</v>
      </c>
      <c r="CA49" s="95">
        <v>1371361.99</v>
      </c>
      <c r="CB49" s="95">
        <v>0</v>
      </c>
      <c r="CC49" s="95">
        <v>0</v>
      </c>
      <c r="CD49" s="95">
        <v>1637772.29</v>
      </c>
      <c r="CE49" s="95">
        <v>0</v>
      </c>
      <c r="CF49" s="95">
        <v>1469459.14</v>
      </c>
      <c r="CG49" s="95">
        <v>0</v>
      </c>
      <c r="CH49" s="95">
        <v>1631189.17</v>
      </c>
      <c r="CI49" s="95">
        <v>0</v>
      </c>
      <c r="CJ49" s="95">
        <v>21841.5</v>
      </c>
      <c r="CK49" s="95">
        <v>0</v>
      </c>
      <c r="CL49" s="95">
        <v>0</v>
      </c>
    </row>
    <row r="50" spans="1:90" ht="13.2" customHeight="1" x14ac:dyDescent="0.25">
      <c r="A50" s="93" t="s">
        <v>1665</v>
      </c>
      <c r="B50" s="94" t="s">
        <v>1330</v>
      </c>
      <c r="C50" s="95">
        <v>7743652.2000000002</v>
      </c>
      <c r="D50" s="95">
        <v>1333813.6000000001</v>
      </c>
      <c r="E50" s="95">
        <v>882714.71</v>
      </c>
      <c r="F50" s="95">
        <v>456287.38</v>
      </c>
      <c r="G50" s="95">
        <v>290108.09999999998</v>
      </c>
      <c r="H50" s="95">
        <v>2559213.8199999998</v>
      </c>
      <c r="I50" s="95">
        <v>495394.17</v>
      </c>
      <c r="J50" s="95">
        <v>1634619.84</v>
      </c>
      <c r="K50" s="95">
        <v>558452.41</v>
      </c>
      <c r="L50" s="95">
        <v>653163.85</v>
      </c>
      <c r="M50" s="95">
        <v>1384866</v>
      </c>
      <c r="N50" s="95">
        <v>60533.1</v>
      </c>
      <c r="O50" s="95">
        <v>1128350.9099999999</v>
      </c>
      <c r="P50" s="95">
        <v>172386.21</v>
      </c>
      <c r="Q50" s="95">
        <v>170676.9</v>
      </c>
      <c r="R50" s="95">
        <v>337012.43</v>
      </c>
      <c r="S50" s="95">
        <v>219250.78</v>
      </c>
      <c r="T50" s="95">
        <v>141150.12</v>
      </c>
      <c r="U50" s="95">
        <v>124372.44</v>
      </c>
      <c r="V50" s="95">
        <v>45085.62</v>
      </c>
      <c r="W50" s="95">
        <v>2265654.36</v>
      </c>
      <c r="X50" s="95">
        <v>114668.04</v>
      </c>
      <c r="Y50" s="95">
        <v>304983.78999999998</v>
      </c>
      <c r="Z50" s="95">
        <v>103702.31</v>
      </c>
      <c r="AA50" s="95">
        <v>114529.54</v>
      </c>
      <c r="AB50" s="95">
        <v>269038.62</v>
      </c>
      <c r="AC50" s="95">
        <v>65307.77</v>
      </c>
      <c r="AD50" s="95">
        <v>483408.33</v>
      </c>
      <c r="AE50" s="95">
        <v>207331</v>
      </c>
      <c r="AF50" s="95">
        <v>188366.59</v>
      </c>
      <c r="AG50" s="95">
        <v>214638</v>
      </c>
      <c r="AH50" s="95">
        <v>208511.29</v>
      </c>
      <c r="AI50" s="95">
        <v>472177.98</v>
      </c>
      <c r="AJ50" s="95">
        <v>158558.71</v>
      </c>
      <c r="AK50" s="95">
        <v>9622040.9800000004</v>
      </c>
      <c r="AL50" s="95">
        <v>144092.13</v>
      </c>
      <c r="AM50" s="95">
        <v>124068.84</v>
      </c>
      <c r="AN50" s="95">
        <v>379763.17</v>
      </c>
      <c r="AO50" s="95">
        <v>499797.35</v>
      </c>
      <c r="AP50" s="95">
        <v>159666.03</v>
      </c>
      <c r="AQ50" s="95">
        <v>107813.17</v>
      </c>
      <c r="AR50" s="95">
        <v>1778660.82</v>
      </c>
      <c r="AS50" s="95">
        <v>286543.03999999998</v>
      </c>
      <c r="AT50" s="95">
        <v>324074.34000000003</v>
      </c>
      <c r="AU50" s="95">
        <v>316417.84000000003</v>
      </c>
      <c r="AV50" s="95">
        <v>113231.23</v>
      </c>
      <c r="AW50" s="95">
        <v>119912.03</v>
      </c>
      <c r="AX50" s="95">
        <v>250191.2</v>
      </c>
      <c r="AY50" s="95">
        <v>66982.37</v>
      </c>
      <c r="AZ50" s="95">
        <v>151866.97</v>
      </c>
      <c r="BA50" s="95">
        <v>806740.41</v>
      </c>
      <c r="BB50" s="95">
        <v>144649.24</v>
      </c>
      <c r="BC50" s="95">
        <v>2804592.43</v>
      </c>
      <c r="BD50" s="95">
        <v>1007761.39</v>
      </c>
      <c r="BE50" s="95">
        <v>196528.47</v>
      </c>
      <c r="BF50" s="95">
        <v>94306.36</v>
      </c>
      <c r="BG50" s="95">
        <v>320880.81</v>
      </c>
      <c r="BH50" s="95">
        <v>289427.95</v>
      </c>
      <c r="BI50" s="95">
        <v>69588.759999999995</v>
      </c>
      <c r="BJ50" s="95">
        <v>433831.88</v>
      </c>
      <c r="BK50" s="95">
        <v>78707.13</v>
      </c>
      <c r="BL50" s="95">
        <v>3047695.25</v>
      </c>
      <c r="BM50" s="95">
        <v>397249</v>
      </c>
      <c r="BN50" s="95">
        <v>147322</v>
      </c>
      <c r="BO50" s="95">
        <v>304424.36</v>
      </c>
      <c r="BP50" s="95">
        <v>215020</v>
      </c>
      <c r="BQ50" s="95">
        <v>181656</v>
      </c>
      <c r="BR50" s="121">
        <v>7833211.8300000001</v>
      </c>
      <c r="BS50" s="121">
        <v>516874.4</v>
      </c>
      <c r="BT50" s="121">
        <v>379139</v>
      </c>
      <c r="BU50" s="121">
        <v>1452962</v>
      </c>
      <c r="BV50" s="121">
        <v>96966</v>
      </c>
      <c r="BW50" s="121">
        <v>298625.5</v>
      </c>
      <c r="BX50" s="121">
        <v>754599</v>
      </c>
      <c r="BY50" s="121">
        <v>242161</v>
      </c>
      <c r="BZ50" s="121">
        <v>306893</v>
      </c>
      <c r="CA50" s="121">
        <v>272096</v>
      </c>
      <c r="CB50" s="121">
        <v>48427</v>
      </c>
      <c r="CC50" s="121">
        <v>560052</v>
      </c>
      <c r="CD50" s="121">
        <v>295340</v>
      </c>
      <c r="CE50" s="121">
        <v>692161</v>
      </c>
      <c r="CF50" s="121">
        <v>182407</v>
      </c>
      <c r="CG50" s="121">
        <v>252843.5</v>
      </c>
      <c r="CH50" s="121">
        <v>111976</v>
      </c>
      <c r="CI50" s="121">
        <v>183360</v>
      </c>
      <c r="CJ50" s="121">
        <v>68773.66</v>
      </c>
      <c r="CK50" s="121">
        <v>434666</v>
      </c>
      <c r="CL50" s="121">
        <v>201324.25</v>
      </c>
    </row>
    <row r="51" spans="1:90" ht="13.2" customHeight="1" x14ac:dyDescent="0.25">
      <c r="A51" s="93" t="s">
        <v>1666</v>
      </c>
      <c r="B51" s="94" t="s">
        <v>1331</v>
      </c>
      <c r="C51" s="95">
        <v>7192444.5099999998</v>
      </c>
      <c r="D51" s="95">
        <v>624905.79</v>
      </c>
      <c r="E51" s="95">
        <v>241899.17</v>
      </c>
      <c r="F51" s="95">
        <v>74088.17</v>
      </c>
      <c r="G51" s="95">
        <v>50971.4</v>
      </c>
      <c r="H51" s="95">
        <v>625780.59</v>
      </c>
      <c r="I51" s="95">
        <v>96683.25</v>
      </c>
      <c r="J51" s="95">
        <v>571585.9</v>
      </c>
      <c r="K51" s="95">
        <v>89638.71</v>
      </c>
      <c r="L51" s="95">
        <v>230925.99</v>
      </c>
      <c r="M51" s="95">
        <v>967493.8</v>
      </c>
      <c r="N51" s="95">
        <v>58281.49</v>
      </c>
      <c r="O51" s="95">
        <v>1188792.01</v>
      </c>
      <c r="P51" s="95">
        <v>97161.39</v>
      </c>
      <c r="Q51" s="95">
        <v>84762.5</v>
      </c>
      <c r="R51" s="95">
        <v>0</v>
      </c>
      <c r="S51" s="95">
        <v>49175.53</v>
      </c>
      <c r="T51" s="95">
        <v>53225.99</v>
      </c>
      <c r="U51" s="95">
        <v>27628.03</v>
      </c>
      <c r="V51" s="95">
        <v>9183.32</v>
      </c>
      <c r="W51" s="95">
        <v>2723818.21</v>
      </c>
      <c r="X51" s="95">
        <v>52804.57</v>
      </c>
      <c r="Y51" s="95">
        <v>47171.71</v>
      </c>
      <c r="Z51" s="95">
        <v>49241.09</v>
      </c>
      <c r="AA51" s="95">
        <v>28440.86</v>
      </c>
      <c r="AB51" s="95">
        <v>64505.52</v>
      </c>
      <c r="AC51" s="95">
        <v>45002.12</v>
      </c>
      <c r="AD51" s="95">
        <v>273438.87</v>
      </c>
      <c r="AE51" s="95">
        <v>76287</v>
      </c>
      <c r="AF51" s="95">
        <v>108002.91</v>
      </c>
      <c r="AG51" s="95">
        <v>35827</v>
      </c>
      <c r="AH51" s="95">
        <v>156896.17000000001</v>
      </c>
      <c r="AI51" s="95">
        <v>22132.27</v>
      </c>
      <c r="AJ51" s="95">
        <v>37183.660000000003</v>
      </c>
      <c r="AK51" s="95">
        <v>7872578.9000000004</v>
      </c>
      <c r="AL51" s="95">
        <v>76093.58</v>
      </c>
      <c r="AM51" s="95">
        <v>96731.61</v>
      </c>
      <c r="AN51" s="95">
        <v>76948.009999999995</v>
      </c>
      <c r="AO51" s="95">
        <v>407642.32</v>
      </c>
      <c r="AP51" s="95">
        <v>100532.88</v>
      </c>
      <c r="AQ51" s="95">
        <v>8919.11</v>
      </c>
      <c r="AR51" s="95">
        <v>1335851.57</v>
      </c>
      <c r="AS51" s="95">
        <v>134005.44</v>
      </c>
      <c r="AT51" s="95">
        <v>10751.24</v>
      </c>
      <c r="AU51" s="95">
        <v>238203.65</v>
      </c>
      <c r="AV51" s="95">
        <v>56652.45</v>
      </c>
      <c r="AW51" s="95">
        <v>56529.61</v>
      </c>
      <c r="AX51" s="95">
        <v>137757.95000000001</v>
      </c>
      <c r="AY51" s="95">
        <v>23616.41</v>
      </c>
      <c r="AZ51" s="95">
        <v>47394.43</v>
      </c>
      <c r="BA51" s="95">
        <v>653379.65</v>
      </c>
      <c r="BB51" s="95">
        <v>146602.04</v>
      </c>
      <c r="BC51" s="95">
        <v>3384095.13</v>
      </c>
      <c r="BD51" s="95">
        <v>1060601.8899999999</v>
      </c>
      <c r="BE51" s="95">
        <v>38238.120000000003</v>
      </c>
      <c r="BF51" s="95">
        <v>36353.24</v>
      </c>
      <c r="BG51" s="95">
        <v>391319.09</v>
      </c>
      <c r="BH51" s="95">
        <v>117636.18</v>
      </c>
      <c r="BI51" s="95">
        <v>41887.31</v>
      </c>
      <c r="BJ51" s="95">
        <v>76260.960000000006</v>
      </c>
      <c r="BK51" s="95">
        <v>45591.89</v>
      </c>
      <c r="BL51" s="95">
        <v>1126652.05</v>
      </c>
      <c r="BM51" s="95">
        <v>180272</v>
      </c>
      <c r="BN51" s="95">
        <v>82672</v>
      </c>
      <c r="BO51" s="95">
        <v>230271.9</v>
      </c>
      <c r="BP51" s="95">
        <v>145930</v>
      </c>
      <c r="BQ51" s="95">
        <v>46711</v>
      </c>
      <c r="BR51" s="121">
        <v>11251315.85</v>
      </c>
      <c r="BS51" s="121">
        <v>102361.4</v>
      </c>
      <c r="BT51" s="121">
        <v>142633</v>
      </c>
      <c r="BU51" s="121">
        <v>1330662</v>
      </c>
      <c r="BV51" s="95">
        <v>0</v>
      </c>
      <c r="BW51" s="121">
        <v>50261.5</v>
      </c>
      <c r="BX51" s="121">
        <v>438628</v>
      </c>
      <c r="BY51" s="121">
        <v>55251.5</v>
      </c>
      <c r="BZ51" s="121">
        <v>32275</v>
      </c>
      <c r="CA51" s="121">
        <v>14292</v>
      </c>
      <c r="CB51" s="121">
        <v>17910</v>
      </c>
      <c r="CC51" s="121">
        <v>329101</v>
      </c>
      <c r="CD51" s="121">
        <v>87214</v>
      </c>
      <c r="CE51" s="121">
        <v>398520</v>
      </c>
      <c r="CF51" s="121">
        <v>34425</v>
      </c>
      <c r="CG51" s="121">
        <v>39605.25</v>
      </c>
      <c r="CH51" s="121">
        <v>26650</v>
      </c>
      <c r="CI51" s="121">
        <v>97431</v>
      </c>
      <c r="CJ51" s="121">
        <v>56269.36</v>
      </c>
      <c r="CK51" s="121">
        <v>110589</v>
      </c>
      <c r="CL51" s="121">
        <v>29803</v>
      </c>
    </row>
    <row r="52" spans="1:90" ht="13.2" customHeight="1" x14ac:dyDescent="0.25">
      <c r="A52" s="93" t="s">
        <v>1667</v>
      </c>
      <c r="B52" s="94" t="s">
        <v>1332</v>
      </c>
      <c r="C52" s="95">
        <v>193858.5</v>
      </c>
      <c r="D52" s="95">
        <v>0</v>
      </c>
      <c r="E52" s="95">
        <v>0</v>
      </c>
      <c r="F52" s="95">
        <v>0</v>
      </c>
      <c r="G52" s="95">
        <v>0</v>
      </c>
      <c r="H52" s="95">
        <v>0</v>
      </c>
      <c r="I52" s="95">
        <v>0</v>
      </c>
      <c r="J52" s="95">
        <v>452</v>
      </c>
      <c r="K52" s="95">
        <v>0</v>
      </c>
      <c r="L52" s="95">
        <v>0</v>
      </c>
      <c r="M52" s="95">
        <v>5257</v>
      </c>
      <c r="N52" s="95">
        <v>708571.58</v>
      </c>
      <c r="O52" s="95">
        <v>0</v>
      </c>
      <c r="P52" s="95">
        <v>24956.02</v>
      </c>
      <c r="Q52" s="95">
        <v>0</v>
      </c>
      <c r="R52" s="95">
        <v>0</v>
      </c>
      <c r="S52" s="95">
        <v>114</v>
      </c>
      <c r="T52" s="95">
        <v>0</v>
      </c>
      <c r="U52" s="95">
        <v>159569</v>
      </c>
      <c r="V52" s="95">
        <v>0</v>
      </c>
      <c r="W52" s="95">
        <v>354058</v>
      </c>
      <c r="X52" s="95">
        <v>0</v>
      </c>
      <c r="Y52" s="95">
        <v>0</v>
      </c>
      <c r="Z52" s="95">
        <v>0</v>
      </c>
      <c r="AA52" s="95">
        <v>0</v>
      </c>
      <c r="AB52" s="95">
        <v>980</v>
      </c>
      <c r="AC52" s="95">
        <v>0</v>
      </c>
      <c r="AD52" s="95">
        <v>0</v>
      </c>
      <c r="AE52" s="95">
        <v>0</v>
      </c>
      <c r="AF52" s="95">
        <v>0</v>
      </c>
      <c r="AG52" s="95">
        <v>0</v>
      </c>
      <c r="AH52" s="95">
        <v>1332</v>
      </c>
      <c r="AI52" s="95">
        <v>0</v>
      </c>
      <c r="AJ52" s="95">
        <v>0</v>
      </c>
      <c r="AK52" s="95">
        <v>3113534.8</v>
      </c>
      <c r="AL52" s="95">
        <v>0</v>
      </c>
      <c r="AM52" s="95">
        <v>8883.5</v>
      </c>
      <c r="AN52" s="95">
        <v>0</v>
      </c>
      <c r="AO52" s="95">
        <v>13158</v>
      </c>
      <c r="AP52" s="95">
        <v>95955</v>
      </c>
      <c r="AQ52" s="95">
        <v>10908</v>
      </c>
      <c r="AR52" s="95">
        <v>0</v>
      </c>
      <c r="AS52" s="95">
        <v>0</v>
      </c>
      <c r="AT52" s="95">
        <v>179441</v>
      </c>
      <c r="AU52" s="95">
        <v>0</v>
      </c>
      <c r="AV52" s="95">
        <v>0</v>
      </c>
      <c r="AW52" s="95">
        <v>0</v>
      </c>
      <c r="AX52" s="95">
        <v>209706</v>
      </c>
      <c r="AY52" s="95">
        <v>0</v>
      </c>
      <c r="AZ52" s="95">
        <v>0</v>
      </c>
      <c r="BA52" s="95">
        <v>316255.25</v>
      </c>
      <c r="BB52" s="95">
        <v>41555.75</v>
      </c>
      <c r="BC52" s="95">
        <v>571879.75</v>
      </c>
      <c r="BD52" s="95">
        <v>0</v>
      </c>
      <c r="BE52" s="95">
        <v>650.5</v>
      </c>
      <c r="BF52" s="95">
        <v>188570.5</v>
      </c>
      <c r="BG52" s="95">
        <v>139493.5</v>
      </c>
      <c r="BH52" s="95">
        <v>61459</v>
      </c>
      <c r="BI52" s="95">
        <v>17421.25</v>
      </c>
      <c r="BJ52" s="95">
        <v>0</v>
      </c>
      <c r="BK52" s="95">
        <v>0</v>
      </c>
      <c r="BL52" s="95">
        <v>98654.75</v>
      </c>
      <c r="BM52" s="95">
        <v>0</v>
      </c>
      <c r="BN52" s="95">
        <v>0</v>
      </c>
      <c r="BO52" s="95">
        <v>0</v>
      </c>
      <c r="BP52" s="95">
        <v>0</v>
      </c>
      <c r="BQ52" s="95">
        <v>0</v>
      </c>
      <c r="BR52" s="121">
        <v>1640119.55</v>
      </c>
      <c r="BS52" s="95">
        <v>0</v>
      </c>
      <c r="BT52" s="95">
        <v>0</v>
      </c>
      <c r="BU52" s="95">
        <v>0</v>
      </c>
      <c r="BV52" s="95">
        <v>0</v>
      </c>
      <c r="BW52" s="95">
        <v>0</v>
      </c>
      <c r="BX52" s="95">
        <v>0</v>
      </c>
      <c r="BY52" s="95">
        <v>0</v>
      </c>
      <c r="BZ52" s="95">
        <v>0</v>
      </c>
      <c r="CA52" s="95">
        <v>18677</v>
      </c>
      <c r="CB52" s="95">
        <v>0</v>
      </c>
      <c r="CC52" s="95">
        <v>0</v>
      </c>
      <c r="CD52" s="95">
        <v>535206</v>
      </c>
      <c r="CE52" s="95">
        <v>0</v>
      </c>
      <c r="CF52" s="95">
        <v>0</v>
      </c>
      <c r="CG52" s="121">
        <v>4223</v>
      </c>
      <c r="CH52" s="95">
        <v>0</v>
      </c>
      <c r="CI52" s="95">
        <v>0</v>
      </c>
      <c r="CJ52" s="95">
        <v>1870</v>
      </c>
      <c r="CK52" s="95">
        <v>2145</v>
      </c>
      <c r="CL52" s="95">
        <v>0</v>
      </c>
    </row>
    <row r="53" spans="1:90" ht="13.2" customHeight="1" x14ac:dyDescent="0.25">
      <c r="A53" s="93" t="s">
        <v>1668</v>
      </c>
      <c r="B53" s="94" t="s">
        <v>1333</v>
      </c>
      <c r="C53" s="95">
        <v>804389</v>
      </c>
      <c r="D53" s="95">
        <v>3385424.25</v>
      </c>
      <c r="E53" s="95">
        <v>0</v>
      </c>
      <c r="F53" s="95">
        <v>0</v>
      </c>
      <c r="G53" s="95">
        <v>0</v>
      </c>
      <c r="H53" s="95">
        <v>51420</v>
      </c>
      <c r="I53" s="95">
        <v>0</v>
      </c>
      <c r="J53" s="95">
        <v>701119.35</v>
      </c>
      <c r="K53" s="95">
        <v>97533</v>
      </c>
      <c r="L53" s="95">
        <v>0</v>
      </c>
      <c r="M53" s="95">
        <v>0</v>
      </c>
      <c r="N53" s="95">
        <v>941255.58</v>
      </c>
      <c r="O53" s="95">
        <v>24029</v>
      </c>
      <c r="P53" s="95">
        <v>48485.56</v>
      </c>
      <c r="Q53" s="95">
        <v>0</v>
      </c>
      <c r="R53" s="95">
        <v>57016</v>
      </c>
      <c r="S53" s="95">
        <v>5721</v>
      </c>
      <c r="T53" s="95">
        <v>0</v>
      </c>
      <c r="U53" s="95">
        <v>3755</v>
      </c>
      <c r="V53" s="95">
        <v>0</v>
      </c>
      <c r="W53" s="95">
        <v>394092.6</v>
      </c>
      <c r="X53" s="95">
        <v>0</v>
      </c>
      <c r="Y53" s="95">
        <v>0</v>
      </c>
      <c r="Z53" s="95">
        <v>77738</v>
      </c>
      <c r="AA53" s="95">
        <v>16579</v>
      </c>
      <c r="AB53" s="95">
        <v>22951</v>
      </c>
      <c r="AC53" s="95">
        <v>680515</v>
      </c>
      <c r="AD53" s="95">
        <v>188269</v>
      </c>
      <c r="AE53" s="95">
        <v>0</v>
      </c>
      <c r="AF53" s="95">
        <v>327367.65000000002</v>
      </c>
      <c r="AG53" s="95">
        <v>0</v>
      </c>
      <c r="AH53" s="95">
        <v>53172.4</v>
      </c>
      <c r="AI53" s="95">
        <v>0</v>
      </c>
      <c r="AJ53" s="95">
        <v>0</v>
      </c>
      <c r="AK53" s="95">
        <v>13128200.390000001</v>
      </c>
      <c r="AL53" s="95">
        <v>128169</v>
      </c>
      <c r="AM53" s="95">
        <v>14591</v>
      </c>
      <c r="AN53" s="95">
        <v>957086</v>
      </c>
      <c r="AO53" s="95">
        <v>20151</v>
      </c>
      <c r="AP53" s="95">
        <v>79813</v>
      </c>
      <c r="AQ53" s="95">
        <v>9109.5</v>
      </c>
      <c r="AR53" s="95">
        <v>80524.800000000003</v>
      </c>
      <c r="AS53" s="95">
        <v>222907.5</v>
      </c>
      <c r="AT53" s="95">
        <v>0</v>
      </c>
      <c r="AU53" s="95">
        <v>0</v>
      </c>
      <c r="AV53" s="95">
        <v>94007</v>
      </c>
      <c r="AW53" s="95">
        <v>0</v>
      </c>
      <c r="AX53" s="95">
        <v>109372</v>
      </c>
      <c r="AY53" s="95">
        <v>0</v>
      </c>
      <c r="AZ53" s="95">
        <v>19832</v>
      </c>
      <c r="BA53" s="95">
        <v>1798312.75</v>
      </c>
      <c r="BB53" s="95">
        <v>62299.4</v>
      </c>
      <c r="BC53" s="95">
        <v>4432896.3499999996</v>
      </c>
      <c r="BD53" s="95">
        <v>150837.79999999999</v>
      </c>
      <c r="BE53" s="95">
        <v>0</v>
      </c>
      <c r="BF53" s="95">
        <v>0</v>
      </c>
      <c r="BG53" s="95">
        <v>566358.25</v>
      </c>
      <c r="BH53" s="95">
        <v>9365</v>
      </c>
      <c r="BI53" s="95">
        <v>0</v>
      </c>
      <c r="BJ53" s="95">
        <v>0</v>
      </c>
      <c r="BK53" s="95">
        <v>0</v>
      </c>
      <c r="BL53" s="95">
        <v>7534016.7000000002</v>
      </c>
      <c r="BM53" s="95">
        <v>0</v>
      </c>
      <c r="BN53" s="95">
        <v>0</v>
      </c>
      <c r="BO53" s="95">
        <v>5425323</v>
      </c>
      <c r="BP53" s="95">
        <v>49332</v>
      </c>
      <c r="BQ53" s="95">
        <v>27669</v>
      </c>
      <c r="BR53" s="121">
        <v>15714068</v>
      </c>
      <c r="BS53" s="121">
        <v>793673</v>
      </c>
      <c r="BT53" s="95">
        <v>0</v>
      </c>
      <c r="BU53" s="121">
        <v>244284</v>
      </c>
      <c r="BV53" s="95">
        <v>0</v>
      </c>
      <c r="BW53" s="95">
        <v>0</v>
      </c>
      <c r="BX53" s="121">
        <v>1122802.6499999999</v>
      </c>
      <c r="BY53" s="121">
        <v>228004.45</v>
      </c>
      <c r="BZ53" s="95">
        <v>0</v>
      </c>
      <c r="CA53" s="121">
        <v>719388</v>
      </c>
      <c r="CB53" s="121">
        <v>1274616</v>
      </c>
      <c r="CC53" s="121">
        <v>364741.05</v>
      </c>
      <c r="CD53" s="121">
        <v>847715</v>
      </c>
      <c r="CE53" s="121">
        <v>85987</v>
      </c>
      <c r="CF53" s="95">
        <v>42347</v>
      </c>
      <c r="CG53" s="95">
        <v>0</v>
      </c>
      <c r="CH53" s="95">
        <v>0</v>
      </c>
      <c r="CI53" s="95">
        <v>0</v>
      </c>
      <c r="CJ53" s="121">
        <v>242340</v>
      </c>
      <c r="CK53" s="95">
        <v>0</v>
      </c>
      <c r="CL53" s="121">
        <v>99946</v>
      </c>
    </row>
    <row r="54" spans="1:90" ht="13.2" customHeight="1" x14ac:dyDescent="0.25">
      <c r="A54" s="93" t="s">
        <v>1669</v>
      </c>
      <c r="B54" s="94" t="s">
        <v>1334</v>
      </c>
      <c r="C54" s="95">
        <v>360202.44</v>
      </c>
      <c r="D54" s="95">
        <v>46136</v>
      </c>
      <c r="E54" s="95">
        <v>53555</v>
      </c>
      <c r="F54" s="95">
        <v>65632.45</v>
      </c>
      <c r="G54" s="95">
        <v>23768.75</v>
      </c>
      <c r="H54" s="95">
        <v>64368</v>
      </c>
      <c r="I54" s="95">
        <v>37735</v>
      </c>
      <c r="J54" s="95">
        <v>352890.36</v>
      </c>
      <c r="K54" s="95">
        <v>69206.7</v>
      </c>
      <c r="L54" s="95">
        <v>153291.5</v>
      </c>
      <c r="M54" s="95">
        <v>173296</v>
      </c>
      <c r="N54" s="95">
        <v>29311.9</v>
      </c>
      <c r="O54" s="95">
        <v>856394.38</v>
      </c>
      <c r="P54" s="95">
        <v>17573.849999999999</v>
      </c>
      <c r="Q54" s="95">
        <v>45233.33</v>
      </c>
      <c r="R54" s="95">
        <v>367268.56</v>
      </c>
      <c r="S54" s="95">
        <v>29834.75</v>
      </c>
      <c r="T54" s="95">
        <v>58325.5</v>
      </c>
      <c r="U54" s="95">
        <v>40954.5</v>
      </c>
      <c r="V54" s="95">
        <v>13145</v>
      </c>
      <c r="W54" s="95">
        <v>747463.46</v>
      </c>
      <c r="X54" s="95">
        <v>56935.199999999997</v>
      </c>
      <c r="Y54" s="95">
        <v>319088</v>
      </c>
      <c r="Z54" s="95">
        <v>34660.870000000003</v>
      </c>
      <c r="AA54" s="95">
        <v>3562</v>
      </c>
      <c r="AB54" s="95">
        <v>40435</v>
      </c>
      <c r="AC54" s="95">
        <v>104554</v>
      </c>
      <c r="AD54" s="95">
        <v>157579</v>
      </c>
      <c r="AE54" s="95">
        <v>65128</v>
      </c>
      <c r="AF54" s="95">
        <v>57197</v>
      </c>
      <c r="AG54" s="95">
        <v>154129</v>
      </c>
      <c r="AH54" s="95">
        <v>106450</v>
      </c>
      <c r="AI54" s="95">
        <v>61186.62</v>
      </c>
      <c r="AJ54" s="95">
        <v>21630</v>
      </c>
      <c r="AK54" s="95">
        <v>1378105.33</v>
      </c>
      <c r="AL54" s="95">
        <v>172754</v>
      </c>
      <c r="AM54" s="95">
        <v>2295</v>
      </c>
      <c r="AN54" s="95">
        <v>27734</v>
      </c>
      <c r="AO54" s="95">
        <v>43795</v>
      </c>
      <c r="AP54" s="95">
        <v>48712</v>
      </c>
      <c r="AQ54" s="95">
        <v>7833</v>
      </c>
      <c r="AR54" s="95">
        <v>157746.21</v>
      </c>
      <c r="AS54" s="95">
        <v>45374.5</v>
      </c>
      <c r="AT54" s="95">
        <v>33378.25</v>
      </c>
      <c r="AU54" s="95">
        <v>126031.83</v>
      </c>
      <c r="AV54" s="95">
        <v>16523</v>
      </c>
      <c r="AW54" s="95">
        <v>25109</v>
      </c>
      <c r="AX54" s="95">
        <v>14825.79</v>
      </c>
      <c r="AY54" s="95">
        <v>27377</v>
      </c>
      <c r="AZ54" s="95">
        <v>28061</v>
      </c>
      <c r="BA54" s="95">
        <v>648158.38</v>
      </c>
      <c r="BB54" s="95">
        <v>158989</v>
      </c>
      <c r="BC54" s="95">
        <v>3068151.6</v>
      </c>
      <c r="BD54" s="95">
        <v>158314.4</v>
      </c>
      <c r="BE54" s="95">
        <v>105116.25</v>
      </c>
      <c r="BF54" s="95">
        <v>144613.5</v>
      </c>
      <c r="BG54" s="95">
        <v>500292.25</v>
      </c>
      <c r="BH54" s="95">
        <v>10767</v>
      </c>
      <c r="BI54" s="95">
        <v>55323</v>
      </c>
      <c r="BJ54" s="95">
        <v>22625.599999999999</v>
      </c>
      <c r="BK54" s="95">
        <v>366495.32</v>
      </c>
      <c r="BL54" s="95">
        <v>2691058.93</v>
      </c>
      <c r="BM54" s="95">
        <v>317629.7</v>
      </c>
      <c r="BN54" s="95">
        <v>98066</v>
      </c>
      <c r="BO54" s="95">
        <v>107529.5</v>
      </c>
      <c r="BP54" s="95">
        <v>165717.42000000001</v>
      </c>
      <c r="BQ54" s="95">
        <v>43636</v>
      </c>
      <c r="BR54" s="121">
        <v>2816754.2</v>
      </c>
      <c r="BS54" s="121">
        <v>270773.8</v>
      </c>
      <c r="BT54" s="121">
        <v>0</v>
      </c>
      <c r="BU54" s="121">
        <v>962217</v>
      </c>
      <c r="BV54" s="121">
        <v>23760</v>
      </c>
      <c r="BW54" s="121">
        <v>182104</v>
      </c>
      <c r="BX54" s="121">
        <v>255612.79999999999</v>
      </c>
      <c r="BY54" s="121">
        <v>51835</v>
      </c>
      <c r="BZ54" s="121">
        <v>41249.800000000003</v>
      </c>
      <c r="CA54" s="121">
        <v>195186</v>
      </c>
      <c r="CB54" s="121">
        <v>113522.25</v>
      </c>
      <c r="CC54" s="121">
        <v>201836.5</v>
      </c>
      <c r="CD54" s="121">
        <v>85933</v>
      </c>
      <c r="CE54" s="121">
        <v>67763.5</v>
      </c>
      <c r="CF54" s="121">
        <v>51611.199999999997</v>
      </c>
      <c r="CG54" s="121">
        <v>20476</v>
      </c>
      <c r="CH54" s="121">
        <v>17872</v>
      </c>
      <c r="CI54" s="121">
        <v>6298</v>
      </c>
      <c r="CJ54" s="121">
        <v>78319</v>
      </c>
      <c r="CK54" s="121">
        <v>43065</v>
      </c>
      <c r="CL54" s="121">
        <v>43322.8</v>
      </c>
    </row>
    <row r="55" spans="1:90" ht="13.2" customHeight="1" x14ac:dyDescent="0.25">
      <c r="A55" s="93" t="s">
        <v>1670</v>
      </c>
      <c r="B55" s="94" t="s">
        <v>137</v>
      </c>
      <c r="C55" s="95">
        <v>66881</v>
      </c>
      <c r="D55" s="95">
        <v>0</v>
      </c>
      <c r="E55" s="95">
        <v>140448</v>
      </c>
      <c r="F55" s="95">
        <v>55765.4</v>
      </c>
      <c r="G55" s="95">
        <v>338340.26</v>
      </c>
      <c r="H55" s="95">
        <v>7097</v>
      </c>
      <c r="I55" s="95">
        <v>125798.75</v>
      </c>
      <c r="J55" s="95">
        <v>1628966.15</v>
      </c>
      <c r="K55" s="95">
        <v>1605399</v>
      </c>
      <c r="L55" s="95">
        <v>4874</v>
      </c>
      <c r="M55" s="95">
        <v>1699708</v>
      </c>
      <c r="N55" s="95">
        <v>0</v>
      </c>
      <c r="O55" s="95">
        <v>531125.1</v>
      </c>
      <c r="P55" s="95">
        <v>41006.99</v>
      </c>
      <c r="Q55" s="95">
        <v>79802</v>
      </c>
      <c r="R55" s="95">
        <v>557536.19999999995</v>
      </c>
      <c r="S55" s="95">
        <v>122364</v>
      </c>
      <c r="T55" s="95">
        <v>13129</v>
      </c>
      <c r="U55" s="95">
        <v>37714</v>
      </c>
      <c r="V55" s="95">
        <v>67175.899999999994</v>
      </c>
      <c r="W55" s="95">
        <v>3463760.77</v>
      </c>
      <c r="X55" s="95">
        <v>51038.25</v>
      </c>
      <c r="Y55" s="95">
        <v>573161.35</v>
      </c>
      <c r="Z55" s="95">
        <v>18611</v>
      </c>
      <c r="AA55" s="95">
        <v>0</v>
      </c>
      <c r="AB55" s="95">
        <v>9993.5</v>
      </c>
      <c r="AC55" s="95">
        <v>48488</v>
      </c>
      <c r="AD55" s="95">
        <v>0</v>
      </c>
      <c r="AE55" s="95">
        <v>73850</v>
      </c>
      <c r="AF55" s="95">
        <v>0</v>
      </c>
      <c r="AG55" s="95">
        <v>74143</v>
      </c>
      <c r="AH55" s="95">
        <v>89336</v>
      </c>
      <c r="AI55" s="95">
        <v>6919.8</v>
      </c>
      <c r="AJ55" s="95">
        <v>17014.5</v>
      </c>
      <c r="AK55" s="95">
        <v>252220.15</v>
      </c>
      <c r="AL55" s="95">
        <v>64308</v>
      </c>
      <c r="AM55" s="95">
        <v>0</v>
      </c>
      <c r="AN55" s="95">
        <v>0</v>
      </c>
      <c r="AO55" s="95">
        <v>20620</v>
      </c>
      <c r="AP55" s="95">
        <v>0</v>
      </c>
      <c r="AQ55" s="95">
        <v>0</v>
      </c>
      <c r="AR55" s="95">
        <v>1020164.53</v>
      </c>
      <c r="AS55" s="95">
        <v>0</v>
      </c>
      <c r="AT55" s="95">
        <v>382776</v>
      </c>
      <c r="AU55" s="95">
        <v>535524.96</v>
      </c>
      <c r="AV55" s="95">
        <v>54321</v>
      </c>
      <c r="AW55" s="95">
        <v>2067</v>
      </c>
      <c r="AX55" s="95">
        <v>0</v>
      </c>
      <c r="AY55" s="95">
        <v>173560</v>
      </c>
      <c r="AZ55" s="95">
        <v>20709</v>
      </c>
      <c r="BA55" s="95">
        <v>1721680.75</v>
      </c>
      <c r="BB55" s="95">
        <v>0</v>
      </c>
      <c r="BC55" s="95">
        <v>3261647</v>
      </c>
      <c r="BD55" s="95">
        <v>341011.5</v>
      </c>
      <c r="BE55" s="95">
        <v>23778.5</v>
      </c>
      <c r="BF55" s="95">
        <v>101286.25</v>
      </c>
      <c r="BG55" s="95">
        <v>206229.25</v>
      </c>
      <c r="BH55" s="95">
        <v>38399.5</v>
      </c>
      <c r="BI55" s="95">
        <v>18178.7</v>
      </c>
      <c r="BJ55" s="95">
        <v>35536</v>
      </c>
      <c r="BK55" s="95">
        <v>22432.5</v>
      </c>
      <c r="BL55" s="95">
        <v>2055203.75</v>
      </c>
      <c r="BM55" s="95">
        <v>37411</v>
      </c>
      <c r="BN55" s="95">
        <v>359773.75</v>
      </c>
      <c r="BO55" s="95">
        <v>461357.5</v>
      </c>
      <c r="BP55" s="95">
        <v>318893</v>
      </c>
      <c r="BQ55" s="95">
        <v>63466</v>
      </c>
      <c r="BR55" s="121">
        <v>13225225</v>
      </c>
      <c r="BS55" s="121">
        <v>94407</v>
      </c>
      <c r="BT55" s="95">
        <v>0</v>
      </c>
      <c r="BU55" s="121">
        <v>684163</v>
      </c>
      <c r="BV55" s="95">
        <v>0</v>
      </c>
      <c r="BW55" s="121">
        <v>343258</v>
      </c>
      <c r="BX55" s="121">
        <v>139222</v>
      </c>
      <c r="BY55" s="95">
        <v>0</v>
      </c>
      <c r="BZ55" s="121">
        <v>185813</v>
      </c>
      <c r="CA55" s="121">
        <v>27515</v>
      </c>
      <c r="CB55" s="121">
        <v>134351</v>
      </c>
      <c r="CC55" s="121">
        <v>216331.25</v>
      </c>
      <c r="CD55" s="95">
        <v>71191</v>
      </c>
      <c r="CE55" s="121">
        <v>5064</v>
      </c>
      <c r="CF55" s="95">
        <v>0</v>
      </c>
      <c r="CG55" s="121">
        <v>231639.75</v>
      </c>
      <c r="CH55" s="95">
        <v>6216</v>
      </c>
      <c r="CI55" s="121">
        <v>0</v>
      </c>
      <c r="CJ55" s="121">
        <v>268737</v>
      </c>
      <c r="CK55" s="121">
        <v>15505</v>
      </c>
      <c r="CL55" s="121">
        <v>20775.5</v>
      </c>
    </row>
    <row r="56" spans="1:90" ht="13.2" customHeight="1" x14ac:dyDescent="0.25">
      <c r="A56" s="93" t="s">
        <v>1671</v>
      </c>
      <c r="B56" s="94" t="s">
        <v>1335</v>
      </c>
      <c r="C56" s="95">
        <v>0</v>
      </c>
      <c r="D56" s="95">
        <v>302819.5</v>
      </c>
      <c r="E56" s="95">
        <v>124251</v>
      </c>
      <c r="F56" s="95">
        <v>0</v>
      </c>
      <c r="G56" s="95">
        <v>0</v>
      </c>
      <c r="H56" s="95">
        <v>329919</v>
      </c>
      <c r="I56" s="95">
        <v>239333.5</v>
      </c>
      <c r="J56" s="95">
        <v>976139</v>
      </c>
      <c r="K56" s="95">
        <v>1720</v>
      </c>
      <c r="L56" s="95">
        <v>32911</v>
      </c>
      <c r="M56" s="95">
        <v>1026138</v>
      </c>
      <c r="N56" s="95">
        <v>0</v>
      </c>
      <c r="O56" s="95">
        <v>1029569.25</v>
      </c>
      <c r="P56" s="95">
        <v>280125.8</v>
      </c>
      <c r="Q56" s="95">
        <v>97702.5</v>
      </c>
      <c r="R56" s="95">
        <v>6210</v>
      </c>
      <c r="S56" s="95">
        <v>110266</v>
      </c>
      <c r="T56" s="95">
        <v>21182.18</v>
      </c>
      <c r="U56" s="95">
        <v>0</v>
      </c>
      <c r="V56" s="95">
        <v>0</v>
      </c>
      <c r="W56" s="95">
        <v>935161.1</v>
      </c>
      <c r="X56" s="95">
        <v>26470.25</v>
      </c>
      <c r="Y56" s="95">
        <v>212031</v>
      </c>
      <c r="Z56" s="95">
        <v>28506</v>
      </c>
      <c r="AA56" s="95">
        <v>0</v>
      </c>
      <c r="AB56" s="95">
        <v>26531.5</v>
      </c>
      <c r="AC56" s="95">
        <v>0</v>
      </c>
      <c r="AD56" s="95">
        <v>0</v>
      </c>
      <c r="AE56" s="95">
        <v>0</v>
      </c>
      <c r="AF56" s="95">
        <v>8941.5</v>
      </c>
      <c r="AG56" s="95">
        <v>0</v>
      </c>
      <c r="AH56" s="95">
        <v>430215</v>
      </c>
      <c r="AI56" s="95">
        <v>0</v>
      </c>
      <c r="AJ56" s="95">
        <v>121663.4</v>
      </c>
      <c r="AK56" s="95">
        <v>7659234.8200000003</v>
      </c>
      <c r="AL56" s="95">
        <v>355197</v>
      </c>
      <c r="AM56" s="95">
        <v>0</v>
      </c>
      <c r="AN56" s="95">
        <v>8312</v>
      </c>
      <c r="AO56" s="95">
        <v>299532</v>
      </c>
      <c r="AP56" s="95">
        <v>0</v>
      </c>
      <c r="AQ56" s="95">
        <v>8692</v>
      </c>
      <c r="AR56" s="95">
        <v>1428118</v>
      </c>
      <c r="AS56" s="95">
        <v>0</v>
      </c>
      <c r="AT56" s="95">
        <v>0</v>
      </c>
      <c r="AU56" s="95">
        <v>493321.81</v>
      </c>
      <c r="AV56" s="95">
        <v>0</v>
      </c>
      <c r="AW56" s="95">
        <v>0</v>
      </c>
      <c r="AX56" s="95">
        <v>0</v>
      </c>
      <c r="AY56" s="95">
        <v>0</v>
      </c>
      <c r="AZ56" s="95">
        <v>38168</v>
      </c>
      <c r="BA56" s="95">
        <v>1764503.75</v>
      </c>
      <c r="BB56" s="95">
        <v>0</v>
      </c>
      <c r="BC56" s="95">
        <v>300</v>
      </c>
      <c r="BD56" s="95">
        <v>309205.3</v>
      </c>
      <c r="BE56" s="95">
        <v>0</v>
      </c>
      <c r="BF56" s="95">
        <v>523370</v>
      </c>
      <c r="BG56" s="95">
        <v>2028531</v>
      </c>
      <c r="BH56" s="95">
        <v>0</v>
      </c>
      <c r="BI56" s="95">
        <v>0</v>
      </c>
      <c r="BJ56" s="95">
        <v>0</v>
      </c>
      <c r="BK56" s="95">
        <v>0</v>
      </c>
      <c r="BL56" s="95">
        <v>1915853.5</v>
      </c>
      <c r="BM56" s="95">
        <v>0</v>
      </c>
      <c r="BN56" s="95">
        <v>2106344.35</v>
      </c>
      <c r="BO56" s="95">
        <v>80876</v>
      </c>
      <c r="BP56" s="95">
        <v>0</v>
      </c>
      <c r="BQ56" s="95">
        <v>14423</v>
      </c>
      <c r="BR56" s="121">
        <v>5533727</v>
      </c>
      <c r="BS56" s="95">
        <v>0</v>
      </c>
      <c r="BT56" s="95">
        <v>0</v>
      </c>
      <c r="BU56" s="121">
        <v>876021</v>
      </c>
      <c r="BV56" s="121">
        <v>0</v>
      </c>
      <c r="BW56" s="121">
        <v>241224.5</v>
      </c>
      <c r="BX56" s="121">
        <v>104773</v>
      </c>
      <c r="BY56" s="121">
        <v>34086.65</v>
      </c>
      <c r="BZ56" s="121">
        <v>1210</v>
      </c>
      <c r="CA56" s="95">
        <v>0</v>
      </c>
      <c r="CB56" s="95">
        <v>0</v>
      </c>
      <c r="CC56" s="121">
        <v>1206315.25</v>
      </c>
      <c r="CD56" s="121">
        <v>77181</v>
      </c>
      <c r="CE56" s="121">
        <v>1081389.5</v>
      </c>
      <c r="CF56" s="95">
        <v>370</v>
      </c>
      <c r="CG56" s="95">
        <v>0</v>
      </c>
      <c r="CH56" s="121">
        <v>128914</v>
      </c>
      <c r="CI56" s="121">
        <v>25693</v>
      </c>
      <c r="CJ56" s="121">
        <v>171227.5</v>
      </c>
      <c r="CK56" s="95">
        <v>0</v>
      </c>
      <c r="CL56" s="121">
        <v>24832</v>
      </c>
    </row>
    <row r="57" spans="1:90" ht="13.2" customHeight="1" x14ac:dyDescent="0.25">
      <c r="A57" s="93" t="s">
        <v>1672</v>
      </c>
      <c r="B57" s="94" t="s">
        <v>1336</v>
      </c>
      <c r="C57" s="95">
        <v>0</v>
      </c>
      <c r="D57" s="95">
        <v>0</v>
      </c>
      <c r="E57" s="95">
        <v>792164</v>
      </c>
      <c r="F57" s="95">
        <v>665000</v>
      </c>
      <c r="G57" s="95">
        <v>357604</v>
      </c>
      <c r="H57" s="95">
        <v>318532.03999999998</v>
      </c>
      <c r="I57" s="95">
        <v>15615.25</v>
      </c>
      <c r="J57" s="95">
        <v>0</v>
      </c>
      <c r="K57" s="95">
        <v>0</v>
      </c>
      <c r="L57" s="95">
        <v>0</v>
      </c>
      <c r="M57" s="95">
        <v>256312</v>
      </c>
      <c r="N57" s="95">
        <v>0</v>
      </c>
      <c r="O57" s="95">
        <v>13080</v>
      </c>
      <c r="P57" s="95">
        <v>0</v>
      </c>
      <c r="Q57" s="95">
        <v>880918</v>
      </c>
      <c r="R57" s="95">
        <v>0</v>
      </c>
      <c r="S57" s="95">
        <v>0</v>
      </c>
      <c r="T57" s="95">
        <v>0</v>
      </c>
      <c r="U57" s="95">
        <v>0</v>
      </c>
      <c r="V57" s="95">
        <v>0</v>
      </c>
      <c r="W57" s="95">
        <v>883703.43</v>
      </c>
      <c r="X57" s="95">
        <v>0</v>
      </c>
      <c r="Y57" s="95">
        <v>141919</v>
      </c>
      <c r="Z57" s="95">
        <v>325118</v>
      </c>
      <c r="AA57" s="95">
        <v>0</v>
      </c>
      <c r="AB57" s="95">
        <v>49978.41</v>
      </c>
      <c r="AC57" s="95">
        <v>0</v>
      </c>
      <c r="AD57" s="95">
        <v>0</v>
      </c>
      <c r="AE57" s="95">
        <v>0</v>
      </c>
      <c r="AF57" s="95">
        <v>118722</v>
      </c>
      <c r="AG57" s="95">
        <v>0</v>
      </c>
      <c r="AH57" s="95">
        <v>5353.6</v>
      </c>
      <c r="AI57" s="95">
        <v>0</v>
      </c>
      <c r="AJ57" s="95">
        <v>27885.200000000001</v>
      </c>
      <c r="AK57" s="95">
        <v>14303812.74</v>
      </c>
      <c r="AL57" s="95">
        <v>0</v>
      </c>
      <c r="AM57" s="95">
        <v>0</v>
      </c>
      <c r="AN57" s="95">
        <v>1437275</v>
      </c>
      <c r="AO57" s="95">
        <v>707701.5</v>
      </c>
      <c r="AP57" s="95">
        <v>0</v>
      </c>
      <c r="AQ57" s="95">
        <v>21020</v>
      </c>
      <c r="AR57" s="95">
        <v>28064973.600000001</v>
      </c>
      <c r="AS57" s="95">
        <v>0</v>
      </c>
      <c r="AT57" s="95">
        <v>0</v>
      </c>
      <c r="AU57" s="95">
        <v>0</v>
      </c>
      <c r="AV57" s="95">
        <v>159284</v>
      </c>
      <c r="AW57" s="95">
        <v>21274.25</v>
      </c>
      <c r="AX57" s="95">
        <v>0</v>
      </c>
      <c r="AY57" s="95">
        <v>106288</v>
      </c>
      <c r="AZ57" s="95">
        <v>67654</v>
      </c>
      <c r="BA57" s="95">
        <v>377724</v>
      </c>
      <c r="BB57" s="95">
        <v>0</v>
      </c>
      <c r="BC57" s="95">
        <v>0</v>
      </c>
      <c r="BD57" s="95">
        <v>216934</v>
      </c>
      <c r="BE57" s="95">
        <v>0</v>
      </c>
      <c r="BF57" s="95">
        <v>0</v>
      </c>
      <c r="BG57" s="95">
        <v>518570</v>
      </c>
      <c r="BH57" s="95">
        <v>0</v>
      </c>
      <c r="BI57" s="95">
        <v>0</v>
      </c>
      <c r="BJ57" s="95">
        <v>0</v>
      </c>
      <c r="BK57" s="95">
        <v>0</v>
      </c>
      <c r="BL57" s="95">
        <v>1294100</v>
      </c>
      <c r="BM57" s="95">
        <v>763065</v>
      </c>
      <c r="BN57" s="95">
        <v>0</v>
      </c>
      <c r="BO57" s="95">
        <v>0</v>
      </c>
      <c r="BP57" s="95">
        <v>76410.399999999994</v>
      </c>
      <c r="BQ57" s="95">
        <v>0</v>
      </c>
      <c r="BR57" s="121">
        <v>36391656.100000001</v>
      </c>
      <c r="BS57" s="95">
        <v>54886.400000000001</v>
      </c>
      <c r="BT57" s="95">
        <v>0</v>
      </c>
      <c r="BU57" s="121">
        <v>114075</v>
      </c>
      <c r="BV57" s="95">
        <v>0</v>
      </c>
      <c r="BW57" s="95">
        <v>0</v>
      </c>
      <c r="BX57" s="121">
        <v>1000</v>
      </c>
      <c r="BY57" s="95">
        <v>0</v>
      </c>
      <c r="BZ57" s="95">
        <v>701763</v>
      </c>
      <c r="CA57" s="95">
        <v>0</v>
      </c>
      <c r="CB57" s="95">
        <v>0</v>
      </c>
      <c r="CC57" s="121">
        <v>108890.2</v>
      </c>
      <c r="CD57" s="95">
        <v>0</v>
      </c>
      <c r="CE57" s="121">
        <v>23023.599999999999</v>
      </c>
      <c r="CF57" s="95">
        <v>0</v>
      </c>
      <c r="CG57" s="95">
        <v>0</v>
      </c>
      <c r="CH57" s="121">
        <v>216969.60000000001</v>
      </c>
      <c r="CI57" s="95">
        <v>27433</v>
      </c>
      <c r="CJ57" s="121">
        <v>356345.59999999998</v>
      </c>
      <c r="CK57" s="95">
        <v>0</v>
      </c>
      <c r="CL57" s="95">
        <v>0</v>
      </c>
    </row>
    <row r="58" spans="1:90" ht="13.2" customHeight="1" x14ac:dyDescent="0.25">
      <c r="A58" s="93" t="s">
        <v>1673</v>
      </c>
      <c r="B58" s="94" t="s">
        <v>138</v>
      </c>
      <c r="C58" s="95">
        <v>10470934.310000001</v>
      </c>
      <c r="D58" s="95">
        <v>3739790.93</v>
      </c>
      <c r="E58" s="95">
        <v>2028253.28</v>
      </c>
      <c r="F58" s="95">
        <v>1726705.19</v>
      </c>
      <c r="G58" s="95">
        <v>623882.30000000005</v>
      </c>
      <c r="H58" s="95">
        <v>3748434.85</v>
      </c>
      <c r="I58" s="95">
        <v>1009652.05</v>
      </c>
      <c r="J58" s="95">
        <v>5188205.8499999996</v>
      </c>
      <c r="K58" s="95">
        <v>1949587.57</v>
      </c>
      <c r="L58" s="95">
        <v>1415541.93</v>
      </c>
      <c r="M58" s="95">
        <v>5803036.5</v>
      </c>
      <c r="N58" s="95">
        <v>119081.85</v>
      </c>
      <c r="O58" s="95">
        <v>7017367.8499999996</v>
      </c>
      <c r="P58" s="95">
        <v>667954.55000000005</v>
      </c>
      <c r="Q58" s="95">
        <v>317944.59999999998</v>
      </c>
      <c r="R58" s="95">
        <v>653453.32999999996</v>
      </c>
      <c r="S58" s="95">
        <v>892657.15</v>
      </c>
      <c r="T58" s="95">
        <v>716082.08</v>
      </c>
      <c r="U58" s="95">
        <v>1593523</v>
      </c>
      <c r="V58" s="95">
        <v>429308</v>
      </c>
      <c r="W58" s="95">
        <v>21171237.780000001</v>
      </c>
      <c r="X58" s="95">
        <v>467134.75</v>
      </c>
      <c r="Y58" s="95">
        <v>1286090.45</v>
      </c>
      <c r="Z58" s="95">
        <v>539514.42000000004</v>
      </c>
      <c r="AA58" s="95">
        <v>387765.75</v>
      </c>
      <c r="AB58" s="95">
        <v>471442</v>
      </c>
      <c r="AC58" s="95">
        <v>504894</v>
      </c>
      <c r="AD58" s="95">
        <v>6004048</v>
      </c>
      <c r="AE58" s="95">
        <v>541635.05000000005</v>
      </c>
      <c r="AF58" s="95">
        <v>1639448.95</v>
      </c>
      <c r="AG58" s="95">
        <v>521506</v>
      </c>
      <c r="AH58" s="95">
        <v>3235085.8</v>
      </c>
      <c r="AI58" s="95">
        <v>769455.25</v>
      </c>
      <c r="AJ58" s="95">
        <v>1615251.4</v>
      </c>
      <c r="AK58" s="95">
        <v>57183405</v>
      </c>
      <c r="AL58" s="95">
        <v>1257050.25</v>
      </c>
      <c r="AM58" s="95">
        <v>740654.5</v>
      </c>
      <c r="AN58" s="95">
        <v>3272497.5</v>
      </c>
      <c r="AO58" s="95">
        <v>1189905</v>
      </c>
      <c r="AP58" s="95">
        <v>2837936.75</v>
      </c>
      <c r="AQ58" s="95">
        <v>341674</v>
      </c>
      <c r="AR58" s="95">
        <v>6712293.3600000003</v>
      </c>
      <c r="AS58" s="95">
        <v>1106140</v>
      </c>
      <c r="AT58" s="95">
        <v>2417791.21</v>
      </c>
      <c r="AU58" s="95">
        <v>1907485.59</v>
      </c>
      <c r="AV58" s="95">
        <v>670757.81999999995</v>
      </c>
      <c r="AW58" s="95">
        <v>643203.75</v>
      </c>
      <c r="AX58" s="95">
        <v>2374706.21</v>
      </c>
      <c r="AY58" s="95">
        <v>539452.75</v>
      </c>
      <c r="AZ58" s="95">
        <v>614282</v>
      </c>
      <c r="BA58" s="95">
        <v>14257485.15</v>
      </c>
      <c r="BB58" s="95">
        <v>625467.02</v>
      </c>
      <c r="BC58" s="95">
        <v>8120707.6900000004</v>
      </c>
      <c r="BD58" s="95">
        <v>7786809.7599999998</v>
      </c>
      <c r="BE58" s="95">
        <v>603427.75</v>
      </c>
      <c r="BF58" s="95">
        <v>2368458.2000000002</v>
      </c>
      <c r="BG58" s="95">
        <v>2771040</v>
      </c>
      <c r="BH58" s="95">
        <v>332771</v>
      </c>
      <c r="BI58" s="95">
        <v>214554.15</v>
      </c>
      <c r="BJ58" s="95">
        <v>1259692.45</v>
      </c>
      <c r="BK58" s="95">
        <v>1216199.07</v>
      </c>
      <c r="BL58" s="95">
        <v>23853446.75</v>
      </c>
      <c r="BM58" s="95">
        <v>1704982.42</v>
      </c>
      <c r="BN58" s="95">
        <v>1085102.7</v>
      </c>
      <c r="BO58" s="95">
        <v>1862370</v>
      </c>
      <c r="BP58" s="95">
        <v>598408.81999999995</v>
      </c>
      <c r="BQ58" s="95">
        <v>1413695</v>
      </c>
      <c r="BR58" s="121">
        <v>53800732.700000003</v>
      </c>
      <c r="BS58" s="121">
        <v>1207232</v>
      </c>
      <c r="BT58" s="121">
        <v>845309.88</v>
      </c>
      <c r="BU58" s="121">
        <v>21531040.34</v>
      </c>
      <c r="BV58" s="121">
        <v>441080</v>
      </c>
      <c r="BW58" s="121">
        <v>1310258</v>
      </c>
      <c r="BX58" s="121">
        <v>4738871</v>
      </c>
      <c r="BY58" s="121">
        <v>442752.75</v>
      </c>
      <c r="BZ58" s="121">
        <v>307946.5</v>
      </c>
      <c r="CA58" s="121">
        <v>1683787</v>
      </c>
      <c r="CB58" s="121">
        <v>3252517.25</v>
      </c>
      <c r="CC58" s="121">
        <v>2697195</v>
      </c>
      <c r="CD58" s="121">
        <v>3987716.58</v>
      </c>
      <c r="CE58" s="121">
        <v>2349211</v>
      </c>
      <c r="CF58" s="121">
        <v>452445</v>
      </c>
      <c r="CG58" s="121">
        <v>422347</v>
      </c>
      <c r="CH58" s="121">
        <v>618209.38</v>
      </c>
      <c r="CI58" s="121">
        <v>316179</v>
      </c>
      <c r="CJ58" s="121">
        <v>3585659.32</v>
      </c>
      <c r="CK58" s="121">
        <v>833173.5</v>
      </c>
      <c r="CL58" s="121">
        <v>351131.25</v>
      </c>
    </row>
    <row r="59" spans="1:90" ht="13.2" customHeight="1" x14ac:dyDescent="0.25">
      <c r="A59" s="93" t="s">
        <v>1674</v>
      </c>
      <c r="B59" s="94" t="s">
        <v>1337</v>
      </c>
      <c r="C59" s="95">
        <v>31219174.27</v>
      </c>
      <c r="D59" s="95">
        <v>1140245.7</v>
      </c>
      <c r="E59" s="95">
        <v>691884.49</v>
      </c>
      <c r="F59" s="95">
        <v>548177</v>
      </c>
      <c r="G59" s="95">
        <v>196576.5</v>
      </c>
      <c r="H59" s="95">
        <v>584410.88</v>
      </c>
      <c r="I59" s="95">
        <v>227183.51</v>
      </c>
      <c r="J59" s="95">
        <v>2036111.25</v>
      </c>
      <c r="K59" s="95">
        <v>445981.87</v>
      </c>
      <c r="L59" s="95">
        <v>858979.94</v>
      </c>
      <c r="M59" s="95">
        <v>6056368.9000000004</v>
      </c>
      <c r="N59" s="95">
        <v>1018935.85</v>
      </c>
      <c r="O59" s="95">
        <v>8814248.0199999996</v>
      </c>
      <c r="P59" s="95">
        <v>354011.37</v>
      </c>
      <c r="Q59" s="95">
        <v>506204.03</v>
      </c>
      <c r="R59" s="95">
        <v>3061735.95</v>
      </c>
      <c r="S59" s="95">
        <v>257783.4</v>
      </c>
      <c r="T59" s="95">
        <v>611752.46</v>
      </c>
      <c r="U59" s="95">
        <v>500112.57</v>
      </c>
      <c r="V59" s="95">
        <v>110412.15</v>
      </c>
      <c r="W59" s="95">
        <v>30261564.350000001</v>
      </c>
      <c r="X59" s="95">
        <v>177740.88</v>
      </c>
      <c r="Y59" s="95">
        <v>535939.89</v>
      </c>
      <c r="Z59" s="95">
        <v>587163.67000000004</v>
      </c>
      <c r="AA59" s="95">
        <v>198382.77</v>
      </c>
      <c r="AB59" s="95">
        <v>348918.34</v>
      </c>
      <c r="AC59" s="95">
        <v>310514.5</v>
      </c>
      <c r="AD59" s="95">
        <v>2008439.16</v>
      </c>
      <c r="AE59" s="95">
        <v>365644.58</v>
      </c>
      <c r="AF59" s="95">
        <v>2394711.36</v>
      </c>
      <c r="AG59" s="95">
        <v>222620.67</v>
      </c>
      <c r="AH59" s="95">
        <v>1815681.66</v>
      </c>
      <c r="AI59" s="95">
        <v>398055.3</v>
      </c>
      <c r="AJ59" s="95">
        <v>609401.4</v>
      </c>
      <c r="AK59" s="95">
        <v>28064299.149999999</v>
      </c>
      <c r="AL59" s="95">
        <v>354497.66</v>
      </c>
      <c r="AM59" s="95">
        <v>255036.21</v>
      </c>
      <c r="AN59" s="95">
        <v>2130543.02</v>
      </c>
      <c r="AO59" s="95">
        <v>1285648.9099999999</v>
      </c>
      <c r="AP59" s="95">
        <v>422856.57</v>
      </c>
      <c r="AQ59" s="95">
        <v>73379.73</v>
      </c>
      <c r="AR59" s="95">
        <v>5954689.5800000001</v>
      </c>
      <c r="AS59" s="95">
        <v>175819.69</v>
      </c>
      <c r="AT59" s="95">
        <v>287028.58</v>
      </c>
      <c r="AU59" s="95">
        <v>895206.3</v>
      </c>
      <c r="AV59" s="95">
        <v>580646.91</v>
      </c>
      <c r="AW59" s="95">
        <v>491362.27</v>
      </c>
      <c r="AX59" s="95">
        <v>760750.78</v>
      </c>
      <c r="AY59" s="95">
        <v>126119.9</v>
      </c>
      <c r="AZ59" s="95">
        <v>97627.27</v>
      </c>
      <c r="BA59" s="95">
        <v>6060066.96</v>
      </c>
      <c r="BB59" s="95">
        <v>257127.8</v>
      </c>
      <c r="BC59" s="95">
        <v>17152923.84</v>
      </c>
      <c r="BD59" s="95">
        <v>2226557.09</v>
      </c>
      <c r="BE59" s="95">
        <v>279938.28000000003</v>
      </c>
      <c r="BF59" s="95">
        <v>872858.31</v>
      </c>
      <c r="BG59" s="95">
        <v>6712518.0099999998</v>
      </c>
      <c r="BH59" s="95">
        <v>178374.04</v>
      </c>
      <c r="BI59" s="95">
        <v>189826.22</v>
      </c>
      <c r="BJ59" s="95">
        <v>202352.7</v>
      </c>
      <c r="BK59" s="95">
        <v>25651.14</v>
      </c>
      <c r="BL59" s="95">
        <v>10575350.6</v>
      </c>
      <c r="BM59" s="95">
        <v>604065.75</v>
      </c>
      <c r="BN59" s="95">
        <v>874906.01</v>
      </c>
      <c r="BO59" s="95">
        <v>792569.52</v>
      </c>
      <c r="BP59" s="95">
        <v>344905.17</v>
      </c>
      <c r="BQ59" s="95">
        <v>355273.36</v>
      </c>
      <c r="BR59" s="121">
        <v>55239807.350000001</v>
      </c>
      <c r="BS59" s="121">
        <v>729570.57</v>
      </c>
      <c r="BT59" s="121">
        <v>1089662.22</v>
      </c>
      <c r="BU59" s="121">
        <v>7738476.7999999998</v>
      </c>
      <c r="BV59" s="95">
        <v>359576.09</v>
      </c>
      <c r="BW59" s="121">
        <v>801663.54</v>
      </c>
      <c r="BX59" s="121">
        <v>2767378.87</v>
      </c>
      <c r="BY59" s="121">
        <v>223897.1</v>
      </c>
      <c r="BZ59" s="121">
        <v>171155.69</v>
      </c>
      <c r="CA59" s="121">
        <v>354763.94</v>
      </c>
      <c r="CB59" s="121">
        <v>2012027.21</v>
      </c>
      <c r="CC59" s="121">
        <v>929279.92</v>
      </c>
      <c r="CD59" s="121">
        <v>3560439.39</v>
      </c>
      <c r="CE59" s="121">
        <v>1354234.97</v>
      </c>
      <c r="CF59" s="121">
        <v>194731.98</v>
      </c>
      <c r="CG59" s="121">
        <v>194545.05</v>
      </c>
      <c r="CH59" s="121">
        <v>88254.81</v>
      </c>
      <c r="CI59" s="121">
        <v>369529.57</v>
      </c>
      <c r="CJ59" s="121">
        <v>2066365.47</v>
      </c>
      <c r="CK59" s="121">
        <v>262681.86</v>
      </c>
      <c r="CL59" s="121">
        <v>43429.83</v>
      </c>
    </row>
    <row r="60" spans="1:90" ht="13.2" customHeight="1" x14ac:dyDescent="0.25">
      <c r="A60" s="93" t="s">
        <v>1675</v>
      </c>
      <c r="B60" s="94" t="s">
        <v>1338</v>
      </c>
      <c r="C60" s="95">
        <v>0</v>
      </c>
      <c r="D60" s="95">
        <v>0</v>
      </c>
      <c r="E60" s="95">
        <v>0</v>
      </c>
      <c r="F60" s="95">
        <v>0</v>
      </c>
      <c r="G60" s="95">
        <v>0</v>
      </c>
      <c r="H60" s="95">
        <v>0</v>
      </c>
      <c r="I60" s="95">
        <v>0</v>
      </c>
      <c r="J60" s="95">
        <v>0</v>
      </c>
      <c r="K60" s="95">
        <v>0</v>
      </c>
      <c r="L60" s="95">
        <v>0</v>
      </c>
      <c r="M60" s="95">
        <v>0</v>
      </c>
      <c r="N60" s="95">
        <v>0</v>
      </c>
      <c r="O60" s="95">
        <v>0</v>
      </c>
      <c r="P60" s="95">
        <v>0</v>
      </c>
      <c r="Q60" s="95">
        <v>0</v>
      </c>
      <c r="R60" s="95">
        <v>0</v>
      </c>
      <c r="S60" s="95">
        <v>0</v>
      </c>
      <c r="T60" s="95">
        <v>0</v>
      </c>
      <c r="U60" s="95">
        <v>0</v>
      </c>
      <c r="V60" s="95">
        <v>0</v>
      </c>
      <c r="W60" s="95">
        <v>0</v>
      </c>
      <c r="X60" s="95">
        <v>0</v>
      </c>
      <c r="Y60" s="95">
        <v>0</v>
      </c>
      <c r="Z60" s="95">
        <v>0</v>
      </c>
      <c r="AA60" s="95">
        <v>0</v>
      </c>
      <c r="AB60" s="95">
        <v>0</v>
      </c>
      <c r="AC60" s="95">
        <v>0</v>
      </c>
      <c r="AD60" s="95">
        <v>0</v>
      </c>
      <c r="AE60" s="95">
        <v>0</v>
      </c>
      <c r="AF60" s="95">
        <v>0</v>
      </c>
      <c r="AG60" s="95">
        <v>0</v>
      </c>
      <c r="AH60" s="95">
        <v>0</v>
      </c>
      <c r="AI60" s="95">
        <v>0</v>
      </c>
      <c r="AJ60" s="95">
        <v>0</v>
      </c>
      <c r="AK60" s="95">
        <v>0</v>
      </c>
      <c r="AL60" s="95">
        <v>0</v>
      </c>
      <c r="AM60" s="95">
        <v>0</v>
      </c>
      <c r="AN60" s="95">
        <v>0</v>
      </c>
      <c r="AO60" s="95">
        <v>0</v>
      </c>
      <c r="AP60" s="95">
        <v>0</v>
      </c>
      <c r="AQ60" s="95">
        <v>0</v>
      </c>
      <c r="AR60" s="95">
        <v>0</v>
      </c>
      <c r="AS60" s="95">
        <v>0</v>
      </c>
      <c r="AT60" s="95">
        <v>0</v>
      </c>
      <c r="AU60" s="95">
        <v>0</v>
      </c>
      <c r="AV60" s="95">
        <v>0</v>
      </c>
      <c r="AW60" s="95">
        <v>0</v>
      </c>
      <c r="AX60" s="95">
        <v>0</v>
      </c>
      <c r="AY60" s="95">
        <v>0</v>
      </c>
      <c r="AZ60" s="95">
        <v>0</v>
      </c>
      <c r="BA60" s="95">
        <v>0</v>
      </c>
      <c r="BB60" s="95">
        <v>0</v>
      </c>
      <c r="BC60" s="95">
        <v>0</v>
      </c>
      <c r="BD60" s="95">
        <v>0</v>
      </c>
      <c r="BE60" s="95">
        <v>0</v>
      </c>
      <c r="BF60" s="95">
        <v>0</v>
      </c>
      <c r="BG60" s="95">
        <v>0</v>
      </c>
      <c r="BH60" s="95">
        <v>0</v>
      </c>
      <c r="BI60" s="95">
        <v>0</v>
      </c>
      <c r="BJ60" s="95">
        <v>0</v>
      </c>
      <c r="BK60" s="95">
        <v>0</v>
      </c>
      <c r="BL60" s="95">
        <v>0</v>
      </c>
      <c r="BM60" s="95">
        <v>0</v>
      </c>
      <c r="BN60" s="95">
        <v>0</v>
      </c>
      <c r="BO60" s="95">
        <v>0</v>
      </c>
      <c r="BP60" s="95">
        <v>0</v>
      </c>
      <c r="BQ60" s="95">
        <v>0</v>
      </c>
      <c r="BR60" s="121">
        <v>0</v>
      </c>
      <c r="BS60" s="121">
        <v>0</v>
      </c>
      <c r="BT60" s="121">
        <v>0</v>
      </c>
      <c r="BU60" s="121">
        <v>0</v>
      </c>
      <c r="BV60" s="95">
        <v>0</v>
      </c>
      <c r="BW60" s="121">
        <v>0</v>
      </c>
      <c r="BX60" s="95">
        <v>0</v>
      </c>
      <c r="BY60" s="95">
        <v>0</v>
      </c>
      <c r="BZ60" s="95">
        <v>0</v>
      </c>
      <c r="CA60" s="121">
        <v>0</v>
      </c>
      <c r="CB60" s="121">
        <v>0</v>
      </c>
      <c r="CC60" s="95">
        <v>0</v>
      </c>
      <c r="CD60" s="121">
        <v>0</v>
      </c>
      <c r="CE60" s="121">
        <v>0</v>
      </c>
      <c r="CF60" s="95">
        <v>0</v>
      </c>
      <c r="CG60" s="95">
        <v>0</v>
      </c>
      <c r="CH60" s="121">
        <v>0</v>
      </c>
      <c r="CI60" s="121">
        <v>0</v>
      </c>
      <c r="CJ60" s="121">
        <v>0</v>
      </c>
      <c r="CK60" s="121">
        <v>0</v>
      </c>
      <c r="CL60" s="95">
        <v>0</v>
      </c>
    </row>
    <row r="61" spans="1:90" ht="13.2" customHeight="1" x14ac:dyDescent="0.25">
      <c r="A61" s="93" t="s">
        <v>1676</v>
      </c>
      <c r="B61" s="94" t="s">
        <v>1339</v>
      </c>
      <c r="C61" s="95">
        <v>0</v>
      </c>
      <c r="D61" s="95">
        <v>0</v>
      </c>
      <c r="E61" s="95">
        <v>0</v>
      </c>
      <c r="F61" s="95">
        <v>0</v>
      </c>
      <c r="G61" s="95">
        <v>0</v>
      </c>
      <c r="H61" s="95">
        <v>0</v>
      </c>
      <c r="I61" s="95">
        <v>0</v>
      </c>
      <c r="J61" s="95">
        <v>0</v>
      </c>
      <c r="K61" s="95">
        <v>0</v>
      </c>
      <c r="L61" s="95">
        <v>0</v>
      </c>
      <c r="M61" s="95">
        <v>0</v>
      </c>
      <c r="N61" s="95">
        <v>0</v>
      </c>
      <c r="O61" s="95">
        <v>0</v>
      </c>
      <c r="P61" s="95">
        <v>0</v>
      </c>
      <c r="Q61" s="95">
        <v>0</v>
      </c>
      <c r="R61" s="95">
        <v>0</v>
      </c>
      <c r="S61" s="95">
        <v>0</v>
      </c>
      <c r="T61" s="95">
        <v>0</v>
      </c>
      <c r="U61" s="95">
        <v>0</v>
      </c>
      <c r="V61" s="95">
        <v>0</v>
      </c>
      <c r="W61" s="95">
        <v>0</v>
      </c>
      <c r="X61" s="95">
        <v>0</v>
      </c>
      <c r="Y61" s="95">
        <v>0</v>
      </c>
      <c r="Z61" s="95">
        <v>0</v>
      </c>
      <c r="AA61" s="95">
        <v>0</v>
      </c>
      <c r="AB61" s="95">
        <v>0</v>
      </c>
      <c r="AC61" s="95">
        <v>0</v>
      </c>
      <c r="AD61" s="95">
        <v>0</v>
      </c>
      <c r="AE61" s="95">
        <v>0</v>
      </c>
      <c r="AF61" s="95">
        <v>0</v>
      </c>
      <c r="AG61" s="95">
        <v>0</v>
      </c>
      <c r="AH61" s="95">
        <v>0</v>
      </c>
      <c r="AI61" s="95">
        <v>0</v>
      </c>
      <c r="AJ61" s="95">
        <v>0</v>
      </c>
      <c r="AK61" s="95">
        <v>0</v>
      </c>
      <c r="AL61" s="95">
        <v>0</v>
      </c>
      <c r="AM61" s="95">
        <v>0</v>
      </c>
      <c r="AN61" s="95">
        <v>0</v>
      </c>
      <c r="AO61" s="95">
        <v>0</v>
      </c>
      <c r="AP61" s="95">
        <v>0</v>
      </c>
      <c r="AQ61" s="95">
        <v>0</v>
      </c>
      <c r="AR61" s="95">
        <v>0</v>
      </c>
      <c r="AS61" s="95">
        <v>0</v>
      </c>
      <c r="AT61" s="95">
        <v>0</v>
      </c>
      <c r="AU61" s="95">
        <v>0</v>
      </c>
      <c r="AV61" s="95">
        <v>0</v>
      </c>
      <c r="AW61" s="95">
        <v>0</v>
      </c>
      <c r="AX61" s="95">
        <v>0</v>
      </c>
      <c r="AY61" s="95">
        <v>0</v>
      </c>
      <c r="AZ61" s="95">
        <v>0</v>
      </c>
      <c r="BA61" s="95">
        <v>0</v>
      </c>
      <c r="BB61" s="95">
        <v>0</v>
      </c>
      <c r="BC61" s="95">
        <v>0</v>
      </c>
      <c r="BD61" s="95">
        <v>0</v>
      </c>
      <c r="BE61" s="95">
        <v>0</v>
      </c>
      <c r="BF61" s="95">
        <v>0</v>
      </c>
      <c r="BG61" s="95">
        <v>0</v>
      </c>
      <c r="BH61" s="95">
        <v>0</v>
      </c>
      <c r="BI61" s="95">
        <v>0</v>
      </c>
      <c r="BJ61" s="95">
        <v>0</v>
      </c>
      <c r="BK61" s="95">
        <v>0</v>
      </c>
      <c r="BL61" s="95">
        <v>0</v>
      </c>
      <c r="BM61" s="95">
        <v>0</v>
      </c>
      <c r="BN61" s="95">
        <v>0</v>
      </c>
      <c r="BO61" s="95">
        <v>0</v>
      </c>
      <c r="BP61" s="95">
        <v>0</v>
      </c>
      <c r="BQ61" s="95">
        <v>0</v>
      </c>
      <c r="BR61" s="121">
        <v>0</v>
      </c>
      <c r="BS61" s="121">
        <v>0</v>
      </c>
      <c r="BT61" s="121">
        <v>0</v>
      </c>
      <c r="BU61" s="95">
        <v>0</v>
      </c>
      <c r="BV61" s="95">
        <v>0</v>
      </c>
      <c r="BW61" s="95">
        <v>0</v>
      </c>
      <c r="BX61" s="95">
        <v>0</v>
      </c>
      <c r="BY61" s="95">
        <v>0</v>
      </c>
      <c r="BZ61" s="95">
        <v>0</v>
      </c>
      <c r="CA61" s="95">
        <v>0</v>
      </c>
      <c r="CB61" s="95">
        <v>0</v>
      </c>
      <c r="CC61" s="95">
        <v>0</v>
      </c>
      <c r="CD61" s="121">
        <v>0</v>
      </c>
      <c r="CE61" s="121">
        <v>0</v>
      </c>
      <c r="CF61" s="95">
        <v>0</v>
      </c>
      <c r="CG61" s="95">
        <v>0</v>
      </c>
      <c r="CH61" s="95">
        <v>0</v>
      </c>
      <c r="CI61" s="95">
        <v>0</v>
      </c>
      <c r="CJ61" s="95">
        <v>0</v>
      </c>
      <c r="CK61" s="95">
        <v>0</v>
      </c>
      <c r="CL61" s="95">
        <v>0</v>
      </c>
    </row>
    <row r="62" spans="1:90" ht="13.2" customHeight="1" x14ac:dyDescent="0.25">
      <c r="A62" s="93" t="s">
        <v>1677</v>
      </c>
      <c r="B62" s="94" t="s">
        <v>1340</v>
      </c>
      <c r="C62" s="95">
        <v>0</v>
      </c>
      <c r="D62" s="95">
        <v>0</v>
      </c>
      <c r="E62" s="95">
        <v>0</v>
      </c>
      <c r="F62" s="95">
        <v>0</v>
      </c>
      <c r="G62" s="95">
        <v>0</v>
      </c>
      <c r="H62" s="95">
        <v>0</v>
      </c>
      <c r="I62" s="95">
        <v>0</v>
      </c>
      <c r="J62" s="95">
        <v>0</v>
      </c>
      <c r="K62" s="95">
        <v>0</v>
      </c>
      <c r="L62" s="95">
        <v>0</v>
      </c>
      <c r="M62" s="95">
        <v>5601</v>
      </c>
      <c r="N62" s="95">
        <v>0</v>
      </c>
      <c r="O62" s="95">
        <v>45298</v>
      </c>
      <c r="P62" s="95">
        <v>0</v>
      </c>
      <c r="Q62" s="95">
        <v>0</v>
      </c>
      <c r="R62" s="95">
        <v>0</v>
      </c>
      <c r="S62" s="95">
        <v>0</v>
      </c>
      <c r="T62" s="95">
        <v>0</v>
      </c>
      <c r="U62" s="95">
        <v>0</v>
      </c>
      <c r="V62" s="95">
        <v>0</v>
      </c>
      <c r="W62" s="95">
        <v>248419</v>
      </c>
      <c r="X62" s="95">
        <v>0</v>
      </c>
      <c r="Y62" s="95">
        <v>0</v>
      </c>
      <c r="Z62" s="95">
        <v>0</v>
      </c>
      <c r="AA62" s="95">
        <v>0</v>
      </c>
      <c r="AB62" s="95">
        <v>0</v>
      </c>
      <c r="AC62" s="95">
        <v>0</v>
      </c>
      <c r="AD62" s="95">
        <v>0</v>
      </c>
      <c r="AE62" s="95">
        <v>0</v>
      </c>
      <c r="AF62" s="95">
        <v>0</v>
      </c>
      <c r="AG62" s="95">
        <v>0</v>
      </c>
      <c r="AH62" s="95">
        <v>10929</v>
      </c>
      <c r="AI62" s="95">
        <v>19395</v>
      </c>
      <c r="AJ62" s="95">
        <v>2453</v>
      </c>
      <c r="AK62" s="95">
        <v>276783.25</v>
      </c>
      <c r="AL62" s="95">
        <v>0</v>
      </c>
      <c r="AM62" s="95">
        <v>0</v>
      </c>
      <c r="AN62" s="95">
        <v>0</v>
      </c>
      <c r="AO62" s="95">
        <v>0</v>
      </c>
      <c r="AP62" s="95">
        <v>0</v>
      </c>
      <c r="AQ62" s="95">
        <v>0</v>
      </c>
      <c r="AR62" s="95">
        <v>7966</v>
      </c>
      <c r="AS62" s="95">
        <v>0</v>
      </c>
      <c r="AT62" s="95">
        <v>0</v>
      </c>
      <c r="AU62" s="95">
        <v>3830</v>
      </c>
      <c r="AV62" s="95">
        <v>0</v>
      </c>
      <c r="AW62" s="95">
        <v>0</v>
      </c>
      <c r="AX62" s="95">
        <v>0</v>
      </c>
      <c r="AY62" s="95">
        <v>0</v>
      </c>
      <c r="AZ62" s="95">
        <v>0</v>
      </c>
      <c r="BA62" s="95">
        <v>15014</v>
      </c>
      <c r="BB62" s="95">
        <v>2660</v>
      </c>
      <c r="BC62" s="95">
        <v>56399.25</v>
      </c>
      <c r="BD62" s="95">
        <v>0</v>
      </c>
      <c r="BE62" s="95">
        <v>0</v>
      </c>
      <c r="BF62" s="95">
        <v>0</v>
      </c>
      <c r="BG62" s="95">
        <v>49941.5</v>
      </c>
      <c r="BH62" s="95">
        <v>0</v>
      </c>
      <c r="BI62" s="95">
        <v>0</v>
      </c>
      <c r="BJ62" s="95">
        <v>0</v>
      </c>
      <c r="BK62" s="95">
        <v>99357</v>
      </c>
      <c r="BL62" s="95">
        <v>90229</v>
      </c>
      <c r="BM62" s="95">
        <v>0</v>
      </c>
      <c r="BN62" s="95">
        <v>0</v>
      </c>
      <c r="BO62" s="95">
        <v>0</v>
      </c>
      <c r="BP62" s="95">
        <v>0</v>
      </c>
      <c r="BQ62" s="95">
        <v>0</v>
      </c>
      <c r="BR62" s="121">
        <v>333835</v>
      </c>
      <c r="BS62" s="95">
        <v>0</v>
      </c>
      <c r="BT62" s="95">
        <v>0</v>
      </c>
      <c r="BU62" s="121">
        <v>853</v>
      </c>
      <c r="BV62" s="95">
        <v>0</v>
      </c>
      <c r="BW62" s="95">
        <v>0</v>
      </c>
      <c r="BX62" s="95">
        <v>0</v>
      </c>
      <c r="BY62" s="95">
        <v>0</v>
      </c>
      <c r="BZ62" s="95">
        <v>0</v>
      </c>
      <c r="CA62" s="95">
        <v>0</v>
      </c>
      <c r="CB62" s="95">
        <v>0</v>
      </c>
      <c r="CC62" s="121">
        <v>3405</v>
      </c>
      <c r="CD62" s="95">
        <v>0</v>
      </c>
      <c r="CE62" s="95">
        <v>0</v>
      </c>
      <c r="CF62" s="95">
        <v>0</v>
      </c>
      <c r="CG62" s="95">
        <v>0</v>
      </c>
      <c r="CH62" s="95">
        <v>0</v>
      </c>
      <c r="CI62" s="95">
        <v>0</v>
      </c>
      <c r="CJ62" s="95">
        <v>1870</v>
      </c>
      <c r="CK62" s="95">
        <v>0</v>
      </c>
      <c r="CL62" s="95">
        <v>0</v>
      </c>
    </row>
    <row r="63" spans="1:90" ht="13.2" customHeight="1" x14ac:dyDescent="0.25">
      <c r="A63" s="93" t="s">
        <v>1678</v>
      </c>
      <c r="B63" s="94" t="s">
        <v>1341</v>
      </c>
      <c r="C63" s="95">
        <v>0</v>
      </c>
      <c r="D63" s="95">
        <v>0</v>
      </c>
      <c r="E63" s="95">
        <v>0</v>
      </c>
      <c r="F63" s="95">
        <v>0</v>
      </c>
      <c r="G63" s="95">
        <v>0</v>
      </c>
      <c r="H63" s="95">
        <v>0</v>
      </c>
      <c r="I63" s="95">
        <v>0</v>
      </c>
      <c r="J63" s="95">
        <v>0</v>
      </c>
      <c r="K63" s="95">
        <v>0</v>
      </c>
      <c r="L63" s="95">
        <v>0</v>
      </c>
      <c r="M63" s="95">
        <v>211220.4</v>
      </c>
      <c r="N63" s="95">
        <v>0</v>
      </c>
      <c r="O63" s="95">
        <v>353482.43</v>
      </c>
      <c r="P63" s="95">
        <v>0</v>
      </c>
      <c r="Q63" s="95">
        <v>0</v>
      </c>
      <c r="R63" s="95">
        <v>0</v>
      </c>
      <c r="S63" s="95">
        <v>0</v>
      </c>
      <c r="T63" s="95">
        <v>0</v>
      </c>
      <c r="U63" s="95">
        <v>0</v>
      </c>
      <c r="V63" s="95">
        <v>0</v>
      </c>
      <c r="W63" s="95">
        <v>890178.44</v>
      </c>
      <c r="X63" s="95">
        <v>0</v>
      </c>
      <c r="Y63" s="95">
        <v>0</v>
      </c>
      <c r="Z63" s="95">
        <v>0</v>
      </c>
      <c r="AA63" s="95">
        <v>0</v>
      </c>
      <c r="AB63" s="95">
        <v>0</v>
      </c>
      <c r="AC63" s="95">
        <v>0</v>
      </c>
      <c r="AD63" s="95">
        <v>0</v>
      </c>
      <c r="AE63" s="95">
        <v>0</v>
      </c>
      <c r="AF63" s="95">
        <v>0</v>
      </c>
      <c r="AG63" s="95">
        <v>0</v>
      </c>
      <c r="AH63" s="95">
        <v>83900</v>
      </c>
      <c r="AI63" s="95">
        <v>0</v>
      </c>
      <c r="AJ63" s="95">
        <v>0</v>
      </c>
      <c r="AK63" s="95">
        <v>991647.89</v>
      </c>
      <c r="AL63" s="95">
        <v>0</v>
      </c>
      <c r="AM63" s="95">
        <v>0</v>
      </c>
      <c r="AN63" s="95">
        <v>0</v>
      </c>
      <c r="AO63" s="95">
        <v>0</v>
      </c>
      <c r="AP63" s="95">
        <v>0</v>
      </c>
      <c r="AQ63" s="95">
        <v>0</v>
      </c>
      <c r="AR63" s="95">
        <v>49364</v>
      </c>
      <c r="AS63" s="95">
        <v>0</v>
      </c>
      <c r="AT63" s="95">
        <v>0</v>
      </c>
      <c r="AU63" s="95">
        <v>0</v>
      </c>
      <c r="AV63" s="95">
        <v>0</v>
      </c>
      <c r="AW63" s="95">
        <v>0</v>
      </c>
      <c r="AX63" s="95">
        <v>0</v>
      </c>
      <c r="AY63" s="95">
        <v>0</v>
      </c>
      <c r="AZ63" s="95">
        <v>0</v>
      </c>
      <c r="BA63" s="95">
        <v>37908.5</v>
      </c>
      <c r="BB63" s="95">
        <v>0</v>
      </c>
      <c r="BC63" s="95">
        <v>88509.79</v>
      </c>
      <c r="BD63" s="95">
        <v>0</v>
      </c>
      <c r="BE63" s="95">
        <v>0</v>
      </c>
      <c r="BF63" s="95">
        <v>0</v>
      </c>
      <c r="BG63" s="95">
        <v>91832</v>
      </c>
      <c r="BH63" s="95">
        <v>0</v>
      </c>
      <c r="BI63" s="95">
        <v>0</v>
      </c>
      <c r="BJ63" s="95">
        <v>0</v>
      </c>
      <c r="BK63" s="95">
        <v>7388.5</v>
      </c>
      <c r="BL63" s="95">
        <v>394784.53</v>
      </c>
      <c r="BM63" s="95">
        <v>0</v>
      </c>
      <c r="BN63" s="95">
        <v>0</v>
      </c>
      <c r="BO63" s="95">
        <v>0</v>
      </c>
      <c r="BP63" s="95">
        <v>0</v>
      </c>
      <c r="BQ63" s="95">
        <v>0</v>
      </c>
      <c r="BR63" s="121">
        <v>2190502.2200000002</v>
      </c>
      <c r="BS63" s="95">
        <v>0</v>
      </c>
      <c r="BT63" s="95">
        <v>0</v>
      </c>
      <c r="BU63" s="121">
        <v>3879</v>
      </c>
      <c r="BV63" s="95">
        <v>0</v>
      </c>
      <c r="BW63" s="95">
        <v>0</v>
      </c>
      <c r="BX63" s="95">
        <v>0</v>
      </c>
      <c r="BY63" s="95">
        <v>0</v>
      </c>
      <c r="BZ63" s="95">
        <v>0</v>
      </c>
      <c r="CA63" s="95">
        <v>0</v>
      </c>
      <c r="CB63" s="95">
        <v>0</v>
      </c>
      <c r="CC63" s="121">
        <v>36559</v>
      </c>
      <c r="CD63" s="95">
        <v>0</v>
      </c>
      <c r="CE63" s="95">
        <v>0</v>
      </c>
      <c r="CF63" s="95">
        <v>0</v>
      </c>
      <c r="CG63" s="95">
        <v>0</v>
      </c>
      <c r="CH63" s="95">
        <v>0</v>
      </c>
      <c r="CI63" s="95">
        <v>0</v>
      </c>
      <c r="CJ63" s="95">
        <v>0</v>
      </c>
      <c r="CK63" s="95">
        <v>0</v>
      </c>
      <c r="CL63" s="95">
        <v>0</v>
      </c>
    </row>
    <row r="64" spans="1:90" ht="13.2" customHeight="1" x14ac:dyDescent="0.25">
      <c r="A64" s="93" t="s">
        <v>1679</v>
      </c>
      <c r="B64" s="94" t="s">
        <v>1680</v>
      </c>
      <c r="C64" s="95">
        <v>0</v>
      </c>
      <c r="D64" s="95">
        <v>0</v>
      </c>
      <c r="E64" s="95">
        <v>0</v>
      </c>
      <c r="F64" s="95">
        <v>0</v>
      </c>
      <c r="G64" s="95">
        <v>0</v>
      </c>
      <c r="H64" s="95">
        <v>0</v>
      </c>
      <c r="I64" s="95">
        <v>0</v>
      </c>
      <c r="J64" s="95">
        <v>0</v>
      </c>
      <c r="K64" s="95">
        <v>0</v>
      </c>
      <c r="L64" s="95">
        <v>0</v>
      </c>
      <c r="M64" s="95">
        <v>0</v>
      </c>
      <c r="N64" s="95">
        <v>0</v>
      </c>
      <c r="O64" s="95">
        <v>0</v>
      </c>
      <c r="P64" s="95">
        <v>0</v>
      </c>
      <c r="Q64" s="95">
        <v>0</v>
      </c>
      <c r="R64" s="95">
        <v>0</v>
      </c>
      <c r="S64" s="95">
        <v>2288</v>
      </c>
      <c r="T64" s="95">
        <v>0</v>
      </c>
      <c r="U64" s="95">
        <v>0</v>
      </c>
      <c r="V64" s="95">
        <v>0</v>
      </c>
      <c r="W64" s="95">
        <v>0</v>
      </c>
      <c r="X64" s="95">
        <v>0</v>
      </c>
      <c r="Y64" s="95">
        <v>0</v>
      </c>
      <c r="Z64" s="95">
        <v>0</v>
      </c>
      <c r="AA64" s="95">
        <v>0</v>
      </c>
      <c r="AB64" s="95">
        <v>0</v>
      </c>
      <c r="AC64" s="95">
        <v>0</v>
      </c>
      <c r="AD64" s="95">
        <v>0</v>
      </c>
      <c r="AE64" s="95">
        <v>0</v>
      </c>
      <c r="AF64" s="95">
        <v>0</v>
      </c>
      <c r="AG64" s="95">
        <v>0</v>
      </c>
      <c r="AH64" s="95">
        <v>0</v>
      </c>
      <c r="AI64" s="95">
        <v>0</v>
      </c>
      <c r="AJ64" s="95">
        <v>0</v>
      </c>
      <c r="AK64" s="95">
        <v>0</v>
      </c>
      <c r="AL64" s="95">
        <v>0</v>
      </c>
      <c r="AM64" s="95">
        <v>0</v>
      </c>
      <c r="AN64" s="95">
        <v>0</v>
      </c>
      <c r="AO64" s="95">
        <v>1575.6</v>
      </c>
      <c r="AP64" s="95">
        <v>0</v>
      </c>
      <c r="AQ64" s="95">
        <v>0</v>
      </c>
      <c r="AR64" s="95">
        <v>0</v>
      </c>
      <c r="AS64" s="95">
        <v>0</v>
      </c>
      <c r="AT64" s="95">
        <v>0</v>
      </c>
      <c r="AU64" s="95">
        <v>0</v>
      </c>
      <c r="AV64" s="95">
        <v>0</v>
      </c>
      <c r="AW64" s="95">
        <v>0</v>
      </c>
      <c r="AX64" s="95">
        <v>0</v>
      </c>
      <c r="AY64" s="95">
        <v>0</v>
      </c>
      <c r="AZ64" s="95">
        <v>0</v>
      </c>
      <c r="BA64" s="95">
        <v>319300</v>
      </c>
      <c r="BB64" s="95">
        <v>1059</v>
      </c>
      <c r="BC64" s="95">
        <v>30</v>
      </c>
      <c r="BD64" s="95">
        <v>0</v>
      </c>
      <c r="BE64" s="95">
        <v>0</v>
      </c>
      <c r="BF64" s="95">
        <v>0</v>
      </c>
      <c r="BG64" s="95">
        <v>11699</v>
      </c>
      <c r="BH64" s="95">
        <v>0</v>
      </c>
      <c r="BI64" s="95">
        <v>0</v>
      </c>
      <c r="BJ64" s="95">
        <v>0</v>
      </c>
      <c r="BK64" s="95">
        <v>0</v>
      </c>
      <c r="BL64" s="95">
        <v>0</v>
      </c>
      <c r="BM64" s="95">
        <v>0</v>
      </c>
      <c r="BN64" s="95">
        <v>0</v>
      </c>
      <c r="BO64" s="95">
        <v>0</v>
      </c>
      <c r="BP64" s="95">
        <v>0</v>
      </c>
      <c r="BQ64" s="95">
        <v>0</v>
      </c>
      <c r="BR64" s="95">
        <v>0</v>
      </c>
      <c r="BS64" s="95">
        <v>0</v>
      </c>
      <c r="BT64" s="95">
        <v>0</v>
      </c>
      <c r="BU64" s="95">
        <v>0</v>
      </c>
      <c r="BV64" s="95">
        <v>0</v>
      </c>
      <c r="BW64" s="95">
        <v>0</v>
      </c>
      <c r="BX64" s="95">
        <v>0</v>
      </c>
      <c r="BY64" s="95">
        <v>0</v>
      </c>
      <c r="BZ64" s="95">
        <v>0</v>
      </c>
      <c r="CA64" s="95">
        <v>0</v>
      </c>
      <c r="CB64" s="95">
        <v>0</v>
      </c>
      <c r="CC64" s="95">
        <v>0</v>
      </c>
      <c r="CD64" s="95">
        <v>0</v>
      </c>
      <c r="CE64" s="121">
        <v>5795.2</v>
      </c>
      <c r="CF64" s="95">
        <v>0</v>
      </c>
      <c r="CG64" s="121">
        <v>0</v>
      </c>
      <c r="CH64" s="95">
        <v>0</v>
      </c>
      <c r="CI64" s="95">
        <v>0</v>
      </c>
      <c r="CJ64" s="95">
        <v>0</v>
      </c>
      <c r="CK64" s="95">
        <v>0</v>
      </c>
      <c r="CL64" s="95">
        <v>0</v>
      </c>
    </row>
    <row r="65" spans="1:90" ht="13.2" customHeight="1" x14ac:dyDescent="0.25">
      <c r="A65" s="93" t="s">
        <v>1681</v>
      </c>
      <c r="B65" s="94" t="s">
        <v>1342</v>
      </c>
      <c r="C65" s="95">
        <v>0</v>
      </c>
      <c r="D65" s="95">
        <v>0</v>
      </c>
      <c r="E65" s="95">
        <v>0</v>
      </c>
      <c r="F65" s="95">
        <v>0</v>
      </c>
      <c r="G65" s="95">
        <v>0</v>
      </c>
      <c r="H65" s="95">
        <v>0</v>
      </c>
      <c r="I65" s="95">
        <v>0</v>
      </c>
      <c r="J65" s="95">
        <v>485083</v>
      </c>
      <c r="K65" s="95">
        <v>0</v>
      </c>
      <c r="L65" s="95">
        <v>0</v>
      </c>
      <c r="M65" s="95">
        <v>0</v>
      </c>
      <c r="N65" s="95">
        <v>0</v>
      </c>
      <c r="O65" s="95">
        <v>0</v>
      </c>
      <c r="P65" s="95">
        <v>0</v>
      </c>
      <c r="Q65" s="95">
        <v>0</v>
      </c>
      <c r="R65" s="95">
        <v>0</v>
      </c>
      <c r="S65" s="95">
        <v>0</v>
      </c>
      <c r="T65" s="95">
        <v>0</v>
      </c>
      <c r="U65" s="95">
        <v>0</v>
      </c>
      <c r="V65" s="95">
        <v>0</v>
      </c>
      <c r="W65" s="95">
        <v>23569</v>
      </c>
      <c r="X65" s="95">
        <v>0</v>
      </c>
      <c r="Y65" s="95">
        <v>0</v>
      </c>
      <c r="Z65" s="95">
        <v>0</v>
      </c>
      <c r="AA65" s="95">
        <v>0</v>
      </c>
      <c r="AB65" s="95">
        <v>0</v>
      </c>
      <c r="AC65" s="95">
        <v>0</v>
      </c>
      <c r="AD65" s="95">
        <v>0</v>
      </c>
      <c r="AE65" s="95">
        <v>0</v>
      </c>
      <c r="AF65" s="95">
        <v>0</v>
      </c>
      <c r="AG65" s="95">
        <v>0</v>
      </c>
      <c r="AH65" s="95">
        <v>0</v>
      </c>
      <c r="AI65" s="95">
        <v>0</v>
      </c>
      <c r="AJ65" s="95">
        <v>0</v>
      </c>
      <c r="AK65" s="95">
        <v>0</v>
      </c>
      <c r="AL65" s="95">
        <v>0</v>
      </c>
      <c r="AM65" s="95">
        <v>0</v>
      </c>
      <c r="AN65" s="95">
        <v>0</v>
      </c>
      <c r="AO65" s="95">
        <v>39603</v>
      </c>
      <c r="AP65" s="95">
        <v>0</v>
      </c>
      <c r="AQ65" s="95">
        <v>0</v>
      </c>
      <c r="AR65" s="95">
        <v>0</v>
      </c>
      <c r="AS65" s="95">
        <v>0</v>
      </c>
      <c r="AT65" s="95">
        <v>0</v>
      </c>
      <c r="AU65" s="95">
        <v>23021</v>
      </c>
      <c r="AV65" s="95">
        <v>10174</v>
      </c>
      <c r="AW65" s="95">
        <v>0</v>
      </c>
      <c r="AX65" s="95">
        <v>0</v>
      </c>
      <c r="AY65" s="95">
        <v>0</v>
      </c>
      <c r="AZ65" s="95">
        <v>0</v>
      </c>
      <c r="BA65" s="95">
        <v>305959.25</v>
      </c>
      <c r="BB65" s="95">
        <v>0</v>
      </c>
      <c r="BC65" s="95">
        <v>0</v>
      </c>
      <c r="BD65" s="95">
        <v>0</v>
      </c>
      <c r="BE65" s="95">
        <v>0</v>
      </c>
      <c r="BF65" s="95">
        <v>0</v>
      </c>
      <c r="BG65" s="95">
        <v>389738</v>
      </c>
      <c r="BH65" s="95">
        <v>38359</v>
      </c>
      <c r="BI65" s="95">
        <v>0</v>
      </c>
      <c r="BJ65" s="95">
        <v>0</v>
      </c>
      <c r="BK65" s="95">
        <v>0</v>
      </c>
      <c r="BL65" s="95">
        <v>0</v>
      </c>
      <c r="BM65" s="95">
        <v>0</v>
      </c>
      <c r="BN65" s="95">
        <v>0</v>
      </c>
      <c r="BO65" s="95">
        <v>0</v>
      </c>
      <c r="BP65" s="95">
        <v>0</v>
      </c>
      <c r="BQ65" s="95">
        <v>0</v>
      </c>
      <c r="BR65" s="121">
        <v>0</v>
      </c>
      <c r="BS65" s="95">
        <v>0</v>
      </c>
      <c r="BT65" s="95">
        <v>0</v>
      </c>
      <c r="BU65" s="95">
        <v>0</v>
      </c>
      <c r="BV65" s="95">
        <v>0</v>
      </c>
      <c r="BW65" s="95">
        <v>0</v>
      </c>
      <c r="BX65" s="95">
        <v>0</v>
      </c>
      <c r="BY65" s="95">
        <v>0</v>
      </c>
      <c r="BZ65" s="95">
        <v>0</v>
      </c>
      <c r="CA65" s="95">
        <v>0</v>
      </c>
      <c r="CB65" s="95">
        <v>0</v>
      </c>
      <c r="CC65" s="95">
        <v>0</v>
      </c>
      <c r="CD65" s="95">
        <v>0</v>
      </c>
      <c r="CE65" s="95">
        <v>16524.29</v>
      </c>
      <c r="CF65" s="95">
        <v>0</v>
      </c>
      <c r="CG65" s="95">
        <v>0</v>
      </c>
      <c r="CH65" s="95">
        <v>0</v>
      </c>
      <c r="CI65" s="95">
        <v>0</v>
      </c>
      <c r="CJ65" s="95">
        <v>0</v>
      </c>
      <c r="CK65" s="95">
        <v>0</v>
      </c>
      <c r="CL65" s="95">
        <v>0</v>
      </c>
    </row>
    <row r="66" spans="1:90" ht="13.2" customHeight="1" x14ac:dyDescent="0.25">
      <c r="A66" s="93" t="s">
        <v>1682</v>
      </c>
      <c r="B66" s="94" t="s">
        <v>1343</v>
      </c>
      <c r="C66" s="95">
        <v>0</v>
      </c>
      <c r="D66" s="95">
        <v>0</v>
      </c>
      <c r="E66" s="95">
        <v>0</v>
      </c>
      <c r="F66" s="95">
        <v>0</v>
      </c>
      <c r="G66" s="95">
        <v>0</v>
      </c>
      <c r="H66" s="95">
        <v>0</v>
      </c>
      <c r="I66" s="95">
        <v>0</v>
      </c>
      <c r="J66" s="95">
        <v>0</v>
      </c>
      <c r="K66" s="95">
        <v>0</v>
      </c>
      <c r="L66" s="95">
        <v>0</v>
      </c>
      <c r="M66" s="95">
        <v>0</v>
      </c>
      <c r="N66" s="95">
        <v>0</v>
      </c>
      <c r="O66" s="95">
        <v>0</v>
      </c>
      <c r="P66" s="95">
        <v>0</v>
      </c>
      <c r="Q66" s="95">
        <v>0</v>
      </c>
      <c r="R66" s="95">
        <v>0</v>
      </c>
      <c r="S66" s="95">
        <v>0</v>
      </c>
      <c r="T66" s="95">
        <v>0</v>
      </c>
      <c r="U66" s="95">
        <v>0</v>
      </c>
      <c r="V66" s="95">
        <v>0</v>
      </c>
      <c r="W66" s="95">
        <v>0</v>
      </c>
      <c r="X66" s="95">
        <v>0</v>
      </c>
      <c r="Y66" s="95">
        <v>0</v>
      </c>
      <c r="Z66" s="95">
        <v>0</v>
      </c>
      <c r="AA66" s="95">
        <v>0</v>
      </c>
      <c r="AB66" s="95">
        <v>0</v>
      </c>
      <c r="AC66" s="95">
        <v>0</v>
      </c>
      <c r="AD66" s="95">
        <v>0</v>
      </c>
      <c r="AE66" s="95">
        <v>0</v>
      </c>
      <c r="AF66" s="95">
        <v>0</v>
      </c>
      <c r="AG66" s="95">
        <v>0</v>
      </c>
      <c r="AH66" s="95">
        <v>0</v>
      </c>
      <c r="AI66" s="95">
        <v>0</v>
      </c>
      <c r="AJ66" s="95">
        <v>0</v>
      </c>
      <c r="AK66" s="95">
        <v>0</v>
      </c>
      <c r="AL66" s="95">
        <v>0</v>
      </c>
      <c r="AM66" s="95">
        <v>0</v>
      </c>
      <c r="AN66" s="95">
        <v>0</v>
      </c>
      <c r="AO66" s="95">
        <v>0</v>
      </c>
      <c r="AP66" s="95">
        <v>0</v>
      </c>
      <c r="AQ66" s="95">
        <v>0</v>
      </c>
      <c r="AR66" s="95">
        <v>0</v>
      </c>
      <c r="AS66" s="95">
        <v>0</v>
      </c>
      <c r="AT66" s="95">
        <v>0</v>
      </c>
      <c r="AU66" s="95">
        <v>0</v>
      </c>
      <c r="AV66" s="95">
        <v>0</v>
      </c>
      <c r="AW66" s="95">
        <v>0</v>
      </c>
      <c r="AX66" s="95">
        <v>0</v>
      </c>
      <c r="AY66" s="95">
        <v>0</v>
      </c>
      <c r="AZ66" s="95">
        <v>0</v>
      </c>
      <c r="BA66" s="95">
        <v>0</v>
      </c>
      <c r="BB66" s="95">
        <v>0</v>
      </c>
      <c r="BC66" s="95">
        <v>0</v>
      </c>
      <c r="BD66" s="95">
        <v>0</v>
      </c>
      <c r="BE66" s="95">
        <v>0</v>
      </c>
      <c r="BF66" s="95">
        <v>0</v>
      </c>
      <c r="BG66" s="95">
        <v>0</v>
      </c>
      <c r="BH66" s="95">
        <v>0</v>
      </c>
      <c r="BI66" s="95">
        <v>0</v>
      </c>
      <c r="BJ66" s="95">
        <v>0</v>
      </c>
      <c r="BK66" s="95">
        <v>0</v>
      </c>
      <c r="BL66" s="95">
        <v>0</v>
      </c>
      <c r="BM66" s="95">
        <v>0</v>
      </c>
      <c r="BN66" s="95">
        <v>0</v>
      </c>
      <c r="BO66" s="95">
        <v>0</v>
      </c>
      <c r="BP66" s="95">
        <v>0</v>
      </c>
      <c r="BQ66" s="95">
        <v>0</v>
      </c>
      <c r="BR66" s="121">
        <v>0</v>
      </c>
      <c r="BS66" s="95">
        <v>0</v>
      </c>
      <c r="BT66" s="95">
        <v>0</v>
      </c>
      <c r="BU66" s="121">
        <v>0</v>
      </c>
      <c r="BV66" s="95">
        <v>0</v>
      </c>
      <c r="BW66" s="95">
        <v>0</v>
      </c>
      <c r="BX66" s="95">
        <v>0</v>
      </c>
      <c r="BY66" s="95">
        <v>0</v>
      </c>
      <c r="BZ66" s="95">
        <v>0</v>
      </c>
      <c r="CA66" s="95">
        <v>0</v>
      </c>
      <c r="CB66" s="121">
        <v>0</v>
      </c>
      <c r="CC66" s="121">
        <v>0</v>
      </c>
      <c r="CD66" s="95">
        <v>0</v>
      </c>
      <c r="CE66" s="95">
        <v>0</v>
      </c>
      <c r="CF66" s="95">
        <v>0</v>
      </c>
      <c r="CG66" s="95">
        <v>0</v>
      </c>
      <c r="CH66" s="95">
        <v>0</v>
      </c>
      <c r="CI66" s="95">
        <v>0</v>
      </c>
      <c r="CJ66" s="121">
        <v>0</v>
      </c>
      <c r="CK66" s="95">
        <v>0</v>
      </c>
      <c r="CL66" s="95">
        <v>0</v>
      </c>
    </row>
    <row r="67" spans="1:90" ht="13.2" customHeight="1" x14ac:dyDescent="0.25">
      <c r="A67" s="93" t="s">
        <v>1683</v>
      </c>
      <c r="B67" s="94" t="s">
        <v>1344</v>
      </c>
      <c r="C67" s="95">
        <v>1216</v>
      </c>
      <c r="D67" s="95">
        <v>0</v>
      </c>
      <c r="E67" s="95">
        <v>0</v>
      </c>
      <c r="F67" s="95">
        <v>0</v>
      </c>
      <c r="G67" s="95">
        <v>0</v>
      </c>
      <c r="H67" s="95">
        <v>0</v>
      </c>
      <c r="I67" s="95">
        <v>0</v>
      </c>
      <c r="J67" s="95">
        <v>4990</v>
      </c>
      <c r="K67" s="95">
        <v>26003.279999999999</v>
      </c>
      <c r="L67" s="95">
        <v>0</v>
      </c>
      <c r="M67" s="95">
        <v>180</v>
      </c>
      <c r="N67" s="95">
        <v>0</v>
      </c>
      <c r="O67" s="95">
        <v>13494</v>
      </c>
      <c r="P67" s="95">
        <v>0</v>
      </c>
      <c r="Q67" s="95">
        <v>0</v>
      </c>
      <c r="R67" s="95">
        <v>0</v>
      </c>
      <c r="S67" s="95">
        <v>0</v>
      </c>
      <c r="T67" s="95">
        <v>0</v>
      </c>
      <c r="U67" s="95">
        <v>0</v>
      </c>
      <c r="V67" s="95">
        <v>0</v>
      </c>
      <c r="W67" s="95">
        <v>882806.88</v>
      </c>
      <c r="X67" s="95">
        <v>0</v>
      </c>
      <c r="Y67" s="95">
        <v>0</v>
      </c>
      <c r="Z67" s="95">
        <v>0</v>
      </c>
      <c r="AA67" s="95">
        <v>0</v>
      </c>
      <c r="AB67" s="95">
        <v>0</v>
      </c>
      <c r="AC67" s="95">
        <v>0</v>
      </c>
      <c r="AD67" s="95">
        <v>0</v>
      </c>
      <c r="AE67" s="95">
        <v>0</v>
      </c>
      <c r="AF67" s="95">
        <v>0</v>
      </c>
      <c r="AG67" s="95">
        <v>0</v>
      </c>
      <c r="AH67" s="95">
        <v>0</v>
      </c>
      <c r="AI67" s="95">
        <v>0</v>
      </c>
      <c r="AJ67" s="95">
        <v>0</v>
      </c>
      <c r="AK67" s="95">
        <v>239115.75</v>
      </c>
      <c r="AL67" s="95">
        <v>0</v>
      </c>
      <c r="AM67" s="95">
        <v>0</v>
      </c>
      <c r="AN67" s="95">
        <v>0</v>
      </c>
      <c r="AO67" s="95">
        <v>0</v>
      </c>
      <c r="AP67" s="95">
        <v>0</v>
      </c>
      <c r="AQ67" s="95">
        <v>0</v>
      </c>
      <c r="AR67" s="95">
        <v>17880</v>
      </c>
      <c r="AS67" s="95">
        <v>0</v>
      </c>
      <c r="AT67" s="95">
        <v>0</v>
      </c>
      <c r="AU67" s="95">
        <v>0</v>
      </c>
      <c r="AV67" s="95">
        <v>12219</v>
      </c>
      <c r="AW67" s="95">
        <v>40</v>
      </c>
      <c r="AX67" s="95">
        <v>0</v>
      </c>
      <c r="AY67" s="95">
        <v>0</v>
      </c>
      <c r="AZ67" s="95">
        <v>0</v>
      </c>
      <c r="BA67" s="95">
        <v>0</v>
      </c>
      <c r="BB67" s="95">
        <v>0</v>
      </c>
      <c r="BC67" s="95">
        <v>59069.25</v>
      </c>
      <c r="BD67" s="95">
        <v>0</v>
      </c>
      <c r="BE67" s="95">
        <v>6066.5</v>
      </c>
      <c r="BF67" s="95">
        <v>0</v>
      </c>
      <c r="BG67" s="95">
        <v>224119.5</v>
      </c>
      <c r="BH67" s="95">
        <v>0</v>
      </c>
      <c r="BI67" s="95">
        <v>7470</v>
      </c>
      <c r="BJ67" s="95">
        <v>0</v>
      </c>
      <c r="BK67" s="95">
        <v>12522.7</v>
      </c>
      <c r="BL67" s="95">
        <v>0</v>
      </c>
      <c r="BM67" s="95">
        <v>0</v>
      </c>
      <c r="BN67" s="95">
        <v>0</v>
      </c>
      <c r="BO67" s="95">
        <v>0</v>
      </c>
      <c r="BP67" s="95">
        <v>0</v>
      </c>
      <c r="BQ67" s="95">
        <v>0</v>
      </c>
      <c r="BR67" s="121">
        <v>126156</v>
      </c>
      <c r="BS67" s="95">
        <v>0</v>
      </c>
      <c r="BT67" s="95">
        <v>220</v>
      </c>
      <c r="BU67" s="95">
        <v>0</v>
      </c>
      <c r="BV67" s="95">
        <v>0</v>
      </c>
      <c r="BW67" s="95">
        <v>0</v>
      </c>
      <c r="BX67" s="95">
        <v>0</v>
      </c>
      <c r="BY67" s="95">
        <v>0</v>
      </c>
      <c r="BZ67" s="95">
        <v>0</v>
      </c>
      <c r="CA67" s="95">
        <v>0</v>
      </c>
      <c r="CB67" s="95">
        <v>0</v>
      </c>
      <c r="CC67" s="95">
        <v>0</v>
      </c>
      <c r="CD67" s="121">
        <v>34552</v>
      </c>
      <c r="CE67" s="95">
        <v>0</v>
      </c>
      <c r="CF67" s="95">
        <v>0</v>
      </c>
      <c r="CG67" s="95">
        <v>0</v>
      </c>
      <c r="CH67" s="95">
        <v>0</v>
      </c>
      <c r="CI67" s="95">
        <v>0</v>
      </c>
      <c r="CJ67" s="121">
        <v>0</v>
      </c>
      <c r="CK67" s="95">
        <v>0</v>
      </c>
      <c r="CL67" s="95">
        <v>0</v>
      </c>
    </row>
    <row r="68" spans="1:90" ht="13.2" customHeight="1" x14ac:dyDescent="0.25">
      <c r="A68" s="93" t="s">
        <v>1684</v>
      </c>
      <c r="B68" s="94" t="s">
        <v>1345</v>
      </c>
      <c r="C68" s="95">
        <v>143309</v>
      </c>
      <c r="D68" s="95">
        <v>0</v>
      </c>
      <c r="E68" s="95">
        <v>0</v>
      </c>
      <c r="F68" s="95">
        <v>0</v>
      </c>
      <c r="G68" s="95">
        <v>0</v>
      </c>
      <c r="H68" s="95">
        <v>0</v>
      </c>
      <c r="I68" s="95">
        <v>36773.5</v>
      </c>
      <c r="J68" s="95">
        <v>0</v>
      </c>
      <c r="K68" s="95">
        <v>0</v>
      </c>
      <c r="L68" s="95">
        <v>0</v>
      </c>
      <c r="M68" s="95">
        <v>6175</v>
      </c>
      <c r="N68" s="95">
        <v>16826.47</v>
      </c>
      <c r="O68" s="95">
        <v>4722</v>
      </c>
      <c r="P68" s="95">
        <v>0</v>
      </c>
      <c r="Q68" s="95">
        <v>0</v>
      </c>
      <c r="R68" s="95">
        <v>150</v>
      </c>
      <c r="S68" s="95">
        <v>0</v>
      </c>
      <c r="T68" s="95">
        <v>0</v>
      </c>
      <c r="U68" s="95">
        <v>0</v>
      </c>
      <c r="V68" s="95">
        <v>0</v>
      </c>
      <c r="W68" s="95">
        <v>16340</v>
      </c>
      <c r="X68" s="95">
        <v>0</v>
      </c>
      <c r="Y68" s="95">
        <v>0</v>
      </c>
      <c r="Z68" s="95">
        <v>0</v>
      </c>
      <c r="AA68" s="95">
        <v>0</v>
      </c>
      <c r="AB68" s="95">
        <v>0</v>
      </c>
      <c r="AC68" s="95">
        <v>0</v>
      </c>
      <c r="AD68" s="95">
        <v>0</v>
      </c>
      <c r="AE68" s="95">
        <v>0</v>
      </c>
      <c r="AF68" s="95">
        <v>0</v>
      </c>
      <c r="AG68" s="95">
        <v>0</v>
      </c>
      <c r="AH68" s="95">
        <v>0</v>
      </c>
      <c r="AI68" s="95">
        <v>6413</v>
      </c>
      <c r="AJ68" s="95">
        <v>0</v>
      </c>
      <c r="AK68" s="95">
        <v>666551</v>
      </c>
      <c r="AL68" s="95">
        <v>24040</v>
      </c>
      <c r="AM68" s="95">
        <v>0</v>
      </c>
      <c r="AN68" s="95">
        <v>0</v>
      </c>
      <c r="AO68" s="95">
        <v>0</v>
      </c>
      <c r="AP68" s="95">
        <v>0</v>
      </c>
      <c r="AQ68" s="95">
        <v>0</v>
      </c>
      <c r="AR68" s="95">
        <v>0</v>
      </c>
      <c r="AS68" s="95">
        <v>0</v>
      </c>
      <c r="AT68" s="95">
        <v>180</v>
      </c>
      <c r="AU68" s="95">
        <v>1390</v>
      </c>
      <c r="AV68" s="95">
        <v>0</v>
      </c>
      <c r="AW68" s="95">
        <v>738</v>
      </c>
      <c r="AX68" s="95">
        <v>0</v>
      </c>
      <c r="AY68" s="95">
        <v>7240</v>
      </c>
      <c r="AZ68" s="95">
        <v>1682</v>
      </c>
      <c r="BA68" s="95">
        <v>9466.5</v>
      </c>
      <c r="BB68" s="95">
        <v>0</v>
      </c>
      <c r="BC68" s="95">
        <v>12292</v>
      </c>
      <c r="BD68" s="95">
        <v>0</v>
      </c>
      <c r="BE68" s="95">
        <v>0</v>
      </c>
      <c r="BF68" s="95">
        <v>28894.799999999999</v>
      </c>
      <c r="BG68" s="95">
        <v>288990</v>
      </c>
      <c r="BH68" s="95">
        <v>0</v>
      </c>
      <c r="BI68" s="95">
        <v>0</v>
      </c>
      <c r="BJ68" s="95">
        <v>0</v>
      </c>
      <c r="BK68" s="95">
        <v>0</v>
      </c>
      <c r="BL68" s="95">
        <v>3625</v>
      </c>
      <c r="BM68" s="95">
        <v>2047</v>
      </c>
      <c r="BN68" s="95">
        <v>0</v>
      </c>
      <c r="BO68" s="95">
        <v>0</v>
      </c>
      <c r="BP68" s="95">
        <v>0</v>
      </c>
      <c r="BQ68" s="95">
        <v>62965</v>
      </c>
      <c r="BR68" s="121">
        <v>2012402</v>
      </c>
      <c r="BS68" s="95">
        <v>0</v>
      </c>
      <c r="BT68" s="95">
        <v>0</v>
      </c>
      <c r="BU68" s="95">
        <v>0</v>
      </c>
      <c r="BV68" s="95">
        <v>0</v>
      </c>
      <c r="BW68" s="95">
        <v>0</v>
      </c>
      <c r="BX68" s="95">
        <v>0</v>
      </c>
      <c r="BY68" s="121">
        <v>0</v>
      </c>
      <c r="BZ68" s="95">
        <v>0</v>
      </c>
      <c r="CA68" s="95">
        <v>0</v>
      </c>
      <c r="CB68" s="95">
        <v>3975</v>
      </c>
      <c r="CC68" s="95">
        <v>0</v>
      </c>
      <c r="CD68" s="95">
        <v>0</v>
      </c>
      <c r="CE68" s="95">
        <v>24600</v>
      </c>
      <c r="CF68" s="95">
        <v>0</v>
      </c>
      <c r="CG68" s="95">
        <v>0</v>
      </c>
      <c r="CH68" s="95">
        <v>0</v>
      </c>
      <c r="CI68" s="95">
        <v>24780</v>
      </c>
      <c r="CJ68" s="95">
        <v>0</v>
      </c>
      <c r="CK68" s="95">
        <v>0</v>
      </c>
      <c r="CL68" s="95">
        <v>0</v>
      </c>
    </row>
    <row r="69" spans="1:90" ht="13.2" customHeight="1" x14ac:dyDescent="0.25">
      <c r="A69" s="93" t="s">
        <v>1685</v>
      </c>
      <c r="B69" s="94" t="s">
        <v>1346</v>
      </c>
      <c r="C69" s="95">
        <v>505424.16</v>
      </c>
      <c r="D69" s="95">
        <v>0</v>
      </c>
      <c r="E69" s="95">
        <v>129676.62</v>
      </c>
      <c r="F69" s="95">
        <v>69959.679999999993</v>
      </c>
      <c r="G69" s="95">
        <v>4514</v>
      </c>
      <c r="H69" s="95">
        <v>0</v>
      </c>
      <c r="I69" s="95">
        <v>18749</v>
      </c>
      <c r="J69" s="95">
        <v>99635</v>
      </c>
      <c r="K69" s="95">
        <v>36959.25</v>
      </c>
      <c r="L69" s="95">
        <v>0</v>
      </c>
      <c r="M69" s="95">
        <v>354279.5</v>
      </c>
      <c r="N69" s="95">
        <v>15415.2</v>
      </c>
      <c r="O69" s="95">
        <v>395431.91</v>
      </c>
      <c r="P69" s="95">
        <v>0</v>
      </c>
      <c r="Q69" s="95">
        <v>0</v>
      </c>
      <c r="R69" s="95">
        <v>0</v>
      </c>
      <c r="S69" s="95">
        <v>22192</v>
      </c>
      <c r="T69" s="95">
        <v>11798.64</v>
      </c>
      <c r="U69" s="95">
        <v>0</v>
      </c>
      <c r="V69" s="95">
        <v>75754</v>
      </c>
      <c r="W69" s="95">
        <v>3970614.02</v>
      </c>
      <c r="X69" s="95">
        <v>44781.78</v>
      </c>
      <c r="Y69" s="95">
        <v>601006</v>
      </c>
      <c r="Z69" s="95">
        <v>444211</v>
      </c>
      <c r="AA69" s="95">
        <v>66690.25</v>
      </c>
      <c r="AB69" s="95">
        <v>142704</v>
      </c>
      <c r="AC69" s="95">
        <v>1335393.42</v>
      </c>
      <c r="AD69" s="95">
        <v>80822</v>
      </c>
      <c r="AE69" s="95">
        <v>14091</v>
      </c>
      <c r="AF69" s="95">
        <v>0</v>
      </c>
      <c r="AG69" s="95">
        <v>161436.66</v>
      </c>
      <c r="AH69" s="95">
        <v>235848.6</v>
      </c>
      <c r="AI69" s="95">
        <v>0</v>
      </c>
      <c r="AJ69" s="95">
        <v>0</v>
      </c>
      <c r="AK69" s="95">
        <v>1629894.44</v>
      </c>
      <c r="AL69" s="95">
        <v>0</v>
      </c>
      <c r="AM69" s="95">
        <v>0</v>
      </c>
      <c r="AN69" s="95">
        <v>0</v>
      </c>
      <c r="AO69" s="95">
        <v>20504</v>
      </c>
      <c r="AP69" s="95">
        <v>0</v>
      </c>
      <c r="AQ69" s="95">
        <v>0</v>
      </c>
      <c r="AR69" s="95">
        <v>20620</v>
      </c>
      <c r="AS69" s="95">
        <v>0</v>
      </c>
      <c r="AT69" s="95">
        <v>0</v>
      </c>
      <c r="AU69" s="95">
        <v>0</v>
      </c>
      <c r="AV69" s="95">
        <v>2103</v>
      </c>
      <c r="AW69" s="95">
        <v>13271</v>
      </c>
      <c r="AX69" s="95">
        <v>0</v>
      </c>
      <c r="AY69" s="95">
        <v>0</v>
      </c>
      <c r="AZ69" s="95">
        <v>0</v>
      </c>
      <c r="BA69" s="95">
        <v>493038</v>
      </c>
      <c r="BB69" s="95">
        <v>0</v>
      </c>
      <c r="BC69" s="95">
        <v>1866113.5</v>
      </c>
      <c r="BD69" s="95">
        <v>600189.01</v>
      </c>
      <c r="BE69" s="95">
        <v>9983.6</v>
      </c>
      <c r="BF69" s="95">
        <v>124233.07</v>
      </c>
      <c r="BG69" s="95">
        <v>1520504.15</v>
      </c>
      <c r="BH69" s="95">
        <v>139399</v>
      </c>
      <c r="BI69" s="95">
        <v>0</v>
      </c>
      <c r="BJ69" s="95">
        <v>0</v>
      </c>
      <c r="BK69" s="95">
        <v>36594.5</v>
      </c>
      <c r="BL69" s="95">
        <v>585721</v>
      </c>
      <c r="BM69" s="95">
        <v>4375</v>
      </c>
      <c r="BN69" s="95">
        <v>0</v>
      </c>
      <c r="BO69" s="95">
        <v>118435</v>
      </c>
      <c r="BP69" s="95">
        <v>118590</v>
      </c>
      <c r="BQ69" s="95">
        <v>0</v>
      </c>
      <c r="BR69" s="121">
        <v>6809456.5</v>
      </c>
      <c r="BS69" s="95">
        <v>8123</v>
      </c>
      <c r="BT69" s="95">
        <v>0</v>
      </c>
      <c r="BU69" s="121">
        <v>0</v>
      </c>
      <c r="BV69" s="95">
        <v>0</v>
      </c>
      <c r="BW69" s="95">
        <v>0</v>
      </c>
      <c r="BX69" s="95">
        <v>0</v>
      </c>
      <c r="BY69" s="95">
        <v>0</v>
      </c>
      <c r="BZ69" s="95">
        <v>0</v>
      </c>
      <c r="CA69" s="95">
        <v>0</v>
      </c>
      <c r="CB69" s="95">
        <v>0</v>
      </c>
      <c r="CC69" s="95">
        <v>10744.5</v>
      </c>
      <c r="CD69" s="95">
        <v>8935</v>
      </c>
      <c r="CE69" s="95">
        <v>16131</v>
      </c>
      <c r="CF69" s="95">
        <v>0</v>
      </c>
      <c r="CG69" s="95">
        <v>0</v>
      </c>
      <c r="CH69" s="95">
        <v>9571</v>
      </c>
      <c r="CI69" s="95">
        <v>0</v>
      </c>
      <c r="CJ69" s="95">
        <v>7360</v>
      </c>
      <c r="CK69" s="95">
        <v>0</v>
      </c>
      <c r="CL69" s="95">
        <v>0</v>
      </c>
    </row>
    <row r="70" spans="1:90" ht="13.2" customHeight="1" x14ac:dyDescent="0.25">
      <c r="A70" s="93" t="s">
        <v>1686</v>
      </c>
      <c r="B70" s="94" t="s">
        <v>131</v>
      </c>
      <c r="C70" s="95">
        <v>0</v>
      </c>
      <c r="D70" s="95">
        <v>0</v>
      </c>
      <c r="E70" s="95">
        <v>0</v>
      </c>
      <c r="F70" s="95">
        <v>0</v>
      </c>
      <c r="G70" s="95">
        <v>0</v>
      </c>
      <c r="H70" s="95">
        <v>0</v>
      </c>
      <c r="I70" s="95">
        <v>0</v>
      </c>
      <c r="J70" s="95">
        <v>0</v>
      </c>
      <c r="K70" s="95">
        <v>0</v>
      </c>
      <c r="L70" s="95">
        <v>0</v>
      </c>
      <c r="M70" s="95">
        <v>0</v>
      </c>
      <c r="N70" s="95">
        <v>0</v>
      </c>
      <c r="O70" s="95">
        <v>0</v>
      </c>
      <c r="P70" s="95">
        <v>0</v>
      </c>
      <c r="Q70" s="95">
        <v>0</v>
      </c>
      <c r="R70" s="95">
        <v>6300</v>
      </c>
      <c r="S70" s="95">
        <v>0</v>
      </c>
      <c r="T70" s="95">
        <v>0</v>
      </c>
      <c r="U70" s="95">
        <v>0</v>
      </c>
      <c r="V70" s="95">
        <v>0</v>
      </c>
      <c r="W70" s="95">
        <v>29601</v>
      </c>
      <c r="X70" s="95">
        <v>0</v>
      </c>
      <c r="Y70" s="95">
        <v>0</v>
      </c>
      <c r="Z70" s="95">
        <v>0</v>
      </c>
      <c r="AA70" s="95">
        <v>0</v>
      </c>
      <c r="AB70" s="95">
        <v>0</v>
      </c>
      <c r="AC70" s="95">
        <v>0</v>
      </c>
      <c r="AD70" s="95">
        <v>0</v>
      </c>
      <c r="AE70" s="95">
        <v>0</v>
      </c>
      <c r="AF70" s="95">
        <v>0</v>
      </c>
      <c r="AG70" s="95">
        <v>0</v>
      </c>
      <c r="AH70" s="95">
        <v>0</v>
      </c>
      <c r="AI70" s="95">
        <v>0</v>
      </c>
      <c r="AJ70" s="95">
        <v>0</v>
      </c>
      <c r="AK70" s="95">
        <v>0</v>
      </c>
      <c r="AL70" s="95">
        <v>0</v>
      </c>
      <c r="AM70" s="95">
        <v>0</v>
      </c>
      <c r="AN70" s="95">
        <v>0</v>
      </c>
      <c r="AO70" s="95">
        <v>0</v>
      </c>
      <c r="AP70" s="95">
        <v>0</v>
      </c>
      <c r="AQ70" s="95">
        <v>0</v>
      </c>
      <c r="AR70" s="95">
        <v>0</v>
      </c>
      <c r="AS70" s="95">
        <v>0</v>
      </c>
      <c r="AT70" s="95">
        <v>0</v>
      </c>
      <c r="AU70" s="95">
        <v>0</v>
      </c>
      <c r="AV70" s="95">
        <v>0</v>
      </c>
      <c r="AW70" s="95">
        <v>0</v>
      </c>
      <c r="AX70" s="95">
        <v>0</v>
      </c>
      <c r="AY70" s="95">
        <v>0</v>
      </c>
      <c r="AZ70" s="95">
        <v>0</v>
      </c>
      <c r="BA70" s="95">
        <v>28330</v>
      </c>
      <c r="BB70" s="95">
        <v>0</v>
      </c>
      <c r="BC70" s="95">
        <v>395812</v>
      </c>
      <c r="BD70" s="95">
        <v>0</v>
      </c>
      <c r="BE70" s="95">
        <v>0</v>
      </c>
      <c r="BF70" s="95">
        <v>0</v>
      </c>
      <c r="BG70" s="95">
        <v>0</v>
      </c>
      <c r="BH70" s="95">
        <v>0</v>
      </c>
      <c r="BI70" s="95">
        <v>0</v>
      </c>
      <c r="BJ70" s="95">
        <v>0</v>
      </c>
      <c r="BK70" s="95">
        <v>0</v>
      </c>
      <c r="BL70" s="95">
        <v>0</v>
      </c>
      <c r="BM70" s="95">
        <v>0</v>
      </c>
      <c r="BN70" s="95">
        <v>0</v>
      </c>
      <c r="BO70" s="95">
        <v>0</v>
      </c>
      <c r="BP70" s="95">
        <v>0</v>
      </c>
      <c r="BQ70" s="95">
        <v>0</v>
      </c>
      <c r="BR70" s="121">
        <v>261774</v>
      </c>
      <c r="BS70" s="95">
        <v>0</v>
      </c>
      <c r="BT70" s="95">
        <v>0</v>
      </c>
      <c r="BU70" s="95">
        <v>0</v>
      </c>
      <c r="BV70" s="95">
        <v>0</v>
      </c>
      <c r="BW70" s="95">
        <v>0</v>
      </c>
      <c r="BX70" s="121">
        <v>8920</v>
      </c>
      <c r="BY70" s="95">
        <v>0</v>
      </c>
      <c r="BZ70" s="95">
        <v>0</v>
      </c>
      <c r="CA70" s="95">
        <v>0</v>
      </c>
      <c r="CB70" s="95">
        <v>0</v>
      </c>
      <c r="CC70" s="95">
        <v>0</v>
      </c>
      <c r="CD70" s="121">
        <v>153728</v>
      </c>
      <c r="CE70" s="95">
        <v>0</v>
      </c>
      <c r="CF70" s="95">
        <v>0</v>
      </c>
      <c r="CG70" s="95">
        <v>0</v>
      </c>
      <c r="CH70" s="95">
        <v>0</v>
      </c>
      <c r="CI70" s="95">
        <v>0</v>
      </c>
      <c r="CJ70" s="95">
        <v>0</v>
      </c>
      <c r="CK70" s="95">
        <v>0</v>
      </c>
      <c r="CL70" s="95">
        <v>0</v>
      </c>
    </row>
    <row r="71" spans="1:90" ht="13.2" customHeight="1" x14ac:dyDescent="0.25">
      <c r="A71" s="93" t="s">
        <v>1687</v>
      </c>
      <c r="B71" s="94" t="s">
        <v>1347</v>
      </c>
      <c r="C71" s="95">
        <v>309260</v>
      </c>
      <c r="D71" s="95">
        <v>0</v>
      </c>
      <c r="E71" s="95">
        <v>0</v>
      </c>
      <c r="F71" s="95">
        <v>0</v>
      </c>
      <c r="G71" s="95">
        <v>0</v>
      </c>
      <c r="H71" s="95">
        <v>0</v>
      </c>
      <c r="I71" s="95">
        <v>0</v>
      </c>
      <c r="J71" s="95">
        <v>6030</v>
      </c>
      <c r="K71" s="95">
        <v>0</v>
      </c>
      <c r="L71" s="95">
        <v>0</v>
      </c>
      <c r="M71" s="95">
        <v>24442</v>
      </c>
      <c r="N71" s="95">
        <v>0</v>
      </c>
      <c r="O71" s="95">
        <v>17440</v>
      </c>
      <c r="P71" s="95">
        <v>0</v>
      </c>
      <c r="Q71" s="95">
        <v>0</v>
      </c>
      <c r="R71" s="95">
        <v>72980</v>
      </c>
      <c r="S71" s="95">
        <v>0</v>
      </c>
      <c r="T71" s="95">
        <v>0</v>
      </c>
      <c r="U71" s="95">
        <v>0</v>
      </c>
      <c r="V71" s="95">
        <v>0</v>
      </c>
      <c r="W71" s="95">
        <v>0</v>
      </c>
      <c r="X71" s="95">
        <v>0</v>
      </c>
      <c r="Y71" s="95">
        <v>0</v>
      </c>
      <c r="Z71" s="95">
        <v>0</v>
      </c>
      <c r="AA71" s="95">
        <v>0</v>
      </c>
      <c r="AB71" s="95">
        <v>0</v>
      </c>
      <c r="AC71" s="95">
        <v>0</v>
      </c>
      <c r="AD71" s="95">
        <v>0</v>
      </c>
      <c r="AE71" s="95">
        <v>0</v>
      </c>
      <c r="AF71" s="95">
        <v>0</v>
      </c>
      <c r="AG71" s="95">
        <v>0</v>
      </c>
      <c r="AH71" s="95">
        <v>0</v>
      </c>
      <c r="AI71" s="95">
        <v>0</v>
      </c>
      <c r="AJ71" s="95">
        <v>0</v>
      </c>
      <c r="AK71" s="95">
        <v>0</v>
      </c>
      <c r="AL71" s="95">
        <v>67610</v>
      </c>
      <c r="AM71" s="95">
        <v>0</v>
      </c>
      <c r="AN71" s="95">
        <v>0</v>
      </c>
      <c r="AO71" s="95">
        <v>0</v>
      </c>
      <c r="AP71" s="95">
        <v>0</v>
      </c>
      <c r="AQ71" s="95">
        <v>0</v>
      </c>
      <c r="AR71" s="95">
        <v>0</v>
      </c>
      <c r="AS71" s="95">
        <v>0</v>
      </c>
      <c r="AT71" s="95">
        <v>0</v>
      </c>
      <c r="AU71" s="95">
        <v>0</v>
      </c>
      <c r="AV71" s="95">
        <v>0</v>
      </c>
      <c r="AW71" s="95">
        <v>0</v>
      </c>
      <c r="AX71" s="95">
        <v>0</v>
      </c>
      <c r="AY71" s="95">
        <v>0</v>
      </c>
      <c r="AZ71" s="95">
        <v>0</v>
      </c>
      <c r="BA71" s="95">
        <v>0</v>
      </c>
      <c r="BB71" s="95">
        <v>0</v>
      </c>
      <c r="BC71" s="95">
        <v>975833.75</v>
      </c>
      <c r="BD71" s="95">
        <v>49865</v>
      </c>
      <c r="BE71" s="95">
        <v>42700</v>
      </c>
      <c r="BF71" s="95">
        <v>29575</v>
      </c>
      <c r="BG71" s="95">
        <v>162037.25</v>
      </c>
      <c r="BH71" s="95">
        <v>0</v>
      </c>
      <c r="BI71" s="95">
        <v>0</v>
      </c>
      <c r="BJ71" s="95">
        <v>0</v>
      </c>
      <c r="BK71" s="95">
        <v>0</v>
      </c>
      <c r="BL71" s="95">
        <v>199554</v>
      </c>
      <c r="BM71" s="95">
        <v>0</v>
      </c>
      <c r="BN71" s="95">
        <v>0</v>
      </c>
      <c r="BO71" s="95">
        <v>0</v>
      </c>
      <c r="BP71" s="95">
        <v>0</v>
      </c>
      <c r="BQ71" s="95">
        <v>0</v>
      </c>
      <c r="BR71" s="95">
        <v>16925</v>
      </c>
      <c r="BS71" s="95">
        <v>0</v>
      </c>
      <c r="BT71" s="95">
        <v>0</v>
      </c>
      <c r="BU71" s="121">
        <v>0</v>
      </c>
      <c r="BV71" s="95">
        <v>0</v>
      </c>
      <c r="BW71" s="95">
        <v>0</v>
      </c>
      <c r="BX71" s="95">
        <v>0</v>
      </c>
      <c r="BY71" s="95">
        <v>0</v>
      </c>
      <c r="BZ71" s="95">
        <v>0</v>
      </c>
      <c r="CA71" s="121">
        <v>1070</v>
      </c>
      <c r="CB71" s="95">
        <v>0</v>
      </c>
      <c r="CC71" s="121">
        <v>29720</v>
      </c>
      <c r="CD71" s="121">
        <v>5240</v>
      </c>
      <c r="CE71" s="95">
        <v>0</v>
      </c>
      <c r="CF71" s="95">
        <v>0</v>
      </c>
      <c r="CG71" s="95">
        <v>0</v>
      </c>
      <c r="CH71" s="95">
        <v>0</v>
      </c>
      <c r="CI71" s="95">
        <v>0</v>
      </c>
      <c r="CJ71" s="95">
        <v>0</v>
      </c>
      <c r="CK71" s="95">
        <v>0</v>
      </c>
      <c r="CL71" s="95">
        <v>0</v>
      </c>
    </row>
    <row r="72" spans="1:90" ht="13.2" customHeight="1" x14ac:dyDescent="0.25">
      <c r="A72" s="93" t="s">
        <v>1688</v>
      </c>
      <c r="B72" s="94" t="s">
        <v>134</v>
      </c>
      <c r="C72" s="95">
        <v>0</v>
      </c>
      <c r="D72" s="95">
        <v>0</v>
      </c>
      <c r="E72" s="95">
        <v>0</v>
      </c>
      <c r="F72" s="95">
        <v>0</v>
      </c>
      <c r="G72" s="95">
        <v>0</v>
      </c>
      <c r="H72" s="95">
        <v>0</v>
      </c>
      <c r="I72" s="95">
        <v>0</v>
      </c>
      <c r="J72" s="95">
        <v>0</v>
      </c>
      <c r="K72" s="95">
        <v>0</v>
      </c>
      <c r="L72" s="95">
        <v>0</v>
      </c>
      <c r="M72" s="95">
        <v>0</v>
      </c>
      <c r="N72" s="95">
        <v>0</v>
      </c>
      <c r="O72" s="95">
        <v>0</v>
      </c>
      <c r="P72" s="95">
        <v>0</v>
      </c>
      <c r="Q72" s="95">
        <v>0</v>
      </c>
      <c r="R72" s="95">
        <v>14570</v>
      </c>
      <c r="S72" s="95">
        <v>0</v>
      </c>
      <c r="T72" s="95">
        <v>0</v>
      </c>
      <c r="U72" s="95">
        <v>0</v>
      </c>
      <c r="V72" s="95">
        <v>0</v>
      </c>
      <c r="W72" s="95">
        <v>0</v>
      </c>
      <c r="X72" s="95">
        <v>0</v>
      </c>
      <c r="Y72" s="95">
        <v>0</v>
      </c>
      <c r="Z72" s="95">
        <v>0</v>
      </c>
      <c r="AA72" s="95">
        <v>0</v>
      </c>
      <c r="AB72" s="95">
        <v>0</v>
      </c>
      <c r="AC72" s="95">
        <v>0</v>
      </c>
      <c r="AD72" s="95">
        <v>0</v>
      </c>
      <c r="AE72" s="95">
        <v>0</v>
      </c>
      <c r="AF72" s="95">
        <v>0</v>
      </c>
      <c r="AG72" s="95">
        <v>0</v>
      </c>
      <c r="AH72" s="95">
        <v>0</v>
      </c>
      <c r="AI72" s="95">
        <v>0</v>
      </c>
      <c r="AJ72" s="95">
        <v>0</v>
      </c>
      <c r="AK72" s="95">
        <v>0</v>
      </c>
      <c r="AL72" s="95">
        <v>0</v>
      </c>
      <c r="AM72" s="95">
        <v>0</v>
      </c>
      <c r="AN72" s="95">
        <v>0</v>
      </c>
      <c r="AO72" s="95">
        <v>0</v>
      </c>
      <c r="AP72" s="95">
        <v>0</v>
      </c>
      <c r="AQ72" s="95">
        <v>0</v>
      </c>
      <c r="AR72" s="95">
        <v>0</v>
      </c>
      <c r="AS72" s="95">
        <v>0</v>
      </c>
      <c r="AT72" s="95">
        <v>0</v>
      </c>
      <c r="AU72" s="95">
        <v>0</v>
      </c>
      <c r="AV72" s="95">
        <v>0</v>
      </c>
      <c r="AW72" s="95">
        <v>0</v>
      </c>
      <c r="AX72" s="95">
        <v>0</v>
      </c>
      <c r="AY72" s="95">
        <v>0</v>
      </c>
      <c r="AZ72" s="95">
        <v>0</v>
      </c>
      <c r="BA72" s="95">
        <v>0</v>
      </c>
      <c r="BB72" s="95">
        <v>0</v>
      </c>
      <c r="BC72" s="95">
        <v>0</v>
      </c>
      <c r="BD72" s="95">
        <v>0</v>
      </c>
      <c r="BE72" s="95">
        <v>0</v>
      </c>
      <c r="BF72" s="95">
        <v>0</v>
      </c>
      <c r="BG72" s="95">
        <v>0</v>
      </c>
      <c r="BH72" s="95">
        <v>0</v>
      </c>
      <c r="BI72" s="95">
        <v>0</v>
      </c>
      <c r="BJ72" s="95">
        <v>0</v>
      </c>
      <c r="BK72" s="95">
        <v>0</v>
      </c>
      <c r="BL72" s="95">
        <v>220000</v>
      </c>
      <c r="BM72" s="95">
        <v>0</v>
      </c>
      <c r="BN72" s="95">
        <v>0</v>
      </c>
      <c r="BO72" s="95">
        <v>0</v>
      </c>
      <c r="BP72" s="95">
        <v>0</v>
      </c>
      <c r="BQ72" s="95">
        <v>0</v>
      </c>
      <c r="BR72" s="121">
        <v>91230</v>
      </c>
      <c r="BS72" s="95">
        <v>0</v>
      </c>
      <c r="BT72" s="95">
        <v>0</v>
      </c>
      <c r="BU72" s="95">
        <v>0</v>
      </c>
      <c r="BV72" s="95">
        <v>0</v>
      </c>
      <c r="BW72" s="95">
        <v>0</v>
      </c>
      <c r="BX72" s="95">
        <v>0</v>
      </c>
      <c r="BY72" s="95">
        <v>0</v>
      </c>
      <c r="BZ72" s="95">
        <v>0</v>
      </c>
      <c r="CA72" s="95">
        <v>0</v>
      </c>
      <c r="CB72" s="95">
        <v>0</v>
      </c>
      <c r="CC72" s="95">
        <v>0</v>
      </c>
      <c r="CD72" s="95">
        <v>0</v>
      </c>
      <c r="CE72" s="95">
        <v>0</v>
      </c>
      <c r="CF72" s="95">
        <v>0</v>
      </c>
      <c r="CG72" s="95">
        <v>0</v>
      </c>
      <c r="CH72" s="95">
        <v>0</v>
      </c>
      <c r="CI72" s="95">
        <v>0</v>
      </c>
      <c r="CJ72" s="95">
        <v>0</v>
      </c>
      <c r="CK72" s="95">
        <v>0</v>
      </c>
      <c r="CL72" s="95">
        <v>0</v>
      </c>
    </row>
    <row r="73" spans="1:90" ht="13.2" customHeight="1" x14ac:dyDescent="0.25">
      <c r="A73" s="93" t="s">
        <v>1689</v>
      </c>
      <c r="B73" s="94" t="s">
        <v>1065</v>
      </c>
      <c r="C73" s="95">
        <v>0</v>
      </c>
      <c r="D73" s="95">
        <v>0</v>
      </c>
      <c r="E73" s="95">
        <v>0</v>
      </c>
      <c r="F73" s="95">
        <v>0</v>
      </c>
      <c r="G73" s="95">
        <v>0</v>
      </c>
      <c r="H73" s="95">
        <v>0</v>
      </c>
      <c r="I73" s="95">
        <v>0</v>
      </c>
      <c r="J73" s="95">
        <v>0</v>
      </c>
      <c r="K73" s="95">
        <v>0</v>
      </c>
      <c r="L73" s="95">
        <v>0</v>
      </c>
      <c r="M73" s="95">
        <v>0</v>
      </c>
      <c r="N73" s="95">
        <v>0</v>
      </c>
      <c r="O73" s="95">
        <v>0</v>
      </c>
      <c r="P73" s="95">
        <v>0</v>
      </c>
      <c r="Q73" s="95">
        <v>0</v>
      </c>
      <c r="R73" s="95">
        <v>0</v>
      </c>
      <c r="S73" s="95">
        <v>0</v>
      </c>
      <c r="T73" s="95">
        <v>0</v>
      </c>
      <c r="U73" s="95">
        <v>0</v>
      </c>
      <c r="V73" s="95">
        <v>0</v>
      </c>
      <c r="W73" s="95">
        <v>0</v>
      </c>
      <c r="X73" s="95">
        <v>0</v>
      </c>
      <c r="Y73" s="95">
        <v>0</v>
      </c>
      <c r="Z73" s="95">
        <v>0</v>
      </c>
      <c r="AA73" s="95">
        <v>0</v>
      </c>
      <c r="AB73" s="95">
        <v>0</v>
      </c>
      <c r="AC73" s="95">
        <v>0</v>
      </c>
      <c r="AD73" s="95">
        <v>0</v>
      </c>
      <c r="AE73" s="95">
        <v>0</v>
      </c>
      <c r="AF73" s="95">
        <v>0</v>
      </c>
      <c r="AG73" s="95">
        <v>0</v>
      </c>
      <c r="AH73" s="95">
        <v>0</v>
      </c>
      <c r="AI73" s="95">
        <v>0</v>
      </c>
      <c r="AJ73" s="95">
        <v>0</v>
      </c>
      <c r="AK73" s="95">
        <v>0</v>
      </c>
      <c r="AL73" s="95">
        <v>0</v>
      </c>
      <c r="AM73" s="95">
        <v>0</v>
      </c>
      <c r="AN73" s="95">
        <v>0</v>
      </c>
      <c r="AO73" s="95">
        <v>0</v>
      </c>
      <c r="AP73" s="95">
        <v>0</v>
      </c>
      <c r="AQ73" s="95">
        <v>0</v>
      </c>
      <c r="AR73" s="95">
        <v>0</v>
      </c>
      <c r="AS73" s="95">
        <v>0</v>
      </c>
      <c r="AT73" s="95">
        <v>0</v>
      </c>
      <c r="AU73" s="95">
        <v>0</v>
      </c>
      <c r="AV73" s="95">
        <v>0</v>
      </c>
      <c r="AW73" s="95">
        <v>0</v>
      </c>
      <c r="AX73" s="95">
        <v>0</v>
      </c>
      <c r="AY73" s="95">
        <v>0</v>
      </c>
      <c r="AZ73" s="95">
        <v>0</v>
      </c>
      <c r="BA73" s="95">
        <v>0</v>
      </c>
      <c r="BB73" s="95">
        <v>0</v>
      </c>
      <c r="BC73" s="95">
        <v>0</v>
      </c>
      <c r="BD73" s="95">
        <v>0</v>
      </c>
      <c r="BE73" s="95">
        <v>0</v>
      </c>
      <c r="BF73" s="95">
        <v>0</v>
      </c>
      <c r="BG73" s="95">
        <v>0</v>
      </c>
      <c r="BH73" s="95">
        <v>0</v>
      </c>
      <c r="BI73" s="95">
        <v>0</v>
      </c>
      <c r="BJ73" s="95">
        <v>0</v>
      </c>
      <c r="BK73" s="95">
        <v>0</v>
      </c>
      <c r="BL73" s="95">
        <v>0</v>
      </c>
      <c r="BM73" s="95">
        <v>0</v>
      </c>
      <c r="BN73" s="95">
        <v>0</v>
      </c>
      <c r="BO73" s="95">
        <v>0</v>
      </c>
      <c r="BP73" s="95">
        <v>0</v>
      </c>
      <c r="BQ73" s="95">
        <v>0</v>
      </c>
      <c r="BR73" s="95">
        <v>0</v>
      </c>
      <c r="BS73" s="95">
        <v>0</v>
      </c>
      <c r="BT73" s="95">
        <v>0</v>
      </c>
      <c r="BU73" s="95">
        <v>0</v>
      </c>
      <c r="BV73" s="95">
        <v>0</v>
      </c>
      <c r="BW73" s="95">
        <v>0</v>
      </c>
      <c r="BX73" s="95">
        <v>0</v>
      </c>
      <c r="BY73" s="95">
        <v>0</v>
      </c>
      <c r="BZ73" s="95">
        <v>0</v>
      </c>
      <c r="CA73" s="95">
        <v>0</v>
      </c>
      <c r="CB73" s="95">
        <v>0</v>
      </c>
      <c r="CC73" s="95">
        <v>0</v>
      </c>
      <c r="CD73" s="95">
        <v>0</v>
      </c>
      <c r="CE73" s="95">
        <v>0</v>
      </c>
      <c r="CF73" s="95">
        <v>0</v>
      </c>
      <c r="CG73" s="95">
        <v>0</v>
      </c>
      <c r="CH73" s="95">
        <v>0</v>
      </c>
      <c r="CI73" s="95">
        <v>0</v>
      </c>
      <c r="CJ73" s="95">
        <v>0</v>
      </c>
      <c r="CK73" s="95">
        <v>0</v>
      </c>
      <c r="CL73" s="95">
        <v>0</v>
      </c>
    </row>
    <row r="74" spans="1:90" ht="13.2" customHeight="1" x14ac:dyDescent="0.25">
      <c r="A74" s="93" t="s">
        <v>1690</v>
      </c>
      <c r="B74" s="94" t="s">
        <v>1348</v>
      </c>
      <c r="C74" s="95">
        <v>23646928.75</v>
      </c>
      <c r="D74" s="95">
        <v>477261.19</v>
      </c>
      <c r="E74" s="95">
        <v>757702</v>
      </c>
      <c r="F74" s="95">
        <v>235326</v>
      </c>
      <c r="G74" s="95">
        <v>515157</v>
      </c>
      <c r="H74" s="95">
        <v>845904.5</v>
      </c>
      <c r="I74" s="95">
        <v>386167.75</v>
      </c>
      <c r="J74" s="95">
        <v>3799613.5</v>
      </c>
      <c r="K74" s="95">
        <v>2071114.75</v>
      </c>
      <c r="L74" s="95">
        <v>3614766.65</v>
      </c>
      <c r="M74" s="95">
        <v>3548877</v>
      </c>
      <c r="N74" s="95">
        <v>116144</v>
      </c>
      <c r="O74" s="95">
        <v>637089.25</v>
      </c>
      <c r="P74" s="95">
        <v>865039.39</v>
      </c>
      <c r="Q74" s="95">
        <v>233617</v>
      </c>
      <c r="R74" s="95">
        <v>3374138.29</v>
      </c>
      <c r="S74" s="95">
        <v>1970589.75</v>
      </c>
      <c r="T74" s="95">
        <v>238315.76</v>
      </c>
      <c r="U74" s="95">
        <v>1096784.5</v>
      </c>
      <c r="V74" s="95">
        <v>35257.5</v>
      </c>
      <c r="W74" s="95">
        <v>6961014.8600000003</v>
      </c>
      <c r="X74" s="95">
        <v>73353</v>
      </c>
      <c r="Y74" s="95">
        <v>977693</v>
      </c>
      <c r="Z74" s="95">
        <v>429051</v>
      </c>
      <c r="AA74" s="95">
        <v>95848</v>
      </c>
      <c r="AB74" s="95">
        <v>330599.5</v>
      </c>
      <c r="AC74" s="95">
        <v>3286020</v>
      </c>
      <c r="AD74" s="95">
        <v>1955961</v>
      </c>
      <c r="AE74" s="95">
        <v>494481</v>
      </c>
      <c r="AF74" s="95">
        <v>279399</v>
      </c>
      <c r="AG74" s="95">
        <v>227941</v>
      </c>
      <c r="AH74" s="95">
        <v>422316</v>
      </c>
      <c r="AI74" s="95">
        <v>313224</v>
      </c>
      <c r="AJ74" s="95">
        <v>962350</v>
      </c>
      <c r="AK74" s="95">
        <v>412847.2</v>
      </c>
      <c r="AL74" s="95">
        <v>585882</v>
      </c>
      <c r="AM74" s="95">
        <v>225501.5</v>
      </c>
      <c r="AN74" s="95">
        <v>337652</v>
      </c>
      <c r="AO74" s="95">
        <v>109329</v>
      </c>
      <c r="AP74" s="95">
        <v>401008</v>
      </c>
      <c r="AQ74" s="95">
        <v>114393</v>
      </c>
      <c r="AR74" s="95">
        <v>462642.8</v>
      </c>
      <c r="AS74" s="95">
        <v>729355</v>
      </c>
      <c r="AT74" s="95">
        <v>934060</v>
      </c>
      <c r="AU74" s="95">
        <v>487124.66</v>
      </c>
      <c r="AV74" s="95">
        <v>445128</v>
      </c>
      <c r="AW74" s="95">
        <v>42917.25</v>
      </c>
      <c r="AX74" s="95">
        <v>611640.85</v>
      </c>
      <c r="AY74" s="95">
        <v>451138</v>
      </c>
      <c r="AZ74" s="95">
        <v>86913</v>
      </c>
      <c r="BA74" s="95">
        <v>6753912.2000000002</v>
      </c>
      <c r="BB74" s="95">
        <v>115882</v>
      </c>
      <c r="BC74" s="95">
        <v>10988027.5</v>
      </c>
      <c r="BD74" s="95">
        <v>3447026.4</v>
      </c>
      <c r="BE74" s="95">
        <v>237008</v>
      </c>
      <c r="BF74" s="95">
        <v>1153649.3</v>
      </c>
      <c r="BG74" s="95">
        <v>665785.46</v>
      </c>
      <c r="BH74" s="95">
        <v>109373.5</v>
      </c>
      <c r="BI74" s="95">
        <v>36237</v>
      </c>
      <c r="BJ74" s="95">
        <v>1471718</v>
      </c>
      <c r="BK74" s="95">
        <v>645719</v>
      </c>
      <c r="BL74" s="95">
        <v>4066133.75</v>
      </c>
      <c r="BM74" s="95">
        <v>2381783</v>
      </c>
      <c r="BN74" s="95">
        <v>731567.25</v>
      </c>
      <c r="BO74" s="95">
        <v>1005424.5</v>
      </c>
      <c r="BP74" s="95">
        <v>1615724</v>
      </c>
      <c r="BQ74" s="95">
        <v>1992249</v>
      </c>
      <c r="BR74" s="121">
        <v>401803</v>
      </c>
      <c r="BS74" s="121">
        <v>248595</v>
      </c>
      <c r="BT74" s="121">
        <v>1032428.38</v>
      </c>
      <c r="BU74" s="121">
        <v>8708485</v>
      </c>
      <c r="BV74" s="121">
        <v>88784</v>
      </c>
      <c r="BW74" s="121">
        <v>1728547.8</v>
      </c>
      <c r="BX74" s="121">
        <v>928509.5</v>
      </c>
      <c r="BY74" s="121">
        <v>249873.25</v>
      </c>
      <c r="BZ74" s="121">
        <v>2622422</v>
      </c>
      <c r="CA74" s="121">
        <v>1894477</v>
      </c>
      <c r="CB74" s="121">
        <v>3704112</v>
      </c>
      <c r="CC74" s="121">
        <v>752261.5</v>
      </c>
      <c r="CD74" s="121">
        <v>2532101</v>
      </c>
      <c r="CE74" s="121">
        <v>1335612</v>
      </c>
      <c r="CF74" s="121">
        <v>23320</v>
      </c>
      <c r="CG74" s="121">
        <v>80999</v>
      </c>
      <c r="CH74" s="121">
        <v>514454</v>
      </c>
      <c r="CI74" s="121">
        <v>137488</v>
      </c>
      <c r="CJ74" s="121">
        <v>3117249.2</v>
      </c>
      <c r="CK74" s="121">
        <v>13144</v>
      </c>
      <c r="CL74" s="121">
        <v>780644.1</v>
      </c>
    </row>
    <row r="75" spans="1:90" ht="13.2" customHeight="1" x14ac:dyDescent="0.25">
      <c r="A75" s="93" t="s">
        <v>1691</v>
      </c>
      <c r="B75" s="94" t="s">
        <v>1349</v>
      </c>
      <c r="C75" s="95">
        <v>10848365.76</v>
      </c>
      <c r="D75" s="95">
        <v>457508.75</v>
      </c>
      <c r="E75" s="95">
        <v>469860</v>
      </c>
      <c r="F75" s="95">
        <v>46241</v>
      </c>
      <c r="G75" s="95">
        <v>140167</v>
      </c>
      <c r="H75" s="95">
        <v>31719</v>
      </c>
      <c r="I75" s="95">
        <v>68216.75</v>
      </c>
      <c r="J75" s="95">
        <v>1754652.4</v>
      </c>
      <c r="K75" s="95">
        <v>253096</v>
      </c>
      <c r="L75" s="95">
        <v>2327632.75</v>
      </c>
      <c r="M75" s="95">
        <v>4018595.1</v>
      </c>
      <c r="N75" s="95">
        <v>17634</v>
      </c>
      <c r="O75" s="95">
        <v>1481994.9</v>
      </c>
      <c r="P75" s="95">
        <v>724376.09</v>
      </c>
      <c r="Q75" s="95">
        <v>199787</v>
      </c>
      <c r="R75" s="95">
        <v>9199754.3800000008</v>
      </c>
      <c r="S75" s="95">
        <v>1083256</v>
      </c>
      <c r="T75" s="95">
        <v>496638.38</v>
      </c>
      <c r="U75" s="95">
        <v>423430</v>
      </c>
      <c r="V75" s="95">
        <v>78578.5</v>
      </c>
      <c r="W75" s="95">
        <v>17002723.989999998</v>
      </c>
      <c r="X75" s="95">
        <v>94592</v>
      </c>
      <c r="Y75" s="95">
        <v>2030902</v>
      </c>
      <c r="Z75" s="95">
        <v>453385</v>
      </c>
      <c r="AA75" s="95">
        <v>38869</v>
      </c>
      <c r="AB75" s="95">
        <v>86771</v>
      </c>
      <c r="AC75" s="95">
        <v>2361617</v>
      </c>
      <c r="AD75" s="95">
        <v>1098731</v>
      </c>
      <c r="AE75" s="95">
        <v>162052</v>
      </c>
      <c r="AF75" s="95">
        <v>112482</v>
      </c>
      <c r="AG75" s="95">
        <v>165391</v>
      </c>
      <c r="AH75" s="95">
        <v>26509</v>
      </c>
      <c r="AI75" s="95">
        <v>79489</v>
      </c>
      <c r="AJ75" s="95">
        <v>66886</v>
      </c>
      <c r="AK75" s="95">
        <v>4095136.96</v>
      </c>
      <c r="AL75" s="95">
        <v>105367</v>
      </c>
      <c r="AM75" s="95">
        <v>105612.5</v>
      </c>
      <c r="AN75" s="95">
        <v>51499</v>
      </c>
      <c r="AO75" s="95">
        <v>88892</v>
      </c>
      <c r="AP75" s="95">
        <v>196695</v>
      </c>
      <c r="AQ75" s="95">
        <v>53934</v>
      </c>
      <c r="AR75" s="95">
        <v>1815394.96</v>
      </c>
      <c r="AS75" s="95">
        <v>93753</v>
      </c>
      <c r="AT75" s="95">
        <v>374255</v>
      </c>
      <c r="AU75" s="95">
        <v>299452.58</v>
      </c>
      <c r="AV75" s="95">
        <v>156213</v>
      </c>
      <c r="AW75" s="95">
        <v>8357.5</v>
      </c>
      <c r="AX75" s="95">
        <v>102256.55</v>
      </c>
      <c r="AY75" s="95">
        <v>45660</v>
      </c>
      <c r="AZ75" s="95">
        <v>24563</v>
      </c>
      <c r="BA75" s="95">
        <v>3443189.75</v>
      </c>
      <c r="BB75" s="95">
        <v>73452</v>
      </c>
      <c r="BC75" s="95">
        <v>10574135.039999999</v>
      </c>
      <c r="BD75" s="95">
        <v>2404337.15</v>
      </c>
      <c r="BE75" s="95">
        <v>187849.25</v>
      </c>
      <c r="BF75" s="95">
        <v>484968</v>
      </c>
      <c r="BG75" s="95">
        <v>2794283.5</v>
      </c>
      <c r="BH75" s="95">
        <v>33202</v>
      </c>
      <c r="BI75" s="95">
        <v>44502</v>
      </c>
      <c r="BJ75" s="95">
        <v>320286</v>
      </c>
      <c r="BK75" s="95">
        <v>1339014.5</v>
      </c>
      <c r="BL75" s="95">
        <v>7188516.2699999996</v>
      </c>
      <c r="BM75" s="95">
        <v>868267</v>
      </c>
      <c r="BN75" s="95">
        <v>300250</v>
      </c>
      <c r="BO75" s="95">
        <v>495155</v>
      </c>
      <c r="BP75" s="95">
        <v>337012.85</v>
      </c>
      <c r="BQ75" s="95">
        <v>1666380</v>
      </c>
      <c r="BR75" s="121">
        <v>1514499</v>
      </c>
      <c r="BS75" s="121">
        <v>167112</v>
      </c>
      <c r="BT75" s="121">
        <v>873117.58</v>
      </c>
      <c r="BU75" s="121">
        <v>8573178</v>
      </c>
      <c r="BV75" s="95">
        <v>0</v>
      </c>
      <c r="BW75" s="121">
        <v>492430.5</v>
      </c>
      <c r="BX75" s="121">
        <v>1770019.5</v>
      </c>
      <c r="BY75" s="121">
        <v>108361</v>
      </c>
      <c r="BZ75" s="121">
        <v>505636</v>
      </c>
      <c r="CA75" s="121">
        <v>347976</v>
      </c>
      <c r="CB75" s="121">
        <v>1839924</v>
      </c>
      <c r="CC75" s="121">
        <v>1139472.25</v>
      </c>
      <c r="CD75" s="121">
        <v>1722174</v>
      </c>
      <c r="CE75" s="121">
        <v>915067.5</v>
      </c>
      <c r="CF75" s="121">
        <v>38793</v>
      </c>
      <c r="CG75" s="121">
        <v>18825</v>
      </c>
      <c r="CH75" s="121">
        <v>1430</v>
      </c>
      <c r="CI75" s="121">
        <v>29049</v>
      </c>
      <c r="CJ75" s="121">
        <v>808725</v>
      </c>
      <c r="CK75" s="121">
        <v>30278</v>
      </c>
      <c r="CL75" s="121">
        <v>107092.5</v>
      </c>
    </row>
    <row r="76" spans="1:90" ht="13.2" customHeight="1" x14ac:dyDescent="0.25">
      <c r="A76" s="93" t="s">
        <v>1692</v>
      </c>
      <c r="B76" s="94" t="s">
        <v>1350</v>
      </c>
      <c r="C76" s="95">
        <v>0</v>
      </c>
      <c r="D76" s="95">
        <v>0</v>
      </c>
      <c r="E76" s="95">
        <v>0</v>
      </c>
      <c r="F76" s="95">
        <v>0</v>
      </c>
      <c r="G76" s="95">
        <v>0</v>
      </c>
      <c r="H76" s="95">
        <v>0</v>
      </c>
      <c r="I76" s="95">
        <v>49427.25</v>
      </c>
      <c r="J76" s="95">
        <v>1527623.06</v>
      </c>
      <c r="K76" s="95">
        <v>2153</v>
      </c>
      <c r="L76" s="95">
        <v>0</v>
      </c>
      <c r="M76" s="95">
        <v>2600</v>
      </c>
      <c r="N76" s="95">
        <v>190</v>
      </c>
      <c r="O76" s="95">
        <v>15449</v>
      </c>
      <c r="P76" s="95">
        <v>0</v>
      </c>
      <c r="Q76" s="95">
        <v>0</v>
      </c>
      <c r="R76" s="95">
        <v>0</v>
      </c>
      <c r="S76" s="95">
        <v>391.5</v>
      </c>
      <c r="T76" s="95">
        <v>0</v>
      </c>
      <c r="U76" s="95">
        <v>0</v>
      </c>
      <c r="V76" s="95">
        <v>53122.5</v>
      </c>
      <c r="W76" s="95">
        <v>5899.14</v>
      </c>
      <c r="X76" s="95">
        <v>0</v>
      </c>
      <c r="Y76" s="95">
        <v>0</v>
      </c>
      <c r="Z76" s="95">
        <v>0</v>
      </c>
      <c r="AA76" s="95">
        <v>0</v>
      </c>
      <c r="AB76" s="95">
        <v>0</v>
      </c>
      <c r="AC76" s="95">
        <v>22320</v>
      </c>
      <c r="AD76" s="95">
        <v>0</v>
      </c>
      <c r="AE76" s="95">
        <v>0</v>
      </c>
      <c r="AF76" s="95">
        <v>0</v>
      </c>
      <c r="AG76" s="95">
        <v>0</v>
      </c>
      <c r="AH76" s="95">
        <v>0</v>
      </c>
      <c r="AI76" s="95">
        <v>0</v>
      </c>
      <c r="AJ76" s="95">
        <v>1570</v>
      </c>
      <c r="AK76" s="95">
        <v>23119.5</v>
      </c>
      <c r="AL76" s="95">
        <v>0</v>
      </c>
      <c r="AM76" s="95">
        <v>0</v>
      </c>
      <c r="AN76" s="95">
        <v>0</v>
      </c>
      <c r="AO76" s="95">
        <v>0</v>
      </c>
      <c r="AP76" s="95">
        <v>0</v>
      </c>
      <c r="AQ76" s="95">
        <v>0</v>
      </c>
      <c r="AR76" s="95">
        <v>0</v>
      </c>
      <c r="AS76" s="95">
        <v>0</v>
      </c>
      <c r="AT76" s="95">
        <v>0</v>
      </c>
      <c r="AU76" s="95">
        <v>0</v>
      </c>
      <c r="AV76" s="95">
        <v>0</v>
      </c>
      <c r="AW76" s="95">
        <v>4270.5</v>
      </c>
      <c r="AX76" s="95">
        <v>0</v>
      </c>
      <c r="AY76" s="95">
        <v>0</v>
      </c>
      <c r="AZ76" s="95">
        <v>0</v>
      </c>
      <c r="BA76" s="95">
        <v>3065</v>
      </c>
      <c r="BB76" s="95">
        <v>0</v>
      </c>
      <c r="BC76" s="95">
        <v>173905.5</v>
      </c>
      <c r="BD76" s="95">
        <v>0</v>
      </c>
      <c r="BE76" s="95">
        <v>0</v>
      </c>
      <c r="BF76" s="95">
        <v>0</v>
      </c>
      <c r="BG76" s="95">
        <v>12384.5</v>
      </c>
      <c r="BH76" s="95">
        <v>235</v>
      </c>
      <c r="BI76" s="95">
        <v>0</v>
      </c>
      <c r="BJ76" s="95">
        <v>0</v>
      </c>
      <c r="BK76" s="95">
        <v>0</v>
      </c>
      <c r="BL76" s="95">
        <v>36460</v>
      </c>
      <c r="BM76" s="95">
        <v>0</v>
      </c>
      <c r="BN76" s="95">
        <v>0</v>
      </c>
      <c r="BO76" s="95">
        <v>149</v>
      </c>
      <c r="BP76" s="95">
        <v>0</v>
      </c>
      <c r="BQ76" s="95">
        <v>0</v>
      </c>
      <c r="BR76" s="121">
        <v>221375.25</v>
      </c>
      <c r="BS76" s="95">
        <v>0</v>
      </c>
      <c r="BT76" s="95">
        <v>0</v>
      </c>
      <c r="BU76" s="95">
        <v>0</v>
      </c>
      <c r="BV76" s="95">
        <v>0</v>
      </c>
      <c r="BW76" s="95">
        <v>0</v>
      </c>
      <c r="BX76" s="95">
        <v>0</v>
      </c>
      <c r="BY76" s="95">
        <v>0</v>
      </c>
      <c r="BZ76" s="95">
        <v>0</v>
      </c>
      <c r="CA76" s="95">
        <v>0</v>
      </c>
      <c r="CB76" s="95">
        <v>189391</v>
      </c>
      <c r="CC76" s="95">
        <v>0</v>
      </c>
      <c r="CD76" s="95">
        <v>39230</v>
      </c>
      <c r="CE76" s="95">
        <v>0</v>
      </c>
      <c r="CF76" s="95">
        <v>0</v>
      </c>
      <c r="CG76" s="95">
        <v>0</v>
      </c>
      <c r="CH76" s="95">
        <v>0</v>
      </c>
      <c r="CI76" s="95">
        <v>0</v>
      </c>
      <c r="CJ76" s="95">
        <v>0</v>
      </c>
      <c r="CK76" s="95">
        <v>0</v>
      </c>
      <c r="CL76" s="95">
        <v>0</v>
      </c>
    </row>
    <row r="77" spans="1:90" ht="13.2" customHeight="1" x14ac:dyDescent="0.25">
      <c r="A77" s="93" t="s">
        <v>1693</v>
      </c>
      <c r="B77" s="94" t="s">
        <v>1351</v>
      </c>
      <c r="C77" s="95">
        <v>1083461.6499999999</v>
      </c>
      <c r="D77" s="95">
        <v>0</v>
      </c>
      <c r="E77" s="95">
        <v>0</v>
      </c>
      <c r="F77" s="95">
        <v>69515</v>
      </c>
      <c r="G77" s="95">
        <v>105019</v>
      </c>
      <c r="H77" s="95">
        <v>106594</v>
      </c>
      <c r="I77" s="95">
        <v>1526.25</v>
      </c>
      <c r="J77" s="95">
        <v>153980</v>
      </c>
      <c r="K77" s="95">
        <v>2240</v>
      </c>
      <c r="L77" s="95">
        <v>126298</v>
      </c>
      <c r="M77" s="95">
        <v>190812</v>
      </c>
      <c r="N77" s="95">
        <v>0</v>
      </c>
      <c r="O77" s="95">
        <v>310254.75</v>
      </c>
      <c r="P77" s="95">
        <v>0</v>
      </c>
      <c r="Q77" s="95">
        <v>4085</v>
      </c>
      <c r="R77" s="95">
        <v>347587</v>
      </c>
      <c r="S77" s="95">
        <v>2850</v>
      </c>
      <c r="T77" s="95">
        <v>28734</v>
      </c>
      <c r="U77" s="95">
        <v>91249</v>
      </c>
      <c r="V77" s="95">
        <v>38767</v>
      </c>
      <c r="W77" s="95">
        <v>1865235.87</v>
      </c>
      <c r="X77" s="95">
        <v>0</v>
      </c>
      <c r="Y77" s="95">
        <v>78738</v>
      </c>
      <c r="Z77" s="95">
        <v>26894</v>
      </c>
      <c r="AA77" s="95">
        <v>20063</v>
      </c>
      <c r="AB77" s="95">
        <v>4143</v>
      </c>
      <c r="AC77" s="95">
        <v>514203</v>
      </c>
      <c r="AD77" s="95">
        <v>374198</v>
      </c>
      <c r="AE77" s="95">
        <v>2574</v>
      </c>
      <c r="AF77" s="95">
        <v>9289</v>
      </c>
      <c r="AG77" s="95">
        <v>0</v>
      </c>
      <c r="AH77" s="95">
        <v>4648</v>
      </c>
      <c r="AI77" s="95">
        <v>127007</v>
      </c>
      <c r="AJ77" s="95">
        <v>1500</v>
      </c>
      <c r="AK77" s="95">
        <v>2376219.5</v>
      </c>
      <c r="AL77" s="95">
        <v>0</v>
      </c>
      <c r="AM77" s="95">
        <v>0</v>
      </c>
      <c r="AN77" s="95">
        <v>52559</v>
      </c>
      <c r="AO77" s="95">
        <v>25178</v>
      </c>
      <c r="AP77" s="95">
        <v>0</v>
      </c>
      <c r="AQ77" s="95">
        <v>0</v>
      </c>
      <c r="AR77" s="95">
        <v>1051172.5</v>
      </c>
      <c r="AS77" s="95">
        <v>125136</v>
      </c>
      <c r="AT77" s="95">
        <v>2718</v>
      </c>
      <c r="AU77" s="95">
        <v>0</v>
      </c>
      <c r="AV77" s="95">
        <v>81549</v>
      </c>
      <c r="AW77" s="95">
        <v>0</v>
      </c>
      <c r="AX77" s="95">
        <v>77430.5</v>
      </c>
      <c r="AY77" s="95">
        <v>0</v>
      </c>
      <c r="AZ77" s="95">
        <v>0</v>
      </c>
      <c r="BA77" s="95">
        <v>746809</v>
      </c>
      <c r="BB77" s="95">
        <v>18563</v>
      </c>
      <c r="BC77" s="95">
        <v>766295.83</v>
      </c>
      <c r="BD77" s="95">
        <v>121235.3</v>
      </c>
      <c r="BE77" s="95">
        <v>0</v>
      </c>
      <c r="BF77" s="95">
        <v>9822</v>
      </c>
      <c r="BG77" s="95">
        <v>1135548</v>
      </c>
      <c r="BH77" s="95">
        <v>13259.5</v>
      </c>
      <c r="BI77" s="95">
        <v>0</v>
      </c>
      <c r="BJ77" s="95">
        <v>0</v>
      </c>
      <c r="BK77" s="95">
        <v>0</v>
      </c>
      <c r="BL77" s="95">
        <v>2164847.75</v>
      </c>
      <c r="BM77" s="95">
        <v>112771</v>
      </c>
      <c r="BN77" s="95">
        <v>28321</v>
      </c>
      <c r="BO77" s="95">
        <v>178449</v>
      </c>
      <c r="BP77" s="95">
        <v>34719</v>
      </c>
      <c r="BQ77" s="95">
        <v>20483</v>
      </c>
      <c r="BR77" s="121">
        <v>4201866.5</v>
      </c>
      <c r="BS77" s="121">
        <v>125911</v>
      </c>
      <c r="BT77" s="95">
        <v>90210.04</v>
      </c>
      <c r="BU77" s="121">
        <v>2303155</v>
      </c>
      <c r="BV77" s="95">
        <v>0</v>
      </c>
      <c r="BW77" s="121">
        <v>45965</v>
      </c>
      <c r="BX77" s="121">
        <v>210099.5</v>
      </c>
      <c r="BY77" s="121">
        <v>36169</v>
      </c>
      <c r="BZ77" s="121">
        <v>0</v>
      </c>
      <c r="CA77" s="95">
        <v>29322</v>
      </c>
      <c r="CB77" s="121">
        <v>202873</v>
      </c>
      <c r="CC77" s="121">
        <v>55115</v>
      </c>
      <c r="CD77" s="121">
        <v>206690</v>
      </c>
      <c r="CE77" s="95">
        <v>27133</v>
      </c>
      <c r="CF77" s="95">
        <v>0</v>
      </c>
      <c r="CG77" s="95">
        <v>65439</v>
      </c>
      <c r="CH77" s="95">
        <v>0</v>
      </c>
      <c r="CI77" s="121">
        <v>0</v>
      </c>
      <c r="CJ77" s="121">
        <v>43128.5</v>
      </c>
      <c r="CK77" s="95">
        <v>0</v>
      </c>
      <c r="CL77" s="95">
        <v>0</v>
      </c>
    </row>
    <row r="78" spans="1:90" ht="13.2" customHeight="1" x14ac:dyDescent="0.25">
      <c r="A78" s="93" t="s">
        <v>1694</v>
      </c>
      <c r="B78" s="94" t="s">
        <v>1352</v>
      </c>
      <c r="C78" s="95">
        <v>1136</v>
      </c>
      <c r="D78" s="95">
        <v>0</v>
      </c>
      <c r="E78" s="95">
        <v>0</v>
      </c>
      <c r="F78" s="95">
        <v>0</v>
      </c>
      <c r="G78" s="95">
        <v>0</v>
      </c>
      <c r="H78" s="95">
        <v>0</v>
      </c>
      <c r="I78" s="95">
        <v>0</v>
      </c>
      <c r="J78" s="95">
        <v>38629.75</v>
      </c>
      <c r="K78" s="95">
        <v>0</v>
      </c>
      <c r="L78" s="95">
        <v>0</v>
      </c>
      <c r="M78" s="95">
        <v>4399</v>
      </c>
      <c r="N78" s="95">
        <v>0</v>
      </c>
      <c r="O78" s="95">
        <v>8932</v>
      </c>
      <c r="P78" s="95">
        <v>0</v>
      </c>
      <c r="Q78" s="95">
        <v>0</v>
      </c>
      <c r="R78" s="95">
        <v>0</v>
      </c>
      <c r="S78" s="95">
        <v>0</v>
      </c>
      <c r="T78" s="95">
        <v>0</v>
      </c>
      <c r="U78" s="95">
        <v>0</v>
      </c>
      <c r="V78" s="95">
        <v>0</v>
      </c>
      <c r="W78" s="95">
        <v>37777.599999999999</v>
      </c>
      <c r="X78" s="95">
        <v>0</v>
      </c>
      <c r="Y78" s="95">
        <v>0</v>
      </c>
      <c r="Z78" s="95">
        <v>0</v>
      </c>
      <c r="AA78" s="95">
        <v>0</v>
      </c>
      <c r="AB78" s="95">
        <v>0</v>
      </c>
      <c r="AC78" s="95">
        <v>0</v>
      </c>
      <c r="AD78" s="95">
        <v>0</v>
      </c>
      <c r="AE78" s="95">
        <v>0</v>
      </c>
      <c r="AF78" s="95">
        <v>0</v>
      </c>
      <c r="AG78" s="95">
        <v>0</v>
      </c>
      <c r="AH78" s="95">
        <v>0</v>
      </c>
      <c r="AI78" s="95">
        <v>0</v>
      </c>
      <c r="AJ78" s="95">
        <v>0</v>
      </c>
      <c r="AK78" s="95">
        <v>120067.25</v>
      </c>
      <c r="AL78" s="95">
        <v>0</v>
      </c>
      <c r="AM78" s="95">
        <v>0</v>
      </c>
      <c r="AN78" s="95">
        <v>0</v>
      </c>
      <c r="AO78" s="95">
        <v>0</v>
      </c>
      <c r="AP78" s="95">
        <v>0</v>
      </c>
      <c r="AQ78" s="95">
        <v>0</v>
      </c>
      <c r="AR78" s="95">
        <v>0</v>
      </c>
      <c r="AS78" s="95">
        <v>0</v>
      </c>
      <c r="AT78" s="95">
        <v>0</v>
      </c>
      <c r="AU78" s="95">
        <v>3535</v>
      </c>
      <c r="AV78" s="95">
        <v>10077.25</v>
      </c>
      <c r="AW78" s="95">
        <v>0</v>
      </c>
      <c r="AX78" s="95">
        <v>0</v>
      </c>
      <c r="AY78" s="95">
        <v>0</v>
      </c>
      <c r="AZ78" s="95">
        <v>0</v>
      </c>
      <c r="BA78" s="95">
        <v>0</v>
      </c>
      <c r="BB78" s="95">
        <v>0</v>
      </c>
      <c r="BC78" s="95">
        <v>123153.25</v>
      </c>
      <c r="BD78" s="95">
        <v>0</v>
      </c>
      <c r="BE78" s="95">
        <v>0</v>
      </c>
      <c r="BF78" s="95">
        <v>0</v>
      </c>
      <c r="BG78" s="95">
        <v>52089.25</v>
      </c>
      <c r="BH78" s="95">
        <v>0</v>
      </c>
      <c r="BI78" s="95">
        <v>0</v>
      </c>
      <c r="BJ78" s="95">
        <v>0</v>
      </c>
      <c r="BK78" s="95">
        <v>0</v>
      </c>
      <c r="BL78" s="95">
        <v>18963.5</v>
      </c>
      <c r="BM78" s="95">
        <v>0</v>
      </c>
      <c r="BN78" s="95">
        <v>0</v>
      </c>
      <c r="BO78" s="95">
        <v>0</v>
      </c>
      <c r="BP78" s="95">
        <v>0</v>
      </c>
      <c r="BQ78" s="95">
        <v>0</v>
      </c>
      <c r="BR78" s="121">
        <v>0</v>
      </c>
      <c r="BS78" s="95">
        <v>0</v>
      </c>
      <c r="BT78" s="95">
        <v>0</v>
      </c>
      <c r="BU78" s="95">
        <v>100</v>
      </c>
      <c r="BV78" s="95">
        <v>0</v>
      </c>
      <c r="BW78" s="95">
        <v>0</v>
      </c>
      <c r="BX78" s="95">
        <v>0</v>
      </c>
      <c r="BY78" s="95">
        <v>0</v>
      </c>
      <c r="BZ78" s="95">
        <v>0</v>
      </c>
      <c r="CA78" s="95">
        <v>0</v>
      </c>
      <c r="CB78" s="95">
        <v>0</v>
      </c>
      <c r="CC78" s="95">
        <v>0</v>
      </c>
      <c r="CD78" s="95">
        <v>0</v>
      </c>
      <c r="CE78" s="95">
        <v>18605</v>
      </c>
      <c r="CF78" s="95">
        <v>0</v>
      </c>
      <c r="CG78" s="95">
        <v>0</v>
      </c>
      <c r="CH78" s="95">
        <v>0</v>
      </c>
      <c r="CI78" s="95">
        <v>0</v>
      </c>
      <c r="CJ78" s="95">
        <v>0</v>
      </c>
      <c r="CK78" s="95">
        <v>0</v>
      </c>
      <c r="CL78" s="95">
        <v>0</v>
      </c>
    </row>
    <row r="79" spans="1:90" ht="13.2" customHeight="1" x14ac:dyDescent="0.25">
      <c r="A79" s="93" t="s">
        <v>1695</v>
      </c>
      <c r="B79" s="94" t="s">
        <v>1353</v>
      </c>
      <c r="C79" s="95">
        <v>40688</v>
      </c>
      <c r="D79" s="95">
        <v>0</v>
      </c>
      <c r="E79" s="95">
        <v>0</v>
      </c>
      <c r="F79" s="95">
        <v>0</v>
      </c>
      <c r="G79" s="95">
        <v>0</v>
      </c>
      <c r="H79" s="95">
        <v>0</v>
      </c>
      <c r="I79" s="95">
        <v>0</v>
      </c>
      <c r="J79" s="95">
        <v>0</v>
      </c>
      <c r="K79" s="95">
        <v>0</v>
      </c>
      <c r="L79" s="95">
        <v>0</v>
      </c>
      <c r="M79" s="95">
        <v>8965</v>
      </c>
      <c r="N79" s="95">
        <v>0</v>
      </c>
      <c r="O79" s="95">
        <v>12090.25</v>
      </c>
      <c r="P79" s="95">
        <v>0</v>
      </c>
      <c r="Q79" s="95">
        <v>0</v>
      </c>
      <c r="R79" s="95">
        <v>0</v>
      </c>
      <c r="S79" s="95">
        <v>0</v>
      </c>
      <c r="T79" s="95">
        <v>0</v>
      </c>
      <c r="U79" s="95">
        <v>0</v>
      </c>
      <c r="V79" s="95">
        <v>0</v>
      </c>
      <c r="W79" s="95">
        <v>10530</v>
      </c>
      <c r="X79" s="95">
        <v>0</v>
      </c>
      <c r="Y79" s="95">
        <v>0</v>
      </c>
      <c r="Z79" s="95">
        <v>0</v>
      </c>
      <c r="AA79" s="95">
        <v>0</v>
      </c>
      <c r="AB79" s="95">
        <v>0</v>
      </c>
      <c r="AC79" s="95">
        <v>0</v>
      </c>
      <c r="AD79" s="95">
        <v>0</v>
      </c>
      <c r="AE79" s="95">
        <v>0</v>
      </c>
      <c r="AF79" s="95">
        <v>0</v>
      </c>
      <c r="AG79" s="95">
        <v>0</v>
      </c>
      <c r="AH79" s="95">
        <v>0</v>
      </c>
      <c r="AI79" s="95">
        <v>0</v>
      </c>
      <c r="AJ79" s="95">
        <v>0</v>
      </c>
      <c r="AK79" s="95">
        <v>9000</v>
      </c>
      <c r="AL79" s="95">
        <v>0</v>
      </c>
      <c r="AM79" s="95">
        <v>0</v>
      </c>
      <c r="AN79" s="95">
        <v>0</v>
      </c>
      <c r="AO79" s="95">
        <v>0</v>
      </c>
      <c r="AP79" s="95">
        <v>0</v>
      </c>
      <c r="AQ79" s="95">
        <v>0</v>
      </c>
      <c r="AR79" s="95">
        <v>0</v>
      </c>
      <c r="AS79" s="95">
        <v>0</v>
      </c>
      <c r="AT79" s="95">
        <v>0</v>
      </c>
      <c r="AU79" s="95">
        <v>0</v>
      </c>
      <c r="AV79" s="95">
        <v>8724</v>
      </c>
      <c r="AW79" s="95">
        <v>0</v>
      </c>
      <c r="AX79" s="95">
        <v>0</v>
      </c>
      <c r="AY79" s="95">
        <v>0</v>
      </c>
      <c r="AZ79" s="95">
        <v>0</v>
      </c>
      <c r="BA79" s="95">
        <v>0</v>
      </c>
      <c r="BB79" s="95">
        <v>0</v>
      </c>
      <c r="BC79" s="95">
        <v>42803</v>
      </c>
      <c r="BD79" s="95">
        <v>0</v>
      </c>
      <c r="BE79" s="95">
        <v>0</v>
      </c>
      <c r="BF79" s="95">
        <v>0</v>
      </c>
      <c r="BG79" s="95">
        <v>0</v>
      </c>
      <c r="BH79" s="95">
        <v>6740</v>
      </c>
      <c r="BI79" s="95">
        <v>0</v>
      </c>
      <c r="BJ79" s="95">
        <v>0</v>
      </c>
      <c r="BK79" s="95">
        <v>0</v>
      </c>
      <c r="BL79" s="95">
        <v>0</v>
      </c>
      <c r="BM79" s="95">
        <v>0</v>
      </c>
      <c r="BN79" s="95">
        <v>0</v>
      </c>
      <c r="BO79" s="95">
        <v>0</v>
      </c>
      <c r="BP79" s="95">
        <v>0</v>
      </c>
      <c r="BQ79" s="95">
        <v>0</v>
      </c>
      <c r="BR79" s="95">
        <v>0</v>
      </c>
      <c r="BS79" s="95">
        <v>0</v>
      </c>
      <c r="BT79" s="95">
        <v>0</v>
      </c>
      <c r="BU79" s="95">
        <v>0</v>
      </c>
      <c r="BV79" s="95">
        <v>0</v>
      </c>
      <c r="BW79" s="95">
        <v>0</v>
      </c>
      <c r="BX79" s="95">
        <v>0</v>
      </c>
      <c r="BY79" s="95">
        <v>0</v>
      </c>
      <c r="BZ79" s="95">
        <v>0</v>
      </c>
      <c r="CA79" s="95">
        <v>0</v>
      </c>
      <c r="CB79" s="95">
        <v>0</v>
      </c>
      <c r="CC79" s="95">
        <v>0</v>
      </c>
      <c r="CD79" s="95">
        <v>0</v>
      </c>
      <c r="CE79" s="95">
        <v>6791.5</v>
      </c>
      <c r="CF79" s="95">
        <v>0</v>
      </c>
      <c r="CG79" s="95">
        <v>0</v>
      </c>
      <c r="CH79" s="95">
        <v>0</v>
      </c>
      <c r="CI79" s="95">
        <v>0</v>
      </c>
      <c r="CJ79" s="95">
        <v>0</v>
      </c>
      <c r="CK79" s="95">
        <v>0</v>
      </c>
      <c r="CL79" s="95">
        <v>0</v>
      </c>
    </row>
    <row r="80" spans="1:90" ht="13.2" customHeight="1" x14ac:dyDescent="0.25">
      <c r="A80" s="93" t="s">
        <v>1696</v>
      </c>
      <c r="B80" s="94" t="s">
        <v>1216</v>
      </c>
      <c r="C80" s="95">
        <v>814780</v>
      </c>
      <c r="D80" s="95">
        <v>0</v>
      </c>
      <c r="E80" s="95">
        <v>9057</v>
      </c>
      <c r="F80" s="95">
        <v>0</v>
      </c>
      <c r="G80" s="95">
        <v>12310</v>
      </c>
      <c r="H80" s="95">
        <v>0</v>
      </c>
      <c r="I80" s="95">
        <v>2594</v>
      </c>
      <c r="J80" s="95">
        <v>76492.5</v>
      </c>
      <c r="K80" s="95">
        <v>0</v>
      </c>
      <c r="L80" s="95">
        <v>0</v>
      </c>
      <c r="M80" s="95">
        <v>3728</v>
      </c>
      <c r="N80" s="95">
        <v>1596</v>
      </c>
      <c r="O80" s="95">
        <v>0</v>
      </c>
      <c r="P80" s="95">
        <v>0</v>
      </c>
      <c r="Q80" s="95">
        <v>0</v>
      </c>
      <c r="R80" s="95">
        <v>0</v>
      </c>
      <c r="S80" s="95">
        <v>0</v>
      </c>
      <c r="T80" s="95">
        <v>0</v>
      </c>
      <c r="U80" s="95">
        <v>3848</v>
      </c>
      <c r="V80" s="95">
        <v>0</v>
      </c>
      <c r="W80" s="95">
        <v>222429.53</v>
      </c>
      <c r="X80" s="95">
        <v>0</v>
      </c>
      <c r="Y80" s="95">
        <v>0</v>
      </c>
      <c r="Z80" s="95">
        <v>0</v>
      </c>
      <c r="AA80" s="95">
        <v>0</v>
      </c>
      <c r="AB80" s="95">
        <v>0</v>
      </c>
      <c r="AC80" s="95">
        <v>0</v>
      </c>
      <c r="AD80" s="95">
        <v>0</v>
      </c>
      <c r="AE80" s="95">
        <v>0</v>
      </c>
      <c r="AF80" s="95">
        <v>0</v>
      </c>
      <c r="AG80" s="95">
        <v>0</v>
      </c>
      <c r="AH80" s="95">
        <v>0</v>
      </c>
      <c r="AI80" s="95">
        <v>0</v>
      </c>
      <c r="AJ80" s="95">
        <v>230</v>
      </c>
      <c r="AK80" s="95">
        <v>1794795.45</v>
      </c>
      <c r="AL80" s="95">
        <v>0</v>
      </c>
      <c r="AM80" s="95">
        <v>4720</v>
      </c>
      <c r="AN80" s="95">
        <v>0</v>
      </c>
      <c r="AO80" s="95">
        <v>3982</v>
      </c>
      <c r="AP80" s="95">
        <v>9507</v>
      </c>
      <c r="AQ80" s="95">
        <v>5738</v>
      </c>
      <c r="AR80" s="95">
        <v>120419.3</v>
      </c>
      <c r="AS80" s="95">
        <v>13225</v>
      </c>
      <c r="AT80" s="95">
        <v>1704</v>
      </c>
      <c r="AU80" s="95">
        <v>30475.55</v>
      </c>
      <c r="AV80" s="95">
        <v>17611</v>
      </c>
      <c r="AW80" s="95">
        <v>303</v>
      </c>
      <c r="AX80" s="95">
        <v>0</v>
      </c>
      <c r="AY80" s="95">
        <v>2520</v>
      </c>
      <c r="AZ80" s="95">
        <v>3470</v>
      </c>
      <c r="BA80" s="95">
        <v>32424.25</v>
      </c>
      <c r="BB80" s="95">
        <v>35829</v>
      </c>
      <c r="BC80" s="95">
        <v>1043864.25</v>
      </c>
      <c r="BD80" s="95">
        <v>1894951.3</v>
      </c>
      <c r="BE80" s="95">
        <v>0</v>
      </c>
      <c r="BF80" s="95">
        <v>0</v>
      </c>
      <c r="BG80" s="95">
        <v>79028.5</v>
      </c>
      <c r="BH80" s="95">
        <v>0</v>
      </c>
      <c r="BI80" s="95">
        <v>0</v>
      </c>
      <c r="BJ80" s="95">
        <v>771483</v>
      </c>
      <c r="BK80" s="95">
        <v>174201.5</v>
      </c>
      <c r="BL80" s="95">
        <v>104150.5</v>
      </c>
      <c r="BM80" s="95">
        <v>0</v>
      </c>
      <c r="BN80" s="95">
        <v>0</v>
      </c>
      <c r="BO80" s="95">
        <v>0</v>
      </c>
      <c r="BP80" s="95">
        <v>0</v>
      </c>
      <c r="BQ80" s="95">
        <v>0</v>
      </c>
      <c r="BR80" s="121">
        <v>17588532.489999998</v>
      </c>
      <c r="BS80" s="121">
        <v>5725</v>
      </c>
      <c r="BT80" s="95">
        <v>0</v>
      </c>
      <c r="BU80" s="95">
        <v>22629</v>
      </c>
      <c r="BV80" s="95">
        <v>0</v>
      </c>
      <c r="BW80" s="121">
        <v>600</v>
      </c>
      <c r="BX80" s="121">
        <v>5019.5</v>
      </c>
      <c r="BY80" s="95">
        <v>0</v>
      </c>
      <c r="BZ80" s="95">
        <v>0</v>
      </c>
      <c r="CA80" s="121">
        <v>4005</v>
      </c>
      <c r="CB80" s="95">
        <v>150</v>
      </c>
      <c r="CC80" s="121">
        <v>27414.75</v>
      </c>
      <c r="CD80" s="95">
        <v>740</v>
      </c>
      <c r="CE80" s="121">
        <v>10205.5</v>
      </c>
      <c r="CF80" s="95">
        <v>0</v>
      </c>
      <c r="CG80" s="95">
        <v>0</v>
      </c>
      <c r="CH80" s="95">
        <v>0</v>
      </c>
      <c r="CI80" s="95">
        <v>7066</v>
      </c>
      <c r="CJ80" s="121">
        <v>7449</v>
      </c>
      <c r="CK80" s="95">
        <v>1355</v>
      </c>
      <c r="CL80" s="121">
        <v>3499</v>
      </c>
    </row>
    <row r="81" spans="1:90" ht="13.2" customHeight="1" x14ac:dyDescent="0.25">
      <c r="A81" s="93" t="s">
        <v>1697</v>
      </c>
      <c r="B81" s="94" t="s">
        <v>1354</v>
      </c>
      <c r="C81" s="95">
        <v>0</v>
      </c>
      <c r="D81" s="95">
        <v>0</v>
      </c>
      <c r="E81" s="95">
        <v>0</v>
      </c>
      <c r="F81" s="95">
        <v>0</v>
      </c>
      <c r="G81" s="95">
        <v>0</v>
      </c>
      <c r="H81" s="95">
        <v>0</v>
      </c>
      <c r="I81" s="95">
        <v>0</v>
      </c>
      <c r="J81" s="95">
        <v>0</v>
      </c>
      <c r="K81" s="95">
        <v>0</v>
      </c>
      <c r="L81" s="95">
        <v>0</v>
      </c>
      <c r="M81" s="95">
        <v>0</v>
      </c>
      <c r="N81" s="95">
        <v>0</v>
      </c>
      <c r="O81" s="95">
        <v>0</v>
      </c>
      <c r="P81" s="95">
        <v>0</v>
      </c>
      <c r="Q81" s="95">
        <v>0</v>
      </c>
      <c r="R81" s="95">
        <v>0</v>
      </c>
      <c r="S81" s="95">
        <v>0</v>
      </c>
      <c r="T81" s="95">
        <v>0</v>
      </c>
      <c r="U81" s="95">
        <v>0</v>
      </c>
      <c r="V81" s="95">
        <v>0</v>
      </c>
      <c r="W81" s="95">
        <v>658205.30000000005</v>
      </c>
      <c r="X81" s="95">
        <v>0</v>
      </c>
      <c r="Y81" s="95">
        <v>0</v>
      </c>
      <c r="Z81" s="95">
        <v>0</v>
      </c>
      <c r="AA81" s="95">
        <v>0</v>
      </c>
      <c r="AB81" s="95">
        <v>0</v>
      </c>
      <c r="AC81" s="95">
        <v>0</v>
      </c>
      <c r="AD81" s="95">
        <v>0</v>
      </c>
      <c r="AE81" s="95">
        <v>2887</v>
      </c>
      <c r="AF81" s="95">
        <v>0</v>
      </c>
      <c r="AG81" s="95">
        <v>0</v>
      </c>
      <c r="AH81" s="95">
        <v>0</v>
      </c>
      <c r="AI81" s="95">
        <v>0</v>
      </c>
      <c r="AJ81" s="95">
        <v>0</v>
      </c>
      <c r="AK81" s="95">
        <v>136147.5</v>
      </c>
      <c r="AL81" s="95">
        <v>0</v>
      </c>
      <c r="AM81" s="95">
        <v>0</v>
      </c>
      <c r="AN81" s="95">
        <v>0</v>
      </c>
      <c r="AO81" s="95">
        <v>0</v>
      </c>
      <c r="AP81" s="95">
        <v>0</v>
      </c>
      <c r="AQ81" s="95">
        <v>0</v>
      </c>
      <c r="AR81" s="95">
        <v>0</v>
      </c>
      <c r="AS81" s="95">
        <v>0</v>
      </c>
      <c r="AT81" s="95">
        <v>0</v>
      </c>
      <c r="AU81" s="95">
        <v>0</v>
      </c>
      <c r="AV81" s="95">
        <v>0</v>
      </c>
      <c r="AW81" s="95">
        <v>0</v>
      </c>
      <c r="AX81" s="95">
        <v>0</v>
      </c>
      <c r="AY81" s="95">
        <v>0</v>
      </c>
      <c r="AZ81" s="95">
        <v>0</v>
      </c>
      <c r="BA81" s="95">
        <v>0</v>
      </c>
      <c r="BB81" s="95">
        <v>0</v>
      </c>
      <c r="BC81" s="95">
        <v>0</v>
      </c>
      <c r="BD81" s="95">
        <v>0</v>
      </c>
      <c r="BE81" s="95">
        <v>0</v>
      </c>
      <c r="BF81" s="95">
        <v>0</v>
      </c>
      <c r="BG81" s="95">
        <v>0</v>
      </c>
      <c r="BH81" s="95">
        <v>0</v>
      </c>
      <c r="BI81" s="95">
        <v>0</v>
      </c>
      <c r="BJ81" s="95">
        <v>0</v>
      </c>
      <c r="BK81" s="95">
        <v>0</v>
      </c>
      <c r="BL81" s="95">
        <v>0</v>
      </c>
      <c r="BM81" s="95">
        <v>0</v>
      </c>
      <c r="BN81" s="95">
        <v>0</v>
      </c>
      <c r="BO81" s="95">
        <v>0</v>
      </c>
      <c r="BP81" s="95">
        <v>0</v>
      </c>
      <c r="BQ81" s="95">
        <v>0</v>
      </c>
      <c r="BR81" s="95">
        <v>219587</v>
      </c>
      <c r="BS81" s="95">
        <v>0</v>
      </c>
      <c r="BT81" s="95">
        <v>0</v>
      </c>
      <c r="BU81" s="95">
        <v>0</v>
      </c>
      <c r="BV81" s="95">
        <v>0</v>
      </c>
      <c r="BW81" s="95">
        <v>0</v>
      </c>
      <c r="BX81" s="95">
        <v>0</v>
      </c>
      <c r="BY81" s="95">
        <v>0</v>
      </c>
      <c r="BZ81" s="95">
        <v>0</v>
      </c>
      <c r="CA81" s="95">
        <v>0</v>
      </c>
      <c r="CB81" s="95">
        <v>0</v>
      </c>
      <c r="CC81" s="95">
        <v>0</v>
      </c>
      <c r="CD81" s="95">
        <v>0</v>
      </c>
      <c r="CE81" s="95">
        <v>0</v>
      </c>
      <c r="CF81" s="95">
        <v>0</v>
      </c>
      <c r="CG81" s="95">
        <v>0</v>
      </c>
      <c r="CH81" s="95">
        <v>0</v>
      </c>
      <c r="CI81" s="95">
        <v>0</v>
      </c>
      <c r="CJ81" s="95">
        <v>0</v>
      </c>
      <c r="CK81" s="95">
        <v>0</v>
      </c>
      <c r="CL81" s="95">
        <v>0</v>
      </c>
    </row>
    <row r="82" spans="1:90" ht="13.2" customHeight="1" x14ac:dyDescent="0.25">
      <c r="A82" s="93" t="s">
        <v>1698</v>
      </c>
      <c r="B82" s="94" t="s">
        <v>1355</v>
      </c>
      <c r="C82" s="95">
        <v>0</v>
      </c>
      <c r="D82" s="95">
        <v>0</v>
      </c>
      <c r="E82" s="95">
        <v>0</v>
      </c>
      <c r="F82" s="95">
        <v>0</v>
      </c>
      <c r="G82" s="95">
        <v>0</v>
      </c>
      <c r="H82" s="95">
        <v>0</v>
      </c>
      <c r="I82" s="95">
        <v>0</v>
      </c>
      <c r="J82" s="95">
        <v>0</v>
      </c>
      <c r="K82" s="95">
        <v>0</v>
      </c>
      <c r="L82" s="95">
        <v>0</v>
      </c>
      <c r="M82" s="95">
        <v>0</v>
      </c>
      <c r="N82" s="95">
        <v>0</v>
      </c>
      <c r="O82" s="95">
        <v>0</v>
      </c>
      <c r="P82" s="95">
        <v>0</v>
      </c>
      <c r="Q82" s="95">
        <v>0</v>
      </c>
      <c r="R82" s="95">
        <v>0</v>
      </c>
      <c r="S82" s="95">
        <v>0</v>
      </c>
      <c r="T82" s="95">
        <v>0</v>
      </c>
      <c r="U82" s="95">
        <v>0</v>
      </c>
      <c r="V82" s="95">
        <v>0</v>
      </c>
      <c r="W82" s="95">
        <v>917375.1</v>
      </c>
      <c r="X82" s="95">
        <v>8700</v>
      </c>
      <c r="Y82" s="95">
        <v>0</v>
      </c>
      <c r="Z82" s="95">
        <v>0</v>
      </c>
      <c r="AA82" s="95">
        <v>0</v>
      </c>
      <c r="AB82" s="95">
        <v>0</v>
      </c>
      <c r="AC82" s="95">
        <v>0</v>
      </c>
      <c r="AD82" s="95">
        <v>0</v>
      </c>
      <c r="AE82" s="95">
        <v>0</v>
      </c>
      <c r="AF82" s="95">
        <v>0</v>
      </c>
      <c r="AG82" s="95">
        <v>0</v>
      </c>
      <c r="AH82" s="95">
        <v>25196.55</v>
      </c>
      <c r="AI82" s="95">
        <v>0</v>
      </c>
      <c r="AJ82" s="95">
        <v>0</v>
      </c>
      <c r="AK82" s="95">
        <v>805031.86</v>
      </c>
      <c r="AL82" s="95">
        <v>0</v>
      </c>
      <c r="AM82" s="95">
        <v>0</v>
      </c>
      <c r="AN82" s="95">
        <v>0</v>
      </c>
      <c r="AO82" s="95">
        <v>0</v>
      </c>
      <c r="AP82" s="95">
        <v>0</v>
      </c>
      <c r="AQ82" s="95">
        <v>0</v>
      </c>
      <c r="AR82" s="95">
        <v>0</v>
      </c>
      <c r="AS82" s="95">
        <v>0</v>
      </c>
      <c r="AT82" s="95">
        <v>0</v>
      </c>
      <c r="AU82" s="95">
        <v>7936.04</v>
      </c>
      <c r="AV82" s="95">
        <v>0</v>
      </c>
      <c r="AW82" s="95">
        <v>0</v>
      </c>
      <c r="AX82" s="95">
        <v>0</v>
      </c>
      <c r="AY82" s="95">
        <v>0</v>
      </c>
      <c r="AZ82" s="95">
        <v>0</v>
      </c>
      <c r="BA82" s="95">
        <v>0</v>
      </c>
      <c r="BB82" s="95">
        <v>0</v>
      </c>
      <c r="BC82" s="95">
        <v>0</v>
      </c>
      <c r="BD82" s="95">
        <v>0</v>
      </c>
      <c r="BE82" s="95">
        <v>0</v>
      </c>
      <c r="BF82" s="95">
        <v>0</v>
      </c>
      <c r="BG82" s="95">
        <v>0</v>
      </c>
      <c r="BH82" s="95">
        <v>0</v>
      </c>
      <c r="BI82" s="95">
        <v>0</v>
      </c>
      <c r="BJ82" s="95">
        <v>0</v>
      </c>
      <c r="BK82" s="95">
        <v>0</v>
      </c>
      <c r="BL82" s="95">
        <v>0</v>
      </c>
      <c r="BM82" s="95">
        <v>0</v>
      </c>
      <c r="BN82" s="95">
        <v>0</v>
      </c>
      <c r="BO82" s="95">
        <v>0</v>
      </c>
      <c r="BP82" s="95">
        <v>0</v>
      </c>
      <c r="BQ82" s="95">
        <v>0</v>
      </c>
      <c r="BR82" s="95">
        <v>4509114.5999999996</v>
      </c>
      <c r="BS82" s="95">
        <v>0</v>
      </c>
      <c r="BT82" s="95">
        <v>0</v>
      </c>
      <c r="BU82" s="95">
        <v>317294</v>
      </c>
      <c r="BV82" s="95">
        <v>0</v>
      </c>
      <c r="BW82" s="95">
        <v>0</v>
      </c>
      <c r="BX82" s="95">
        <v>0</v>
      </c>
      <c r="BY82" s="95">
        <v>0</v>
      </c>
      <c r="BZ82" s="95">
        <v>0</v>
      </c>
      <c r="CA82" s="95">
        <v>903</v>
      </c>
      <c r="CB82" s="95">
        <v>0</v>
      </c>
      <c r="CC82" s="95">
        <v>102292</v>
      </c>
      <c r="CD82" s="95">
        <v>0</v>
      </c>
      <c r="CE82" s="95">
        <v>0</v>
      </c>
      <c r="CF82" s="95">
        <v>0</v>
      </c>
      <c r="CG82" s="95">
        <v>0</v>
      </c>
      <c r="CH82" s="95">
        <v>0</v>
      </c>
      <c r="CI82" s="95">
        <v>0</v>
      </c>
      <c r="CJ82" s="95">
        <v>0</v>
      </c>
      <c r="CK82" s="95">
        <v>0</v>
      </c>
      <c r="CL82" s="95">
        <v>0</v>
      </c>
    </row>
    <row r="83" spans="1:90" ht="13.2" customHeight="1" x14ac:dyDescent="0.25">
      <c r="A83" s="93" t="s">
        <v>1699</v>
      </c>
      <c r="B83" s="94" t="s">
        <v>1356</v>
      </c>
      <c r="C83" s="95">
        <v>132969</v>
      </c>
      <c r="D83" s="95">
        <v>49150.5</v>
      </c>
      <c r="E83" s="95">
        <v>151743</v>
      </c>
      <c r="F83" s="95">
        <v>206962</v>
      </c>
      <c r="G83" s="95">
        <v>227648</v>
      </c>
      <c r="H83" s="95">
        <v>69698</v>
      </c>
      <c r="I83" s="95">
        <v>202014</v>
      </c>
      <c r="J83" s="95">
        <v>22438</v>
      </c>
      <c r="K83" s="95">
        <v>76527.460000000006</v>
      </c>
      <c r="L83" s="95">
        <v>57676</v>
      </c>
      <c r="M83" s="95">
        <v>84731</v>
      </c>
      <c r="N83" s="95">
        <v>58440.74</v>
      </c>
      <c r="O83" s="95">
        <v>65654.5</v>
      </c>
      <c r="P83" s="95">
        <v>32452.85</v>
      </c>
      <c r="Q83" s="95">
        <v>77231</v>
      </c>
      <c r="R83" s="95">
        <v>32750.5</v>
      </c>
      <c r="S83" s="95">
        <v>45064</v>
      </c>
      <c r="T83" s="95">
        <v>67794.7</v>
      </c>
      <c r="U83" s="95">
        <v>72370</v>
      </c>
      <c r="V83" s="95">
        <v>37248.5</v>
      </c>
      <c r="W83" s="95">
        <v>311679.05</v>
      </c>
      <c r="X83" s="95">
        <v>49060</v>
      </c>
      <c r="Y83" s="95">
        <v>175313</v>
      </c>
      <c r="Z83" s="95">
        <v>52395</v>
      </c>
      <c r="AA83" s="95">
        <v>67569.5</v>
      </c>
      <c r="AB83" s="95">
        <v>14966</v>
      </c>
      <c r="AC83" s="95">
        <v>243956</v>
      </c>
      <c r="AD83" s="95">
        <v>211952</v>
      </c>
      <c r="AE83" s="95">
        <v>4109</v>
      </c>
      <c r="AF83" s="95">
        <v>53040.5</v>
      </c>
      <c r="AG83" s="95">
        <v>36507</v>
      </c>
      <c r="AH83" s="95">
        <v>89434</v>
      </c>
      <c r="AI83" s="95">
        <v>31894</v>
      </c>
      <c r="AJ83" s="95">
        <v>5752</v>
      </c>
      <c r="AK83" s="95">
        <v>244134.7</v>
      </c>
      <c r="AL83" s="95">
        <v>61367</v>
      </c>
      <c r="AM83" s="95">
        <v>37966</v>
      </c>
      <c r="AN83" s="95">
        <v>108654</v>
      </c>
      <c r="AO83" s="95">
        <v>74371</v>
      </c>
      <c r="AP83" s="95">
        <v>111485</v>
      </c>
      <c r="AQ83" s="95">
        <v>14650</v>
      </c>
      <c r="AR83" s="95">
        <v>548115.56000000006</v>
      </c>
      <c r="AS83" s="95">
        <v>41844.5</v>
      </c>
      <c r="AT83" s="95">
        <v>150112</v>
      </c>
      <c r="AU83" s="95">
        <v>29490.06</v>
      </c>
      <c r="AV83" s="95">
        <v>23441</v>
      </c>
      <c r="AW83" s="95">
        <v>65976</v>
      </c>
      <c r="AX83" s="95">
        <v>76553.75</v>
      </c>
      <c r="AY83" s="95">
        <v>16678</v>
      </c>
      <c r="AZ83" s="95">
        <v>48836</v>
      </c>
      <c r="BA83" s="95">
        <v>268880.25</v>
      </c>
      <c r="BB83" s="95">
        <v>46563</v>
      </c>
      <c r="BC83" s="95">
        <v>349475.5</v>
      </c>
      <c r="BD83" s="95">
        <v>186808.1</v>
      </c>
      <c r="BE83" s="95">
        <v>15265.75</v>
      </c>
      <c r="BF83" s="95">
        <v>51758</v>
      </c>
      <c r="BG83" s="95">
        <v>59494.2</v>
      </c>
      <c r="BH83" s="95">
        <v>57267</v>
      </c>
      <c r="BI83" s="95">
        <v>96298</v>
      </c>
      <c r="BJ83" s="95">
        <v>105011</v>
      </c>
      <c r="BK83" s="95">
        <v>20908</v>
      </c>
      <c r="BL83" s="95">
        <v>275439.5</v>
      </c>
      <c r="BM83" s="95">
        <v>4169</v>
      </c>
      <c r="BN83" s="95">
        <v>15775</v>
      </c>
      <c r="BO83" s="95">
        <v>196998.5</v>
      </c>
      <c r="BP83" s="95">
        <v>83529</v>
      </c>
      <c r="BQ83" s="95">
        <v>47294</v>
      </c>
      <c r="BR83" s="121">
        <v>296038.5</v>
      </c>
      <c r="BS83" s="121">
        <v>51941</v>
      </c>
      <c r="BT83" s="121">
        <v>70020</v>
      </c>
      <c r="BU83" s="121">
        <v>529074</v>
      </c>
      <c r="BV83" s="121">
        <v>8830</v>
      </c>
      <c r="BW83" s="121">
        <v>324524.5</v>
      </c>
      <c r="BX83" s="121">
        <v>411062</v>
      </c>
      <c r="BY83" s="121">
        <v>6617</v>
      </c>
      <c r="BZ83" s="121">
        <v>11823</v>
      </c>
      <c r="CA83" s="121">
        <v>276139</v>
      </c>
      <c r="CB83" s="121">
        <v>53378</v>
      </c>
      <c r="CC83" s="121">
        <v>222653.25</v>
      </c>
      <c r="CD83" s="121">
        <v>81046</v>
      </c>
      <c r="CE83" s="121">
        <v>149329.5</v>
      </c>
      <c r="CF83" s="121">
        <v>10341</v>
      </c>
      <c r="CG83" s="121">
        <v>19713</v>
      </c>
      <c r="CH83" s="121">
        <v>84353</v>
      </c>
      <c r="CI83" s="121">
        <v>21859</v>
      </c>
      <c r="CJ83" s="121">
        <v>67294</v>
      </c>
      <c r="CK83" s="121">
        <v>16652</v>
      </c>
      <c r="CL83" s="121">
        <v>66762</v>
      </c>
    </row>
    <row r="84" spans="1:90" ht="13.2" customHeight="1" x14ac:dyDescent="0.25">
      <c r="A84" s="93" t="s">
        <v>1700</v>
      </c>
      <c r="B84" s="94" t="s">
        <v>1357</v>
      </c>
      <c r="C84" s="95">
        <v>130161.93</v>
      </c>
      <c r="D84" s="95">
        <v>29642.25</v>
      </c>
      <c r="E84" s="95">
        <v>14983</v>
      </c>
      <c r="F84" s="95">
        <v>57467</v>
      </c>
      <c r="G84" s="95">
        <v>136623</v>
      </c>
      <c r="H84" s="95">
        <v>17491</v>
      </c>
      <c r="I84" s="95">
        <v>132515</v>
      </c>
      <c r="J84" s="95">
        <v>346260</v>
      </c>
      <c r="K84" s="95">
        <v>112309.52</v>
      </c>
      <c r="L84" s="95">
        <v>204417</v>
      </c>
      <c r="M84" s="95">
        <v>193609.5</v>
      </c>
      <c r="N84" s="95">
        <v>107929.56</v>
      </c>
      <c r="O84" s="95">
        <v>2002303.8</v>
      </c>
      <c r="P84" s="95">
        <v>47927.94</v>
      </c>
      <c r="Q84" s="95">
        <v>52909</v>
      </c>
      <c r="R84" s="95">
        <v>993359.75</v>
      </c>
      <c r="S84" s="95">
        <v>14898</v>
      </c>
      <c r="T84" s="95">
        <v>38270.5</v>
      </c>
      <c r="U84" s="95">
        <v>144858</v>
      </c>
      <c r="V84" s="95">
        <v>14704.5</v>
      </c>
      <c r="W84" s="95">
        <v>7466639.9100000001</v>
      </c>
      <c r="X84" s="95">
        <v>94137</v>
      </c>
      <c r="Y84" s="95">
        <v>72411</v>
      </c>
      <c r="Z84" s="95">
        <v>17692</v>
      </c>
      <c r="AA84" s="95">
        <v>32121</v>
      </c>
      <c r="AB84" s="95">
        <v>25682</v>
      </c>
      <c r="AC84" s="95">
        <v>27728</v>
      </c>
      <c r="AD84" s="95">
        <v>264218</v>
      </c>
      <c r="AE84" s="95">
        <v>0</v>
      </c>
      <c r="AF84" s="95">
        <v>30518.5</v>
      </c>
      <c r="AG84" s="95">
        <v>5257</v>
      </c>
      <c r="AH84" s="95">
        <v>41591.599999999999</v>
      </c>
      <c r="AI84" s="95">
        <v>14521</v>
      </c>
      <c r="AJ84" s="95">
        <v>24417</v>
      </c>
      <c r="AK84" s="95">
        <v>20200666.73</v>
      </c>
      <c r="AL84" s="95">
        <v>36352</v>
      </c>
      <c r="AM84" s="95">
        <v>11159</v>
      </c>
      <c r="AN84" s="95">
        <v>34042</v>
      </c>
      <c r="AO84" s="95">
        <v>58864</v>
      </c>
      <c r="AP84" s="95">
        <v>15814</v>
      </c>
      <c r="AQ84" s="95">
        <v>0</v>
      </c>
      <c r="AR84" s="95">
        <v>1796266.16</v>
      </c>
      <c r="AS84" s="95">
        <v>22412</v>
      </c>
      <c r="AT84" s="95">
        <v>117197</v>
      </c>
      <c r="AU84" s="95">
        <v>33809.5</v>
      </c>
      <c r="AV84" s="95">
        <v>49227</v>
      </c>
      <c r="AW84" s="95">
        <v>10469</v>
      </c>
      <c r="AX84" s="95">
        <v>8186</v>
      </c>
      <c r="AY84" s="95">
        <v>9869</v>
      </c>
      <c r="AZ84" s="95">
        <v>2414</v>
      </c>
      <c r="BA84" s="95">
        <v>3902316.75</v>
      </c>
      <c r="BB84" s="95">
        <v>27922</v>
      </c>
      <c r="BC84" s="95">
        <v>3205093.92</v>
      </c>
      <c r="BD84" s="95">
        <v>301245.5</v>
      </c>
      <c r="BE84" s="95">
        <v>24389.75</v>
      </c>
      <c r="BF84" s="95">
        <v>83208</v>
      </c>
      <c r="BG84" s="95">
        <v>413532.25</v>
      </c>
      <c r="BH84" s="95">
        <v>56108.5</v>
      </c>
      <c r="BI84" s="95">
        <v>162677</v>
      </c>
      <c r="BJ84" s="95">
        <v>66085</v>
      </c>
      <c r="BK84" s="95">
        <v>12263</v>
      </c>
      <c r="BL84" s="95">
        <v>5108494.28</v>
      </c>
      <c r="BM84" s="95">
        <v>3895</v>
      </c>
      <c r="BN84" s="95">
        <v>23170</v>
      </c>
      <c r="BO84" s="95">
        <v>116420.5</v>
      </c>
      <c r="BP84" s="95">
        <v>39832</v>
      </c>
      <c r="BQ84" s="95">
        <v>44489</v>
      </c>
      <c r="BR84" s="121">
        <v>8524933.6999999993</v>
      </c>
      <c r="BS84" s="121">
        <v>88063</v>
      </c>
      <c r="BT84" s="121">
        <v>17907</v>
      </c>
      <c r="BU84" s="121">
        <v>1499001.5</v>
      </c>
      <c r="BV84" s="95">
        <v>0</v>
      </c>
      <c r="BW84" s="121">
        <v>185917.5</v>
      </c>
      <c r="BX84" s="121">
        <v>603685.5</v>
      </c>
      <c r="BY84" s="121">
        <v>1910</v>
      </c>
      <c r="BZ84" s="121">
        <v>16498</v>
      </c>
      <c r="CA84" s="121">
        <v>216225</v>
      </c>
      <c r="CB84" s="121">
        <v>106591</v>
      </c>
      <c r="CC84" s="121">
        <v>360654</v>
      </c>
      <c r="CD84" s="121">
        <v>110571</v>
      </c>
      <c r="CE84" s="121">
        <v>198541</v>
      </c>
      <c r="CF84" s="121">
        <v>16359</v>
      </c>
      <c r="CG84" s="121">
        <v>8541</v>
      </c>
      <c r="CH84" s="121">
        <v>45047</v>
      </c>
      <c r="CI84" s="121">
        <v>3126</v>
      </c>
      <c r="CJ84" s="121">
        <v>330982.2</v>
      </c>
      <c r="CK84" s="121">
        <v>0</v>
      </c>
      <c r="CL84" s="121">
        <v>14876</v>
      </c>
    </row>
    <row r="85" spans="1:90" ht="13.2" customHeight="1" x14ac:dyDescent="0.25">
      <c r="A85" s="93" t="s">
        <v>1701</v>
      </c>
      <c r="B85" s="94" t="s">
        <v>1358</v>
      </c>
      <c r="C85" s="95">
        <v>7927002.8200000003</v>
      </c>
      <c r="D85" s="95">
        <v>553238.5</v>
      </c>
      <c r="E85" s="95">
        <v>786679.5</v>
      </c>
      <c r="F85" s="95">
        <v>387069.83</v>
      </c>
      <c r="G85" s="95">
        <v>445096.5</v>
      </c>
      <c r="H85" s="95">
        <v>1174600</v>
      </c>
      <c r="I85" s="95">
        <v>728802.15</v>
      </c>
      <c r="J85" s="95">
        <v>1859732.85</v>
      </c>
      <c r="K85" s="95">
        <v>1012556.2</v>
      </c>
      <c r="L85" s="95">
        <v>738961.7</v>
      </c>
      <c r="M85" s="95">
        <v>1505617.5</v>
      </c>
      <c r="N85" s="95">
        <v>172355.65</v>
      </c>
      <c r="O85" s="95">
        <v>4228719.7</v>
      </c>
      <c r="P85" s="95">
        <v>996921.5</v>
      </c>
      <c r="Q85" s="95">
        <v>916824.1</v>
      </c>
      <c r="R85" s="95">
        <v>1447763.32</v>
      </c>
      <c r="S85" s="95">
        <v>405370.25</v>
      </c>
      <c r="T85" s="95">
        <v>433183.5</v>
      </c>
      <c r="U85" s="95">
        <v>638681</v>
      </c>
      <c r="V85" s="95">
        <v>185007.5</v>
      </c>
      <c r="W85" s="95">
        <v>13508973.02</v>
      </c>
      <c r="X85" s="95">
        <v>681859.7</v>
      </c>
      <c r="Y85" s="95">
        <v>637201.1</v>
      </c>
      <c r="Z85" s="95">
        <v>294584.56</v>
      </c>
      <c r="AA85" s="95">
        <v>313596.59999999998</v>
      </c>
      <c r="AB85" s="95">
        <v>524276.5</v>
      </c>
      <c r="AC85" s="95">
        <v>372674</v>
      </c>
      <c r="AD85" s="95">
        <v>1926937.55</v>
      </c>
      <c r="AE85" s="95">
        <v>573388.6</v>
      </c>
      <c r="AF85" s="95">
        <v>877283.55</v>
      </c>
      <c r="AG85" s="95">
        <v>296039</v>
      </c>
      <c r="AH85" s="95">
        <v>692452.2</v>
      </c>
      <c r="AI85" s="95">
        <v>480952</v>
      </c>
      <c r="AJ85" s="95">
        <v>576874.56000000006</v>
      </c>
      <c r="AK85" s="95">
        <v>17552473.399999999</v>
      </c>
      <c r="AL85" s="95">
        <v>426258</v>
      </c>
      <c r="AM85" s="95">
        <v>556120</v>
      </c>
      <c r="AN85" s="95">
        <v>1149507.25</v>
      </c>
      <c r="AO85" s="95">
        <v>762294</v>
      </c>
      <c r="AP85" s="95">
        <v>1156910.6499999999</v>
      </c>
      <c r="AQ85" s="95">
        <v>358183</v>
      </c>
      <c r="AR85" s="95">
        <v>8650771.8200000003</v>
      </c>
      <c r="AS85" s="95">
        <v>752266.75</v>
      </c>
      <c r="AT85" s="95">
        <v>1185545.25</v>
      </c>
      <c r="AU85" s="95">
        <v>1023424.77</v>
      </c>
      <c r="AV85" s="95">
        <v>441693.5</v>
      </c>
      <c r="AW85" s="95">
        <v>139675.15</v>
      </c>
      <c r="AX85" s="95">
        <v>860161.7</v>
      </c>
      <c r="AY85" s="95">
        <v>547409.94999999995</v>
      </c>
      <c r="AZ85" s="95">
        <v>332695</v>
      </c>
      <c r="BA85" s="95">
        <v>2908123.75</v>
      </c>
      <c r="BB85" s="95">
        <v>342863</v>
      </c>
      <c r="BC85" s="95">
        <v>9722463.3000000007</v>
      </c>
      <c r="BD85" s="95">
        <v>1180323.05</v>
      </c>
      <c r="BE85" s="95">
        <v>305841.25</v>
      </c>
      <c r="BF85" s="95">
        <v>436784.44</v>
      </c>
      <c r="BG85" s="95">
        <v>4479212.9800000004</v>
      </c>
      <c r="BH85" s="95">
        <v>99633.5</v>
      </c>
      <c r="BI85" s="95">
        <v>181235.95</v>
      </c>
      <c r="BJ85" s="95">
        <v>216225.75</v>
      </c>
      <c r="BK85" s="95">
        <v>158218.5</v>
      </c>
      <c r="BL85" s="95">
        <v>6774361.5599999996</v>
      </c>
      <c r="BM85" s="95">
        <v>519386.2</v>
      </c>
      <c r="BN85" s="95">
        <v>1018634.75</v>
      </c>
      <c r="BO85" s="95">
        <v>854660</v>
      </c>
      <c r="BP85" s="95">
        <v>545349.38</v>
      </c>
      <c r="BQ85" s="95">
        <v>620237</v>
      </c>
      <c r="BR85" s="121">
        <v>31250476.649999999</v>
      </c>
      <c r="BS85" s="121">
        <v>742046.5</v>
      </c>
      <c r="BT85" s="121">
        <v>825698.88</v>
      </c>
      <c r="BU85" s="121">
        <v>7062276</v>
      </c>
      <c r="BV85" s="121">
        <v>227811</v>
      </c>
      <c r="BW85" s="121">
        <v>438535</v>
      </c>
      <c r="BX85" s="121">
        <v>1489228</v>
      </c>
      <c r="BY85" s="121">
        <v>346551.79</v>
      </c>
      <c r="BZ85" s="121">
        <v>300346</v>
      </c>
      <c r="CA85" s="121">
        <v>811298.25</v>
      </c>
      <c r="CB85" s="121">
        <v>1275929.6499999999</v>
      </c>
      <c r="CC85" s="121">
        <v>1479755.75</v>
      </c>
      <c r="CD85" s="121">
        <v>413967.04</v>
      </c>
      <c r="CE85" s="121">
        <v>672452.02</v>
      </c>
      <c r="CF85" s="121">
        <v>396552.5</v>
      </c>
      <c r="CG85" s="121">
        <v>284383.5</v>
      </c>
      <c r="CH85" s="121">
        <v>182337.11</v>
      </c>
      <c r="CI85" s="121">
        <v>346010</v>
      </c>
      <c r="CJ85" s="121">
        <v>1741938.7</v>
      </c>
      <c r="CK85" s="121">
        <v>201463</v>
      </c>
      <c r="CL85" s="121">
        <v>120475.75</v>
      </c>
    </row>
    <row r="86" spans="1:90" ht="13.2" customHeight="1" x14ac:dyDescent="0.25">
      <c r="A86" s="93" t="s">
        <v>1702</v>
      </c>
      <c r="B86" s="94" t="s">
        <v>1359</v>
      </c>
      <c r="C86" s="95">
        <v>3170303.27</v>
      </c>
      <c r="D86" s="95">
        <v>187517.43</v>
      </c>
      <c r="E86" s="95">
        <v>191724.76</v>
      </c>
      <c r="F86" s="95">
        <v>328351.37</v>
      </c>
      <c r="G86" s="95">
        <v>115638</v>
      </c>
      <c r="H86" s="95">
        <v>334598.14</v>
      </c>
      <c r="I86" s="95">
        <v>55886.01</v>
      </c>
      <c r="J86" s="95">
        <v>1066461.51</v>
      </c>
      <c r="K86" s="95">
        <v>217835.22</v>
      </c>
      <c r="L86" s="95">
        <v>308470.45</v>
      </c>
      <c r="M86" s="95">
        <v>1838801.9199999999</v>
      </c>
      <c r="N86" s="95">
        <v>284653.17</v>
      </c>
      <c r="O86" s="95">
        <v>3096598.46</v>
      </c>
      <c r="P86" s="95">
        <v>410082.62</v>
      </c>
      <c r="Q86" s="95">
        <v>277060.64</v>
      </c>
      <c r="R86" s="95">
        <v>914174.51</v>
      </c>
      <c r="S86" s="95">
        <v>161765.54</v>
      </c>
      <c r="T86" s="95">
        <v>145547.65</v>
      </c>
      <c r="U86" s="95">
        <v>188861.97</v>
      </c>
      <c r="V86" s="95">
        <v>93756.65</v>
      </c>
      <c r="W86" s="95">
        <v>8976353.5899999999</v>
      </c>
      <c r="X86" s="95">
        <v>122920.75</v>
      </c>
      <c r="Y86" s="95">
        <v>246788.31</v>
      </c>
      <c r="Z86" s="95">
        <v>231231.08</v>
      </c>
      <c r="AA86" s="95">
        <v>76594.22</v>
      </c>
      <c r="AB86" s="95">
        <v>193339.2</v>
      </c>
      <c r="AC86" s="95">
        <v>145493.64000000001</v>
      </c>
      <c r="AD86" s="95">
        <v>614493.17000000004</v>
      </c>
      <c r="AE86" s="95">
        <v>125090.51</v>
      </c>
      <c r="AF86" s="95">
        <v>493523.86</v>
      </c>
      <c r="AG86" s="95">
        <v>151540.89000000001</v>
      </c>
      <c r="AH86" s="95">
        <v>389453.73</v>
      </c>
      <c r="AI86" s="95">
        <v>217179.73</v>
      </c>
      <c r="AJ86" s="95">
        <v>176915.36</v>
      </c>
      <c r="AK86" s="95">
        <v>11121167.51</v>
      </c>
      <c r="AL86" s="95">
        <v>126155.77</v>
      </c>
      <c r="AM86" s="95">
        <v>124024.05</v>
      </c>
      <c r="AN86" s="95">
        <v>1047954.21</v>
      </c>
      <c r="AO86" s="95">
        <v>657910.57999999996</v>
      </c>
      <c r="AP86" s="95">
        <v>130429.21</v>
      </c>
      <c r="AQ86" s="95">
        <v>105276.99</v>
      </c>
      <c r="AR86" s="95">
        <v>2605356.0299999998</v>
      </c>
      <c r="AS86" s="95">
        <v>223036.79999999999</v>
      </c>
      <c r="AT86" s="95">
        <v>130721.55</v>
      </c>
      <c r="AU86" s="95">
        <v>646756.15</v>
      </c>
      <c r="AV86" s="95">
        <v>106473.04</v>
      </c>
      <c r="AW86" s="95">
        <v>37924.5</v>
      </c>
      <c r="AX86" s="95">
        <v>120522.9</v>
      </c>
      <c r="AY86" s="95">
        <v>43639.41</v>
      </c>
      <c r="AZ86" s="95">
        <v>83251.16</v>
      </c>
      <c r="BA86" s="95">
        <v>1759011.28</v>
      </c>
      <c r="BB86" s="95">
        <v>149007.89000000001</v>
      </c>
      <c r="BC86" s="95">
        <v>7768063.6299999999</v>
      </c>
      <c r="BD86" s="95">
        <v>948646.66</v>
      </c>
      <c r="BE86" s="95">
        <v>88377.15</v>
      </c>
      <c r="BF86" s="95">
        <v>175634.41</v>
      </c>
      <c r="BG86" s="95">
        <v>4460072.8600000003</v>
      </c>
      <c r="BH86" s="95">
        <v>59300.01</v>
      </c>
      <c r="BI86" s="95">
        <v>20008.36</v>
      </c>
      <c r="BJ86" s="95">
        <v>57034.720000000001</v>
      </c>
      <c r="BK86" s="95">
        <v>69418.62</v>
      </c>
      <c r="BL86" s="95">
        <v>4630789.1500000004</v>
      </c>
      <c r="BM86" s="95">
        <v>127095.33</v>
      </c>
      <c r="BN86" s="95">
        <v>192397.53</v>
      </c>
      <c r="BO86" s="95">
        <v>1061198.92</v>
      </c>
      <c r="BP86" s="95">
        <v>345637.96</v>
      </c>
      <c r="BQ86" s="95">
        <v>140214.97</v>
      </c>
      <c r="BR86" s="121">
        <v>18870376.07</v>
      </c>
      <c r="BS86" s="121">
        <v>405428.05</v>
      </c>
      <c r="BT86" s="121">
        <v>310876.52</v>
      </c>
      <c r="BU86" s="121">
        <v>2662849.52</v>
      </c>
      <c r="BV86" s="95">
        <v>42238.92</v>
      </c>
      <c r="BW86" s="121">
        <v>96190.58</v>
      </c>
      <c r="BX86" s="121">
        <v>790000.8</v>
      </c>
      <c r="BY86" s="121">
        <v>220439</v>
      </c>
      <c r="BZ86" s="121">
        <v>71263.17</v>
      </c>
      <c r="CA86" s="121">
        <v>159380.99</v>
      </c>
      <c r="CB86" s="121">
        <v>342862.41</v>
      </c>
      <c r="CC86" s="121">
        <v>464543.46</v>
      </c>
      <c r="CD86" s="121">
        <v>372173.19</v>
      </c>
      <c r="CE86" s="121">
        <v>324270.27</v>
      </c>
      <c r="CF86" s="121">
        <v>152334.39000000001</v>
      </c>
      <c r="CG86" s="121">
        <v>100210.07</v>
      </c>
      <c r="CH86" s="121">
        <v>60729.21</v>
      </c>
      <c r="CI86" s="121">
        <v>66289.279999999999</v>
      </c>
      <c r="CJ86" s="121">
        <v>637498.65</v>
      </c>
      <c r="CK86" s="121">
        <v>267975.77</v>
      </c>
      <c r="CL86" s="121">
        <v>20178.5</v>
      </c>
    </row>
    <row r="87" spans="1:90" ht="13.2" customHeight="1" x14ac:dyDescent="0.25">
      <c r="A87" s="93" t="s">
        <v>1703</v>
      </c>
      <c r="B87" s="94" t="s">
        <v>1360</v>
      </c>
      <c r="C87" s="95">
        <v>340225.25</v>
      </c>
      <c r="D87" s="95">
        <v>4045</v>
      </c>
      <c r="E87" s="95">
        <v>25885</v>
      </c>
      <c r="F87" s="95">
        <v>90827.5</v>
      </c>
      <c r="G87" s="95">
        <v>21052.5</v>
      </c>
      <c r="H87" s="95">
        <v>5225</v>
      </c>
      <c r="I87" s="95">
        <v>19994.25</v>
      </c>
      <c r="J87" s="95">
        <v>234300.29</v>
      </c>
      <c r="K87" s="95">
        <v>20140.25</v>
      </c>
      <c r="L87" s="95">
        <v>10747.45</v>
      </c>
      <c r="M87" s="95">
        <v>40218</v>
      </c>
      <c r="N87" s="95">
        <v>6931</v>
      </c>
      <c r="O87" s="95">
        <v>196842</v>
      </c>
      <c r="P87" s="95">
        <v>56067.46</v>
      </c>
      <c r="Q87" s="95">
        <v>1779.5</v>
      </c>
      <c r="R87" s="95">
        <v>95858.42</v>
      </c>
      <c r="S87" s="95">
        <v>17865</v>
      </c>
      <c r="T87" s="95">
        <v>26260.5</v>
      </c>
      <c r="U87" s="95">
        <v>57220</v>
      </c>
      <c r="V87" s="95">
        <v>9578</v>
      </c>
      <c r="W87" s="95">
        <v>283896.90999999997</v>
      </c>
      <c r="X87" s="95">
        <v>644</v>
      </c>
      <c r="Y87" s="95">
        <v>0</v>
      </c>
      <c r="Z87" s="95">
        <v>17272</v>
      </c>
      <c r="AA87" s="95">
        <v>0</v>
      </c>
      <c r="AB87" s="95">
        <v>13539</v>
      </c>
      <c r="AC87" s="95">
        <v>184524</v>
      </c>
      <c r="AD87" s="95">
        <v>78563</v>
      </c>
      <c r="AE87" s="95">
        <v>1955</v>
      </c>
      <c r="AF87" s="95">
        <v>16341.25</v>
      </c>
      <c r="AG87" s="95">
        <v>6761</v>
      </c>
      <c r="AH87" s="95">
        <v>58500.4</v>
      </c>
      <c r="AI87" s="95">
        <v>0</v>
      </c>
      <c r="AJ87" s="95">
        <v>2655.25</v>
      </c>
      <c r="AK87" s="95">
        <v>471703.65</v>
      </c>
      <c r="AL87" s="95">
        <v>27273</v>
      </c>
      <c r="AM87" s="95">
        <v>47247</v>
      </c>
      <c r="AN87" s="95">
        <v>61291</v>
      </c>
      <c r="AO87" s="95">
        <v>13470</v>
      </c>
      <c r="AP87" s="95">
        <v>0</v>
      </c>
      <c r="AQ87" s="95">
        <v>13208</v>
      </c>
      <c r="AR87" s="95">
        <v>511557.77</v>
      </c>
      <c r="AS87" s="95">
        <v>0</v>
      </c>
      <c r="AT87" s="95">
        <v>12029.25</v>
      </c>
      <c r="AU87" s="95">
        <v>33707.19</v>
      </c>
      <c r="AV87" s="95">
        <v>23691</v>
      </c>
      <c r="AW87" s="95">
        <v>848</v>
      </c>
      <c r="AX87" s="95">
        <v>6012</v>
      </c>
      <c r="AY87" s="95">
        <v>1319</v>
      </c>
      <c r="AZ87" s="95">
        <v>0</v>
      </c>
      <c r="BA87" s="95">
        <v>443435.17</v>
      </c>
      <c r="BB87" s="95">
        <v>2696</v>
      </c>
      <c r="BC87" s="95">
        <v>408393.75</v>
      </c>
      <c r="BD87" s="95">
        <v>360765.25</v>
      </c>
      <c r="BE87" s="95">
        <v>3309</v>
      </c>
      <c r="BF87" s="95">
        <v>0</v>
      </c>
      <c r="BG87" s="95">
        <v>26264</v>
      </c>
      <c r="BH87" s="95">
        <v>0</v>
      </c>
      <c r="BI87" s="95">
        <v>0</v>
      </c>
      <c r="BJ87" s="95">
        <v>2569</v>
      </c>
      <c r="BK87" s="95">
        <v>0</v>
      </c>
      <c r="BL87" s="95">
        <v>706315.5</v>
      </c>
      <c r="BM87" s="95">
        <v>61250</v>
      </c>
      <c r="BN87" s="95">
        <v>23845.25</v>
      </c>
      <c r="BO87" s="95">
        <v>30307</v>
      </c>
      <c r="BP87" s="95">
        <v>146503</v>
      </c>
      <c r="BQ87" s="95">
        <v>19097</v>
      </c>
      <c r="BR87" s="121">
        <v>530703.5</v>
      </c>
      <c r="BS87" s="95">
        <v>269</v>
      </c>
      <c r="BT87" s="95">
        <v>0</v>
      </c>
      <c r="BU87" s="121">
        <v>257643</v>
      </c>
      <c r="BV87" s="95">
        <v>0</v>
      </c>
      <c r="BW87" s="121">
        <v>6871.5</v>
      </c>
      <c r="BX87" s="121">
        <v>20120.5</v>
      </c>
      <c r="BY87" s="121">
        <v>10525</v>
      </c>
      <c r="BZ87" s="95">
        <v>0</v>
      </c>
      <c r="CA87" s="95">
        <v>0</v>
      </c>
      <c r="CB87" s="95">
        <v>0</v>
      </c>
      <c r="CC87" s="121">
        <v>18324.75</v>
      </c>
      <c r="CD87" s="95">
        <v>5013</v>
      </c>
      <c r="CE87" s="95">
        <v>0</v>
      </c>
      <c r="CF87" s="95">
        <v>0</v>
      </c>
      <c r="CG87" s="95">
        <v>1476</v>
      </c>
      <c r="CH87" s="95">
        <v>4333.32</v>
      </c>
      <c r="CI87" s="121">
        <v>5526</v>
      </c>
      <c r="CJ87" s="95">
        <v>20046.5</v>
      </c>
      <c r="CK87" s="121">
        <v>0</v>
      </c>
      <c r="CL87" s="95">
        <v>431.5</v>
      </c>
    </row>
    <row r="88" spans="1:90" ht="13.2" customHeight="1" x14ac:dyDescent="0.25">
      <c r="A88" s="93" t="s">
        <v>1704</v>
      </c>
      <c r="B88" s="94" t="s">
        <v>1361</v>
      </c>
      <c r="C88" s="95">
        <v>75559</v>
      </c>
      <c r="D88" s="95">
        <v>0</v>
      </c>
      <c r="E88" s="95">
        <v>37823.5</v>
      </c>
      <c r="F88" s="95">
        <v>55265.5</v>
      </c>
      <c r="G88" s="95">
        <v>0</v>
      </c>
      <c r="H88" s="95">
        <v>0</v>
      </c>
      <c r="I88" s="95">
        <v>0</v>
      </c>
      <c r="J88" s="95">
        <v>204143.31</v>
      </c>
      <c r="K88" s="95">
        <v>40148.22</v>
      </c>
      <c r="L88" s="95">
        <v>1589.5</v>
      </c>
      <c r="M88" s="95">
        <v>46793</v>
      </c>
      <c r="N88" s="95">
        <v>0</v>
      </c>
      <c r="O88" s="95">
        <v>101010.75</v>
      </c>
      <c r="P88" s="95">
        <v>115803.6</v>
      </c>
      <c r="Q88" s="95">
        <v>1438</v>
      </c>
      <c r="R88" s="95">
        <v>434710.69</v>
      </c>
      <c r="S88" s="95">
        <v>3468.5</v>
      </c>
      <c r="T88" s="95">
        <v>13642</v>
      </c>
      <c r="U88" s="95">
        <v>654944.44999999995</v>
      </c>
      <c r="V88" s="95">
        <v>0</v>
      </c>
      <c r="W88" s="95">
        <v>230136.5</v>
      </c>
      <c r="X88" s="95">
        <v>0</v>
      </c>
      <c r="Y88" s="95">
        <v>0</v>
      </c>
      <c r="Z88" s="95">
        <v>0</v>
      </c>
      <c r="AA88" s="95">
        <v>15790</v>
      </c>
      <c r="AB88" s="95">
        <v>5012</v>
      </c>
      <c r="AC88" s="95">
        <v>102697</v>
      </c>
      <c r="AD88" s="95">
        <v>42980</v>
      </c>
      <c r="AE88" s="95">
        <v>0</v>
      </c>
      <c r="AF88" s="95">
        <v>12381</v>
      </c>
      <c r="AG88" s="95">
        <v>11201</v>
      </c>
      <c r="AH88" s="95">
        <v>60922.5</v>
      </c>
      <c r="AI88" s="95">
        <v>0</v>
      </c>
      <c r="AJ88" s="95">
        <v>7122</v>
      </c>
      <c r="AK88" s="95">
        <v>373233.45</v>
      </c>
      <c r="AL88" s="95">
        <v>115394</v>
      </c>
      <c r="AM88" s="95">
        <v>6369.5</v>
      </c>
      <c r="AN88" s="95">
        <v>23138</v>
      </c>
      <c r="AO88" s="95">
        <v>0</v>
      </c>
      <c r="AP88" s="95">
        <v>0</v>
      </c>
      <c r="AQ88" s="95">
        <v>0</v>
      </c>
      <c r="AR88" s="95">
        <v>1421233.95</v>
      </c>
      <c r="AS88" s="95">
        <v>0</v>
      </c>
      <c r="AT88" s="95">
        <v>110943</v>
      </c>
      <c r="AU88" s="95">
        <v>76853.61</v>
      </c>
      <c r="AV88" s="95">
        <v>68636.55</v>
      </c>
      <c r="AW88" s="95">
        <v>0</v>
      </c>
      <c r="AX88" s="95">
        <v>0</v>
      </c>
      <c r="AY88" s="95">
        <v>0</v>
      </c>
      <c r="AZ88" s="95">
        <v>0</v>
      </c>
      <c r="BA88" s="95">
        <v>392981.87</v>
      </c>
      <c r="BB88" s="95">
        <v>0</v>
      </c>
      <c r="BC88" s="95">
        <v>449645.86</v>
      </c>
      <c r="BD88" s="95">
        <v>437725.72</v>
      </c>
      <c r="BE88" s="95">
        <v>28687.84</v>
      </c>
      <c r="BF88" s="95">
        <v>0</v>
      </c>
      <c r="BG88" s="95">
        <v>320052.25</v>
      </c>
      <c r="BH88" s="95">
        <v>0</v>
      </c>
      <c r="BI88" s="95">
        <v>0</v>
      </c>
      <c r="BJ88" s="95">
        <v>0</v>
      </c>
      <c r="BK88" s="95">
        <v>0</v>
      </c>
      <c r="BL88" s="95">
        <v>126238.75</v>
      </c>
      <c r="BM88" s="95">
        <v>0</v>
      </c>
      <c r="BN88" s="95">
        <v>44798</v>
      </c>
      <c r="BO88" s="95">
        <v>17290</v>
      </c>
      <c r="BP88" s="95">
        <v>194839</v>
      </c>
      <c r="BQ88" s="95">
        <v>0</v>
      </c>
      <c r="BR88" s="95">
        <v>379187</v>
      </c>
      <c r="BS88" s="95">
        <v>0</v>
      </c>
      <c r="BT88" s="95">
        <v>0</v>
      </c>
      <c r="BU88" s="121">
        <v>400610.55</v>
      </c>
      <c r="BV88" s="95">
        <v>0</v>
      </c>
      <c r="BW88" s="95">
        <v>0</v>
      </c>
      <c r="BX88" s="121">
        <v>36703.5</v>
      </c>
      <c r="BY88" s="95">
        <v>0</v>
      </c>
      <c r="BZ88" s="95">
        <v>0</v>
      </c>
      <c r="CA88" s="95">
        <v>0</v>
      </c>
      <c r="CB88" s="95">
        <v>0</v>
      </c>
      <c r="CC88" s="121">
        <v>4063</v>
      </c>
      <c r="CD88" s="121">
        <v>40837</v>
      </c>
      <c r="CE88" s="95">
        <v>0</v>
      </c>
      <c r="CF88" s="95">
        <v>0</v>
      </c>
      <c r="CG88" s="95">
        <v>0</v>
      </c>
      <c r="CH88" s="95">
        <v>11610</v>
      </c>
      <c r="CI88" s="121">
        <v>0</v>
      </c>
      <c r="CJ88" s="121">
        <v>19014.68</v>
      </c>
      <c r="CK88" s="121">
        <v>0</v>
      </c>
      <c r="CL88" s="95">
        <v>0</v>
      </c>
    </row>
    <row r="89" spans="1:90" ht="13.2" customHeight="1" x14ac:dyDescent="0.25">
      <c r="A89" s="93" t="s">
        <v>116</v>
      </c>
      <c r="B89" s="94" t="s">
        <v>1705</v>
      </c>
      <c r="C89" s="95">
        <v>0</v>
      </c>
      <c r="D89" s="95">
        <v>0</v>
      </c>
      <c r="E89" s="95">
        <v>0</v>
      </c>
      <c r="F89" s="95">
        <v>0</v>
      </c>
      <c r="G89" s="95">
        <v>0</v>
      </c>
      <c r="H89" s="95">
        <v>0</v>
      </c>
      <c r="I89" s="95">
        <v>0</v>
      </c>
      <c r="J89" s="95">
        <v>0</v>
      </c>
      <c r="K89" s="95">
        <v>0</v>
      </c>
      <c r="L89" s="95">
        <v>0</v>
      </c>
      <c r="M89" s="95">
        <v>0</v>
      </c>
      <c r="N89" s="95">
        <v>0</v>
      </c>
      <c r="O89" s="95">
        <v>0</v>
      </c>
      <c r="P89" s="95">
        <v>0</v>
      </c>
      <c r="Q89" s="95">
        <v>0</v>
      </c>
      <c r="R89" s="95">
        <v>0</v>
      </c>
      <c r="S89" s="95">
        <v>0</v>
      </c>
      <c r="T89" s="95">
        <v>0</v>
      </c>
      <c r="U89" s="95">
        <v>0</v>
      </c>
      <c r="V89" s="95">
        <v>0</v>
      </c>
      <c r="W89" s="95">
        <v>0</v>
      </c>
      <c r="X89" s="95">
        <v>0</v>
      </c>
      <c r="Y89" s="95">
        <v>0</v>
      </c>
      <c r="Z89" s="95">
        <v>0</v>
      </c>
      <c r="AA89" s="95">
        <v>0</v>
      </c>
      <c r="AB89" s="95">
        <v>0</v>
      </c>
      <c r="AC89" s="95">
        <v>0</v>
      </c>
      <c r="AD89" s="95">
        <v>0</v>
      </c>
      <c r="AE89" s="95">
        <v>0</v>
      </c>
      <c r="AF89" s="95">
        <v>0</v>
      </c>
      <c r="AG89" s="95">
        <v>0</v>
      </c>
      <c r="AH89" s="95">
        <v>0</v>
      </c>
      <c r="AI89" s="95">
        <v>0</v>
      </c>
      <c r="AJ89" s="95">
        <v>0</v>
      </c>
      <c r="AK89" s="95">
        <v>0</v>
      </c>
      <c r="AL89" s="95">
        <v>0</v>
      </c>
      <c r="AM89" s="95">
        <v>0</v>
      </c>
      <c r="AN89" s="95">
        <v>0</v>
      </c>
      <c r="AO89" s="95">
        <v>0</v>
      </c>
      <c r="AP89" s="95">
        <v>0</v>
      </c>
      <c r="AQ89" s="95">
        <v>0</v>
      </c>
      <c r="AR89" s="95">
        <v>0</v>
      </c>
      <c r="AS89" s="95">
        <v>0</v>
      </c>
      <c r="AT89" s="95">
        <v>0</v>
      </c>
      <c r="AU89" s="95">
        <v>0</v>
      </c>
      <c r="AV89" s="95">
        <v>0</v>
      </c>
      <c r="AW89" s="95">
        <v>0</v>
      </c>
      <c r="AX89" s="95">
        <v>0</v>
      </c>
      <c r="AY89" s="95">
        <v>0</v>
      </c>
      <c r="AZ89" s="95">
        <v>0</v>
      </c>
      <c r="BA89" s="95">
        <v>0</v>
      </c>
      <c r="BB89" s="95">
        <v>0</v>
      </c>
      <c r="BC89" s="95">
        <v>0</v>
      </c>
      <c r="BD89" s="95">
        <v>0</v>
      </c>
      <c r="BE89" s="95">
        <v>0</v>
      </c>
      <c r="BF89" s="95">
        <v>0</v>
      </c>
      <c r="BG89" s="95">
        <v>0</v>
      </c>
      <c r="BH89" s="95">
        <v>0</v>
      </c>
      <c r="BI89" s="95">
        <v>0</v>
      </c>
      <c r="BJ89" s="95">
        <v>0</v>
      </c>
      <c r="BK89" s="95">
        <v>0</v>
      </c>
      <c r="BL89" s="95">
        <v>0</v>
      </c>
      <c r="BM89" s="95">
        <v>0</v>
      </c>
      <c r="BN89" s="95">
        <v>0</v>
      </c>
      <c r="BO89" s="95">
        <v>0</v>
      </c>
      <c r="BP89" s="95">
        <v>0</v>
      </c>
      <c r="BQ89" s="95">
        <v>0</v>
      </c>
      <c r="BR89" s="95">
        <v>0</v>
      </c>
      <c r="BS89" s="95">
        <v>0</v>
      </c>
      <c r="BT89" s="95">
        <v>0</v>
      </c>
      <c r="BU89" s="95">
        <v>0</v>
      </c>
      <c r="BV89" s="95">
        <v>0</v>
      </c>
      <c r="BW89" s="121">
        <v>0</v>
      </c>
      <c r="BX89" s="95">
        <v>0</v>
      </c>
      <c r="BY89" s="121">
        <v>0</v>
      </c>
      <c r="BZ89" s="95">
        <v>0</v>
      </c>
      <c r="CA89" s="95">
        <v>0</v>
      </c>
      <c r="CB89" s="95">
        <v>0</v>
      </c>
      <c r="CC89" s="95">
        <v>0</v>
      </c>
      <c r="CD89" s="95">
        <v>0</v>
      </c>
      <c r="CE89" s="95">
        <v>0</v>
      </c>
      <c r="CF89" s="95">
        <v>0</v>
      </c>
      <c r="CG89" s="121">
        <v>0</v>
      </c>
      <c r="CH89" s="95">
        <v>0</v>
      </c>
      <c r="CI89" s="95">
        <v>0</v>
      </c>
      <c r="CJ89" s="95">
        <v>0</v>
      </c>
      <c r="CK89" s="95">
        <v>0</v>
      </c>
      <c r="CL89" s="95">
        <v>0</v>
      </c>
    </row>
    <row r="90" spans="1:90" ht="13.2" customHeight="1" x14ac:dyDescent="0.25">
      <c r="A90" s="93" t="s">
        <v>117</v>
      </c>
      <c r="B90" s="94" t="s">
        <v>1706</v>
      </c>
      <c r="C90" s="95">
        <v>0</v>
      </c>
      <c r="D90" s="95">
        <v>0</v>
      </c>
      <c r="E90" s="95">
        <v>0</v>
      </c>
      <c r="F90" s="95">
        <v>0</v>
      </c>
      <c r="G90" s="95">
        <v>67799</v>
      </c>
      <c r="H90" s="95">
        <v>1770837.37</v>
      </c>
      <c r="I90" s="95">
        <v>0</v>
      </c>
      <c r="J90" s="95">
        <v>0</v>
      </c>
      <c r="K90" s="95">
        <v>2247614.77</v>
      </c>
      <c r="L90" s="95">
        <v>745506.75</v>
      </c>
      <c r="M90" s="95">
        <v>210409.12</v>
      </c>
      <c r="N90" s="95">
        <v>0</v>
      </c>
      <c r="O90" s="95">
        <v>0</v>
      </c>
      <c r="P90" s="95">
        <v>0</v>
      </c>
      <c r="Q90" s="95">
        <v>1076464.6399999999</v>
      </c>
      <c r="R90" s="95">
        <v>1049193.96</v>
      </c>
      <c r="S90" s="95">
        <v>0</v>
      </c>
      <c r="T90" s="95">
        <v>0</v>
      </c>
      <c r="U90" s="95">
        <v>1584744.82</v>
      </c>
      <c r="V90" s="95">
        <v>0</v>
      </c>
      <c r="W90" s="95">
        <v>0</v>
      </c>
      <c r="X90" s="95">
        <v>0</v>
      </c>
      <c r="Y90" s="95">
        <v>-737257.67</v>
      </c>
      <c r="Z90" s="95">
        <v>6000</v>
      </c>
      <c r="AA90" s="95">
        <v>0</v>
      </c>
      <c r="AB90" s="95">
        <v>0</v>
      </c>
      <c r="AC90" s="95">
        <v>0</v>
      </c>
      <c r="AD90" s="95">
        <v>0</v>
      </c>
      <c r="AE90" s="95">
        <v>0</v>
      </c>
      <c r="AF90" s="95">
        <v>0</v>
      </c>
      <c r="AG90" s="95">
        <v>0</v>
      </c>
      <c r="AH90" s="95">
        <v>0</v>
      </c>
      <c r="AI90" s="95">
        <v>0</v>
      </c>
      <c r="AJ90" s="95">
        <v>0</v>
      </c>
      <c r="AK90" s="95">
        <v>0</v>
      </c>
      <c r="AL90" s="95">
        <v>0</v>
      </c>
      <c r="AM90" s="95">
        <v>0</v>
      </c>
      <c r="AN90" s="95">
        <v>70.930000000000007</v>
      </c>
      <c r="AO90" s="95">
        <v>20685.349999999999</v>
      </c>
      <c r="AP90" s="95">
        <v>0</v>
      </c>
      <c r="AQ90" s="95">
        <v>61929.19</v>
      </c>
      <c r="AR90" s="95">
        <v>0</v>
      </c>
      <c r="AS90" s="95">
        <v>105541.75</v>
      </c>
      <c r="AT90" s="95">
        <v>0</v>
      </c>
      <c r="AU90" s="95">
        <v>0</v>
      </c>
      <c r="AV90" s="95">
        <v>0</v>
      </c>
      <c r="AW90" s="95">
        <v>132442.54</v>
      </c>
      <c r="AX90" s="95">
        <v>0</v>
      </c>
      <c r="AY90" s="95">
        <v>3737</v>
      </c>
      <c r="AZ90" s="95">
        <v>0</v>
      </c>
      <c r="BA90" s="95">
        <v>0</v>
      </c>
      <c r="BB90" s="95">
        <v>0</v>
      </c>
      <c r="BC90" s="95">
        <v>0</v>
      </c>
      <c r="BD90" s="95">
        <v>0</v>
      </c>
      <c r="BE90" s="95">
        <v>0</v>
      </c>
      <c r="BF90" s="95">
        <v>0</v>
      </c>
      <c r="BG90" s="95">
        <v>0</v>
      </c>
      <c r="BH90" s="95">
        <v>2372</v>
      </c>
      <c r="BI90" s="95">
        <v>0</v>
      </c>
      <c r="BJ90" s="95">
        <v>0</v>
      </c>
      <c r="BK90" s="95">
        <v>0</v>
      </c>
      <c r="BL90" s="95">
        <v>0</v>
      </c>
      <c r="BM90" s="95">
        <v>0</v>
      </c>
      <c r="BN90" s="95">
        <v>0</v>
      </c>
      <c r="BO90" s="95">
        <v>0</v>
      </c>
      <c r="BP90" s="95">
        <v>0</v>
      </c>
      <c r="BQ90" s="95">
        <v>0</v>
      </c>
      <c r="BR90" s="121">
        <v>6599537.79</v>
      </c>
      <c r="BS90" s="121">
        <v>0</v>
      </c>
      <c r="BT90" s="121">
        <v>0</v>
      </c>
      <c r="BU90" s="121">
        <v>6400649.1900000004</v>
      </c>
      <c r="BV90" s="121">
        <v>15453.16</v>
      </c>
      <c r="BW90" s="95">
        <v>0</v>
      </c>
      <c r="BX90" s="121">
        <v>0</v>
      </c>
      <c r="BY90" s="95">
        <v>0</v>
      </c>
      <c r="BZ90" s="121">
        <v>76785.94</v>
      </c>
      <c r="CA90" s="121">
        <v>0</v>
      </c>
      <c r="CB90" s="121">
        <v>10922476.99</v>
      </c>
      <c r="CC90" s="121">
        <v>0</v>
      </c>
      <c r="CD90" s="121">
        <v>0</v>
      </c>
      <c r="CE90" s="121">
        <v>0</v>
      </c>
      <c r="CF90" s="121">
        <v>0</v>
      </c>
      <c r="CG90" s="95">
        <v>0</v>
      </c>
      <c r="CH90" s="121">
        <v>0</v>
      </c>
      <c r="CI90" s="121">
        <v>0</v>
      </c>
      <c r="CJ90" s="121">
        <v>0</v>
      </c>
      <c r="CK90" s="121">
        <v>0</v>
      </c>
      <c r="CL90" s="121">
        <v>0</v>
      </c>
    </row>
    <row r="91" spans="1:90" ht="13.2" customHeight="1" x14ac:dyDescent="0.25">
      <c r="A91" s="93" t="s">
        <v>118</v>
      </c>
      <c r="B91" s="94" t="s">
        <v>119</v>
      </c>
      <c r="C91" s="95">
        <v>0</v>
      </c>
      <c r="D91" s="95">
        <v>0</v>
      </c>
      <c r="E91" s="95">
        <v>0</v>
      </c>
      <c r="F91" s="95">
        <v>1034324</v>
      </c>
      <c r="G91" s="95">
        <v>0</v>
      </c>
      <c r="H91" s="95">
        <v>0</v>
      </c>
      <c r="I91" s="95">
        <v>0</v>
      </c>
      <c r="J91" s="95">
        <v>2869000</v>
      </c>
      <c r="K91" s="95">
        <v>0</v>
      </c>
      <c r="L91" s="95">
        <v>0</v>
      </c>
      <c r="M91" s="95">
        <v>0</v>
      </c>
      <c r="N91" s="95">
        <v>0</v>
      </c>
      <c r="O91" s="95">
        <v>0</v>
      </c>
      <c r="P91" s="95">
        <v>0</v>
      </c>
      <c r="Q91" s="95">
        <v>0</v>
      </c>
      <c r="R91" s="95">
        <v>0</v>
      </c>
      <c r="S91" s="95">
        <v>0</v>
      </c>
      <c r="T91" s="95">
        <v>0</v>
      </c>
      <c r="U91" s="95">
        <v>0</v>
      </c>
      <c r="V91" s="95">
        <v>249000</v>
      </c>
      <c r="W91" s="95">
        <v>0</v>
      </c>
      <c r="X91" s="95">
        <v>0</v>
      </c>
      <c r="Y91" s="95">
        <v>0</v>
      </c>
      <c r="Z91" s="95">
        <v>0</v>
      </c>
      <c r="AA91" s="95">
        <v>0</v>
      </c>
      <c r="AB91" s="95">
        <v>0</v>
      </c>
      <c r="AC91" s="95">
        <v>0</v>
      </c>
      <c r="AD91" s="95">
        <v>0</v>
      </c>
      <c r="AE91" s="95">
        <v>0</v>
      </c>
      <c r="AF91" s="95">
        <v>0</v>
      </c>
      <c r="AG91" s="95">
        <v>0</v>
      </c>
      <c r="AH91" s="95">
        <v>0</v>
      </c>
      <c r="AI91" s="95">
        <v>0</v>
      </c>
      <c r="AJ91" s="95">
        <v>0</v>
      </c>
      <c r="AK91" s="95">
        <v>0</v>
      </c>
      <c r="AL91" s="95">
        <v>0</v>
      </c>
      <c r="AM91" s="95">
        <v>0</v>
      </c>
      <c r="AN91" s="95">
        <v>33500</v>
      </c>
      <c r="AO91" s="95">
        <v>0</v>
      </c>
      <c r="AP91" s="95">
        <v>13500</v>
      </c>
      <c r="AQ91" s="95">
        <v>0</v>
      </c>
      <c r="AR91" s="95">
        <v>0</v>
      </c>
      <c r="AS91" s="95">
        <v>0</v>
      </c>
      <c r="AT91" s="95">
        <v>0</v>
      </c>
      <c r="AU91" s="95">
        <v>6000</v>
      </c>
      <c r="AV91" s="95">
        <v>124100</v>
      </c>
      <c r="AW91" s="95">
        <v>0</v>
      </c>
      <c r="AX91" s="95">
        <v>0</v>
      </c>
      <c r="AY91" s="95">
        <v>311750</v>
      </c>
      <c r="AZ91" s="95">
        <v>0</v>
      </c>
      <c r="BA91" s="95">
        <v>0</v>
      </c>
      <c r="BB91" s="95">
        <v>0</v>
      </c>
      <c r="BC91" s="95">
        <v>0</v>
      </c>
      <c r="BD91" s="95">
        <v>11891465</v>
      </c>
      <c r="BE91" s="95">
        <v>0</v>
      </c>
      <c r="BF91" s="95">
        <v>0</v>
      </c>
      <c r="BG91" s="95">
        <v>9798935</v>
      </c>
      <c r="BH91" s="95">
        <v>2506000.79</v>
      </c>
      <c r="BI91" s="95">
        <v>421200</v>
      </c>
      <c r="BJ91" s="95">
        <v>4343401</v>
      </c>
      <c r="BK91" s="95">
        <v>487100</v>
      </c>
      <c r="BL91" s="95">
        <v>0</v>
      </c>
      <c r="BM91" s="95">
        <v>0</v>
      </c>
      <c r="BN91" s="95">
        <v>0</v>
      </c>
      <c r="BO91" s="95">
        <v>0</v>
      </c>
      <c r="BP91" s="95">
        <v>0</v>
      </c>
      <c r="BQ91" s="95">
        <v>0</v>
      </c>
      <c r="BR91" s="95">
        <v>0</v>
      </c>
      <c r="BS91" s="121">
        <v>0</v>
      </c>
      <c r="BT91" s="95">
        <v>0</v>
      </c>
      <c r="BU91" s="95">
        <v>0</v>
      </c>
      <c r="BV91" s="95">
        <v>0</v>
      </c>
      <c r="BW91" s="95">
        <v>0</v>
      </c>
      <c r="BX91" s="121">
        <v>0</v>
      </c>
      <c r="BY91" s="95">
        <v>0</v>
      </c>
      <c r="BZ91" s="121">
        <v>0</v>
      </c>
      <c r="CA91" s="121">
        <v>0</v>
      </c>
      <c r="CB91" s="95">
        <v>0</v>
      </c>
      <c r="CC91" s="121">
        <v>0</v>
      </c>
      <c r="CD91" s="95">
        <v>0</v>
      </c>
      <c r="CE91" s="121">
        <v>0</v>
      </c>
      <c r="CF91" s="121">
        <v>0</v>
      </c>
      <c r="CG91" s="95">
        <v>0</v>
      </c>
      <c r="CH91" s="121">
        <v>0</v>
      </c>
      <c r="CI91" s="95">
        <v>0</v>
      </c>
      <c r="CJ91" s="121">
        <v>0</v>
      </c>
      <c r="CK91" s="95">
        <v>0</v>
      </c>
      <c r="CL91" s="121">
        <v>0</v>
      </c>
    </row>
    <row r="92" spans="1:90" ht="13.2" customHeight="1" x14ac:dyDescent="0.25">
      <c r="A92" s="93" t="s">
        <v>120</v>
      </c>
      <c r="B92" s="94" t="s">
        <v>1707</v>
      </c>
      <c r="C92" s="95">
        <v>0</v>
      </c>
      <c r="D92" s="95">
        <v>1204.25</v>
      </c>
      <c r="E92" s="95">
        <v>258</v>
      </c>
      <c r="F92" s="95">
        <v>0</v>
      </c>
      <c r="G92" s="95">
        <v>0</v>
      </c>
      <c r="H92" s="95">
        <v>0</v>
      </c>
      <c r="I92" s="95">
        <v>0</v>
      </c>
      <c r="J92" s="95">
        <v>0</v>
      </c>
      <c r="K92" s="95">
        <v>0</v>
      </c>
      <c r="L92" s="95">
        <v>0</v>
      </c>
      <c r="M92" s="95">
        <v>0</v>
      </c>
      <c r="N92" s="95">
        <v>0</v>
      </c>
      <c r="O92" s="95">
        <v>489</v>
      </c>
      <c r="P92" s="95">
        <v>0</v>
      </c>
      <c r="Q92" s="95">
        <v>0</v>
      </c>
      <c r="R92" s="95">
        <v>7782</v>
      </c>
      <c r="S92" s="95">
        <v>0</v>
      </c>
      <c r="T92" s="95">
        <v>0</v>
      </c>
      <c r="U92" s="95">
        <v>307196.15000000002</v>
      </c>
      <c r="V92" s="95">
        <v>16299</v>
      </c>
      <c r="W92" s="95">
        <v>0</v>
      </c>
      <c r="X92" s="95">
        <v>0</v>
      </c>
      <c r="Y92" s="95">
        <v>200</v>
      </c>
      <c r="Z92" s="95">
        <v>0</v>
      </c>
      <c r="AA92" s="95">
        <v>0</v>
      </c>
      <c r="AB92" s="95">
        <v>0</v>
      </c>
      <c r="AC92" s="95">
        <v>0</v>
      </c>
      <c r="AD92" s="95">
        <v>0</v>
      </c>
      <c r="AE92" s="95">
        <v>0</v>
      </c>
      <c r="AF92" s="95">
        <v>0</v>
      </c>
      <c r="AG92" s="95">
        <v>0</v>
      </c>
      <c r="AH92" s="95">
        <v>0</v>
      </c>
      <c r="AI92" s="95">
        <v>0</v>
      </c>
      <c r="AJ92" s="95">
        <v>0</v>
      </c>
      <c r="AK92" s="95">
        <v>0</v>
      </c>
      <c r="AL92" s="95">
        <v>0</v>
      </c>
      <c r="AM92" s="95">
        <v>0</v>
      </c>
      <c r="AN92" s="95">
        <v>0</v>
      </c>
      <c r="AO92" s="95">
        <v>0</v>
      </c>
      <c r="AP92" s="95">
        <v>0</v>
      </c>
      <c r="AQ92" s="95">
        <v>0</v>
      </c>
      <c r="AR92" s="95">
        <v>0</v>
      </c>
      <c r="AS92" s="95">
        <v>0</v>
      </c>
      <c r="AT92" s="95">
        <v>0</v>
      </c>
      <c r="AU92" s="95">
        <v>0</v>
      </c>
      <c r="AV92" s="95">
        <v>0</v>
      </c>
      <c r="AW92" s="95">
        <v>0</v>
      </c>
      <c r="AX92" s="95">
        <v>0</v>
      </c>
      <c r="AY92" s="95">
        <v>329224</v>
      </c>
      <c r="AZ92" s="95">
        <v>0</v>
      </c>
      <c r="BA92" s="95">
        <v>0</v>
      </c>
      <c r="BB92" s="95">
        <v>0</v>
      </c>
      <c r="BC92" s="95">
        <v>0</v>
      </c>
      <c r="BD92" s="95">
        <v>0</v>
      </c>
      <c r="BE92" s="95">
        <v>0</v>
      </c>
      <c r="BF92" s="95">
        <v>27605.7</v>
      </c>
      <c r="BG92" s="95">
        <v>327.89</v>
      </c>
      <c r="BH92" s="95">
        <v>0</v>
      </c>
      <c r="BI92" s="95">
        <v>0</v>
      </c>
      <c r="BJ92" s="95">
        <v>0</v>
      </c>
      <c r="BK92" s="95">
        <v>0</v>
      </c>
      <c r="BL92" s="95">
        <v>0</v>
      </c>
      <c r="BM92" s="95">
        <v>0</v>
      </c>
      <c r="BN92" s="95">
        <v>0</v>
      </c>
      <c r="BO92" s="95">
        <v>0</v>
      </c>
      <c r="BP92" s="95">
        <v>0</v>
      </c>
      <c r="BQ92" s="95">
        <v>0</v>
      </c>
      <c r="BR92" s="95">
        <v>0</v>
      </c>
      <c r="BS92" s="95">
        <v>0</v>
      </c>
      <c r="BT92" s="95">
        <v>0</v>
      </c>
      <c r="BU92" s="95">
        <v>0</v>
      </c>
      <c r="BV92" s="95">
        <v>0</v>
      </c>
      <c r="BW92" s="95">
        <v>0</v>
      </c>
      <c r="BX92" s="95">
        <v>0</v>
      </c>
      <c r="BY92" s="95">
        <v>0</v>
      </c>
      <c r="BZ92" s="95">
        <v>0</v>
      </c>
      <c r="CA92" s="95">
        <v>0</v>
      </c>
      <c r="CB92" s="121">
        <v>222</v>
      </c>
      <c r="CC92" s="95">
        <v>0</v>
      </c>
      <c r="CD92" s="121">
        <v>8905.19</v>
      </c>
      <c r="CE92" s="95">
        <v>0</v>
      </c>
      <c r="CF92" s="95">
        <v>5264.59</v>
      </c>
      <c r="CG92" s="95">
        <v>0</v>
      </c>
      <c r="CH92" s="121">
        <v>1101.6500000000001</v>
      </c>
      <c r="CI92" s="95">
        <v>0</v>
      </c>
      <c r="CJ92" s="95">
        <v>0</v>
      </c>
      <c r="CK92" s="95">
        <v>0</v>
      </c>
      <c r="CL92" s="95">
        <v>0</v>
      </c>
    </row>
    <row r="93" spans="1:90" ht="13.2" customHeight="1" x14ac:dyDescent="0.25">
      <c r="A93" s="93" t="s">
        <v>121</v>
      </c>
      <c r="B93" s="94" t="s">
        <v>1708</v>
      </c>
      <c r="C93" s="95">
        <v>186349.61</v>
      </c>
      <c r="D93" s="95">
        <v>27739.71</v>
      </c>
      <c r="E93" s="95">
        <v>36177.919999999998</v>
      </c>
      <c r="F93" s="95">
        <v>0</v>
      </c>
      <c r="G93" s="95">
        <v>77105.42</v>
      </c>
      <c r="H93" s="95">
        <v>415235.17</v>
      </c>
      <c r="I93" s="95">
        <v>62518.71</v>
      </c>
      <c r="J93" s="95">
        <v>255262.95</v>
      </c>
      <c r="K93" s="95">
        <v>108386.81</v>
      </c>
      <c r="L93" s="95">
        <v>61128.6</v>
      </c>
      <c r="M93" s="95">
        <v>1146910</v>
      </c>
      <c r="N93" s="95">
        <v>0</v>
      </c>
      <c r="O93" s="95">
        <v>2107020.59</v>
      </c>
      <c r="P93" s="95">
        <v>75441.84</v>
      </c>
      <c r="Q93" s="95">
        <v>240221.52</v>
      </c>
      <c r="R93" s="95">
        <v>1421431.83</v>
      </c>
      <c r="S93" s="95">
        <v>135161.22</v>
      </c>
      <c r="T93" s="95">
        <v>20893</v>
      </c>
      <c r="U93" s="95">
        <v>254266.23</v>
      </c>
      <c r="V93" s="95">
        <v>84144.48</v>
      </c>
      <c r="W93" s="95">
        <v>2793948.66</v>
      </c>
      <c r="X93" s="95">
        <v>10776.25</v>
      </c>
      <c r="Y93" s="95">
        <v>208188.54</v>
      </c>
      <c r="Z93" s="95">
        <v>40142.89</v>
      </c>
      <c r="AA93" s="95">
        <v>30733.09</v>
      </c>
      <c r="AB93" s="95">
        <v>118540.55</v>
      </c>
      <c r="AC93" s="95">
        <v>117170.36</v>
      </c>
      <c r="AD93" s="95">
        <v>720270.27</v>
      </c>
      <c r="AE93" s="95">
        <v>35792.620000000003</v>
      </c>
      <c r="AF93" s="95">
        <v>176862.06</v>
      </c>
      <c r="AG93" s="95">
        <v>74216.44</v>
      </c>
      <c r="AH93" s="95">
        <v>73187.199999999997</v>
      </c>
      <c r="AI93" s="95">
        <v>16537.439999999999</v>
      </c>
      <c r="AJ93" s="95">
        <v>43223.78</v>
      </c>
      <c r="AK93" s="95">
        <v>9991915.2699999996</v>
      </c>
      <c r="AL93" s="95">
        <v>33630.769999999997</v>
      </c>
      <c r="AM93" s="95">
        <v>99378.3</v>
      </c>
      <c r="AN93" s="95">
        <v>56165.19</v>
      </c>
      <c r="AO93" s="95">
        <v>389711.56</v>
      </c>
      <c r="AP93" s="95">
        <v>58979.35</v>
      </c>
      <c r="AQ93" s="95">
        <v>36835.39</v>
      </c>
      <c r="AR93" s="95">
        <v>93919.53</v>
      </c>
      <c r="AS93" s="95">
        <v>70981.41</v>
      </c>
      <c r="AT93" s="95">
        <v>65474.14</v>
      </c>
      <c r="AU93" s="95">
        <v>270301.5</v>
      </c>
      <c r="AV93" s="95">
        <v>14861.25</v>
      </c>
      <c r="AW93" s="95">
        <v>139040.46</v>
      </c>
      <c r="AX93" s="95">
        <v>59635</v>
      </c>
      <c r="AY93" s="95">
        <v>50491.12</v>
      </c>
      <c r="AZ93" s="95">
        <v>47483.57</v>
      </c>
      <c r="BA93" s="95">
        <v>734960.76</v>
      </c>
      <c r="BB93" s="95">
        <v>502450.17</v>
      </c>
      <c r="BC93" s="95">
        <v>2344237.59</v>
      </c>
      <c r="BD93" s="95">
        <v>242480.2</v>
      </c>
      <c r="BE93" s="95">
        <v>22105.45</v>
      </c>
      <c r="BF93" s="95">
        <v>27649.03</v>
      </c>
      <c r="BG93" s="95">
        <v>1320894.1299999999</v>
      </c>
      <c r="BH93" s="95">
        <v>345509.76</v>
      </c>
      <c r="BI93" s="95">
        <v>20588.98</v>
      </c>
      <c r="BJ93" s="95">
        <v>11782.61</v>
      </c>
      <c r="BK93" s="95">
        <v>0</v>
      </c>
      <c r="BL93" s="95">
        <v>2135761.35</v>
      </c>
      <c r="BM93" s="95">
        <v>68851</v>
      </c>
      <c r="BN93" s="95">
        <v>39496.01</v>
      </c>
      <c r="BO93" s="95">
        <v>499497.11</v>
      </c>
      <c r="BP93" s="95">
        <v>592431.26</v>
      </c>
      <c r="BQ93" s="95">
        <v>4334.58</v>
      </c>
      <c r="BR93" s="121">
        <v>15247440.050000001</v>
      </c>
      <c r="BS93" s="121">
        <v>66448.289999999994</v>
      </c>
      <c r="BT93" s="121">
        <v>57943.57</v>
      </c>
      <c r="BU93" s="121">
        <v>1867223.68</v>
      </c>
      <c r="BV93" s="95">
        <v>20879.939999999999</v>
      </c>
      <c r="BW93" s="121">
        <v>282934.52</v>
      </c>
      <c r="BX93" s="121">
        <v>411899.54</v>
      </c>
      <c r="BY93" s="121">
        <v>84207.12</v>
      </c>
      <c r="BZ93" s="121">
        <v>45975.519999999997</v>
      </c>
      <c r="CA93" s="121">
        <v>41746.959999999999</v>
      </c>
      <c r="CB93" s="121">
        <v>193577.91</v>
      </c>
      <c r="CC93" s="121">
        <v>209705.03</v>
      </c>
      <c r="CD93" s="121">
        <v>86797.06</v>
      </c>
      <c r="CE93" s="121">
        <v>149823.60999999999</v>
      </c>
      <c r="CF93" s="95">
        <v>78975.350000000006</v>
      </c>
      <c r="CG93" s="121">
        <v>201405.77</v>
      </c>
      <c r="CH93" s="121">
        <v>383294.04</v>
      </c>
      <c r="CI93" s="121">
        <v>17675.900000000001</v>
      </c>
      <c r="CJ93" s="121">
        <v>488804.97</v>
      </c>
      <c r="CK93" s="121">
        <v>65893.7</v>
      </c>
      <c r="CL93" s="121">
        <v>119899.7</v>
      </c>
    </row>
    <row r="94" spans="1:90" ht="13.2" customHeight="1" x14ac:dyDescent="0.25">
      <c r="A94" s="93" t="s">
        <v>122</v>
      </c>
      <c r="B94" s="94" t="s">
        <v>1709</v>
      </c>
      <c r="C94" s="95">
        <v>5948924</v>
      </c>
      <c r="D94" s="95">
        <v>5561484.4900000002</v>
      </c>
      <c r="E94" s="95">
        <v>7033533.4699999997</v>
      </c>
      <c r="F94" s="95">
        <v>2973235.72</v>
      </c>
      <c r="G94" s="95">
        <v>2448050.7000000002</v>
      </c>
      <c r="H94" s="95">
        <v>0</v>
      </c>
      <c r="I94" s="95">
        <v>3301673.68</v>
      </c>
      <c r="J94" s="95">
        <v>9706844.7899999991</v>
      </c>
      <c r="K94" s="95">
        <v>3258928.88</v>
      </c>
      <c r="L94" s="95">
        <v>4528130.2</v>
      </c>
      <c r="M94" s="95">
        <v>8960974.2699999996</v>
      </c>
      <c r="N94" s="95">
        <v>1142563.1499999999</v>
      </c>
      <c r="O94" s="95">
        <v>2099267.25</v>
      </c>
      <c r="P94" s="95">
        <v>4000000</v>
      </c>
      <c r="Q94" s="95">
        <v>5001065.5</v>
      </c>
      <c r="R94" s="95">
        <v>1000000</v>
      </c>
      <c r="S94" s="95">
        <v>2011302</v>
      </c>
      <c r="T94" s="95">
        <v>1500000</v>
      </c>
      <c r="U94" s="95">
        <v>3220575.5</v>
      </c>
      <c r="V94" s="95">
        <v>1171208</v>
      </c>
      <c r="W94" s="95">
        <v>0</v>
      </c>
      <c r="X94" s="95">
        <v>5545423.2199999997</v>
      </c>
      <c r="Y94" s="95">
        <v>7469785.4000000004</v>
      </c>
      <c r="Z94" s="95">
        <v>7003015.4400000004</v>
      </c>
      <c r="AA94" s="95">
        <v>2000000</v>
      </c>
      <c r="AB94" s="95">
        <v>2971667.96</v>
      </c>
      <c r="AC94" s="95">
        <v>0</v>
      </c>
      <c r="AD94" s="95">
        <v>7026538.3200000003</v>
      </c>
      <c r="AE94" s="95">
        <v>7048114.5700000003</v>
      </c>
      <c r="AF94" s="95">
        <v>6955461.4400000004</v>
      </c>
      <c r="AG94" s="95">
        <v>9390641.9199999999</v>
      </c>
      <c r="AH94" s="95">
        <v>841716.8</v>
      </c>
      <c r="AI94" s="95">
        <v>2022471.53</v>
      </c>
      <c r="AJ94" s="95">
        <v>4765982.5599999996</v>
      </c>
      <c r="AK94" s="95">
        <v>2800000</v>
      </c>
      <c r="AL94" s="95">
        <v>2021032.5</v>
      </c>
      <c r="AM94" s="95">
        <v>1500000</v>
      </c>
      <c r="AN94" s="95">
        <v>3200000</v>
      </c>
      <c r="AO94" s="95">
        <v>2221364</v>
      </c>
      <c r="AP94" s="95">
        <v>1900000</v>
      </c>
      <c r="AQ94" s="95">
        <v>900000</v>
      </c>
      <c r="AR94" s="95">
        <v>3000000</v>
      </c>
      <c r="AS94" s="95">
        <v>2000584.25</v>
      </c>
      <c r="AT94" s="95">
        <v>2547854</v>
      </c>
      <c r="AU94" s="95">
        <v>2900000</v>
      </c>
      <c r="AV94" s="95">
        <v>3491508.3</v>
      </c>
      <c r="AW94" s="95">
        <v>20180.86</v>
      </c>
      <c r="AX94" s="95">
        <v>1600000</v>
      </c>
      <c r="AY94" s="95">
        <v>3541452.15</v>
      </c>
      <c r="AZ94" s="95">
        <v>2000000</v>
      </c>
      <c r="BA94" s="95">
        <v>4095735</v>
      </c>
      <c r="BB94" s="95">
        <v>2000000</v>
      </c>
      <c r="BC94" s="95">
        <v>6452911</v>
      </c>
      <c r="BD94" s="95">
        <v>6488540.6299999999</v>
      </c>
      <c r="BE94" s="95">
        <v>4211666.22</v>
      </c>
      <c r="BF94" s="95">
        <v>3183923.08</v>
      </c>
      <c r="BG94" s="95">
        <v>6895859.1500000004</v>
      </c>
      <c r="BH94" s="95">
        <v>1185161.5</v>
      </c>
      <c r="BI94" s="95">
        <v>2497086.87</v>
      </c>
      <c r="BJ94" s="95">
        <v>5590879.0800000001</v>
      </c>
      <c r="BK94" s="95">
        <v>0</v>
      </c>
      <c r="BL94" s="95">
        <v>5903198.5499999998</v>
      </c>
      <c r="BM94" s="95">
        <v>10397567.65</v>
      </c>
      <c r="BN94" s="95">
        <v>4916424.88</v>
      </c>
      <c r="BO94" s="95">
        <v>9302688.6600000001</v>
      </c>
      <c r="BP94" s="95">
        <v>4233545.58</v>
      </c>
      <c r="BQ94" s="95">
        <v>4935211.57</v>
      </c>
      <c r="BR94" s="121">
        <v>3882260</v>
      </c>
      <c r="BS94" s="121">
        <v>2979035.5</v>
      </c>
      <c r="BT94" s="121">
        <v>2790500</v>
      </c>
      <c r="BU94" s="121">
        <v>4569510.82</v>
      </c>
      <c r="BV94" s="121">
        <v>1158705</v>
      </c>
      <c r="BW94" s="121">
        <v>2987800</v>
      </c>
      <c r="BX94" s="121">
        <v>7127700.0199999996</v>
      </c>
      <c r="BY94" s="121">
        <v>1326879.31</v>
      </c>
      <c r="BZ94" s="121">
        <v>1433753</v>
      </c>
      <c r="CA94" s="121">
        <v>2069432</v>
      </c>
      <c r="CB94" s="121">
        <v>2124651.4500000002</v>
      </c>
      <c r="CC94" s="121">
        <v>3897113.75</v>
      </c>
      <c r="CD94" s="121">
        <v>2107659</v>
      </c>
      <c r="CE94" s="121">
        <v>3991078.51</v>
      </c>
      <c r="CF94" s="95">
        <v>1327146</v>
      </c>
      <c r="CG94" s="121">
        <v>4401727.66</v>
      </c>
      <c r="CH94" s="121">
        <v>1409099.83</v>
      </c>
      <c r="CI94" s="121">
        <v>1222568</v>
      </c>
      <c r="CJ94" s="121">
        <v>3540674.5</v>
      </c>
      <c r="CK94" s="121">
        <v>910700</v>
      </c>
      <c r="CL94" s="121">
        <v>1782172.97</v>
      </c>
    </row>
    <row r="95" spans="1:90" ht="13.2" customHeight="1" x14ac:dyDescent="0.25">
      <c r="A95" s="93" t="s">
        <v>123</v>
      </c>
      <c r="B95" s="94" t="s">
        <v>1710</v>
      </c>
      <c r="C95" s="95">
        <v>0</v>
      </c>
      <c r="D95" s="95">
        <v>0</v>
      </c>
      <c r="E95" s="95">
        <v>0</v>
      </c>
      <c r="F95" s="95">
        <v>0</v>
      </c>
      <c r="G95" s="95">
        <v>91210.85</v>
      </c>
      <c r="H95" s="95">
        <v>0</v>
      </c>
      <c r="I95" s="95">
        <v>0</v>
      </c>
      <c r="J95" s="95">
        <v>204406.03</v>
      </c>
      <c r="K95" s="95">
        <v>15156.37</v>
      </c>
      <c r="L95" s="95">
        <v>0</v>
      </c>
      <c r="M95" s="95">
        <v>44282.77</v>
      </c>
      <c r="N95" s="95">
        <v>1531.2</v>
      </c>
      <c r="O95" s="95">
        <v>3704.55</v>
      </c>
      <c r="P95" s="95">
        <v>0</v>
      </c>
      <c r="Q95" s="95">
        <v>0</v>
      </c>
      <c r="R95" s="95">
        <v>0</v>
      </c>
      <c r="S95" s="95">
        <v>154874.12</v>
      </c>
      <c r="T95" s="95">
        <v>0</v>
      </c>
      <c r="U95" s="95">
        <v>209331.31</v>
      </c>
      <c r="V95" s="95">
        <v>677524.93</v>
      </c>
      <c r="W95" s="95">
        <v>0</v>
      </c>
      <c r="X95" s="95">
        <v>164151.73000000001</v>
      </c>
      <c r="Y95" s="95">
        <v>413350.51</v>
      </c>
      <c r="Z95" s="95">
        <v>0</v>
      </c>
      <c r="AA95" s="95">
        <v>0</v>
      </c>
      <c r="AB95" s="95">
        <v>0</v>
      </c>
      <c r="AC95" s="95">
        <v>0</v>
      </c>
      <c r="AD95" s="95">
        <v>0</v>
      </c>
      <c r="AE95" s="95">
        <v>0</v>
      </c>
      <c r="AF95" s="95">
        <v>1031434.99</v>
      </c>
      <c r="AG95" s="95">
        <v>0</v>
      </c>
      <c r="AH95" s="95">
        <v>0</v>
      </c>
      <c r="AI95" s="95">
        <v>0</v>
      </c>
      <c r="AJ95" s="95">
        <v>72596.2</v>
      </c>
      <c r="AK95" s="95">
        <v>28020384.870000001</v>
      </c>
      <c r="AL95" s="95">
        <v>0</v>
      </c>
      <c r="AM95" s="95">
        <v>0</v>
      </c>
      <c r="AN95" s="95">
        <v>0</v>
      </c>
      <c r="AO95" s="95">
        <v>0</v>
      </c>
      <c r="AP95" s="95">
        <v>0</v>
      </c>
      <c r="AQ95" s="95">
        <v>0</v>
      </c>
      <c r="AR95" s="95">
        <v>7080011.71</v>
      </c>
      <c r="AS95" s="95">
        <v>-480356.91</v>
      </c>
      <c r="AT95" s="95">
        <v>0</v>
      </c>
      <c r="AU95" s="95">
        <v>528404.78</v>
      </c>
      <c r="AV95" s="95">
        <v>0</v>
      </c>
      <c r="AW95" s="95">
        <v>0</v>
      </c>
      <c r="AX95" s="95">
        <v>0</v>
      </c>
      <c r="AY95" s="95">
        <v>0</v>
      </c>
      <c r="AZ95" s="95">
        <v>0</v>
      </c>
      <c r="BA95" s="95">
        <v>46954.47</v>
      </c>
      <c r="BB95" s="95">
        <v>0</v>
      </c>
      <c r="BC95" s="95">
        <v>20227.75</v>
      </c>
      <c r="BD95" s="95">
        <v>999</v>
      </c>
      <c r="BE95" s="95">
        <v>1258.31</v>
      </c>
      <c r="BF95" s="95">
        <v>0</v>
      </c>
      <c r="BG95" s="95">
        <v>29309.119999999999</v>
      </c>
      <c r="BH95" s="95">
        <v>0</v>
      </c>
      <c r="BI95" s="95">
        <v>71350.86</v>
      </c>
      <c r="BJ95" s="95">
        <v>8689.3799999999992</v>
      </c>
      <c r="BK95" s="95">
        <v>0</v>
      </c>
      <c r="BL95" s="95">
        <v>677353.23</v>
      </c>
      <c r="BM95" s="95">
        <v>737291.83</v>
      </c>
      <c r="BN95" s="95">
        <v>0</v>
      </c>
      <c r="BO95" s="95">
        <v>2463055.6800000002</v>
      </c>
      <c r="BP95" s="95">
        <v>37747.03</v>
      </c>
      <c r="BQ95" s="95">
        <v>357134.65</v>
      </c>
      <c r="BR95" s="121">
        <v>2547.63</v>
      </c>
      <c r="BS95" s="95">
        <v>0</v>
      </c>
      <c r="BT95" s="95">
        <v>0</v>
      </c>
      <c r="BU95" s="95">
        <v>1586913.56</v>
      </c>
      <c r="BV95" s="95">
        <v>0</v>
      </c>
      <c r="BW95" s="95">
        <v>8680.4</v>
      </c>
      <c r="BX95" s="121">
        <v>5139</v>
      </c>
      <c r="BY95" s="121">
        <v>999182.19</v>
      </c>
      <c r="BZ95" s="95">
        <v>0</v>
      </c>
      <c r="CA95" s="95">
        <v>0</v>
      </c>
      <c r="CB95" s="121">
        <v>247421.35</v>
      </c>
      <c r="CC95" s="95">
        <v>0</v>
      </c>
      <c r="CD95" s="121">
        <v>525885.41</v>
      </c>
      <c r="CE95" s="121">
        <v>0</v>
      </c>
      <c r="CF95" s="95">
        <v>3922.69</v>
      </c>
      <c r="CG95" s="121">
        <v>682246.23</v>
      </c>
      <c r="CH95" s="121">
        <v>59756.160000000003</v>
      </c>
      <c r="CI95" s="95">
        <v>0</v>
      </c>
      <c r="CJ95" s="121">
        <v>0</v>
      </c>
      <c r="CK95" s="121">
        <v>60317.51</v>
      </c>
      <c r="CL95" s="95">
        <v>5484073</v>
      </c>
    </row>
    <row r="96" spans="1:90" ht="13.2" customHeight="1" x14ac:dyDescent="0.25">
      <c r="A96" s="93" t="s">
        <v>124</v>
      </c>
      <c r="B96" s="94" t="s">
        <v>1711</v>
      </c>
      <c r="C96" s="95">
        <v>-296695.81</v>
      </c>
      <c r="D96" s="95">
        <v>0</v>
      </c>
      <c r="E96" s="95">
        <v>0</v>
      </c>
      <c r="F96" s="95">
        <v>0</v>
      </c>
      <c r="G96" s="95">
        <v>0</v>
      </c>
      <c r="H96" s="95">
        <v>0</v>
      </c>
      <c r="I96" s="95">
        <v>0</v>
      </c>
      <c r="J96" s="95">
        <v>0</v>
      </c>
      <c r="K96" s="95">
        <v>0</v>
      </c>
      <c r="L96" s="95">
        <v>0</v>
      </c>
      <c r="M96" s="95">
        <v>0</v>
      </c>
      <c r="N96" s="95">
        <v>0</v>
      </c>
      <c r="O96" s="95">
        <v>-37774.199999999997</v>
      </c>
      <c r="P96" s="95">
        <v>0</v>
      </c>
      <c r="Q96" s="95">
        <v>0</v>
      </c>
      <c r="R96" s="95">
        <v>-3215.04</v>
      </c>
      <c r="S96" s="95">
        <v>0</v>
      </c>
      <c r="T96" s="95">
        <v>0</v>
      </c>
      <c r="U96" s="95">
        <v>0</v>
      </c>
      <c r="V96" s="95">
        <v>0</v>
      </c>
      <c r="W96" s="95">
        <v>-120980.44</v>
      </c>
      <c r="X96" s="95">
        <v>0</v>
      </c>
      <c r="Y96" s="95">
        <v>0</v>
      </c>
      <c r="Z96" s="95">
        <v>0</v>
      </c>
      <c r="AA96" s="95">
        <v>0</v>
      </c>
      <c r="AB96" s="95">
        <v>0</v>
      </c>
      <c r="AC96" s="95">
        <v>0</v>
      </c>
      <c r="AD96" s="95">
        <v>-3996</v>
      </c>
      <c r="AE96" s="95">
        <v>0</v>
      </c>
      <c r="AF96" s="95">
        <v>0</v>
      </c>
      <c r="AG96" s="95">
        <v>0</v>
      </c>
      <c r="AH96" s="95">
        <v>-5292.2</v>
      </c>
      <c r="AI96" s="95">
        <v>0</v>
      </c>
      <c r="AJ96" s="95">
        <v>0</v>
      </c>
      <c r="AK96" s="95">
        <v>-134526.28</v>
      </c>
      <c r="AL96" s="95">
        <v>0</v>
      </c>
      <c r="AM96" s="95">
        <v>0</v>
      </c>
      <c r="AN96" s="95">
        <v>0</v>
      </c>
      <c r="AO96" s="95">
        <v>0</v>
      </c>
      <c r="AP96" s="95">
        <v>0</v>
      </c>
      <c r="AQ96" s="95">
        <v>0</v>
      </c>
      <c r="AR96" s="95">
        <v>0</v>
      </c>
      <c r="AS96" s="95">
        <v>0</v>
      </c>
      <c r="AT96" s="95">
        <v>0</v>
      </c>
      <c r="AU96" s="95">
        <v>0</v>
      </c>
      <c r="AV96" s="95">
        <v>0</v>
      </c>
      <c r="AW96" s="95">
        <v>0</v>
      </c>
      <c r="AX96" s="95">
        <v>0</v>
      </c>
      <c r="AY96" s="95">
        <v>0</v>
      </c>
      <c r="AZ96" s="95">
        <v>-48</v>
      </c>
      <c r="BA96" s="95">
        <v>-42671.6</v>
      </c>
      <c r="BB96" s="95">
        <v>0</v>
      </c>
      <c r="BC96" s="95">
        <v>-75182.600000000006</v>
      </c>
      <c r="BD96" s="95">
        <v>-4477.84</v>
      </c>
      <c r="BE96" s="95">
        <v>0</v>
      </c>
      <c r="BF96" s="95">
        <v>0</v>
      </c>
      <c r="BG96" s="95">
        <v>-12247.12</v>
      </c>
      <c r="BH96" s="95">
        <v>0</v>
      </c>
      <c r="BI96" s="95">
        <v>0</v>
      </c>
      <c r="BJ96" s="95">
        <v>0</v>
      </c>
      <c r="BK96" s="95">
        <v>-513.20000000000005</v>
      </c>
      <c r="BL96" s="95">
        <v>-34800.199999999997</v>
      </c>
      <c r="BM96" s="95">
        <v>0</v>
      </c>
      <c r="BN96" s="95">
        <v>0</v>
      </c>
      <c r="BO96" s="95">
        <v>0</v>
      </c>
      <c r="BP96" s="95">
        <v>0</v>
      </c>
      <c r="BQ96" s="95">
        <v>0</v>
      </c>
      <c r="BR96" s="121">
        <v>-708842.54</v>
      </c>
      <c r="BS96" s="95">
        <v>0</v>
      </c>
      <c r="BT96" s="95">
        <v>0</v>
      </c>
      <c r="BU96" s="121">
        <v>-65024.61</v>
      </c>
      <c r="BV96" s="95">
        <v>0</v>
      </c>
      <c r="BW96" s="95">
        <v>0</v>
      </c>
      <c r="BX96" s="121">
        <v>-50791.040000000001</v>
      </c>
      <c r="BY96" s="95">
        <v>0</v>
      </c>
      <c r="BZ96" s="95">
        <v>0</v>
      </c>
      <c r="CA96" s="95">
        <v>0</v>
      </c>
      <c r="CB96" s="95">
        <v>0</v>
      </c>
      <c r="CC96" s="95">
        <v>0</v>
      </c>
      <c r="CD96" s="95">
        <v>0</v>
      </c>
      <c r="CE96" s="95">
        <v>0</v>
      </c>
      <c r="CF96" s="95">
        <v>0</v>
      </c>
      <c r="CG96" s="95">
        <v>0</v>
      </c>
      <c r="CH96" s="95">
        <v>0</v>
      </c>
      <c r="CI96" s="95">
        <v>0</v>
      </c>
      <c r="CJ96" s="95">
        <v>0</v>
      </c>
      <c r="CK96" s="95">
        <v>0</v>
      </c>
      <c r="CL96" s="95">
        <v>0</v>
      </c>
    </row>
    <row r="97" spans="1:90" ht="13.2" customHeight="1" x14ac:dyDescent="0.25">
      <c r="A97" s="93" t="s">
        <v>125</v>
      </c>
      <c r="B97" s="94" t="s">
        <v>1712</v>
      </c>
      <c r="C97" s="95">
        <v>-25598.86</v>
      </c>
      <c r="D97" s="95">
        <v>0</v>
      </c>
      <c r="E97" s="95">
        <v>0</v>
      </c>
      <c r="F97" s="95">
        <v>0</v>
      </c>
      <c r="G97" s="95">
        <v>0</v>
      </c>
      <c r="H97" s="95">
        <v>0</v>
      </c>
      <c r="I97" s="95">
        <v>0</v>
      </c>
      <c r="J97" s="95">
        <v>0</v>
      </c>
      <c r="K97" s="95">
        <v>0</v>
      </c>
      <c r="L97" s="95">
        <v>0</v>
      </c>
      <c r="M97" s="95">
        <v>0</v>
      </c>
      <c r="N97" s="95">
        <v>0</v>
      </c>
      <c r="O97" s="95">
        <v>-3980</v>
      </c>
      <c r="P97" s="95">
        <v>0</v>
      </c>
      <c r="Q97" s="95">
        <v>0</v>
      </c>
      <c r="R97" s="95">
        <v>0</v>
      </c>
      <c r="S97" s="95">
        <v>0</v>
      </c>
      <c r="T97" s="95">
        <v>0</v>
      </c>
      <c r="U97" s="95">
        <v>0</v>
      </c>
      <c r="V97" s="95">
        <v>0</v>
      </c>
      <c r="W97" s="95">
        <v>-13432.74</v>
      </c>
      <c r="X97" s="95">
        <v>0</v>
      </c>
      <c r="Y97" s="95">
        <v>0</v>
      </c>
      <c r="Z97" s="95">
        <v>0</v>
      </c>
      <c r="AA97" s="95">
        <v>0</v>
      </c>
      <c r="AB97" s="95">
        <v>0</v>
      </c>
      <c r="AC97" s="95">
        <v>0</v>
      </c>
      <c r="AD97" s="95">
        <v>0</v>
      </c>
      <c r="AE97" s="95">
        <v>0</v>
      </c>
      <c r="AF97" s="95">
        <v>0</v>
      </c>
      <c r="AG97" s="95">
        <v>0</v>
      </c>
      <c r="AH97" s="95">
        <v>0</v>
      </c>
      <c r="AI97" s="95">
        <v>0</v>
      </c>
      <c r="AJ97" s="95">
        <v>0</v>
      </c>
      <c r="AK97" s="95">
        <v>0</v>
      </c>
      <c r="AL97" s="95">
        <v>0</v>
      </c>
      <c r="AM97" s="95">
        <v>0</v>
      </c>
      <c r="AN97" s="95">
        <v>0</v>
      </c>
      <c r="AO97" s="95">
        <v>0</v>
      </c>
      <c r="AP97" s="95">
        <v>0</v>
      </c>
      <c r="AQ97" s="95">
        <v>0</v>
      </c>
      <c r="AR97" s="95">
        <v>0</v>
      </c>
      <c r="AS97" s="95">
        <v>0</v>
      </c>
      <c r="AT97" s="95">
        <v>0</v>
      </c>
      <c r="AU97" s="95">
        <v>0</v>
      </c>
      <c r="AV97" s="95">
        <v>0</v>
      </c>
      <c r="AW97" s="95">
        <v>0</v>
      </c>
      <c r="AX97" s="95">
        <v>0</v>
      </c>
      <c r="AY97" s="95">
        <v>0</v>
      </c>
      <c r="AZ97" s="95">
        <v>0</v>
      </c>
      <c r="BA97" s="95">
        <v>0</v>
      </c>
      <c r="BB97" s="95">
        <v>0</v>
      </c>
      <c r="BC97" s="95">
        <v>0</v>
      </c>
      <c r="BD97" s="95">
        <v>-7142.28</v>
      </c>
      <c r="BE97" s="95">
        <v>0</v>
      </c>
      <c r="BF97" s="95">
        <v>0</v>
      </c>
      <c r="BG97" s="95">
        <v>0</v>
      </c>
      <c r="BH97" s="95">
        <v>0</v>
      </c>
      <c r="BI97" s="95">
        <v>0</v>
      </c>
      <c r="BJ97" s="95">
        <v>0</v>
      </c>
      <c r="BK97" s="95">
        <v>0</v>
      </c>
      <c r="BL97" s="95">
        <v>-33451.980000000003</v>
      </c>
      <c r="BM97" s="95">
        <v>0</v>
      </c>
      <c r="BN97" s="95">
        <v>0</v>
      </c>
      <c r="BO97" s="95">
        <v>0</v>
      </c>
      <c r="BP97" s="95">
        <v>0</v>
      </c>
      <c r="BQ97" s="95">
        <v>0</v>
      </c>
      <c r="BR97" s="121">
        <v>-126741.2</v>
      </c>
      <c r="BS97" s="95">
        <v>0</v>
      </c>
      <c r="BT97" s="95">
        <v>0</v>
      </c>
      <c r="BU97" s="121">
        <v>-34729.19</v>
      </c>
      <c r="BV97" s="95">
        <v>0</v>
      </c>
      <c r="BW97" s="95">
        <v>0</v>
      </c>
      <c r="BX97" s="95">
        <v>0</v>
      </c>
      <c r="BY97" s="95">
        <v>0</v>
      </c>
      <c r="BZ97" s="95">
        <v>0</v>
      </c>
      <c r="CA97" s="95">
        <v>0</v>
      </c>
      <c r="CB97" s="95">
        <v>0</v>
      </c>
      <c r="CC97" s="95">
        <v>0</v>
      </c>
      <c r="CD97" s="95">
        <v>0</v>
      </c>
      <c r="CE97" s="95">
        <v>0</v>
      </c>
      <c r="CF97" s="95">
        <v>0</v>
      </c>
      <c r="CG97" s="95">
        <v>0</v>
      </c>
      <c r="CH97" s="95">
        <v>0</v>
      </c>
      <c r="CI97" s="95">
        <v>0</v>
      </c>
      <c r="CJ97" s="95">
        <v>0</v>
      </c>
      <c r="CK97" s="95">
        <v>0</v>
      </c>
      <c r="CL97" s="95">
        <v>0</v>
      </c>
    </row>
    <row r="98" spans="1:90" ht="13.2" customHeight="1" x14ac:dyDescent="0.25">
      <c r="A98" s="93" t="s">
        <v>1713</v>
      </c>
      <c r="B98" s="94" t="s">
        <v>1362</v>
      </c>
      <c r="C98" s="95">
        <v>0</v>
      </c>
      <c r="D98" s="95">
        <v>0</v>
      </c>
      <c r="E98" s="95">
        <v>0</v>
      </c>
      <c r="F98" s="95">
        <v>0</v>
      </c>
      <c r="G98" s="95">
        <v>0</v>
      </c>
      <c r="H98" s="95">
        <v>0</v>
      </c>
      <c r="I98" s="95">
        <v>0</v>
      </c>
      <c r="J98" s="95">
        <v>0</v>
      </c>
      <c r="K98" s="95">
        <v>0</v>
      </c>
      <c r="L98" s="95">
        <v>0</v>
      </c>
      <c r="M98" s="95">
        <v>0</v>
      </c>
      <c r="N98" s="95">
        <v>0</v>
      </c>
      <c r="O98" s="95">
        <v>0</v>
      </c>
      <c r="P98" s="95">
        <v>0</v>
      </c>
      <c r="Q98" s="95">
        <v>0</v>
      </c>
      <c r="R98" s="95">
        <v>0</v>
      </c>
      <c r="S98" s="95">
        <v>0</v>
      </c>
      <c r="T98" s="95">
        <v>0</v>
      </c>
      <c r="U98" s="95">
        <v>0</v>
      </c>
      <c r="V98" s="95">
        <v>0</v>
      </c>
      <c r="W98" s="95">
        <v>0</v>
      </c>
      <c r="X98" s="95">
        <v>0</v>
      </c>
      <c r="Y98" s="95">
        <v>0</v>
      </c>
      <c r="Z98" s="95">
        <v>0</v>
      </c>
      <c r="AA98" s="95">
        <v>0</v>
      </c>
      <c r="AB98" s="95">
        <v>0</v>
      </c>
      <c r="AC98" s="95">
        <v>0</v>
      </c>
      <c r="AD98" s="95">
        <v>0</v>
      </c>
      <c r="AE98" s="95">
        <v>0</v>
      </c>
      <c r="AF98" s="95">
        <v>0</v>
      </c>
      <c r="AG98" s="95">
        <v>0</v>
      </c>
      <c r="AH98" s="95">
        <v>0</v>
      </c>
      <c r="AI98" s="95">
        <v>0</v>
      </c>
      <c r="AJ98" s="95">
        <v>0</v>
      </c>
      <c r="AK98" s="95">
        <v>0</v>
      </c>
      <c r="AL98" s="95">
        <v>0</v>
      </c>
      <c r="AM98" s="95">
        <v>0</v>
      </c>
      <c r="AN98" s="95">
        <v>-502636.96</v>
      </c>
      <c r="AO98" s="95">
        <v>0</v>
      </c>
      <c r="AP98" s="95">
        <v>0</v>
      </c>
      <c r="AQ98" s="95">
        <v>0</v>
      </c>
      <c r="AR98" s="95">
        <v>0</v>
      </c>
      <c r="AS98" s="95">
        <v>0</v>
      </c>
      <c r="AT98" s="95">
        <v>0</v>
      </c>
      <c r="AU98" s="95">
        <v>0</v>
      </c>
      <c r="AV98" s="95">
        <v>0</v>
      </c>
      <c r="AW98" s="95">
        <v>0</v>
      </c>
      <c r="AX98" s="95">
        <v>0</v>
      </c>
      <c r="AY98" s="95">
        <v>0</v>
      </c>
      <c r="AZ98" s="95">
        <v>0</v>
      </c>
      <c r="BA98" s="95">
        <v>0</v>
      </c>
      <c r="BB98" s="95">
        <v>0</v>
      </c>
      <c r="BC98" s="95">
        <v>0</v>
      </c>
      <c r="BD98" s="95">
        <v>0</v>
      </c>
      <c r="BE98" s="95">
        <v>0</v>
      </c>
      <c r="BF98" s="95">
        <v>0</v>
      </c>
      <c r="BG98" s="95">
        <v>0</v>
      </c>
      <c r="BH98" s="95">
        <v>0</v>
      </c>
      <c r="BI98" s="95">
        <v>0</v>
      </c>
      <c r="BJ98" s="95">
        <v>0</v>
      </c>
      <c r="BK98" s="95">
        <v>0</v>
      </c>
      <c r="BL98" s="95">
        <v>-6744.05</v>
      </c>
      <c r="BM98" s="95">
        <v>0</v>
      </c>
      <c r="BN98" s="95">
        <v>0</v>
      </c>
      <c r="BO98" s="95">
        <v>0</v>
      </c>
      <c r="BP98" s="95">
        <v>0</v>
      </c>
      <c r="BQ98" s="95">
        <v>0</v>
      </c>
      <c r="BR98" s="95">
        <v>-277557.92</v>
      </c>
      <c r="BS98" s="95">
        <v>0</v>
      </c>
      <c r="BT98" s="95">
        <v>0</v>
      </c>
      <c r="BU98" s="95">
        <v>0</v>
      </c>
      <c r="BV98" s="95">
        <v>-2994.4</v>
      </c>
      <c r="BW98" s="95">
        <v>0</v>
      </c>
      <c r="BX98" s="95">
        <v>0</v>
      </c>
      <c r="BY98" s="95">
        <v>0</v>
      </c>
      <c r="BZ98" s="95">
        <v>0</v>
      </c>
      <c r="CA98" s="95">
        <v>0</v>
      </c>
      <c r="CB98" s="95">
        <v>0</v>
      </c>
      <c r="CC98" s="95">
        <v>0</v>
      </c>
      <c r="CD98" s="95">
        <v>0</v>
      </c>
      <c r="CE98" s="95">
        <v>0</v>
      </c>
      <c r="CF98" s="95">
        <v>0</v>
      </c>
      <c r="CG98" s="95">
        <v>0</v>
      </c>
      <c r="CH98" s="95">
        <v>0</v>
      </c>
      <c r="CI98" s="95">
        <v>0</v>
      </c>
      <c r="CJ98" s="95">
        <v>0</v>
      </c>
      <c r="CK98" s="95">
        <v>0</v>
      </c>
      <c r="CL98" s="95">
        <v>0</v>
      </c>
    </row>
    <row r="99" spans="1:90" ht="13.2" customHeight="1" x14ac:dyDescent="0.25">
      <c r="A99" s="93" t="s">
        <v>126</v>
      </c>
      <c r="B99" s="94" t="s">
        <v>1714</v>
      </c>
      <c r="C99" s="95">
        <v>-1891754.3</v>
      </c>
      <c r="D99" s="95">
        <v>-38180.9</v>
      </c>
      <c r="E99" s="95">
        <v>-60616.160000000003</v>
      </c>
      <c r="F99" s="95">
        <v>-18826.080000000002</v>
      </c>
      <c r="G99" s="95">
        <v>-41212.559999999998</v>
      </c>
      <c r="H99" s="95">
        <v>-67672.36</v>
      </c>
      <c r="I99" s="95">
        <v>-30893.42</v>
      </c>
      <c r="J99" s="95">
        <v>-303969.08</v>
      </c>
      <c r="K99" s="95">
        <v>-165689.18</v>
      </c>
      <c r="L99" s="95">
        <v>-289181.33</v>
      </c>
      <c r="M99" s="95">
        <v>-283910.15999999997</v>
      </c>
      <c r="N99" s="95">
        <v>-9291.52</v>
      </c>
      <c r="O99" s="95">
        <v>-50967.14</v>
      </c>
      <c r="P99" s="95">
        <v>-69203.149999999994</v>
      </c>
      <c r="Q99" s="95">
        <v>-18689.36</v>
      </c>
      <c r="R99" s="95">
        <v>-269931.06</v>
      </c>
      <c r="S99" s="95">
        <v>-157647.18</v>
      </c>
      <c r="T99" s="95">
        <v>-19065.259999999998</v>
      </c>
      <c r="U99" s="95">
        <v>-87742.76</v>
      </c>
      <c r="V99" s="95">
        <v>-2820.6</v>
      </c>
      <c r="W99" s="95">
        <v>-556881.18999999994</v>
      </c>
      <c r="X99" s="95">
        <v>-5868.24</v>
      </c>
      <c r="Y99" s="95">
        <v>-78215.44</v>
      </c>
      <c r="Z99" s="95">
        <v>-34324.080000000002</v>
      </c>
      <c r="AA99" s="95">
        <v>-7667.84</v>
      </c>
      <c r="AB99" s="95">
        <v>-26447.96</v>
      </c>
      <c r="AC99" s="95">
        <v>-262881.59999999998</v>
      </c>
      <c r="AD99" s="95">
        <v>-156476.88</v>
      </c>
      <c r="AE99" s="95">
        <v>-39558.480000000003</v>
      </c>
      <c r="AF99" s="95">
        <v>-22351.919999999998</v>
      </c>
      <c r="AG99" s="95">
        <v>-18235.28</v>
      </c>
      <c r="AH99" s="95">
        <v>-33785.279999999999</v>
      </c>
      <c r="AI99" s="95">
        <v>-25057.919999999998</v>
      </c>
      <c r="AJ99" s="95">
        <v>-76988</v>
      </c>
      <c r="AK99" s="95">
        <v>-33027.78</v>
      </c>
      <c r="AL99" s="95">
        <v>-46870.559999999998</v>
      </c>
      <c r="AM99" s="95">
        <v>-18040.12</v>
      </c>
      <c r="AN99" s="95">
        <v>-27012.16</v>
      </c>
      <c r="AO99" s="95">
        <v>-8746.32</v>
      </c>
      <c r="AP99" s="95">
        <v>-32080.639999999999</v>
      </c>
      <c r="AQ99" s="95">
        <v>-9151.44</v>
      </c>
      <c r="AR99" s="95">
        <v>-37011.42</v>
      </c>
      <c r="AS99" s="95">
        <v>-58348.4</v>
      </c>
      <c r="AT99" s="95">
        <v>-74724.800000000003</v>
      </c>
      <c r="AU99" s="95">
        <v>-38969.97</v>
      </c>
      <c r="AV99" s="95">
        <v>-35610.239999999998</v>
      </c>
      <c r="AW99" s="95">
        <v>-3433.38</v>
      </c>
      <c r="AX99" s="95">
        <v>-48931.27</v>
      </c>
      <c r="AY99" s="95">
        <v>-36091.040000000001</v>
      </c>
      <c r="AZ99" s="95">
        <v>-6953.04</v>
      </c>
      <c r="BA99" s="95">
        <v>-540312.98</v>
      </c>
      <c r="BB99" s="95">
        <v>-9270.56</v>
      </c>
      <c r="BC99" s="95">
        <v>-879042.2</v>
      </c>
      <c r="BD99" s="95">
        <v>-275762.11</v>
      </c>
      <c r="BE99" s="95">
        <v>-18960.64</v>
      </c>
      <c r="BF99" s="95">
        <v>-92291.94</v>
      </c>
      <c r="BG99" s="95">
        <v>-53262.84</v>
      </c>
      <c r="BH99" s="95">
        <v>-8749.8799999999992</v>
      </c>
      <c r="BI99" s="95">
        <v>-2898.96</v>
      </c>
      <c r="BJ99" s="95">
        <v>-117737.44</v>
      </c>
      <c r="BK99" s="95">
        <v>-51657.52</v>
      </c>
      <c r="BL99" s="95">
        <v>-325290.7</v>
      </c>
      <c r="BM99" s="95">
        <v>-190542.64</v>
      </c>
      <c r="BN99" s="95">
        <v>-58525.38</v>
      </c>
      <c r="BO99" s="95">
        <v>-80433.960000000006</v>
      </c>
      <c r="BP99" s="95">
        <v>-129257.92</v>
      </c>
      <c r="BQ99" s="95">
        <v>-159379.92000000001</v>
      </c>
      <c r="BR99" s="121">
        <v>-32144.240000000002</v>
      </c>
      <c r="BS99" s="121">
        <v>-19887.599999999999</v>
      </c>
      <c r="BT99" s="121">
        <v>-82594.27</v>
      </c>
      <c r="BU99" s="121">
        <v>-696678.8</v>
      </c>
      <c r="BV99" s="121">
        <v>-7102.72</v>
      </c>
      <c r="BW99" s="121">
        <v>-138283.82</v>
      </c>
      <c r="BX99" s="121">
        <v>-74280.759999999995</v>
      </c>
      <c r="BY99" s="121">
        <v>-19989.86</v>
      </c>
      <c r="BZ99" s="121">
        <v>-209793.76</v>
      </c>
      <c r="CA99" s="121">
        <v>-151558.16</v>
      </c>
      <c r="CB99" s="121">
        <v>-296328.96000000002</v>
      </c>
      <c r="CC99" s="121">
        <v>-60180.92</v>
      </c>
      <c r="CD99" s="121">
        <v>-202568.08</v>
      </c>
      <c r="CE99" s="121">
        <v>-106848.96000000001</v>
      </c>
      <c r="CF99" s="121">
        <v>-1865.6</v>
      </c>
      <c r="CG99" s="121">
        <v>-6479.92</v>
      </c>
      <c r="CH99" s="121">
        <v>-41156.32</v>
      </c>
      <c r="CI99" s="121">
        <v>-10999.04</v>
      </c>
      <c r="CJ99" s="121">
        <v>-249379.94</v>
      </c>
      <c r="CK99" s="121">
        <v>-1051.52</v>
      </c>
      <c r="CL99" s="121">
        <v>-62451.53</v>
      </c>
    </row>
    <row r="100" spans="1:90" ht="13.2" customHeight="1" x14ac:dyDescent="0.25">
      <c r="A100" s="93" t="s">
        <v>127</v>
      </c>
      <c r="B100" s="94" t="s">
        <v>1715</v>
      </c>
      <c r="C100" s="95">
        <v>-867869.26</v>
      </c>
      <c r="D100" s="95">
        <v>-36600.699999999997</v>
      </c>
      <c r="E100" s="95">
        <v>-37588.800000000003</v>
      </c>
      <c r="F100" s="95">
        <v>-3699.28</v>
      </c>
      <c r="G100" s="95">
        <v>-11213.36</v>
      </c>
      <c r="H100" s="95">
        <v>-2537.52</v>
      </c>
      <c r="I100" s="95">
        <v>-5457.34</v>
      </c>
      <c r="J100" s="95">
        <v>-140372.19</v>
      </c>
      <c r="K100" s="95">
        <v>-20247.68</v>
      </c>
      <c r="L100" s="95">
        <v>-186210.62</v>
      </c>
      <c r="M100" s="95">
        <v>-321487.59999999998</v>
      </c>
      <c r="N100" s="95">
        <v>-1410.72</v>
      </c>
      <c r="O100" s="95">
        <v>-118559.59</v>
      </c>
      <c r="P100" s="95">
        <v>-57950.09</v>
      </c>
      <c r="Q100" s="95">
        <v>-15982.96</v>
      </c>
      <c r="R100" s="95">
        <v>-735980.35</v>
      </c>
      <c r="S100" s="95">
        <v>-86660.479999999996</v>
      </c>
      <c r="T100" s="95">
        <v>-39731.07</v>
      </c>
      <c r="U100" s="95">
        <v>-33874.400000000001</v>
      </c>
      <c r="V100" s="95">
        <v>-6286.28</v>
      </c>
      <c r="W100" s="95">
        <v>-1360217.92</v>
      </c>
      <c r="X100" s="95">
        <v>-7567.36</v>
      </c>
      <c r="Y100" s="95">
        <v>-162472.16</v>
      </c>
      <c r="Z100" s="95">
        <v>-36270.800000000003</v>
      </c>
      <c r="AA100" s="95">
        <v>-3109.52</v>
      </c>
      <c r="AB100" s="95">
        <v>-6941.68</v>
      </c>
      <c r="AC100" s="95">
        <v>-188929.36</v>
      </c>
      <c r="AD100" s="95">
        <v>-87898.48</v>
      </c>
      <c r="AE100" s="95">
        <v>-12964.16</v>
      </c>
      <c r="AF100" s="95">
        <v>-8998.56</v>
      </c>
      <c r="AG100" s="95">
        <v>-13231.28</v>
      </c>
      <c r="AH100" s="95">
        <v>-2120.7199999999998</v>
      </c>
      <c r="AI100" s="95">
        <v>-6359.12</v>
      </c>
      <c r="AJ100" s="95">
        <v>-5350.88</v>
      </c>
      <c r="AK100" s="95">
        <v>-327610.96000000002</v>
      </c>
      <c r="AL100" s="95">
        <v>-8429.36</v>
      </c>
      <c r="AM100" s="95">
        <v>-8449</v>
      </c>
      <c r="AN100" s="95">
        <v>-4119.92</v>
      </c>
      <c r="AO100" s="95">
        <v>-7111.36</v>
      </c>
      <c r="AP100" s="95">
        <v>-15735.6</v>
      </c>
      <c r="AQ100" s="95">
        <v>-4314.72</v>
      </c>
      <c r="AR100" s="95">
        <v>-145231.6</v>
      </c>
      <c r="AS100" s="95">
        <v>-7500.24</v>
      </c>
      <c r="AT100" s="95">
        <v>-29940.400000000001</v>
      </c>
      <c r="AU100" s="95">
        <v>-23956.21</v>
      </c>
      <c r="AV100" s="95">
        <v>-12497.04</v>
      </c>
      <c r="AW100" s="95">
        <v>-668.6</v>
      </c>
      <c r="AX100" s="95">
        <v>-8180.52</v>
      </c>
      <c r="AY100" s="95">
        <v>-3652.8</v>
      </c>
      <c r="AZ100" s="95">
        <v>-1965.04</v>
      </c>
      <c r="BA100" s="95">
        <v>-275455.18</v>
      </c>
      <c r="BB100" s="95">
        <v>-5876.16</v>
      </c>
      <c r="BC100" s="95">
        <v>-845930.8</v>
      </c>
      <c r="BD100" s="95">
        <v>-192346.97</v>
      </c>
      <c r="BE100" s="95">
        <v>-15027.94</v>
      </c>
      <c r="BF100" s="95">
        <v>-38797.440000000002</v>
      </c>
      <c r="BG100" s="95">
        <v>-223542.68</v>
      </c>
      <c r="BH100" s="95">
        <v>-2656.16</v>
      </c>
      <c r="BI100" s="95">
        <v>-3560.16</v>
      </c>
      <c r="BJ100" s="95">
        <v>-25622.880000000001</v>
      </c>
      <c r="BK100" s="95">
        <v>-107121.24</v>
      </c>
      <c r="BL100" s="95">
        <v>-575081.30000000005</v>
      </c>
      <c r="BM100" s="95">
        <v>-69461.36</v>
      </c>
      <c r="BN100" s="95">
        <v>-24020</v>
      </c>
      <c r="BO100" s="95">
        <v>-39612.400000000001</v>
      </c>
      <c r="BP100" s="95">
        <v>-26961.03</v>
      </c>
      <c r="BQ100" s="95">
        <v>-133310.39999999999</v>
      </c>
      <c r="BR100" s="121">
        <v>-121159.92</v>
      </c>
      <c r="BS100" s="121">
        <v>-13368.96</v>
      </c>
      <c r="BT100" s="121">
        <v>-69849.41</v>
      </c>
      <c r="BU100" s="121">
        <v>-685854.24</v>
      </c>
      <c r="BV100" s="95">
        <v>0</v>
      </c>
      <c r="BW100" s="121">
        <v>-39394.44</v>
      </c>
      <c r="BX100" s="121">
        <v>-141601.56</v>
      </c>
      <c r="BY100" s="121">
        <v>-8668.8799999999992</v>
      </c>
      <c r="BZ100" s="121">
        <v>-40450.879999999997</v>
      </c>
      <c r="CA100" s="121">
        <v>-27838.080000000002</v>
      </c>
      <c r="CB100" s="121">
        <v>-147193.92000000001</v>
      </c>
      <c r="CC100" s="121">
        <v>-91157.78</v>
      </c>
      <c r="CD100" s="121">
        <v>-137773.92000000001</v>
      </c>
      <c r="CE100" s="121">
        <v>-73205.399999999994</v>
      </c>
      <c r="CF100" s="121">
        <v>-3103.44</v>
      </c>
      <c r="CG100" s="121">
        <v>-1506</v>
      </c>
      <c r="CH100" s="121">
        <v>-114.4</v>
      </c>
      <c r="CI100" s="121">
        <v>-2323.92</v>
      </c>
      <c r="CJ100" s="121">
        <v>-64698</v>
      </c>
      <c r="CK100" s="121">
        <v>-2422.2399999999998</v>
      </c>
      <c r="CL100" s="121">
        <v>-8567.4</v>
      </c>
    </row>
    <row r="101" spans="1:90" ht="13.2" customHeight="1" x14ac:dyDescent="0.25">
      <c r="A101" s="93" t="s">
        <v>1716</v>
      </c>
      <c r="B101" s="99" t="s">
        <v>1363</v>
      </c>
      <c r="C101" s="95">
        <v>-1048278.86</v>
      </c>
      <c r="D101" s="95">
        <v>-9022.06</v>
      </c>
      <c r="E101" s="95">
        <v>-20328.66</v>
      </c>
      <c r="F101" s="95">
        <v>-22184.25</v>
      </c>
      <c r="G101" s="95">
        <v>-38862.629999999997</v>
      </c>
      <c r="H101" s="95">
        <v>-43014.87</v>
      </c>
      <c r="I101" s="95">
        <v>-1847.53</v>
      </c>
      <c r="J101" s="95">
        <v>-171779.47</v>
      </c>
      <c r="K101" s="95">
        <v>-25798.17</v>
      </c>
      <c r="L101" s="95">
        <v>-37739.31</v>
      </c>
      <c r="M101" s="95">
        <v>-65550.63</v>
      </c>
      <c r="N101" s="95">
        <v>-8574.99</v>
      </c>
      <c r="O101" s="95">
        <v>-339313.99</v>
      </c>
      <c r="P101" s="95">
        <v>-8403.0499999999993</v>
      </c>
      <c r="Q101" s="95">
        <v>-10359.469999999999</v>
      </c>
      <c r="R101" s="95">
        <v>-100088.49</v>
      </c>
      <c r="S101" s="95">
        <v>-30659.84</v>
      </c>
      <c r="T101" s="95">
        <v>-2805</v>
      </c>
      <c r="U101" s="95">
        <v>-3768.56</v>
      </c>
      <c r="V101" s="95">
        <v>-291.60000000000002</v>
      </c>
      <c r="W101" s="95">
        <v>-1157690.24</v>
      </c>
      <c r="X101" s="95">
        <v>-4039.64</v>
      </c>
      <c r="Y101" s="95">
        <v>-2744.58</v>
      </c>
      <c r="Z101" s="95">
        <v>-6081</v>
      </c>
      <c r="AA101" s="95">
        <v>-1985.94</v>
      </c>
      <c r="AB101" s="95">
        <v>-4469.07</v>
      </c>
      <c r="AC101" s="95">
        <v>-589.53</v>
      </c>
      <c r="AD101" s="95">
        <v>0</v>
      </c>
      <c r="AE101" s="95">
        <v>-1725.3</v>
      </c>
      <c r="AF101" s="95">
        <v>-3197.18</v>
      </c>
      <c r="AG101" s="95">
        <v>-3897</v>
      </c>
      <c r="AH101" s="95">
        <v>0</v>
      </c>
      <c r="AI101" s="95">
        <v>0</v>
      </c>
      <c r="AJ101" s="95">
        <v>-22833.18</v>
      </c>
      <c r="AK101" s="95">
        <v>-4601989.47</v>
      </c>
      <c r="AL101" s="95">
        <v>-7140.12</v>
      </c>
      <c r="AM101" s="95">
        <v>-17560.28</v>
      </c>
      <c r="AN101" s="95">
        <v>-36219.06</v>
      </c>
      <c r="AO101" s="95">
        <v>-24068.91</v>
      </c>
      <c r="AP101" s="95">
        <v>-3003.93</v>
      </c>
      <c r="AQ101" s="95">
        <v>-2788.46</v>
      </c>
      <c r="AR101" s="95">
        <v>-681134.14</v>
      </c>
      <c r="AS101" s="95">
        <v>-6970.78</v>
      </c>
      <c r="AT101" s="95">
        <v>-29380.83</v>
      </c>
      <c r="AU101" s="95">
        <v>-6189.98</v>
      </c>
      <c r="AV101" s="95">
        <v>-5173.71</v>
      </c>
      <c r="AW101" s="95">
        <v>-10603.31</v>
      </c>
      <c r="AX101" s="95">
        <v>-40415.42</v>
      </c>
      <c r="AY101" s="95">
        <v>-5735.34</v>
      </c>
      <c r="AZ101" s="95">
        <v>-3236.46</v>
      </c>
      <c r="BA101" s="95">
        <v>-193038.75</v>
      </c>
      <c r="BB101" s="95">
        <v>-8992.2000000000007</v>
      </c>
      <c r="BC101" s="95">
        <v>-845095.11</v>
      </c>
      <c r="BD101" s="95">
        <v>-206757.56</v>
      </c>
      <c r="BE101" s="95">
        <v>-2091.9899999999998</v>
      </c>
      <c r="BF101" s="95">
        <v>-1852.07</v>
      </c>
      <c r="BG101" s="95">
        <v>-375182.36</v>
      </c>
      <c r="BH101" s="95">
        <v>-1463.84</v>
      </c>
      <c r="BI101" s="95">
        <v>-2374.25</v>
      </c>
      <c r="BJ101" s="95">
        <v>-3671.16</v>
      </c>
      <c r="BK101" s="95">
        <v>-10495.01</v>
      </c>
      <c r="BL101" s="95">
        <v>-229896.91</v>
      </c>
      <c r="BM101" s="95">
        <v>-25840.23</v>
      </c>
      <c r="BN101" s="95">
        <v>-1329.31</v>
      </c>
      <c r="BO101" s="95">
        <v>-3881.18</v>
      </c>
      <c r="BP101" s="95">
        <v>-8008.74</v>
      </c>
      <c r="BQ101" s="95">
        <v>-5984.16</v>
      </c>
      <c r="BR101" s="95">
        <v>-3037733.77</v>
      </c>
      <c r="BS101" s="95">
        <v>-14904.27</v>
      </c>
      <c r="BT101" s="95">
        <v>-41773.089999999997</v>
      </c>
      <c r="BU101" s="95">
        <v>-322027.62</v>
      </c>
      <c r="BV101" s="95">
        <v>-10805.7</v>
      </c>
      <c r="BW101" s="95">
        <v>-24686.15</v>
      </c>
      <c r="BX101" s="95">
        <v>-108781.28</v>
      </c>
      <c r="BY101" s="95">
        <v>-2658.06</v>
      </c>
      <c r="BZ101" s="95">
        <v>-11244</v>
      </c>
      <c r="CA101" s="95">
        <v>-7425.21</v>
      </c>
      <c r="CB101" s="95">
        <v>-6246.6</v>
      </c>
      <c r="CC101" s="95">
        <v>-21149.06</v>
      </c>
      <c r="CD101" s="95">
        <v>-86019.69</v>
      </c>
      <c r="CE101" s="95">
        <v>-62548.26</v>
      </c>
      <c r="CF101" s="95">
        <v>-846.36</v>
      </c>
      <c r="CG101" s="95">
        <v>-35724.959999999999</v>
      </c>
      <c r="CH101" s="95">
        <v>-3392.19</v>
      </c>
      <c r="CI101" s="95">
        <v>-14282.22</v>
      </c>
      <c r="CJ101" s="95">
        <v>-3290.63</v>
      </c>
      <c r="CK101" s="95">
        <v>-1832.73</v>
      </c>
      <c r="CL101" s="95">
        <v>-9797.99</v>
      </c>
    </row>
    <row r="102" spans="1:90" ht="13.2" customHeight="1" x14ac:dyDescent="0.25">
      <c r="A102" s="93" t="s">
        <v>1717</v>
      </c>
      <c r="B102" s="99" t="s">
        <v>2272</v>
      </c>
      <c r="C102" s="95">
        <v>0</v>
      </c>
      <c r="D102" s="95">
        <v>0</v>
      </c>
      <c r="E102" s="95">
        <v>0</v>
      </c>
      <c r="F102" s="95">
        <v>0</v>
      </c>
      <c r="G102" s="95">
        <v>0</v>
      </c>
      <c r="H102" s="95">
        <v>0</v>
      </c>
      <c r="I102" s="95">
        <v>0</v>
      </c>
      <c r="J102" s="95">
        <v>0</v>
      </c>
      <c r="K102" s="95">
        <v>0</v>
      </c>
      <c r="L102" s="95">
        <v>0</v>
      </c>
      <c r="M102" s="95">
        <v>0</v>
      </c>
      <c r="N102" s="95">
        <v>0</v>
      </c>
      <c r="O102" s="95">
        <v>0</v>
      </c>
      <c r="P102" s="95">
        <v>0</v>
      </c>
      <c r="Q102" s="95">
        <v>0</v>
      </c>
      <c r="R102" s="95">
        <v>0</v>
      </c>
      <c r="S102" s="95">
        <v>0</v>
      </c>
      <c r="T102" s="95">
        <v>0</v>
      </c>
      <c r="U102" s="95">
        <v>0</v>
      </c>
      <c r="V102" s="95">
        <v>0</v>
      </c>
      <c r="W102" s="95">
        <v>0</v>
      </c>
      <c r="X102" s="95">
        <v>0</v>
      </c>
      <c r="Y102" s="95">
        <v>0</v>
      </c>
      <c r="Z102" s="95">
        <v>0</v>
      </c>
      <c r="AA102" s="95">
        <v>0</v>
      </c>
      <c r="AB102" s="95">
        <v>0</v>
      </c>
      <c r="AC102" s="95">
        <v>0</v>
      </c>
      <c r="AD102" s="95">
        <v>0</v>
      </c>
      <c r="AE102" s="95">
        <v>0</v>
      </c>
      <c r="AF102" s="95">
        <v>0</v>
      </c>
      <c r="AG102" s="95">
        <v>0</v>
      </c>
      <c r="AH102" s="95">
        <v>0</v>
      </c>
      <c r="AI102" s="95">
        <v>0</v>
      </c>
      <c r="AJ102" s="95">
        <v>0</v>
      </c>
      <c r="AK102" s="95">
        <v>0</v>
      </c>
      <c r="AL102" s="95">
        <v>0</v>
      </c>
      <c r="AM102" s="95">
        <v>0</v>
      </c>
      <c r="AN102" s="95">
        <v>0</v>
      </c>
      <c r="AO102" s="95">
        <v>0</v>
      </c>
      <c r="AP102" s="95">
        <v>0</v>
      </c>
      <c r="AQ102" s="95">
        <v>0</v>
      </c>
      <c r="AR102" s="95">
        <v>0</v>
      </c>
      <c r="AS102" s="95">
        <v>0</v>
      </c>
      <c r="AT102" s="95">
        <v>0</v>
      </c>
      <c r="AU102" s="95">
        <v>0</v>
      </c>
      <c r="AV102" s="95">
        <v>0</v>
      </c>
      <c r="AW102" s="95">
        <v>0</v>
      </c>
      <c r="AX102" s="95">
        <v>0</v>
      </c>
      <c r="AY102" s="95">
        <v>0</v>
      </c>
      <c r="AZ102" s="95">
        <v>0</v>
      </c>
      <c r="BA102" s="95">
        <v>0</v>
      </c>
      <c r="BB102" s="95">
        <v>0</v>
      </c>
      <c r="BC102" s="95">
        <v>0</v>
      </c>
      <c r="BD102" s="95">
        <v>0</v>
      </c>
      <c r="BE102" s="95">
        <v>0</v>
      </c>
      <c r="BF102" s="95">
        <v>0</v>
      </c>
      <c r="BG102" s="95">
        <v>0</v>
      </c>
      <c r="BH102" s="95">
        <v>0</v>
      </c>
      <c r="BI102" s="95">
        <v>0</v>
      </c>
      <c r="BJ102" s="95">
        <v>0</v>
      </c>
      <c r="BK102" s="95">
        <v>0</v>
      </c>
      <c r="BL102" s="95">
        <v>0</v>
      </c>
      <c r="BM102" s="95">
        <v>0</v>
      </c>
      <c r="BN102" s="95">
        <v>0</v>
      </c>
      <c r="BO102" s="95">
        <v>0</v>
      </c>
      <c r="BP102" s="95">
        <v>0</v>
      </c>
      <c r="BQ102" s="95">
        <v>0</v>
      </c>
      <c r="BR102" s="95">
        <v>0</v>
      </c>
      <c r="BS102" s="95">
        <v>0</v>
      </c>
      <c r="BT102" s="95">
        <v>0</v>
      </c>
      <c r="BU102" s="95">
        <v>0</v>
      </c>
      <c r="BV102" s="95">
        <v>0</v>
      </c>
      <c r="BW102" s="95">
        <v>0</v>
      </c>
      <c r="BX102" s="95">
        <v>0</v>
      </c>
      <c r="BY102" s="95">
        <v>0</v>
      </c>
      <c r="BZ102" s="95">
        <v>0</v>
      </c>
      <c r="CA102" s="95">
        <v>0</v>
      </c>
      <c r="CB102" s="95">
        <v>0</v>
      </c>
      <c r="CC102" s="95">
        <v>0</v>
      </c>
      <c r="CD102" s="95">
        <v>0</v>
      </c>
      <c r="CE102" s="95">
        <v>0</v>
      </c>
      <c r="CF102" s="95">
        <v>0</v>
      </c>
      <c r="CG102" s="95">
        <v>0</v>
      </c>
      <c r="CH102" s="95">
        <v>0</v>
      </c>
      <c r="CI102" s="95">
        <v>0</v>
      </c>
      <c r="CJ102" s="95">
        <v>0</v>
      </c>
      <c r="CK102" s="95">
        <v>0</v>
      </c>
      <c r="CL102" s="95">
        <v>0</v>
      </c>
    </row>
    <row r="103" spans="1:90" ht="13.2" customHeight="1" x14ac:dyDescent="0.25">
      <c r="A103" s="93" t="s">
        <v>128</v>
      </c>
      <c r="B103" s="94" t="s">
        <v>1718</v>
      </c>
      <c r="C103" s="95">
        <v>-186329.48</v>
      </c>
      <c r="D103" s="95">
        <v>0</v>
      </c>
      <c r="E103" s="95">
        <v>0</v>
      </c>
      <c r="F103" s="95">
        <v>0</v>
      </c>
      <c r="G103" s="95">
        <v>0</v>
      </c>
      <c r="H103" s="95">
        <v>0</v>
      </c>
      <c r="I103" s="95">
        <v>0</v>
      </c>
      <c r="J103" s="95">
        <v>0</v>
      </c>
      <c r="K103" s="95">
        <v>0</v>
      </c>
      <c r="L103" s="95">
        <v>0</v>
      </c>
      <c r="M103" s="95">
        <v>0</v>
      </c>
      <c r="N103" s="95">
        <v>0</v>
      </c>
      <c r="O103" s="95">
        <v>0</v>
      </c>
      <c r="P103" s="95">
        <v>0</v>
      </c>
      <c r="Q103" s="95">
        <v>0</v>
      </c>
      <c r="R103" s="95">
        <v>0</v>
      </c>
      <c r="S103" s="95">
        <v>0</v>
      </c>
      <c r="T103" s="95">
        <v>0</v>
      </c>
      <c r="U103" s="95">
        <v>0</v>
      </c>
      <c r="V103" s="95">
        <v>0</v>
      </c>
      <c r="W103" s="95">
        <v>0</v>
      </c>
      <c r="X103" s="95">
        <v>0</v>
      </c>
      <c r="Y103" s="95">
        <v>0</v>
      </c>
      <c r="Z103" s="95">
        <v>0</v>
      </c>
      <c r="AA103" s="95">
        <v>0</v>
      </c>
      <c r="AB103" s="95">
        <v>0</v>
      </c>
      <c r="AC103" s="95">
        <v>0</v>
      </c>
      <c r="AD103" s="95">
        <v>0</v>
      </c>
      <c r="AE103" s="95">
        <v>0</v>
      </c>
      <c r="AF103" s="95">
        <v>0</v>
      </c>
      <c r="AG103" s="95">
        <v>0</v>
      </c>
      <c r="AH103" s="95">
        <v>0</v>
      </c>
      <c r="AI103" s="95">
        <v>0</v>
      </c>
      <c r="AJ103" s="95">
        <v>0</v>
      </c>
      <c r="AK103" s="95">
        <v>0</v>
      </c>
      <c r="AL103" s="95">
        <v>0</v>
      </c>
      <c r="AM103" s="95">
        <v>0</v>
      </c>
      <c r="AN103" s="95">
        <v>0</v>
      </c>
      <c r="AO103" s="95">
        <v>0</v>
      </c>
      <c r="AP103" s="95">
        <v>0</v>
      </c>
      <c r="AQ103" s="95">
        <v>0</v>
      </c>
      <c r="AR103" s="95">
        <v>0</v>
      </c>
      <c r="AS103" s="95">
        <v>0</v>
      </c>
      <c r="AT103" s="95">
        <v>0</v>
      </c>
      <c r="AU103" s="95">
        <v>0</v>
      </c>
      <c r="AV103" s="95">
        <v>0</v>
      </c>
      <c r="AW103" s="95">
        <v>0</v>
      </c>
      <c r="AX103" s="95">
        <v>0</v>
      </c>
      <c r="AY103" s="95">
        <v>0</v>
      </c>
      <c r="AZ103" s="95">
        <v>0</v>
      </c>
      <c r="BA103" s="95">
        <v>0</v>
      </c>
      <c r="BB103" s="95">
        <v>0</v>
      </c>
      <c r="BC103" s="95">
        <v>0</v>
      </c>
      <c r="BD103" s="95">
        <v>0</v>
      </c>
      <c r="BE103" s="95">
        <v>0</v>
      </c>
      <c r="BF103" s="95">
        <v>0</v>
      </c>
      <c r="BG103" s="95">
        <v>0</v>
      </c>
      <c r="BH103" s="95">
        <v>0</v>
      </c>
      <c r="BI103" s="95">
        <v>0</v>
      </c>
      <c r="BJ103" s="95">
        <v>0</v>
      </c>
      <c r="BK103" s="95">
        <v>0</v>
      </c>
      <c r="BL103" s="95">
        <v>0</v>
      </c>
      <c r="BM103" s="95">
        <v>0</v>
      </c>
      <c r="BN103" s="95">
        <v>0</v>
      </c>
      <c r="BO103" s="95">
        <v>0</v>
      </c>
      <c r="BP103" s="95">
        <v>0</v>
      </c>
      <c r="BQ103" s="95">
        <v>0</v>
      </c>
      <c r="BR103" s="121">
        <v>0</v>
      </c>
      <c r="BS103" s="95">
        <v>0</v>
      </c>
      <c r="BT103" s="121">
        <v>0</v>
      </c>
      <c r="BU103" s="121">
        <v>0</v>
      </c>
      <c r="BV103" s="95">
        <v>0</v>
      </c>
      <c r="BW103" s="95">
        <v>0</v>
      </c>
      <c r="BX103" s="95">
        <v>0</v>
      </c>
      <c r="BY103" s="121">
        <v>0</v>
      </c>
      <c r="BZ103" s="95">
        <v>0</v>
      </c>
      <c r="CA103" s="95">
        <v>0</v>
      </c>
      <c r="CB103" s="95">
        <v>0</v>
      </c>
      <c r="CC103" s="95">
        <v>0</v>
      </c>
      <c r="CD103" s="95">
        <v>0</v>
      </c>
      <c r="CE103" s="95">
        <v>0</v>
      </c>
      <c r="CF103" s="95">
        <v>0</v>
      </c>
      <c r="CG103" s="95">
        <v>0</v>
      </c>
      <c r="CH103" s="95">
        <v>0</v>
      </c>
      <c r="CI103" s="121">
        <v>0</v>
      </c>
      <c r="CJ103" s="95">
        <v>0</v>
      </c>
      <c r="CK103" s="121">
        <v>0</v>
      </c>
      <c r="CL103" s="95">
        <v>0</v>
      </c>
    </row>
    <row r="104" spans="1:90" ht="13.2" customHeight="1" x14ac:dyDescent="0.25">
      <c r="A104" s="93" t="s">
        <v>129</v>
      </c>
      <c r="B104" s="94" t="s">
        <v>1214</v>
      </c>
      <c r="C104" s="95">
        <v>6248.32</v>
      </c>
      <c r="D104" s="95">
        <v>0</v>
      </c>
      <c r="E104" s="95">
        <v>0</v>
      </c>
      <c r="F104" s="95">
        <v>0</v>
      </c>
      <c r="G104" s="95">
        <v>0</v>
      </c>
      <c r="H104" s="95">
        <v>0</v>
      </c>
      <c r="I104" s="95">
        <v>0</v>
      </c>
      <c r="J104" s="95">
        <v>0</v>
      </c>
      <c r="K104" s="95">
        <v>0</v>
      </c>
      <c r="L104" s="95">
        <v>0</v>
      </c>
      <c r="M104" s="95">
        <v>0</v>
      </c>
      <c r="N104" s="95">
        <v>0</v>
      </c>
      <c r="O104" s="95">
        <v>178704.69</v>
      </c>
      <c r="P104" s="95">
        <v>0</v>
      </c>
      <c r="Q104" s="95">
        <v>0</v>
      </c>
      <c r="R104" s="95">
        <v>0</v>
      </c>
      <c r="S104" s="95">
        <v>0</v>
      </c>
      <c r="T104" s="95">
        <v>0</v>
      </c>
      <c r="U104" s="95">
        <v>0</v>
      </c>
      <c r="V104" s="95">
        <v>0</v>
      </c>
      <c r="W104" s="95">
        <v>0</v>
      </c>
      <c r="X104" s="95">
        <v>0</v>
      </c>
      <c r="Y104" s="95">
        <v>0</v>
      </c>
      <c r="Z104" s="95">
        <v>0</v>
      </c>
      <c r="AA104" s="95">
        <v>0</v>
      </c>
      <c r="AB104" s="95">
        <v>0</v>
      </c>
      <c r="AC104" s="95">
        <v>0</v>
      </c>
      <c r="AD104" s="95">
        <v>0</v>
      </c>
      <c r="AE104" s="95">
        <v>0</v>
      </c>
      <c r="AF104" s="95">
        <v>0</v>
      </c>
      <c r="AG104" s="95">
        <v>0</v>
      </c>
      <c r="AH104" s="95">
        <v>0</v>
      </c>
      <c r="AI104" s="95">
        <v>0</v>
      </c>
      <c r="AJ104" s="95">
        <v>0</v>
      </c>
      <c r="AK104" s="95">
        <v>0</v>
      </c>
      <c r="AL104" s="95">
        <v>0</v>
      </c>
      <c r="AM104" s="95">
        <v>0</v>
      </c>
      <c r="AN104" s="95">
        <v>0</v>
      </c>
      <c r="AO104" s="95">
        <v>0</v>
      </c>
      <c r="AP104" s="95">
        <v>0</v>
      </c>
      <c r="AQ104" s="95">
        <v>0</v>
      </c>
      <c r="AR104" s="95">
        <v>0</v>
      </c>
      <c r="AS104" s="95">
        <v>0</v>
      </c>
      <c r="AT104" s="95">
        <v>0</v>
      </c>
      <c r="AU104" s="95">
        <v>0</v>
      </c>
      <c r="AV104" s="95">
        <v>0</v>
      </c>
      <c r="AW104" s="95">
        <v>0</v>
      </c>
      <c r="AX104" s="95">
        <v>0</v>
      </c>
      <c r="AY104" s="95">
        <v>0</v>
      </c>
      <c r="AZ104" s="95">
        <v>0</v>
      </c>
      <c r="BA104" s="95">
        <v>0</v>
      </c>
      <c r="BB104" s="95">
        <v>0</v>
      </c>
      <c r="BC104" s="95">
        <v>22000000</v>
      </c>
      <c r="BD104" s="95">
        <v>17551.3</v>
      </c>
      <c r="BE104" s="95">
        <v>0</v>
      </c>
      <c r="BF104" s="95">
        <v>0</v>
      </c>
      <c r="BG104" s="95">
        <v>0</v>
      </c>
      <c r="BH104" s="95">
        <v>0</v>
      </c>
      <c r="BI104" s="95">
        <v>0</v>
      </c>
      <c r="BJ104" s="95">
        <v>0</v>
      </c>
      <c r="BK104" s="95">
        <v>0</v>
      </c>
      <c r="BL104" s="95">
        <v>0</v>
      </c>
      <c r="BM104" s="95">
        <v>0</v>
      </c>
      <c r="BN104" s="95">
        <v>0</v>
      </c>
      <c r="BO104" s="95">
        <v>0</v>
      </c>
      <c r="BP104" s="95">
        <v>0</v>
      </c>
      <c r="BQ104" s="95">
        <v>0</v>
      </c>
      <c r="BR104" s="95">
        <v>0</v>
      </c>
      <c r="BS104" s="95">
        <v>0</v>
      </c>
      <c r="BT104" s="95">
        <v>0</v>
      </c>
      <c r="BU104" s="95">
        <v>0</v>
      </c>
      <c r="BV104" s="95">
        <v>0</v>
      </c>
      <c r="BW104" s="95">
        <v>0</v>
      </c>
      <c r="BX104" s="95">
        <v>0</v>
      </c>
      <c r="BY104" s="95">
        <v>0</v>
      </c>
      <c r="BZ104" s="95">
        <v>0</v>
      </c>
      <c r="CA104" s="95">
        <v>0</v>
      </c>
      <c r="CB104" s="95">
        <v>0</v>
      </c>
      <c r="CC104" s="95">
        <v>0</v>
      </c>
      <c r="CD104" s="95">
        <v>0</v>
      </c>
      <c r="CE104" s="121">
        <v>0</v>
      </c>
      <c r="CF104" s="95">
        <v>0</v>
      </c>
      <c r="CG104" s="95">
        <v>0</v>
      </c>
      <c r="CH104" s="95">
        <v>0</v>
      </c>
      <c r="CI104" s="95">
        <v>0</v>
      </c>
      <c r="CJ104" s="95">
        <v>0</v>
      </c>
      <c r="CK104" s="95">
        <v>0</v>
      </c>
      <c r="CL104" s="95">
        <v>0</v>
      </c>
    </row>
    <row r="105" spans="1:90" ht="13.2" customHeight="1" x14ac:dyDescent="0.25">
      <c r="A105" s="93" t="s">
        <v>1066</v>
      </c>
      <c r="B105" s="94" t="s">
        <v>1067</v>
      </c>
      <c r="C105" s="95">
        <v>0</v>
      </c>
      <c r="D105" s="95">
        <v>0</v>
      </c>
      <c r="E105" s="95">
        <v>0</v>
      </c>
      <c r="F105" s="95">
        <v>0</v>
      </c>
      <c r="G105" s="95">
        <v>0</v>
      </c>
      <c r="H105" s="95">
        <v>0</v>
      </c>
      <c r="I105" s="95">
        <v>0</v>
      </c>
      <c r="J105" s="95">
        <v>0</v>
      </c>
      <c r="K105" s="95">
        <v>0</v>
      </c>
      <c r="L105" s="95">
        <v>0</v>
      </c>
      <c r="M105" s="95">
        <v>0</v>
      </c>
      <c r="N105" s="95">
        <v>0</v>
      </c>
      <c r="O105" s="95">
        <v>0</v>
      </c>
      <c r="P105" s="95">
        <v>0</v>
      </c>
      <c r="Q105" s="95">
        <v>0</v>
      </c>
      <c r="R105" s="95">
        <v>0</v>
      </c>
      <c r="S105" s="95">
        <v>0</v>
      </c>
      <c r="T105" s="95">
        <v>0</v>
      </c>
      <c r="U105" s="95">
        <v>0</v>
      </c>
      <c r="V105" s="95">
        <v>0</v>
      </c>
      <c r="W105" s="95">
        <v>0</v>
      </c>
      <c r="X105" s="95">
        <v>0</v>
      </c>
      <c r="Y105" s="95">
        <v>0</v>
      </c>
      <c r="Z105" s="95">
        <v>0</v>
      </c>
      <c r="AA105" s="95">
        <v>0</v>
      </c>
      <c r="AB105" s="95">
        <v>0</v>
      </c>
      <c r="AC105" s="95">
        <v>0</v>
      </c>
      <c r="AD105" s="95">
        <v>0</v>
      </c>
      <c r="AE105" s="95">
        <v>0</v>
      </c>
      <c r="AF105" s="95">
        <v>0</v>
      </c>
      <c r="AG105" s="95">
        <v>0</v>
      </c>
      <c r="AH105" s="95">
        <v>0</v>
      </c>
      <c r="AI105" s="95">
        <v>0</v>
      </c>
      <c r="AJ105" s="95">
        <v>0</v>
      </c>
      <c r="AK105" s="95">
        <v>0</v>
      </c>
      <c r="AL105" s="95">
        <v>0</v>
      </c>
      <c r="AM105" s="95">
        <v>0</v>
      </c>
      <c r="AN105" s="95">
        <v>0</v>
      </c>
      <c r="AO105" s="95">
        <v>0</v>
      </c>
      <c r="AP105" s="95">
        <v>0</v>
      </c>
      <c r="AQ105" s="95">
        <v>0</v>
      </c>
      <c r="AR105" s="95">
        <v>0</v>
      </c>
      <c r="AS105" s="95">
        <v>0</v>
      </c>
      <c r="AT105" s="95">
        <v>0</v>
      </c>
      <c r="AU105" s="95">
        <v>0</v>
      </c>
      <c r="AV105" s="95">
        <v>0</v>
      </c>
      <c r="AW105" s="95">
        <v>0</v>
      </c>
      <c r="AX105" s="95">
        <v>0</v>
      </c>
      <c r="AY105" s="95">
        <v>0</v>
      </c>
      <c r="AZ105" s="95">
        <v>0</v>
      </c>
      <c r="BA105" s="95">
        <v>0</v>
      </c>
      <c r="BB105" s="95">
        <v>0</v>
      </c>
      <c r="BC105" s="95">
        <v>0</v>
      </c>
      <c r="BD105" s="95">
        <v>0</v>
      </c>
      <c r="BE105" s="95">
        <v>0</v>
      </c>
      <c r="BF105" s="95">
        <v>0</v>
      </c>
      <c r="BG105" s="95">
        <v>0</v>
      </c>
      <c r="BH105" s="95">
        <v>0</v>
      </c>
      <c r="BI105" s="95">
        <v>0</v>
      </c>
      <c r="BJ105" s="95">
        <v>0</v>
      </c>
      <c r="BK105" s="95">
        <v>0</v>
      </c>
      <c r="BL105" s="95">
        <v>0</v>
      </c>
      <c r="BM105" s="95">
        <v>0</v>
      </c>
      <c r="BN105" s="95">
        <v>0</v>
      </c>
      <c r="BO105" s="95">
        <v>0</v>
      </c>
      <c r="BP105" s="95">
        <v>0</v>
      </c>
      <c r="BQ105" s="95">
        <v>0</v>
      </c>
      <c r="BR105" s="95">
        <v>0</v>
      </c>
      <c r="BS105" s="95">
        <v>0</v>
      </c>
      <c r="BT105" s="95">
        <v>0</v>
      </c>
      <c r="BU105" s="95">
        <v>0</v>
      </c>
      <c r="BV105" s="95">
        <v>0</v>
      </c>
      <c r="BW105" s="95">
        <v>0</v>
      </c>
      <c r="BX105" s="95">
        <v>0</v>
      </c>
      <c r="BY105" s="95">
        <v>0</v>
      </c>
      <c r="BZ105" s="95">
        <v>0</v>
      </c>
      <c r="CA105" s="95">
        <v>0</v>
      </c>
      <c r="CB105" s="95">
        <v>0</v>
      </c>
      <c r="CC105" s="95">
        <v>0</v>
      </c>
      <c r="CD105" s="95">
        <v>0</v>
      </c>
      <c r="CE105" s="95">
        <v>0</v>
      </c>
      <c r="CF105" s="95">
        <v>0</v>
      </c>
      <c r="CG105" s="95">
        <v>0</v>
      </c>
      <c r="CH105" s="95">
        <v>0</v>
      </c>
      <c r="CI105" s="95">
        <v>0</v>
      </c>
      <c r="CJ105" s="95">
        <v>0</v>
      </c>
      <c r="CK105" s="95">
        <v>0</v>
      </c>
      <c r="CL105" s="95">
        <v>0</v>
      </c>
    </row>
    <row r="106" spans="1:90" ht="13.2" customHeight="1" x14ac:dyDescent="0.25">
      <c r="A106" s="93" t="s">
        <v>1068</v>
      </c>
      <c r="B106" s="94" t="s">
        <v>1069</v>
      </c>
      <c r="C106" s="95">
        <v>0</v>
      </c>
      <c r="D106" s="95">
        <v>0</v>
      </c>
      <c r="E106" s="95">
        <v>0</v>
      </c>
      <c r="F106" s="95">
        <v>0</v>
      </c>
      <c r="G106" s="95">
        <v>0</v>
      </c>
      <c r="H106" s="95">
        <v>0</v>
      </c>
      <c r="I106" s="95">
        <v>0</v>
      </c>
      <c r="J106" s="95">
        <v>0</v>
      </c>
      <c r="K106" s="95">
        <v>0</v>
      </c>
      <c r="L106" s="95">
        <v>0</v>
      </c>
      <c r="M106" s="95">
        <v>0</v>
      </c>
      <c r="N106" s="95">
        <v>0</v>
      </c>
      <c r="O106" s="95">
        <v>0</v>
      </c>
      <c r="P106" s="95">
        <v>0</v>
      </c>
      <c r="Q106" s="95">
        <v>0</v>
      </c>
      <c r="R106" s="95">
        <v>0</v>
      </c>
      <c r="S106" s="95">
        <v>0</v>
      </c>
      <c r="T106" s="95">
        <v>0</v>
      </c>
      <c r="U106" s="95">
        <v>0</v>
      </c>
      <c r="V106" s="95">
        <v>0</v>
      </c>
      <c r="W106" s="95">
        <v>0</v>
      </c>
      <c r="X106" s="95">
        <v>0</v>
      </c>
      <c r="Y106" s="95">
        <v>0</v>
      </c>
      <c r="Z106" s="95">
        <v>0</v>
      </c>
      <c r="AA106" s="95">
        <v>0</v>
      </c>
      <c r="AB106" s="95">
        <v>0</v>
      </c>
      <c r="AC106" s="95">
        <v>0</v>
      </c>
      <c r="AD106" s="95">
        <v>0</v>
      </c>
      <c r="AE106" s="95">
        <v>0</v>
      </c>
      <c r="AF106" s="95">
        <v>0</v>
      </c>
      <c r="AG106" s="95">
        <v>0</v>
      </c>
      <c r="AH106" s="95">
        <v>0</v>
      </c>
      <c r="AI106" s="95">
        <v>0</v>
      </c>
      <c r="AJ106" s="95">
        <v>0</v>
      </c>
      <c r="AK106" s="95">
        <v>0</v>
      </c>
      <c r="AL106" s="95">
        <v>0</v>
      </c>
      <c r="AM106" s="95">
        <v>0</v>
      </c>
      <c r="AN106" s="95">
        <v>0</v>
      </c>
      <c r="AO106" s="95">
        <v>0</v>
      </c>
      <c r="AP106" s="95">
        <v>0</v>
      </c>
      <c r="AQ106" s="95">
        <v>0</v>
      </c>
      <c r="AR106" s="95">
        <v>0</v>
      </c>
      <c r="AS106" s="95">
        <v>0</v>
      </c>
      <c r="AT106" s="95">
        <v>0</v>
      </c>
      <c r="AU106" s="95">
        <v>0</v>
      </c>
      <c r="AV106" s="95">
        <v>0</v>
      </c>
      <c r="AW106" s="95">
        <v>0</v>
      </c>
      <c r="AX106" s="95">
        <v>0</v>
      </c>
      <c r="AY106" s="95">
        <v>0</v>
      </c>
      <c r="AZ106" s="95">
        <v>0</v>
      </c>
      <c r="BA106" s="95">
        <v>0</v>
      </c>
      <c r="BB106" s="95">
        <v>0</v>
      </c>
      <c r="BC106" s="95">
        <v>0</v>
      </c>
      <c r="BD106" s="95">
        <v>0</v>
      </c>
      <c r="BE106" s="95">
        <v>0</v>
      </c>
      <c r="BF106" s="95">
        <v>0</v>
      </c>
      <c r="BG106" s="95">
        <v>0</v>
      </c>
      <c r="BH106" s="95">
        <v>0</v>
      </c>
      <c r="BI106" s="95">
        <v>0</v>
      </c>
      <c r="BJ106" s="95">
        <v>0</v>
      </c>
      <c r="BK106" s="95">
        <v>0</v>
      </c>
      <c r="BL106" s="95">
        <v>0</v>
      </c>
      <c r="BM106" s="95">
        <v>0</v>
      </c>
      <c r="BN106" s="95">
        <v>0</v>
      </c>
      <c r="BO106" s="95">
        <v>0</v>
      </c>
      <c r="BP106" s="95">
        <v>0</v>
      </c>
      <c r="BQ106" s="95">
        <v>0</v>
      </c>
      <c r="BR106" s="95">
        <v>0</v>
      </c>
      <c r="BS106" s="95">
        <v>0</v>
      </c>
      <c r="BT106" s="95">
        <v>0</v>
      </c>
      <c r="BU106" s="95">
        <v>0</v>
      </c>
      <c r="BV106" s="95">
        <v>0</v>
      </c>
      <c r="BW106" s="95">
        <v>0</v>
      </c>
      <c r="BX106" s="95">
        <v>0</v>
      </c>
      <c r="BY106" s="95">
        <v>0</v>
      </c>
      <c r="BZ106" s="95">
        <v>0</v>
      </c>
      <c r="CA106" s="95">
        <v>0</v>
      </c>
      <c r="CB106" s="95">
        <v>0</v>
      </c>
      <c r="CC106" s="95">
        <v>0</v>
      </c>
      <c r="CD106" s="95">
        <v>0</v>
      </c>
      <c r="CE106" s="95">
        <v>0</v>
      </c>
      <c r="CF106" s="95">
        <v>0</v>
      </c>
      <c r="CG106" s="95">
        <v>0</v>
      </c>
      <c r="CH106" s="95">
        <v>0</v>
      </c>
      <c r="CI106" s="95">
        <v>0</v>
      </c>
      <c r="CJ106" s="95">
        <v>0</v>
      </c>
      <c r="CK106" s="95">
        <v>0</v>
      </c>
      <c r="CL106" s="95">
        <v>0</v>
      </c>
    </row>
    <row r="107" spans="1:90" ht="13.2" customHeight="1" x14ac:dyDescent="0.25">
      <c r="A107" s="93" t="s">
        <v>1070</v>
      </c>
      <c r="B107" s="94" t="s">
        <v>1071</v>
      </c>
      <c r="C107" s="95">
        <v>3250</v>
      </c>
      <c r="D107" s="95">
        <v>0</v>
      </c>
      <c r="E107" s="95">
        <v>0</v>
      </c>
      <c r="F107" s="95">
        <v>0</v>
      </c>
      <c r="G107" s="95">
        <v>0</v>
      </c>
      <c r="H107" s="95">
        <v>0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0</v>
      </c>
      <c r="O107" s="95">
        <v>0</v>
      </c>
      <c r="P107" s="95">
        <v>0</v>
      </c>
      <c r="Q107" s="95">
        <v>0</v>
      </c>
      <c r="R107" s="95">
        <v>0</v>
      </c>
      <c r="S107" s="95">
        <v>0</v>
      </c>
      <c r="T107" s="95">
        <v>0</v>
      </c>
      <c r="U107" s="95">
        <v>0</v>
      </c>
      <c r="V107" s="95">
        <v>0</v>
      </c>
      <c r="W107" s="95">
        <v>0</v>
      </c>
      <c r="X107" s="95">
        <v>0</v>
      </c>
      <c r="Y107" s="95">
        <v>0</v>
      </c>
      <c r="Z107" s="95">
        <v>0</v>
      </c>
      <c r="AA107" s="95">
        <v>0</v>
      </c>
      <c r="AB107" s="95">
        <v>0</v>
      </c>
      <c r="AC107" s="95">
        <v>0</v>
      </c>
      <c r="AD107" s="95">
        <v>0</v>
      </c>
      <c r="AE107" s="95">
        <v>0</v>
      </c>
      <c r="AF107" s="95">
        <v>0</v>
      </c>
      <c r="AG107" s="95">
        <v>0</v>
      </c>
      <c r="AH107" s="95">
        <v>0</v>
      </c>
      <c r="AI107" s="95">
        <v>0</v>
      </c>
      <c r="AJ107" s="95">
        <v>0</v>
      </c>
      <c r="AK107" s="95">
        <v>36336.449999999997</v>
      </c>
      <c r="AL107" s="95">
        <v>0</v>
      </c>
      <c r="AM107" s="95">
        <v>0</v>
      </c>
      <c r="AN107" s="95">
        <v>0</v>
      </c>
      <c r="AO107" s="95">
        <v>0</v>
      </c>
      <c r="AP107" s="95">
        <v>0</v>
      </c>
      <c r="AQ107" s="95">
        <v>0</v>
      </c>
      <c r="AR107" s="95">
        <v>0</v>
      </c>
      <c r="AS107" s="95">
        <v>0</v>
      </c>
      <c r="AT107" s="95">
        <v>0</v>
      </c>
      <c r="AU107" s="95">
        <v>0</v>
      </c>
      <c r="AV107" s="95">
        <v>0</v>
      </c>
      <c r="AW107" s="95">
        <v>0</v>
      </c>
      <c r="AX107" s="95">
        <v>0</v>
      </c>
      <c r="AY107" s="95">
        <v>0</v>
      </c>
      <c r="AZ107" s="95">
        <v>0</v>
      </c>
      <c r="BA107" s="95">
        <v>0</v>
      </c>
      <c r="BB107" s="95">
        <v>0</v>
      </c>
      <c r="BC107" s="95">
        <v>0</v>
      </c>
      <c r="BD107" s="95">
        <v>0</v>
      </c>
      <c r="BE107" s="95">
        <v>0</v>
      </c>
      <c r="BF107" s="95">
        <v>0</v>
      </c>
      <c r="BG107" s="95">
        <v>0</v>
      </c>
      <c r="BH107" s="95">
        <v>0</v>
      </c>
      <c r="BI107" s="95">
        <v>0</v>
      </c>
      <c r="BJ107" s="95">
        <v>0</v>
      </c>
      <c r="BK107" s="95">
        <v>0</v>
      </c>
      <c r="BL107" s="95">
        <v>0</v>
      </c>
      <c r="BM107" s="95">
        <v>0</v>
      </c>
      <c r="BN107" s="95">
        <v>0</v>
      </c>
      <c r="BO107" s="95">
        <v>0</v>
      </c>
      <c r="BP107" s="95">
        <v>0</v>
      </c>
      <c r="BQ107" s="95">
        <v>0</v>
      </c>
      <c r="BR107" s="95">
        <v>0</v>
      </c>
      <c r="BS107" s="95">
        <v>0</v>
      </c>
      <c r="BT107" s="95">
        <v>0</v>
      </c>
      <c r="BU107" s="95">
        <v>0</v>
      </c>
      <c r="BV107" s="95">
        <v>0</v>
      </c>
      <c r="BW107" s="95">
        <v>0</v>
      </c>
      <c r="BX107" s="95">
        <v>0</v>
      </c>
      <c r="BY107" s="95">
        <v>0</v>
      </c>
      <c r="BZ107" s="95">
        <v>0</v>
      </c>
      <c r="CA107" s="95">
        <v>0</v>
      </c>
      <c r="CB107" s="95">
        <v>0</v>
      </c>
      <c r="CC107" s="95">
        <v>0</v>
      </c>
      <c r="CD107" s="95">
        <v>0</v>
      </c>
      <c r="CE107" s="95">
        <v>0</v>
      </c>
      <c r="CF107" s="95">
        <v>0</v>
      </c>
      <c r="CG107" s="95">
        <v>0</v>
      </c>
      <c r="CH107" s="95">
        <v>0</v>
      </c>
      <c r="CI107" s="95">
        <v>0</v>
      </c>
      <c r="CJ107" s="95">
        <v>0</v>
      </c>
      <c r="CK107" s="95">
        <v>0</v>
      </c>
      <c r="CL107" s="95">
        <v>0</v>
      </c>
    </row>
    <row r="108" spans="1:90" ht="13.2" customHeight="1" x14ac:dyDescent="0.25">
      <c r="A108" s="93" t="s">
        <v>139</v>
      </c>
      <c r="B108" s="94" t="s">
        <v>140</v>
      </c>
      <c r="C108" s="95">
        <v>0</v>
      </c>
      <c r="D108" s="95">
        <v>0</v>
      </c>
      <c r="E108" s="95">
        <v>0</v>
      </c>
      <c r="F108" s="95">
        <v>0</v>
      </c>
      <c r="G108" s="95">
        <v>0</v>
      </c>
      <c r="H108" s="95">
        <v>0</v>
      </c>
      <c r="I108" s="95">
        <v>0</v>
      </c>
      <c r="J108" s="95">
        <v>0</v>
      </c>
      <c r="K108" s="95">
        <v>0</v>
      </c>
      <c r="L108" s="95">
        <v>0</v>
      </c>
      <c r="M108" s="95">
        <v>0</v>
      </c>
      <c r="N108" s="95">
        <v>0</v>
      </c>
      <c r="O108" s="95">
        <v>0</v>
      </c>
      <c r="P108" s="95">
        <v>0</v>
      </c>
      <c r="Q108" s="95">
        <v>0</v>
      </c>
      <c r="R108" s="95">
        <v>0</v>
      </c>
      <c r="S108" s="95">
        <v>0</v>
      </c>
      <c r="T108" s="95">
        <v>0</v>
      </c>
      <c r="U108" s="95">
        <v>0</v>
      </c>
      <c r="V108" s="95">
        <v>0</v>
      </c>
      <c r="W108" s="95">
        <v>0</v>
      </c>
      <c r="X108" s="95">
        <v>0</v>
      </c>
      <c r="Y108" s="95">
        <v>0</v>
      </c>
      <c r="Z108" s="95">
        <v>0</v>
      </c>
      <c r="AA108" s="95">
        <v>0</v>
      </c>
      <c r="AB108" s="95">
        <v>0</v>
      </c>
      <c r="AC108" s="95">
        <v>0</v>
      </c>
      <c r="AD108" s="95">
        <v>0</v>
      </c>
      <c r="AE108" s="95">
        <v>0</v>
      </c>
      <c r="AF108" s="95">
        <v>0</v>
      </c>
      <c r="AG108" s="95">
        <v>0</v>
      </c>
      <c r="AH108" s="95">
        <v>0</v>
      </c>
      <c r="AI108" s="95">
        <v>0</v>
      </c>
      <c r="AJ108" s="95">
        <v>0</v>
      </c>
      <c r="AK108" s="95">
        <v>0</v>
      </c>
      <c r="AL108" s="95">
        <v>0</v>
      </c>
      <c r="AM108" s="95">
        <v>0</v>
      </c>
      <c r="AN108" s="95">
        <v>0</v>
      </c>
      <c r="AO108" s="95">
        <v>0</v>
      </c>
      <c r="AP108" s="95">
        <v>0</v>
      </c>
      <c r="AQ108" s="95">
        <v>0</v>
      </c>
      <c r="AR108" s="95">
        <v>0</v>
      </c>
      <c r="AS108" s="95">
        <v>0</v>
      </c>
      <c r="AT108" s="95">
        <v>0</v>
      </c>
      <c r="AU108" s="95">
        <v>0</v>
      </c>
      <c r="AV108" s="95">
        <v>0</v>
      </c>
      <c r="AW108" s="95">
        <v>0</v>
      </c>
      <c r="AX108" s="95">
        <v>0</v>
      </c>
      <c r="AY108" s="95">
        <v>0</v>
      </c>
      <c r="AZ108" s="95">
        <v>0</v>
      </c>
      <c r="BA108" s="95">
        <v>0</v>
      </c>
      <c r="BB108" s="95">
        <v>0</v>
      </c>
      <c r="BC108" s="95">
        <v>0</v>
      </c>
      <c r="BD108" s="95">
        <v>0</v>
      </c>
      <c r="BE108" s="95">
        <v>0</v>
      </c>
      <c r="BF108" s="95">
        <v>0</v>
      </c>
      <c r="BG108" s="95">
        <v>0</v>
      </c>
      <c r="BH108" s="95">
        <v>0</v>
      </c>
      <c r="BI108" s="95">
        <v>0</v>
      </c>
      <c r="BJ108" s="95">
        <v>0</v>
      </c>
      <c r="BK108" s="95">
        <v>0</v>
      </c>
      <c r="BL108" s="95">
        <v>0</v>
      </c>
      <c r="BM108" s="95">
        <v>0</v>
      </c>
      <c r="BN108" s="95">
        <v>0</v>
      </c>
      <c r="BO108" s="95">
        <v>0</v>
      </c>
      <c r="BP108" s="95">
        <v>0</v>
      </c>
      <c r="BQ108" s="95">
        <v>0</v>
      </c>
      <c r="BR108" s="121">
        <v>0</v>
      </c>
      <c r="BS108" s="95">
        <v>0</v>
      </c>
      <c r="BT108" s="95">
        <v>0</v>
      </c>
      <c r="BU108" s="95">
        <v>0</v>
      </c>
      <c r="BV108" s="95">
        <v>0</v>
      </c>
      <c r="BW108" s="95">
        <v>0</v>
      </c>
      <c r="BX108" s="95">
        <v>0</v>
      </c>
      <c r="BY108" s="95">
        <v>0</v>
      </c>
      <c r="BZ108" s="95">
        <v>0</v>
      </c>
      <c r="CA108" s="95">
        <v>0</v>
      </c>
      <c r="CB108" s="95">
        <v>0</v>
      </c>
      <c r="CC108" s="95">
        <v>0</v>
      </c>
      <c r="CD108" s="95">
        <v>0</v>
      </c>
      <c r="CE108" s="95">
        <v>0</v>
      </c>
      <c r="CF108" s="95">
        <v>0</v>
      </c>
      <c r="CG108" s="95">
        <v>0</v>
      </c>
      <c r="CH108" s="95">
        <v>0</v>
      </c>
      <c r="CI108" s="95">
        <v>0</v>
      </c>
      <c r="CJ108" s="95">
        <v>0</v>
      </c>
      <c r="CK108" s="95">
        <v>0</v>
      </c>
      <c r="CL108" s="95">
        <v>0</v>
      </c>
    </row>
    <row r="109" spans="1:90" ht="13.2" customHeight="1" x14ac:dyDescent="0.25">
      <c r="A109" s="93" t="s">
        <v>141</v>
      </c>
      <c r="B109" s="94" t="s">
        <v>142</v>
      </c>
      <c r="C109" s="95">
        <v>0</v>
      </c>
      <c r="D109" s="95">
        <v>0</v>
      </c>
      <c r="E109" s="95">
        <v>0</v>
      </c>
      <c r="F109" s="95">
        <v>0</v>
      </c>
      <c r="G109" s="95">
        <v>0</v>
      </c>
      <c r="H109" s="95">
        <v>0</v>
      </c>
      <c r="I109" s="95">
        <v>0</v>
      </c>
      <c r="J109" s="95">
        <v>0</v>
      </c>
      <c r="K109" s="95">
        <v>0</v>
      </c>
      <c r="L109" s="95">
        <v>0</v>
      </c>
      <c r="M109" s="95">
        <v>0</v>
      </c>
      <c r="N109" s="95">
        <v>0</v>
      </c>
      <c r="O109" s="95">
        <v>0</v>
      </c>
      <c r="P109" s="95">
        <v>0</v>
      </c>
      <c r="Q109" s="95">
        <v>0</v>
      </c>
      <c r="R109" s="95">
        <v>0</v>
      </c>
      <c r="S109" s="95">
        <v>0</v>
      </c>
      <c r="T109" s="95">
        <v>0</v>
      </c>
      <c r="U109" s="95">
        <v>0</v>
      </c>
      <c r="V109" s="95">
        <v>0</v>
      </c>
      <c r="W109" s="95">
        <v>0</v>
      </c>
      <c r="X109" s="95">
        <v>0</v>
      </c>
      <c r="Y109" s="95">
        <v>0</v>
      </c>
      <c r="Z109" s="95">
        <v>0</v>
      </c>
      <c r="AA109" s="95">
        <v>0</v>
      </c>
      <c r="AB109" s="95">
        <v>0</v>
      </c>
      <c r="AC109" s="95">
        <v>0</v>
      </c>
      <c r="AD109" s="95">
        <v>0</v>
      </c>
      <c r="AE109" s="95">
        <v>0</v>
      </c>
      <c r="AF109" s="95">
        <v>0</v>
      </c>
      <c r="AG109" s="95">
        <v>0</v>
      </c>
      <c r="AH109" s="95">
        <v>0</v>
      </c>
      <c r="AI109" s="95">
        <v>0</v>
      </c>
      <c r="AJ109" s="95">
        <v>0</v>
      </c>
      <c r="AK109" s="95">
        <v>0</v>
      </c>
      <c r="AL109" s="95">
        <v>0</v>
      </c>
      <c r="AM109" s="95">
        <v>0</v>
      </c>
      <c r="AN109" s="95">
        <v>1404017.2</v>
      </c>
      <c r="AO109" s="95">
        <v>125134</v>
      </c>
      <c r="AP109" s="95">
        <v>0</v>
      </c>
      <c r="AQ109" s="95">
        <v>0</v>
      </c>
      <c r="AR109" s="95">
        <v>0</v>
      </c>
      <c r="AS109" s="95">
        <v>0</v>
      </c>
      <c r="AT109" s="95">
        <v>0</v>
      </c>
      <c r="AU109" s="95">
        <v>0</v>
      </c>
      <c r="AV109" s="95">
        <v>0</v>
      </c>
      <c r="AW109" s="95">
        <v>0</v>
      </c>
      <c r="AX109" s="95">
        <v>0</v>
      </c>
      <c r="AY109" s="95">
        <v>0</v>
      </c>
      <c r="AZ109" s="95">
        <v>0</v>
      </c>
      <c r="BA109" s="95">
        <v>0</v>
      </c>
      <c r="BB109" s="95">
        <v>0</v>
      </c>
      <c r="BC109" s="95">
        <v>0</v>
      </c>
      <c r="BD109" s="95">
        <v>617686.47</v>
      </c>
      <c r="BE109" s="95">
        <v>0</v>
      </c>
      <c r="BF109" s="95">
        <v>0</v>
      </c>
      <c r="BG109" s="95">
        <v>0</v>
      </c>
      <c r="BH109" s="95">
        <v>0</v>
      </c>
      <c r="BI109" s="95">
        <v>0</v>
      </c>
      <c r="BJ109" s="95">
        <v>0</v>
      </c>
      <c r="BK109" s="95">
        <v>0</v>
      </c>
      <c r="BL109" s="95">
        <v>0</v>
      </c>
      <c r="BM109" s="95">
        <v>0</v>
      </c>
      <c r="BN109" s="95">
        <v>0</v>
      </c>
      <c r="BO109" s="95">
        <v>0</v>
      </c>
      <c r="BP109" s="95">
        <v>0</v>
      </c>
      <c r="BQ109" s="95">
        <v>0</v>
      </c>
      <c r="BR109" s="95">
        <v>0</v>
      </c>
      <c r="BS109" s="95">
        <v>0</v>
      </c>
      <c r="BT109" s="95">
        <v>0</v>
      </c>
      <c r="BU109" s="121">
        <v>0</v>
      </c>
      <c r="BV109" s="121">
        <v>611922.05000000005</v>
      </c>
      <c r="BW109" s="95">
        <v>0</v>
      </c>
      <c r="BX109" s="95">
        <v>0</v>
      </c>
      <c r="BY109" s="95">
        <v>0</v>
      </c>
      <c r="BZ109" s="95">
        <v>0</v>
      </c>
      <c r="CA109" s="95">
        <v>0</v>
      </c>
      <c r="CB109" s="95">
        <v>0</v>
      </c>
      <c r="CC109" s="95">
        <v>0</v>
      </c>
      <c r="CD109" s="95">
        <v>0</v>
      </c>
      <c r="CE109" s="121">
        <v>0</v>
      </c>
      <c r="CF109" s="95">
        <v>0</v>
      </c>
      <c r="CG109" s="95">
        <v>0</v>
      </c>
      <c r="CH109" s="95">
        <v>0</v>
      </c>
      <c r="CI109" s="95">
        <v>5990</v>
      </c>
      <c r="CJ109" s="95">
        <v>0</v>
      </c>
      <c r="CK109" s="95">
        <v>0</v>
      </c>
      <c r="CL109" s="95">
        <v>0</v>
      </c>
    </row>
    <row r="110" spans="1:90" ht="13.2" customHeight="1" x14ac:dyDescent="0.25">
      <c r="A110" s="93" t="s">
        <v>143</v>
      </c>
      <c r="B110" s="94" t="s">
        <v>144</v>
      </c>
      <c r="C110" s="95">
        <v>0</v>
      </c>
      <c r="D110" s="95">
        <v>0</v>
      </c>
      <c r="E110" s="95">
        <v>0</v>
      </c>
      <c r="F110" s="95">
        <v>0</v>
      </c>
      <c r="G110" s="95">
        <v>0</v>
      </c>
      <c r="H110" s="95">
        <v>0</v>
      </c>
      <c r="I110" s="95">
        <v>0</v>
      </c>
      <c r="J110" s="95">
        <v>0</v>
      </c>
      <c r="K110" s="95">
        <v>0</v>
      </c>
      <c r="L110" s="95">
        <v>0</v>
      </c>
      <c r="M110" s="95">
        <v>0</v>
      </c>
      <c r="N110" s="95">
        <v>0</v>
      </c>
      <c r="O110" s="95">
        <v>0</v>
      </c>
      <c r="P110" s="95">
        <v>0</v>
      </c>
      <c r="Q110" s="95">
        <v>0</v>
      </c>
      <c r="R110" s="95">
        <v>0</v>
      </c>
      <c r="S110" s="95">
        <v>0</v>
      </c>
      <c r="T110" s="95">
        <v>0</v>
      </c>
      <c r="U110" s="95">
        <v>0</v>
      </c>
      <c r="V110" s="95">
        <v>0</v>
      </c>
      <c r="W110" s="95">
        <v>0</v>
      </c>
      <c r="X110" s="95">
        <v>0</v>
      </c>
      <c r="Y110" s="95">
        <v>0</v>
      </c>
      <c r="Z110" s="95">
        <v>0</v>
      </c>
      <c r="AA110" s="95">
        <v>0</v>
      </c>
      <c r="AB110" s="95">
        <v>0</v>
      </c>
      <c r="AC110" s="95">
        <v>0</v>
      </c>
      <c r="AD110" s="95">
        <v>0</v>
      </c>
      <c r="AE110" s="95">
        <v>0</v>
      </c>
      <c r="AF110" s="95">
        <v>0</v>
      </c>
      <c r="AG110" s="95">
        <v>0</v>
      </c>
      <c r="AH110" s="95">
        <v>0</v>
      </c>
      <c r="AI110" s="95">
        <v>0</v>
      </c>
      <c r="AJ110" s="95">
        <v>0</v>
      </c>
      <c r="AK110" s="95">
        <v>0</v>
      </c>
      <c r="AL110" s="95">
        <v>0</v>
      </c>
      <c r="AM110" s="95">
        <v>0</v>
      </c>
      <c r="AN110" s="95">
        <v>0</v>
      </c>
      <c r="AO110" s="95">
        <v>0</v>
      </c>
      <c r="AP110" s="95">
        <v>0</v>
      </c>
      <c r="AQ110" s="95">
        <v>0</v>
      </c>
      <c r="AR110" s="95">
        <v>0</v>
      </c>
      <c r="AS110" s="95">
        <v>0</v>
      </c>
      <c r="AT110" s="95">
        <v>0</v>
      </c>
      <c r="AU110" s="95">
        <v>0</v>
      </c>
      <c r="AV110" s="95">
        <v>0</v>
      </c>
      <c r="AW110" s="95">
        <v>0</v>
      </c>
      <c r="AX110" s="95">
        <v>0</v>
      </c>
      <c r="AY110" s="95">
        <v>0</v>
      </c>
      <c r="AZ110" s="95">
        <v>0</v>
      </c>
      <c r="BA110" s="95">
        <v>0</v>
      </c>
      <c r="BB110" s="95">
        <v>0</v>
      </c>
      <c r="BC110" s="95">
        <v>0</v>
      </c>
      <c r="BD110" s="95">
        <v>138263.42000000001</v>
      </c>
      <c r="BE110" s="95">
        <v>0</v>
      </c>
      <c r="BF110" s="95">
        <v>0</v>
      </c>
      <c r="BG110" s="95">
        <v>0</v>
      </c>
      <c r="BH110" s="95">
        <v>0</v>
      </c>
      <c r="BI110" s="95">
        <v>0</v>
      </c>
      <c r="BJ110" s="95">
        <v>0</v>
      </c>
      <c r="BK110" s="95">
        <v>0</v>
      </c>
      <c r="BL110" s="95">
        <v>0</v>
      </c>
      <c r="BM110" s="95">
        <v>0</v>
      </c>
      <c r="BN110" s="95">
        <v>0</v>
      </c>
      <c r="BO110" s="95">
        <v>0</v>
      </c>
      <c r="BP110" s="95">
        <v>0</v>
      </c>
      <c r="BQ110" s="95">
        <v>0</v>
      </c>
      <c r="BR110" s="95">
        <v>0</v>
      </c>
      <c r="BS110" s="95">
        <v>0</v>
      </c>
      <c r="BT110" s="95">
        <v>0</v>
      </c>
      <c r="BU110" s="121">
        <v>0</v>
      </c>
      <c r="BV110" s="121">
        <v>0</v>
      </c>
      <c r="BW110" s="95">
        <v>0</v>
      </c>
      <c r="BX110" s="95">
        <v>0</v>
      </c>
      <c r="BY110" s="95">
        <v>0</v>
      </c>
      <c r="BZ110" s="95">
        <v>0</v>
      </c>
      <c r="CA110" s="95">
        <v>0</v>
      </c>
      <c r="CB110" s="95">
        <v>0</v>
      </c>
      <c r="CC110" s="95">
        <v>0</v>
      </c>
      <c r="CD110" s="95">
        <v>0</v>
      </c>
      <c r="CE110" s="121">
        <v>0</v>
      </c>
      <c r="CF110" s="95">
        <v>0</v>
      </c>
      <c r="CG110" s="95">
        <v>0</v>
      </c>
      <c r="CH110" s="95">
        <v>0</v>
      </c>
      <c r="CI110" s="95">
        <v>0</v>
      </c>
      <c r="CJ110" s="95">
        <v>0</v>
      </c>
      <c r="CK110" s="95">
        <v>0</v>
      </c>
      <c r="CL110" s="95">
        <v>0</v>
      </c>
    </row>
    <row r="111" spans="1:90" ht="13.2" customHeight="1" x14ac:dyDescent="0.25">
      <c r="A111" s="93" t="s">
        <v>145</v>
      </c>
      <c r="B111" s="94" t="s">
        <v>146</v>
      </c>
      <c r="C111" s="95">
        <v>0</v>
      </c>
      <c r="D111" s="95">
        <v>0</v>
      </c>
      <c r="E111" s="95">
        <v>0</v>
      </c>
      <c r="F111" s="95">
        <v>0</v>
      </c>
      <c r="G111" s="95">
        <v>0</v>
      </c>
      <c r="H111" s="95">
        <v>0</v>
      </c>
      <c r="I111" s="95">
        <v>0</v>
      </c>
      <c r="J111" s="95">
        <v>0</v>
      </c>
      <c r="K111" s="95">
        <v>0</v>
      </c>
      <c r="L111" s="95">
        <v>0</v>
      </c>
      <c r="M111" s="95">
        <v>0</v>
      </c>
      <c r="N111" s="95">
        <v>0</v>
      </c>
      <c r="O111" s="95">
        <v>0</v>
      </c>
      <c r="P111" s="95">
        <v>0</v>
      </c>
      <c r="Q111" s="95">
        <v>0</v>
      </c>
      <c r="R111" s="95">
        <v>0</v>
      </c>
      <c r="S111" s="95">
        <v>0</v>
      </c>
      <c r="T111" s="95">
        <v>0</v>
      </c>
      <c r="U111" s="95">
        <v>0</v>
      </c>
      <c r="V111" s="95">
        <v>0</v>
      </c>
      <c r="W111" s="95">
        <v>0</v>
      </c>
      <c r="X111" s="95">
        <v>0</v>
      </c>
      <c r="Y111" s="95">
        <v>0</v>
      </c>
      <c r="Z111" s="95">
        <v>0</v>
      </c>
      <c r="AA111" s="95">
        <v>0</v>
      </c>
      <c r="AB111" s="95">
        <v>0</v>
      </c>
      <c r="AC111" s="95">
        <v>0</v>
      </c>
      <c r="AD111" s="95">
        <v>0</v>
      </c>
      <c r="AE111" s="95">
        <v>0</v>
      </c>
      <c r="AF111" s="95">
        <v>0</v>
      </c>
      <c r="AG111" s="95">
        <v>0</v>
      </c>
      <c r="AH111" s="95">
        <v>0</v>
      </c>
      <c r="AI111" s="95">
        <v>0</v>
      </c>
      <c r="AJ111" s="95">
        <v>0</v>
      </c>
      <c r="AK111" s="95">
        <v>0</v>
      </c>
      <c r="AL111" s="95">
        <v>0</v>
      </c>
      <c r="AM111" s="95">
        <v>0</v>
      </c>
      <c r="AN111" s="95">
        <v>0</v>
      </c>
      <c r="AO111" s="95">
        <v>8750</v>
      </c>
      <c r="AP111" s="95">
        <v>0</v>
      </c>
      <c r="AQ111" s="95">
        <v>0</v>
      </c>
      <c r="AR111" s="95">
        <v>0</v>
      </c>
      <c r="AS111" s="95">
        <v>0</v>
      </c>
      <c r="AT111" s="95">
        <v>0</v>
      </c>
      <c r="AU111" s="95">
        <v>0</v>
      </c>
      <c r="AV111" s="95">
        <v>0</v>
      </c>
      <c r="AW111" s="95">
        <v>0</v>
      </c>
      <c r="AX111" s="95">
        <v>0</v>
      </c>
      <c r="AY111" s="95">
        <v>0</v>
      </c>
      <c r="AZ111" s="95">
        <v>0</v>
      </c>
      <c r="BA111" s="95">
        <v>0</v>
      </c>
      <c r="BB111" s="95">
        <v>0</v>
      </c>
      <c r="BC111" s="95">
        <v>0</v>
      </c>
      <c r="BD111" s="95">
        <v>0</v>
      </c>
      <c r="BE111" s="95">
        <v>0</v>
      </c>
      <c r="BF111" s="95">
        <v>0</v>
      </c>
      <c r="BG111" s="95">
        <v>0</v>
      </c>
      <c r="BH111" s="95">
        <v>0</v>
      </c>
      <c r="BI111" s="95">
        <v>0</v>
      </c>
      <c r="BJ111" s="95">
        <v>538908.5</v>
      </c>
      <c r="BK111" s="95">
        <v>0</v>
      </c>
      <c r="BL111" s="95">
        <v>0</v>
      </c>
      <c r="BM111" s="95">
        <v>0</v>
      </c>
      <c r="BN111" s="95">
        <v>0</v>
      </c>
      <c r="BO111" s="95">
        <v>0</v>
      </c>
      <c r="BP111" s="95">
        <v>0</v>
      </c>
      <c r="BQ111" s="95">
        <v>0</v>
      </c>
      <c r="BR111" s="95">
        <v>0</v>
      </c>
      <c r="BS111" s="95">
        <v>0</v>
      </c>
      <c r="BT111" s="95">
        <v>0</v>
      </c>
      <c r="BU111" s="95">
        <v>0</v>
      </c>
      <c r="BV111" s="121">
        <v>0</v>
      </c>
      <c r="BW111" s="95">
        <v>0</v>
      </c>
      <c r="BX111" s="95">
        <v>0</v>
      </c>
      <c r="BY111" s="95">
        <v>0</v>
      </c>
      <c r="BZ111" s="95">
        <v>0</v>
      </c>
      <c r="CA111" s="95">
        <v>0</v>
      </c>
      <c r="CB111" s="95">
        <v>0</v>
      </c>
      <c r="CC111" s="95">
        <v>0</v>
      </c>
      <c r="CD111" s="95">
        <v>0</v>
      </c>
      <c r="CE111" s="121">
        <v>0</v>
      </c>
      <c r="CF111" s="95">
        <v>0</v>
      </c>
      <c r="CG111" s="95">
        <v>0</v>
      </c>
      <c r="CH111" s="95">
        <v>0</v>
      </c>
      <c r="CI111" s="95">
        <v>0</v>
      </c>
      <c r="CJ111" s="95">
        <v>0</v>
      </c>
      <c r="CK111" s="95">
        <v>0</v>
      </c>
      <c r="CL111" s="95">
        <v>0</v>
      </c>
    </row>
    <row r="112" spans="1:90" ht="13.2" customHeight="1" x14ac:dyDescent="0.25">
      <c r="A112" s="93" t="s">
        <v>147</v>
      </c>
      <c r="B112" s="94" t="s">
        <v>148</v>
      </c>
      <c r="C112" s="95">
        <v>23259133.050000001</v>
      </c>
      <c r="D112" s="95">
        <v>2517935.5299999998</v>
      </c>
      <c r="E112" s="95">
        <v>1822523.8</v>
      </c>
      <c r="F112" s="95">
        <v>1770490.52</v>
      </c>
      <c r="G112" s="95">
        <v>1386264.04</v>
      </c>
      <c r="H112" s="95">
        <v>3397391.37</v>
      </c>
      <c r="I112" s="95">
        <v>4649037.0599999996</v>
      </c>
      <c r="J112" s="95">
        <v>7297240.6900000004</v>
      </c>
      <c r="K112" s="95">
        <v>2494698.86</v>
      </c>
      <c r="L112" s="95">
        <v>3432937.54</v>
      </c>
      <c r="M112" s="95">
        <v>7180537.21</v>
      </c>
      <c r="N112" s="95">
        <v>1154306.67</v>
      </c>
      <c r="O112" s="95">
        <v>23461404.690000001</v>
      </c>
      <c r="P112" s="95">
        <v>2760505.18</v>
      </c>
      <c r="Q112" s="95">
        <v>2762992.31</v>
      </c>
      <c r="R112" s="95">
        <v>6858749.5599999996</v>
      </c>
      <c r="S112" s="95">
        <v>1666971</v>
      </c>
      <c r="T112" s="95">
        <v>3755604.11</v>
      </c>
      <c r="U112" s="95">
        <v>1874403.75</v>
      </c>
      <c r="V112" s="95">
        <v>1106621.01</v>
      </c>
      <c r="W112" s="95">
        <v>44253950.829999998</v>
      </c>
      <c r="X112" s="95">
        <v>1144718.22</v>
      </c>
      <c r="Y112" s="95">
        <v>5083363.42</v>
      </c>
      <c r="Z112" s="95">
        <v>2084905.64</v>
      </c>
      <c r="AA112" s="95">
        <v>998880.73</v>
      </c>
      <c r="AB112" s="95">
        <v>1498272.05</v>
      </c>
      <c r="AC112" s="95">
        <v>1493384.55</v>
      </c>
      <c r="AD112" s="95">
        <v>6992344.2000000002</v>
      </c>
      <c r="AE112" s="95">
        <v>1650317.1</v>
      </c>
      <c r="AF112" s="95">
        <v>1197127.3899999999</v>
      </c>
      <c r="AG112" s="95">
        <v>2711441.37</v>
      </c>
      <c r="AH112" s="95">
        <v>2899077.66</v>
      </c>
      <c r="AI112" s="95">
        <v>1505632.8</v>
      </c>
      <c r="AJ112" s="95">
        <v>1788813.53</v>
      </c>
      <c r="AK112" s="95">
        <v>77707600.700000003</v>
      </c>
      <c r="AL112" s="95">
        <v>2488558.1800000002</v>
      </c>
      <c r="AM112" s="95">
        <v>1115691.98</v>
      </c>
      <c r="AN112" s="95">
        <v>13445573.939999999</v>
      </c>
      <c r="AO112" s="95">
        <v>2983496.89</v>
      </c>
      <c r="AP112" s="95">
        <v>2165567.21</v>
      </c>
      <c r="AQ112" s="95">
        <v>658985.09</v>
      </c>
      <c r="AR112" s="95">
        <v>9714156.3900000006</v>
      </c>
      <c r="AS112" s="95">
        <v>2234505.56</v>
      </c>
      <c r="AT112" s="95">
        <v>3145604.13</v>
      </c>
      <c r="AU112" s="95">
        <v>7072332.3499999996</v>
      </c>
      <c r="AV112" s="95">
        <v>844054.82</v>
      </c>
      <c r="AW112" s="95">
        <v>661922.21</v>
      </c>
      <c r="AX112" s="95">
        <v>2546498.42</v>
      </c>
      <c r="AY112" s="95">
        <v>3027431.61</v>
      </c>
      <c r="AZ112" s="95">
        <v>1186472.3700000001</v>
      </c>
      <c r="BA112" s="95">
        <v>24029228.850000001</v>
      </c>
      <c r="BB112" s="95">
        <v>2460735.2200000002</v>
      </c>
      <c r="BC112" s="95">
        <v>35146365.509999998</v>
      </c>
      <c r="BD112" s="95">
        <v>8726875.3499999996</v>
      </c>
      <c r="BE112" s="95">
        <v>978605.18</v>
      </c>
      <c r="BF112" s="95">
        <v>1393429</v>
      </c>
      <c r="BG112" s="95">
        <v>14782994.279999999</v>
      </c>
      <c r="BH112" s="95">
        <v>881836.52</v>
      </c>
      <c r="BI112" s="95">
        <v>916807.26</v>
      </c>
      <c r="BJ112" s="95">
        <v>1556813.47</v>
      </c>
      <c r="BK112" s="95">
        <v>1284700.8799999999</v>
      </c>
      <c r="BL112" s="95">
        <v>20334092.460000001</v>
      </c>
      <c r="BM112" s="95">
        <v>3466710.37</v>
      </c>
      <c r="BN112" s="95">
        <v>2626191.17</v>
      </c>
      <c r="BO112" s="95">
        <v>5366720.66</v>
      </c>
      <c r="BP112" s="95">
        <v>3700419.44</v>
      </c>
      <c r="BQ112" s="95">
        <v>2969956.84</v>
      </c>
      <c r="BR112" s="121">
        <v>118841401.41</v>
      </c>
      <c r="BS112" s="121">
        <v>3164181.75</v>
      </c>
      <c r="BT112" s="121">
        <v>3087921.48</v>
      </c>
      <c r="BU112" s="121">
        <v>22832380.73</v>
      </c>
      <c r="BV112" s="121">
        <v>1432975.93</v>
      </c>
      <c r="BW112" s="121">
        <v>2010194.31</v>
      </c>
      <c r="BX112" s="121">
        <v>8993197.4100000001</v>
      </c>
      <c r="BY112" s="121">
        <v>1270846.17</v>
      </c>
      <c r="BZ112" s="121">
        <v>2590525.17</v>
      </c>
      <c r="CA112" s="121">
        <v>2052669.96</v>
      </c>
      <c r="CB112" s="121">
        <v>3329836.75</v>
      </c>
      <c r="CC112" s="121">
        <v>11796477.859999999</v>
      </c>
      <c r="CD112" s="121">
        <v>4873939.59</v>
      </c>
      <c r="CE112" s="121">
        <v>6548672.2000000002</v>
      </c>
      <c r="CF112" s="121">
        <v>900736.93</v>
      </c>
      <c r="CG112" s="121">
        <v>1316836.43</v>
      </c>
      <c r="CH112" s="121">
        <v>2736658.37</v>
      </c>
      <c r="CI112" s="121">
        <v>1525242.81</v>
      </c>
      <c r="CJ112" s="121">
        <v>9172802.7200000007</v>
      </c>
      <c r="CK112" s="121">
        <v>1507217.87</v>
      </c>
      <c r="CL112" s="121">
        <v>1034033.98</v>
      </c>
    </row>
    <row r="113" spans="1:90" ht="13.2" customHeight="1" x14ac:dyDescent="0.25">
      <c r="A113" s="93" t="s">
        <v>149</v>
      </c>
      <c r="B113" s="94" t="s">
        <v>150</v>
      </c>
      <c r="C113" s="95">
        <v>394779.41</v>
      </c>
      <c r="D113" s="95">
        <v>122087</v>
      </c>
      <c r="E113" s="95">
        <v>140735</v>
      </c>
      <c r="F113" s="95">
        <v>23700</v>
      </c>
      <c r="G113" s="95">
        <v>97500</v>
      </c>
      <c r="H113" s="95">
        <v>219495.6</v>
      </c>
      <c r="I113" s="95">
        <v>28000</v>
      </c>
      <c r="J113" s="95">
        <v>163262.29999999999</v>
      </c>
      <c r="K113" s="95">
        <v>141866.79999999999</v>
      </c>
      <c r="L113" s="95">
        <v>159404</v>
      </c>
      <c r="M113" s="95">
        <v>387236.97</v>
      </c>
      <c r="N113" s="95">
        <v>48474</v>
      </c>
      <c r="O113" s="95">
        <v>55748.72</v>
      </c>
      <c r="P113" s="95">
        <v>63260</v>
      </c>
      <c r="Q113" s="95">
        <v>14321.9</v>
      </c>
      <c r="R113" s="95">
        <v>10443</v>
      </c>
      <c r="S113" s="95">
        <v>9125</v>
      </c>
      <c r="T113" s="95">
        <v>68700</v>
      </c>
      <c r="U113" s="95">
        <v>54920</v>
      </c>
      <c r="V113" s="95">
        <v>61340</v>
      </c>
      <c r="W113" s="95">
        <v>0</v>
      </c>
      <c r="X113" s="95">
        <v>80500</v>
      </c>
      <c r="Y113" s="95">
        <v>0</v>
      </c>
      <c r="Z113" s="95">
        <v>171178</v>
      </c>
      <c r="AA113" s="95">
        <v>56250</v>
      </c>
      <c r="AB113" s="95">
        <v>75080</v>
      </c>
      <c r="AC113" s="95">
        <v>15200</v>
      </c>
      <c r="AD113" s="95">
        <v>243122</v>
      </c>
      <c r="AE113" s="95">
        <v>81600</v>
      </c>
      <c r="AF113" s="95">
        <v>80053.63</v>
      </c>
      <c r="AG113" s="95">
        <v>655</v>
      </c>
      <c r="AH113" s="95">
        <v>89199.5</v>
      </c>
      <c r="AI113" s="95">
        <v>0</v>
      </c>
      <c r="AJ113" s="95">
        <v>94216</v>
      </c>
      <c r="AK113" s="95">
        <v>493671.7</v>
      </c>
      <c r="AL113" s="95">
        <v>319168</v>
      </c>
      <c r="AM113" s="95">
        <v>36662</v>
      </c>
      <c r="AN113" s="95">
        <v>3703603.35</v>
      </c>
      <c r="AO113" s="95">
        <v>274597</v>
      </c>
      <c r="AP113" s="95">
        <v>237443.82</v>
      </c>
      <c r="AQ113" s="95">
        <v>16420</v>
      </c>
      <c r="AR113" s="95">
        <v>701053.87</v>
      </c>
      <c r="AS113" s="95">
        <v>184116.67</v>
      </c>
      <c r="AT113" s="95">
        <v>242597</v>
      </c>
      <c r="AU113" s="95">
        <v>1343310.72</v>
      </c>
      <c r="AV113" s="95">
        <v>6750</v>
      </c>
      <c r="AW113" s="95">
        <v>67805</v>
      </c>
      <c r="AX113" s="95">
        <v>11655</v>
      </c>
      <c r="AY113" s="95">
        <v>165220.20000000001</v>
      </c>
      <c r="AZ113" s="95">
        <v>188038.39999999999</v>
      </c>
      <c r="BA113" s="95">
        <v>126170.8</v>
      </c>
      <c r="BB113" s="95">
        <v>45640</v>
      </c>
      <c r="BC113" s="95">
        <v>1254912.3999999999</v>
      </c>
      <c r="BD113" s="95">
        <v>189780</v>
      </c>
      <c r="BE113" s="95">
        <v>66615</v>
      </c>
      <c r="BF113" s="95">
        <v>211194.5</v>
      </c>
      <c r="BG113" s="95">
        <v>417425.2</v>
      </c>
      <c r="BH113" s="95">
        <v>89345</v>
      </c>
      <c r="BI113" s="95">
        <v>31015</v>
      </c>
      <c r="BJ113" s="95">
        <v>337792.52</v>
      </c>
      <c r="BK113" s="95">
        <v>1650</v>
      </c>
      <c r="BL113" s="95">
        <v>3800</v>
      </c>
      <c r="BM113" s="95">
        <v>506368.63</v>
      </c>
      <c r="BN113" s="95">
        <v>174773</v>
      </c>
      <c r="BO113" s="95">
        <v>168737.4</v>
      </c>
      <c r="BP113" s="95">
        <v>114150</v>
      </c>
      <c r="BQ113" s="95">
        <v>280258.89</v>
      </c>
      <c r="BR113" s="121">
        <v>505467.09</v>
      </c>
      <c r="BS113" s="121">
        <v>111738</v>
      </c>
      <c r="BT113" s="121">
        <v>8655</v>
      </c>
      <c r="BU113" s="121">
        <v>17587.88</v>
      </c>
      <c r="BV113" s="95">
        <v>5585.4</v>
      </c>
      <c r="BW113" s="95">
        <v>118080</v>
      </c>
      <c r="BX113" s="95">
        <v>81879.350000000006</v>
      </c>
      <c r="BY113" s="95">
        <v>31500</v>
      </c>
      <c r="BZ113" s="95">
        <v>224195</v>
      </c>
      <c r="CA113" s="121">
        <v>8028</v>
      </c>
      <c r="CB113" s="95">
        <v>225000</v>
      </c>
      <c r="CC113" s="121">
        <v>424359.58</v>
      </c>
      <c r="CD113" s="121">
        <v>92400</v>
      </c>
      <c r="CE113" s="95">
        <v>211123</v>
      </c>
      <c r="CF113" s="95">
        <v>92600</v>
      </c>
      <c r="CG113" s="121">
        <v>64274</v>
      </c>
      <c r="CH113" s="95">
        <v>92031.74</v>
      </c>
      <c r="CI113" s="121">
        <v>100096.72</v>
      </c>
      <c r="CJ113" s="95">
        <v>1600016</v>
      </c>
      <c r="CK113" s="95">
        <v>74545</v>
      </c>
      <c r="CL113" s="121">
        <v>103235</v>
      </c>
    </row>
    <row r="114" spans="1:90" ht="13.2" customHeight="1" x14ac:dyDescent="0.25">
      <c r="A114" s="93" t="s">
        <v>151</v>
      </c>
      <c r="B114" s="94" t="s">
        <v>152</v>
      </c>
      <c r="C114" s="95">
        <v>9810576.5700000003</v>
      </c>
      <c r="D114" s="95">
        <v>1001943.21</v>
      </c>
      <c r="E114" s="95">
        <v>699495.59</v>
      </c>
      <c r="F114" s="95">
        <v>485034.09</v>
      </c>
      <c r="G114" s="95">
        <v>928573.84</v>
      </c>
      <c r="H114" s="95">
        <v>1261880.5900000001</v>
      </c>
      <c r="I114" s="95">
        <v>1139738.94</v>
      </c>
      <c r="J114" s="95">
        <v>3553554.37</v>
      </c>
      <c r="K114" s="95">
        <v>872736.89</v>
      </c>
      <c r="L114" s="95">
        <v>681067.36</v>
      </c>
      <c r="M114" s="95">
        <v>3225682.69</v>
      </c>
      <c r="N114" s="95">
        <v>919727.83</v>
      </c>
      <c r="O114" s="95">
        <v>7967139.8600000003</v>
      </c>
      <c r="P114" s="95">
        <v>791186.21</v>
      </c>
      <c r="Q114" s="95">
        <v>640331.84</v>
      </c>
      <c r="R114" s="95">
        <v>2177789.54</v>
      </c>
      <c r="S114" s="95">
        <v>419162.73</v>
      </c>
      <c r="T114" s="95">
        <v>1707109.53</v>
      </c>
      <c r="U114" s="95">
        <v>751254.83</v>
      </c>
      <c r="V114" s="95">
        <v>967873.63</v>
      </c>
      <c r="W114" s="95">
        <v>15205945.939999999</v>
      </c>
      <c r="X114" s="95">
        <v>613627.72</v>
      </c>
      <c r="Y114" s="95">
        <v>617895.67000000004</v>
      </c>
      <c r="Z114" s="95">
        <v>1872390.84</v>
      </c>
      <c r="AA114" s="95">
        <v>416632.07</v>
      </c>
      <c r="AB114" s="95">
        <v>516690.21</v>
      </c>
      <c r="AC114" s="95">
        <v>942283.79</v>
      </c>
      <c r="AD114" s="95">
        <v>6559723.2699999996</v>
      </c>
      <c r="AE114" s="95">
        <v>1405470.16</v>
      </c>
      <c r="AF114" s="95">
        <v>1031500.01</v>
      </c>
      <c r="AG114" s="95">
        <v>1354352.8</v>
      </c>
      <c r="AH114" s="95">
        <v>2057460.77</v>
      </c>
      <c r="AI114" s="95">
        <v>940736.54</v>
      </c>
      <c r="AJ114" s="95">
        <v>524679.11</v>
      </c>
      <c r="AK114" s="95">
        <v>28788520.18</v>
      </c>
      <c r="AL114" s="95">
        <v>2238818.39</v>
      </c>
      <c r="AM114" s="95">
        <v>591816.94999999995</v>
      </c>
      <c r="AN114" s="95">
        <v>2244470.13</v>
      </c>
      <c r="AO114" s="95">
        <v>1436276.21</v>
      </c>
      <c r="AP114" s="95">
        <v>802783.48</v>
      </c>
      <c r="AQ114" s="95">
        <v>165249.19</v>
      </c>
      <c r="AR114" s="95">
        <v>6723022.7000000002</v>
      </c>
      <c r="AS114" s="95">
        <v>749148.93</v>
      </c>
      <c r="AT114" s="95">
        <v>1403981.9</v>
      </c>
      <c r="AU114" s="95">
        <v>3678430.33</v>
      </c>
      <c r="AV114" s="95">
        <v>651773.81000000006</v>
      </c>
      <c r="AW114" s="95">
        <v>489000.28</v>
      </c>
      <c r="AX114" s="95">
        <v>935270.2</v>
      </c>
      <c r="AY114" s="95">
        <v>1186146.79</v>
      </c>
      <c r="AZ114" s="95">
        <v>336998.02</v>
      </c>
      <c r="BA114" s="95">
        <v>8980138.8200000003</v>
      </c>
      <c r="BB114" s="95">
        <v>1461683.7</v>
      </c>
      <c r="BC114" s="95">
        <v>10724090.560000001</v>
      </c>
      <c r="BD114" s="95">
        <v>1604766.59</v>
      </c>
      <c r="BE114" s="95">
        <v>779055.92</v>
      </c>
      <c r="BF114" s="95">
        <v>1002285.61</v>
      </c>
      <c r="BG114" s="95">
        <v>11854118.85</v>
      </c>
      <c r="BH114" s="95">
        <v>429782.03</v>
      </c>
      <c r="BI114" s="95">
        <v>343407.51</v>
      </c>
      <c r="BJ114" s="95">
        <v>658963.31999999995</v>
      </c>
      <c r="BK114" s="95">
        <v>774711.53</v>
      </c>
      <c r="BL114" s="95">
        <v>5370620</v>
      </c>
      <c r="BM114" s="95">
        <v>1165158.08</v>
      </c>
      <c r="BN114" s="95">
        <v>641589.04</v>
      </c>
      <c r="BO114" s="95">
        <v>1872517.79</v>
      </c>
      <c r="BP114" s="95">
        <v>2594004.34</v>
      </c>
      <c r="BQ114" s="95">
        <v>784099.54</v>
      </c>
      <c r="BR114" s="121">
        <v>115563795.83</v>
      </c>
      <c r="BS114" s="121">
        <v>1421458.59</v>
      </c>
      <c r="BT114" s="121">
        <v>1637953.03</v>
      </c>
      <c r="BU114" s="121">
        <v>6132072.7699999996</v>
      </c>
      <c r="BV114" s="121">
        <v>169128.65</v>
      </c>
      <c r="BW114" s="121">
        <v>551819.31000000006</v>
      </c>
      <c r="BX114" s="121">
        <v>2679498.81</v>
      </c>
      <c r="BY114" s="121">
        <v>677813.09</v>
      </c>
      <c r="BZ114" s="121">
        <v>635390.62</v>
      </c>
      <c r="CA114" s="121">
        <v>507206.26</v>
      </c>
      <c r="CB114" s="121">
        <v>944292.56</v>
      </c>
      <c r="CC114" s="121">
        <v>2864424.06</v>
      </c>
      <c r="CD114" s="121">
        <v>1117441.57</v>
      </c>
      <c r="CE114" s="121">
        <v>3281564.57</v>
      </c>
      <c r="CF114" s="121">
        <v>806879.83</v>
      </c>
      <c r="CG114" s="121">
        <v>708309.96</v>
      </c>
      <c r="CH114" s="121">
        <v>576274.62</v>
      </c>
      <c r="CI114" s="121">
        <v>913393.42</v>
      </c>
      <c r="CJ114" s="121">
        <v>1088162.07</v>
      </c>
      <c r="CK114" s="121">
        <v>330557.53000000003</v>
      </c>
      <c r="CL114" s="121">
        <v>547770.02</v>
      </c>
    </row>
    <row r="115" spans="1:90" ht="13.2" customHeight="1" x14ac:dyDescent="0.25">
      <c r="A115" s="93" t="s">
        <v>153</v>
      </c>
      <c r="B115" s="94" t="s">
        <v>154</v>
      </c>
      <c r="C115" s="95">
        <v>748430</v>
      </c>
      <c r="D115" s="95">
        <v>226426.5</v>
      </c>
      <c r="E115" s="95">
        <v>1129276.92</v>
      </c>
      <c r="F115" s="95">
        <v>617922</v>
      </c>
      <c r="G115" s="95">
        <v>417786</v>
      </c>
      <c r="H115" s="95">
        <v>651547</v>
      </c>
      <c r="I115" s="95">
        <v>57254</v>
      </c>
      <c r="J115" s="95">
        <v>483190.5</v>
      </c>
      <c r="K115" s="95">
        <v>404051.75</v>
      </c>
      <c r="L115" s="95">
        <v>1023836.2</v>
      </c>
      <c r="M115" s="95">
        <v>657834</v>
      </c>
      <c r="N115" s="95">
        <v>499704.3</v>
      </c>
      <c r="O115" s="95">
        <v>6157940.5899999999</v>
      </c>
      <c r="P115" s="95">
        <v>567989.85</v>
      </c>
      <c r="Q115" s="95">
        <v>547352.5</v>
      </c>
      <c r="R115" s="95">
        <v>682592</v>
      </c>
      <c r="S115" s="95">
        <v>465010.75</v>
      </c>
      <c r="T115" s="95">
        <v>525188</v>
      </c>
      <c r="U115" s="95">
        <v>404763</v>
      </c>
      <c r="V115" s="95">
        <v>248346.5</v>
      </c>
      <c r="W115" s="95">
        <v>440775</v>
      </c>
      <c r="X115" s="95">
        <v>121398.3</v>
      </c>
      <c r="Y115" s="95">
        <v>996261.18</v>
      </c>
      <c r="Z115" s="95">
        <v>630992.4</v>
      </c>
      <c r="AA115" s="95">
        <v>527979</v>
      </c>
      <c r="AB115" s="95">
        <v>88310</v>
      </c>
      <c r="AC115" s="95">
        <v>752752.5</v>
      </c>
      <c r="AD115" s="95">
        <v>1513527.9</v>
      </c>
      <c r="AE115" s="95">
        <v>249007</v>
      </c>
      <c r="AF115" s="95">
        <v>410656</v>
      </c>
      <c r="AG115" s="95">
        <v>495123</v>
      </c>
      <c r="AH115" s="95">
        <v>375460.22</v>
      </c>
      <c r="AI115" s="95">
        <v>454866.8</v>
      </c>
      <c r="AJ115" s="95">
        <v>422900.12</v>
      </c>
      <c r="AK115" s="95">
        <v>6651141.9000000004</v>
      </c>
      <c r="AL115" s="95">
        <v>624387.25</v>
      </c>
      <c r="AM115" s="95">
        <v>381552</v>
      </c>
      <c r="AN115" s="95">
        <v>835955.95</v>
      </c>
      <c r="AO115" s="95">
        <v>1308965</v>
      </c>
      <c r="AP115" s="95">
        <v>457983.44</v>
      </c>
      <c r="AQ115" s="95">
        <v>70059</v>
      </c>
      <c r="AR115" s="95">
        <v>1206195.67</v>
      </c>
      <c r="AS115" s="95">
        <v>355514.46</v>
      </c>
      <c r="AT115" s="95">
        <v>832986</v>
      </c>
      <c r="AU115" s="95">
        <v>1543100</v>
      </c>
      <c r="AV115" s="95">
        <v>110600</v>
      </c>
      <c r="AW115" s="95">
        <v>217857.54</v>
      </c>
      <c r="AX115" s="95">
        <v>16545.84</v>
      </c>
      <c r="AY115" s="95">
        <v>710526.35</v>
      </c>
      <c r="AZ115" s="95">
        <v>463398.56</v>
      </c>
      <c r="BA115" s="95">
        <v>2662521.2999999998</v>
      </c>
      <c r="BB115" s="95">
        <v>378604.37</v>
      </c>
      <c r="BC115" s="95">
        <v>7351690.6500000004</v>
      </c>
      <c r="BD115" s="95">
        <v>1548313.1</v>
      </c>
      <c r="BE115" s="95">
        <v>259014.5</v>
      </c>
      <c r="BF115" s="95">
        <v>515935</v>
      </c>
      <c r="BG115" s="95">
        <v>2543093.5699999998</v>
      </c>
      <c r="BH115" s="95">
        <v>632461.17000000004</v>
      </c>
      <c r="BI115" s="95">
        <v>54030.080000000002</v>
      </c>
      <c r="BJ115" s="95">
        <v>547953.4</v>
      </c>
      <c r="BK115" s="95">
        <v>229426.7</v>
      </c>
      <c r="BL115" s="95">
        <v>4710297.5199999996</v>
      </c>
      <c r="BM115" s="95">
        <v>651105.80000000005</v>
      </c>
      <c r="BN115" s="95">
        <v>434496.64</v>
      </c>
      <c r="BO115" s="95">
        <v>694186.8</v>
      </c>
      <c r="BP115" s="95">
        <v>302944.65000000002</v>
      </c>
      <c r="BQ115" s="95">
        <v>890286.6</v>
      </c>
      <c r="BR115" s="121">
        <v>8604254.1400000006</v>
      </c>
      <c r="BS115" s="121">
        <v>128460</v>
      </c>
      <c r="BT115" s="121">
        <v>606119</v>
      </c>
      <c r="BU115" s="121">
        <v>3270855.4</v>
      </c>
      <c r="BV115" s="121">
        <v>21748.75</v>
      </c>
      <c r="BW115" s="121">
        <v>616089.99</v>
      </c>
      <c r="BX115" s="121">
        <v>1690938.8</v>
      </c>
      <c r="BY115" s="121">
        <v>397173.5</v>
      </c>
      <c r="BZ115" s="121">
        <v>473685</v>
      </c>
      <c r="CA115" s="121">
        <v>925748.08</v>
      </c>
      <c r="CB115" s="121">
        <v>633834</v>
      </c>
      <c r="CC115" s="121">
        <v>1390266.3</v>
      </c>
      <c r="CD115" s="121">
        <v>230236.12</v>
      </c>
      <c r="CE115" s="121">
        <v>1185077.3999999999</v>
      </c>
      <c r="CF115" s="121">
        <v>123302</v>
      </c>
      <c r="CG115" s="121">
        <v>382118.5</v>
      </c>
      <c r="CH115" s="121">
        <v>399940.3</v>
      </c>
      <c r="CI115" s="121">
        <v>527635.6</v>
      </c>
      <c r="CJ115" s="121">
        <v>1638454.19</v>
      </c>
      <c r="CK115" s="121">
        <v>321485.90000000002</v>
      </c>
      <c r="CL115" s="121">
        <v>472982.96</v>
      </c>
    </row>
    <row r="116" spans="1:90" ht="13.2" customHeight="1" x14ac:dyDescent="0.25">
      <c r="A116" s="93" t="s">
        <v>155</v>
      </c>
      <c r="B116" s="94" t="s">
        <v>156</v>
      </c>
      <c r="C116" s="95">
        <v>0</v>
      </c>
      <c r="D116" s="95">
        <v>0</v>
      </c>
      <c r="E116" s="95">
        <v>0</v>
      </c>
      <c r="F116" s="95">
        <v>0</v>
      </c>
      <c r="G116" s="95">
        <v>0</v>
      </c>
      <c r="H116" s="95">
        <v>0</v>
      </c>
      <c r="I116" s="95">
        <v>0</v>
      </c>
      <c r="J116" s="95">
        <v>0</v>
      </c>
      <c r="K116" s="95">
        <v>0</v>
      </c>
      <c r="L116" s="95">
        <v>0</v>
      </c>
      <c r="M116" s="95">
        <v>0</v>
      </c>
      <c r="N116" s="95">
        <v>0</v>
      </c>
      <c r="O116" s="95">
        <v>0</v>
      </c>
      <c r="P116" s="95">
        <v>0</v>
      </c>
      <c r="Q116" s="95">
        <v>0</v>
      </c>
      <c r="R116" s="95">
        <v>0</v>
      </c>
      <c r="S116" s="95">
        <v>0</v>
      </c>
      <c r="T116" s="95">
        <v>0</v>
      </c>
      <c r="U116" s="95">
        <v>0</v>
      </c>
      <c r="V116" s="95">
        <v>16790</v>
      </c>
      <c r="W116" s="95">
        <v>0</v>
      </c>
      <c r="X116" s="95">
        <v>0</v>
      </c>
      <c r="Y116" s="95">
        <v>0</v>
      </c>
      <c r="Z116" s="95">
        <v>0</v>
      </c>
      <c r="AA116" s="95">
        <v>0</v>
      </c>
      <c r="AB116" s="95">
        <v>0</v>
      </c>
      <c r="AC116" s="95">
        <v>0</v>
      </c>
      <c r="AD116" s="95">
        <v>0</v>
      </c>
      <c r="AE116" s="95">
        <v>0</v>
      </c>
      <c r="AF116" s="95">
        <v>0</v>
      </c>
      <c r="AG116" s="95">
        <v>0</v>
      </c>
      <c r="AH116" s="95">
        <v>0</v>
      </c>
      <c r="AI116" s="95">
        <v>0</v>
      </c>
      <c r="AJ116" s="95">
        <v>0</v>
      </c>
      <c r="AK116" s="95">
        <v>0</v>
      </c>
      <c r="AL116" s="95">
        <v>0</v>
      </c>
      <c r="AM116" s="95">
        <v>0</v>
      </c>
      <c r="AN116" s="95">
        <v>0</v>
      </c>
      <c r="AO116" s="95">
        <v>0</v>
      </c>
      <c r="AP116" s="95">
        <v>0</v>
      </c>
      <c r="AQ116" s="95">
        <v>0</v>
      </c>
      <c r="AR116" s="95">
        <v>0</v>
      </c>
      <c r="AS116" s="95">
        <v>0</v>
      </c>
      <c r="AT116" s="95">
        <v>0</v>
      </c>
      <c r="AU116" s="95">
        <v>0</v>
      </c>
      <c r="AV116" s="95">
        <v>0</v>
      </c>
      <c r="AW116" s="95">
        <v>0</v>
      </c>
      <c r="AX116" s="95">
        <v>0</v>
      </c>
      <c r="AY116" s="95">
        <v>0</v>
      </c>
      <c r="AZ116" s="95">
        <v>0</v>
      </c>
      <c r="BA116" s="95">
        <v>2247</v>
      </c>
      <c r="BB116" s="95">
        <v>0</v>
      </c>
      <c r="BC116" s="95">
        <v>0</v>
      </c>
      <c r="BD116" s="95">
        <v>0</v>
      </c>
      <c r="BE116" s="95">
        <v>9892</v>
      </c>
      <c r="BF116" s="95">
        <v>0</v>
      </c>
      <c r="BG116" s="95">
        <v>0</v>
      </c>
      <c r="BH116" s="95">
        <v>0</v>
      </c>
      <c r="BI116" s="95">
        <v>0</v>
      </c>
      <c r="BJ116" s="95">
        <v>0</v>
      </c>
      <c r="BK116" s="95">
        <v>0</v>
      </c>
      <c r="BL116" s="95">
        <v>0</v>
      </c>
      <c r="BM116" s="95">
        <v>0</v>
      </c>
      <c r="BN116" s="95">
        <v>0</v>
      </c>
      <c r="BO116" s="95">
        <v>0</v>
      </c>
      <c r="BP116" s="95">
        <v>0</v>
      </c>
      <c r="BQ116" s="95">
        <v>0</v>
      </c>
      <c r="BR116" s="95">
        <v>0</v>
      </c>
      <c r="BS116" s="95">
        <v>0</v>
      </c>
      <c r="BT116" s="95">
        <v>0</v>
      </c>
      <c r="BU116" s="121">
        <v>0</v>
      </c>
      <c r="BV116" s="95">
        <v>4000</v>
      </c>
      <c r="BW116" s="95">
        <v>0</v>
      </c>
      <c r="BX116" s="95">
        <v>0</v>
      </c>
      <c r="BY116" s="95">
        <v>0</v>
      </c>
      <c r="BZ116" s="95">
        <v>0</v>
      </c>
      <c r="CA116" s="95">
        <v>0</v>
      </c>
      <c r="CB116" s="95">
        <v>0</v>
      </c>
      <c r="CC116" s="95">
        <v>0</v>
      </c>
      <c r="CD116" s="95">
        <v>3960</v>
      </c>
      <c r="CE116" s="95">
        <v>0</v>
      </c>
      <c r="CF116" s="95">
        <v>0</v>
      </c>
      <c r="CG116" s="95">
        <v>0</v>
      </c>
      <c r="CH116" s="95">
        <v>0</v>
      </c>
      <c r="CI116" s="95">
        <v>0</v>
      </c>
      <c r="CJ116" s="95">
        <v>0</v>
      </c>
      <c r="CK116" s="95">
        <v>0</v>
      </c>
      <c r="CL116" s="95">
        <v>0</v>
      </c>
    </row>
    <row r="117" spans="1:90" ht="13.2" customHeight="1" x14ac:dyDescent="0.25">
      <c r="A117" s="93" t="s">
        <v>157</v>
      </c>
      <c r="B117" s="94" t="s">
        <v>158</v>
      </c>
      <c r="C117" s="95">
        <v>424246.42</v>
      </c>
      <c r="D117" s="95">
        <v>48243.12</v>
      </c>
      <c r="E117" s="95">
        <v>65903.070000000007</v>
      </c>
      <c r="F117" s="95">
        <v>165970.13</v>
      </c>
      <c r="G117" s="95">
        <v>54339.5</v>
      </c>
      <c r="H117" s="95">
        <v>136825.84</v>
      </c>
      <c r="I117" s="95">
        <v>571466.92000000004</v>
      </c>
      <c r="J117" s="95">
        <v>471284.01</v>
      </c>
      <c r="K117" s="95">
        <v>88383.89</v>
      </c>
      <c r="L117" s="95">
        <v>107862.33</v>
      </c>
      <c r="M117" s="95">
        <v>524529.39</v>
      </c>
      <c r="N117" s="95">
        <v>104472.01</v>
      </c>
      <c r="O117" s="95">
        <v>212290.75</v>
      </c>
      <c r="P117" s="95">
        <v>139956.17000000001</v>
      </c>
      <c r="Q117" s="95">
        <v>134556.66</v>
      </c>
      <c r="R117" s="95">
        <v>161079</v>
      </c>
      <c r="S117" s="95">
        <v>251876.26</v>
      </c>
      <c r="T117" s="95">
        <v>79282.2</v>
      </c>
      <c r="U117" s="95">
        <v>45980.66</v>
      </c>
      <c r="V117" s="95">
        <v>18208.66</v>
      </c>
      <c r="W117" s="95">
        <v>70236.800000000003</v>
      </c>
      <c r="X117" s="95">
        <v>141616.01999999999</v>
      </c>
      <c r="Y117" s="95">
        <v>12064.41</v>
      </c>
      <c r="Z117" s="95">
        <v>180794.79</v>
      </c>
      <c r="AA117" s="95">
        <v>108472.32000000001</v>
      </c>
      <c r="AB117" s="95">
        <v>22104</v>
      </c>
      <c r="AC117" s="95">
        <v>171449.38</v>
      </c>
      <c r="AD117" s="95">
        <v>988109.3</v>
      </c>
      <c r="AE117" s="95">
        <v>179182.76</v>
      </c>
      <c r="AF117" s="95">
        <v>179601.24</v>
      </c>
      <c r="AG117" s="95">
        <v>163895.34</v>
      </c>
      <c r="AH117" s="95">
        <v>349705.28</v>
      </c>
      <c r="AI117" s="95">
        <v>198688.61</v>
      </c>
      <c r="AJ117" s="95">
        <v>105635.8</v>
      </c>
      <c r="AK117" s="95">
        <v>919957.56</v>
      </c>
      <c r="AL117" s="95">
        <v>215281.66</v>
      </c>
      <c r="AM117" s="95">
        <v>89147</v>
      </c>
      <c r="AN117" s="95">
        <v>441404.99</v>
      </c>
      <c r="AO117" s="95">
        <v>182280</v>
      </c>
      <c r="AP117" s="95">
        <v>64823</v>
      </c>
      <c r="AQ117" s="95">
        <v>82415.45</v>
      </c>
      <c r="AR117" s="95">
        <v>265410.37</v>
      </c>
      <c r="AS117" s="95">
        <v>277649.34000000003</v>
      </c>
      <c r="AT117" s="95">
        <v>321565.43</v>
      </c>
      <c r="AU117" s="95">
        <v>369962.5</v>
      </c>
      <c r="AV117" s="95">
        <v>149005.94</v>
      </c>
      <c r="AW117" s="95">
        <v>161740.82999999999</v>
      </c>
      <c r="AX117" s="95">
        <v>49066.7</v>
      </c>
      <c r="AY117" s="95">
        <v>139723.35</v>
      </c>
      <c r="AZ117" s="95">
        <v>178545.4</v>
      </c>
      <c r="BA117" s="95">
        <v>395681.84</v>
      </c>
      <c r="BB117" s="95">
        <v>69571.37</v>
      </c>
      <c r="BC117" s="95">
        <v>165029.5</v>
      </c>
      <c r="BD117" s="95">
        <v>20530</v>
      </c>
      <c r="BE117" s="95">
        <v>155235.24</v>
      </c>
      <c r="BF117" s="95">
        <v>77895</v>
      </c>
      <c r="BG117" s="95">
        <v>385616.83</v>
      </c>
      <c r="BH117" s="95">
        <v>52999</v>
      </c>
      <c r="BI117" s="95">
        <v>61125.73</v>
      </c>
      <c r="BJ117" s="95">
        <v>174342</v>
      </c>
      <c r="BK117" s="95">
        <v>264056</v>
      </c>
      <c r="BL117" s="95">
        <v>908338.28</v>
      </c>
      <c r="BM117" s="95">
        <v>86799.64</v>
      </c>
      <c r="BN117" s="95">
        <v>128196.82</v>
      </c>
      <c r="BO117" s="95">
        <v>400449</v>
      </c>
      <c r="BP117" s="95">
        <v>107231.69</v>
      </c>
      <c r="BQ117" s="95">
        <v>206302.96</v>
      </c>
      <c r="BR117" s="95">
        <v>0</v>
      </c>
      <c r="BS117" s="121">
        <v>103839.75</v>
      </c>
      <c r="BT117" s="121">
        <v>20041.099999999999</v>
      </c>
      <c r="BU117" s="121">
        <v>147891.25</v>
      </c>
      <c r="BV117" s="95">
        <v>760</v>
      </c>
      <c r="BW117" s="121">
        <v>132895</v>
      </c>
      <c r="BX117" s="121">
        <v>173606.15</v>
      </c>
      <c r="BY117" s="121">
        <v>129446.86</v>
      </c>
      <c r="BZ117" s="121">
        <v>145236.42000000001</v>
      </c>
      <c r="CA117" s="121">
        <v>72469.2</v>
      </c>
      <c r="CB117" s="121">
        <v>620125.36</v>
      </c>
      <c r="CC117" s="121">
        <v>313742.09000000003</v>
      </c>
      <c r="CD117" s="121">
        <v>107899.8</v>
      </c>
      <c r="CE117" s="121">
        <v>350816.92</v>
      </c>
      <c r="CF117" s="121">
        <v>105952.3</v>
      </c>
      <c r="CG117" s="121">
        <v>308841.82</v>
      </c>
      <c r="CH117" s="121">
        <v>105560</v>
      </c>
      <c r="CI117" s="121">
        <v>131376.26999999999</v>
      </c>
      <c r="CJ117" s="121">
        <v>740985.25</v>
      </c>
      <c r="CK117" s="121">
        <v>18500.25</v>
      </c>
      <c r="CL117" s="121">
        <v>51029.8</v>
      </c>
    </row>
    <row r="118" spans="1:90" ht="13.2" customHeight="1" x14ac:dyDescent="0.25">
      <c r="A118" s="93" t="s">
        <v>1217</v>
      </c>
      <c r="B118" s="94" t="s">
        <v>173</v>
      </c>
      <c r="C118" s="95">
        <v>280676.2</v>
      </c>
      <c r="D118" s="95">
        <v>0</v>
      </c>
      <c r="E118" s="95">
        <v>0</v>
      </c>
      <c r="F118" s="95">
        <v>0</v>
      </c>
      <c r="G118" s="95">
        <v>0</v>
      </c>
      <c r="H118" s="95">
        <v>0</v>
      </c>
      <c r="I118" s="95">
        <v>0</v>
      </c>
      <c r="J118" s="95">
        <v>0</v>
      </c>
      <c r="K118" s="95">
        <v>0</v>
      </c>
      <c r="L118" s="95">
        <v>0</v>
      </c>
      <c r="M118" s="95">
        <v>15145.81</v>
      </c>
      <c r="N118" s="95">
        <v>0</v>
      </c>
      <c r="O118" s="95">
        <v>38949.599999999999</v>
      </c>
      <c r="P118" s="95">
        <v>0</v>
      </c>
      <c r="Q118" s="95">
        <v>3890</v>
      </c>
      <c r="R118" s="95">
        <v>0</v>
      </c>
      <c r="S118" s="95">
        <v>14485</v>
      </c>
      <c r="T118" s="95">
        <v>27566.58</v>
      </c>
      <c r="U118" s="95">
        <v>0</v>
      </c>
      <c r="V118" s="95">
        <v>4600</v>
      </c>
      <c r="W118" s="95">
        <v>3364.76</v>
      </c>
      <c r="X118" s="95">
        <v>0</v>
      </c>
      <c r="Y118" s="95">
        <v>0</v>
      </c>
      <c r="Z118" s="95">
        <v>0</v>
      </c>
      <c r="AA118" s="95">
        <v>0</v>
      </c>
      <c r="AB118" s="95">
        <v>1765</v>
      </c>
      <c r="AC118" s="95">
        <v>0</v>
      </c>
      <c r="AD118" s="95">
        <v>0</v>
      </c>
      <c r="AE118" s="95">
        <v>1500</v>
      </c>
      <c r="AF118" s="95">
        <v>2360</v>
      </c>
      <c r="AG118" s="95">
        <v>1072</v>
      </c>
      <c r="AH118" s="95">
        <v>2860.84</v>
      </c>
      <c r="AI118" s="95">
        <v>0</v>
      </c>
      <c r="AJ118" s="95">
        <v>24754.7</v>
      </c>
      <c r="AK118" s="95">
        <v>12208</v>
      </c>
      <c r="AL118" s="95">
        <v>0</v>
      </c>
      <c r="AM118" s="95">
        <v>0</v>
      </c>
      <c r="AN118" s="95">
        <v>16945</v>
      </c>
      <c r="AO118" s="95">
        <v>0</v>
      </c>
      <c r="AP118" s="95">
        <v>0</v>
      </c>
      <c r="AQ118" s="95">
        <v>0</v>
      </c>
      <c r="AR118" s="95">
        <v>0</v>
      </c>
      <c r="AS118" s="95">
        <v>6229</v>
      </c>
      <c r="AT118" s="95">
        <v>31850</v>
      </c>
      <c r="AU118" s="95">
        <v>0</v>
      </c>
      <c r="AV118" s="95">
        <v>0</v>
      </c>
      <c r="AW118" s="95">
        <v>0</v>
      </c>
      <c r="AX118" s="95">
        <v>3155</v>
      </c>
      <c r="AY118" s="95">
        <v>0</v>
      </c>
      <c r="AZ118" s="95">
        <v>0</v>
      </c>
      <c r="BA118" s="95">
        <v>152061</v>
      </c>
      <c r="BB118" s="95">
        <v>0</v>
      </c>
      <c r="BC118" s="95">
        <v>38128.720000000001</v>
      </c>
      <c r="BD118" s="95">
        <v>0</v>
      </c>
      <c r="BE118" s="95">
        <v>0</v>
      </c>
      <c r="BF118" s="95">
        <v>0</v>
      </c>
      <c r="BG118" s="95">
        <v>0</v>
      </c>
      <c r="BH118" s="95">
        <v>0</v>
      </c>
      <c r="BI118" s="95">
        <v>0</v>
      </c>
      <c r="BJ118" s="95">
        <v>0</v>
      </c>
      <c r="BK118" s="95">
        <v>0</v>
      </c>
      <c r="BL118" s="95">
        <v>0</v>
      </c>
      <c r="BM118" s="95">
        <v>43577</v>
      </c>
      <c r="BN118" s="95">
        <v>29932</v>
      </c>
      <c r="BO118" s="95">
        <v>11098</v>
      </c>
      <c r="BP118" s="95">
        <v>930</v>
      </c>
      <c r="BQ118" s="95">
        <v>17721</v>
      </c>
      <c r="BR118" s="121">
        <v>300619.62</v>
      </c>
      <c r="BS118" s="95">
        <v>2074</v>
      </c>
      <c r="BT118" s="121">
        <v>0</v>
      </c>
      <c r="BU118" s="121">
        <v>48146.2</v>
      </c>
      <c r="BV118" s="95">
        <v>0</v>
      </c>
      <c r="BW118" s="121">
        <v>0</v>
      </c>
      <c r="BX118" s="121">
        <v>0</v>
      </c>
      <c r="BY118" s="121">
        <v>0</v>
      </c>
      <c r="BZ118" s="121">
        <v>0</v>
      </c>
      <c r="CA118" s="121">
        <v>0</v>
      </c>
      <c r="CB118" s="95">
        <v>0</v>
      </c>
      <c r="CC118" s="121">
        <v>0</v>
      </c>
      <c r="CD118" s="121">
        <v>377</v>
      </c>
      <c r="CE118" s="121">
        <v>6442.47</v>
      </c>
      <c r="CF118" s="121">
        <v>0</v>
      </c>
      <c r="CG118" s="121">
        <v>0</v>
      </c>
      <c r="CH118" s="121">
        <v>0</v>
      </c>
      <c r="CI118" s="121">
        <v>0</v>
      </c>
      <c r="CJ118" s="121">
        <v>0</v>
      </c>
      <c r="CK118" s="121">
        <v>0</v>
      </c>
      <c r="CL118" s="95">
        <v>0</v>
      </c>
    </row>
    <row r="119" spans="1:90" ht="13.2" customHeight="1" x14ac:dyDescent="0.25">
      <c r="A119" s="93" t="s">
        <v>1218</v>
      </c>
      <c r="B119" s="94" t="s">
        <v>174</v>
      </c>
      <c r="C119" s="95">
        <v>0</v>
      </c>
      <c r="D119" s="95">
        <v>0</v>
      </c>
      <c r="E119" s="95">
        <v>0</v>
      </c>
      <c r="F119" s="95">
        <v>0</v>
      </c>
      <c r="G119" s="95">
        <v>0</v>
      </c>
      <c r="H119" s="95">
        <v>0</v>
      </c>
      <c r="I119" s="95">
        <v>0</v>
      </c>
      <c r="J119" s="95">
        <v>0</v>
      </c>
      <c r="K119" s="95">
        <v>0</v>
      </c>
      <c r="L119" s="95">
        <v>0</v>
      </c>
      <c r="M119" s="95">
        <v>0</v>
      </c>
      <c r="N119" s="95">
        <v>0</v>
      </c>
      <c r="O119" s="95">
        <v>0</v>
      </c>
      <c r="P119" s="95">
        <v>0</v>
      </c>
      <c r="Q119" s="95">
        <v>0</v>
      </c>
      <c r="R119" s="95">
        <v>0</v>
      </c>
      <c r="S119" s="95">
        <v>25625</v>
      </c>
      <c r="T119" s="95">
        <v>63750</v>
      </c>
      <c r="U119" s="95">
        <v>0</v>
      </c>
      <c r="V119" s="95">
        <v>0</v>
      </c>
      <c r="W119" s="95">
        <v>55000</v>
      </c>
      <c r="X119" s="95">
        <v>0</v>
      </c>
      <c r="Y119" s="95">
        <v>0</v>
      </c>
      <c r="Z119" s="95">
        <v>319100</v>
      </c>
      <c r="AA119" s="95">
        <v>0</v>
      </c>
      <c r="AB119" s="95">
        <v>0</v>
      </c>
      <c r="AC119" s="95">
        <v>0</v>
      </c>
      <c r="AD119" s="95">
        <v>0</v>
      </c>
      <c r="AE119" s="95">
        <v>0</v>
      </c>
      <c r="AF119" s="95">
        <v>0</v>
      </c>
      <c r="AG119" s="95">
        <v>0</v>
      </c>
      <c r="AH119" s="95">
        <v>0</v>
      </c>
      <c r="AI119" s="95">
        <v>0</v>
      </c>
      <c r="AJ119" s="95">
        <v>4194.3999999999996</v>
      </c>
      <c r="AK119" s="95">
        <v>0</v>
      </c>
      <c r="AL119" s="95">
        <v>0</v>
      </c>
      <c r="AM119" s="95">
        <v>985</v>
      </c>
      <c r="AN119" s="95">
        <v>0</v>
      </c>
      <c r="AO119" s="95">
        <v>853269</v>
      </c>
      <c r="AP119" s="95">
        <v>0</v>
      </c>
      <c r="AQ119" s="95">
        <v>0</v>
      </c>
      <c r="AR119" s="95">
        <v>18725</v>
      </c>
      <c r="AS119" s="95">
        <v>0</v>
      </c>
      <c r="AT119" s="95">
        <v>0</v>
      </c>
      <c r="AU119" s="95">
        <v>98370</v>
      </c>
      <c r="AV119" s="95">
        <v>0</v>
      </c>
      <c r="AW119" s="95">
        <v>0</v>
      </c>
      <c r="AX119" s="95">
        <v>0</v>
      </c>
      <c r="AY119" s="95">
        <v>0</v>
      </c>
      <c r="AZ119" s="95">
        <v>0</v>
      </c>
      <c r="BA119" s="95">
        <v>0</v>
      </c>
      <c r="BB119" s="95">
        <v>0</v>
      </c>
      <c r="BC119" s="95">
        <v>0</v>
      </c>
      <c r="BD119" s="95">
        <v>0</v>
      </c>
      <c r="BE119" s="95">
        <v>0</v>
      </c>
      <c r="BF119" s="95">
        <v>0</v>
      </c>
      <c r="BG119" s="95">
        <v>0</v>
      </c>
      <c r="BH119" s="95">
        <v>0</v>
      </c>
      <c r="BI119" s="95">
        <v>0</v>
      </c>
      <c r="BJ119" s="95">
        <v>0</v>
      </c>
      <c r="BK119" s="95">
        <v>0</v>
      </c>
      <c r="BL119" s="95">
        <v>0</v>
      </c>
      <c r="BM119" s="95">
        <v>0</v>
      </c>
      <c r="BN119" s="95">
        <v>0</v>
      </c>
      <c r="BO119" s="95">
        <v>0</v>
      </c>
      <c r="BP119" s="95">
        <v>0</v>
      </c>
      <c r="BQ119" s="95">
        <v>0</v>
      </c>
      <c r="BR119" s="95">
        <v>0</v>
      </c>
      <c r="BS119" s="121">
        <v>0</v>
      </c>
      <c r="BT119" s="95">
        <v>0</v>
      </c>
      <c r="BU119" s="95">
        <v>0</v>
      </c>
      <c r="BV119" s="95">
        <v>0</v>
      </c>
      <c r="BW119" s="95">
        <v>0</v>
      </c>
      <c r="BX119" s="95">
        <v>257040</v>
      </c>
      <c r="BY119" s="95">
        <v>0</v>
      </c>
      <c r="BZ119" s="95">
        <v>0</v>
      </c>
      <c r="CA119" s="121">
        <v>0</v>
      </c>
      <c r="CB119" s="121">
        <v>1690432</v>
      </c>
      <c r="CC119" s="121">
        <v>0</v>
      </c>
      <c r="CD119" s="121">
        <v>0</v>
      </c>
      <c r="CE119" s="121">
        <v>0</v>
      </c>
      <c r="CF119" s="95">
        <v>0</v>
      </c>
      <c r="CG119" s="95">
        <v>0</v>
      </c>
      <c r="CH119" s="95">
        <v>0</v>
      </c>
      <c r="CI119" s="95">
        <v>0</v>
      </c>
      <c r="CJ119" s="121">
        <v>459950</v>
      </c>
      <c r="CK119" s="95">
        <v>0</v>
      </c>
      <c r="CL119" s="95">
        <v>0</v>
      </c>
    </row>
    <row r="120" spans="1:90" ht="13.2" customHeight="1" x14ac:dyDescent="0.25">
      <c r="A120" s="93" t="s">
        <v>159</v>
      </c>
      <c r="B120" s="94" t="s">
        <v>160</v>
      </c>
      <c r="C120" s="95">
        <v>559715.1</v>
      </c>
      <c r="D120" s="95">
        <v>157681.20000000001</v>
      </c>
      <c r="E120" s="95">
        <v>178114.5</v>
      </c>
      <c r="F120" s="95">
        <v>162896.75</v>
      </c>
      <c r="G120" s="95">
        <v>39569</v>
      </c>
      <c r="H120" s="95">
        <v>149001</v>
      </c>
      <c r="I120" s="95">
        <v>201175.22</v>
      </c>
      <c r="J120" s="95">
        <v>277074</v>
      </c>
      <c r="K120" s="95">
        <v>76046</v>
      </c>
      <c r="L120" s="95">
        <v>609141.57999999996</v>
      </c>
      <c r="M120" s="95">
        <v>335193.40000000002</v>
      </c>
      <c r="N120" s="95">
        <v>86586.08</v>
      </c>
      <c r="O120" s="95">
        <v>751285.79</v>
      </c>
      <c r="P120" s="95">
        <v>40393</v>
      </c>
      <c r="Q120" s="95">
        <v>90632.68</v>
      </c>
      <c r="R120" s="95">
        <v>374676</v>
      </c>
      <c r="S120" s="95">
        <v>149217.85999999999</v>
      </c>
      <c r="T120" s="95">
        <v>108264</v>
      </c>
      <c r="U120" s="95">
        <v>303327.27</v>
      </c>
      <c r="V120" s="95">
        <v>35548.5</v>
      </c>
      <c r="W120" s="95">
        <v>1762585.5</v>
      </c>
      <c r="X120" s="95">
        <v>78880.59</v>
      </c>
      <c r="Y120" s="95">
        <v>1186891</v>
      </c>
      <c r="Z120" s="95">
        <v>427921</v>
      </c>
      <c r="AA120" s="95">
        <v>91589</v>
      </c>
      <c r="AB120" s="95">
        <v>17906.349999999999</v>
      </c>
      <c r="AC120" s="95">
        <v>110165.02</v>
      </c>
      <c r="AD120" s="95">
        <v>177462.13</v>
      </c>
      <c r="AE120" s="95">
        <v>30753</v>
      </c>
      <c r="AF120" s="95">
        <v>61262</v>
      </c>
      <c r="AG120" s="95">
        <v>40142.31</v>
      </c>
      <c r="AH120" s="95">
        <v>181024.27</v>
      </c>
      <c r="AI120" s="95">
        <v>217639.07</v>
      </c>
      <c r="AJ120" s="95">
        <v>320913.5</v>
      </c>
      <c r="AK120" s="95">
        <v>2080724.26</v>
      </c>
      <c r="AL120" s="95">
        <v>130727</v>
      </c>
      <c r="AM120" s="95">
        <v>129854</v>
      </c>
      <c r="AN120" s="95">
        <v>1054053.8</v>
      </c>
      <c r="AO120" s="95">
        <v>204265</v>
      </c>
      <c r="AP120" s="95">
        <v>160443</v>
      </c>
      <c r="AQ120" s="95">
        <v>61624</v>
      </c>
      <c r="AR120" s="95">
        <v>1625653.92</v>
      </c>
      <c r="AS120" s="95">
        <v>407130.16</v>
      </c>
      <c r="AT120" s="95">
        <v>249345</v>
      </c>
      <c r="AU120" s="95">
        <v>432203</v>
      </c>
      <c r="AV120" s="95">
        <v>68524</v>
      </c>
      <c r="AW120" s="95">
        <v>180032</v>
      </c>
      <c r="AX120" s="95">
        <v>117029</v>
      </c>
      <c r="AY120" s="95">
        <v>303100.36</v>
      </c>
      <c r="AZ120" s="95">
        <v>16291.4</v>
      </c>
      <c r="BA120" s="95">
        <v>1017720</v>
      </c>
      <c r="BB120" s="95">
        <v>180166</v>
      </c>
      <c r="BC120" s="95">
        <v>613528</v>
      </c>
      <c r="BD120" s="95">
        <v>122176.22</v>
      </c>
      <c r="BE120" s="95">
        <v>44183</v>
      </c>
      <c r="BF120" s="95">
        <v>63254.2</v>
      </c>
      <c r="BG120" s="95">
        <v>564374.1</v>
      </c>
      <c r="BH120" s="95">
        <v>126289.8</v>
      </c>
      <c r="BI120" s="95">
        <v>1333.01</v>
      </c>
      <c r="BJ120" s="95">
        <v>138166</v>
      </c>
      <c r="BK120" s="95">
        <v>30680</v>
      </c>
      <c r="BL120" s="95">
        <v>1226358</v>
      </c>
      <c r="BM120" s="95">
        <v>80237.48</v>
      </c>
      <c r="BN120" s="95">
        <v>77775.179999999993</v>
      </c>
      <c r="BO120" s="95">
        <v>273365</v>
      </c>
      <c r="BP120" s="95">
        <v>344806.5</v>
      </c>
      <c r="BQ120" s="95">
        <v>286981</v>
      </c>
      <c r="BR120" s="121">
        <v>1080612.6000000001</v>
      </c>
      <c r="BS120" s="121">
        <v>566668.5</v>
      </c>
      <c r="BT120" s="121">
        <v>501476.5</v>
      </c>
      <c r="BU120" s="121">
        <v>998276.47</v>
      </c>
      <c r="BV120" s="121">
        <v>51070</v>
      </c>
      <c r="BW120" s="121">
        <v>55434</v>
      </c>
      <c r="BX120" s="121">
        <v>232579.88</v>
      </c>
      <c r="BY120" s="121">
        <v>95495</v>
      </c>
      <c r="BZ120" s="121">
        <v>69325.850000000006</v>
      </c>
      <c r="CA120" s="121">
        <v>489713.02</v>
      </c>
      <c r="CB120" s="121">
        <v>322404.15999999997</v>
      </c>
      <c r="CC120" s="121">
        <v>626853.71</v>
      </c>
      <c r="CD120" s="121">
        <v>421525.72</v>
      </c>
      <c r="CE120" s="121">
        <v>175856.79</v>
      </c>
      <c r="CF120" s="121">
        <v>54762.400000000001</v>
      </c>
      <c r="CG120" s="121">
        <v>251100.51</v>
      </c>
      <c r="CH120" s="121">
        <v>96964.35</v>
      </c>
      <c r="CI120" s="121">
        <v>36929.589999999997</v>
      </c>
      <c r="CJ120" s="121">
        <v>987222.4</v>
      </c>
      <c r="CK120" s="121">
        <v>164550</v>
      </c>
      <c r="CL120" s="121">
        <v>91895.17</v>
      </c>
    </row>
    <row r="121" spans="1:90" ht="13.2" customHeight="1" x14ac:dyDescent="0.25">
      <c r="A121" s="93" t="s">
        <v>161</v>
      </c>
      <c r="B121" s="94" t="s">
        <v>162</v>
      </c>
      <c r="C121" s="95">
        <v>0</v>
      </c>
      <c r="D121" s="95">
        <v>0</v>
      </c>
      <c r="E121" s="95">
        <v>0</v>
      </c>
      <c r="F121" s="95">
        <v>0</v>
      </c>
      <c r="G121" s="95">
        <v>0</v>
      </c>
      <c r="H121" s="95">
        <v>0</v>
      </c>
      <c r="I121" s="95">
        <v>0</v>
      </c>
      <c r="J121" s="95">
        <v>0</v>
      </c>
      <c r="K121" s="95">
        <v>0</v>
      </c>
      <c r="L121" s="95">
        <v>0</v>
      </c>
      <c r="M121" s="95">
        <v>0</v>
      </c>
      <c r="N121" s="95">
        <v>0</v>
      </c>
      <c r="O121" s="95">
        <v>0</v>
      </c>
      <c r="P121" s="95">
        <v>0</v>
      </c>
      <c r="Q121" s="95">
        <v>1800</v>
      </c>
      <c r="R121" s="95">
        <v>0</v>
      </c>
      <c r="S121" s="95">
        <v>0</v>
      </c>
      <c r="T121" s="95">
        <v>0</v>
      </c>
      <c r="U121" s="95">
        <v>3150</v>
      </c>
      <c r="V121" s="95">
        <v>0</v>
      </c>
      <c r="W121" s="95">
        <v>0</v>
      </c>
      <c r="X121" s="95">
        <v>0</v>
      </c>
      <c r="Y121" s="95">
        <v>0</v>
      </c>
      <c r="Z121" s="95">
        <v>0</v>
      </c>
      <c r="AA121" s="95">
        <v>0</v>
      </c>
      <c r="AB121" s="95">
        <v>0</v>
      </c>
      <c r="AC121" s="95">
        <v>0</v>
      </c>
      <c r="AD121" s="95">
        <v>0</v>
      </c>
      <c r="AE121" s="95">
        <v>0</v>
      </c>
      <c r="AF121" s="95">
        <v>0</v>
      </c>
      <c r="AG121" s="95">
        <v>0</v>
      </c>
      <c r="AH121" s="95">
        <v>0</v>
      </c>
      <c r="AI121" s="95">
        <v>0</v>
      </c>
      <c r="AJ121" s="95">
        <v>11220</v>
      </c>
      <c r="AK121" s="95">
        <v>0</v>
      </c>
      <c r="AL121" s="95">
        <v>0</v>
      </c>
      <c r="AM121" s="95">
        <v>0</v>
      </c>
      <c r="AN121" s="95">
        <v>0</v>
      </c>
      <c r="AO121" s="95">
        <v>0</v>
      </c>
      <c r="AP121" s="95">
        <v>0</v>
      </c>
      <c r="AQ121" s="95">
        <v>0</v>
      </c>
      <c r="AR121" s="95">
        <v>0</v>
      </c>
      <c r="AS121" s="95">
        <v>3432</v>
      </c>
      <c r="AT121" s="95">
        <v>0</v>
      </c>
      <c r="AU121" s="95">
        <v>0</v>
      </c>
      <c r="AV121" s="95">
        <v>0</v>
      </c>
      <c r="AW121" s="95">
        <v>0</v>
      </c>
      <c r="AX121" s="95">
        <v>0</v>
      </c>
      <c r="AY121" s="95">
        <v>0</v>
      </c>
      <c r="AZ121" s="95">
        <v>0</v>
      </c>
      <c r="BA121" s="95">
        <v>25.5</v>
      </c>
      <c r="BB121" s="95">
        <v>0</v>
      </c>
      <c r="BC121" s="95">
        <v>0</v>
      </c>
      <c r="BD121" s="95">
        <v>0</v>
      </c>
      <c r="BE121" s="95">
        <v>0</v>
      </c>
      <c r="BF121" s="95">
        <v>0</v>
      </c>
      <c r="BG121" s="95">
        <v>0</v>
      </c>
      <c r="BH121" s="95">
        <v>0</v>
      </c>
      <c r="BI121" s="95">
        <v>0</v>
      </c>
      <c r="BJ121" s="95">
        <v>0</v>
      </c>
      <c r="BK121" s="95">
        <v>0</v>
      </c>
      <c r="BL121" s="95">
        <v>0</v>
      </c>
      <c r="BM121" s="95">
        <v>0</v>
      </c>
      <c r="BN121" s="95">
        <v>0</v>
      </c>
      <c r="BO121" s="95">
        <v>0</v>
      </c>
      <c r="BP121" s="95">
        <v>0</v>
      </c>
      <c r="BQ121" s="95">
        <v>0</v>
      </c>
      <c r="BR121" s="95">
        <v>0</v>
      </c>
      <c r="BS121" s="95">
        <v>0</v>
      </c>
      <c r="BT121" s="95">
        <v>0</v>
      </c>
      <c r="BU121" s="95">
        <v>0</v>
      </c>
      <c r="BV121" s="95">
        <v>0</v>
      </c>
      <c r="BW121" s="95">
        <v>0</v>
      </c>
      <c r="BX121" s="121">
        <v>0</v>
      </c>
      <c r="BY121" s="121">
        <v>0</v>
      </c>
      <c r="BZ121" s="95">
        <v>3200</v>
      </c>
      <c r="CA121" s="95">
        <v>0</v>
      </c>
      <c r="CB121" s="95">
        <v>0</v>
      </c>
      <c r="CC121" s="121">
        <v>0</v>
      </c>
      <c r="CD121" s="121">
        <v>0</v>
      </c>
      <c r="CE121" s="121">
        <v>0</v>
      </c>
      <c r="CF121" s="121">
        <v>0</v>
      </c>
      <c r="CG121" s="95">
        <v>0</v>
      </c>
      <c r="CH121" s="121">
        <v>0</v>
      </c>
      <c r="CI121" s="121">
        <v>0</v>
      </c>
      <c r="CJ121" s="121">
        <v>0</v>
      </c>
      <c r="CK121" s="95">
        <v>0</v>
      </c>
      <c r="CL121" s="95">
        <v>0</v>
      </c>
    </row>
    <row r="122" spans="1:90" ht="13.2" customHeight="1" x14ac:dyDescent="0.25">
      <c r="A122" s="93" t="s">
        <v>163</v>
      </c>
      <c r="B122" s="94" t="s">
        <v>164</v>
      </c>
      <c r="C122" s="95">
        <v>0</v>
      </c>
      <c r="D122" s="95">
        <v>0</v>
      </c>
      <c r="E122" s="95">
        <v>0</v>
      </c>
      <c r="F122" s="95">
        <v>0</v>
      </c>
      <c r="G122" s="95">
        <v>0</v>
      </c>
      <c r="H122" s="95">
        <v>0</v>
      </c>
      <c r="I122" s="95">
        <v>0</v>
      </c>
      <c r="J122" s="95">
        <v>0</v>
      </c>
      <c r="K122" s="95">
        <v>0</v>
      </c>
      <c r="L122" s="95">
        <v>20640</v>
      </c>
      <c r="M122" s="95">
        <v>0</v>
      </c>
      <c r="N122" s="95">
        <v>0</v>
      </c>
      <c r="O122" s="95">
        <v>0</v>
      </c>
      <c r="P122" s="95">
        <v>0</v>
      </c>
      <c r="Q122" s="95">
        <v>0</v>
      </c>
      <c r="R122" s="95">
        <v>0</v>
      </c>
      <c r="S122" s="95">
        <v>0</v>
      </c>
      <c r="T122" s="95">
        <v>0</v>
      </c>
      <c r="U122" s="95">
        <v>0</v>
      </c>
      <c r="V122" s="95">
        <v>0</v>
      </c>
      <c r="W122" s="95">
        <v>0</v>
      </c>
      <c r="X122" s="95">
        <v>0</v>
      </c>
      <c r="Y122" s="95">
        <v>0</v>
      </c>
      <c r="Z122" s="95">
        <v>0</v>
      </c>
      <c r="AA122" s="95">
        <v>0</v>
      </c>
      <c r="AB122" s="95">
        <v>0</v>
      </c>
      <c r="AC122" s="95">
        <v>0</v>
      </c>
      <c r="AD122" s="95">
        <v>0</v>
      </c>
      <c r="AE122" s="95">
        <v>2045</v>
      </c>
      <c r="AF122" s="95">
        <v>0</v>
      </c>
      <c r="AG122" s="95">
        <v>0</v>
      </c>
      <c r="AH122" s="95">
        <v>0</v>
      </c>
      <c r="AI122" s="95">
        <v>0</v>
      </c>
      <c r="AJ122" s="95">
        <v>0</v>
      </c>
      <c r="AK122" s="95">
        <v>0</v>
      </c>
      <c r="AL122" s="95">
        <v>0</v>
      </c>
      <c r="AM122" s="95">
        <v>0</v>
      </c>
      <c r="AN122" s="95">
        <v>0</v>
      </c>
      <c r="AO122" s="95">
        <v>0</v>
      </c>
      <c r="AP122" s="95">
        <v>0</v>
      </c>
      <c r="AQ122" s="95">
        <v>0</v>
      </c>
      <c r="AR122" s="95">
        <v>900</v>
      </c>
      <c r="AS122" s="95">
        <v>14012</v>
      </c>
      <c r="AT122" s="95">
        <v>0</v>
      </c>
      <c r="AU122" s="95">
        <v>0</v>
      </c>
      <c r="AV122" s="95">
        <v>1838</v>
      </c>
      <c r="AW122" s="95">
        <v>0</v>
      </c>
      <c r="AX122" s="95">
        <v>570.6</v>
      </c>
      <c r="AY122" s="95">
        <v>0</v>
      </c>
      <c r="AZ122" s="95">
        <v>0</v>
      </c>
      <c r="BA122" s="95">
        <v>1420</v>
      </c>
      <c r="BB122" s="95">
        <v>0</v>
      </c>
      <c r="BC122" s="95">
        <v>0</v>
      </c>
      <c r="BD122" s="95">
        <v>0</v>
      </c>
      <c r="BE122" s="95">
        <v>0</v>
      </c>
      <c r="BF122" s="95">
        <v>0</v>
      </c>
      <c r="BG122" s="95">
        <v>0</v>
      </c>
      <c r="BH122" s="95">
        <v>0</v>
      </c>
      <c r="BI122" s="95">
        <v>0</v>
      </c>
      <c r="BJ122" s="95">
        <v>0</v>
      </c>
      <c r="BK122" s="95">
        <v>0.06</v>
      </c>
      <c r="BL122" s="95">
        <v>0</v>
      </c>
      <c r="BM122" s="95">
        <v>0</v>
      </c>
      <c r="BN122" s="95">
        <v>0</v>
      </c>
      <c r="BO122" s="95">
        <v>0</v>
      </c>
      <c r="BP122" s="95">
        <v>0</v>
      </c>
      <c r="BQ122" s="95">
        <v>0</v>
      </c>
      <c r="BR122" s="121">
        <v>0</v>
      </c>
      <c r="BS122" s="121">
        <v>0</v>
      </c>
      <c r="BT122" s="121">
        <v>0</v>
      </c>
      <c r="BU122" s="121">
        <v>0</v>
      </c>
      <c r="BV122" s="121">
        <v>0</v>
      </c>
      <c r="BW122" s="121">
        <v>0</v>
      </c>
      <c r="BX122" s="121">
        <v>0</v>
      </c>
      <c r="BY122" s="121">
        <v>0</v>
      </c>
      <c r="BZ122" s="121">
        <v>0</v>
      </c>
      <c r="CA122" s="121">
        <v>0</v>
      </c>
      <c r="CB122" s="121">
        <v>0</v>
      </c>
      <c r="CC122" s="121">
        <v>0</v>
      </c>
      <c r="CD122" s="121">
        <v>0</v>
      </c>
      <c r="CE122" s="121">
        <v>0</v>
      </c>
      <c r="CF122" s="121">
        <v>0</v>
      </c>
      <c r="CG122" s="121">
        <v>0</v>
      </c>
      <c r="CH122" s="121">
        <v>0</v>
      </c>
      <c r="CI122" s="121">
        <v>0</v>
      </c>
      <c r="CJ122" s="121">
        <v>0</v>
      </c>
      <c r="CK122" s="121">
        <v>0</v>
      </c>
      <c r="CL122" s="121">
        <v>0</v>
      </c>
    </row>
    <row r="123" spans="1:90" ht="13.2" customHeight="1" x14ac:dyDescent="0.25">
      <c r="A123" s="93" t="s">
        <v>165</v>
      </c>
      <c r="B123" s="94" t="s">
        <v>166</v>
      </c>
      <c r="C123" s="95">
        <v>0</v>
      </c>
      <c r="D123" s="95">
        <v>0</v>
      </c>
      <c r="E123" s="95">
        <v>0</v>
      </c>
      <c r="F123" s="95">
        <v>6495</v>
      </c>
      <c r="G123" s="95">
        <v>22295</v>
      </c>
      <c r="H123" s="95">
        <v>36387</v>
      </c>
      <c r="I123" s="95">
        <v>0</v>
      </c>
      <c r="J123" s="95">
        <v>12682</v>
      </c>
      <c r="K123" s="95">
        <v>0</v>
      </c>
      <c r="L123" s="95">
        <v>1638</v>
      </c>
      <c r="M123" s="95">
        <v>460</v>
      </c>
      <c r="N123" s="95">
        <v>0</v>
      </c>
      <c r="O123" s="95">
        <v>63713.69</v>
      </c>
      <c r="P123" s="95">
        <v>0</v>
      </c>
      <c r="Q123" s="95">
        <v>0</v>
      </c>
      <c r="R123" s="95">
        <v>0</v>
      </c>
      <c r="S123" s="95">
        <v>1314</v>
      </c>
      <c r="T123" s="95">
        <v>78003</v>
      </c>
      <c r="U123" s="95">
        <v>2545</v>
      </c>
      <c r="V123" s="95">
        <v>185</v>
      </c>
      <c r="W123" s="95">
        <v>43200</v>
      </c>
      <c r="X123" s="95">
        <v>17382</v>
      </c>
      <c r="Y123" s="95">
        <v>0</v>
      </c>
      <c r="Z123" s="95">
        <v>3423</v>
      </c>
      <c r="AA123" s="95">
        <v>39543</v>
      </c>
      <c r="AB123" s="95">
        <v>0</v>
      </c>
      <c r="AC123" s="95">
        <v>6020</v>
      </c>
      <c r="AD123" s="95">
        <v>0</v>
      </c>
      <c r="AE123" s="95">
        <v>16192</v>
      </c>
      <c r="AF123" s="95">
        <v>0</v>
      </c>
      <c r="AG123" s="95">
        <v>7034.01</v>
      </c>
      <c r="AH123" s="95">
        <v>1400</v>
      </c>
      <c r="AI123" s="95">
        <v>5650</v>
      </c>
      <c r="AJ123" s="95">
        <v>22580</v>
      </c>
      <c r="AK123" s="95">
        <v>0</v>
      </c>
      <c r="AL123" s="95">
        <v>0</v>
      </c>
      <c r="AM123" s="95">
        <v>1740</v>
      </c>
      <c r="AN123" s="95">
        <v>62954</v>
      </c>
      <c r="AO123" s="95">
        <v>650</v>
      </c>
      <c r="AP123" s="95">
        <v>15978</v>
      </c>
      <c r="AQ123" s="95">
        <v>0</v>
      </c>
      <c r="AR123" s="95">
        <v>33497</v>
      </c>
      <c r="AS123" s="95">
        <v>40882</v>
      </c>
      <c r="AT123" s="95">
        <v>7005</v>
      </c>
      <c r="AU123" s="95">
        <v>0</v>
      </c>
      <c r="AV123" s="95">
        <v>0</v>
      </c>
      <c r="AW123" s="95">
        <v>37967</v>
      </c>
      <c r="AX123" s="95">
        <v>0</v>
      </c>
      <c r="AY123" s="95">
        <v>580.99</v>
      </c>
      <c r="AZ123" s="95">
        <v>5021</v>
      </c>
      <c r="BA123" s="95">
        <v>0</v>
      </c>
      <c r="BB123" s="95">
        <v>0</v>
      </c>
      <c r="BC123" s="95">
        <v>17295</v>
      </c>
      <c r="BD123" s="95">
        <v>20410</v>
      </c>
      <c r="BE123" s="95">
        <v>0</v>
      </c>
      <c r="BF123" s="95">
        <v>1182.75</v>
      </c>
      <c r="BG123" s="95">
        <v>23392</v>
      </c>
      <c r="BH123" s="95">
        <v>4870</v>
      </c>
      <c r="BI123" s="95">
        <v>0</v>
      </c>
      <c r="BJ123" s="95">
        <v>0</v>
      </c>
      <c r="BK123" s="95">
        <v>4042</v>
      </c>
      <c r="BL123" s="95">
        <v>88489</v>
      </c>
      <c r="BM123" s="95">
        <v>0</v>
      </c>
      <c r="BN123" s="95">
        <v>0</v>
      </c>
      <c r="BO123" s="95">
        <v>0</v>
      </c>
      <c r="BP123" s="95">
        <v>0</v>
      </c>
      <c r="BQ123" s="95">
        <v>10475</v>
      </c>
      <c r="BR123" s="121">
        <v>648345.36</v>
      </c>
      <c r="BS123" s="121">
        <v>0</v>
      </c>
      <c r="BT123" s="121">
        <v>0</v>
      </c>
      <c r="BU123" s="121">
        <v>19485</v>
      </c>
      <c r="BV123" s="121">
        <v>720</v>
      </c>
      <c r="BW123" s="121">
        <v>8362</v>
      </c>
      <c r="BX123" s="121">
        <v>66132</v>
      </c>
      <c r="BY123" s="121">
        <v>0</v>
      </c>
      <c r="BZ123" s="121">
        <v>18544.830000000002</v>
      </c>
      <c r="CA123" s="121">
        <v>30540</v>
      </c>
      <c r="CB123" s="121">
        <v>0</v>
      </c>
      <c r="CC123" s="121">
        <v>0</v>
      </c>
      <c r="CD123" s="121">
        <v>0</v>
      </c>
      <c r="CE123" s="121">
        <v>5783.27</v>
      </c>
      <c r="CF123" s="95">
        <v>0</v>
      </c>
      <c r="CG123" s="95">
        <v>0</v>
      </c>
      <c r="CH123" s="95">
        <v>0</v>
      </c>
      <c r="CI123" s="121">
        <v>0</v>
      </c>
      <c r="CJ123" s="95">
        <v>0</v>
      </c>
      <c r="CK123" s="121">
        <v>1059</v>
      </c>
      <c r="CL123" s="121">
        <v>4775.16</v>
      </c>
    </row>
    <row r="124" spans="1:90" ht="13.2" customHeight="1" x14ac:dyDescent="0.25">
      <c r="A124" s="93" t="s">
        <v>167</v>
      </c>
      <c r="B124" s="94" t="s">
        <v>168</v>
      </c>
      <c r="C124" s="95">
        <v>0</v>
      </c>
      <c r="D124" s="95">
        <v>0</v>
      </c>
      <c r="E124" s="95">
        <v>0</v>
      </c>
      <c r="F124" s="95">
        <v>0</v>
      </c>
      <c r="G124" s="95">
        <v>0</v>
      </c>
      <c r="H124" s="95">
        <v>0</v>
      </c>
      <c r="I124" s="95">
        <v>0</v>
      </c>
      <c r="J124" s="95">
        <v>0</v>
      </c>
      <c r="K124" s="95">
        <v>0</v>
      </c>
      <c r="L124" s="95">
        <v>0</v>
      </c>
      <c r="M124" s="95">
        <v>0</v>
      </c>
      <c r="N124" s="95">
        <v>0</v>
      </c>
      <c r="O124" s="95">
        <v>14725.29</v>
      </c>
      <c r="P124" s="95">
        <v>0</v>
      </c>
      <c r="Q124" s="95">
        <v>0</v>
      </c>
      <c r="R124" s="95">
        <v>0</v>
      </c>
      <c r="S124" s="95">
        <v>0</v>
      </c>
      <c r="T124" s="95">
        <v>0</v>
      </c>
      <c r="U124" s="95">
        <v>0</v>
      </c>
      <c r="V124" s="95">
        <v>0</v>
      </c>
      <c r="W124" s="95">
        <v>194859</v>
      </c>
      <c r="X124" s="95">
        <v>0</v>
      </c>
      <c r="Y124" s="95">
        <v>0</v>
      </c>
      <c r="Z124" s="95">
        <v>0</v>
      </c>
      <c r="AA124" s="95">
        <v>0</v>
      </c>
      <c r="AB124" s="95">
        <v>0</v>
      </c>
      <c r="AC124" s="95">
        <v>0</v>
      </c>
      <c r="AD124" s="95">
        <v>0</v>
      </c>
      <c r="AE124" s="95">
        <v>0</v>
      </c>
      <c r="AF124" s="95">
        <v>0</v>
      </c>
      <c r="AG124" s="95">
        <v>0</v>
      </c>
      <c r="AH124" s="95">
        <v>0</v>
      </c>
      <c r="AI124" s="95">
        <v>0</v>
      </c>
      <c r="AJ124" s="95">
        <v>0</v>
      </c>
      <c r="AK124" s="95">
        <v>0</v>
      </c>
      <c r="AL124" s="95">
        <v>0</v>
      </c>
      <c r="AM124" s="95">
        <v>4580</v>
      </c>
      <c r="AN124" s="95">
        <v>0</v>
      </c>
      <c r="AO124" s="95">
        <v>0</v>
      </c>
      <c r="AP124" s="95">
        <v>0</v>
      </c>
      <c r="AQ124" s="95">
        <v>0</v>
      </c>
      <c r="AR124" s="95">
        <v>1860</v>
      </c>
      <c r="AS124" s="95">
        <v>0</v>
      </c>
      <c r="AT124" s="95">
        <v>0</v>
      </c>
      <c r="AU124" s="95">
        <v>0</v>
      </c>
      <c r="AV124" s="95">
        <v>0</v>
      </c>
      <c r="AW124" s="95">
        <v>0</v>
      </c>
      <c r="AX124" s="95">
        <v>0</v>
      </c>
      <c r="AY124" s="95">
        <v>0</v>
      </c>
      <c r="AZ124" s="95">
        <v>0</v>
      </c>
      <c r="BA124" s="95">
        <v>0</v>
      </c>
      <c r="BB124" s="95">
        <v>0</v>
      </c>
      <c r="BC124" s="95">
        <v>0</v>
      </c>
      <c r="BD124" s="95">
        <v>0</v>
      </c>
      <c r="BE124" s="95">
        <v>0</v>
      </c>
      <c r="BF124" s="95">
        <v>0</v>
      </c>
      <c r="BG124" s="95">
        <v>0</v>
      </c>
      <c r="BH124" s="95">
        <v>0</v>
      </c>
      <c r="BI124" s="95">
        <v>0</v>
      </c>
      <c r="BJ124" s="95">
        <v>0</v>
      </c>
      <c r="BK124" s="95">
        <v>0</v>
      </c>
      <c r="BL124" s="95">
        <v>29409</v>
      </c>
      <c r="BM124" s="95">
        <v>0</v>
      </c>
      <c r="BN124" s="95">
        <v>0</v>
      </c>
      <c r="BO124" s="95">
        <v>0</v>
      </c>
      <c r="BP124" s="95">
        <v>0</v>
      </c>
      <c r="BQ124" s="95">
        <v>0</v>
      </c>
      <c r="BR124" s="95">
        <v>0</v>
      </c>
      <c r="BS124" s="95">
        <v>0</v>
      </c>
      <c r="BT124" s="121">
        <v>0</v>
      </c>
      <c r="BU124" s="95">
        <v>0</v>
      </c>
      <c r="BV124" s="95">
        <v>0</v>
      </c>
      <c r="BW124" s="95">
        <v>0</v>
      </c>
      <c r="BX124" s="95">
        <v>0</v>
      </c>
      <c r="BY124" s="95">
        <v>0</v>
      </c>
      <c r="BZ124" s="95">
        <v>4400</v>
      </c>
      <c r="CA124" s="95">
        <v>0</v>
      </c>
      <c r="CB124" s="121">
        <v>0</v>
      </c>
      <c r="CC124" s="95">
        <v>0</v>
      </c>
      <c r="CD124" s="95">
        <v>0</v>
      </c>
      <c r="CE124" s="121">
        <v>0</v>
      </c>
      <c r="CF124" s="95">
        <v>0</v>
      </c>
      <c r="CG124" s="121">
        <v>0</v>
      </c>
      <c r="CH124" s="95">
        <v>0</v>
      </c>
      <c r="CI124" s="95">
        <v>0</v>
      </c>
      <c r="CJ124" s="95">
        <v>0</v>
      </c>
      <c r="CK124" s="95">
        <v>0</v>
      </c>
      <c r="CL124" s="121">
        <v>0</v>
      </c>
    </row>
    <row r="125" spans="1:90" ht="13.2" customHeight="1" x14ac:dyDescent="0.25">
      <c r="A125" s="93" t="s">
        <v>169</v>
      </c>
      <c r="B125" s="94" t="s">
        <v>170</v>
      </c>
      <c r="C125" s="95">
        <v>283306.5</v>
      </c>
      <c r="D125" s="95">
        <v>32160</v>
      </c>
      <c r="E125" s="95">
        <v>18900</v>
      </c>
      <c r="F125" s="95">
        <v>31530</v>
      </c>
      <c r="G125" s="95">
        <v>33150</v>
      </c>
      <c r="H125" s="95">
        <v>84220</v>
      </c>
      <c r="I125" s="95">
        <v>14919</v>
      </c>
      <c r="J125" s="95">
        <v>71797</v>
      </c>
      <c r="K125" s="95">
        <v>3995</v>
      </c>
      <c r="L125" s="95">
        <v>21930</v>
      </c>
      <c r="M125" s="95">
        <v>81800</v>
      </c>
      <c r="N125" s="95">
        <v>21137</v>
      </c>
      <c r="O125" s="95">
        <v>306939</v>
      </c>
      <c r="P125" s="95">
        <v>56245</v>
      </c>
      <c r="Q125" s="95">
        <v>9500</v>
      </c>
      <c r="R125" s="95">
        <v>157090</v>
      </c>
      <c r="S125" s="95">
        <v>19600</v>
      </c>
      <c r="T125" s="95">
        <v>76953</v>
      </c>
      <c r="U125" s="95">
        <v>48100</v>
      </c>
      <c r="V125" s="95">
        <v>140212</v>
      </c>
      <c r="W125" s="95">
        <v>238040</v>
      </c>
      <c r="X125" s="95">
        <v>68895.100000000006</v>
      </c>
      <c r="Y125" s="95">
        <v>1014865</v>
      </c>
      <c r="Z125" s="95">
        <v>73168</v>
      </c>
      <c r="AA125" s="95">
        <v>37018</v>
      </c>
      <c r="AB125" s="95">
        <v>22230</v>
      </c>
      <c r="AC125" s="95">
        <v>20152</v>
      </c>
      <c r="AD125" s="95">
        <v>65600</v>
      </c>
      <c r="AE125" s="95">
        <v>145548</v>
      </c>
      <c r="AF125" s="95">
        <v>106300</v>
      </c>
      <c r="AG125" s="95">
        <v>24610</v>
      </c>
      <c r="AH125" s="95">
        <v>37190</v>
      </c>
      <c r="AI125" s="95">
        <v>14900</v>
      </c>
      <c r="AJ125" s="95">
        <v>110470</v>
      </c>
      <c r="AK125" s="95">
        <v>803211.5</v>
      </c>
      <c r="AL125" s="95">
        <v>118022</v>
      </c>
      <c r="AM125" s="95">
        <v>113335</v>
      </c>
      <c r="AN125" s="95">
        <v>143965</v>
      </c>
      <c r="AO125" s="95">
        <v>46770</v>
      </c>
      <c r="AP125" s="95">
        <v>87590</v>
      </c>
      <c r="AQ125" s="95">
        <v>38184</v>
      </c>
      <c r="AR125" s="95">
        <v>13433.33</v>
      </c>
      <c r="AS125" s="95">
        <v>47868</v>
      </c>
      <c r="AT125" s="95">
        <v>9805</v>
      </c>
      <c r="AU125" s="95">
        <v>90980</v>
      </c>
      <c r="AV125" s="95">
        <v>124180</v>
      </c>
      <c r="AW125" s="95">
        <v>91286.99</v>
      </c>
      <c r="AX125" s="95">
        <v>99660</v>
      </c>
      <c r="AY125" s="95">
        <v>42705</v>
      </c>
      <c r="AZ125" s="95">
        <v>17950</v>
      </c>
      <c r="BA125" s="95">
        <v>399282</v>
      </c>
      <c r="BB125" s="95">
        <v>65310</v>
      </c>
      <c r="BC125" s="95">
        <v>140</v>
      </c>
      <c r="BD125" s="95">
        <v>53215.199999999997</v>
      </c>
      <c r="BE125" s="95">
        <v>20850</v>
      </c>
      <c r="BF125" s="95">
        <v>1320</v>
      </c>
      <c r="BG125" s="95">
        <v>308642.55</v>
      </c>
      <c r="BH125" s="95">
        <v>191194.4</v>
      </c>
      <c r="BI125" s="95">
        <v>0</v>
      </c>
      <c r="BJ125" s="95">
        <v>146500</v>
      </c>
      <c r="BK125" s="95">
        <v>0</v>
      </c>
      <c r="BL125" s="95">
        <v>434105</v>
      </c>
      <c r="BM125" s="95">
        <v>21220</v>
      </c>
      <c r="BN125" s="95">
        <v>58900</v>
      </c>
      <c r="BO125" s="95">
        <v>66710</v>
      </c>
      <c r="BP125" s="95">
        <v>6309</v>
      </c>
      <c r="BQ125" s="95">
        <v>93825</v>
      </c>
      <c r="BR125" s="121">
        <v>427767</v>
      </c>
      <c r="BS125" s="121">
        <v>80168</v>
      </c>
      <c r="BT125" s="95">
        <v>57600</v>
      </c>
      <c r="BU125" s="121">
        <v>77140</v>
      </c>
      <c r="BV125" s="95">
        <v>3960</v>
      </c>
      <c r="BW125" s="121">
        <v>76565</v>
      </c>
      <c r="BX125" s="121">
        <v>55462.5</v>
      </c>
      <c r="BY125" s="121">
        <v>5250</v>
      </c>
      <c r="BZ125" s="121">
        <v>68540</v>
      </c>
      <c r="CA125" s="121">
        <v>12550</v>
      </c>
      <c r="CB125" s="121">
        <v>0</v>
      </c>
      <c r="CC125" s="121">
        <v>125629</v>
      </c>
      <c r="CD125" s="121">
        <v>590321</v>
      </c>
      <c r="CE125" s="121">
        <v>56910</v>
      </c>
      <c r="CF125" s="121">
        <v>127820</v>
      </c>
      <c r="CG125" s="121">
        <v>47789.599999999999</v>
      </c>
      <c r="CH125" s="95">
        <v>0</v>
      </c>
      <c r="CI125" s="121">
        <v>35920</v>
      </c>
      <c r="CJ125" s="121">
        <v>271665</v>
      </c>
      <c r="CK125" s="121">
        <v>34050</v>
      </c>
      <c r="CL125" s="121">
        <v>2200</v>
      </c>
    </row>
    <row r="126" spans="1:90" ht="13.2" customHeight="1" x14ac:dyDescent="0.25">
      <c r="A126" s="93" t="s">
        <v>171</v>
      </c>
      <c r="B126" s="94" t="s">
        <v>172</v>
      </c>
      <c r="C126" s="95">
        <v>738660.4</v>
      </c>
      <c r="D126" s="95">
        <v>242986.33</v>
      </c>
      <c r="E126" s="95">
        <v>103975</v>
      </c>
      <c r="F126" s="95">
        <v>149947.25</v>
      </c>
      <c r="G126" s="95">
        <v>150269</v>
      </c>
      <c r="H126" s="95">
        <v>200505</v>
      </c>
      <c r="I126" s="95">
        <v>113112.31</v>
      </c>
      <c r="J126" s="95">
        <v>235919</v>
      </c>
      <c r="K126" s="95">
        <v>158678.95000000001</v>
      </c>
      <c r="L126" s="95">
        <v>401061.19</v>
      </c>
      <c r="M126" s="95">
        <v>366155.66</v>
      </c>
      <c r="N126" s="95">
        <v>60881.67</v>
      </c>
      <c r="O126" s="95">
        <v>908461</v>
      </c>
      <c r="P126" s="95">
        <v>34390</v>
      </c>
      <c r="Q126" s="95">
        <v>165801.68</v>
      </c>
      <c r="R126" s="95">
        <v>383268</v>
      </c>
      <c r="S126" s="95">
        <v>167827.19</v>
      </c>
      <c r="T126" s="95">
        <v>298800.17</v>
      </c>
      <c r="U126" s="95">
        <v>149980</v>
      </c>
      <c r="V126" s="95">
        <v>84765.25</v>
      </c>
      <c r="W126" s="95">
        <v>1160497.18</v>
      </c>
      <c r="X126" s="95">
        <v>196420.44</v>
      </c>
      <c r="Y126" s="95">
        <v>334993.56</v>
      </c>
      <c r="Z126" s="95">
        <v>670394</v>
      </c>
      <c r="AA126" s="95">
        <v>272283</v>
      </c>
      <c r="AB126" s="95">
        <v>91544.01</v>
      </c>
      <c r="AC126" s="95">
        <v>66717.52</v>
      </c>
      <c r="AD126" s="95">
        <v>585073.32999999996</v>
      </c>
      <c r="AE126" s="95">
        <v>184554.23999999999</v>
      </c>
      <c r="AF126" s="95">
        <v>281755.2</v>
      </c>
      <c r="AG126" s="95">
        <v>130500.26</v>
      </c>
      <c r="AH126" s="95">
        <v>273803.34999999998</v>
      </c>
      <c r="AI126" s="95">
        <v>232492</v>
      </c>
      <c r="AJ126" s="95">
        <v>319061.25</v>
      </c>
      <c r="AK126" s="95">
        <v>1641723.69</v>
      </c>
      <c r="AL126" s="95">
        <v>395434</v>
      </c>
      <c r="AM126" s="95">
        <v>194736.25</v>
      </c>
      <c r="AN126" s="95">
        <v>1074691.7</v>
      </c>
      <c r="AO126" s="95">
        <v>448711.5</v>
      </c>
      <c r="AP126" s="95">
        <v>110697.5</v>
      </c>
      <c r="AQ126" s="95">
        <v>83293</v>
      </c>
      <c r="AR126" s="95">
        <v>428565.5</v>
      </c>
      <c r="AS126" s="95">
        <v>230873.32</v>
      </c>
      <c r="AT126" s="95">
        <v>79417</v>
      </c>
      <c r="AU126" s="95">
        <v>292321</v>
      </c>
      <c r="AV126" s="95">
        <v>174627</v>
      </c>
      <c r="AW126" s="95">
        <v>167439</v>
      </c>
      <c r="AX126" s="95">
        <v>292248.65999999997</v>
      </c>
      <c r="AY126" s="95">
        <v>207379.55</v>
      </c>
      <c r="AZ126" s="95">
        <v>159200.68</v>
      </c>
      <c r="BA126" s="95">
        <v>703239</v>
      </c>
      <c r="BB126" s="95">
        <v>207458.5</v>
      </c>
      <c r="BC126" s="95">
        <v>314126.3</v>
      </c>
      <c r="BD126" s="95">
        <v>195891.5</v>
      </c>
      <c r="BE126" s="95">
        <v>20800</v>
      </c>
      <c r="BF126" s="95">
        <v>178412.12</v>
      </c>
      <c r="BG126" s="95">
        <v>835127.97</v>
      </c>
      <c r="BH126" s="95">
        <v>123496.55</v>
      </c>
      <c r="BI126" s="95">
        <v>0</v>
      </c>
      <c r="BJ126" s="95">
        <v>509021.2</v>
      </c>
      <c r="BK126" s="95">
        <v>50262</v>
      </c>
      <c r="BL126" s="95">
        <v>741837</v>
      </c>
      <c r="BM126" s="95">
        <v>117236.79</v>
      </c>
      <c r="BN126" s="95">
        <v>87498.51</v>
      </c>
      <c r="BO126" s="95">
        <v>125072.5</v>
      </c>
      <c r="BP126" s="95">
        <v>237695.75</v>
      </c>
      <c r="BQ126" s="95">
        <v>134834.5</v>
      </c>
      <c r="BR126" s="121">
        <v>1535424.8</v>
      </c>
      <c r="BS126" s="121">
        <v>180283</v>
      </c>
      <c r="BT126" s="121">
        <v>897998</v>
      </c>
      <c r="BU126" s="121">
        <v>897591.73</v>
      </c>
      <c r="BV126" s="121">
        <v>2770</v>
      </c>
      <c r="BW126" s="121">
        <v>165457.60000000001</v>
      </c>
      <c r="BX126" s="121">
        <v>406842.92</v>
      </c>
      <c r="BY126" s="121">
        <v>474070</v>
      </c>
      <c r="BZ126" s="121">
        <v>101900.67</v>
      </c>
      <c r="CA126" s="121">
        <v>953487.02</v>
      </c>
      <c r="CB126" s="121">
        <v>3384743</v>
      </c>
      <c r="CC126" s="121">
        <v>436713.18</v>
      </c>
      <c r="CD126" s="121">
        <v>809376.27</v>
      </c>
      <c r="CE126" s="121">
        <v>208579.01</v>
      </c>
      <c r="CF126" s="121">
        <v>128322</v>
      </c>
      <c r="CG126" s="121">
        <v>181341.19</v>
      </c>
      <c r="CH126" s="121">
        <v>219416.15</v>
      </c>
      <c r="CI126" s="121">
        <v>103945.36</v>
      </c>
      <c r="CJ126" s="121">
        <v>1786007.79</v>
      </c>
      <c r="CK126" s="121">
        <v>109381</v>
      </c>
      <c r="CL126" s="121">
        <v>205888.48</v>
      </c>
    </row>
    <row r="127" spans="1:90" ht="13.2" customHeight="1" x14ac:dyDescent="0.25">
      <c r="A127" s="93" t="s">
        <v>175</v>
      </c>
      <c r="B127" s="94" t="s">
        <v>176</v>
      </c>
      <c r="C127" s="95">
        <v>0</v>
      </c>
      <c r="D127" s="95">
        <v>0</v>
      </c>
      <c r="E127" s="95">
        <v>0</v>
      </c>
      <c r="F127" s="95">
        <v>720</v>
      </c>
      <c r="G127" s="95">
        <v>2200</v>
      </c>
      <c r="H127" s="95">
        <v>0</v>
      </c>
      <c r="I127" s="95">
        <v>0</v>
      </c>
      <c r="J127" s="95">
        <v>0</v>
      </c>
      <c r="K127" s="95">
        <v>0</v>
      </c>
      <c r="L127" s="95">
        <v>0</v>
      </c>
      <c r="M127" s="95">
        <v>22630</v>
      </c>
      <c r="N127" s="95">
        <v>0</v>
      </c>
      <c r="O127" s="95">
        <v>37640.5</v>
      </c>
      <c r="P127" s="95">
        <v>0</v>
      </c>
      <c r="Q127" s="95">
        <v>0</v>
      </c>
      <c r="R127" s="95">
        <v>0</v>
      </c>
      <c r="S127" s="95">
        <v>0</v>
      </c>
      <c r="T127" s="95">
        <v>400</v>
      </c>
      <c r="U127" s="95">
        <v>0</v>
      </c>
      <c r="V127" s="95">
        <v>3800</v>
      </c>
      <c r="W127" s="95">
        <v>11220</v>
      </c>
      <c r="X127" s="95">
        <v>0</v>
      </c>
      <c r="Y127" s="95">
        <v>65990</v>
      </c>
      <c r="Z127" s="95">
        <v>0</v>
      </c>
      <c r="AA127" s="95">
        <v>10210</v>
      </c>
      <c r="AB127" s="95">
        <v>13000</v>
      </c>
      <c r="AC127" s="95">
        <v>0</v>
      </c>
      <c r="AD127" s="95">
        <v>0</v>
      </c>
      <c r="AE127" s="95">
        <v>0</v>
      </c>
      <c r="AF127" s="95">
        <v>0</v>
      </c>
      <c r="AG127" s="95">
        <v>0</v>
      </c>
      <c r="AH127" s="95">
        <v>1680</v>
      </c>
      <c r="AI127" s="95">
        <v>0</v>
      </c>
      <c r="AJ127" s="95">
        <v>0</v>
      </c>
      <c r="AK127" s="95">
        <v>0</v>
      </c>
      <c r="AL127" s="95">
        <v>0</v>
      </c>
      <c r="AM127" s="95">
        <v>0</v>
      </c>
      <c r="AN127" s="95">
        <v>12480</v>
      </c>
      <c r="AO127" s="95">
        <v>0</v>
      </c>
      <c r="AP127" s="95">
        <v>5130</v>
      </c>
      <c r="AQ127" s="95">
        <v>0</v>
      </c>
      <c r="AR127" s="95">
        <v>0</v>
      </c>
      <c r="AS127" s="95">
        <v>4054.75</v>
      </c>
      <c r="AT127" s="95">
        <v>0</v>
      </c>
      <c r="AU127" s="95">
        <v>0</v>
      </c>
      <c r="AV127" s="95">
        <v>0</v>
      </c>
      <c r="AW127" s="95">
        <v>36125</v>
      </c>
      <c r="AX127" s="95">
        <v>0</v>
      </c>
      <c r="AY127" s="95">
        <v>0</v>
      </c>
      <c r="AZ127" s="95">
        <v>12025</v>
      </c>
      <c r="BA127" s="95">
        <v>0</v>
      </c>
      <c r="BB127" s="95">
        <v>0</v>
      </c>
      <c r="BC127" s="95">
        <v>0</v>
      </c>
      <c r="BD127" s="95">
        <v>0</v>
      </c>
      <c r="BE127" s="95">
        <v>0</v>
      </c>
      <c r="BF127" s="95">
        <v>0</v>
      </c>
      <c r="BG127" s="95">
        <v>0</v>
      </c>
      <c r="BH127" s="95">
        <v>0</v>
      </c>
      <c r="BI127" s="95">
        <v>0</v>
      </c>
      <c r="BJ127" s="95">
        <v>0</v>
      </c>
      <c r="BK127" s="95">
        <v>0</v>
      </c>
      <c r="BL127" s="95">
        <v>69087</v>
      </c>
      <c r="BM127" s="95">
        <v>0</v>
      </c>
      <c r="BN127" s="95">
        <v>0</v>
      </c>
      <c r="BO127" s="95">
        <v>0</v>
      </c>
      <c r="BP127" s="95">
        <v>0</v>
      </c>
      <c r="BQ127" s="95">
        <v>0</v>
      </c>
      <c r="BR127" s="121">
        <v>990808.55</v>
      </c>
      <c r="BS127" s="121">
        <v>0</v>
      </c>
      <c r="BT127" s="121">
        <v>0</v>
      </c>
      <c r="BU127" s="121">
        <v>33833</v>
      </c>
      <c r="BV127" s="121">
        <v>0</v>
      </c>
      <c r="BW127" s="121">
        <v>912</v>
      </c>
      <c r="BX127" s="121">
        <v>11800</v>
      </c>
      <c r="BY127" s="95">
        <v>0</v>
      </c>
      <c r="BZ127" s="121">
        <v>10681</v>
      </c>
      <c r="CA127" s="95">
        <v>0</v>
      </c>
      <c r="CB127" s="95">
        <v>0</v>
      </c>
      <c r="CC127" s="121">
        <v>0</v>
      </c>
      <c r="CD127" s="121">
        <v>0</v>
      </c>
      <c r="CE127" s="121">
        <v>21300.22</v>
      </c>
      <c r="CF127" s="121">
        <v>0</v>
      </c>
      <c r="CG127" s="121">
        <v>0</v>
      </c>
      <c r="CH127" s="95">
        <v>0</v>
      </c>
      <c r="CI127" s="121">
        <v>0</v>
      </c>
      <c r="CJ127" s="95">
        <v>0</v>
      </c>
      <c r="CK127" s="121">
        <v>0</v>
      </c>
      <c r="CL127" s="121">
        <v>0</v>
      </c>
    </row>
    <row r="128" spans="1:90" ht="13.2" customHeight="1" x14ac:dyDescent="0.25">
      <c r="A128" s="93" t="s">
        <v>177</v>
      </c>
      <c r="B128" s="94" t="s">
        <v>178</v>
      </c>
      <c r="C128" s="95">
        <v>0</v>
      </c>
      <c r="D128" s="95">
        <v>0</v>
      </c>
      <c r="E128" s="95">
        <v>0</v>
      </c>
      <c r="F128" s="95">
        <v>0</v>
      </c>
      <c r="G128" s="95">
        <v>0</v>
      </c>
      <c r="H128" s="95">
        <v>0</v>
      </c>
      <c r="I128" s="95">
        <v>0</v>
      </c>
      <c r="J128" s="95">
        <v>0</v>
      </c>
      <c r="K128" s="95">
        <v>0</v>
      </c>
      <c r="L128" s="95">
        <v>343481.1</v>
      </c>
      <c r="M128" s="95">
        <v>0</v>
      </c>
      <c r="N128" s="95">
        <v>0</v>
      </c>
      <c r="O128" s="95">
        <v>0</v>
      </c>
      <c r="P128" s="95">
        <v>0</v>
      </c>
      <c r="Q128" s="95">
        <v>0</v>
      </c>
      <c r="R128" s="95">
        <v>0</v>
      </c>
      <c r="S128" s="95">
        <v>0</v>
      </c>
      <c r="T128" s="95">
        <v>400</v>
      </c>
      <c r="U128" s="95">
        <v>0</v>
      </c>
      <c r="V128" s="95">
        <v>2187</v>
      </c>
      <c r="W128" s="95">
        <v>0</v>
      </c>
      <c r="X128" s="95">
        <v>0</v>
      </c>
      <c r="Y128" s="95">
        <v>0</v>
      </c>
      <c r="Z128" s="95">
        <v>0</v>
      </c>
      <c r="AA128" s="95">
        <v>6120</v>
      </c>
      <c r="AB128" s="95">
        <v>0</v>
      </c>
      <c r="AC128" s="95">
        <v>0</v>
      </c>
      <c r="AD128" s="95">
        <v>165528</v>
      </c>
      <c r="AE128" s="95">
        <v>0</v>
      </c>
      <c r="AF128" s="95">
        <v>0</v>
      </c>
      <c r="AG128" s="95">
        <v>0</v>
      </c>
      <c r="AH128" s="95">
        <v>0</v>
      </c>
      <c r="AI128" s="95">
        <v>0</v>
      </c>
      <c r="AJ128" s="95">
        <v>0</v>
      </c>
      <c r="AK128" s="95">
        <v>0</v>
      </c>
      <c r="AL128" s="95">
        <v>0</v>
      </c>
      <c r="AM128" s="95">
        <v>0</v>
      </c>
      <c r="AN128" s="95">
        <v>0</v>
      </c>
      <c r="AO128" s="95">
        <v>0</v>
      </c>
      <c r="AP128" s="95">
        <v>0</v>
      </c>
      <c r="AQ128" s="95">
        <v>0</v>
      </c>
      <c r="AR128" s="95">
        <v>0</v>
      </c>
      <c r="AS128" s="95">
        <v>184155</v>
      </c>
      <c r="AT128" s="95">
        <v>183142.49</v>
      </c>
      <c r="AU128" s="95">
        <v>0</v>
      </c>
      <c r="AV128" s="95">
        <v>0</v>
      </c>
      <c r="AW128" s="95">
        <v>0</v>
      </c>
      <c r="AX128" s="95">
        <v>0</v>
      </c>
      <c r="AY128" s="95">
        <v>0</v>
      </c>
      <c r="AZ128" s="95">
        <v>0</v>
      </c>
      <c r="BA128" s="95">
        <v>0</v>
      </c>
      <c r="BB128" s="95">
        <v>0</v>
      </c>
      <c r="BC128" s="95">
        <v>0</v>
      </c>
      <c r="BD128" s="95">
        <v>0</v>
      </c>
      <c r="BE128" s="95">
        <v>0</v>
      </c>
      <c r="BF128" s="95">
        <v>0</v>
      </c>
      <c r="BG128" s="95">
        <v>0</v>
      </c>
      <c r="BH128" s="95">
        <v>540</v>
      </c>
      <c r="BI128" s="95">
        <v>0</v>
      </c>
      <c r="BJ128" s="95">
        <v>0</v>
      </c>
      <c r="BK128" s="95">
        <v>0</v>
      </c>
      <c r="BL128" s="95">
        <v>0</v>
      </c>
      <c r="BM128" s="95">
        <v>0</v>
      </c>
      <c r="BN128" s="95">
        <v>0</v>
      </c>
      <c r="BO128" s="95">
        <v>0</v>
      </c>
      <c r="BP128" s="95">
        <v>0</v>
      </c>
      <c r="BQ128" s="95">
        <v>0</v>
      </c>
      <c r="BR128" s="95">
        <v>4539906.95</v>
      </c>
      <c r="BS128" s="121">
        <v>0</v>
      </c>
      <c r="BT128" s="121">
        <v>0</v>
      </c>
      <c r="BU128" s="121">
        <v>0</v>
      </c>
      <c r="BV128" s="121">
        <v>47165.599999999999</v>
      </c>
      <c r="BW128" s="95">
        <v>0</v>
      </c>
      <c r="BX128" s="121">
        <v>29050</v>
      </c>
      <c r="BY128" s="121">
        <v>0</v>
      </c>
      <c r="BZ128" s="121">
        <v>0</v>
      </c>
      <c r="CA128" s="95">
        <v>0</v>
      </c>
      <c r="CB128" s="121">
        <v>0</v>
      </c>
      <c r="CC128" s="95">
        <v>0</v>
      </c>
      <c r="CD128" s="95">
        <v>0</v>
      </c>
      <c r="CE128" s="95">
        <v>0</v>
      </c>
      <c r="CF128" s="95">
        <v>0</v>
      </c>
      <c r="CG128" s="121">
        <v>0</v>
      </c>
      <c r="CH128" s="121">
        <v>0</v>
      </c>
      <c r="CI128" s="121">
        <v>0</v>
      </c>
      <c r="CJ128" s="121">
        <v>0</v>
      </c>
      <c r="CK128" s="95">
        <v>0</v>
      </c>
      <c r="CL128" s="121">
        <v>4294</v>
      </c>
    </row>
    <row r="129" spans="1:90" ht="13.2" customHeight="1" x14ac:dyDescent="0.25">
      <c r="A129" s="93" t="s">
        <v>179</v>
      </c>
      <c r="B129" s="94" t="s">
        <v>180</v>
      </c>
      <c r="C129" s="95">
        <v>44889.72</v>
      </c>
      <c r="D129" s="95">
        <v>0</v>
      </c>
      <c r="E129" s="95">
        <v>0</v>
      </c>
      <c r="F129" s="95">
        <v>83303.289999999994</v>
      </c>
      <c r="G129" s="95">
        <v>0</v>
      </c>
      <c r="H129" s="95">
        <v>0</v>
      </c>
      <c r="I129" s="95">
        <v>0</v>
      </c>
      <c r="J129" s="95">
        <v>54701.89</v>
      </c>
      <c r="K129" s="95">
        <v>465420</v>
      </c>
      <c r="L129" s="95">
        <v>29900.080000000002</v>
      </c>
      <c r="M129" s="95">
        <v>7886.57</v>
      </c>
      <c r="N129" s="95">
        <v>0</v>
      </c>
      <c r="O129" s="95">
        <v>69057.77</v>
      </c>
      <c r="P129" s="95">
        <v>148593.31</v>
      </c>
      <c r="Q129" s="95">
        <v>70099.490000000005</v>
      </c>
      <c r="R129" s="95">
        <v>32969.089999999997</v>
      </c>
      <c r="S129" s="95">
        <v>65336.51</v>
      </c>
      <c r="T129" s="95">
        <v>126916.65</v>
      </c>
      <c r="U129" s="95">
        <v>0</v>
      </c>
      <c r="V129" s="95">
        <v>0</v>
      </c>
      <c r="W129" s="95">
        <v>0</v>
      </c>
      <c r="X129" s="95">
        <v>0</v>
      </c>
      <c r="Y129" s="95">
        <v>410885.61</v>
      </c>
      <c r="Z129" s="95">
        <v>0</v>
      </c>
      <c r="AA129" s="95">
        <v>0</v>
      </c>
      <c r="AB129" s="95">
        <v>55491.74</v>
      </c>
      <c r="AC129" s="95">
        <v>0</v>
      </c>
      <c r="AD129" s="95">
        <v>99</v>
      </c>
      <c r="AE129" s="95">
        <v>82004.06</v>
      </c>
      <c r="AF129" s="95">
        <v>0</v>
      </c>
      <c r="AG129" s="95">
        <v>3000</v>
      </c>
      <c r="AH129" s="95">
        <v>132474.6</v>
      </c>
      <c r="AI129" s="95">
        <v>45185.07</v>
      </c>
      <c r="AJ129" s="95">
        <v>0</v>
      </c>
      <c r="AK129" s="95">
        <v>0</v>
      </c>
      <c r="AL129" s="95">
        <v>74556.460000000006</v>
      </c>
      <c r="AM129" s="95">
        <v>85106.51</v>
      </c>
      <c r="AN129" s="95">
        <v>36871.83</v>
      </c>
      <c r="AO129" s="95">
        <v>58136.5</v>
      </c>
      <c r="AP129" s="95">
        <v>158006.20000000001</v>
      </c>
      <c r="AQ129" s="95">
        <v>29625.64</v>
      </c>
      <c r="AR129" s="95">
        <v>0</v>
      </c>
      <c r="AS129" s="95">
        <v>90042.55</v>
      </c>
      <c r="AT129" s="95">
        <v>75977.66</v>
      </c>
      <c r="AU129" s="95">
        <v>90642.46</v>
      </c>
      <c r="AV129" s="95">
        <v>68185.2</v>
      </c>
      <c r="AW129" s="95">
        <v>19686.45</v>
      </c>
      <c r="AX129" s="95">
        <v>32782.959999999999</v>
      </c>
      <c r="AY129" s="95">
        <v>49210.78</v>
      </c>
      <c r="AZ129" s="95">
        <v>8122.39</v>
      </c>
      <c r="BA129" s="95">
        <v>154868.43</v>
      </c>
      <c r="BB129" s="95">
        <v>48418.89</v>
      </c>
      <c r="BC129" s="95">
        <v>0</v>
      </c>
      <c r="BD129" s="95">
        <v>0</v>
      </c>
      <c r="BE129" s="95">
        <v>0</v>
      </c>
      <c r="BF129" s="95">
        <v>0</v>
      </c>
      <c r="BG129" s="95">
        <v>0</v>
      </c>
      <c r="BH129" s="95">
        <v>0</v>
      </c>
      <c r="BI129" s="95">
        <v>0</v>
      </c>
      <c r="BJ129" s="95">
        <v>0</v>
      </c>
      <c r="BK129" s="95">
        <v>45677.54</v>
      </c>
      <c r="BL129" s="95">
        <v>0</v>
      </c>
      <c r="BM129" s="95">
        <v>0</v>
      </c>
      <c r="BN129" s="95">
        <v>0</v>
      </c>
      <c r="BO129" s="95">
        <v>0</v>
      </c>
      <c r="BP129" s="95">
        <v>0</v>
      </c>
      <c r="BQ129" s="95">
        <v>1</v>
      </c>
      <c r="BR129" s="121">
        <v>0</v>
      </c>
      <c r="BS129" s="95">
        <v>0</v>
      </c>
      <c r="BT129" s="121">
        <v>0</v>
      </c>
      <c r="BU129" s="121">
        <v>0</v>
      </c>
      <c r="BV129" s="121">
        <v>0</v>
      </c>
      <c r="BW129" s="121">
        <v>0</v>
      </c>
      <c r="BX129" s="121">
        <v>0</v>
      </c>
      <c r="BY129" s="121">
        <v>48387.56</v>
      </c>
      <c r="BZ129" s="121">
        <v>0</v>
      </c>
      <c r="CA129" s="121">
        <v>88716.37</v>
      </c>
      <c r="CB129" s="121">
        <v>2859.49</v>
      </c>
      <c r="CC129" s="121">
        <v>29522.48</v>
      </c>
      <c r="CD129" s="121">
        <v>0</v>
      </c>
      <c r="CE129" s="121">
        <v>0</v>
      </c>
      <c r="CF129" s="121">
        <v>0</v>
      </c>
      <c r="CG129" s="121">
        <v>0</v>
      </c>
      <c r="CH129" s="121">
        <v>0</v>
      </c>
      <c r="CI129" s="121">
        <v>47600.75</v>
      </c>
      <c r="CJ129" s="121">
        <v>814</v>
      </c>
      <c r="CK129" s="121">
        <v>0</v>
      </c>
      <c r="CL129" s="121">
        <v>0</v>
      </c>
    </row>
    <row r="130" spans="1:90" ht="13.2" customHeight="1" x14ac:dyDescent="0.25">
      <c r="A130" s="93" t="s">
        <v>181</v>
      </c>
      <c r="B130" s="94" t="s">
        <v>182</v>
      </c>
      <c r="C130" s="95">
        <v>0</v>
      </c>
      <c r="D130" s="95">
        <v>0</v>
      </c>
      <c r="E130" s="95">
        <v>0</v>
      </c>
      <c r="F130" s="95">
        <v>0</v>
      </c>
      <c r="G130" s="95">
        <v>182673.35</v>
      </c>
      <c r="H130" s="95">
        <v>0</v>
      </c>
      <c r="I130" s="95">
        <v>0</v>
      </c>
      <c r="J130" s="95">
        <v>0</v>
      </c>
      <c r="K130" s="95">
        <v>0</v>
      </c>
      <c r="L130" s="95">
        <v>0</v>
      </c>
      <c r="M130" s="95">
        <v>0</v>
      </c>
      <c r="N130" s="95">
        <v>0</v>
      </c>
      <c r="O130" s="95">
        <v>1583392.38</v>
      </c>
      <c r="P130" s="95">
        <v>0</v>
      </c>
      <c r="Q130" s="95">
        <v>0</v>
      </c>
      <c r="R130" s="95">
        <v>0</v>
      </c>
      <c r="S130" s="95">
        <v>0</v>
      </c>
      <c r="T130" s="95">
        <v>0</v>
      </c>
      <c r="U130" s="95">
        <v>0</v>
      </c>
      <c r="V130" s="95">
        <v>0</v>
      </c>
      <c r="W130" s="95">
        <v>0</v>
      </c>
      <c r="X130" s="95">
        <v>56800.65</v>
      </c>
      <c r="Y130" s="95">
        <v>726717.81</v>
      </c>
      <c r="Z130" s="95">
        <v>0</v>
      </c>
      <c r="AA130" s="95">
        <v>0</v>
      </c>
      <c r="AB130" s="95">
        <v>0</v>
      </c>
      <c r="AC130" s="95">
        <v>0</v>
      </c>
      <c r="AD130" s="95">
        <v>0</v>
      </c>
      <c r="AE130" s="95">
        <v>0</v>
      </c>
      <c r="AF130" s="95">
        <v>0</v>
      </c>
      <c r="AG130" s="95">
        <v>0</v>
      </c>
      <c r="AH130" s="95">
        <v>0</v>
      </c>
      <c r="AI130" s="95">
        <v>0</v>
      </c>
      <c r="AJ130" s="95">
        <v>0</v>
      </c>
      <c r="AK130" s="95">
        <v>725908.67</v>
      </c>
      <c r="AL130" s="95">
        <v>0</v>
      </c>
      <c r="AM130" s="95">
        <v>0</v>
      </c>
      <c r="AN130" s="95">
        <v>0</v>
      </c>
      <c r="AO130" s="95">
        <v>0</v>
      </c>
      <c r="AP130" s="95">
        <v>0</v>
      </c>
      <c r="AQ130" s="95">
        <v>0</v>
      </c>
      <c r="AR130" s="95">
        <v>0</v>
      </c>
      <c r="AS130" s="95">
        <v>342646.74</v>
      </c>
      <c r="AT130" s="95">
        <v>0</v>
      </c>
      <c r="AU130" s="95">
        <v>0</v>
      </c>
      <c r="AV130" s="95">
        <v>0</v>
      </c>
      <c r="AW130" s="95">
        <v>1447</v>
      </c>
      <c r="AX130" s="95">
        <v>0</v>
      </c>
      <c r="AY130" s="95">
        <v>0</v>
      </c>
      <c r="AZ130" s="95">
        <v>0</v>
      </c>
      <c r="BA130" s="95">
        <v>0</v>
      </c>
      <c r="BB130" s="95">
        <v>0</v>
      </c>
      <c r="BC130" s="95">
        <v>0</v>
      </c>
      <c r="BD130" s="95">
        <v>2491111.37</v>
      </c>
      <c r="BE130" s="95">
        <v>0</v>
      </c>
      <c r="BF130" s="95">
        <v>0</v>
      </c>
      <c r="BG130" s="95">
        <v>0</v>
      </c>
      <c r="BH130" s="95">
        <v>0</v>
      </c>
      <c r="BI130" s="95">
        <v>200000</v>
      </c>
      <c r="BJ130" s="95">
        <v>0</v>
      </c>
      <c r="BK130" s="95">
        <v>0</v>
      </c>
      <c r="BL130" s="95">
        <v>0</v>
      </c>
      <c r="BM130" s="95">
        <v>1284107.3999999999</v>
      </c>
      <c r="BN130" s="95">
        <v>0</v>
      </c>
      <c r="BO130" s="95">
        <v>0</v>
      </c>
      <c r="BP130" s="95">
        <v>0</v>
      </c>
      <c r="BQ130" s="95">
        <v>0</v>
      </c>
      <c r="BR130" s="95">
        <v>7420710.9000000004</v>
      </c>
      <c r="BS130" s="95">
        <v>0</v>
      </c>
      <c r="BT130" s="95">
        <v>0</v>
      </c>
      <c r="BU130" s="95">
        <v>1144551.1399999999</v>
      </c>
      <c r="BV130" s="95">
        <v>0</v>
      </c>
      <c r="BW130" s="95">
        <v>0</v>
      </c>
      <c r="BX130" s="95">
        <v>946205.03</v>
      </c>
      <c r="BY130" s="121">
        <v>0</v>
      </c>
      <c r="BZ130" s="121">
        <v>0</v>
      </c>
      <c r="CA130" s="95">
        <v>0</v>
      </c>
      <c r="CB130" s="121">
        <v>0</v>
      </c>
      <c r="CC130" s="121">
        <v>1138432.44</v>
      </c>
      <c r="CD130" s="121">
        <v>2442028.09</v>
      </c>
      <c r="CE130" s="95">
        <v>0</v>
      </c>
      <c r="CF130" s="95">
        <v>0</v>
      </c>
      <c r="CG130" s="121">
        <v>172534.12</v>
      </c>
      <c r="CH130" s="95">
        <v>0</v>
      </c>
      <c r="CI130" s="95">
        <v>0</v>
      </c>
      <c r="CJ130" s="95">
        <v>0</v>
      </c>
      <c r="CK130" s="121">
        <v>371168.71</v>
      </c>
      <c r="CL130" s="95">
        <v>0</v>
      </c>
    </row>
    <row r="131" spans="1:90" ht="13.2" customHeight="1" x14ac:dyDescent="0.25">
      <c r="A131" s="93" t="s">
        <v>183</v>
      </c>
      <c r="B131" s="94" t="s">
        <v>184</v>
      </c>
      <c r="C131" s="95">
        <v>0</v>
      </c>
      <c r="D131" s="95">
        <v>0</v>
      </c>
      <c r="E131" s="95">
        <v>0</v>
      </c>
      <c r="F131" s="95">
        <v>0</v>
      </c>
      <c r="G131" s="95">
        <v>0</v>
      </c>
      <c r="H131" s="95">
        <v>0</v>
      </c>
      <c r="I131" s="95">
        <v>0</v>
      </c>
      <c r="J131" s="95">
        <v>0</v>
      </c>
      <c r="K131" s="95">
        <v>0</v>
      </c>
      <c r="L131" s="95">
        <v>0</v>
      </c>
      <c r="M131" s="95">
        <v>0</v>
      </c>
      <c r="N131" s="95">
        <v>0</v>
      </c>
      <c r="O131" s="95">
        <v>0</v>
      </c>
      <c r="P131" s="95">
        <v>0</v>
      </c>
      <c r="Q131" s="95">
        <v>0</v>
      </c>
      <c r="R131" s="95">
        <v>0</v>
      </c>
      <c r="S131" s="95">
        <v>0</v>
      </c>
      <c r="T131" s="95">
        <v>0</v>
      </c>
      <c r="U131" s="95">
        <v>0</v>
      </c>
      <c r="V131" s="95">
        <v>0</v>
      </c>
      <c r="W131" s="95">
        <v>0</v>
      </c>
      <c r="X131" s="95">
        <v>0</v>
      </c>
      <c r="Y131" s="95">
        <v>0</v>
      </c>
      <c r="Z131" s="95">
        <v>0</v>
      </c>
      <c r="AA131" s="95">
        <v>0</v>
      </c>
      <c r="AB131" s="95">
        <v>0</v>
      </c>
      <c r="AC131" s="95">
        <v>0</v>
      </c>
      <c r="AD131" s="95">
        <v>0</v>
      </c>
      <c r="AE131" s="95">
        <v>0</v>
      </c>
      <c r="AF131" s="95">
        <v>0</v>
      </c>
      <c r="AG131" s="95">
        <v>0</v>
      </c>
      <c r="AH131" s="95">
        <v>0</v>
      </c>
      <c r="AI131" s="95">
        <v>0</v>
      </c>
      <c r="AJ131" s="95">
        <v>0</v>
      </c>
      <c r="AK131" s="95">
        <v>0</v>
      </c>
      <c r="AL131" s="95">
        <v>0</v>
      </c>
      <c r="AM131" s="95">
        <v>0</v>
      </c>
      <c r="AN131" s="95">
        <v>0</v>
      </c>
      <c r="AO131" s="95">
        <v>0</v>
      </c>
      <c r="AP131" s="95">
        <v>0</v>
      </c>
      <c r="AQ131" s="95">
        <v>0</v>
      </c>
      <c r="AR131" s="95">
        <v>0</v>
      </c>
      <c r="AS131" s="95">
        <v>0</v>
      </c>
      <c r="AT131" s="95">
        <v>0</v>
      </c>
      <c r="AU131" s="95">
        <v>0</v>
      </c>
      <c r="AV131" s="95">
        <v>0</v>
      </c>
      <c r="AW131" s="95">
        <v>0</v>
      </c>
      <c r="AX131" s="95">
        <v>0</v>
      </c>
      <c r="AY131" s="95">
        <v>0</v>
      </c>
      <c r="AZ131" s="95">
        <v>0</v>
      </c>
      <c r="BA131" s="95">
        <v>0</v>
      </c>
      <c r="BB131" s="95">
        <v>0</v>
      </c>
      <c r="BC131" s="95">
        <v>0</v>
      </c>
      <c r="BD131" s="95">
        <v>0</v>
      </c>
      <c r="BE131" s="95">
        <v>0</v>
      </c>
      <c r="BF131" s="95">
        <v>1329000</v>
      </c>
      <c r="BG131" s="95">
        <v>0</v>
      </c>
      <c r="BH131" s="95">
        <v>0</v>
      </c>
      <c r="BI131" s="95">
        <v>0</v>
      </c>
      <c r="BJ131" s="95">
        <v>0</v>
      </c>
      <c r="BK131" s="95">
        <v>0</v>
      </c>
      <c r="BL131" s="95">
        <v>0</v>
      </c>
      <c r="BM131" s="95">
        <v>0</v>
      </c>
      <c r="BN131" s="95">
        <v>0</v>
      </c>
      <c r="BO131" s="95">
        <v>0</v>
      </c>
      <c r="BP131" s="95">
        <v>0</v>
      </c>
      <c r="BQ131" s="95">
        <v>0</v>
      </c>
      <c r="BR131" s="95">
        <v>0</v>
      </c>
      <c r="BS131" s="95">
        <v>0</v>
      </c>
      <c r="BT131" s="95">
        <v>0</v>
      </c>
      <c r="BU131" s="95">
        <v>0</v>
      </c>
      <c r="BV131" s="95">
        <v>0</v>
      </c>
      <c r="BW131" s="95">
        <v>0</v>
      </c>
      <c r="BX131" s="95">
        <v>0</v>
      </c>
      <c r="BY131" s="95">
        <v>0</v>
      </c>
      <c r="BZ131" s="95">
        <v>0</v>
      </c>
      <c r="CA131" s="95">
        <v>0</v>
      </c>
      <c r="CB131" s="95">
        <v>0</v>
      </c>
      <c r="CC131" s="95">
        <v>0</v>
      </c>
      <c r="CD131" s="95">
        <v>0</v>
      </c>
      <c r="CE131" s="95">
        <v>0</v>
      </c>
      <c r="CF131" s="95">
        <v>0</v>
      </c>
      <c r="CG131" s="95">
        <v>0</v>
      </c>
      <c r="CH131" s="95">
        <v>0</v>
      </c>
      <c r="CI131" s="95">
        <v>0</v>
      </c>
      <c r="CJ131" s="95">
        <v>0</v>
      </c>
      <c r="CK131" s="95">
        <v>0</v>
      </c>
      <c r="CL131" s="95">
        <v>0</v>
      </c>
    </row>
    <row r="132" spans="1:90" ht="13.2" customHeight="1" x14ac:dyDescent="0.25">
      <c r="A132" s="93" t="s">
        <v>185</v>
      </c>
      <c r="B132" s="94" t="s">
        <v>186</v>
      </c>
      <c r="C132" s="95">
        <v>0</v>
      </c>
      <c r="D132" s="95">
        <v>0</v>
      </c>
      <c r="E132" s="95">
        <v>0</v>
      </c>
      <c r="F132" s="95">
        <v>0</v>
      </c>
      <c r="G132" s="95">
        <v>0</v>
      </c>
      <c r="H132" s="95">
        <v>0</v>
      </c>
      <c r="I132" s="95">
        <v>0</v>
      </c>
      <c r="J132" s="95">
        <v>0</v>
      </c>
      <c r="K132" s="95">
        <v>0</v>
      </c>
      <c r="L132" s="95">
        <v>0</v>
      </c>
      <c r="M132" s="95">
        <v>0</v>
      </c>
      <c r="N132" s="95">
        <v>0</v>
      </c>
      <c r="O132" s="95">
        <v>0</v>
      </c>
      <c r="P132" s="95">
        <v>0</v>
      </c>
      <c r="Q132" s="95">
        <v>0</v>
      </c>
      <c r="R132" s="95">
        <v>0</v>
      </c>
      <c r="S132" s="95">
        <v>0</v>
      </c>
      <c r="T132" s="95">
        <v>0</v>
      </c>
      <c r="U132" s="95">
        <v>0</v>
      </c>
      <c r="V132" s="95">
        <v>0</v>
      </c>
      <c r="W132" s="95">
        <v>0</v>
      </c>
      <c r="X132" s="95">
        <v>0</v>
      </c>
      <c r="Y132" s="95">
        <v>0</v>
      </c>
      <c r="Z132" s="95">
        <v>0</v>
      </c>
      <c r="AA132" s="95">
        <v>0</v>
      </c>
      <c r="AB132" s="95">
        <v>0</v>
      </c>
      <c r="AC132" s="95">
        <v>0</v>
      </c>
      <c r="AD132" s="95">
        <v>0</v>
      </c>
      <c r="AE132" s="95">
        <v>0</v>
      </c>
      <c r="AF132" s="95">
        <v>0</v>
      </c>
      <c r="AG132" s="95">
        <v>0</v>
      </c>
      <c r="AH132" s="95">
        <v>0</v>
      </c>
      <c r="AI132" s="95">
        <v>0</v>
      </c>
      <c r="AJ132" s="95">
        <v>0</v>
      </c>
      <c r="AK132" s="95">
        <v>0</v>
      </c>
      <c r="AL132" s="95">
        <v>0</v>
      </c>
      <c r="AM132" s="95">
        <v>0</v>
      </c>
      <c r="AN132" s="95">
        <v>0</v>
      </c>
      <c r="AO132" s="95">
        <v>0</v>
      </c>
      <c r="AP132" s="95">
        <v>0</v>
      </c>
      <c r="AQ132" s="95">
        <v>0</v>
      </c>
      <c r="AR132" s="95">
        <v>0</v>
      </c>
      <c r="AS132" s="95">
        <v>0</v>
      </c>
      <c r="AT132" s="95">
        <v>0</v>
      </c>
      <c r="AU132" s="95">
        <v>0</v>
      </c>
      <c r="AV132" s="95">
        <v>0</v>
      </c>
      <c r="AW132" s="95">
        <v>0</v>
      </c>
      <c r="AX132" s="95">
        <v>0</v>
      </c>
      <c r="AY132" s="95">
        <v>0</v>
      </c>
      <c r="AZ132" s="95">
        <v>0</v>
      </c>
      <c r="BA132" s="95">
        <v>0</v>
      </c>
      <c r="BB132" s="95">
        <v>0</v>
      </c>
      <c r="BC132" s="95">
        <v>0</v>
      </c>
      <c r="BD132" s="95">
        <v>0</v>
      </c>
      <c r="BE132" s="95">
        <v>0</v>
      </c>
      <c r="BF132" s="95">
        <v>0</v>
      </c>
      <c r="BG132" s="95">
        <v>0</v>
      </c>
      <c r="BH132" s="95">
        <v>0</v>
      </c>
      <c r="BI132" s="95">
        <v>0</v>
      </c>
      <c r="BJ132" s="95">
        <v>711012.91</v>
      </c>
      <c r="BK132" s="95">
        <v>0</v>
      </c>
      <c r="BL132" s="95">
        <v>0</v>
      </c>
      <c r="BM132" s="95">
        <v>0</v>
      </c>
      <c r="BN132" s="95">
        <v>0</v>
      </c>
      <c r="BO132" s="95">
        <v>0</v>
      </c>
      <c r="BP132" s="95">
        <v>0</v>
      </c>
      <c r="BQ132" s="95">
        <v>0</v>
      </c>
      <c r="BR132" s="95">
        <v>0</v>
      </c>
      <c r="BS132" s="95">
        <v>0</v>
      </c>
      <c r="BT132" s="95">
        <v>0</v>
      </c>
      <c r="BU132" s="95">
        <v>0</v>
      </c>
      <c r="BV132" s="95">
        <v>0</v>
      </c>
      <c r="BW132" s="95">
        <v>0</v>
      </c>
      <c r="BX132" s="95">
        <v>0</v>
      </c>
      <c r="BY132" s="95">
        <v>0</v>
      </c>
      <c r="BZ132" s="95">
        <v>0</v>
      </c>
      <c r="CA132" s="95">
        <v>0</v>
      </c>
      <c r="CB132" s="95">
        <v>0</v>
      </c>
      <c r="CC132" s="95">
        <v>0</v>
      </c>
      <c r="CD132" s="95">
        <v>0</v>
      </c>
      <c r="CE132" s="95">
        <v>0</v>
      </c>
      <c r="CF132" s="95">
        <v>0</v>
      </c>
      <c r="CG132" s="95">
        <v>0</v>
      </c>
      <c r="CH132" s="95">
        <v>0</v>
      </c>
      <c r="CI132" s="95">
        <v>0</v>
      </c>
      <c r="CJ132" s="95">
        <v>0</v>
      </c>
      <c r="CK132" s="95">
        <v>0</v>
      </c>
      <c r="CL132" s="95">
        <v>0</v>
      </c>
    </row>
    <row r="133" spans="1:90" ht="13.2" customHeight="1" x14ac:dyDescent="0.25">
      <c r="A133" s="93" t="s">
        <v>1719</v>
      </c>
      <c r="B133" s="94" t="s">
        <v>1720</v>
      </c>
      <c r="C133" s="95">
        <v>0</v>
      </c>
      <c r="D133" s="95">
        <v>0</v>
      </c>
      <c r="E133" s="95">
        <v>0</v>
      </c>
      <c r="F133" s="95">
        <v>0</v>
      </c>
      <c r="G133" s="95">
        <v>0</v>
      </c>
      <c r="H133" s="95">
        <v>0</v>
      </c>
      <c r="I133" s="95">
        <v>0</v>
      </c>
      <c r="J133" s="95">
        <v>0</v>
      </c>
      <c r="K133" s="95">
        <v>0</v>
      </c>
      <c r="L133" s="95">
        <v>0</v>
      </c>
      <c r="M133" s="95">
        <v>0</v>
      </c>
      <c r="N133" s="95">
        <v>0</v>
      </c>
      <c r="O133" s="95">
        <v>0</v>
      </c>
      <c r="P133" s="95">
        <v>0</v>
      </c>
      <c r="Q133" s="95">
        <v>0</v>
      </c>
      <c r="R133" s="95">
        <v>0</v>
      </c>
      <c r="S133" s="95">
        <v>0</v>
      </c>
      <c r="T133" s="95">
        <v>0</v>
      </c>
      <c r="U133" s="95">
        <v>0</v>
      </c>
      <c r="V133" s="95">
        <v>0</v>
      </c>
      <c r="W133" s="95">
        <v>0</v>
      </c>
      <c r="X133" s="95">
        <v>0</v>
      </c>
      <c r="Y133" s="95">
        <v>0</v>
      </c>
      <c r="Z133" s="95">
        <v>0</v>
      </c>
      <c r="AA133" s="95">
        <v>0</v>
      </c>
      <c r="AB133" s="95">
        <v>0</v>
      </c>
      <c r="AC133" s="95">
        <v>0</v>
      </c>
      <c r="AD133" s="95">
        <v>0</v>
      </c>
      <c r="AE133" s="95">
        <v>0</v>
      </c>
      <c r="AF133" s="95">
        <v>0</v>
      </c>
      <c r="AG133" s="95">
        <v>0</v>
      </c>
      <c r="AH133" s="95">
        <v>0</v>
      </c>
      <c r="AI133" s="95">
        <v>0</v>
      </c>
      <c r="AJ133" s="95">
        <v>0</v>
      </c>
      <c r="AK133" s="95">
        <v>0</v>
      </c>
      <c r="AL133" s="95">
        <v>0</v>
      </c>
      <c r="AM133" s="95">
        <v>0</v>
      </c>
      <c r="AN133" s="95">
        <v>0</v>
      </c>
      <c r="AO133" s="95">
        <v>0</v>
      </c>
      <c r="AP133" s="95">
        <v>0</v>
      </c>
      <c r="AQ133" s="95">
        <v>0</v>
      </c>
      <c r="AR133" s="95">
        <v>0</v>
      </c>
      <c r="AS133" s="95">
        <v>0</v>
      </c>
      <c r="AT133" s="95">
        <v>0</v>
      </c>
      <c r="AU133" s="95">
        <v>0</v>
      </c>
      <c r="AV133" s="95">
        <v>0</v>
      </c>
      <c r="AW133" s="95">
        <v>0</v>
      </c>
      <c r="AX133" s="95">
        <v>0</v>
      </c>
      <c r="AY133" s="95">
        <v>0</v>
      </c>
      <c r="AZ133" s="95">
        <v>0</v>
      </c>
      <c r="BA133" s="95">
        <v>0</v>
      </c>
      <c r="BB133" s="95">
        <v>0</v>
      </c>
      <c r="BC133" s="95">
        <v>0</v>
      </c>
      <c r="BD133" s="95">
        <v>0</v>
      </c>
      <c r="BE133" s="95">
        <v>0</v>
      </c>
      <c r="BF133" s="95">
        <v>0</v>
      </c>
      <c r="BG133" s="95">
        <v>0</v>
      </c>
      <c r="BH133" s="95">
        <v>0</v>
      </c>
      <c r="BI133" s="95">
        <v>0</v>
      </c>
      <c r="BJ133" s="95">
        <v>0</v>
      </c>
      <c r="BK133" s="95">
        <v>0</v>
      </c>
      <c r="BL133" s="95">
        <v>0</v>
      </c>
      <c r="BM133" s="95">
        <v>0</v>
      </c>
      <c r="BN133" s="95">
        <v>0</v>
      </c>
      <c r="BO133" s="95">
        <v>0</v>
      </c>
      <c r="BP133" s="95">
        <v>0</v>
      </c>
      <c r="BQ133" s="95">
        <v>0</v>
      </c>
      <c r="BR133" s="95">
        <v>0</v>
      </c>
      <c r="BS133" s="95">
        <v>0</v>
      </c>
      <c r="BT133" s="95">
        <v>0</v>
      </c>
      <c r="BU133" s="95">
        <v>0</v>
      </c>
      <c r="BV133" s="95">
        <v>0</v>
      </c>
      <c r="BW133" s="95">
        <v>0</v>
      </c>
      <c r="BX133" s="95">
        <v>0</v>
      </c>
      <c r="BY133" s="95">
        <v>0</v>
      </c>
      <c r="BZ133" s="95">
        <v>0</v>
      </c>
      <c r="CA133" s="95">
        <v>0</v>
      </c>
      <c r="CB133" s="95">
        <v>0</v>
      </c>
      <c r="CC133" s="95">
        <v>0</v>
      </c>
      <c r="CD133" s="95">
        <v>3000000</v>
      </c>
      <c r="CE133" s="95">
        <v>0</v>
      </c>
      <c r="CF133" s="95">
        <v>0</v>
      </c>
      <c r="CG133" s="95">
        <v>0</v>
      </c>
      <c r="CH133" s="95">
        <v>0</v>
      </c>
      <c r="CI133" s="95">
        <v>0</v>
      </c>
      <c r="CJ133" s="95">
        <v>0</v>
      </c>
      <c r="CK133" s="95">
        <v>0</v>
      </c>
      <c r="CL133" s="95">
        <v>0</v>
      </c>
    </row>
    <row r="134" spans="1:90" ht="13.2" customHeight="1" x14ac:dyDescent="0.25">
      <c r="A134" s="93" t="s">
        <v>1721</v>
      </c>
      <c r="B134" s="94" t="s">
        <v>1072</v>
      </c>
      <c r="C134" s="95">
        <v>0</v>
      </c>
      <c r="D134" s="95">
        <v>0</v>
      </c>
      <c r="E134" s="95">
        <v>0</v>
      </c>
      <c r="F134" s="95">
        <v>0</v>
      </c>
      <c r="G134" s="95">
        <v>0</v>
      </c>
      <c r="H134" s="95">
        <v>0</v>
      </c>
      <c r="I134" s="95">
        <v>0</v>
      </c>
      <c r="J134" s="95">
        <v>0</v>
      </c>
      <c r="K134" s="95">
        <v>0</v>
      </c>
      <c r="L134" s="95">
        <v>0</v>
      </c>
      <c r="M134" s="95">
        <v>0</v>
      </c>
      <c r="N134" s="95">
        <v>0</v>
      </c>
      <c r="O134" s="95">
        <v>0</v>
      </c>
      <c r="P134" s="95">
        <v>0</v>
      </c>
      <c r="Q134" s="95">
        <v>0</v>
      </c>
      <c r="R134" s="95">
        <v>0</v>
      </c>
      <c r="S134" s="95">
        <v>0</v>
      </c>
      <c r="T134" s="95">
        <v>0</v>
      </c>
      <c r="U134" s="95">
        <v>0</v>
      </c>
      <c r="V134" s="95">
        <v>0</v>
      </c>
      <c r="W134" s="95">
        <v>0</v>
      </c>
      <c r="X134" s="95">
        <v>0</v>
      </c>
      <c r="Y134" s="95">
        <v>0</v>
      </c>
      <c r="Z134" s="95">
        <v>0</v>
      </c>
      <c r="AA134" s="95">
        <v>0</v>
      </c>
      <c r="AB134" s="95">
        <v>0</v>
      </c>
      <c r="AC134" s="95">
        <v>0</v>
      </c>
      <c r="AD134" s="95">
        <v>0</v>
      </c>
      <c r="AE134" s="95">
        <v>0</v>
      </c>
      <c r="AF134" s="95">
        <v>0</v>
      </c>
      <c r="AG134" s="95">
        <v>0</v>
      </c>
      <c r="AH134" s="95">
        <v>0</v>
      </c>
      <c r="AI134" s="95">
        <v>0</v>
      </c>
      <c r="AJ134" s="95">
        <v>0</v>
      </c>
      <c r="AK134" s="95">
        <v>0</v>
      </c>
      <c r="AL134" s="95">
        <v>0</v>
      </c>
      <c r="AM134" s="95">
        <v>0</v>
      </c>
      <c r="AN134" s="95">
        <v>0</v>
      </c>
      <c r="AO134" s="95">
        <v>0</v>
      </c>
      <c r="AP134" s="95">
        <v>0</v>
      </c>
      <c r="AQ134" s="95">
        <v>0</v>
      </c>
      <c r="AR134" s="95">
        <v>0</v>
      </c>
      <c r="AS134" s="95">
        <v>0</v>
      </c>
      <c r="AT134" s="95">
        <v>0</v>
      </c>
      <c r="AU134" s="95">
        <v>0</v>
      </c>
      <c r="AV134" s="95">
        <v>0</v>
      </c>
      <c r="AW134" s="95">
        <v>0</v>
      </c>
      <c r="AX134" s="95">
        <v>0</v>
      </c>
      <c r="AY134" s="95">
        <v>0</v>
      </c>
      <c r="AZ134" s="95">
        <v>0</v>
      </c>
      <c r="BA134" s="95">
        <v>0</v>
      </c>
      <c r="BB134" s="95">
        <v>0</v>
      </c>
      <c r="BC134" s="95">
        <v>0</v>
      </c>
      <c r="BD134" s="95">
        <v>0</v>
      </c>
      <c r="BE134" s="95">
        <v>0</v>
      </c>
      <c r="BF134" s="95">
        <v>0</v>
      </c>
      <c r="BG134" s="95">
        <v>0</v>
      </c>
      <c r="BH134" s="95">
        <v>0</v>
      </c>
      <c r="BI134" s="95">
        <v>0</v>
      </c>
      <c r="BJ134" s="95">
        <v>0</v>
      </c>
      <c r="BK134" s="95">
        <v>0</v>
      </c>
      <c r="BL134" s="95">
        <v>0</v>
      </c>
      <c r="BM134" s="95">
        <v>0</v>
      </c>
      <c r="BN134" s="95">
        <v>0</v>
      </c>
      <c r="BO134" s="95">
        <v>0</v>
      </c>
      <c r="BP134" s="95">
        <v>0</v>
      </c>
      <c r="BQ134" s="95">
        <v>0</v>
      </c>
      <c r="BR134" s="95">
        <v>0</v>
      </c>
      <c r="BS134" s="95">
        <v>0</v>
      </c>
      <c r="BT134" s="95">
        <v>0</v>
      </c>
      <c r="BU134" s="95">
        <v>0</v>
      </c>
      <c r="BV134" s="95">
        <v>4000000</v>
      </c>
      <c r="BW134" s="95">
        <v>0</v>
      </c>
      <c r="BX134" s="95">
        <v>0</v>
      </c>
      <c r="BY134" s="95">
        <v>0</v>
      </c>
      <c r="BZ134" s="95">
        <v>0</v>
      </c>
      <c r="CA134" s="95">
        <v>0</v>
      </c>
      <c r="CB134" s="95">
        <v>0</v>
      </c>
      <c r="CC134" s="95">
        <v>0</v>
      </c>
      <c r="CD134" s="95">
        <v>0</v>
      </c>
      <c r="CE134" s="95">
        <v>0</v>
      </c>
      <c r="CF134" s="95">
        <v>0</v>
      </c>
      <c r="CG134" s="95">
        <v>0</v>
      </c>
      <c r="CH134" s="95">
        <v>0</v>
      </c>
      <c r="CI134" s="95">
        <v>0</v>
      </c>
      <c r="CJ134" s="95">
        <v>0</v>
      </c>
      <c r="CK134" s="95">
        <v>0</v>
      </c>
      <c r="CL134" s="95">
        <v>0</v>
      </c>
    </row>
    <row r="135" spans="1:90" ht="13.2" customHeight="1" x14ac:dyDescent="0.25">
      <c r="A135" s="93" t="s">
        <v>1273</v>
      </c>
      <c r="B135" s="94" t="s">
        <v>1073</v>
      </c>
      <c r="C135" s="95">
        <v>0</v>
      </c>
      <c r="D135" s="95">
        <v>0</v>
      </c>
      <c r="E135" s="95">
        <v>0</v>
      </c>
      <c r="F135" s="95">
        <v>0</v>
      </c>
      <c r="G135" s="95">
        <v>0</v>
      </c>
      <c r="H135" s="95">
        <v>0</v>
      </c>
      <c r="I135" s="95">
        <v>0</v>
      </c>
      <c r="J135" s="95">
        <v>0</v>
      </c>
      <c r="K135" s="95">
        <v>0</v>
      </c>
      <c r="L135" s="95">
        <v>0</v>
      </c>
      <c r="M135" s="95">
        <v>0</v>
      </c>
      <c r="N135" s="95">
        <v>0</v>
      </c>
      <c r="O135" s="95">
        <v>0</v>
      </c>
      <c r="P135" s="95">
        <v>0</v>
      </c>
      <c r="Q135" s="95">
        <v>0</v>
      </c>
      <c r="R135" s="95">
        <v>0</v>
      </c>
      <c r="S135" s="95">
        <v>0</v>
      </c>
      <c r="T135" s="95">
        <v>0</v>
      </c>
      <c r="U135" s="95">
        <v>0</v>
      </c>
      <c r="V135" s="95">
        <v>0</v>
      </c>
      <c r="W135" s="95">
        <v>0</v>
      </c>
      <c r="X135" s="95">
        <v>0</v>
      </c>
      <c r="Y135" s="95">
        <v>0</v>
      </c>
      <c r="Z135" s="95">
        <v>0</v>
      </c>
      <c r="AA135" s="95">
        <v>0</v>
      </c>
      <c r="AB135" s="95">
        <v>0</v>
      </c>
      <c r="AC135" s="95">
        <v>0</v>
      </c>
      <c r="AD135" s="95">
        <v>0</v>
      </c>
      <c r="AE135" s="95">
        <v>0</v>
      </c>
      <c r="AF135" s="95">
        <v>0</v>
      </c>
      <c r="AG135" s="95">
        <v>0</v>
      </c>
      <c r="AH135" s="95">
        <v>0</v>
      </c>
      <c r="AI135" s="95">
        <v>0</v>
      </c>
      <c r="AJ135" s="95">
        <v>0</v>
      </c>
      <c r="AK135" s="95">
        <v>0</v>
      </c>
      <c r="AL135" s="95">
        <v>0</v>
      </c>
      <c r="AM135" s="95">
        <v>0</v>
      </c>
      <c r="AN135" s="95">
        <v>0</v>
      </c>
      <c r="AO135" s="95">
        <v>0</v>
      </c>
      <c r="AP135" s="95">
        <v>0</v>
      </c>
      <c r="AQ135" s="95">
        <v>0</v>
      </c>
      <c r="AR135" s="95">
        <v>0</v>
      </c>
      <c r="AS135" s="95">
        <v>0</v>
      </c>
      <c r="AT135" s="95">
        <v>0</v>
      </c>
      <c r="AU135" s="95">
        <v>0</v>
      </c>
      <c r="AV135" s="95">
        <v>0</v>
      </c>
      <c r="AW135" s="95">
        <v>0</v>
      </c>
      <c r="AX135" s="95">
        <v>0</v>
      </c>
      <c r="AY135" s="95">
        <v>0</v>
      </c>
      <c r="AZ135" s="95">
        <v>0</v>
      </c>
      <c r="BA135" s="95">
        <v>0</v>
      </c>
      <c r="BB135" s="95">
        <v>0</v>
      </c>
      <c r="BC135" s="95">
        <v>0</v>
      </c>
      <c r="BD135" s="95">
        <v>0</v>
      </c>
      <c r="BE135" s="95">
        <v>0</v>
      </c>
      <c r="BF135" s="95">
        <v>0</v>
      </c>
      <c r="BG135" s="95">
        <v>0</v>
      </c>
      <c r="BH135" s="95">
        <v>0</v>
      </c>
      <c r="BI135" s="95">
        <v>0</v>
      </c>
      <c r="BJ135" s="95">
        <v>0</v>
      </c>
      <c r="BK135" s="95">
        <v>0</v>
      </c>
      <c r="BL135" s="95">
        <v>0</v>
      </c>
      <c r="BM135" s="95">
        <v>0</v>
      </c>
      <c r="BN135" s="95">
        <v>0</v>
      </c>
      <c r="BO135" s="95">
        <v>0</v>
      </c>
      <c r="BP135" s="95">
        <v>0</v>
      </c>
      <c r="BQ135" s="95">
        <v>0</v>
      </c>
      <c r="BR135" s="95">
        <v>0</v>
      </c>
      <c r="BS135" s="95">
        <v>0</v>
      </c>
      <c r="BT135" s="95">
        <v>0</v>
      </c>
      <c r="BU135" s="95">
        <v>0</v>
      </c>
      <c r="BV135" s="95">
        <v>0</v>
      </c>
      <c r="BW135" s="95">
        <v>0</v>
      </c>
      <c r="BX135" s="95">
        <v>0</v>
      </c>
      <c r="BY135" s="95">
        <v>0</v>
      </c>
      <c r="BZ135" s="95">
        <v>0</v>
      </c>
      <c r="CA135" s="95">
        <v>0</v>
      </c>
      <c r="CB135" s="95">
        <v>0</v>
      </c>
      <c r="CC135" s="95">
        <v>0</v>
      </c>
      <c r="CD135" s="95">
        <v>0</v>
      </c>
      <c r="CE135" s="95">
        <v>0</v>
      </c>
      <c r="CF135" s="95">
        <v>0</v>
      </c>
      <c r="CG135" s="95">
        <v>0</v>
      </c>
      <c r="CH135" s="95">
        <v>0</v>
      </c>
      <c r="CI135" s="95">
        <v>0</v>
      </c>
      <c r="CJ135" s="95">
        <v>0</v>
      </c>
      <c r="CK135" s="95">
        <v>0</v>
      </c>
      <c r="CL135" s="95">
        <v>0</v>
      </c>
    </row>
    <row r="136" spans="1:90" ht="13.2" customHeight="1" x14ac:dyDescent="0.25">
      <c r="A136" s="93" t="s">
        <v>1722</v>
      </c>
      <c r="B136" s="94" t="s">
        <v>187</v>
      </c>
      <c r="C136" s="95">
        <v>0</v>
      </c>
      <c r="D136" s="95">
        <v>0</v>
      </c>
      <c r="E136" s="95">
        <v>0</v>
      </c>
      <c r="F136" s="95">
        <v>0</v>
      </c>
      <c r="G136" s="95">
        <v>0</v>
      </c>
      <c r="H136" s="95">
        <v>0</v>
      </c>
      <c r="I136" s="95">
        <v>0</v>
      </c>
      <c r="J136" s="95">
        <v>0</v>
      </c>
      <c r="K136" s="95">
        <v>0</v>
      </c>
      <c r="L136" s="95">
        <v>0</v>
      </c>
      <c r="M136" s="95">
        <v>0</v>
      </c>
      <c r="N136" s="95">
        <v>0</v>
      </c>
      <c r="O136" s="95">
        <v>0</v>
      </c>
      <c r="P136" s="95">
        <v>0</v>
      </c>
      <c r="Q136" s="95">
        <v>0</v>
      </c>
      <c r="R136" s="95">
        <v>0</v>
      </c>
      <c r="S136" s="95">
        <v>0</v>
      </c>
      <c r="T136" s="95">
        <v>0</v>
      </c>
      <c r="U136" s="95">
        <v>0</v>
      </c>
      <c r="V136" s="95">
        <v>0</v>
      </c>
      <c r="W136" s="95">
        <v>0</v>
      </c>
      <c r="X136" s="95">
        <v>0</v>
      </c>
      <c r="Y136" s="95">
        <v>0</v>
      </c>
      <c r="Z136" s="95">
        <v>0</v>
      </c>
      <c r="AA136" s="95">
        <v>0</v>
      </c>
      <c r="AB136" s="95">
        <v>0</v>
      </c>
      <c r="AC136" s="95">
        <v>0</v>
      </c>
      <c r="AD136" s="95">
        <v>0</v>
      </c>
      <c r="AE136" s="95">
        <v>0</v>
      </c>
      <c r="AF136" s="95">
        <v>0</v>
      </c>
      <c r="AG136" s="95">
        <v>0</v>
      </c>
      <c r="AH136" s="95">
        <v>0</v>
      </c>
      <c r="AI136" s="95">
        <v>0</v>
      </c>
      <c r="AJ136" s="95">
        <v>0</v>
      </c>
      <c r="AK136" s="95">
        <v>0</v>
      </c>
      <c r="AL136" s="95">
        <v>0</v>
      </c>
      <c r="AM136" s="95">
        <v>0</v>
      </c>
      <c r="AN136" s="95">
        <v>0</v>
      </c>
      <c r="AO136" s="95">
        <v>0</v>
      </c>
      <c r="AP136" s="95">
        <v>0</v>
      </c>
      <c r="AQ136" s="95">
        <v>0</v>
      </c>
      <c r="AR136" s="95">
        <v>0</v>
      </c>
      <c r="AS136" s="95">
        <v>0</v>
      </c>
      <c r="AT136" s="95">
        <v>0</v>
      </c>
      <c r="AU136" s="95">
        <v>0</v>
      </c>
      <c r="AV136" s="95">
        <v>0</v>
      </c>
      <c r="AW136" s="95">
        <v>0</v>
      </c>
      <c r="AX136" s="95">
        <v>0</v>
      </c>
      <c r="AY136" s="95">
        <v>0</v>
      </c>
      <c r="AZ136" s="95">
        <v>0</v>
      </c>
      <c r="BA136" s="95">
        <v>0</v>
      </c>
      <c r="BB136" s="95">
        <v>0</v>
      </c>
      <c r="BC136" s="95">
        <v>0</v>
      </c>
      <c r="BD136" s="95">
        <v>0</v>
      </c>
      <c r="BE136" s="95">
        <v>0</v>
      </c>
      <c r="BF136" s="95">
        <v>0</v>
      </c>
      <c r="BG136" s="95">
        <v>0</v>
      </c>
      <c r="BH136" s="95">
        <v>0</v>
      </c>
      <c r="BI136" s="95">
        <v>0</v>
      </c>
      <c r="BJ136" s="95">
        <v>0</v>
      </c>
      <c r="BK136" s="95">
        <v>0</v>
      </c>
      <c r="BL136" s="95">
        <v>0</v>
      </c>
      <c r="BM136" s="95">
        <v>0</v>
      </c>
      <c r="BN136" s="95">
        <v>0</v>
      </c>
      <c r="BO136" s="95">
        <v>0</v>
      </c>
      <c r="BP136" s="95">
        <v>0</v>
      </c>
      <c r="BQ136" s="95">
        <v>0</v>
      </c>
      <c r="BR136" s="121">
        <v>0</v>
      </c>
      <c r="BS136" s="121">
        <v>0</v>
      </c>
      <c r="BT136" s="121">
        <v>0</v>
      </c>
      <c r="BU136" s="121">
        <v>0</v>
      </c>
      <c r="BV136" s="121">
        <v>0</v>
      </c>
      <c r="BW136" s="121">
        <v>0</v>
      </c>
      <c r="BX136" s="121">
        <v>0</v>
      </c>
      <c r="BY136" s="121">
        <v>0</v>
      </c>
      <c r="BZ136" s="121">
        <v>0</v>
      </c>
      <c r="CA136" s="121">
        <v>0</v>
      </c>
      <c r="CB136" s="121">
        <v>0</v>
      </c>
      <c r="CC136" s="121">
        <v>0</v>
      </c>
      <c r="CD136" s="121">
        <v>0</v>
      </c>
      <c r="CE136" s="121">
        <v>0</v>
      </c>
      <c r="CF136" s="121">
        <v>0</v>
      </c>
      <c r="CG136" s="121">
        <v>0</v>
      </c>
      <c r="CH136" s="121">
        <v>0</v>
      </c>
      <c r="CI136" s="121">
        <v>0</v>
      </c>
      <c r="CJ136" s="121">
        <v>0</v>
      </c>
      <c r="CK136" s="121">
        <v>0</v>
      </c>
      <c r="CL136" s="121">
        <v>0</v>
      </c>
    </row>
    <row r="137" spans="1:90" ht="13.2" customHeight="1" x14ac:dyDescent="0.25">
      <c r="A137" s="93" t="s">
        <v>1723</v>
      </c>
      <c r="B137" s="94" t="s">
        <v>188</v>
      </c>
      <c r="C137" s="95">
        <v>45318621</v>
      </c>
      <c r="D137" s="95">
        <v>5906000</v>
      </c>
      <c r="E137" s="95">
        <v>3359800</v>
      </c>
      <c r="F137" s="95">
        <v>8829000</v>
      </c>
      <c r="G137" s="95">
        <v>6634000</v>
      </c>
      <c r="H137" s="95">
        <v>9838160</v>
      </c>
      <c r="I137" s="95">
        <v>11984000</v>
      </c>
      <c r="J137" s="95">
        <v>6184070</v>
      </c>
      <c r="K137" s="95">
        <v>7660000</v>
      </c>
      <c r="L137" s="95">
        <v>7720000</v>
      </c>
      <c r="M137" s="95">
        <v>15838000</v>
      </c>
      <c r="N137" s="95">
        <v>17469200</v>
      </c>
      <c r="O137" s="95">
        <v>96486180</v>
      </c>
      <c r="P137" s="95">
        <v>7378073</v>
      </c>
      <c r="Q137" s="95">
        <v>6317000</v>
      </c>
      <c r="R137" s="95">
        <v>14478464.16</v>
      </c>
      <c r="S137" s="95">
        <v>9314000</v>
      </c>
      <c r="T137" s="95">
        <v>6765400</v>
      </c>
      <c r="U137" s="95">
        <v>9708750</v>
      </c>
      <c r="V137" s="95">
        <v>9013000</v>
      </c>
      <c r="W137" s="95">
        <v>128771500</v>
      </c>
      <c r="X137" s="95">
        <v>16905510</v>
      </c>
      <c r="Y137" s="95">
        <v>16992600</v>
      </c>
      <c r="Z137" s="95">
        <v>15748597</v>
      </c>
      <c r="AA137" s="95">
        <v>9858523</v>
      </c>
      <c r="AB137" s="95">
        <v>13133697</v>
      </c>
      <c r="AC137" s="95">
        <v>7562100</v>
      </c>
      <c r="AD137" s="95">
        <v>41894125</v>
      </c>
      <c r="AE137" s="95">
        <v>16855611.66</v>
      </c>
      <c r="AF137" s="95">
        <v>6997242</v>
      </c>
      <c r="AG137" s="95">
        <v>17875329</v>
      </c>
      <c r="AH137" s="95">
        <v>24770500</v>
      </c>
      <c r="AI137" s="95">
        <v>22840421</v>
      </c>
      <c r="AJ137" s="95">
        <v>18143815</v>
      </c>
      <c r="AK137" s="95">
        <v>148968067.80000001</v>
      </c>
      <c r="AL137" s="95">
        <v>20167500</v>
      </c>
      <c r="AM137" s="95">
        <v>11204700</v>
      </c>
      <c r="AN137" s="95">
        <v>7042000</v>
      </c>
      <c r="AO137" s="95">
        <v>23095700</v>
      </c>
      <c r="AP137" s="95">
        <v>30276700</v>
      </c>
      <c r="AQ137" s="95">
        <v>5883000</v>
      </c>
      <c r="AR137" s="95">
        <v>42841329</v>
      </c>
      <c r="AS137" s="95">
        <v>6209000</v>
      </c>
      <c r="AT137" s="95">
        <v>16574400</v>
      </c>
      <c r="AU137" s="95">
        <v>39701818</v>
      </c>
      <c r="AV137" s="95">
        <v>12184100</v>
      </c>
      <c r="AW137" s="95">
        <v>10620700</v>
      </c>
      <c r="AX137" s="95">
        <v>14242250</v>
      </c>
      <c r="AY137" s="95">
        <v>9340000</v>
      </c>
      <c r="AZ137" s="95">
        <v>11271700</v>
      </c>
      <c r="BA137" s="95">
        <v>43437500</v>
      </c>
      <c r="BB137" s="95">
        <v>0</v>
      </c>
      <c r="BC137" s="95">
        <v>131826384</v>
      </c>
      <c r="BD137" s="95">
        <v>14837295</v>
      </c>
      <c r="BE137" s="95">
        <v>16105950</v>
      </c>
      <c r="BF137" s="95">
        <v>8376000</v>
      </c>
      <c r="BG137" s="95">
        <v>88446735</v>
      </c>
      <c r="BH137" s="95">
        <v>0</v>
      </c>
      <c r="BI137" s="95">
        <v>10206866</v>
      </c>
      <c r="BJ137" s="95">
        <v>8935650</v>
      </c>
      <c r="BK137" s="95">
        <v>16041100</v>
      </c>
      <c r="BL137" s="95">
        <v>133144816</v>
      </c>
      <c r="BM137" s="95">
        <v>21397590</v>
      </c>
      <c r="BN137" s="95">
        <v>17285871.5</v>
      </c>
      <c r="BO137" s="95">
        <v>29989717</v>
      </c>
      <c r="BP137" s="95">
        <v>20456975</v>
      </c>
      <c r="BQ137" s="95">
        <v>21160278</v>
      </c>
      <c r="BR137" s="95">
        <v>85644972</v>
      </c>
      <c r="BS137" s="95">
        <v>12351000</v>
      </c>
      <c r="BT137" s="95">
        <v>5588000</v>
      </c>
      <c r="BU137" s="95">
        <v>127368299</v>
      </c>
      <c r="BV137" s="95">
        <v>13112970</v>
      </c>
      <c r="BW137" s="95">
        <v>20677195</v>
      </c>
      <c r="BX137" s="95">
        <v>6171004</v>
      </c>
      <c r="BY137" s="95">
        <v>22974149</v>
      </c>
      <c r="BZ137" s="95">
        <v>31823660</v>
      </c>
      <c r="CA137" s="95">
        <v>19979571</v>
      </c>
      <c r="CB137" s="95">
        <v>40335997</v>
      </c>
      <c r="CC137" s="95">
        <v>56090390</v>
      </c>
      <c r="CD137" s="95">
        <v>14047000</v>
      </c>
      <c r="CE137" s="95">
        <v>16660266</v>
      </c>
      <c r="CF137" s="95">
        <v>6669000</v>
      </c>
      <c r="CG137" s="95">
        <v>16981684</v>
      </c>
      <c r="CH137" s="95">
        <v>15230960</v>
      </c>
      <c r="CI137" s="95">
        <v>2104000</v>
      </c>
      <c r="CJ137" s="95">
        <v>82846724</v>
      </c>
      <c r="CK137" s="95">
        <v>16986000</v>
      </c>
      <c r="CL137" s="95">
        <v>18251700</v>
      </c>
    </row>
    <row r="138" spans="1:90" ht="13.2" customHeight="1" x14ac:dyDescent="0.25">
      <c r="A138" s="93" t="s">
        <v>1724</v>
      </c>
      <c r="B138" s="94" t="s">
        <v>1074</v>
      </c>
      <c r="C138" s="95">
        <v>0</v>
      </c>
      <c r="D138" s="95">
        <v>0</v>
      </c>
      <c r="E138" s="95">
        <v>0</v>
      </c>
      <c r="F138" s="95">
        <v>0</v>
      </c>
      <c r="G138" s="95">
        <v>0</v>
      </c>
      <c r="H138" s="95">
        <v>0</v>
      </c>
      <c r="I138" s="95">
        <v>0</v>
      </c>
      <c r="J138" s="95">
        <v>0</v>
      </c>
      <c r="K138" s="95">
        <v>0</v>
      </c>
      <c r="L138" s="95">
        <v>0</v>
      </c>
      <c r="M138" s="95">
        <v>0</v>
      </c>
      <c r="N138" s="95">
        <v>0</v>
      </c>
      <c r="O138" s="95">
        <v>0</v>
      </c>
      <c r="P138" s="95">
        <v>0</v>
      </c>
      <c r="Q138" s="95">
        <v>0</v>
      </c>
      <c r="R138" s="95">
        <v>0</v>
      </c>
      <c r="S138" s="95">
        <v>0</v>
      </c>
      <c r="T138" s="95">
        <v>0</v>
      </c>
      <c r="U138" s="95">
        <v>0</v>
      </c>
      <c r="V138" s="95">
        <v>0</v>
      </c>
      <c r="W138" s="95">
        <v>0</v>
      </c>
      <c r="X138" s="95">
        <v>0</v>
      </c>
      <c r="Y138" s="95">
        <v>0</v>
      </c>
      <c r="Z138" s="95">
        <v>0</v>
      </c>
      <c r="AA138" s="95">
        <v>0</v>
      </c>
      <c r="AB138" s="95">
        <v>0</v>
      </c>
      <c r="AC138" s="95">
        <v>0</v>
      </c>
      <c r="AD138" s="95">
        <v>0</v>
      </c>
      <c r="AE138" s="95">
        <v>0</v>
      </c>
      <c r="AF138" s="95">
        <v>0</v>
      </c>
      <c r="AG138" s="95">
        <v>0</v>
      </c>
      <c r="AH138" s="95">
        <v>0</v>
      </c>
      <c r="AI138" s="95">
        <v>0</v>
      </c>
      <c r="AJ138" s="95">
        <v>0</v>
      </c>
      <c r="AK138" s="95">
        <v>0</v>
      </c>
      <c r="AL138" s="95">
        <v>0</v>
      </c>
      <c r="AM138" s="95">
        <v>0</v>
      </c>
      <c r="AN138" s="95">
        <v>0</v>
      </c>
      <c r="AO138" s="95">
        <v>0</v>
      </c>
      <c r="AP138" s="95">
        <v>0</v>
      </c>
      <c r="AQ138" s="95">
        <v>0</v>
      </c>
      <c r="AR138" s="95">
        <v>0</v>
      </c>
      <c r="AS138" s="95">
        <v>0</v>
      </c>
      <c r="AT138" s="95">
        <v>0</v>
      </c>
      <c r="AU138" s="95">
        <v>0</v>
      </c>
      <c r="AV138" s="95">
        <v>0</v>
      </c>
      <c r="AW138" s="95">
        <v>0</v>
      </c>
      <c r="AX138" s="95">
        <v>0</v>
      </c>
      <c r="AY138" s="95">
        <v>0</v>
      </c>
      <c r="AZ138" s="95">
        <v>0</v>
      </c>
      <c r="BA138" s="95">
        <v>0</v>
      </c>
      <c r="BB138" s="95">
        <v>0</v>
      </c>
      <c r="BC138" s="95">
        <v>0</v>
      </c>
      <c r="BD138" s="95">
        <v>0</v>
      </c>
      <c r="BE138" s="95">
        <v>0</v>
      </c>
      <c r="BF138" s="95">
        <v>0</v>
      </c>
      <c r="BG138" s="95">
        <v>0</v>
      </c>
      <c r="BH138" s="95">
        <v>0</v>
      </c>
      <c r="BI138" s="95">
        <v>0</v>
      </c>
      <c r="BJ138" s="95">
        <v>0</v>
      </c>
      <c r="BK138" s="95">
        <v>0</v>
      </c>
      <c r="BL138" s="95">
        <v>0</v>
      </c>
      <c r="BM138" s="95">
        <v>0</v>
      </c>
      <c r="BN138" s="95">
        <v>0</v>
      </c>
      <c r="BO138" s="95">
        <v>0</v>
      </c>
      <c r="BP138" s="95">
        <v>0</v>
      </c>
      <c r="BQ138" s="95">
        <v>0</v>
      </c>
      <c r="BR138" s="121">
        <v>0</v>
      </c>
      <c r="BS138" s="121">
        <v>0</v>
      </c>
      <c r="BT138" s="121">
        <v>0</v>
      </c>
      <c r="BU138" s="121">
        <v>0</v>
      </c>
      <c r="BV138" s="121">
        <v>0</v>
      </c>
      <c r="BW138" s="121">
        <v>0</v>
      </c>
      <c r="BX138" s="121">
        <v>0</v>
      </c>
      <c r="BY138" s="121">
        <v>0</v>
      </c>
      <c r="BZ138" s="121">
        <v>0</v>
      </c>
      <c r="CA138" s="121">
        <v>0</v>
      </c>
      <c r="CB138" s="121">
        <v>0</v>
      </c>
      <c r="CC138" s="121">
        <v>0</v>
      </c>
      <c r="CD138" s="121">
        <v>0</v>
      </c>
      <c r="CE138" s="121">
        <v>0</v>
      </c>
      <c r="CF138" s="121">
        <v>0</v>
      </c>
      <c r="CG138" s="121">
        <v>0</v>
      </c>
      <c r="CH138" s="121">
        <v>0</v>
      </c>
      <c r="CI138" s="121">
        <v>0</v>
      </c>
      <c r="CJ138" s="121">
        <v>0</v>
      </c>
      <c r="CK138" s="121">
        <v>0</v>
      </c>
      <c r="CL138" s="121">
        <v>0</v>
      </c>
    </row>
    <row r="139" spans="1:90" ht="13.2" customHeight="1" x14ac:dyDescent="0.25">
      <c r="A139" s="93" t="s">
        <v>1725</v>
      </c>
      <c r="B139" s="94" t="s">
        <v>189</v>
      </c>
      <c r="C139" s="95">
        <v>-33316754.949999999</v>
      </c>
      <c r="D139" s="95">
        <v>-5905988</v>
      </c>
      <c r="E139" s="95">
        <v>-3359792</v>
      </c>
      <c r="F139" s="95">
        <v>-8828987</v>
      </c>
      <c r="G139" s="95">
        <v>-5355338.0199999996</v>
      </c>
      <c r="H139" s="95">
        <v>-9693149.0700000003</v>
      </c>
      <c r="I139" s="95">
        <v>-11556763.92</v>
      </c>
      <c r="J139" s="95">
        <v>-6055507.6399999997</v>
      </c>
      <c r="K139" s="95">
        <v>-1174533.21</v>
      </c>
      <c r="L139" s="95">
        <v>-7719991</v>
      </c>
      <c r="M139" s="95">
        <v>-3351555.6</v>
      </c>
      <c r="N139" s="95">
        <v>-5087282.34</v>
      </c>
      <c r="O139" s="95">
        <v>-31602912.300000001</v>
      </c>
      <c r="P139" s="95">
        <v>-7378058</v>
      </c>
      <c r="Q139" s="95">
        <v>-6272436</v>
      </c>
      <c r="R139" s="95">
        <v>-8295786.5599999996</v>
      </c>
      <c r="S139" s="95">
        <v>-9313984.1400000006</v>
      </c>
      <c r="T139" s="95">
        <v>-6765387</v>
      </c>
      <c r="U139" s="95">
        <v>-9708737.9900000002</v>
      </c>
      <c r="V139" s="95">
        <v>-8303762.6699999999</v>
      </c>
      <c r="W139" s="95">
        <v>-57621685.880000003</v>
      </c>
      <c r="X139" s="95">
        <v>-12259030.5</v>
      </c>
      <c r="Y139" s="95">
        <v>-10785171.18</v>
      </c>
      <c r="Z139" s="95">
        <v>-11443583.1</v>
      </c>
      <c r="AA139" s="95">
        <v>-9101314.6500000004</v>
      </c>
      <c r="AB139" s="95">
        <v>-8781670.6199999992</v>
      </c>
      <c r="AC139" s="95">
        <v>-7562099</v>
      </c>
      <c r="AD139" s="95">
        <v>-20996820.34</v>
      </c>
      <c r="AE139" s="95">
        <v>-10964454.630000001</v>
      </c>
      <c r="AF139" s="95">
        <v>-6997235.9800000004</v>
      </c>
      <c r="AG139" s="95">
        <v>-13093163.49</v>
      </c>
      <c r="AH139" s="95">
        <v>-15267927.630000001</v>
      </c>
      <c r="AI139" s="95">
        <v>-11814338.17</v>
      </c>
      <c r="AJ139" s="95">
        <v>-4165836.36</v>
      </c>
      <c r="AK139" s="95">
        <v>-32935221</v>
      </c>
      <c r="AL139" s="95">
        <v>-13576981</v>
      </c>
      <c r="AM139" s="95">
        <v>-7887068.3799999999</v>
      </c>
      <c r="AN139" s="95">
        <v>-7041985</v>
      </c>
      <c r="AO139" s="95">
        <v>-10671775.99</v>
      </c>
      <c r="AP139" s="95">
        <v>-13901194.01</v>
      </c>
      <c r="AQ139" s="95">
        <v>-5882989</v>
      </c>
      <c r="AR139" s="95">
        <v>-18626349.829999998</v>
      </c>
      <c r="AS139" s="95">
        <v>-6208988</v>
      </c>
      <c r="AT139" s="95">
        <v>-8770284.8000000007</v>
      </c>
      <c r="AU139" s="95">
        <v>-12039255.859999999</v>
      </c>
      <c r="AV139" s="95">
        <v>-8706809.1699999999</v>
      </c>
      <c r="AW139" s="95">
        <v>-7502926.1699999999</v>
      </c>
      <c r="AX139" s="95">
        <v>-8600236.1899999995</v>
      </c>
      <c r="AY139" s="95">
        <v>-9339988</v>
      </c>
      <c r="AZ139" s="95">
        <v>-7327987.4100000001</v>
      </c>
      <c r="BA139" s="95">
        <v>-24058125.02</v>
      </c>
      <c r="BB139" s="95">
        <v>0</v>
      </c>
      <c r="BC139" s="95">
        <v>-79400452.5</v>
      </c>
      <c r="BD139" s="95">
        <v>-12567361.66</v>
      </c>
      <c r="BE139" s="95">
        <v>-14756222.109999999</v>
      </c>
      <c r="BF139" s="95">
        <v>-8079089.7300000004</v>
      </c>
      <c r="BG139" s="95">
        <v>-29645723.75</v>
      </c>
      <c r="BH139" s="95">
        <v>0</v>
      </c>
      <c r="BI139" s="95">
        <v>-1231869.56</v>
      </c>
      <c r="BJ139" s="95">
        <v>-2236871.7999999998</v>
      </c>
      <c r="BK139" s="95">
        <v>-3796813.12</v>
      </c>
      <c r="BL139" s="95">
        <v>-104618033.65000001</v>
      </c>
      <c r="BM139" s="95">
        <v>-16174608.1</v>
      </c>
      <c r="BN139" s="95">
        <v>-9061636.5500000007</v>
      </c>
      <c r="BO139" s="95">
        <v>-16498059.619999999</v>
      </c>
      <c r="BP139" s="95">
        <v>-11708843.529999999</v>
      </c>
      <c r="BQ139" s="95">
        <v>-7283930.5999999996</v>
      </c>
      <c r="BR139" s="121">
        <v>-57599529.619999997</v>
      </c>
      <c r="BS139" s="95">
        <v>-8540162.6199999992</v>
      </c>
      <c r="BT139" s="121">
        <v>-5587989</v>
      </c>
      <c r="BU139" s="95">
        <v>-38902132.560000002</v>
      </c>
      <c r="BV139" s="121">
        <v>-4343383.47</v>
      </c>
      <c r="BW139" s="95">
        <v>-12368953.439999999</v>
      </c>
      <c r="BX139" s="121">
        <v>-1686741.18</v>
      </c>
      <c r="BY139" s="95">
        <v>-14828849.390000001</v>
      </c>
      <c r="BZ139" s="95">
        <v>-25888070.899999999</v>
      </c>
      <c r="CA139" s="95">
        <v>-15977801.199999999</v>
      </c>
      <c r="CB139" s="95">
        <v>-29151013.34</v>
      </c>
      <c r="CC139" s="95">
        <v>-14887706</v>
      </c>
      <c r="CD139" s="95">
        <v>-14046999</v>
      </c>
      <c r="CE139" s="121">
        <v>-10683118.529999999</v>
      </c>
      <c r="CF139" s="95">
        <v>-6465311.6699999999</v>
      </c>
      <c r="CG139" s="121">
        <v>-12198503.73</v>
      </c>
      <c r="CH139" s="95">
        <v>-13855298.92</v>
      </c>
      <c r="CI139" s="121">
        <v>-1343952.78</v>
      </c>
      <c r="CJ139" s="121">
        <v>-29646684.280000001</v>
      </c>
      <c r="CK139" s="121">
        <v>-3524533.55</v>
      </c>
      <c r="CL139" s="121">
        <v>-3819352.94</v>
      </c>
    </row>
    <row r="140" spans="1:90" ht="13.2" customHeight="1" x14ac:dyDescent="0.25">
      <c r="A140" s="93" t="s">
        <v>1726</v>
      </c>
      <c r="B140" s="94" t="s">
        <v>190</v>
      </c>
      <c r="C140" s="95">
        <v>754718719.27999997</v>
      </c>
      <c r="D140" s="95">
        <v>12959200</v>
      </c>
      <c r="E140" s="95">
        <v>13892650</v>
      </c>
      <c r="F140" s="95">
        <v>19597045</v>
      </c>
      <c r="G140" s="95">
        <v>14320000</v>
      </c>
      <c r="H140" s="95">
        <v>31430972</v>
      </c>
      <c r="I140" s="95">
        <v>10301000</v>
      </c>
      <c r="J140" s="95">
        <v>19857744</v>
      </c>
      <c r="K140" s="95">
        <v>38505000</v>
      </c>
      <c r="L140" s="95">
        <v>65361300</v>
      </c>
      <c r="M140" s="95">
        <v>89777700</v>
      </c>
      <c r="N140" s="95">
        <v>18329000</v>
      </c>
      <c r="O140" s="95">
        <v>330078896.69999999</v>
      </c>
      <c r="P140" s="95">
        <v>13592893</v>
      </c>
      <c r="Q140" s="95">
        <v>11155700</v>
      </c>
      <c r="R140" s="95">
        <v>106116016.86</v>
      </c>
      <c r="S140" s="95">
        <v>13580377</v>
      </c>
      <c r="T140" s="95">
        <v>14802800</v>
      </c>
      <c r="U140" s="95">
        <v>13005000</v>
      </c>
      <c r="V140" s="95">
        <v>11414000</v>
      </c>
      <c r="W140" s="95">
        <v>428669012</v>
      </c>
      <c r="X140" s="95">
        <v>17241035</v>
      </c>
      <c r="Y140" s="95">
        <v>92964952.219999999</v>
      </c>
      <c r="Z140" s="95">
        <v>17191000</v>
      </c>
      <c r="AA140" s="95">
        <v>15124958</v>
      </c>
      <c r="AB140" s="95">
        <v>14217106</v>
      </c>
      <c r="AC140" s="95">
        <v>13131700</v>
      </c>
      <c r="AD140" s="95">
        <v>123527281</v>
      </c>
      <c r="AE140" s="95">
        <v>11777000</v>
      </c>
      <c r="AF140" s="95">
        <v>29404291.170000002</v>
      </c>
      <c r="AG140" s="95">
        <v>19122359.800000001</v>
      </c>
      <c r="AH140" s="95">
        <v>54134740</v>
      </c>
      <c r="AI140" s="95">
        <v>16761286</v>
      </c>
      <c r="AJ140" s="95">
        <v>16203156.390000001</v>
      </c>
      <c r="AK140" s="95">
        <v>964205891.97000003</v>
      </c>
      <c r="AL140" s="95">
        <v>24143400</v>
      </c>
      <c r="AM140" s="95">
        <v>14026000</v>
      </c>
      <c r="AN140" s="95">
        <v>8045860</v>
      </c>
      <c r="AO140" s="95">
        <v>22279000</v>
      </c>
      <c r="AP140" s="95">
        <v>14211250</v>
      </c>
      <c r="AQ140" s="95">
        <v>136000</v>
      </c>
      <c r="AR140" s="95">
        <v>134514200</v>
      </c>
      <c r="AS140" s="95">
        <v>16957000</v>
      </c>
      <c r="AT140" s="95">
        <v>12535398.1</v>
      </c>
      <c r="AU140" s="95">
        <v>35247690</v>
      </c>
      <c r="AV140" s="95">
        <v>13581174</v>
      </c>
      <c r="AW140" s="95">
        <v>23566600</v>
      </c>
      <c r="AX140" s="95">
        <v>16540400</v>
      </c>
      <c r="AY140" s="95">
        <v>19748950</v>
      </c>
      <c r="AZ140" s="95">
        <v>16175116</v>
      </c>
      <c r="BA140" s="95">
        <v>333874293</v>
      </c>
      <c r="BB140" s="95">
        <v>0</v>
      </c>
      <c r="BC140" s="95">
        <v>609128507.02999997</v>
      </c>
      <c r="BD140" s="95">
        <v>63729813.960000001</v>
      </c>
      <c r="BE140" s="95">
        <v>23375000</v>
      </c>
      <c r="BF140" s="95">
        <v>16848500</v>
      </c>
      <c r="BG140" s="95">
        <v>126848156.42</v>
      </c>
      <c r="BH140" s="95">
        <v>6997121.75</v>
      </c>
      <c r="BI140" s="95">
        <v>18989348</v>
      </c>
      <c r="BJ140" s="95">
        <v>10270000</v>
      </c>
      <c r="BK140" s="95">
        <v>24244240.489999998</v>
      </c>
      <c r="BL140" s="95">
        <v>430638388</v>
      </c>
      <c r="BM140" s="95">
        <v>17462384.579999998</v>
      </c>
      <c r="BN140" s="95">
        <v>34479500</v>
      </c>
      <c r="BO140" s="95">
        <v>50640485.030000001</v>
      </c>
      <c r="BP140" s="95">
        <v>29118246.23</v>
      </c>
      <c r="BQ140" s="95">
        <v>31362733</v>
      </c>
      <c r="BR140" s="95">
        <v>884052568</v>
      </c>
      <c r="BS140" s="95">
        <v>0</v>
      </c>
      <c r="BT140" s="95">
        <v>19016000</v>
      </c>
      <c r="BU140" s="95">
        <v>0</v>
      </c>
      <c r="BV140" s="95">
        <v>7533500</v>
      </c>
      <c r="BW140" s="95">
        <v>0</v>
      </c>
      <c r="BX140" s="95">
        <v>150475200.15000001</v>
      </c>
      <c r="BY140" s="95">
        <v>0</v>
      </c>
      <c r="BZ140" s="95">
        <v>0</v>
      </c>
      <c r="CA140" s="95">
        <v>0</v>
      </c>
      <c r="CB140" s="95">
        <v>0</v>
      </c>
      <c r="CC140" s="95">
        <v>0</v>
      </c>
      <c r="CD140" s="95">
        <v>0</v>
      </c>
      <c r="CE140" s="95">
        <v>149101222.09999999</v>
      </c>
      <c r="CF140" s="95">
        <v>0</v>
      </c>
      <c r="CG140" s="95">
        <v>18696879</v>
      </c>
      <c r="CH140" s="95">
        <v>0</v>
      </c>
      <c r="CI140" s="95">
        <v>4029200</v>
      </c>
      <c r="CJ140" s="95">
        <v>68581308</v>
      </c>
      <c r="CK140" s="95">
        <v>15800000</v>
      </c>
      <c r="CL140" s="95">
        <v>15616800</v>
      </c>
    </row>
    <row r="141" spans="1:90" ht="13.2" customHeight="1" x14ac:dyDescent="0.25">
      <c r="A141" s="93" t="s">
        <v>1727</v>
      </c>
      <c r="B141" s="94" t="s">
        <v>1075</v>
      </c>
      <c r="C141" s="95">
        <v>0</v>
      </c>
      <c r="D141" s="95">
        <v>0</v>
      </c>
      <c r="E141" s="95">
        <v>0</v>
      </c>
      <c r="F141" s="95">
        <v>0</v>
      </c>
      <c r="G141" s="95">
        <v>0</v>
      </c>
      <c r="H141" s="95">
        <v>0</v>
      </c>
      <c r="I141" s="95">
        <v>0</v>
      </c>
      <c r="J141" s="95">
        <v>0</v>
      </c>
      <c r="K141" s="95">
        <v>0</v>
      </c>
      <c r="L141" s="95">
        <v>0</v>
      </c>
      <c r="M141" s="95">
        <v>0</v>
      </c>
      <c r="N141" s="95">
        <v>0</v>
      </c>
      <c r="O141" s="95">
        <v>0</v>
      </c>
      <c r="P141" s="95">
        <v>0</v>
      </c>
      <c r="Q141" s="95">
        <v>0</v>
      </c>
      <c r="R141" s="95">
        <v>0</v>
      </c>
      <c r="S141" s="95">
        <v>0</v>
      </c>
      <c r="T141" s="95">
        <v>0</v>
      </c>
      <c r="U141" s="95">
        <v>0</v>
      </c>
      <c r="V141" s="95">
        <v>0</v>
      </c>
      <c r="W141" s="95">
        <v>0</v>
      </c>
      <c r="X141" s="95">
        <v>0</v>
      </c>
      <c r="Y141" s="95">
        <v>0</v>
      </c>
      <c r="Z141" s="95">
        <v>0</v>
      </c>
      <c r="AA141" s="95">
        <v>0</v>
      </c>
      <c r="AB141" s="95">
        <v>0</v>
      </c>
      <c r="AC141" s="95">
        <v>0</v>
      </c>
      <c r="AD141" s="95">
        <v>0</v>
      </c>
      <c r="AE141" s="95">
        <v>0</v>
      </c>
      <c r="AF141" s="95">
        <v>0</v>
      </c>
      <c r="AG141" s="95">
        <v>0</v>
      </c>
      <c r="AH141" s="95">
        <v>0</v>
      </c>
      <c r="AI141" s="95">
        <v>0</v>
      </c>
      <c r="AJ141" s="95">
        <v>0</v>
      </c>
      <c r="AK141" s="95">
        <v>0</v>
      </c>
      <c r="AL141" s="95">
        <v>0</v>
      </c>
      <c r="AM141" s="95">
        <v>0</v>
      </c>
      <c r="AN141" s="95">
        <v>0</v>
      </c>
      <c r="AO141" s="95">
        <v>0</v>
      </c>
      <c r="AP141" s="95">
        <v>0</v>
      </c>
      <c r="AQ141" s="95">
        <v>0</v>
      </c>
      <c r="AR141" s="95">
        <v>0</v>
      </c>
      <c r="AS141" s="95">
        <v>0</v>
      </c>
      <c r="AT141" s="95">
        <v>0</v>
      </c>
      <c r="AU141" s="95">
        <v>0</v>
      </c>
      <c r="AV141" s="95">
        <v>0</v>
      </c>
      <c r="AW141" s="95">
        <v>0</v>
      </c>
      <c r="AX141" s="95">
        <v>0</v>
      </c>
      <c r="AY141" s="95">
        <v>0</v>
      </c>
      <c r="AZ141" s="95">
        <v>0</v>
      </c>
      <c r="BA141" s="95">
        <v>0</v>
      </c>
      <c r="BB141" s="95">
        <v>0</v>
      </c>
      <c r="BC141" s="95">
        <v>0</v>
      </c>
      <c r="BD141" s="95">
        <v>0</v>
      </c>
      <c r="BE141" s="95">
        <v>0</v>
      </c>
      <c r="BF141" s="95">
        <v>0</v>
      </c>
      <c r="BG141" s="95">
        <v>0</v>
      </c>
      <c r="BH141" s="95">
        <v>0</v>
      </c>
      <c r="BI141" s="95">
        <v>0</v>
      </c>
      <c r="BJ141" s="95">
        <v>0</v>
      </c>
      <c r="BK141" s="95">
        <v>0</v>
      </c>
      <c r="BL141" s="95">
        <v>0</v>
      </c>
      <c r="BM141" s="95">
        <v>0</v>
      </c>
      <c r="BN141" s="95">
        <v>0</v>
      </c>
      <c r="BO141" s="95">
        <v>0</v>
      </c>
      <c r="BP141" s="95">
        <v>0</v>
      </c>
      <c r="BQ141" s="95">
        <v>0</v>
      </c>
      <c r="BR141" s="121">
        <v>0</v>
      </c>
      <c r="BS141" s="95">
        <v>0</v>
      </c>
      <c r="BT141" s="121">
        <v>0</v>
      </c>
      <c r="BU141" s="95">
        <v>0</v>
      </c>
      <c r="BV141" s="121">
        <v>0</v>
      </c>
      <c r="BW141" s="95">
        <v>0</v>
      </c>
      <c r="BX141" s="121">
        <v>0</v>
      </c>
      <c r="BY141" s="95">
        <v>0</v>
      </c>
      <c r="BZ141" s="95">
        <v>0</v>
      </c>
      <c r="CA141" s="95">
        <v>0</v>
      </c>
      <c r="CB141" s="95">
        <v>0</v>
      </c>
      <c r="CC141" s="95">
        <v>0</v>
      </c>
      <c r="CD141" s="95">
        <v>0</v>
      </c>
      <c r="CE141" s="121">
        <v>0</v>
      </c>
      <c r="CF141" s="95">
        <v>0</v>
      </c>
      <c r="CG141" s="121">
        <v>0</v>
      </c>
      <c r="CH141" s="95">
        <v>0</v>
      </c>
      <c r="CI141" s="121">
        <v>0</v>
      </c>
      <c r="CJ141" s="121">
        <v>0</v>
      </c>
      <c r="CK141" s="121">
        <v>0</v>
      </c>
      <c r="CL141" s="121">
        <v>0</v>
      </c>
    </row>
    <row r="142" spans="1:90" ht="13.2" customHeight="1" x14ac:dyDescent="0.25">
      <c r="A142" s="93" t="s">
        <v>1728</v>
      </c>
      <c r="B142" s="94" t="s">
        <v>191</v>
      </c>
      <c r="C142" s="95">
        <v>-407793937.13</v>
      </c>
      <c r="D142" s="95">
        <v>-12959197</v>
      </c>
      <c r="E142" s="95">
        <v>-11842735.82</v>
      </c>
      <c r="F142" s="95">
        <v>-19485650.5</v>
      </c>
      <c r="G142" s="95">
        <v>-14038519.66</v>
      </c>
      <c r="H142" s="95">
        <v>-30613088.5</v>
      </c>
      <c r="I142" s="95">
        <v>-9711343.6099999994</v>
      </c>
      <c r="J142" s="95">
        <v>-16408780.27</v>
      </c>
      <c r="K142" s="95">
        <v>-38504996</v>
      </c>
      <c r="L142" s="95">
        <v>-14314388.02</v>
      </c>
      <c r="M142" s="95">
        <v>-52910710.43</v>
      </c>
      <c r="N142" s="95">
        <v>-4750066.1399999997</v>
      </c>
      <c r="O142" s="95">
        <v>-150802093.13</v>
      </c>
      <c r="P142" s="95">
        <v>-13592888</v>
      </c>
      <c r="Q142" s="95">
        <v>-11155697</v>
      </c>
      <c r="R142" s="95">
        <v>-42148555.82</v>
      </c>
      <c r="S142" s="95">
        <v>-13071906.710000001</v>
      </c>
      <c r="T142" s="95">
        <v>-14802797</v>
      </c>
      <c r="U142" s="95">
        <v>-13004998</v>
      </c>
      <c r="V142" s="95">
        <v>-10261899</v>
      </c>
      <c r="W142" s="95">
        <v>-215164984.03999999</v>
      </c>
      <c r="X142" s="95">
        <v>-16796630.190000001</v>
      </c>
      <c r="Y142" s="95">
        <v>-18050714.460000001</v>
      </c>
      <c r="Z142" s="95">
        <v>-17031162.84</v>
      </c>
      <c r="AA142" s="95">
        <v>-14831336</v>
      </c>
      <c r="AB142" s="95">
        <v>-13649974.539999999</v>
      </c>
      <c r="AC142" s="95">
        <v>-11708604.619999999</v>
      </c>
      <c r="AD142" s="95">
        <v>-46580323.240000002</v>
      </c>
      <c r="AE142" s="95">
        <v>-11431779.66</v>
      </c>
      <c r="AF142" s="95">
        <v>-23793768.870000001</v>
      </c>
      <c r="AG142" s="95">
        <v>-12343733.869999999</v>
      </c>
      <c r="AH142" s="95">
        <v>-47577550.600000001</v>
      </c>
      <c r="AI142" s="95">
        <v>-14764666.9</v>
      </c>
      <c r="AJ142" s="95">
        <v>-5563083.9900000002</v>
      </c>
      <c r="AK142" s="95">
        <v>-320382696.51999998</v>
      </c>
      <c r="AL142" s="95">
        <v>-21253596.039999999</v>
      </c>
      <c r="AM142" s="95">
        <v>-10238435.01</v>
      </c>
      <c r="AN142" s="95">
        <v>-2847666.56</v>
      </c>
      <c r="AO142" s="95">
        <v>-10032064.720000001</v>
      </c>
      <c r="AP142" s="95">
        <v>-12486447.01</v>
      </c>
      <c r="AQ142" s="95">
        <v>-135998</v>
      </c>
      <c r="AR142" s="95">
        <v>-55288344.880000003</v>
      </c>
      <c r="AS142" s="95">
        <v>-14655618.029999999</v>
      </c>
      <c r="AT142" s="95">
        <v>-11928677.52</v>
      </c>
      <c r="AU142" s="95">
        <v>-24746212.960000001</v>
      </c>
      <c r="AV142" s="95">
        <v>-13243305.050000001</v>
      </c>
      <c r="AW142" s="95">
        <v>-14720067</v>
      </c>
      <c r="AX142" s="95">
        <v>-12500034.33</v>
      </c>
      <c r="AY142" s="95">
        <v>-16786506.149999999</v>
      </c>
      <c r="AZ142" s="95">
        <v>-15585050.67</v>
      </c>
      <c r="BA142" s="95">
        <v>-129469387.62</v>
      </c>
      <c r="BB142" s="95">
        <v>0</v>
      </c>
      <c r="BC142" s="95">
        <v>-245927458.63999999</v>
      </c>
      <c r="BD142" s="95">
        <v>-31725703.649999999</v>
      </c>
      <c r="BE142" s="95">
        <v>-22171796.859999999</v>
      </c>
      <c r="BF142" s="95">
        <v>-16658379.34</v>
      </c>
      <c r="BG142" s="95">
        <v>-56842198.5</v>
      </c>
      <c r="BH142" s="95">
        <v>-5078301.0199999996</v>
      </c>
      <c r="BI142" s="95">
        <v>-5228566.95</v>
      </c>
      <c r="BJ142" s="95">
        <v>-3663000</v>
      </c>
      <c r="BK142" s="95">
        <v>-7863814.3399999999</v>
      </c>
      <c r="BL142" s="95">
        <v>-399072216.31</v>
      </c>
      <c r="BM142" s="95">
        <v>-11957044.699999999</v>
      </c>
      <c r="BN142" s="95">
        <v>-15209947.67</v>
      </c>
      <c r="BO142" s="95">
        <v>-27712053</v>
      </c>
      <c r="BP142" s="95">
        <v>-15224701.880000001</v>
      </c>
      <c r="BQ142" s="95">
        <v>-10753692</v>
      </c>
      <c r="BR142" s="121">
        <v>-571918777.45000005</v>
      </c>
      <c r="BS142" s="121">
        <v>0</v>
      </c>
      <c r="BT142" s="95">
        <v>-18582659.68</v>
      </c>
      <c r="BU142" s="121">
        <v>0</v>
      </c>
      <c r="BV142" s="121">
        <v>-7533498.1600000001</v>
      </c>
      <c r="BW142" s="121">
        <v>0</v>
      </c>
      <c r="BX142" s="95">
        <v>-54607002.32</v>
      </c>
      <c r="BY142" s="121">
        <v>0</v>
      </c>
      <c r="BZ142" s="121">
        <v>0</v>
      </c>
      <c r="CA142" s="121">
        <v>0</v>
      </c>
      <c r="CB142" s="121">
        <v>0</v>
      </c>
      <c r="CC142" s="121">
        <v>0</v>
      </c>
      <c r="CD142" s="121">
        <v>0</v>
      </c>
      <c r="CE142" s="121">
        <v>-55472919.539999999</v>
      </c>
      <c r="CF142" s="121">
        <v>0</v>
      </c>
      <c r="CG142" s="95">
        <v>-18654220.82</v>
      </c>
      <c r="CH142" s="121">
        <v>0</v>
      </c>
      <c r="CI142" s="121">
        <v>-3681802.27</v>
      </c>
      <c r="CJ142" s="95">
        <v>-56622982.109999999</v>
      </c>
      <c r="CK142" s="121">
        <v>-5126666.99</v>
      </c>
      <c r="CL142" s="121">
        <v>-5442494.3399999999</v>
      </c>
    </row>
    <row r="143" spans="1:90" ht="13.2" customHeight="1" x14ac:dyDescent="0.25">
      <c r="A143" s="93" t="s">
        <v>1729</v>
      </c>
      <c r="B143" s="94" t="s">
        <v>192</v>
      </c>
      <c r="C143" s="95">
        <v>1390000</v>
      </c>
      <c r="D143" s="95">
        <v>1665500</v>
      </c>
      <c r="E143" s="95">
        <v>0</v>
      </c>
      <c r="F143" s="95">
        <v>19870</v>
      </c>
      <c r="G143" s="95">
        <v>3895848</v>
      </c>
      <c r="H143" s="95">
        <v>2430025</v>
      </c>
      <c r="I143" s="95">
        <v>838800</v>
      </c>
      <c r="J143" s="95">
        <v>1393265</v>
      </c>
      <c r="K143" s="95">
        <v>0</v>
      </c>
      <c r="L143" s="95">
        <v>2037540</v>
      </c>
      <c r="M143" s="95">
        <v>0</v>
      </c>
      <c r="N143" s="95">
        <v>1990800</v>
      </c>
      <c r="O143" s="95">
        <v>6119772.0099999998</v>
      </c>
      <c r="P143" s="95">
        <v>62000</v>
      </c>
      <c r="Q143" s="95">
        <v>3319359</v>
      </c>
      <c r="R143" s="95">
        <v>17844805</v>
      </c>
      <c r="S143" s="95">
        <v>2182016</v>
      </c>
      <c r="T143" s="95">
        <v>6481000</v>
      </c>
      <c r="U143" s="95">
        <v>0</v>
      </c>
      <c r="V143" s="95">
        <v>1283520</v>
      </c>
      <c r="W143" s="95">
        <v>15400602</v>
      </c>
      <c r="X143" s="95">
        <v>2959545</v>
      </c>
      <c r="Y143" s="95">
        <v>1126000</v>
      </c>
      <c r="Z143" s="95">
        <v>1465000</v>
      </c>
      <c r="AA143" s="95">
        <v>1548000</v>
      </c>
      <c r="AB143" s="95">
        <v>8818000</v>
      </c>
      <c r="AC143" s="95">
        <v>1948000</v>
      </c>
      <c r="AD143" s="95">
        <v>0</v>
      </c>
      <c r="AE143" s="95">
        <v>1700600</v>
      </c>
      <c r="AF143" s="95">
        <v>1623995</v>
      </c>
      <c r="AG143" s="95">
        <v>2415977.5</v>
      </c>
      <c r="AH143" s="95">
        <v>2910035</v>
      </c>
      <c r="AI143" s="95">
        <v>2638000</v>
      </c>
      <c r="AJ143" s="95">
        <v>1951405</v>
      </c>
      <c r="AK143" s="95">
        <v>3231000</v>
      </c>
      <c r="AL143" s="95">
        <v>0</v>
      </c>
      <c r="AM143" s="95">
        <v>0</v>
      </c>
      <c r="AN143" s="95">
        <v>0</v>
      </c>
      <c r="AO143" s="95">
        <v>3759000</v>
      </c>
      <c r="AP143" s="95">
        <v>3174760</v>
      </c>
      <c r="AQ143" s="95">
        <v>16760190</v>
      </c>
      <c r="AR143" s="95">
        <v>2065000</v>
      </c>
      <c r="AS143" s="95">
        <v>3584951</v>
      </c>
      <c r="AT143" s="95">
        <v>13547652.4</v>
      </c>
      <c r="AU143" s="95">
        <v>2305160</v>
      </c>
      <c r="AV143" s="95">
        <v>3250016</v>
      </c>
      <c r="AW143" s="95">
        <v>3993700</v>
      </c>
      <c r="AX143" s="95">
        <v>0</v>
      </c>
      <c r="AY143" s="95">
        <v>3625500.01</v>
      </c>
      <c r="AZ143" s="95">
        <v>1385000</v>
      </c>
      <c r="BA143" s="95">
        <v>15115484</v>
      </c>
      <c r="BB143" s="95">
        <v>0</v>
      </c>
      <c r="BC143" s="95">
        <v>12495400</v>
      </c>
      <c r="BD143" s="95">
        <v>11112591</v>
      </c>
      <c r="BE143" s="95">
        <v>0</v>
      </c>
      <c r="BF143" s="95">
        <v>0</v>
      </c>
      <c r="BG143" s="95">
        <v>0</v>
      </c>
      <c r="BH143" s="95">
        <v>0</v>
      </c>
      <c r="BI143" s="95">
        <v>0</v>
      </c>
      <c r="BJ143" s="95">
        <v>0</v>
      </c>
      <c r="BK143" s="95">
        <v>1700000</v>
      </c>
      <c r="BL143" s="95">
        <v>14988480</v>
      </c>
      <c r="BM143" s="95">
        <v>9816500</v>
      </c>
      <c r="BN143" s="95">
        <v>3445138.88</v>
      </c>
      <c r="BO143" s="95">
        <v>1548000</v>
      </c>
      <c r="BP143" s="95">
        <v>7828872</v>
      </c>
      <c r="BQ143" s="95">
        <v>14752318</v>
      </c>
      <c r="BR143" s="95">
        <v>12983952</v>
      </c>
      <c r="BS143" s="95">
        <v>31441052</v>
      </c>
      <c r="BT143" s="95">
        <v>0</v>
      </c>
      <c r="BU143" s="95">
        <v>406194308.75999999</v>
      </c>
      <c r="BV143" s="95">
        <v>15827100</v>
      </c>
      <c r="BW143" s="95">
        <v>42014500</v>
      </c>
      <c r="BX143" s="95">
        <v>0</v>
      </c>
      <c r="BY143" s="95">
        <v>44624237</v>
      </c>
      <c r="BZ143" s="95">
        <v>2848701</v>
      </c>
      <c r="CA143" s="95">
        <v>15512607.640000001</v>
      </c>
      <c r="CB143" s="95">
        <v>7505072.5999999996</v>
      </c>
      <c r="CC143" s="95">
        <v>142320364</v>
      </c>
      <c r="CD143" s="95">
        <v>33377753.93</v>
      </c>
      <c r="CE143" s="95">
        <v>1089910</v>
      </c>
      <c r="CF143" s="95">
        <v>14650000</v>
      </c>
      <c r="CG143" s="95">
        <v>0</v>
      </c>
      <c r="CH143" s="95">
        <v>19879923</v>
      </c>
      <c r="CI143" s="95">
        <v>3673386</v>
      </c>
      <c r="CJ143" s="95">
        <v>0</v>
      </c>
      <c r="CK143" s="95">
        <v>4595988</v>
      </c>
      <c r="CL143" s="95">
        <v>3817944</v>
      </c>
    </row>
    <row r="144" spans="1:90" ht="13.2" customHeight="1" x14ac:dyDescent="0.25">
      <c r="A144" s="93" t="s">
        <v>1730</v>
      </c>
      <c r="B144" s="94" t="s">
        <v>193</v>
      </c>
      <c r="C144" s="95">
        <v>0</v>
      </c>
      <c r="D144" s="95">
        <v>0</v>
      </c>
      <c r="E144" s="95">
        <v>0</v>
      </c>
      <c r="F144" s="95">
        <v>0</v>
      </c>
      <c r="G144" s="95">
        <v>0</v>
      </c>
      <c r="H144" s="95">
        <v>0</v>
      </c>
      <c r="I144" s="95">
        <v>0</v>
      </c>
      <c r="J144" s="95">
        <v>0</v>
      </c>
      <c r="K144" s="95">
        <v>0</v>
      </c>
      <c r="L144" s="95">
        <v>0</v>
      </c>
      <c r="M144" s="95">
        <v>0</v>
      </c>
      <c r="N144" s="95">
        <v>0</v>
      </c>
      <c r="O144" s="95">
        <v>0</v>
      </c>
      <c r="P144" s="95">
        <v>0</v>
      </c>
      <c r="Q144" s="95">
        <v>0</v>
      </c>
      <c r="R144" s="95">
        <v>0</v>
      </c>
      <c r="S144" s="95">
        <v>0</v>
      </c>
      <c r="T144" s="95">
        <v>0</v>
      </c>
      <c r="U144" s="95">
        <v>0</v>
      </c>
      <c r="V144" s="95">
        <v>0</v>
      </c>
      <c r="W144" s="95">
        <v>0</v>
      </c>
      <c r="X144" s="95">
        <v>0</v>
      </c>
      <c r="Y144" s="95">
        <v>0</v>
      </c>
      <c r="Z144" s="95">
        <v>0</v>
      </c>
      <c r="AA144" s="95">
        <v>0</v>
      </c>
      <c r="AB144" s="95">
        <v>0</v>
      </c>
      <c r="AC144" s="95">
        <v>0</v>
      </c>
      <c r="AD144" s="95">
        <v>0</v>
      </c>
      <c r="AE144" s="95">
        <v>0</v>
      </c>
      <c r="AF144" s="95">
        <v>0</v>
      </c>
      <c r="AG144" s="95">
        <v>0</v>
      </c>
      <c r="AH144" s="95">
        <v>0</v>
      </c>
      <c r="AI144" s="95">
        <v>0</v>
      </c>
      <c r="AJ144" s="95">
        <v>0</v>
      </c>
      <c r="AK144" s="95">
        <v>0</v>
      </c>
      <c r="AL144" s="95">
        <v>0</v>
      </c>
      <c r="AM144" s="95">
        <v>0</v>
      </c>
      <c r="AN144" s="95">
        <v>0</v>
      </c>
      <c r="AO144" s="95">
        <v>0</v>
      </c>
      <c r="AP144" s="95">
        <v>0</v>
      </c>
      <c r="AQ144" s="95">
        <v>0</v>
      </c>
      <c r="AR144" s="95">
        <v>0</v>
      </c>
      <c r="AS144" s="95">
        <v>0</v>
      </c>
      <c r="AT144" s="95">
        <v>0</v>
      </c>
      <c r="AU144" s="95">
        <v>0</v>
      </c>
      <c r="AV144" s="95">
        <v>0</v>
      </c>
      <c r="AW144" s="95">
        <v>0</v>
      </c>
      <c r="AX144" s="95">
        <v>0</v>
      </c>
      <c r="AY144" s="95">
        <v>0</v>
      </c>
      <c r="AZ144" s="95">
        <v>0</v>
      </c>
      <c r="BA144" s="95">
        <v>0</v>
      </c>
      <c r="BB144" s="95">
        <v>0</v>
      </c>
      <c r="BC144" s="95">
        <v>0</v>
      </c>
      <c r="BD144" s="95">
        <v>0</v>
      </c>
      <c r="BE144" s="95">
        <v>0</v>
      </c>
      <c r="BF144" s="95">
        <v>0</v>
      </c>
      <c r="BG144" s="95">
        <v>0</v>
      </c>
      <c r="BH144" s="95">
        <v>0</v>
      </c>
      <c r="BI144" s="95">
        <v>0</v>
      </c>
      <c r="BJ144" s="95">
        <v>0</v>
      </c>
      <c r="BK144" s="95">
        <v>0</v>
      </c>
      <c r="BL144" s="95">
        <v>0</v>
      </c>
      <c r="BM144" s="95">
        <v>0</v>
      </c>
      <c r="BN144" s="95">
        <v>0</v>
      </c>
      <c r="BO144" s="95">
        <v>0</v>
      </c>
      <c r="BP144" s="95">
        <v>0</v>
      </c>
      <c r="BQ144" s="95">
        <v>0</v>
      </c>
      <c r="BR144" s="121">
        <v>0</v>
      </c>
      <c r="BS144" s="121">
        <v>0</v>
      </c>
      <c r="BT144" s="95">
        <v>0</v>
      </c>
      <c r="BU144" s="121">
        <v>0</v>
      </c>
      <c r="BV144" s="121">
        <v>0</v>
      </c>
      <c r="BW144" s="121">
        <v>0</v>
      </c>
      <c r="BX144" s="95">
        <v>0</v>
      </c>
      <c r="BY144" s="121">
        <v>0</v>
      </c>
      <c r="BZ144" s="121">
        <v>0</v>
      </c>
      <c r="CA144" s="121">
        <v>0</v>
      </c>
      <c r="CB144" s="121">
        <v>0</v>
      </c>
      <c r="CC144" s="121">
        <v>0</v>
      </c>
      <c r="CD144" s="121">
        <v>0</v>
      </c>
      <c r="CE144" s="121">
        <v>0</v>
      </c>
      <c r="CF144" s="121">
        <v>0</v>
      </c>
      <c r="CG144" s="95">
        <v>0</v>
      </c>
      <c r="CH144" s="121">
        <v>0</v>
      </c>
      <c r="CI144" s="121">
        <v>0</v>
      </c>
      <c r="CJ144" s="95">
        <v>0</v>
      </c>
      <c r="CK144" s="121">
        <v>0</v>
      </c>
      <c r="CL144" s="121">
        <v>0</v>
      </c>
    </row>
    <row r="145" spans="1:90" ht="13.2" customHeight="1" x14ac:dyDescent="0.25">
      <c r="A145" s="93" t="s">
        <v>1731</v>
      </c>
      <c r="B145" s="94" t="s">
        <v>1274</v>
      </c>
      <c r="C145" s="95">
        <v>-522030.61</v>
      </c>
      <c r="D145" s="95">
        <v>-1665494</v>
      </c>
      <c r="E145" s="95">
        <v>0</v>
      </c>
      <c r="F145" s="95">
        <v>-19868</v>
      </c>
      <c r="G145" s="95">
        <v>-2018332.64</v>
      </c>
      <c r="H145" s="95">
        <v>-2430020</v>
      </c>
      <c r="I145" s="95">
        <v>-570375.97</v>
      </c>
      <c r="J145" s="95">
        <v>-968552.29</v>
      </c>
      <c r="K145" s="95">
        <v>0</v>
      </c>
      <c r="L145" s="95">
        <v>-2037536</v>
      </c>
      <c r="M145" s="95">
        <v>0</v>
      </c>
      <c r="N145" s="95">
        <v>-1625657.06</v>
      </c>
      <c r="O145" s="95">
        <v>-5043877.09</v>
      </c>
      <c r="P145" s="95">
        <v>-29347.03</v>
      </c>
      <c r="Q145" s="95">
        <v>-3319343</v>
      </c>
      <c r="R145" s="95">
        <v>-17844785.5</v>
      </c>
      <c r="S145" s="95">
        <v>-1814064.82</v>
      </c>
      <c r="T145" s="95">
        <v>-5703162.54</v>
      </c>
      <c r="U145" s="95">
        <v>0</v>
      </c>
      <c r="V145" s="95">
        <v>-1283515</v>
      </c>
      <c r="W145" s="95">
        <v>-9176003.5600000005</v>
      </c>
      <c r="X145" s="95">
        <v>-2547531.37</v>
      </c>
      <c r="Y145" s="95">
        <v>-940217.11</v>
      </c>
      <c r="Z145" s="95">
        <v>-1464998</v>
      </c>
      <c r="AA145" s="95">
        <v>-1522200</v>
      </c>
      <c r="AB145" s="95">
        <v>-8476510.0500000007</v>
      </c>
      <c r="AC145" s="95">
        <v>-1926336.48</v>
      </c>
      <c r="AD145" s="95">
        <v>0</v>
      </c>
      <c r="AE145" s="95">
        <v>-1587691.15</v>
      </c>
      <c r="AF145" s="95">
        <v>-1623815.02</v>
      </c>
      <c r="AG145" s="95">
        <v>-2027952.55</v>
      </c>
      <c r="AH145" s="95">
        <v>-2760131.94</v>
      </c>
      <c r="AI145" s="95">
        <v>-1778816.44</v>
      </c>
      <c r="AJ145" s="95">
        <v>-617944.91</v>
      </c>
      <c r="AK145" s="95">
        <v>-2875738.95</v>
      </c>
      <c r="AL145" s="95">
        <v>0</v>
      </c>
      <c r="AM145" s="95">
        <v>0</v>
      </c>
      <c r="AN145" s="95">
        <v>0</v>
      </c>
      <c r="AO145" s="95">
        <v>-3628717.06</v>
      </c>
      <c r="AP145" s="95">
        <v>-3174756</v>
      </c>
      <c r="AQ145" s="95">
        <v>-14863774.84</v>
      </c>
      <c r="AR145" s="95">
        <v>-2064995</v>
      </c>
      <c r="AS145" s="95">
        <v>-3523959.43</v>
      </c>
      <c r="AT145" s="95">
        <v>-7159829.0999999996</v>
      </c>
      <c r="AU145" s="95">
        <v>-2305156</v>
      </c>
      <c r="AV145" s="95">
        <v>-2780950.89</v>
      </c>
      <c r="AW145" s="95">
        <v>-3993694</v>
      </c>
      <c r="AX145" s="95">
        <v>0</v>
      </c>
      <c r="AY145" s="95">
        <v>-3625487.01</v>
      </c>
      <c r="AZ145" s="95">
        <v>-1384997</v>
      </c>
      <c r="BA145" s="95">
        <v>-11741756.880000001</v>
      </c>
      <c r="BB145" s="95">
        <v>0</v>
      </c>
      <c r="BC145" s="95">
        <v>-11020498.289999999</v>
      </c>
      <c r="BD145" s="95">
        <v>-4778556.58</v>
      </c>
      <c r="BE145" s="95">
        <v>0</v>
      </c>
      <c r="BF145" s="95">
        <v>0</v>
      </c>
      <c r="BG145" s="95">
        <v>0</v>
      </c>
      <c r="BH145" s="95">
        <v>0</v>
      </c>
      <c r="BI145" s="95">
        <v>0</v>
      </c>
      <c r="BJ145" s="95">
        <v>0</v>
      </c>
      <c r="BK145" s="95">
        <v>-617666.88</v>
      </c>
      <c r="BL145" s="95">
        <v>-14988473</v>
      </c>
      <c r="BM145" s="95">
        <v>-2808776.76</v>
      </c>
      <c r="BN145" s="95">
        <v>-2755497.21</v>
      </c>
      <c r="BO145" s="95">
        <v>-1315038</v>
      </c>
      <c r="BP145" s="95">
        <v>-7634523.7599999998</v>
      </c>
      <c r="BQ145" s="95">
        <v>-9242825</v>
      </c>
      <c r="BR145" s="95">
        <v>-1529691.29</v>
      </c>
      <c r="BS145" s="95">
        <v>-15327157.890000001</v>
      </c>
      <c r="BT145" s="95">
        <v>0</v>
      </c>
      <c r="BU145" s="95">
        <v>-130382302.45</v>
      </c>
      <c r="BV145" s="95">
        <v>-2918659.25</v>
      </c>
      <c r="BW145" s="121">
        <v>-33442611.309999999</v>
      </c>
      <c r="BX145" s="95">
        <v>0</v>
      </c>
      <c r="BY145" s="121">
        <v>-39949224.259999998</v>
      </c>
      <c r="BZ145" s="95">
        <v>-2848691</v>
      </c>
      <c r="CA145" s="95">
        <v>-15512594.640000001</v>
      </c>
      <c r="CB145" s="95">
        <v>-7342519.9400000004</v>
      </c>
      <c r="CC145" s="95">
        <v>-45841667.310000002</v>
      </c>
      <c r="CD145" s="95">
        <v>-27253058.809999999</v>
      </c>
      <c r="CE145" s="95">
        <v>-867091.7</v>
      </c>
      <c r="CF145" s="95">
        <v>-14649996</v>
      </c>
      <c r="CG145" s="95">
        <v>0</v>
      </c>
      <c r="CH145" s="95">
        <v>-19879917.010000002</v>
      </c>
      <c r="CI145" s="95">
        <v>-1932062.37</v>
      </c>
      <c r="CJ145" s="95">
        <v>0</v>
      </c>
      <c r="CK145" s="121">
        <v>-1328495.93</v>
      </c>
      <c r="CL145" s="95">
        <v>-1180984.69</v>
      </c>
    </row>
    <row r="146" spans="1:90" ht="13.2" customHeight="1" x14ac:dyDescent="0.25">
      <c r="A146" s="93" t="s">
        <v>1732</v>
      </c>
      <c r="B146" s="94" t="s">
        <v>194</v>
      </c>
      <c r="C146" s="95">
        <v>0</v>
      </c>
      <c r="D146" s="95">
        <v>0</v>
      </c>
      <c r="E146" s="95">
        <v>0</v>
      </c>
      <c r="F146" s="95">
        <v>0</v>
      </c>
      <c r="G146" s="95">
        <v>0</v>
      </c>
      <c r="H146" s="95">
        <v>0</v>
      </c>
      <c r="I146" s="95">
        <v>0</v>
      </c>
      <c r="J146" s="95">
        <v>0</v>
      </c>
      <c r="K146" s="95">
        <v>0</v>
      </c>
      <c r="L146" s="95">
        <v>0</v>
      </c>
      <c r="M146" s="95">
        <v>0</v>
      </c>
      <c r="N146" s="95">
        <v>0</v>
      </c>
      <c r="O146" s="95">
        <v>0</v>
      </c>
      <c r="P146" s="95">
        <v>0</v>
      </c>
      <c r="Q146" s="95">
        <v>0</v>
      </c>
      <c r="R146" s="95">
        <v>0</v>
      </c>
      <c r="S146" s="95">
        <v>0</v>
      </c>
      <c r="T146" s="95">
        <v>0</v>
      </c>
      <c r="U146" s="95">
        <v>0</v>
      </c>
      <c r="V146" s="95">
        <v>0</v>
      </c>
      <c r="W146" s="95">
        <v>0</v>
      </c>
      <c r="X146" s="95">
        <v>0</v>
      </c>
      <c r="Y146" s="95">
        <v>0</v>
      </c>
      <c r="Z146" s="95">
        <v>0</v>
      </c>
      <c r="AA146" s="95">
        <v>0</v>
      </c>
      <c r="AB146" s="95">
        <v>0</v>
      </c>
      <c r="AC146" s="95">
        <v>0</v>
      </c>
      <c r="AD146" s="95">
        <v>0</v>
      </c>
      <c r="AE146" s="95">
        <v>0</v>
      </c>
      <c r="AF146" s="95">
        <v>0</v>
      </c>
      <c r="AG146" s="95">
        <v>0</v>
      </c>
      <c r="AH146" s="95">
        <v>0</v>
      </c>
      <c r="AI146" s="95">
        <v>0</v>
      </c>
      <c r="AJ146" s="95">
        <v>0</v>
      </c>
      <c r="AK146" s="95">
        <v>0</v>
      </c>
      <c r="AL146" s="95">
        <v>0</v>
      </c>
      <c r="AM146" s="95">
        <v>0</v>
      </c>
      <c r="AN146" s="95">
        <v>0</v>
      </c>
      <c r="AO146" s="95">
        <v>0</v>
      </c>
      <c r="AP146" s="95">
        <v>0</v>
      </c>
      <c r="AQ146" s="95">
        <v>0</v>
      </c>
      <c r="AR146" s="95">
        <v>0</v>
      </c>
      <c r="AS146" s="95">
        <v>0</v>
      </c>
      <c r="AT146" s="95">
        <v>0</v>
      </c>
      <c r="AU146" s="95">
        <v>0</v>
      </c>
      <c r="AV146" s="95">
        <v>0</v>
      </c>
      <c r="AW146" s="95">
        <v>0</v>
      </c>
      <c r="AX146" s="95">
        <v>0</v>
      </c>
      <c r="AY146" s="95">
        <v>0</v>
      </c>
      <c r="AZ146" s="95">
        <v>0</v>
      </c>
      <c r="BA146" s="95">
        <v>0</v>
      </c>
      <c r="BB146" s="95">
        <v>0</v>
      </c>
      <c r="BC146" s="95">
        <v>0</v>
      </c>
      <c r="BD146" s="95">
        <v>0</v>
      </c>
      <c r="BE146" s="95">
        <v>0</v>
      </c>
      <c r="BF146" s="95">
        <v>0</v>
      </c>
      <c r="BG146" s="95">
        <v>0</v>
      </c>
      <c r="BH146" s="95">
        <v>0</v>
      </c>
      <c r="BI146" s="95">
        <v>0</v>
      </c>
      <c r="BJ146" s="95">
        <v>0</v>
      </c>
      <c r="BK146" s="95">
        <v>0</v>
      </c>
      <c r="BL146" s="95">
        <v>3891816.27</v>
      </c>
      <c r="BM146" s="95">
        <v>0</v>
      </c>
      <c r="BN146" s="95">
        <v>0</v>
      </c>
      <c r="BO146" s="95">
        <v>0</v>
      </c>
      <c r="BP146" s="95">
        <v>0</v>
      </c>
      <c r="BQ146" s="95">
        <v>0</v>
      </c>
      <c r="BR146" s="95">
        <v>0</v>
      </c>
      <c r="BS146" s="95">
        <v>0</v>
      </c>
      <c r="BT146" s="95">
        <v>0</v>
      </c>
      <c r="BU146" s="95">
        <v>0</v>
      </c>
      <c r="BV146" s="95">
        <v>0</v>
      </c>
      <c r="BW146" s="95">
        <v>2341047</v>
      </c>
      <c r="BX146" s="95">
        <v>0</v>
      </c>
      <c r="BY146" s="95">
        <v>0</v>
      </c>
      <c r="BZ146" s="95">
        <v>0</v>
      </c>
      <c r="CA146" s="95">
        <v>0</v>
      </c>
      <c r="CB146" s="95">
        <v>0</v>
      </c>
      <c r="CC146" s="95">
        <v>0</v>
      </c>
      <c r="CD146" s="95">
        <v>0</v>
      </c>
      <c r="CE146" s="95">
        <v>0</v>
      </c>
      <c r="CF146" s="95">
        <v>0</v>
      </c>
      <c r="CG146" s="95">
        <v>0</v>
      </c>
      <c r="CH146" s="95">
        <v>0</v>
      </c>
      <c r="CI146" s="95">
        <v>0</v>
      </c>
      <c r="CJ146" s="95">
        <v>0</v>
      </c>
      <c r="CK146" s="95">
        <v>485000</v>
      </c>
      <c r="CL146" s="95">
        <v>0</v>
      </c>
    </row>
    <row r="147" spans="1:90" ht="13.2" customHeight="1" x14ac:dyDescent="0.25">
      <c r="A147" s="93" t="s">
        <v>1733</v>
      </c>
      <c r="B147" s="94" t="s">
        <v>1076</v>
      </c>
      <c r="C147" s="95">
        <v>0</v>
      </c>
      <c r="D147" s="95">
        <v>0</v>
      </c>
      <c r="E147" s="95">
        <v>0</v>
      </c>
      <c r="F147" s="95">
        <v>0</v>
      </c>
      <c r="G147" s="95">
        <v>0</v>
      </c>
      <c r="H147" s="95">
        <v>0</v>
      </c>
      <c r="I147" s="95">
        <v>0</v>
      </c>
      <c r="J147" s="95">
        <v>0</v>
      </c>
      <c r="K147" s="95">
        <v>0</v>
      </c>
      <c r="L147" s="95">
        <v>0</v>
      </c>
      <c r="M147" s="95">
        <v>0</v>
      </c>
      <c r="N147" s="95">
        <v>0</v>
      </c>
      <c r="O147" s="95">
        <v>0</v>
      </c>
      <c r="P147" s="95">
        <v>0</v>
      </c>
      <c r="Q147" s="95">
        <v>0</v>
      </c>
      <c r="R147" s="95">
        <v>0</v>
      </c>
      <c r="S147" s="95">
        <v>0</v>
      </c>
      <c r="T147" s="95">
        <v>0</v>
      </c>
      <c r="U147" s="95">
        <v>0</v>
      </c>
      <c r="V147" s="95">
        <v>0</v>
      </c>
      <c r="W147" s="95">
        <v>0</v>
      </c>
      <c r="X147" s="95">
        <v>0</v>
      </c>
      <c r="Y147" s="95">
        <v>0</v>
      </c>
      <c r="Z147" s="95">
        <v>0</v>
      </c>
      <c r="AA147" s="95">
        <v>0</v>
      </c>
      <c r="AB147" s="95">
        <v>0</v>
      </c>
      <c r="AC147" s="95">
        <v>0</v>
      </c>
      <c r="AD147" s="95">
        <v>0</v>
      </c>
      <c r="AE147" s="95">
        <v>0</v>
      </c>
      <c r="AF147" s="95">
        <v>0</v>
      </c>
      <c r="AG147" s="95">
        <v>0</v>
      </c>
      <c r="AH147" s="95">
        <v>0</v>
      </c>
      <c r="AI147" s="95">
        <v>0</v>
      </c>
      <c r="AJ147" s="95">
        <v>0</v>
      </c>
      <c r="AK147" s="95">
        <v>0</v>
      </c>
      <c r="AL147" s="95">
        <v>0</v>
      </c>
      <c r="AM147" s="95">
        <v>0</v>
      </c>
      <c r="AN147" s="95">
        <v>0</v>
      </c>
      <c r="AO147" s="95">
        <v>0</v>
      </c>
      <c r="AP147" s="95">
        <v>0</v>
      </c>
      <c r="AQ147" s="95">
        <v>0</v>
      </c>
      <c r="AR147" s="95">
        <v>0</v>
      </c>
      <c r="AS147" s="95">
        <v>0</v>
      </c>
      <c r="AT147" s="95">
        <v>0</v>
      </c>
      <c r="AU147" s="95">
        <v>0</v>
      </c>
      <c r="AV147" s="95">
        <v>0</v>
      </c>
      <c r="AW147" s="95">
        <v>0</v>
      </c>
      <c r="AX147" s="95">
        <v>0</v>
      </c>
      <c r="AY147" s="95">
        <v>0</v>
      </c>
      <c r="AZ147" s="95">
        <v>0</v>
      </c>
      <c r="BA147" s="95">
        <v>0</v>
      </c>
      <c r="BB147" s="95">
        <v>0</v>
      </c>
      <c r="BC147" s="95">
        <v>0</v>
      </c>
      <c r="BD147" s="95">
        <v>0</v>
      </c>
      <c r="BE147" s="95">
        <v>0</v>
      </c>
      <c r="BF147" s="95">
        <v>0</v>
      </c>
      <c r="BG147" s="95">
        <v>0</v>
      </c>
      <c r="BH147" s="95">
        <v>0</v>
      </c>
      <c r="BI147" s="95">
        <v>0</v>
      </c>
      <c r="BJ147" s="95">
        <v>0</v>
      </c>
      <c r="BK147" s="95">
        <v>0</v>
      </c>
      <c r="BL147" s="95">
        <v>0</v>
      </c>
      <c r="BM147" s="95">
        <v>0</v>
      </c>
      <c r="BN147" s="95">
        <v>0</v>
      </c>
      <c r="BO147" s="95">
        <v>0</v>
      </c>
      <c r="BP147" s="95">
        <v>0</v>
      </c>
      <c r="BQ147" s="95">
        <v>0</v>
      </c>
      <c r="BR147" s="95">
        <v>0</v>
      </c>
      <c r="BS147" s="95">
        <v>0</v>
      </c>
      <c r="BT147" s="95">
        <v>0</v>
      </c>
      <c r="BU147" s="95">
        <v>0</v>
      </c>
      <c r="BV147" s="95">
        <v>0</v>
      </c>
      <c r="BW147" s="121">
        <v>0</v>
      </c>
      <c r="BX147" s="95">
        <v>0</v>
      </c>
      <c r="BY147" s="121">
        <v>0</v>
      </c>
      <c r="BZ147" s="95">
        <v>0</v>
      </c>
      <c r="CA147" s="95">
        <v>0</v>
      </c>
      <c r="CB147" s="95">
        <v>0</v>
      </c>
      <c r="CC147" s="95">
        <v>0</v>
      </c>
      <c r="CD147" s="95">
        <v>0</v>
      </c>
      <c r="CE147" s="95">
        <v>0</v>
      </c>
      <c r="CF147" s="95">
        <v>0</v>
      </c>
      <c r="CG147" s="95">
        <v>0</v>
      </c>
      <c r="CH147" s="95">
        <v>0</v>
      </c>
      <c r="CI147" s="95">
        <v>0</v>
      </c>
      <c r="CJ147" s="95">
        <v>0</v>
      </c>
      <c r="CK147" s="121">
        <v>0</v>
      </c>
      <c r="CL147" s="95">
        <v>0</v>
      </c>
    </row>
    <row r="148" spans="1:90" ht="13.2" customHeight="1" x14ac:dyDescent="0.25">
      <c r="A148" s="93" t="s">
        <v>1734</v>
      </c>
      <c r="B148" s="94" t="s">
        <v>1275</v>
      </c>
      <c r="C148" s="95">
        <v>0</v>
      </c>
      <c r="D148" s="95">
        <v>0</v>
      </c>
      <c r="E148" s="95">
        <v>0</v>
      </c>
      <c r="F148" s="95">
        <v>0</v>
      </c>
      <c r="G148" s="95">
        <v>0</v>
      </c>
      <c r="H148" s="95">
        <v>0</v>
      </c>
      <c r="I148" s="95">
        <v>0</v>
      </c>
      <c r="J148" s="95">
        <v>0</v>
      </c>
      <c r="K148" s="95">
        <v>0</v>
      </c>
      <c r="L148" s="95">
        <v>0</v>
      </c>
      <c r="M148" s="95">
        <v>0</v>
      </c>
      <c r="N148" s="95">
        <v>0</v>
      </c>
      <c r="O148" s="95">
        <v>0</v>
      </c>
      <c r="P148" s="95">
        <v>0</v>
      </c>
      <c r="Q148" s="95">
        <v>0</v>
      </c>
      <c r="R148" s="95">
        <v>0</v>
      </c>
      <c r="S148" s="95">
        <v>0</v>
      </c>
      <c r="T148" s="95">
        <v>0</v>
      </c>
      <c r="U148" s="95">
        <v>0</v>
      </c>
      <c r="V148" s="95">
        <v>0</v>
      </c>
      <c r="W148" s="95">
        <v>0</v>
      </c>
      <c r="X148" s="95">
        <v>0</v>
      </c>
      <c r="Y148" s="95">
        <v>0</v>
      </c>
      <c r="Z148" s="95">
        <v>0</v>
      </c>
      <c r="AA148" s="95">
        <v>0</v>
      </c>
      <c r="AB148" s="95">
        <v>0</v>
      </c>
      <c r="AC148" s="95">
        <v>0</v>
      </c>
      <c r="AD148" s="95">
        <v>0</v>
      </c>
      <c r="AE148" s="95">
        <v>0</v>
      </c>
      <c r="AF148" s="95">
        <v>0</v>
      </c>
      <c r="AG148" s="95">
        <v>0</v>
      </c>
      <c r="AH148" s="95">
        <v>0</v>
      </c>
      <c r="AI148" s="95">
        <v>0</v>
      </c>
      <c r="AJ148" s="95">
        <v>0</v>
      </c>
      <c r="AK148" s="95">
        <v>0</v>
      </c>
      <c r="AL148" s="95">
        <v>0</v>
      </c>
      <c r="AM148" s="95">
        <v>0</v>
      </c>
      <c r="AN148" s="95">
        <v>0</v>
      </c>
      <c r="AO148" s="95">
        <v>0</v>
      </c>
      <c r="AP148" s="95">
        <v>0</v>
      </c>
      <c r="AQ148" s="95">
        <v>0</v>
      </c>
      <c r="AR148" s="95">
        <v>0</v>
      </c>
      <c r="AS148" s="95">
        <v>0</v>
      </c>
      <c r="AT148" s="95">
        <v>0</v>
      </c>
      <c r="AU148" s="95">
        <v>0</v>
      </c>
      <c r="AV148" s="95">
        <v>0</v>
      </c>
      <c r="AW148" s="95">
        <v>0</v>
      </c>
      <c r="AX148" s="95">
        <v>0</v>
      </c>
      <c r="AY148" s="95">
        <v>0</v>
      </c>
      <c r="AZ148" s="95">
        <v>0</v>
      </c>
      <c r="BA148" s="95">
        <v>0</v>
      </c>
      <c r="BB148" s="95">
        <v>0</v>
      </c>
      <c r="BC148" s="95">
        <v>0</v>
      </c>
      <c r="BD148" s="95">
        <v>0</v>
      </c>
      <c r="BE148" s="95">
        <v>0</v>
      </c>
      <c r="BF148" s="95">
        <v>0</v>
      </c>
      <c r="BG148" s="95">
        <v>0</v>
      </c>
      <c r="BH148" s="95">
        <v>0</v>
      </c>
      <c r="BI148" s="95">
        <v>0</v>
      </c>
      <c r="BJ148" s="95">
        <v>0</v>
      </c>
      <c r="BK148" s="95">
        <v>0</v>
      </c>
      <c r="BL148" s="95">
        <v>-142877.64000000001</v>
      </c>
      <c r="BM148" s="95">
        <v>0</v>
      </c>
      <c r="BN148" s="95">
        <v>0</v>
      </c>
      <c r="BO148" s="95">
        <v>0</v>
      </c>
      <c r="BP148" s="95">
        <v>0</v>
      </c>
      <c r="BQ148" s="95">
        <v>0</v>
      </c>
      <c r="BR148" s="121">
        <v>0</v>
      </c>
      <c r="BS148" s="121">
        <v>0</v>
      </c>
      <c r="BT148" s="95">
        <v>0</v>
      </c>
      <c r="BU148" s="95">
        <v>0</v>
      </c>
      <c r="BV148" s="95">
        <v>0</v>
      </c>
      <c r="BW148" s="95">
        <v>-356181.43</v>
      </c>
      <c r="BX148" s="95">
        <v>0</v>
      </c>
      <c r="BY148" s="95">
        <v>0</v>
      </c>
      <c r="BZ148" s="121">
        <v>0</v>
      </c>
      <c r="CA148" s="95">
        <v>0</v>
      </c>
      <c r="CB148" s="95">
        <v>0</v>
      </c>
      <c r="CC148" s="95">
        <v>0</v>
      </c>
      <c r="CD148" s="95">
        <v>0</v>
      </c>
      <c r="CE148" s="95">
        <v>0</v>
      </c>
      <c r="CF148" s="95">
        <v>0</v>
      </c>
      <c r="CG148" s="121">
        <v>0</v>
      </c>
      <c r="CH148" s="95">
        <v>0</v>
      </c>
      <c r="CI148" s="95">
        <v>0</v>
      </c>
      <c r="CJ148" s="95">
        <v>0</v>
      </c>
      <c r="CK148" s="121">
        <v>-110472.04</v>
      </c>
      <c r="CL148" s="121">
        <v>0</v>
      </c>
    </row>
    <row r="149" spans="1:90" ht="13.2" customHeight="1" x14ac:dyDescent="0.25">
      <c r="A149" s="93" t="s">
        <v>1735</v>
      </c>
      <c r="B149" s="94" t="s">
        <v>195</v>
      </c>
      <c r="C149" s="95">
        <v>574500</v>
      </c>
      <c r="D149" s="95">
        <v>0</v>
      </c>
      <c r="E149" s="95">
        <v>450000</v>
      </c>
      <c r="F149" s="95">
        <v>2465080</v>
      </c>
      <c r="G149" s="95">
        <v>0</v>
      </c>
      <c r="H149" s="95">
        <v>0</v>
      </c>
      <c r="I149" s="95">
        <v>4889274</v>
      </c>
      <c r="J149" s="95">
        <v>844183</v>
      </c>
      <c r="K149" s="95">
        <v>0</v>
      </c>
      <c r="L149" s="95">
        <v>0</v>
      </c>
      <c r="M149" s="95">
        <v>87000</v>
      </c>
      <c r="N149" s="95">
        <v>1091200</v>
      </c>
      <c r="O149" s="95">
        <v>7570503.4900000002</v>
      </c>
      <c r="P149" s="95">
        <v>4603984</v>
      </c>
      <c r="Q149" s="95">
        <v>284500</v>
      </c>
      <c r="R149" s="95">
        <v>214813</v>
      </c>
      <c r="S149" s="95">
        <v>1252479</v>
      </c>
      <c r="T149" s="95">
        <v>0</v>
      </c>
      <c r="U149" s="95">
        <v>476500</v>
      </c>
      <c r="V149" s="95">
        <v>0</v>
      </c>
      <c r="W149" s="95">
        <v>0</v>
      </c>
      <c r="X149" s="95">
        <v>3273930</v>
      </c>
      <c r="Y149" s="95">
        <v>0</v>
      </c>
      <c r="Z149" s="95">
        <v>6912940.2800000003</v>
      </c>
      <c r="AA149" s="95">
        <v>0</v>
      </c>
      <c r="AB149" s="95">
        <v>1299000</v>
      </c>
      <c r="AC149" s="95">
        <v>45000</v>
      </c>
      <c r="AD149" s="95">
        <v>0</v>
      </c>
      <c r="AE149" s="95">
        <v>397500</v>
      </c>
      <c r="AF149" s="95">
        <v>1896300</v>
      </c>
      <c r="AG149" s="95">
        <v>102000</v>
      </c>
      <c r="AH149" s="95">
        <v>242000</v>
      </c>
      <c r="AI149" s="95">
        <v>168268.5</v>
      </c>
      <c r="AJ149" s="95">
        <v>4094790</v>
      </c>
      <c r="AK149" s="95">
        <v>2531765</v>
      </c>
      <c r="AL149" s="95">
        <v>0</v>
      </c>
      <c r="AM149" s="95">
        <v>0</v>
      </c>
      <c r="AN149" s="95">
        <v>0</v>
      </c>
      <c r="AO149" s="95">
        <v>1412000</v>
      </c>
      <c r="AP149" s="95">
        <v>1000000</v>
      </c>
      <c r="AQ149" s="95">
        <v>1261540</v>
      </c>
      <c r="AR149" s="95">
        <v>450000</v>
      </c>
      <c r="AS149" s="95">
        <v>1289300</v>
      </c>
      <c r="AT149" s="95">
        <v>0</v>
      </c>
      <c r="AU149" s="95">
        <v>0</v>
      </c>
      <c r="AV149" s="95">
        <v>0</v>
      </c>
      <c r="AW149" s="95">
        <v>0</v>
      </c>
      <c r="AX149" s="95">
        <v>0</v>
      </c>
      <c r="AY149" s="95">
        <v>0</v>
      </c>
      <c r="AZ149" s="95">
        <v>685000</v>
      </c>
      <c r="BA149" s="95">
        <v>0</v>
      </c>
      <c r="BB149" s="95">
        <v>0</v>
      </c>
      <c r="BC149" s="95">
        <v>2249689.5</v>
      </c>
      <c r="BD149" s="95">
        <v>8870400</v>
      </c>
      <c r="BE149" s="95">
        <v>0</v>
      </c>
      <c r="BF149" s="95">
        <v>283200</v>
      </c>
      <c r="BG149" s="95">
        <v>416500</v>
      </c>
      <c r="BH149" s="95">
        <v>0</v>
      </c>
      <c r="BI149" s="95">
        <v>0</v>
      </c>
      <c r="BJ149" s="95">
        <v>0</v>
      </c>
      <c r="BK149" s="95">
        <v>4063000</v>
      </c>
      <c r="BL149" s="95">
        <v>4125552</v>
      </c>
      <c r="BM149" s="95">
        <v>5166055</v>
      </c>
      <c r="BN149" s="95">
        <v>3701025</v>
      </c>
      <c r="BO149" s="95">
        <v>1746000</v>
      </c>
      <c r="BP149" s="95">
        <v>4631500</v>
      </c>
      <c r="BQ149" s="95">
        <v>2206100</v>
      </c>
      <c r="BR149" s="95">
        <v>40969000</v>
      </c>
      <c r="BS149" s="95">
        <v>271096</v>
      </c>
      <c r="BT149" s="121">
        <v>0</v>
      </c>
      <c r="BU149" s="95">
        <v>0</v>
      </c>
      <c r="BV149" s="121">
        <v>0</v>
      </c>
      <c r="BW149" s="121">
        <v>0</v>
      </c>
      <c r="BX149" s="95">
        <v>0</v>
      </c>
      <c r="BY149" s="95">
        <v>0</v>
      </c>
      <c r="BZ149" s="121">
        <v>130000</v>
      </c>
      <c r="CA149" s="121">
        <v>1385000</v>
      </c>
      <c r="CB149" s="95">
        <v>0</v>
      </c>
      <c r="CC149" s="95">
        <v>0</v>
      </c>
      <c r="CD149" s="95">
        <v>0</v>
      </c>
      <c r="CE149" s="121">
        <v>0</v>
      </c>
      <c r="CF149" s="95">
        <v>0</v>
      </c>
      <c r="CG149" s="95">
        <v>1084000</v>
      </c>
      <c r="CH149" s="95">
        <v>0</v>
      </c>
      <c r="CI149" s="95">
        <v>0</v>
      </c>
      <c r="CJ149" s="95">
        <v>0</v>
      </c>
      <c r="CK149" s="121">
        <v>108000</v>
      </c>
      <c r="CL149" s="121">
        <v>1493700</v>
      </c>
    </row>
    <row r="150" spans="1:90" ht="13.2" customHeight="1" x14ac:dyDescent="0.25">
      <c r="A150" s="93" t="s">
        <v>1736</v>
      </c>
      <c r="B150" s="94" t="s">
        <v>196</v>
      </c>
      <c r="C150" s="95">
        <v>0</v>
      </c>
      <c r="D150" s="95">
        <v>0</v>
      </c>
      <c r="E150" s="95">
        <v>0</v>
      </c>
      <c r="F150" s="95">
        <v>50000</v>
      </c>
      <c r="G150" s="95">
        <v>2080000</v>
      </c>
      <c r="H150" s="95">
        <v>0</v>
      </c>
      <c r="I150" s="95">
        <v>0</v>
      </c>
      <c r="J150" s="95">
        <v>0</v>
      </c>
      <c r="K150" s="95">
        <v>0</v>
      </c>
      <c r="L150" s="95">
        <v>1085000</v>
      </c>
      <c r="M150" s="95">
        <v>0</v>
      </c>
      <c r="N150" s="95">
        <v>2167000</v>
      </c>
      <c r="O150" s="95">
        <v>0</v>
      </c>
      <c r="P150" s="95">
        <v>583200</v>
      </c>
      <c r="Q150" s="95">
        <v>548200</v>
      </c>
      <c r="R150" s="95">
        <v>0</v>
      </c>
      <c r="S150" s="95">
        <v>1505000</v>
      </c>
      <c r="T150" s="95">
        <v>3311258</v>
      </c>
      <c r="U150" s="95">
        <v>1558000</v>
      </c>
      <c r="V150" s="95">
        <v>3750050</v>
      </c>
      <c r="W150" s="95">
        <v>0</v>
      </c>
      <c r="X150" s="95">
        <v>0</v>
      </c>
      <c r="Y150" s="95">
        <v>550200</v>
      </c>
      <c r="Z150" s="95">
        <v>0</v>
      </c>
      <c r="AA150" s="95">
        <v>320000</v>
      </c>
      <c r="AB150" s="95">
        <v>1107000</v>
      </c>
      <c r="AC150" s="95">
        <v>1732000</v>
      </c>
      <c r="AD150" s="95">
        <v>1099000</v>
      </c>
      <c r="AE150" s="95">
        <v>1267500</v>
      </c>
      <c r="AF150" s="95">
        <v>1414000</v>
      </c>
      <c r="AG150" s="95">
        <v>42660</v>
      </c>
      <c r="AH150" s="95">
        <v>1285000</v>
      </c>
      <c r="AI150" s="95">
        <v>1479000</v>
      </c>
      <c r="AJ150" s="95">
        <v>2000000</v>
      </c>
      <c r="AK150" s="95">
        <v>0</v>
      </c>
      <c r="AL150" s="95">
        <v>1310000</v>
      </c>
      <c r="AM150" s="95">
        <v>200000</v>
      </c>
      <c r="AN150" s="95">
        <v>0</v>
      </c>
      <c r="AO150" s="95">
        <v>108000</v>
      </c>
      <c r="AP150" s="95">
        <v>2300000</v>
      </c>
      <c r="AQ150" s="95">
        <v>1738469</v>
      </c>
      <c r="AR150" s="95">
        <v>0</v>
      </c>
      <c r="AS150" s="95">
        <v>1000000</v>
      </c>
      <c r="AT150" s="95">
        <v>0</v>
      </c>
      <c r="AU150" s="95">
        <v>1503000</v>
      </c>
      <c r="AV150" s="95">
        <v>406500</v>
      </c>
      <c r="AW150" s="95">
        <v>320000</v>
      </c>
      <c r="AX150" s="95">
        <v>0</v>
      </c>
      <c r="AY150" s="95">
        <v>0</v>
      </c>
      <c r="AZ150" s="95">
        <v>0</v>
      </c>
      <c r="BA150" s="95">
        <v>300000</v>
      </c>
      <c r="BB150" s="95">
        <v>0</v>
      </c>
      <c r="BC150" s="95">
        <v>350000</v>
      </c>
      <c r="BD150" s="95">
        <v>1550000</v>
      </c>
      <c r="BE150" s="95">
        <v>451010</v>
      </c>
      <c r="BF150" s="95">
        <v>1875000</v>
      </c>
      <c r="BG150" s="95">
        <v>9432381.8800000008</v>
      </c>
      <c r="BH150" s="95">
        <v>1948810</v>
      </c>
      <c r="BI150" s="95">
        <v>0</v>
      </c>
      <c r="BJ150" s="95">
        <v>2000000</v>
      </c>
      <c r="BK150" s="95">
        <v>2649000</v>
      </c>
      <c r="BL150" s="95">
        <v>18773595</v>
      </c>
      <c r="BM150" s="95">
        <v>354000</v>
      </c>
      <c r="BN150" s="95">
        <v>1376000</v>
      </c>
      <c r="BO150" s="95">
        <v>0</v>
      </c>
      <c r="BP150" s="95">
        <v>500000</v>
      </c>
      <c r="BQ150" s="95">
        <v>1151572</v>
      </c>
      <c r="BR150" s="95">
        <v>0</v>
      </c>
      <c r="BS150" s="95">
        <v>0</v>
      </c>
      <c r="BT150" s="121">
        <v>1200000</v>
      </c>
      <c r="BU150" s="121">
        <v>0</v>
      </c>
      <c r="BV150" s="121">
        <v>1280000</v>
      </c>
      <c r="BW150" s="121">
        <v>894000</v>
      </c>
      <c r="BX150" s="95">
        <v>0</v>
      </c>
      <c r="BY150" s="95">
        <v>0</v>
      </c>
      <c r="BZ150" s="121">
        <v>430000</v>
      </c>
      <c r="CA150" s="121">
        <v>1084704</v>
      </c>
      <c r="CB150" s="95">
        <v>0</v>
      </c>
      <c r="CC150" s="121">
        <v>0</v>
      </c>
      <c r="CD150" s="95">
        <v>0</v>
      </c>
      <c r="CE150" s="121">
        <v>1680000</v>
      </c>
      <c r="CF150" s="95">
        <v>0</v>
      </c>
      <c r="CG150" s="95">
        <v>0</v>
      </c>
      <c r="CH150" s="95">
        <v>0</v>
      </c>
      <c r="CI150" s="95">
        <v>0</v>
      </c>
      <c r="CJ150" s="121">
        <v>0</v>
      </c>
      <c r="CK150" s="121">
        <v>1645000</v>
      </c>
      <c r="CL150" s="121">
        <v>2380000</v>
      </c>
    </row>
    <row r="151" spans="1:90" ht="13.2" customHeight="1" x14ac:dyDescent="0.25">
      <c r="A151" s="93" t="s">
        <v>1737</v>
      </c>
      <c r="B151" s="94" t="s">
        <v>197</v>
      </c>
      <c r="C151" s="95">
        <v>0</v>
      </c>
      <c r="D151" s="95">
        <v>0</v>
      </c>
      <c r="E151" s="95">
        <v>4000000</v>
      </c>
      <c r="F151" s="95">
        <v>18089140</v>
      </c>
      <c r="G151" s="95">
        <v>3000000</v>
      </c>
      <c r="H151" s="95">
        <v>0</v>
      </c>
      <c r="I151" s="95">
        <v>5584532</v>
      </c>
      <c r="J151" s="95">
        <v>5908806</v>
      </c>
      <c r="K151" s="95">
        <v>0</v>
      </c>
      <c r="L151" s="95">
        <v>4824722</v>
      </c>
      <c r="M151" s="95">
        <v>0</v>
      </c>
      <c r="N151" s="95">
        <v>0</v>
      </c>
      <c r="O151" s="95">
        <v>5055000</v>
      </c>
      <c r="P151" s="95">
        <v>5955999</v>
      </c>
      <c r="Q151" s="95">
        <v>22282.75</v>
      </c>
      <c r="R151" s="95">
        <v>0</v>
      </c>
      <c r="S151" s="95">
        <v>5955999</v>
      </c>
      <c r="T151" s="95">
        <v>835000</v>
      </c>
      <c r="U151" s="95">
        <v>4931008</v>
      </c>
      <c r="V151" s="95">
        <v>4931008</v>
      </c>
      <c r="W151" s="95">
        <v>0</v>
      </c>
      <c r="X151" s="95">
        <v>44000</v>
      </c>
      <c r="Y151" s="95">
        <v>0</v>
      </c>
      <c r="Z151" s="95">
        <v>0</v>
      </c>
      <c r="AA151" s="95">
        <v>7886000</v>
      </c>
      <c r="AB151" s="95">
        <v>0</v>
      </c>
      <c r="AC151" s="95">
        <v>1500000</v>
      </c>
      <c r="AD151" s="95">
        <v>0</v>
      </c>
      <c r="AE151" s="95">
        <v>5736000</v>
      </c>
      <c r="AF151" s="95">
        <v>0</v>
      </c>
      <c r="AG151" s="95">
        <v>1149480</v>
      </c>
      <c r="AH151" s="95">
        <v>0</v>
      </c>
      <c r="AI151" s="95">
        <v>1424000</v>
      </c>
      <c r="AJ151" s="95">
        <v>0</v>
      </c>
      <c r="AK151" s="95">
        <v>629000</v>
      </c>
      <c r="AL151" s="95">
        <v>1450000</v>
      </c>
      <c r="AM151" s="95">
        <v>5175979</v>
      </c>
      <c r="AN151" s="95">
        <v>0</v>
      </c>
      <c r="AO151" s="95">
        <v>5000000</v>
      </c>
      <c r="AP151" s="95">
        <v>1500389.95</v>
      </c>
      <c r="AQ151" s="95">
        <v>1600000</v>
      </c>
      <c r="AR151" s="95">
        <v>3680000</v>
      </c>
      <c r="AS151" s="95">
        <v>5891979</v>
      </c>
      <c r="AT151" s="95">
        <v>2343877</v>
      </c>
      <c r="AU151" s="95">
        <v>5803262</v>
      </c>
      <c r="AV151" s="95">
        <v>4554079</v>
      </c>
      <c r="AW151" s="95">
        <v>3500000</v>
      </c>
      <c r="AX151" s="95">
        <v>2000000</v>
      </c>
      <c r="AY151" s="95">
        <v>0</v>
      </c>
      <c r="AZ151" s="95">
        <v>4565800</v>
      </c>
      <c r="BA151" s="95">
        <v>8599000</v>
      </c>
      <c r="BB151" s="95">
        <v>0</v>
      </c>
      <c r="BC151" s="95">
        <v>22083364.5</v>
      </c>
      <c r="BD151" s="95">
        <v>1400000</v>
      </c>
      <c r="BE151" s="95">
        <v>0</v>
      </c>
      <c r="BF151" s="95">
        <v>4390000</v>
      </c>
      <c r="BG151" s="95">
        <v>5750000</v>
      </c>
      <c r="BH151" s="95">
        <v>203667.49</v>
      </c>
      <c r="BI151" s="95">
        <v>0</v>
      </c>
      <c r="BJ151" s="95">
        <v>0</v>
      </c>
      <c r="BK151" s="95">
        <v>0</v>
      </c>
      <c r="BL151" s="95">
        <v>7293000</v>
      </c>
      <c r="BM151" s="95">
        <v>2399000</v>
      </c>
      <c r="BN151" s="95">
        <v>0</v>
      </c>
      <c r="BO151" s="95">
        <v>2399000</v>
      </c>
      <c r="BP151" s="95">
        <v>0</v>
      </c>
      <c r="BQ151" s="95">
        <v>1561070</v>
      </c>
      <c r="BR151" s="95">
        <v>0</v>
      </c>
      <c r="BS151" s="95">
        <v>0</v>
      </c>
      <c r="BT151" s="95">
        <v>4291029</v>
      </c>
      <c r="BU151" s="95">
        <v>219986</v>
      </c>
      <c r="BV151" s="95">
        <v>4572979</v>
      </c>
      <c r="BW151" s="121">
        <v>3371760</v>
      </c>
      <c r="BX151" s="95">
        <v>0</v>
      </c>
      <c r="BY151" s="95">
        <v>0</v>
      </c>
      <c r="BZ151" s="121">
        <v>4688679</v>
      </c>
      <c r="CA151" s="95">
        <v>1200000</v>
      </c>
      <c r="CB151" s="121">
        <v>0</v>
      </c>
      <c r="CC151" s="95">
        <v>7370000</v>
      </c>
      <c r="CD151" s="121">
        <v>0</v>
      </c>
      <c r="CE151" s="95">
        <v>3838000</v>
      </c>
      <c r="CF151" s="95">
        <v>0</v>
      </c>
      <c r="CG151" s="95">
        <v>0</v>
      </c>
      <c r="CH151" s="121">
        <v>0</v>
      </c>
      <c r="CI151" s="95">
        <v>0</v>
      </c>
      <c r="CJ151" s="121">
        <v>5889999</v>
      </c>
      <c r="CK151" s="121">
        <v>1030000</v>
      </c>
      <c r="CL151" s="121">
        <v>1129500</v>
      </c>
    </row>
    <row r="152" spans="1:90" ht="13.2" customHeight="1" x14ac:dyDescent="0.25">
      <c r="A152" s="93" t="s">
        <v>1738</v>
      </c>
      <c r="B152" s="94" t="s">
        <v>198</v>
      </c>
      <c r="C152" s="95">
        <v>0</v>
      </c>
      <c r="D152" s="95">
        <v>0</v>
      </c>
      <c r="E152" s="95">
        <v>0</v>
      </c>
      <c r="F152" s="95">
        <v>316786.84999999998</v>
      </c>
      <c r="G152" s="95">
        <v>0</v>
      </c>
      <c r="H152" s="95">
        <v>0</v>
      </c>
      <c r="I152" s="95">
        <v>0</v>
      </c>
      <c r="J152" s="95">
        <v>0</v>
      </c>
      <c r="K152" s="95">
        <v>0</v>
      </c>
      <c r="L152" s="95">
        <v>128000</v>
      </c>
      <c r="M152" s="95">
        <v>0</v>
      </c>
      <c r="N152" s="95">
        <v>0</v>
      </c>
      <c r="O152" s="95">
        <v>0</v>
      </c>
      <c r="P152" s="95">
        <v>1327103</v>
      </c>
      <c r="Q152" s="95">
        <v>899000</v>
      </c>
      <c r="R152" s="95">
        <v>0</v>
      </c>
      <c r="S152" s="95">
        <v>120000</v>
      </c>
      <c r="T152" s="95">
        <v>749000</v>
      </c>
      <c r="U152" s="95">
        <v>0</v>
      </c>
      <c r="V152" s="95">
        <v>207000</v>
      </c>
      <c r="W152" s="95">
        <v>0</v>
      </c>
      <c r="X152" s="95">
        <v>0</v>
      </c>
      <c r="Y152" s="95">
        <v>313282</v>
      </c>
      <c r="Z152" s="95">
        <v>0</v>
      </c>
      <c r="AA152" s="95">
        <v>0</v>
      </c>
      <c r="AB152" s="95">
        <v>3778750.01</v>
      </c>
      <c r="AC152" s="95">
        <v>0</v>
      </c>
      <c r="AD152" s="95">
        <v>387650</v>
      </c>
      <c r="AE152" s="95">
        <v>0</v>
      </c>
      <c r="AF152" s="95">
        <v>0</v>
      </c>
      <c r="AG152" s="95">
        <v>1131535</v>
      </c>
      <c r="AH152" s="95">
        <v>0</v>
      </c>
      <c r="AI152" s="95">
        <v>0</v>
      </c>
      <c r="AJ152" s="95">
        <v>1209500</v>
      </c>
      <c r="AK152" s="95">
        <v>0</v>
      </c>
      <c r="AL152" s="95">
        <v>270000</v>
      </c>
      <c r="AM152" s="95">
        <v>100000</v>
      </c>
      <c r="AN152" s="95">
        <v>0</v>
      </c>
      <c r="AO152" s="95">
        <v>65000</v>
      </c>
      <c r="AP152" s="95">
        <v>100000</v>
      </c>
      <c r="AQ152" s="95">
        <v>0</v>
      </c>
      <c r="AR152" s="95">
        <v>1550000</v>
      </c>
      <c r="AS152" s="95">
        <v>369330</v>
      </c>
      <c r="AT152" s="95">
        <v>626670.09</v>
      </c>
      <c r="AU152" s="95">
        <v>281000</v>
      </c>
      <c r="AV152" s="95">
        <v>70000</v>
      </c>
      <c r="AW152" s="95">
        <v>180000</v>
      </c>
      <c r="AX152" s="95">
        <v>0</v>
      </c>
      <c r="AY152" s="95">
        <v>0</v>
      </c>
      <c r="AZ152" s="95">
        <v>0</v>
      </c>
      <c r="BA152" s="95">
        <v>50000</v>
      </c>
      <c r="BB152" s="95">
        <v>0</v>
      </c>
      <c r="BC152" s="95">
        <v>3156500</v>
      </c>
      <c r="BD152" s="95">
        <v>5463467.04</v>
      </c>
      <c r="BE152" s="95">
        <v>4890000</v>
      </c>
      <c r="BF152" s="95">
        <v>0</v>
      </c>
      <c r="BG152" s="95">
        <v>14760033.699999999</v>
      </c>
      <c r="BH152" s="95">
        <v>409224.71</v>
      </c>
      <c r="BI152" s="95">
        <v>0</v>
      </c>
      <c r="BJ152" s="95">
        <v>2445000</v>
      </c>
      <c r="BK152" s="95">
        <v>1282578.3</v>
      </c>
      <c r="BL152" s="95">
        <v>290000</v>
      </c>
      <c r="BM152" s="95">
        <v>0</v>
      </c>
      <c r="BN152" s="95">
        <v>0</v>
      </c>
      <c r="BO152" s="95">
        <v>0</v>
      </c>
      <c r="BP152" s="95">
        <v>193900</v>
      </c>
      <c r="BQ152" s="95">
        <v>1557740</v>
      </c>
      <c r="BR152" s="95">
        <v>0</v>
      </c>
      <c r="BS152" s="121">
        <v>0</v>
      </c>
      <c r="BT152" s="121">
        <v>0</v>
      </c>
      <c r="BU152" s="121">
        <v>0</v>
      </c>
      <c r="BV152" s="121">
        <v>0</v>
      </c>
      <c r="BW152" s="95">
        <v>114000</v>
      </c>
      <c r="BX152" s="95">
        <v>0</v>
      </c>
      <c r="BY152" s="95">
        <v>0</v>
      </c>
      <c r="BZ152" s="95">
        <v>90379</v>
      </c>
      <c r="CA152" s="95">
        <v>0</v>
      </c>
      <c r="CB152" s="95">
        <v>181543.65</v>
      </c>
      <c r="CC152" s="95">
        <v>0</v>
      </c>
      <c r="CD152" s="121">
        <v>89435</v>
      </c>
      <c r="CE152" s="121">
        <v>0</v>
      </c>
      <c r="CF152" s="95">
        <v>0</v>
      </c>
      <c r="CG152" s="95">
        <v>0</v>
      </c>
      <c r="CH152" s="95">
        <v>6005000</v>
      </c>
      <c r="CI152" s="95">
        <v>0</v>
      </c>
      <c r="CJ152" s="95">
        <v>112000</v>
      </c>
      <c r="CK152" s="95">
        <v>1179925.8799999999</v>
      </c>
      <c r="CL152" s="121">
        <v>1478925.88</v>
      </c>
    </row>
    <row r="153" spans="1:90" ht="13.2" customHeight="1" x14ac:dyDescent="0.25">
      <c r="A153" s="93" t="s">
        <v>1739</v>
      </c>
      <c r="B153" s="94" t="s">
        <v>199</v>
      </c>
      <c r="C153" s="95">
        <v>0</v>
      </c>
      <c r="D153" s="95">
        <v>0</v>
      </c>
      <c r="E153" s="95">
        <v>0</v>
      </c>
      <c r="F153" s="95">
        <v>49000</v>
      </c>
      <c r="G153" s="95">
        <v>0</v>
      </c>
      <c r="H153" s="95">
        <v>0</v>
      </c>
      <c r="I153" s="95">
        <v>0</v>
      </c>
      <c r="J153" s="95">
        <v>80560</v>
      </c>
      <c r="K153" s="95">
        <v>0</v>
      </c>
      <c r="L153" s="95">
        <v>0</v>
      </c>
      <c r="M153" s="95">
        <v>0</v>
      </c>
      <c r="N153" s="95">
        <v>0</v>
      </c>
      <c r="O153" s="95">
        <v>0</v>
      </c>
      <c r="P153" s="95">
        <v>0</v>
      </c>
      <c r="Q153" s="95">
        <v>0</v>
      </c>
      <c r="R153" s="95">
        <v>0</v>
      </c>
      <c r="S153" s="95">
        <v>0</v>
      </c>
      <c r="T153" s="95">
        <v>0</v>
      </c>
      <c r="U153" s="95">
        <v>0</v>
      </c>
      <c r="V153" s="95">
        <v>1272350</v>
      </c>
      <c r="W153" s="95">
        <v>0</v>
      </c>
      <c r="X153" s="95">
        <v>0</v>
      </c>
      <c r="Y153" s="95">
        <v>48000</v>
      </c>
      <c r="Z153" s="95">
        <v>0</v>
      </c>
      <c r="AA153" s="95">
        <v>94900</v>
      </c>
      <c r="AB153" s="95">
        <v>0</v>
      </c>
      <c r="AC153" s="95">
        <v>0</v>
      </c>
      <c r="AD153" s="95">
        <v>0</v>
      </c>
      <c r="AE153" s="95">
        <v>0</v>
      </c>
      <c r="AF153" s="95">
        <v>0</v>
      </c>
      <c r="AG153" s="95">
        <v>89180</v>
      </c>
      <c r="AH153" s="95">
        <v>0</v>
      </c>
      <c r="AI153" s="95">
        <v>0</v>
      </c>
      <c r="AJ153" s="95">
        <v>0</v>
      </c>
      <c r="AK153" s="95">
        <v>85600</v>
      </c>
      <c r="AL153" s="95">
        <v>0</v>
      </c>
      <c r="AM153" s="95">
        <v>0</v>
      </c>
      <c r="AN153" s="95">
        <v>0</v>
      </c>
      <c r="AO153" s="95">
        <v>0</v>
      </c>
      <c r="AP153" s="95">
        <v>0</v>
      </c>
      <c r="AQ153" s="95">
        <v>0</v>
      </c>
      <c r="AR153" s="95">
        <v>0</v>
      </c>
      <c r="AS153" s="95">
        <v>49500</v>
      </c>
      <c r="AT153" s="95">
        <v>0</v>
      </c>
      <c r="AU153" s="95">
        <v>0</v>
      </c>
      <c r="AV153" s="95">
        <v>0</v>
      </c>
      <c r="AW153" s="95">
        <v>0</v>
      </c>
      <c r="AX153" s="95">
        <v>0</v>
      </c>
      <c r="AY153" s="95">
        <v>0</v>
      </c>
      <c r="AZ153" s="95">
        <v>0</v>
      </c>
      <c r="BA153" s="95">
        <v>0</v>
      </c>
      <c r="BB153" s="95">
        <v>0</v>
      </c>
      <c r="BC153" s="95">
        <v>0</v>
      </c>
      <c r="BD153" s="95">
        <v>70940</v>
      </c>
      <c r="BE153" s="95">
        <v>0</v>
      </c>
      <c r="BF153" s="95">
        <v>0</v>
      </c>
      <c r="BG153" s="95">
        <v>1473181</v>
      </c>
      <c r="BH153" s="95">
        <v>0</v>
      </c>
      <c r="BI153" s="95">
        <v>0</v>
      </c>
      <c r="BJ153" s="95">
        <v>0</v>
      </c>
      <c r="BK153" s="95">
        <v>0</v>
      </c>
      <c r="BL153" s="95">
        <v>0</v>
      </c>
      <c r="BM153" s="95">
        <v>0</v>
      </c>
      <c r="BN153" s="95">
        <v>0</v>
      </c>
      <c r="BO153" s="95">
        <v>0</v>
      </c>
      <c r="BP153" s="95">
        <v>0</v>
      </c>
      <c r="BQ153" s="95">
        <v>39590</v>
      </c>
      <c r="BR153" s="95">
        <v>0</v>
      </c>
      <c r="BS153" s="121">
        <v>245104</v>
      </c>
      <c r="BT153" s="95">
        <v>60000</v>
      </c>
      <c r="BU153" s="121">
        <v>90341.4</v>
      </c>
      <c r="BV153" s="121">
        <v>154890</v>
      </c>
      <c r="BW153" s="121">
        <v>0</v>
      </c>
      <c r="BX153" s="121">
        <v>0</v>
      </c>
      <c r="BY153" s="121">
        <v>0</v>
      </c>
      <c r="BZ153" s="121">
        <v>0</v>
      </c>
      <c r="CA153" s="121">
        <v>0</v>
      </c>
      <c r="CB153" s="121">
        <v>0</v>
      </c>
      <c r="CC153" s="95">
        <v>0</v>
      </c>
      <c r="CD153" s="121">
        <v>119490</v>
      </c>
      <c r="CE153" s="121">
        <v>1017478.11</v>
      </c>
      <c r="CF153" s="95">
        <v>0</v>
      </c>
      <c r="CG153" s="95">
        <v>0</v>
      </c>
      <c r="CH153" s="121">
        <v>0</v>
      </c>
      <c r="CI153" s="95">
        <v>0</v>
      </c>
      <c r="CJ153" s="121">
        <v>0</v>
      </c>
      <c r="CK153" s="95">
        <v>0</v>
      </c>
      <c r="CL153" s="121">
        <v>17505.2</v>
      </c>
    </row>
    <row r="154" spans="1:90" ht="13.2" customHeight="1" x14ac:dyDescent="0.25">
      <c r="A154" s="93" t="s">
        <v>1740</v>
      </c>
      <c r="B154" s="94" t="s">
        <v>200</v>
      </c>
      <c r="C154" s="95">
        <v>0</v>
      </c>
      <c r="D154" s="95">
        <v>0</v>
      </c>
      <c r="E154" s="95">
        <v>900000</v>
      </c>
      <c r="F154" s="95">
        <v>0</v>
      </c>
      <c r="G154" s="95">
        <v>2719166</v>
      </c>
      <c r="H154" s="95">
        <v>0</v>
      </c>
      <c r="I154" s="95">
        <v>0</v>
      </c>
      <c r="J154" s="95">
        <v>489000</v>
      </c>
      <c r="K154" s="95">
        <v>231595.96</v>
      </c>
      <c r="L154" s="95">
        <v>0</v>
      </c>
      <c r="M154" s="95">
        <v>0</v>
      </c>
      <c r="N154" s="95">
        <v>2188800</v>
      </c>
      <c r="O154" s="95">
        <v>0</v>
      </c>
      <c r="P154" s="95">
        <v>1185042.57</v>
      </c>
      <c r="Q154" s="95">
        <v>962500</v>
      </c>
      <c r="R154" s="95">
        <v>0</v>
      </c>
      <c r="S154" s="95">
        <v>2393000</v>
      </c>
      <c r="T154" s="95">
        <v>858280</v>
      </c>
      <c r="U154" s="95">
        <v>568500</v>
      </c>
      <c r="V154" s="95">
        <v>0</v>
      </c>
      <c r="W154" s="95">
        <v>0</v>
      </c>
      <c r="X154" s="95">
        <v>0</v>
      </c>
      <c r="Y154" s="95">
        <v>3737471</v>
      </c>
      <c r="Z154" s="95">
        <v>0</v>
      </c>
      <c r="AA154" s="95">
        <v>1144135</v>
      </c>
      <c r="AB154" s="95">
        <v>64336</v>
      </c>
      <c r="AC154" s="95">
        <v>0</v>
      </c>
      <c r="AD154" s="95">
        <v>0</v>
      </c>
      <c r="AE154" s="95">
        <v>448220</v>
      </c>
      <c r="AF154" s="95">
        <v>941340</v>
      </c>
      <c r="AG154" s="95">
        <v>0</v>
      </c>
      <c r="AH154" s="95">
        <v>2778300</v>
      </c>
      <c r="AI154" s="95">
        <v>1400700</v>
      </c>
      <c r="AJ154" s="95">
        <v>900000</v>
      </c>
      <c r="AK154" s="95">
        <v>0</v>
      </c>
      <c r="AL154" s="95">
        <v>0</v>
      </c>
      <c r="AM154" s="95">
        <v>0</v>
      </c>
      <c r="AN154" s="95">
        <v>0</v>
      </c>
      <c r="AO154" s="95">
        <v>0</v>
      </c>
      <c r="AP154" s="95">
        <v>0</v>
      </c>
      <c r="AQ154" s="95">
        <v>415900</v>
      </c>
      <c r="AR154" s="95">
        <v>0</v>
      </c>
      <c r="AS154" s="95">
        <v>0</v>
      </c>
      <c r="AT154" s="95">
        <v>320000</v>
      </c>
      <c r="AU154" s="95">
        <v>0</v>
      </c>
      <c r="AV154" s="95">
        <v>0</v>
      </c>
      <c r="AW154" s="95">
        <v>0</v>
      </c>
      <c r="AX154" s="95">
        <v>543000</v>
      </c>
      <c r="AY154" s="95">
        <v>0</v>
      </c>
      <c r="AZ154" s="95">
        <v>0</v>
      </c>
      <c r="BA154" s="95">
        <v>1509700</v>
      </c>
      <c r="BB154" s="95">
        <v>0</v>
      </c>
      <c r="BC154" s="95">
        <v>2909735.09</v>
      </c>
      <c r="BD154" s="95">
        <v>2937190</v>
      </c>
      <c r="BE154" s="95">
        <v>685200</v>
      </c>
      <c r="BF154" s="95">
        <v>1239800</v>
      </c>
      <c r="BG154" s="95">
        <v>2098549</v>
      </c>
      <c r="BH154" s="95">
        <v>94964.5</v>
      </c>
      <c r="BI154" s="95">
        <v>0</v>
      </c>
      <c r="BJ154" s="95">
        <v>900000</v>
      </c>
      <c r="BK154" s="95">
        <v>900000</v>
      </c>
      <c r="BL154" s="95">
        <v>7850910</v>
      </c>
      <c r="BM154" s="95">
        <v>2294770</v>
      </c>
      <c r="BN154" s="95">
        <v>2235580</v>
      </c>
      <c r="BO154" s="95">
        <v>1103000</v>
      </c>
      <c r="BP154" s="95">
        <v>600645</v>
      </c>
      <c r="BQ154" s="95">
        <v>4474400</v>
      </c>
      <c r="BR154" s="95">
        <v>0</v>
      </c>
      <c r="BS154" s="95">
        <v>1245590</v>
      </c>
      <c r="BT154" s="95">
        <v>0</v>
      </c>
      <c r="BU154" s="95">
        <v>5080200</v>
      </c>
      <c r="BV154" s="95">
        <v>516000</v>
      </c>
      <c r="BW154" s="95">
        <v>2861260</v>
      </c>
      <c r="BX154" s="95">
        <v>2750000</v>
      </c>
      <c r="BY154" s="95">
        <v>598000</v>
      </c>
      <c r="BZ154" s="95">
        <v>365747</v>
      </c>
      <c r="CA154" s="95">
        <v>715300</v>
      </c>
      <c r="CB154" s="95">
        <v>1541437.5</v>
      </c>
      <c r="CC154" s="95">
        <v>0</v>
      </c>
      <c r="CD154" s="95">
        <v>275578</v>
      </c>
      <c r="CE154" s="95">
        <v>2410026.6</v>
      </c>
      <c r="CF154" s="95">
        <v>0</v>
      </c>
      <c r="CG154" s="95">
        <v>0</v>
      </c>
      <c r="CH154" s="95">
        <v>2390000</v>
      </c>
      <c r="CI154" s="95">
        <v>0</v>
      </c>
      <c r="CJ154" s="95">
        <v>3674200</v>
      </c>
      <c r="CK154" s="95">
        <v>0</v>
      </c>
      <c r="CL154" s="95">
        <v>3079500</v>
      </c>
    </row>
    <row r="155" spans="1:90" ht="13.2" customHeight="1" x14ac:dyDescent="0.25">
      <c r="A155" s="93" t="s">
        <v>1741</v>
      </c>
      <c r="B155" s="94" t="s">
        <v>1077</v>
      </c>
      <c r="C155" s="95">
        <v>0</v>
      </c>
      <c r="D155" s="95">
        <v>0</v>
      </c>
      <c r="E155" s="95">
        <v>0</v>
      </c>
      <c r="F155" s="95">
        <v>0</v>
      </c>
      <c r="G155" s="95">
        <v>0</v>
      </c>
      <c r="H155" s="95">
        <v>0</v>
      </c>
      <c r="I155" s="95">
        <v>0</v>
      </c>
      <c r="J155" s="95">
        <v>0</v>
      </c>
      <c r="K155" s="95">
        <v>0</v>
      </c>
      <c r="L155" s="95">
        <v>0</v>
      </c>
      <c r="M155" s="95">
        <v>0</v>
      </c>
      <c r="N155" s="95">
        <v>0</v>
      </c>
      <c r="O155" s="95">
        <v>0</v>
      </c>
      <c r="P155" s="95">
        <v>0</v>
      </c>
      <c r="Q155" s="95">
        <v>0</v>
      </c>
      <c r="R155" s="95">
        <v>0</v>
      </c>
      <c r="S155" s="95">
        <v>0</v>
      </c>
      <c r="T155" s="95">
        <v>0</v>
      </c>
      <c r="U155" s="95">
        <v>0</v>
      </c>
      <c r="V155" s="95">
        <v>0</v>
      </c>
      <c r="W155" s="95">
        <v>0</v>
      </c>
      <c r="X155" s="95">
        <v>0</v>
      </c>
      <c r="Y155" s="95">
        <v>0</v>
      </c>
      <c r="Z155" s="95">
        <v>0</v>
      </c>
      <c r="AA155" s="95">
        <v>0</v>
      </c>
      <c r="AB155" s="95">
        <v>0</v>
      </c>
      <c r="AC155" s="95">
        <v>0</v>
      </c>
      <c r="AD155" s="95">
        <v>0</v>
      </c>
      <c r="AE155" s="95">
        <v>0</v>
      </c>
      <c r="AF155" s="95">
        <v>0</v>
      </c>
      <c r="AG155" s="95">
        <v>0</v>
      </c>
      <c r="AH155" s="95">
        <v>0</v>
      </c>
      <c r="AI155" s="95">
        <v>0</v>
      </c>
      <c r="AJ155" s="95">
        <v>0</v>
      </c>
      <c r="AK155" s="95">
        <v>0</v>
      </c>
      <c r="AL155" s="95">
        <v>0</v>
      </c>
      <c r="AM155" s="95">
        <v>0</v>
      </c>
      <c r="AN155" s="95">
        <v>0</v>
      </c>
      <c r="AO155" s="95">
        <v>0</v>
      </c>
      <c r="AP155" s="95">
        <v>0</v>
      </c>
      <c r="AQ155" s="95">
        <v>0</v>
      </c>
      <c r="AR155" s="95">
        <v>0</v>
      </c>
      <c r="AS155" s="95">
        <v>0</v>
      </c>
      <c r="AT155" s="95">
        <v>0</v>
      </c>
      <c r="AU155" s="95">
        <v>0</v>
      </c>
      <c r="AV155" s="95">
        <v>0</v>
      </c>
      <c r="AW155" s="95">
        <v>0</v>
      </c>
      <c r="AX155" s="95">
        <v>0</v>
      </c>
      <c r="AY155" s="95">
        <v>0</v>
      </c>
      <c r="AZ155" s="95">
        <v>0</v>
      </c>
      <c r="BA155" s="95">
        <v>0</v>
      </c>
      <c r="BB155" s="95">
        <v>0</v>
      </c>
      <c r="BC155" s="95">
        <v>0</v>
      </c>
      <c r="BD155" s="95">
        <v>0</v>
      </c>
      <c r="BE155" s="95">
        <v>0</v>
      </c>
      <c r="BF155" s="95">
        <v>0</v>
      </c>
      <c r="BG155" s="95">
        <v>0</v>
      </c>
      <c r="BH155" s="95">
        <v>0</v>
      </c>
      <c r="BI155" s="95">
        <v>0</v>
      </c>
      <c r="BJ155" s="95">
        <v>0</v>
      </c>
      <c r="BK155" s="95">
        <v>0</v>
      </c>
      <c r="BL155" s="95">
        <v>0</v>
      </c>
      <c r="BM155" s="95">
        <v>0</v>
      </c>
      <c r="BN155" s="95">
        <v>0</v>
      </c>
      <c r="BO155" s="95">
        <v>0</v>
      </c>
      <c r="BP155" s="95">
        <v>0</v>
      </c>
      <c r="BQ155" s="95">
        <v>0</v>
      </c>
      <c r="BR155" s="95">
        <v>0</v>
      </c>
      <c r="BS155" s="95">
        <v>0</v>
      </c>
      <c r="BT155" s="95">
        <v>0</v>
      </c>
      <c r="BU155" s="95">
        <v>0</v>
      </c>
      <c r="BV155" s="95">
        <v>0</v>
      </c>
      <c r="BW155" s="95">
        <v>0</v>
      </c>
      <c r="BX155" s="95">
        <v>0</v>
      </c>
      <c r="BY155" s="95">
        <v>0</v>
      </c>
      <c r="BZ155" s="95">
        <v>0</v>
      </c>
      <c r="CA155" s="95">
        <v>0</v>
      </c>
      <c r="CB155" s="95">
        <v>0</v>
      </c>
      <c r="CC155" s="95">
        <v>0</v>
      </c>
      <c r="CD155" s="95">
        <v>0</v>
      </c>
      <c r="CE155" s="95">
        <v>0</v>
      </c>
      <c r="CF155" s="95">
        <v>0</v>
      </c>
      <c r="CG155" s="95">
        <v>0</v>
      </c>
      <c r="CH155" s="95">
        <v>0</v>
      </c>
      <c r="CI155" s="95">
        <v>0</v>
      </c>
      <c r="CJ155" s="95">
        <v>0</v>
      </c>
      <c r="CK155" s="95">
        <v>0</v>
      </c>
      <c r="CL155" s="95">
        <v>0</v>
      </c>
    </row>
    <row r="156" spans="1:90" ht="13.2" customHeight="1" x14ac:dyDescent="0.25">
      <c r="A156" s="93" t="s">
        <v>1742</v>
      </c>
      <c r="B156" s="94" t="s">
        <v>1078</v>
      </c>
      <c r="C156" s="95">
        <v>0</v>
      </c>
      <c r="D156" s="95">
        <v>0</v>
      </c>
      <c r="E156" s="95">
        <v>0</v>
      </c>
      <c r="F156" s="95">
        <v>0</v>
      </c>
      <c r="G156" s="95">
        <v>0</v>
      </c>
      <c r="H156" s="95">
        <v>0</v>
      </c>
      <c r="I156" s="95">
        <v>0</v>
      </c>
      <c r="J156" s="95">
        <v>0</v>
      </c>
      <c r="K156" s="95">
        <v>0</v>
      </c>
      <c r="L156" s="95">
        <v>0</v>
      </c>
      <c r="M156" s="95">
        <v>0</v>
      </c>
      <c r="N156" s="95">
        <v>0</v>
      </c>
      <c r="O156" s="95">
        <v>0</v>
      </c>
      <c r="P156" s="95">
        <v>0</v>
      </c>
      <c r="Q156" s="95">
        <v>0</v>
      </c>
      <c r="R156" s="95">
        <v>0</v>
      </c>
      <c r="S156" s="95">
        <v>0</v>
      </c>
      <c r="T156" s="95">
        <v>0</v>
      </c>
      <c r="U156" s="95">
        <v>0</v>
      </c>
      <c r="V156" s="95">
        <v>0</v>
      </c>
      <c r="W156" s="95">
        <v>0</v>
      </c>
      <c r="X156" s="95">
        <v>0</v>
      </c>
      <c r="Y156" s="95">
        <v>0</v>
      </c>
      <c r="Z156" s="95">
        <v>0</v>
      </c>
      <c r="AA156" s="95">
        <v>0</v>
      </c>
      <c r="AB156" s="95">
        <v>0</v>
      </c>
      <c r="AC156" s="95">
        <v>0</v>
      </c>
      <c r="AD156" s="95">
        <v>0</v>
      </c>
      <c r="AE156" s="95">
        <v>0</v>
      </c>
      <c r="AF156" s="95">
        <v>0</v>
      </c>
      <c r="AG156" s="95">
        <v>0</v>
      </c>
      <c r="AH156" s="95">
        <v>0</v>
      </c>
      <c r="AI156" s="95">
        <v>0</v>
      </c>
      <c r="AJ156" s="95">
        <v>0</v>
      </c>
      <c r="AK156" s="95">
        <v>0</v>
      </c>
      <c r="AL156" s="95">
        <v>0</v>
      </c>
      <c r="AM156" s="95">
        <v>0</v>
      </c>
      <c r="AN156" s="95">
        <v>0</v>
      </c>
      <c r="AO156" s="95">
        <v>0</v>
      </c>
      <c r="AP156" s="95">
        <v>0</v>
      </c>
      <c r="AQ156" s="95">
        <v>0</v>
      </c>
      <c r="AR156" s="95">
        <v>0</v>
      </c>
      <c r="AS156" s="95">
        <v>0</v>
      </c>
      <c r="AT156" s="95">
        <v>0</v>
      </c>
      <c r="AU156" s="95">
        <v>0</v>
      </c>
      <c r="AV156" s="95">
        <v>0</v>
      </c>
      <c r="AW156" s="95">
        <v>0</v>
      </c>
      <c r="AX156" s="95">
        <v>0</v>
      </c>
      <c r="AY156" s="95">
        <v>0</v>
      </c>
      <c r="AZ156" s="95">
        <v>0</v>
      </c>
      <c r="BA156" s="95">
        <v>0</v>
      </c>
      <c r="BB156" s="95">
        <v>0</v>
      </c>
      <c r="BC156" s="95">
        <v>0</v>
      </c>
      <c r="BD156" s="95">
        <v>0</v>
      </c>
      <c r="BE156" s="95">
        <v>0</v>
      </c>
      <c r="BF156" s="95">
        <v>0</v>
      </c>
      <c r="BG156" s="95">
        <v>0</v>
      </c>
      <c r="BH156" s="95">
        <v>0</v>
      </c>
      <c r="BI156" s="95">
        <v>0</v>
      </c>
      <c r="BJ156" s="95">
        <v>0</v>
      </c>
      <c r="BK156" s="95">
        <v>0</v>
      </c>
      <c r="BL156" s="95">
        <v>0</v>
      </c>
      <c r="BM156" s="95">
        <v>0</v>
      </c>
      <c r="BN156" s="95">
        <v>0</v>
      </c>
      <c r="BO156" s="95">
        <v>0</v>
      </c>
      <c r="BP156" s="95">
        <v>0</v>
      </c>
      <c r="BQ156" s="95">
        <v>0</v>
      </c>
      <c r="BR156" s="95">
        <v>0</v>
      </c>
      <c r="BS156" s="95">
        <v>0</v>
      </c>
      <c r="BT156" s="95">
        <v>0</v>
      </c>
      <c r="BU156" s="95">
        <v>0</v>
      </c>
      <c r="BV156" s="95">
        <v>0</v>
      </c>
      <c r="BW156" s="95">
        <v>0</v>
      </c>
      <c r="BX156" s="95">
        <v>0</v>
      </c>
      <c r="BY156" s="95">
        <v>0</v>
      </c>
      <c r="BZ156" s="95">
        <v>0</v>
      </c>
      <c r="CA156" s="95">
        <v>0</v>
      </c>
      <c r="CB156" s="95">
        <v>0</v>
      </c>
      <c r="CC156" s="95">
        <v>0</v>
      </c>
      <c r="CD156" s="95">
        <v>0</v>
      </c>
      <c r="CE156" s="95">
        <v>0</v>
      </c>
      <c r="CF156" s="95">
        <v>0</v>
      </c>
      <c r="CG156" s="95">
        <v>0</v>
      </c>
      <c r="CH156" s="95">
        <v>0</v>
      </c>
      <c r="CI156" s="95">
        <v>0</v>
      </c>
      <c r="CJ156" s="95">
        <v>0</v>
      </c>
      <c r="CK156" s="95">
        <v>0</v>
      </c>
      <c r="CL156" s="95">
        <v>0</v>
      </c>
    </row>
    <row r="157" spans="1:90" ht="13.2" customHeight="1" x14ac:dyDescent="0.25">
      <c r="A157" s="93" t="s">
        <v>1743</v>
      </c>
      <c r="B157" s="94" t="s">
        <v>1079</v>
      </c>
      <c r="C157" s="95">
        <v>0</v>
      </c>
      <c r="D157" s="95">
        <v>0</v>
      </c>
      <c r="E157" s="95">
        <v>0</v>
      </c>
      <c r="F157" s="95">
        <v>0</v>
      </c>
      <c r="G157" s="95">
        <v>0</v>
      </c>
      <c r="H157" s="95">
        <v>0</v>
      </c>
      <c r="I157" s="95">
        <v>0</v>
      </c>
      <c r="J157" s="95">
        <v>0</v>
      </c>
      <c r="K157" s="95">
        <v>0</v>
      </c>
      <c r="L157" s="95">
        <v>0</v>
      </c>
      <c r="M157" s="95">
        <v>0</v>
      </c>
      <c r="N157" s="95">
        <v>0</v>
      </c>
      <c r="O157" s="95">
        <v>0</v>
      </c>
      <c r="P157" s="95">
        <v>0</v>
      </c>
      <c r="Q157" s="95">
        <v>0</v>
      </c>
      <c r="R157" s="95">
        <v>0</v>
      </c>
      <c r="S157" s="95">
        <v>0</v>
      </c>
      <c r="T157" s="95">
        <v>0</v>
      </c>
      <c r="U157" s="95">
        <v>0</v>
      </c>
      <c r="V157" s="95">
        <v>0</v>
      </c>
      <c r="W157" s="95">
        <v>0</v>
      </c>
      <c r="X157" s="95">
        <v>0</v>
      </c>
      <c r="Y157" s="95">
        <v>0</v>
      </c>
      <c r="Z157" s="95">
        <v>0</v>
      </c>
      <c r="AA157" s="95">
        <v>0</v>
      </c>
      <c r="AB157" s="95">
        <v>0</v>
      </c>
      <c r="AC157" s="95">
        <v>0</v>
      </c>
      <c r="AD157" s="95">
        <v>0</v>
      </c>
      <c r="AE157" s="95">
        <v>0</v>
      </c>
      <c r="AF157" s="95">
        <v>0</v>
      </c>
      <c r="AG157" s="95">
        <v>0</v>
      </c>
      <c r="AH157" s="95">
        <v>0</v>
      </c>
      <c r="AI157" s="95">
        <v>0</v>
      </c>
      <c r="AJ157" s="95">
        <v>0</v>
      </c>
      <c r="AK157" s="95">
        <v>0</v>
      </c>
      <c r="AL157" s="95">
        <v>0</v>
      </c>
      <c r="AM157" s="95">
        <v>0</v>
      </c>
      <c r="AN157" s="95">
        <v>0</v>
      </c>
      <c r="AO157" s="95">
        <v>0</v>
      </c>
      <c r="AP157" s="95">
        <v>0</v>
      </c>
      <c r="AQ157" s="95">
        <v>0</v>
      </c>
      <c r="AR157" s="95">
        <v>0</v>
      </c>
      <c r="AS157" s="95">
        <v>0</v>
      </c>
      <c r="AT157" s="95">
        <v>0</v>
      </c>
      <c r="AU157" s="95">
        <v>0</v>
      </c>
      <c r="AV157" s="95">
        <v>0</v>
      </c>
      <c r="AW157" s="95">
        <v>0</v>
      </c>
      <c r="AX157" s="95">
        <v>0</v>
      </c>
      <c r="AY157" s="95">
        <v>0</v>
      </c>
      <c r="AZ157" s="95">
        <v>0</v>
      </c>
      <c r="BA157" s="95">
        <v>0</v>
      </c>
      <c r="BB157" s="95">
        <v>0</v>
      </c>
      <c r="BC157" s="95">
        <v>0</v>
      </c>
      <c r="BD157" s="95">
        <v>0</v>
      </c>
      <c r="BE157" s="95">
        <v>0</v>
      </c>
      <c r="BF157" s="95">
        <v>0</v>
      </c>
      <c r="BG157" s="95">
        <v>0</v>
      </c>
      <c r="BH157" s="95">
        <v>0</v>
      </c>
      <c r="BI157" s="95">
        <v>0</v>
      </c>
      <c r="BJ157" s="95">
        <v>0</v>
      </c>
      <c r="BK157" s="95">
        <v>0</v>
      </c>
      <c r="BL157" s="95">
        <v>0</v>
      </c>
      <c r="BM157" s="95">
        <v>0</v>
      </c>
      <c r="BN157" s="95">
        <v>0</v>
      </c>
      <c r="BO157" s="95">
        <v>0</v>
      </c>
      <c r="BP157" s="95">
        <v>0</v>
      </c>
      <c r="BQ157" s="95">
        <v>0</v>
      </c>
      <c r="BR157" s="95">
        <v>0</v>
      </c>
      <c r="BS157" s="95">
        <v>0</v>
      </c>
      <c r="BT157" s="95">
        <v>0</v>
      </c>
      <c r="BU157" s="95">
        <v>0</v>
      </c>
      <c r="BV157" s="95">
        <v>0</v>
      </c>
      <c r="BW157" s="95">
        <v>0</v>
      </c>
      <c r="BX157" s="95">
        <v>0</v>
      </c>
      <c r="BY157" s="95">
        <v>0</v>
      </c>
      <c r="BZ157" s="95">
        <v>0</v>
      </c>
      <c r="CA157" s="95">
        <v>0</v>
      </c>
      <c r="CB157" s="95">
        <v>0</v>
      </c>
      <c r="CC157" s="95">
        <v>0</v>
      </c>
      <c r="CD157" s="95">
        <v>0</v>
      </c>
      <c r="CE157" s="95">
        <v>0</v>
      </c>
      <c r="CF157" s="95">
        <v>0</v>
      </c>
      <c r="CG157" s="95">
        <v>0</v>
      </c>
      <c r="CH157" s="95">
        <v>0</v>
      </c>
      <c r="CI157" s="95">
        <v>0</v>
      </c>
      <c r="CJ157" s="95">
        <v>0</v>
      </c>
      <c r="CK157" s="95">
        <v>0</v>
      </c>
      <c r="CL157" s="95">
        <v>0</v>
      </c>
    </row>
    <row r="158" spans="1:90" ht="13.2" customHeight="1" x14ac:dyDescent="0.25">
      <c r="A158" s="93" t="s">
        <v>1744</v>
      </c>
      <c r="B158" s="94" t="s">
        <v>1080</v>
      </c>
      <c r="C158" s="95">
        <v>0</v>
      </c>
      <c r="D158" s="95">
        <v>0</v>
      </c>
      <c r="E158" s="95">
        <v>0</v>
      </c>
      <c r="F158" s="95">
        <v>0</v>
      </c>
      <c r="G158" s="95">
        <v>0</v>
      </c>
      <c r="H158" s="95">
        <v>0</v>
      </c>
      <c r="I158" s="95">
        <v>0</v>
      </c>
      <c r="J158" s="95">
        <v>0</v>
      </c>
      <c r="K158" s="95">
        <v>0</v>
      </c>
      <c r="L158" s="95">
        <v>0</v>
      </c>
      <c r="M158" s="95">
        <v>0</v>
      </c>
      <c r="N158" s="95">
        <v>0</v>
      </c>
      <c r="O158" s="95">
        <v>0</v>
      </c>
      <c r="P158" s="95">
        <v>0</v>
      </c>
      <c r="Q158" s="95">
        <v>0</v>
      </c>
      <c r="R158" s="95">
        <v>0</v>
      </c>
      <c r="S158" s="95">
        <v>0</v>
      </c>
      <c r="T158" s="95">
        <v>0</v>
      </c>
      <c r="U158" s="95">
        <v>0</v>
      </c>
      <c r="V158" s="95">
        <v>0</v>
      </c>
      <c r="W158" s="95">
        <v>0</v>
      </c>
      <c r="X158" s="95">
        <v>0</v>
      </c>
      <c r="Y158" s="95">
        <v>0</v>
      </c>
      <c r="Z158" s="95">
        <v>0</v>
      </c>
      <c r="AA158" s="95">
        <v>0</v>
      </c>
      <c r="AB158" s="95">
        <v>0</v>
      </c>
      <c r="AC158" s="95">
        <v>0</v>
      </c>
      <c r="AD158" s="95">
        <v>0</v>
      </c>
      <c r="AE158" s="95">
        <v>0</v>
      </c>
      <c r="AF158" s="95">
        <v>0</v>
      </c>
      <c r="AG158" s="95">
        <v>0</v>
      </c>
      <c r="AH158" s="95">
        <v>0</v>
      </c>
      <c r="AI158" s="95">
        <v>0</v>
      </c>
      <c r="AJ158" s="95">
        <v>0</v>
      </c>
      <c r="AK158" s="95">
        <v>0</v>
      </c>
      <c r="AL158" s="95">
        <v>0</v>
      </c>
      <c r="AM158" s="95">
        <v>0</v>
      </c>
      <c r="AN158" s="95">
        <v>0</v>
      </c>
      <c r="AO158" s="95">
        <v>0</v>
      </c>
      <c r="AP158" s="95">
        <v>0</v>
      </c>
      <c r="AQ158" s="95">
        <v>0</v>
      </c>
      <c r="AR158" s="95">
        <v>0</v>
      </c>
      <c r="AS158" s="95">
        <v>0</v>
      </c>
      <c r="AT158" s="95">
        <v>0</v>
      </c>
      <c r="AU158" s="95">
        <v>0</v>
      </c>
      <c r="AV158" s="95">
        <v>0</v>
      </c>
      <c r="AW158" s="95">
        <v>0</v>
      </c>
      <c r="AX158" s="95">
        <v>0</v>
      </c>
      <c r="AY158" s="95">
        <v>0</v>
      </c>
      <c r="AZ158" s="95">
        <v>0</v>
      </c>
      <c r="BA158" s="95">
        <v>0</v>
      </c>
      <c r="BB158" s="95">
        <v>0</v>
      </c>
      <c r="BC158" s="95">
        <v>0</v>
      </c>
      <c r="BD158" s="95">
        <v>0</v>
      </c>
      <c r="BE158" s="95">
        <v>0</v>
      </c>
      <c r="BF158" s="95">
        <v>0</v>
      </c>
      <c r="BG158" s="95">
        <v>0</v>
      </c>
      <c r="BH158" s="95">
        <v>0</v>
      </c>
      <c r="BI158" s="95">
        <v>0</v>
      </c>
      <c r="BJ158" s="95">
        <v>0</v>
      </c>
      <c r="BK158" s="95">
        <v>0</v>
      </c>
      <c r="BL158" s="95">
        <v>0</v>
      </c>
      <c r="BM158" s="95">
        <v>0</v>
      </c>
      <c r="BN158" s="95">
        <v>0</v>
      </c>
      <c r="BO158" s="95">
        <v>0</v>
      </c>
      <c r="BP158" s="95">
        <v>0</v>
      </c>
      <c r="BQ158" s="95">
        <v>0</v>
      </c>
      <c r="BR158" s="95">
        <v>0</v>
      </c>
      <c r="BS158" s="95">
        <v>0</v>
      </c>
      <c r="BT158" s="95">
        <v>0</v>
      </c>
      <c r="BU158" s="95">
        <v>0</v>
      </c>
      <c r="BV158" s="95">
        <v>0</v>
      </c>
      <c r="BW158" s="95">
        <v>0</v>
      </c>
      <c r="BX158" s="95">
        <v>0</v>
      </c>
      <c r="BY158" s="95">
        <v>0</v>
      </c>
      <c r="BZ158" s="95">
        <v>0</v>
      </c>
      <c r="CA158" s="95">
        <v>0</v>
      </c>
      <c r="CB158" s="95">
        <v>0</v>
      </c>
      <c r="CC158" s="95">
        <v>0</v>
      </c>
      <c r="CD158" s="95">
        <v>0</v>
      </c>
      <c r="CE158" s="95">
        <v>0</v>
      </c>
      <c r="CF158" s="95">
        <v>0</v>
      </c>
      <c r="CG158" s="95">
        <v>0</v>
      </c>
      <c r="CH158" s="95">
        <v>0</v>
      </c>
      <c r="CI158" s="95">
        <v>0</v>
      </c>
      <c r="CJ158" s="95">
        <v>0</v>
      </c>
      <c r="CK158" s="95">
        <v>0</v>
      </c>
      <c r="CL158" s="95">
        <v>0</v>
      </c>
    </row>
    <row r="159" spans="1:90" ht="13.2" customHeight="1" x14ac:dyDescent="0.25">
      <c r="A159" s="93" t="s">
        <v>1745</v>
      </c>
      <c r="B159" s="94" t="s">
        <v>1081</v>
      </c>
      <c r="C159" s="95">
        <v>0</v>
      </c>
      <c r="D159" s="95">
        <v>0</v>
      </c>
      <c r="E159" s="95">
        <v>0</v>
      </c>
      <c r="F159" s="95">
        <v>0</v>
      </c>
      <c r="G159" s="95">
        <v>0</v>
      </c>
      <c r="H159" s="95">
        <v>0</v>
      </c>
      <c r="I159" s="95">
        <v>0</v>
      </c>
      <c r="J159" s="95">
        <v>0</v>
      </c>
      <c r="K159" s="95">
        <v>0</v>
      </c>
      <c r="L159" s="95">
        <v>0</v>
      </c>
      <c r="M159" s="95">
        <v>0</v>
      </c>
      <c r="N159" s="95">
        <v>0</v>
      </c>
      <c r="O159" s="95">
        <v>0</v>
      </c>
      <c r="P159" s="95">
        <v>0</v>
      </c>
      <c r="Q159" s="95">
        <v>0</v>
      </c>
      <c r="R159" s="95">
        <v>0</v>
      </c>
      <c r="S159" s="95">
        <v>0</v>
      </c>
      <c r="T159" s="95">
        <v>0</v>
      </c>
      <c r="U159" s="95">
        <v>0</v>
      </c>
      <c r="V159" s="95">
        <v>0</v>
      </c>
      <c r="W159" s="95">
        <v>0</v>
      </c>
      <c r="X159" s="95">
        <v>0</v>
      </c>
      <c r="Y159" s="95">
        <v>0</v>
      </c>
      <c r="Z159" s="95">
        <v>0</v>
      </c>
      <c r="AA159" s="95">
        <v>0</v>
      </c>
      <c r="AB159" s="95">
        <v>0</v>
      </c>
      <c r="AC159" s="95">
        <v>0</v>
      </c>
      <c r="AD159" s="95">
        <v>0</v>
      </c>
      <c r="AE159" s="95">
        <v>0</v>
      </c>
      <c r="AF159" s="95">
        <v>0</v>
      </c>
      <c r="AG159" s="95">
        <v>0</v>
      </c>
      <c r="AH159" s="95">
        <v>0</v>
      </c>
      <c r="AI159" s="95">
        <v>0</v>
      </c>
      <c r="AJ159" s="95">
        <v>0</v>
      </c>
      <c r="AK159" s="95">
        <v>0</v>
      </c>
      <c r="AL159" s="95">
        <v>0</v>
      </c>
      <c r="AM159" s="95">
        <v>0</v>
      </c>
      <c r="AN159" s="95">
        <v>0</v>
      </c>
      <c r="AO159" s="95">
        <v>0</v>
      </c>
      <c r="AP159" s="95">
        <v>0</v>
      </c>
      <c r="AQ159" s="95">
        <v>0</v>
      </c>
      <c r="AR159" s="95">
        <v>0</v>
      </c>
      <c r="AS159" s="95">
        <v>0</v>
      </c>
      <c r="AT159" s="95">
        <v>0</v>
      </c>
      <c r="AU159" s="95">
        <v>0</v>
      </c>
      <c r="AV159" s="95">
        <v>0</v>
      </c>
      <c r="AW159" s="95">
        <v>0</v>
      </c>
      <c r="AX159" s="95">
        <v>0</v>
      </c>
      <c r="AY159" s="95">
        <v>0</v>
      </c>
      <c r="AZ159" s="95">
        <v>0</v>
      </c>
      <c r="BA159" s="95">
        <v>0</v>
      </c>
      <c r="BB159" s="95">
        <v>0</v>
      </c>
      <c r="BC159" s="95">
        <v>0</v>
      </c>
      <c r="BD159" s="95">
        <v>0</v>
      </c>
      <c r="BE159" s="95">
        <v>0</v>
      </c>
      <c r="BF159" s="95">
        <v>0</v>
      </c>
      <c r="BG159" s="95">
        <v>0</v>
      </c>
      <c r="BH159" s="95">
        <v>0</v>
      </c>
      <c r="BI159" s="95">
        <v>0</v>
      </c>
      <c r="BJ159" s="95">
        <v>0</v>
      </c>
      <c r="BK159" s="95">
        <v>0</v>
      </c>
      <c r="BL159" s="95">
        <v>0</v>
      </c>
      <c r="BM159" s="95">
        <v>0</v>
      </c>
      <c r="BN159" s="95">
        <v>0</v>
      </c>
      <c r="BO159" s="95">
        <v>0</v>
      </c>
      <c r="BP159" s="95">
        <v>0</v>
      </c>
      <c r="BQ159" s="95">
        <v>0</v>
      </c>
      <c r="BR159" s="95">
        <v>0</v>
      </c>
      <c r="BS159" s="95">
        <v>0</v>
      </c>
      <c r="BT159" s="95">
        <v>0</v>
      </c>
      <c r="BU159" s="95">
        <v>0</v>
      </c>
      <c r="BV159" s="95">
        <v>0</v>
      </c>
      <c r="BW159" s="95">
        <v>0</v>
      </c>
      <c r="BX159" s="95">
        <v>0</v>
      </c>
      <c r="BY159" s="95">
        <v>0</v>
      </c>
      <c r="BZ159" s="95">
        <v>0</v>
      </c>
      <c r="CA159" s="95">
        <v>0</v>
      </c>
      <c r="CB159" s="95">
        <v>0</v>
      </c>
      <c r="CC159" s="95">
        <v>0</v>
      </c>
      <c r="CD159" s="95">
        <v>0</v>
      </c>
      <c r="CE159" s="95">
        <v>0</v>
      </c>
      <c r="CF159" s="95">
        <v>0</v>
      </c>
      <c r="CG159" s="95">
        <v>0</v>
      </c>
      <c r="CH159" s="95">
        <v>0</v>
      </c>
      <c r="CI159" s="95">
        <v>0</v>
      </c>
      <c r="CJ159" s="95">
        <v>0</v>
      </c>
      <c r="CK159" s="95">
        <v>0</v>
      </c>
      <c r="CL159" s="95">
        <v>0</v>
      </c>
    </row>
    <row r="160" spans="1:90" ht="13.2" customHeight="1" x14ac:dyDescent="0.25">
      <c r="A160" s="93" t="s">
        <v>1746</v>
      </c>
      <c r="B160" s="94" t="s">
        <v>1082</v>
      </c>
      <c r="C160" s="95">
        <v>0</v>
      </c>
      <c r="D160" s="95">
        <v>0</v>
      </c>
      <c r="E160" s="95">
        <v>0</v>
      </c>
      <c r="F160" s="95">
        <v>0</v>
      </c>
      <c r="G160" s="95">
        <v>0</v>
      </c>
      <c r="H160" s="95">
        <v>0</v>
      </c>
      <c r="I160" s="95">
        <v>0</v>
      </c>
      <c r="J160" s="95">
        <v>0</v>
      </c>
      <c r="K160" s="95">
        <v>0</v>
      </c>
      <c r="L160" s="95">
        <v>0</v>
      </c>
      <c r="M160" s="95">
        <v>0</v>
      </c>
      <c r="N160" s="95">
        <v>0</v>
      </c>
      <c r="O160" s="95">
        <v>0</v>
      </c>
      <c r="P160" s="95">
        <v>0</v>
      </c>
      <c r="Q160" s="95">
        <v>0</v>
      </c>
      <c r="R160" s="95">
        <v>0</v>
      </c>
      <c r="S160" s="95">
        <v>0</v>
      </c>
      <c r="T160" s="95">
        <v>0</v>
      </c>
      <c r="U160" s="95">
        <v>0</v>
      </c>
      <c r="V160" s="95">
        <v>0</v>
      </c>
      <c r="W160" s="95">
        <v>0</v>
      </c>
      <c r="X160" s="95">
        <v>0</v>
      </c>
      <c r="Y160" s="95">
        <v>0</v>
      </c>
      <c r="Z160" s="95">
        <v>0</v>
      </c>
      <c r="AA160" s="95">
        <v>0</v>
      </c>
      <c r="AB160" s="95">
        <v>0</v>
      </c>
      <c r="AC160" s="95">
        <v>0</v>
      </c>
      <c r="AD160" s="95">
        <v>0</v>
      </c>
      <c r="AE160" s="95">
        <v>0</v>
      </c>
      <c r="AF160" s="95">
        <v>0</v>
      </c>
      <c r="AG160" s="95">
        <v>0</v>
      </c>
      <c r="AH160" s="95">
        <v>0</v>
      </c>
      <c r="AI160" s="95">
        <v>0</v>
      </c>
      <c r="AJ160" s="95">
        <v>0</v>
      </c>
      <c r="AK160" s="95">
        <v>0</v>
      </c>
      <c r="AL160" s="95">
        <v>0</v>
      </c>
      <c r="AM160" s="95">
        <v>0</v>
      </c>
      <c r="AN160" s="95">
        <v>0</v>
      </c>
      <c r="AO160" s="95">
        <v>0</v>
      </c>
      <c r="AP160" s="95">
        <v>0</v>
      </c>
      <c r="AQ160" s="95">
        <v>0</v>
      </c>
      <c r="AR160" s="95">
        <v>0</v>
      </c>
      <c r="AS160" s="95">
        <v>0</v>
      </c>
      <c r="AT160" s="95">
        <v>0</v>
      </c>
      <c r="AU160" s="95">
        <v>0</v>
      </c>
      <c r="AV160" s="95">
        <v>0</v>
      </c>
      <c r="AW160" s="95">
        <v>0</v>
      </c>
      <c r="AX160" s="95">
        <v>0</v>
      </c>
      <c r="AY160" s="95">
        <v>0</v>
      </c>
      <c r="AZ160" s="95">
        <v>0</v>
      </c>
      <c r="BA160" s="95">
        <v>0</v>
      </c>
      <c r="BB160" s="95">
        <v>0</v>
      </c>
      <c r="BC160" s="95">
        <v>0</v>
      </c>
      <c r="BD160" s="95">
        <v>0</v>
      </c>
      <c r="BE160" s="95">
        <v>0</v>
      </c>
      <c r="BF160" s="95">
        <v>0</v>
      </c>
      <c r="BG160" s="95">
        <v>0</v>
      </c>
      <c r="BH160" s="95">
        <v>0</v>
      </c>
      <c r="BI160" s="95">
        <v>0</v>
      </c>
      <c r="BJ160" s="95">
        <v>0</v>
      </c>
      <c r="BK160" s="95">
        <v>0</v>
      </c>
      <c r="BL160" s="95">
        <v>0</v>
      </c>
      <c r="BM160" s="95">
        <v>0</v>
      </c>
      <c r="BN160" s="95">
        <v>0</v>
      </c>
      <c r="BO160" s="95">
        <v>0</v>
      </c>
      <c r="BP160" s="95">
        <v>0</v>
      </c>
      <c r="BQ160" s="95">
        <v>0</v>
      </c>
      <c r="BR160" s="121">
        <v>0</v>
      </c>
      <c r="BS160" s="121">
        <v>0</v>
      </c>
      <c r="BT160" s="95">
        <v>0</v>
      </c>
      <c r="BU160" s="95">
        <v>0</v>
      </c>
      <c r="BV160" s="95">
        <v>0</v>
      </c>
      <c r="BW160" s="95">
        <v>0</v>
      </c>
      <c r="BX160" s="95">
        <v>0</v>
      </c>
      <c r="BY160" s="95">
        <v>0</v>
      </c>
      <c r="BZ160" s="121">
        <v>0</v>
      </c>
      <c r="CA160" s="95">
        <v>0</v>
      </c>
      <c r="CB160" s="95">
        <v>0</v>
      </c>
      <c r="CC160" s="95">
        <v>0</v>
      </c>
      <c r="CD160" s="95">
        <v>0</v>
      </c>
      <c r="CE160" s="95">
        <v>0</v>
      </c>
      <c r="CF160" s="95">
        <v>0</v>
      </c>
      <c r="CG160" s="121">
        <v>0</v>
      </c>
      <c r="CH160" s="95">
        <v>0</v>
      </c>
      <c r="CI160" s="95">
        <v>0</v>
      </c>
      <c r="CJ160" s="95">
        <v>0</v>
      </c>
      <c r="CK160" s="121">
        <v>0</v>
      </c>
      <c r="CL160" s="121">
        <v>0</v>
      </c>
    </row>
    <row r="161" spans="1:90" ht="13.2" customHeight="1" x14ac:dyDescent="0.25">
      <c r="A161" s="93" t="s">
        <v>1747</v>
      </c>
      <c r="B161" s="94" t="s">
        <v>1276</v>
      </c>
      <c r="C161" s="95">
        <v>-420977.45</v>
      </c>
      <c r="D161" s="95">
        <v>0</v>
      </c>
      <c r="E161" s="95">
        <v>-449999</v>
      </c>
      <c r="F161" s="95">
        <v>-2465068</v>
      </c>
      <c r="G161" s="95">
        <v>0</v>
      </c>
      <c r="H161" s="95">
        <v>0</v>
      </c>
      <c r="I161" s="95">
        <v>-4889263</v>
      </c>
      <c r="J161" s="95">
        <v>-840230.19</v>
      </c>
      <c r="K161" s="95">
        <v>0</v>
      </c>
      <c r="L161" s="95">
        <v>0</v>
      </c>
      <c r="M161" s="95">
        <v>-86999</v>
      </c>
      <c r="N161" s="95">
        <v>-624661.18000000005</v>
      </c>
      <c r="O161" s="95">
        <v>-7239202.2599999998</v>
      </c>
      <c r="P161" s="95">
        <v>-4603964</v>
      </c>
      <c r="Q161" s="95">
        <v>-284497</v>
      </c>
      <c r="R161" s="95">
        <v>-16707.599999999999</v>
      </c>
      <c r="S161" s="95">
        <v>-1252472.8</v>
      </c>
      <c r="T161" s="95">
        <v>0</v>
      </c>
      <c r="U161" s="95">
        <v>-308131.26</v>
      </c>
      <c r="V161" s="95">
        <v>0</v>
      </c>
      <c r="W161" s="95">
        <v>0</v>
      </c>
      <c r="X161" s="95">
        <v>-2986267.1</v>
      </c>
      <c r="Y161" s="95">
        <v>0</v>
      </c>
      <c r="Z161" s="95">
        <v>-6912932.2800000003</v>
      </c>
      <c r="AA161" s="95">
        <v>0</v>
      </c>
      <c r="AB161" s="95">
        <v>-1259581.29</v>
      </c>
      <c r="AC161" s="95">
        <v>-43750</v>
      </c>
      <c r="AD161" s="95">
        <v>0</v>
      </c>
      <c r="AE161" s="95">
        <v>-375085.19</v>
      </c>
      <c r="AF161" s="95">
        <v>-1794588.48</v>
      </c>
      <c r="AG161" s="95">
        <v>-70266.78</v>
      </c>
      <c r="AH161" s="95">
        <v>-234448.66</v>
      </c>
      <c r="AI161" s="95">
        <v>-149284.92000000001</v>
      </c>
      <c r="AJ161" s="95">
        <v>-2161139.16</v>
      </c>
      <c r="AK161" s="95">
        <v>-2497335.25</v>
      </c>
      <c r="AL161" s="95">
        <v>0</v>
      </c>
      <c r="AM161" s="95">
        <v>0</v>
      </c>
      <c r="AN161" s="95">
        <v>0</v>
      </c>
      <c r="AO161" s="95">
        <v>-1258053.6499999999</v>
      </c>
      <c r="AP161" s="95">
        <v>-999999</v>
      </c>
      <c r="AQ161" s="95">
        <v>-1261528</v>
      </c>
      <c r="AR161" s="95">
        <v>-449999</v>
      </c>
      <c r="AS161" s="95">
        <v>-1289297</v>
      </c>
      <c r="AT161" s="95">
        <v>0</v>
      </c>
      <c r="AU161" s="95">
        <v>0</v>
      </c>
      <c r="AV161" s="95">
        <v>0</v>
      </c>
      <c r="AW161" s="95">
        <v>0</v>
      </c>
      <c r="AX161" s="95">
        <v>0</v>
      </c>
      <c r="AY161" s="95">
        <v>0</v>
      </c>
      <c r="AZ161" s="95">
        <v>-684997</v>
      </c>
      <c r="BA161" s="95">
        <v>0</v>
      </c>
      <c r="BB161" s="95">
        <v>0</v>
      </c>
      <c r="BC161" s="95">
        <v>-2249687.5</v>
      </c>
      <c r="BD161" s="95">
        <v>-7085708.1100000003</v>
      </c>
      <c r="BE161" s="95">
        <v>0</v>
      </c>
      <c r="BF161" s="95">
        <v>-283199</v>
      </c>
      <c r="BG161" s="95">
        <v>-416497</v>
      </c>
      <c r="BH161" s="95">
        <v>0</v>
      </c>
      <c r="BI161" s="95">
        <v>0</v>
      </c>
      <c r="BJ161" s="95">
        <v>0</v>
      </c>
      <c r="BK161" s="95">
        <v>-487244.23</v>
      </c>
      <c r="BL161" s="95">
        <v>-3764435.89</v>
      </c>
      <c r="BM161" s="95">
        <v>-4794844.4400000004</v>
      </c>
      <c r="BN161" s="95">
        <v>-3287239.22</v>
      </c>
      <c r="BO161" s="95">
        <v>-1305539</v>
      </c>
      <c r="BP161" s="95">
        <v>-2255921</v>
      </c>
      <c r="BQ161" s="95">
        <v>-2149633.2999999998</v>
      </c>
      <c r="BR161" s="95">
        <v>-11473270.189999999</v>
      </c>
      <c r="BS161" s="95">
        <v>-164543.38</v>
      </c>
      <c r="BT161" s="121">
        <v>0</v>
      </c>
      <c r="BU161" s="95">
        <v>0</v>
      </c>
      <c r="BV161" s="121">
        <v>0</v>
      </c>
      <c r="BW161" s="121">
        <v>0</v>
      </c>
      <c r="BX161" s="95">
        <v>0</v>
      </c>
      <c r="BY161" s="95">
        <v>0</v>
      </c>
      <c r="BZ161" s="121">
        <v>-123499.83</v>
      </c>
      <c r="CA161" s="121">
        <v>-130805.48</v>
      </c>
      <c r="CB161" s="95">
        <v>0</v>
      </c>
      <c r="CC161" s="95">
        <v>0</v>
      </c>
      <c r="CD161" s="95">
        <v>0</v>
      </c>
      <c r="CE161" s="121">
        <v>0</v>
      </c>
      <c r="CF161" s="95">
        <v>0</v>
      </c>
      <c r="CG161" s="95">
        <v>-804264.85</v>
      </c>
      <c r="CH161" s="95">
        <v>0</v>
      </c>
      <c r="CI161" s="95">
        <v>0</v>
      </c>
      <c r="CJ161" s="95">
        <v>0</v>
      </c>
      <c r="CK161" s="121">
        <v>-24480</v>
      </c>
      <c r="CL161" s="121">
        <v>-1252735.83</v>
      </c>
    </row>
    <row r="162" spans="1:90" ht="13.2" customHeight="1" x14ac:dyDescent="0.25">
      <c r="A162" s="93" t="s">
        <v>1748</v>
      </c>
      <c r="B162" s="94" t="s">
        <v>1277</v>
      </c>
      <c r="C162" s="95">
        <v>0</v>
      </c>
      <c r="D162" s="95">
        <v>0</v>
      </c>
      <c r="E162" s="95">
        <v>0</v>
      </c>
      <c r="F162" s="95">
        <v>-49999</v>
      </c>
      <c r="G162" s="95">
        <v>-2079999</v>
      </c>
      <c r="H162" s="95">
        <v>0</v>
      </c>
      <c r="I162" s="95">
        <v>0</v>
      </c>
      <c r="J162" s="95">
        <v>0</v>
      </c>
      <c r="K162" s="95">
        <v>0</v>
      </c>
      <c r="L162" s="95">
        <v>-1084999</v>
      </c>
      <c r="M162" s="95">
        <v>0</v>
      </c>
      <c r="N162" s="95">
        <v>-1200855.02</v>
      </c>
      <c r="O162" s="95">
        <v>0</v>
      </c>
      <c r="P162" s="95">
        <v>-583198</v>
      </c>
      <c r="Q162" s="95">
        <v>-548199</v>
      </c>
      <c r="R162" s="95">
        <v>0</v>
      </c>
      <c r="S162" s="95">
        <v>-1504999</v>
      </c>
      <c r="T162" s="95">
        <v>-3311257</v>
      </c>
      <c r="U162" s="95">
        <v>-1485293.06</v>
      </c>
      <c r="V162" s="95">
        <v>-3619715.91</v>
      </c>
      <c r="W162" s="95">
        <v>0</v>
      </c>
      <c r="X162" s="95">
        <v>0</v>
      </c>
      <c r="Y162" s="95">
        <v>-550199</v>
      </c>
      <c r="Z162" s="95">
        <v>0</v>
      </c>
      <c r="AA162" s="95">
        <v>-319999</v>
      </c>
      <c r="AB162" s="95">
        <v>-1106999</v>
      </c>
      <c r="AC162" s="95">
        <v>-1731999</v>
      </c>
      <c r="AD162" s="95">
        <v>-1098999</v>
      </c>
      <c r="AE162" s="95">
        <v>-1267499</v>
      </c>
      <c r="AF162" s="95">
        <v>-1413998</v>
      </c>
      <c r="AG162" s="95">
        <v>-42659</v>
      </c>
      <c r="AH162" s="95">
        <v>-1284999</v>
      </c>
      <c r="AI162" s="95">
        <v>-1478999</v>
      </c>
      <c r="AJ162" s="95">
        <v>-686666.66</v>
      </c>
      <c r="AK162" s="95">
        <v>0</v>
      </c>
      <c r="AL162" s="95">
        <v>-1309998</v>
      </c>
      <c r="AM162" s="95">
        <v>-194000.01</v>
      </c>
      <c r="AN162" s="95">
        <v>0</v>
      </c>
      <c r="AO162" s="95">
        <v>-107998</v>
      </c>
      <c r="AP162" s="95">
        <v>-2299999</v>
      </c>
      <c r="AQ162" s="95">
        <v>-1738466</v>
      </c>
      <c r="AR162" s="95">
        <v>0</v>
      </c>
      <c r="AS162" s="95">
        <v>-999999</v>
      </c>
      <c r="AT162" s="95">
        <v>0</v>
      </c>
      <c r="AU162" s="95">
        <v>-1502999</v>
      </c>
      <c r="AV162" s="95">
        <v>-406497</v>
      </c>
      <c r="AW162" s="95">
        <v>-319999</v>
      </c>
      <c r="AX162" s="95">
        <v>0</v>
      </c>
      <c r="AY162" s="95">
        <v>0</v>
      </c>
      <c r="AZ162" s="95">
        <v>0</v>
      </c>
      <c r="BA162" s="95">
        <v>-299999</v>
      </c>
      <c r="BB162" s="95">
        <v>0</v>
      </c>
      <c r="BC162" s="95">
        <v>-349999</v>
      </c>
      <c r="BD162" s="95">
        <v>-1549998</v>
      </c>
      <c r="BE162" s="95">
        <v>-451009</v>
      </c>
      <c r="BF162" s="95">
        <v>-1874999</v>
      </c>
      <c r="BG162" s="95">
        <v>-2741696.3</v>
      </c>
      <c r="BH162" s="95">
        <v>-1948810</v>
      </c>
      <c r="BI162" s="95">
        <v>0</v>
      </c>
      <c r="BJ162" s="95">
        <v>-1233333.31</v>
      </c>
      <c r="BK162" s="95">
        <v>-1485355.63</v>
      </c>
      <c r="BL162" s="95">
        <v>-18773588</v>
      </c>
      <c r="BM162" s="95">
        <v>-353999</v>
      </c>
      <c r="BN162" s="95">
        <v>-1375998</v>
      </c>
      <c r="BO162" s="95">
        <v>0</v>
      </c>
      <c r="BP162" s="95">
        <v>-499999</v>
      </c>
      <c r="BQ162" s="95">
        <v>-1151571</v>
      </c>
      <c r="BR162" s="95">
        <v>0</v>
      </c>
      <c r="BS162" s="95">
        <v>0</v>
      </c>
      <c r="BT162" s="121">
        <v>-1199999</v>
      </c>
      <c r="BU162" s="121">
        <v>0</v>
      </c>
      <c r="BV162" s="121">
        <v>-1279999</v>
      </c>
      <c r="BW162" s="121">
        <v>-893999</v>
      </c>
      <c r="BX162" s="95">
        <v>0</v>
      </c>
      <c r="BY162" s="95">
        <v>0</v>
      </c>
      <c r="BZ162" s="121">
        <v>-429998</v>
      </c>
      <c r="CA162" s="121">
        <v>-1084698</v>
      </c>
      <c r="CB162" s="95">
        <v>0</v>
      </c>
      <c r="CC162" s="121">
        <v>0</v>
      </c>
      <c r="CD162" s="95">
        <v>0</v>
      </c>
      <c r="CE162" s="121">
        <v>-1679999</v>
      </c>
      <c r="CF162" s="95">
        <v>0</v>
      </c>
      <c r="CG162" s="95">
        <v>0</v>
      </c>
      <c r="CH162" s="95">
        <v>0</v>
      </c>
      <c r="CI162" s="95">
        <v>0</v>
      </c>
      <c r="CJ162" s="121">
        <v>0</v>
      </c>
      <c r="CK162" s="121">
        <v>-679933.01</v>
      </c>
      <c r="CL162" s="121">
        <v>-2379998</v>
      </c>
    </row>
    <row r="163" spans="1:90" ht="13.2" customHeight="1" x14ac:dyDescent="0.25">
      <c r="A163" s="93" t="s">
        <v>1749</v>
      </c>
      <c r="B163" s="94" t="s">
        <v>1278</v>
      </c>
      <c r="C163" s="95">
        <v>0</v>
      </c>
      <c r="D163" s="95">
        <v>0</v>
      </c>
      <c r="E163" s="95">
        <v>-3999999</v>
      </c>
      <c r="F163" s="95">
        <v>-18058331.129999999</v>
      </c>
      <c r="G163" s="95">
        <v>-2878743.4</v>
      </c>
      <c r="H163" s="95">
        <v>0</v>
      </c>
      <c r="I163" s="95">
        <v>-5584531</v>
      </c>
      <c r="J163" s="95">
        <v>-5908805</v>
      </c>
      <c r="K163" s="95">
        <v>0</v>
      </c>
      <c r="L163" s="95">
        <v>-4824721</v>
      </c>
      <c r="M163" s="95">
        <v>0</v>
      </c>
      <c r="N163" s="95">
        <v>0</v>
      </c>
      <c r="O163" s="95">
        <v>-5054999</v>
      </c>
      <c r="P163" s="95">
        <v>-5955998</v>
      </c>
      <c r="Q163" s="95">
        <v>-22281.75</v>
      </c>
      <c r="R163" s="95">
        <v>0</v>
      </c>
      <c r="S163" s="95">
        <v>-5955998</v>
      </c>
      <c r="T163" s="95">
        <v>-834999</v>
      </c>
      <c r="U163" s="95">
        <v>-4931006.97</v>
      </c>
      <c r="V163" s="95">
        <v>-4931007</v>
      </c>
      <c r="W163" s="95">
        <v>0</v>
      </c>
      <c r="X163" s="95">
        <v>-26713.43</v>
      </c>
      <c r="Y163" s="95">
        <v>0</v>
      </c>
      <c r="Z163" s="95">
        <v>0</v>
      </c>
      <c r="AA163" s="95">
        <v>-7885999</v>
      </c>
      <c r="AB163" s="95">
        <v>0</v>
      </c>
      <c r="AC163" s="95">
        <v>-1499999</v>
      </c>
      <c r="AD163" s="95">
        <v>0</v>
      </c>
      <c r="AE163" s="95">
        <v>-5529818.2999999998</v>
      </c>
      <c r="AF163" s="95">
        <v>0</v>
      </c>
      <c r="AG163" s="95">
        <v>-1149479</v>
      </c>
      <c r="AH163" s="95">
        <v>0</v>
      </c>
      <c r="AI163" s="95">
        <v>-1423998</v>
      </c>
      <c r="AJ163" s="95">
        <v>0</v>
      </c>
      <c r="AK163" s="95">
        <v>-613225</v>
      </c>
      <c r="AL163" s="95">
        <v>-1449998</v>
      </c>
      <c r="AM163" s="95">
        <v>-5175978</v>
      </c>
      <c r="AN163" s="95">
        <v>0</v>
      </c>
      <c r="AO163" s="95">
        <v>-4999999</v>
      </c>
      <c r="AP163" s="95">
        <v>-1500388.95</v>
      </c>
      <c r="AQ163" s="95">
        <v>-1599998</v>
      </c>
      <c r="AR163" s="95">
        <v>-3679999</v>
      </c>
      <c r="AS163" s="95">
        <v>-5891978</v>
      </c>
      <c r="AT163" s="95">
        <v>-2331667.48</v>
      </c>
      <c r="AU163" s="95">
        <v>-5803261</v>
      </c>
      <c r="AV163" s="95">
        <v>-4554078.8</v>
      </c>
      <c r="AW163" s="95">
        <v>-3499999</v>
      </c>
      <c r="AX163" s="95">
        <v>-1999999</v>
      </c>
      <c r="AY163" s="95">
        <v>0</v>
      </c>
      <c r="AZ163" s="95">
        <v>-4565799</v>
      </c>
      <c r="BA163" s="95">
        <v>-8598998</v>
      </c>
      <c r="BB163" s="95">
        <v>0</v>
      </c>
      <c r="BC163" s="95">
        <v>-1982497</v>
      </c>
      <c r="BD163" s="95">
        <v>-1399999</v>
      </c>
      <c r="BE163" s="95">
        <v>0</v>
      </c>
      <c r="BF163" s="95">
        <v>-4389999</v>
      </c>
      <c r="BG163" s="95">
        <v>-5749999</v>
      </c>
      <c r="BH163" s="95">
        <v>-203666.49</v>
      </c>
      <c r="BI163" s="95">
        <v>0</v>
      </c>
      <c r="BJ163" s="95">
        <v>0</v>
      </c>
      <c r="BK163" s="95">
        <v>0</v>
      </c>
      <c r="BL163" s="95">
        <v>-7292999</v>
      </c>
      <c r="BM163" s="95">
        <v>-2398999</v>
      </c>
      <c r="BN163" s="95">
        <v>0</v>
      </c>
      <c r="BO163" s="95">
        <v>-2054332.34</v>
      </c>
      <c r="BP163" s="95">
        <v>0</v>
      </c>
      <c r="BQ163" s="95">
        <v>-1561069</v>
      </c>
      <c r="BR163" s="95">
        <v>0</v>
      </c>
      <c r="BS163" s="95">
        <v>0</v>
      </c>
      <c r="BT163" s="95">
        <v>-4291028</v>
      </c>
      <c r="BU163" s="95">
        <v>-219983</v>
      </c>
      <c r="BV163" s="95">
        <v>-4572978</v>
      </c>
      <c r="BW163" s="121">
        <v>-3371759</v>
      </c>
      <c r="BX163" s="95">
        <v>0</v>
      </c>
      <c r="BY163" s="95">
        <v>0</v>
      </c>
      <c r="BZ163" s="121">
        <v>-4626183.28</v>
      </c>
      <c r="CA163" s="95">
        <v>-1199999</v>
      </c>
      <c r="CB163" s="121">
        <v>0</v>
      </c>
      <c r="CC163" s="95">
        <v>-4729599.04</v>
      </c>
      <c r="CD163" s="121">
        <v>0</v>
      </c>
      <c r="CE163" s="95">
        <v>-3837999</v>
      </c>
      <c r="CF163" s="95">
        <v>0</v>
      </c>
      <c r="CG163" s="95">
        <v>0</v>
      </c>
      <c r="CH163" s="121">
        <v>0</v>
      </c>
      <c r="CI163" s="95">
        <v>0</v>
      </c>
      <c r="CJ163" s="121">
        <v>-5600497.9400000004</v>
      </c>
      <c r="CK163" s="121">
        <v>-360799.67</v>
      </c>
      <c r="CL163" s="121">
        <v>-922425</v>
      </c>
    </row>
    <row r="164" spans="1:90" ht="13.2" customHeight="1" x14ac:dyDescent="0.25">
      <c r="A164" s="93" t="s">
        <v>1750</v>
      </c>
      <c r="B164" s="94" t="s">
        <v>1279</v>
      </c>
      <c r="C164" s="95">
        <v>0</v>
      </c>
      <c r="D164" s="95">
        <v>0</v>
      </c>
      <c r="E164" s="95">
        <v>0</v>
      </c>
      <c r="F164" s="95">
        <v>-284251.65999999997</v>
      </c>
      <c r="G164" s="95">
        <v>0</v>
      </c>
      <c r="H164" s="95">
        <v>0</v>
      </c>
      <c r="I164" s="95">
        <v>0</v>
      </c>
      <c r="J164" s="95">
        <v>0</v>
      </c>
      <c r="K164" s="95">
        <v>0</v>
      </c>
      <c r="L164" s="95">
        <v>-127999</v>
      </c>
      <c r="M164" s="95">
        <v>0</v>
      </c>
      <c r="N164" s="95">
        <v>0</v>
      </c>
      <c r="O164" s="95">
        <v>0</v>
      </c>
      <c r="P164" s="95">
        <v>-810557.22</v>
      </c>
      <c r="Q164" s="95">
        <v>-898998</v>
      </c>
      <c r="R164" s="95">
        <v>0</v>
      </c>
      <c r="S164" s="95">
        <v>-119999</v>
      </c>
      <c r="T164" s="95">
        <v>-748998</v>
      </c>
      <c r="U164" s="95">
        <v>0</v>
      </c>
      <c r="V164" s="95">
        <v>-206999</v>
      </c>
      <c r="W164" s="95">
        <v>0</v>
      </c>
      <c r="X164" s="95">
        <v>0</v>
      </c>
      <c r="Y164" s="95">
        <v>-313281</v>
      </c>
      <c r="Z164" s="95">
        <v>0</v>
      </c>
      <c r="AA164" s="95">
        <v>0</v>
      </c>
      <c r="AB164" s="95">
        <v>-2582102.54</v>
      </c>
      <c r="AC164" s="95">
        <v>0</v>
      </c>
      <c r="AD164" s="95">
        <v>-387648</v>
      </c>
      <c r="AE164" s="95">
        <v>0</v>
      </c>
      <c r="AF164" s="95">
        <v>0</v>
      </c>
      <c r="AG164" s="95">
        <v>-1131534</v>
      </c>
      <c r="AH164" s="95">
        <v>0</v>
      </c>
      <c r="AI164" s="95">
        <v>0</v>
      </c>
      <c r="AJ164" s="95">
        <v>-415261.67</v>
      </c>
      <c r="AK164" s="95">
        <v>0</v>
      </c>
      <c r="AL164" s="95">
        <v>-269999</v>
      </c>
      <c r="AM164" s="95">
        <v>-99999</v>
      </c>
      <c r="AN164" s="95">
        <v>0</v>
      </c>
      <c r="AO164" s="95">
        <v>-64999</v>
      </c>
      <c r="AP164" s="95">
        <v>-99999</v>
      </c>
      <c r="AQ164" s="95">
        <v>0</v>
      </c>
      <c r="AR164" s="95">
        <v>-1549997</v>
      </c>
      <c r="AS164" s="95">
        <v>-369328</v>
      </c>
      <c r="AT164" s="95">
        <v>-626668.09</v>
      </c>
      <c r="AU164" s="95">
        <v>-280999</v>
      </c>
      <c r="AV164" s="95">
        <v>-69999</v>
      </c>
      <c r="AW164" s="95">
        <v>-179999</v>
      </c>
      <c r="AX164" s="95">
        <v>0</v>
      </c>
      <c r="AY164" s="95">
        <v>0</v>
      </c>
      <c r="AZ164" s="95">
        <v>0</v>
      </c>
      <c r="BA164" s="95">
        <v>-49999</v>
      </c>
      <c r="BB164" s="95">
        <v>0</v>
      </c>
      <c r="BC164" s="95">
        <v>-3156499</v>
      </c>
      <c r="BD164" s="95">
        <v>-2433495.66</v>
      </c>
      <c r="BE164" s="95">
        <v>-461833.24</v>
      </c>
      <c r="BF164" s="95">
        <v>0</v>
      </c>
      <c r="BG164" s="95">
        <v>-5495223.75</v>
      </c>
      <c r="BH164" s="95">
        <v>-409223.71</v>
      </c>
      <c r="BI164" s="95">
        <v>0</v>
      </c>
      <c r="BJ164" s="95">
        <v>-1431972.14</v>
      </c>
      <c r="BK164" s="95">
        <v>-884645.19</v>
      </c>
      <c r="BL164" s="95">
        <v>-289999</v>
      </c>
      <c r="BM164" s="95">
        <v>0</v>
      </c>
      <c r="BN164" s="95">
        <v>0</v>
      </c>
      <c r="BO164" s="95">
        <v>0</v>
      </c>
      <c r="BP164" s="95">
        <v>-156988.42000000001</v>
      </c>
      <c r="BQ164" s="95">
        <v>-1557739</v>
      </c>
      <c r="BR164" s="95">
        <v>0</v>
      </c>
      <c r="BS164" s="121">
        <v>0</v>
      </c>
      <c r="BT164" s="121">
        <v>0</v>
      </c>
      <c r="BU164" s="121">
        <v>0</v>
      </c>
      <c r="BV164" s="121">
        <v>0</v>
      </c>
      <c r="BW164" s="95">
        <v>-113999</v>
      </c>
      <c r="BX164" s="95">
        <v>0</v>
      </c>
      <c r="BY164" s="95">
        <v>0</v>
      </c>
      <c r="BZ164" s="95">
        <v>-90378</v>
      </c>
      <c r="CA164" s="95">
        <v>0</v>
      </c>
      <c r="CB164" s="95">
        <v>-181542.65</v>
      </c>
      <c r="CC164" s="95">
        <v>0</v>
      </c>
      <c r="CD164" s="121">
        <v>-89433</v>
      </c>
      <c r="CE164" s="121">
        <v>0</v>
      </c>
      <c r="CF164" s="95">
        <v>0</v>
      </c>
      <c r="CG164" s="95">
        <v>0</v>
      </c>
      <c r="CH164" s="95">
        <v>-6004995</v>
      </c>
      <c r="CI164" s="95">
        <v>0</v>
      </c>
      <c r="CJ164" s="95">
        <v>-111998</v>
      </c>
      <c r="CK164" s="95">
        <v>-468037.63</v>
      </c>
      <c r="CL164" s="121">
        <v>-1435737.26</v>
      </c>
    </row>
    <row r="165" spans="1:90" ht="13.2" customHeight="1" x14ac:dyDescent="0.25">
      <c r="A165" s="93" t="s">
        <v>1751</v>
      </c>
      <c r="B165" s="94" t="s">
        <v>1280</v>
      </c>
      <c r="C165" s="95">
        <v>0</v>
      </c>
      <c r="D165" s="95">
        <v>0</v>
      </c>
      <c r="E165" s="95">
        <v>0</v>
      </c>
      <c r="F165" s="95">
        <v>-48999</v>
      </c>
      <c r="G165" s="95">
        <v>0</v>
      </c>
      <c r="H165" s="95">
        <v>0</v>
      </c>
      <c r="I165" s="95">
        <v>0</v>
      </c>
      <c r="J165" s="95">
        <v>-80557</v>
      </c>
      <c r="K165" s="95">
        <v>0</v>
      </c>
      <c r="L165" s="95">
        <v>0</v>
      </c>
      <c r="M165" s="95">
        <v>0</v>
      </c>
      <c r="N165" s="95">
        <v>0</v>
      </c>
      <c r="O165" s="95">
        <v>0</v>
      </c>
      <c r="P165" s="95">
        <v>0</v>
      </c>
      <c r="Q165" s="95">
        <v>0</v>
      </c>
      <c r="R165" s="95">
        <v>0</v>
      </c>
      <c r="S165" s="95">
        <v>0</v>
      </c>
      <c r="T165" s="95">
        <v>0</v>
      </c>
      <c r="U165" s="95">
        <v>0</v>
      </c>
      <c r="V165" s="95">
        <v>-1272344</v>
      </c>
      <c r="W165" s="95">
        <v>0</v>
      </c>
      <c r="X165" s="95">
        <v>0</v>
      </c>
      <c r="Y165" s="95">
        <v>-47999</v>
      </c>
      <c r="Z165" s="95">
        <v>0</v>
      </c>
      <c r="AA165" s="95">
        <v>-94899</v>
      </c>
      <c r="AB165" s="95">
        <v>0</v>
      </c>
      <c r="AC165" s="95">
        <v>0</v>
      </c>
      <c r="AD165" s="95">
        <v>0</v>
      </c>
      <c r="AE165" s="95">
        <v>0</v>
      </c>
      <c r="AF165" s="95">
        <v>0</v>
      </c>
      <c r="AG165" s="95">
        <v>-89179</v>
      </c>
      <c r="AH165" s="95">
        <v>0</v>
      </c>
      <c r="AI165" s="95">
        <v>0</v>
      </c>
      <c r="AJ165" s="95">
        <v>0</v>
      </c>
      <c r="AK165" s="95">
        <v>-83261.009999999995</v>
      </c>
      <c r="AL165" s="95">
        <v>0</v>
      </c>
      <c r="AM165" s="95">
        <v>0</v>
      </c>
      <c r="AN165" s="95">
        <v>0</v>
      </c>
      <c r="AO165" s="95">
        <v>0</v>
      </c>
      <c r="AP165" s="95">
        <v>0</v>
      </c>
      <c r="AQ165" s="95">
        <v>0</v>
      </c>
      <c r="AR165" s="95">
        <v>0</v>
      </c>
      <c r="AS165" s="95">
        <v>-49499</v>
      </c>
      <c r="AT165" s="95">
        <v>0</v>
      </c>
      <c r="AU165" s="95">
        <v>0</v>
      </c>
      <c r="AV165" s="95">
        <v>0</v>
      </c>
      <c r="AW165" s="95">
        <v>0</v>
      </c>
      <c r="AX165" s="95">
        <v>0</v>
      </c>
      <c r="AY165" s="95">
        <v>0</v>
      </c>
      <c r="AZ165" s="95">
        <v>0</v>
      </c>
      <c r="BA165" s="95">
        <v>0</v>
      </c>
      <c r="BB165" s="95">
        <v>0</v>
      </c>
      <c r="BC165" s="95">
        <v>0</v>
      </c>
      <c r="BD165" s="95">
        <v>-14976.21</v>
      </c>
      <c r="BE165" s="95">
        <v>0</v>
      </c>
      <c r="BF165" s="95">
        <v>0</v>
      </c>
      <c r="BG165" s="95">
        <v>-437498.69</v>
      </c>
      <c r="BH165" s="95">
        <v>0</v>
      </c>
      <c r="BI165" s="95">
        <v>0</v>
      </c>
      <c r="BJ165" s="95">
        <v>0</v>
      </c>
      <c r="BK165" s="95">
        <v>0</v>
      </c>
      <c r="BL165" s="95">
        <v>0</v>
      </c>
      <c r="BM165" s="95">
        <v>0</v>
      </c>
      <c r="BN165" s="95">
        <v>0</v>
      </c>
      <c r="BO165" s="95">
        <v>0</v>
      </c>
      <c r="BP165" s="95">
        <v>0</v>
      </c>
      <c r="BQ165" s="95">
        <v>-39589</v>
      </c>
      <c r="BR165" s="95">
        <v>0</v>
      </c>
      <c r="BS165" s="121">
        <v>-245101</v>
      </c>
      <c r="BT165" s="95">
        <v>-59999</v>
      </c>
      <c r="BU165" s="121">
        <v>-90338.4</v>
      </c>
      <c r="BV165" s="121">
        <v>-154887</v>
      </c>
      <c r="BW165" s="121">
        <v>0</v>
      </c>
      <c r="BX165" s="121">
        <v>0</v>
      </c>
      <c r="BY165" s="121">
        <v>0</v>
      </c>
      <c r="BZ165" s="121">
        <v>0</v>
      </c>
      <c r="CA165" s="121">
        <v>0</v>
      </c>
      <c r="CB165" s="121">
        <v>0</v>
      </c>
      <c r="CC165" s="95">
        <v>0</v>
      </c>
      <c r="CD165" s="121">
        <v>-119489</v>
      </c>
      <c r="CE165" s="121">
        <v>-653932.87</v>
      </c>
      <c r="CF165" s="95">
        <v>0</v>
      </c>
      <c r="CG165" s="95">
        <v>0</v>
      </c>
      <c r="CH165" s="121">
        <v>0</v>
      </c>
      <c r="CI165" s="95">
        <v>0</v>
      </c>
      <c r="CJ165" s="121">
        <v>0</v>
      </c>
      <c r="CK165" s="95">
        <v>0</v>
      </c>
      <c r="CL165" s="121">
        <v>-16815.13</v>
      </c>
    </row>
    <row r="166" spans="1:90" ht="13.2" customHeight="1" x14ac:dyDescent="0.25">
      <c r="A166" s="93" t="s">
        <v>1752</v>
      </c>
      <c r="B166" s="94" t="s">
        <v>1281</v>
      </c>
      <c r="C166" s="95">
        <v>0</v>
      </c>
      <c r="D166" s="95">
        <v>0</v>
      </c>
      <c r="E166" s="95">
        <v>-899999</v>
      </c>
      <c r="F166" s="95">
        <v>0</v>
      </c>
      <c r="G166" s="95">
        <v>-2719164</v>
      </c>
      <c r="H166" s="95">
        <v>0</v>
      </c>
      <c r="I166" s="95">
        <v>0</v>
      </c>
      <c r="J166" s="95">
        <v>-488999</v>
      </c>
      <c r="K166" s="95">
        <v>-231594.96</v>
      </c>
      <c r="L166" s="95">
        <v>0</v>
      </c>
      <c r="M166" s="95">
        <v>0</v>
      </c>
      <c r="N166" s="95">
        <v>-1698071.82</v>
      </c>
      <c r="O166" s="95">
        <v>0</v>
      </c>
      <c r="P166" s="95">
        <v>-1185039.57</v>
      </c>
      <c r="Q166" s="95">
        <v>-951507.22</v>
      </c>
      <c r="R166" s="95">
        <v>0</v>
      </c>
      <c r="S166" s="95">
        <v>-2282496.06</v>
      </c>
      <c r="T166" s="95">
        <v>-787963.1</v>
      </c>
      <c r="U166" s="95">
        <v>-354559.66</v>
      </c>
      <c r="V166" s="95">
        <v>0</v>
      </c>
      <c r="W166" s="95">
        <v>0</v>
      </c>
      <c r="X166" s="95">
        <v>0</v>
      </c>
      <c r="Y166" s="95">
        <v>-3705667.09</v>
      </c>
      <c r="Z166" s="95">
        <v>0</v>
      </c>
      <c r="AA166" s="95">
        <v>-1144133</v>
      </c>
      <c r="AB166" s="95">
        <v>-64334</v>
      </c>
      <c r="AC166" s="95">
        <v>0</v>
      </c>
      <c r="AD166" s="95">
        <v>0</v>
      </c>
      <c r="AE166" s="95">
        <v>-338002.91</v>
      </c>
      <c r="AF166" s="95">
        <v>-939111.49</v>
      </c>
      <c r="AG166" s="95">
        <v>0</v>
      </c>
      <c r="AH166" s="95">
        <v>-2778296</v>
      </c>
      <c r="AI166" s="95">
        <v>-1331558.7</v>
      </c>
      <c r="AJ166" s="95">
        <v>-309000</v>
      </c>
      <c r="AK166" s="95">
        <v>0</v>
      </c>
      <c r="AL166" s="95">
        <v>0</v>
      </c>
      <c r="AM166" s="95">
        <v>0</v>
      </c>
      <c r="AN166" s="95">
        <v>0</v>
      </c>
      <c r="AO166" s="95">
        <v>0</v>
      </c>
      <c r="AP166" s="95">
        <v>0</v>
      </c>
      <c r="AQ166" s="95">
        <v>-415895</v>
      </c>
      <c r="AR166" s="95">
        <v>0</v>
      </c>
      <c r="AS166" s="95">
        <v>0</v>
      </c>
      <c r="AT166" s="95">
        <v>-319999</v>
      </c>
      <c r="AU166" s="95">
        <v>0</v>
      </c>
      <c r="AV166" s="95">
        <v>0</v>
      </c>
      <c r="AW166" s="95">
        <v>0</v>
      </c>
      <c r="AX166" s="95">
        <v>-542999</v>
      </c>
      <c r="AY166" s="95">
        <v>0</v>
      </c>
      <c r="AZ166" s="95">
        <v>0</v>
      </c>
      <c r="BA166" s="95">
        <v>-1509698</v>
      </c>
      <c r="BB166" s="95">
        <v>0</v>
      </c>
      <c r="BC166" s="95">
        <v>-2909724.09</v>
      </c>
      <c r="BD166" s="95">
        <v>-2937182</v>
      </c>
      <c r="BE166" s="95">
        <v>-685200</v>
      </c>
      <c r="BF166" s="95">
        <v>-1161457.47</v>
      </c>
      <c r="BG166" s="95">
        <v>-2098541.88</v>
      </c>
      <c r="BH166" s="95">
        <v>-94963.5</v>
      </c>
      <c r="BI166" s="95">
        <v>0</v>
      </c>
      <c r="BJ166" s="95">
        <v>-555000</v>
      </c>
      <c r="BK166" s="95">
        <v>-899999</v>
      </c>
      <c r="BL166" s="95">
        <v>-7850908</v>
      </c>
      <c r="BM166" s="95">
        <v>-2294766</v>
      </c>
      <c r="BN166" s="95">
        <v>-2172411.4300000002</v>
      </c>
      <c r="BO166" s="95">
        <v>-702243.34</v>
      </c>
      <c r="BP166" s="95">
        <v>-600643</v>
      </c>
      <c r="BQ166" s="95">
        <v>-4474399.1100000003</v>
      </c>
      <c r="BR166" s="121">
        <v>0</v>
      </c>
      <c r="BS166" s="95">
        <v>-1245582</v>
      </c>
      <c r="BT166" s="121">
        <v>0</v>
      </c>
      <c r="BU166" s="95">
        <v>-3259795</v>
      </c>
      <c r="BV166" s="95">
        <v>-515999</v>
      </c>
      <c r="BW166" s="121">
        <v>-2514159.87</v>
      </c>
      <c r="BX166" s="121">
        <v>-733333.36</v>
      </c>
      <c r="BY166" s="95">
        <v>-597999</v>
      </c>
      <c r="BZ166" s="121">
        <v>-365744</v>
      </c>
      <c r="CA166" s="121">
        <v>-680795.74</v>
      </c>
      <c r="CB166" s="121">
        <v>-1500937.86</v>
      </c>
      <c r="CC166" s="121">
        <v>0</v>
      </c>
      <c r="CD166" s="121">
        <v>-275577</v>
      </c>
      <c r="CE166" s="121">
        <v>-2410024.7599999998</v>
      </c>
      <c r="CF166" s="121">
        <v>0</v>
      </c>
      <c r="CG166" s="121">
        <v>0</v>
      </c>
      <c r="CH166" s="121">
        <v>-2389997</v>
      </c>
      <c r="CI166" s="95">
        <v>0</v>
      </c>
      <c r="CJ166" s="121">
        <v>-3664694.43</v>
      </c>
      <c r="CK166" s="95">
        <v>0</v>
      </c>
      <c r="CL166" s="121">
        <v>-2632199</v>
      </c>
    </row>
    <row r="167" spans="1:90" ht="13.2" customHeight="1" x14ac:dyDescent="0.25">
      <c r="A167" s="93" t="s">
        <v>1753</v>
      </c>
      <c r="B167" s="94" t="s">
        <v>201</v>
      </c>
      <c r="C167" s="95">
        <v>27500000</v>
      </c>
      <c r="D167" s="95">
        <v>0</v>
      </c>
      <c r="E167" s="95">
        <v>7573000</v>
      </c>
      <c r="F167" s="95">
        <v>0</v>
      </c>
      <c r="G167" s="95">
        <v>8135100</v>
      </c>
      <c r="H167" s="95">
        <v>6179000</v>
      </c>
      <c r="I167" s="95">
        <v>0</v>
      </c>
      <c r="J167" s="95">
        <v>0</v>
      </c>
      <c r="K167" s="95">
        <v>0</v>
      </c>
      <c r="L167" s="95">
        <v>9312500</v>
      </c>
      <c r="M167" s="95">
        <v>0</v>
      </c>
      <c r="N167" s="95">
        <v>0</v>
      </c>
      <c r="O167" s="95">
        <v>15237000</v>
      </c>
      <c r="P167" s="95">
        <v>1154558.06</v>
      </c>
      <c r="Q167" s="95">
        <v>3147581</v>
      </c>
      <c r="R167" s="95">
        <v>4188600</v>
      </c>
      <c r="S167" s="95">
        <v>11643521.140000001</v>
      </c>
      <c r="T167" s="95">
        <v>10011189.5</v>
      </c>
      <c r="U167" s="95">
        <v>383790</v>
      </c>
      <c r="V167" s="95">
        <v>0</v>
      </c>
      <c r="W167" s="95">
        <v>0</v>
      </c>
      <c r="X167" s="95">
        <v>0</v>
      </c>
      <c r="Y167" s="95">
        <v>2160000</v>
      </c>
      <c r="Z167" s="95">
        <v>314000</v>
      </c>
      <c r="AA167" s="95">
        <v>0</v>
      </c>
      <c r="AB167" s="95">
        <v>1982566.14</v>
      </c>
      <c r="AC167" s="95">
        <v>8225100</v>
      </c>
      <c r="AD167" s="95">
        <v>6880200</v>
      </c>
      <c r="AE167" s="95">
        <v>6459059</v>
      </c>
      <c r="AF167" s="95">
        <v>501100</v>
      </c>
      <c r="AG167" s="95">
        <v>55000</v>
      </c>
      <c r="AH167" s="95">
        <v>0</v>
      </c>
      <c r="AI167" s="95">
        <v>0</v>
      </c>
      <c r="AJ167" s="95">
        <v>0</v>
      </c>
      <c r="AK167" s="95">
        <v>55575000</v>
      </c>
      <c r="AL167" s="95">
        <v>0</v>
      </c>
      <c r="AM167" s="95">
        <v>0</v>
      </c>
      <c r="AN167" s="95">
        <v>5904200</v>
      </c>
      <c r="AO167" s="95">
        <v>0</v>
      </c>
      <c r="AP167" s="95">
        <v>0</v>
      </c>
      <c r="AQ167" s="95">
        <v>0</v>
      </c>
      <c r="AR167" s="95">
        <v>29876000</v>
      </c>
      <c r="AS167" s="95">
        <v>5995700</v>
      </c>
      <c r="AT167" s="95">
        <v>8980152.5099999998</v>
      </c>
      <c r="AU167" s="95">
        <v>4361879</v>
      </c>
      <c r="AV167" s="95">
        <v>0</v>
      </c>
      <c r="AW167" s="95">
        <v>888000</v>
      </c>
      <c r="AX167" s="95">
        <v>71000</v>
      </c>
      <c r="AY167" s="95">
        <v>1590000</v>
      </c>
      <c r="AZ167" s="95">
        <v>633334</v>
      </c>
      <c r="BA167" s="95">
        <v>17572756</v>
      </c>
      <c r="BB167" s="95">
        <v>29186628</v>
      </c>
      <c r="BC167" s="95">
        <v>3506000</v>
      </c>
      <c r="BD167" s="95">
        <v>8468785</v>
      </c>
      <c r="BE167" s="95">
        <v>0</v>
      </c>
      <c r="BF167" s="95">
        <v>7970000</v>
      </c>
      <c r="BG167" s="95">
        <v>37129750.780000001</v>
      </c>
      <c r="BH167" s="95">
        <v>14691400</v>
      </c>
      <c r="BI167" s="95">
        <v>7900000</v>
      </c>
      <c r="BJ167" s="95">
        <v>7774900</v>
      </c>
      <c r="BK167" s="95">
        <v>0</v>
      </c>
      <c r="BL167" s="95">
        <v>0</v>
      </c>
      <c r="BM167" s="95">
        <v>1507200</v>
      </c>
      <c r="BN167" s="95">
        <v>1870600</v>
      </c>
      <c r="BO167" s="95">
        <v>7577830</v>
      </c>
      <c r="BP167" s="95">
        <v>0</v>
      </c>
      <c r="BQ167" s="95">
        <v>515700</v>
      </c>
      <c r="BR167" s="121">
        <v>52520000</v>
      </c>
      <c r="BS167" s="121">
        <v>0</v>
      </c>
      <c r="BT167" s="121">
        <v>5788500</v>
      </c>
      <c r="BU167" s="95">
        <v>0</v>
      </c>
      <c r="BV167" s="95">
        <v>0</v>
      </c>
      <c r="BW167" s="95">
        <v>760000</v>
      </c>
      <c r="BX167" s="121">
        <v>12649118.699999999</v>
      </c>
      <c r="BY167" s="95">
        <v>0</v>
      </c>
      <c r="BZ167" s="121">
        <v>1727058</v>
      </c>
      <c r="CA167" s="121">
        <v>4996000</v>
      </c>
      <c r="CB167" s="121">
        <v>6755057</v>
      </c>
      <c r="CC167" s="95">
        <v>12230314</v>
      </c>
      <c r="CD167" s="95">
        <v>10667000</v>
      </c>
      <c r="CE167" s="121">
        <v>4490000</v>
      </c>
      <c r="CF167" s="121">
        <v>1300000</v>
      </c>
      <c r="CG167" s="121">
        <v>1774500</v>
      </c>
      <c r="CH167" s="121">
        <v>8654440</v>
      </c>
      <c r="CI167" s="95">
        <v>0</v>
      </c>
      <c r="CJ167" s="121">
        <v>11776000</v>
      </c>
      <c r="CK167" s="95">
        <v>0</v>
      </c>
      <c r="CL167" s="121">
        <v>548000</v>
      </c>
    </row>
    <row r="168" spans="1:90" ht="13.2" customHeight="1" x14ac:dyDescent="0.25">
      <c r="A168" s="93" t="s">
        <v>1754</v>
      </c>
      <c r="B168" s="94" t="s">
        <v>202</v>
      </c>
      <c r="C168" s="95">
        <v>4731300</v>
      </c>
      <c r="D168" s="95">
        <v>0</v>
      </c>
      <c r="E168" s="95">
        <v>1383291.5</v>
      </c>
      <c r="F168" s="95">
        <v>0</v>
      </c>
      <c r="G168" s="95">
        <v>10385000</v>
      </c>
      <c r="H168" s="95">
        <v>16486000</v>
      </c>
      <c r="I168" s="95">
        <v>0</v>
      </c>
      <c r="J168" s="95">
        <v>23629809.649999999</v>
      </c>
      <c r="K168" s="95">
        <v>2980830</v>
      </c>
      <c r="L168" s="95">
        <v>2871000</v>
      </c>
      <c r="M168" s="95">
        <v>41496389</v>
      </c>
      <c r="N168" s="95">
        <v>949262</v>
      </c>
      <c r="O168" s="95">
        <v>38945430</v>
      </c>
      <c r="P168" s="95">
        <v>12917469.99</v>
      </c>
      <c r="Q168" s="95">
        <v>19339300</v>
      </c>
      <c r="R168" s="95">
        <v>24239833.989999998</v>
      </c>
      <c r="S168" s="95">
        <v>9155238.1600000001</v>
      </c>
      <c r="T168" s="95">
        <v>6643565.3600000003</v>
      </c>
      <c r="U168" s="95">
        <v>2595990.81</v>
      </c>
      <c r="V168" s="95">
        <v>3513947.91</v>
      </c>
      <c r="W168" s="95">
        <v>68316467</v>
      </c>
      <c r="X168" s="95">
        <v>7923618</v>
      </c>
      <c r="Y168" s="95">
        <v>8495526</v>
      </c>
      <c r="Z168" s="95">
        <v>2311499</v>
      </c>
      <c r="AA168" s="95">
        <v>89275</v>
      </c>
      <c r="AB168" s="95">
        <v>1086664</v>
      </c>
      <c r="AC168" s="95">
        <v>5351734.0599999996</v>
      </c>
      <c r="AD168" s="95">
        <v>4339473.79</v>
      </c>
      <c r="AE168" s="95">
        <v>3105500</v>
      </c>
      <c r="AF168" s="95">
        <v>1674385.04</v>
      </c>
      <c r="AG168" s="95">
        <v>6122119.6100000003</v>
      </c>
      <c r="AH168" s="95">
        <v>19477000</v>
      </c>
      <c r="AI168" s="95">
        <v>9997823</v>
      </c>
      <c r="AJ168" s="95">
        <v>3665000</v>
      </c>
      <c r="AK168" s="95">
        <v>145372585.90000001</v>
      </c>
      <c r="AL168" s="95">
        <v>4925097.5</v>
      </c>
      <c r="AM168" s="95">
        <v>3178000</v>
      </c>
      <c r="AN168" s="95">
        <v>52824592.119999997</v>
      </c>
      <c r="AO168" s="95">
        <v>5537024</v>
      </c>
      <c r="AP168" s="95">
        <v>7743496</v>
      </c>
      <c r="AQ168" s="95">
        <v>168000</v>
      </c>
      <c r="AR168" s="95">
        <v>46433647</v>
      </c>
      <c r="AS168" s="95">
        <v>8517000</v>
      </c>
      <c r="AT168" s="95">
        <v>44856165.299999997</v>
      </c>
      <c r="AU168" s="95">
        <v>22756628.289999999</v>
      </c>
      <c r="AV168" s="95">
        <v>229100</v>
      </c>
      <c r="AW168" s="95">
        <v>2017800</v>
      </c>
      <c r="AX168" s="95">
        <v>65454748</v>
      </c>
      <c r="AY168" s="95">
        <v>1860500</v>
      </c>
      <c r="AZ168" s="95">
        <v>7894835</v>
      </c>
      <c r="BA168" s="95">
        <v>66603204</v>
      </c>
      <c r="BB168" s="95">
        <v>103633794</v>
      </c>
      <c r="BC168" s="95">
        <v>158547308.11000001</v>
      </c>
      <c r="BD168" s="95">
        <v>32864400</v>
      </c>
      <c r="BE168" s="95">
        <v>1549200</v>
      </c>
      <c r="BF168" s="95">
        <v>151250710</v>
      </c>
      <c r="BG168" s="95">
        <v>143158705.72</v>
      </c>
      <c r="BH168" s="95">
        <v>7704600</v>
      </c>
      <c r="BI168" s="95">
        <v>2215340</v>
      </c>
      <c r="BJ168" s="95">
        <v>5700140.4900000002</v>
      </c>
      <c r="BK168" s="95">
        <v>1607000</v>
      </c>
      <c r="BL168" s="95">
        <v>18500000</v>
      </c>
      <c r="BM168" s="95">
        <v>14356750</v>
      </c>
      <c r="BN168" s="95">
        <v>7797816.25</v>
      </c>
      <c r="BO168" s="95">
        <v>10788000</v>
      </c>
      <c r="BP168" s="95">
        <v>3098798.04</v>
      </c>
      <c r="BQ168" s="95">
        <v>11172153</v>
      </c>
      <c r="BR168" s="121">
        <v>581561354.91999996</v>
      </c>
      <c r="BS168" s="121">
        <v>1450100</v>
      </c>
      <c r="BT168" s="121">
        <v>9536699</v>
      </c>
      <c r="BU168" s="121">
        <v>0</v>
      </c>
      <c r="BV168" s="121">
        <v>0</v>
      </c>
      <c r="BW168" s="121">
        <v>0</v>
      </c>
      <c r="BX168" s="121">
        <v>56015337.590000004</v>
      </c>
      <c r="BY168" s="121">
        <v>0</v>
      </c>
      <c r="BZ168" s="121">
        <v>15014910.49</v>
      </c>
      <c r="CA168" s="121">
        <v>3070000</v>
      </c>
      <c r="CB168" s="95">
        <v>12807261.800000001</v>
      </c>
      <c r="CC168" s="121">
        <v>0</v>
      </c>
      <c r="CD168" s="121">
        <v>0</v>
      </c>
      <c r="CE168" s="121">
        <v>9743145.9199999999</v>
      </c>
      <c r="CF168" s="121">
        <v>4455731.5</v>
      </c>
      <c r="CG168" s="121">
        <v>3023500</v>
      </c>
      <c r="CH168" s="121">
        <v>1539500</v>
      </c>
      <c r="CI168" s="95">
        <v>0</v>
      </c>
      <c r="CJ168" s="95">
        <v>56988255.109999999</v>
      </c>
      <c r="CK168" s="121">
        <v>447000</v>
      </c>
      <c r="CL168" s="121">
        <v>4303327.6100000003</v>
      </c>
    </row>
    <row r="169" spans="1:90" ht="13.2" customHeight="1" x14ac:dyDescent="0.25">
      <c r="A169" s="93" t="s">
        <v>1755</v>
      </c>
      <c r="B169" s="94" t="s">
        <v>1282</v>
      </c>
      <c r="C169" s="95">
        <v>1439000</v>
      </c>
      <c r="D169" s="95">
        <v>1650000</v>
      </c>
      <c r="E169" s="95">
        <v>2085000</v>
      </c>
      <c r="F169" s="95">
        <v>1409000</v>
      </c>
      <c r="G169" s="95">
        <v>895000</v>
      </c>
      <c r="H169" s="95">
        <v>97000</v>
      </c>
      <c r="I169" s="95">
        <v>0</v>
      </c>
      <c r="J169" s="95">
        <v>0</v>
      </c>
      <c r="K169" s="95">
        <v>3776152.47</v>
      </c>
      <c r="L169" s="95">
        <v>2449400</v>
      </c>
      <c r="M169" s="95">
        <v>490000</v>
      </c>
      <c r="N169" s="95">
        <v>771000</v>
      </c>
      <c r="O169" s="95">
        <v>9674450</v>
      </c>
      <c r="P169" s="95">
        <v>157000</v>
      </c>
      <c r="Q169" s="95">
        <v>2338266</v>
      </c>
      <c r="R169" s="95">
        <v>3056327.88</v>
      </c>
      <c r="S169" s="95">
        <v>0</v>
      </c>
      <c r="T169" s="95">
        <v>4178576.21</v>
      </c>
      <c r="U169" s="95">
        <v>790000</v>
      </c>
      <c r="V169" s="95">
        <v>80000</v>
      </c>
      <c r="W169" s="95">
        <v>3468229.5</v>
      </c>
      <c r="X169" s="95">
        <v>3076892.5</v>
      </c>
      <c r="Y169" s="95">
        <v>3099284</v>
      </c>
      <c r="Z169" s="95">
        <v>59000</v>
      </c>
      <c r="AA169" s="95">
        <v>722240</v>
      </c>
      <c r="AB169" s="95">
        <v>0</v>
      </c>
      <c r="AC169" s="95">
        <v>0</v>
      </c>
      <c r="AD169" s="95">
        <v>0</v>
      </c>
      <c r="AE169" s="95">
        <v>497670</v>
      </c>
      <c r="AF169" s="95">
        <v>712800</v>
      </c>
      <c r="AG169" s="95">
        <v>4697300</v>
      </c>
      <c r="AH169" s="95">
        <v>1010000</v>
      </c>
      <c r="AI169" s="95">
        <v>2105600</v>
      </c>
      <c r="AJ169" s="95">
        <v>3072800</v>
      </c>
      <c r="AK169" s="95">
        <v>2503900</v>
      </c>
      <c r="AL169" s="95">
        <v>376000</v>
      </c>
      <c r="AM169" s="95">
        <v>180000</v>
      </c>
      <c r="AN169" s="95">
        <v>883765</v>
      </c>
      <c r="AO169" s="95">
        <v>2421000</v>
      </c>
      <c r="AP169" s="95">
        <v>2303858</v>
      </c>
      <c r="AQ169" s="95">
        <v>7181750</v>
      </c>
      <c r="AR169" s="95">
        <v>2035000</v>
      </c>
      <c r="AS169" s="95">
        <v>1243613.5</v>
      </c>
      <c r="AT169" s="95">
        <v>4765835.4000000004</v>
      </c>
      <c r="AU169" s="95">
        <v>6741310.9500000002</v>
      </c>
      <c r="AV169" s="95">
        <v>1385000</v>
      </c>
      <c r="AW169" s="95">
        <v>1830000</v>
      </c>
      <c r="AX169" s="95">
        <v>0</v>
      </c>
      <c r="AY169" s="95">
        <v>6014000</v>
      </c>
      <c r="AZ169" s="95">
        <v>8572844.9399999995</v>
      </c>
      <c r="BA169" s="95">
        <v>5148650</v>
      </c>
      <c r="BB169" s="95">
        <v>6269642</v>
      </c>
      <c r="BC169" s="95">
        <v>431000</v>
      </c>
      <c r="BD169" s="95">
        <v>5923821.9000000004</v>
      </c>
      <c r="BE169" s="95">
        <v>0</v>
      </c>
      <c r="BF169" s="95">
        <v>3005700</v>
      </c>
      <c r="BG169" s="95">
        <v>0</v>
      </c>
      <c r="BH169" s="95">
        <v>0</v>
      </c>
      <c r="BI169" s="95">
        <v>0</v>
      </c>
      <c r="BJ169" s="95">
        <v>3822000</v>
      </c>
      <c r="BK169" s="95">
        <v>740000</v>
      </c>
      <c r="BL169" s="95">
        <v>1984769</v>
      </c>
      <c r="BM169" s="95">
        <v>485089</v>
      </c>
      <c r="BN169" s="95">
        <v>2349327</v>
      </c>
      <c r="BO169" s="95">
        <v>1174000</v>
      </c>
      <c r="BP169" s="95">
        <v>657920</v>
      </c>
      <c r="BQ169" s="95">
        <v>1837700</v>
      </c>
      <c r="BR169" s="121">
        <v>80443000</v>
      </c>
      <c r="BS169" s="121">
        <v>2374820</v>
      </c>
      <c r="BT169" s="95">
        <v>1578200</v>
      </c>
      <c r="BU169" s="95">
        <v>34140649.799999997</v>
      </c>
      <c r="BV169" s="95">
        <v>4873700.83</v>
      </c>
      <c r="BW169" s="95">
        <v>4556100</v>
      </c>
      <c r="BX169" s="121">
        <v>2484911</v>
      </c>
      <c r="BY169" s="121">
        <v>2558485</v>
      </c>
      <c r="BZ169" s="121">
        <v>2797000</v>
      </c>
      <c r="CA169" s="95">
        <v>99800</v>
      </c>
      <c r="CB169" s="121">
        <v>0</v>
      </c>
      <c r="CC169" s="121">
        <v>3089000</v>
      </c>
      <c r="CD169" s="95">
        <v>11603200</v>
      </c>
      <c r="CE169" s="121">
        <v>382925</v>
      </c>
      <c r="CF169" s="121">
        <v>882000</v>
      </c>
      <c r="CG169" s="95">
        <v>936000</v>
      </c>
      <c r="CH169" s="95">
        <v>6417392.8200000003</v>
      </c>
      <c r="CI169" s="95">
        <v>430900</v>
      </c>
      <c r="CJ169" s="95">
        <v>0</v>
      </c>
      <c r="CK169" s="121">
        <v>2478000</v>
      </c>
      <c r="CL169" s="121">
        <v>2429980</v>
      </c>
    </row>
    <row r="170" spans="1:90" ht="13.2" customHeight="1" x14ac:dyDescent="0.25">
      <c r="A170" s="93" t="s">
        <v>1756</v>
      </c>
      <c r="B170" s="94" t="s">
        <v>203</v>
      </c>
      <c r="C170" s="95">
        <v>2739000</v>
      </c>
      <c r="D170" s="95">
        <v>1737344.12</v>
      </c>
      <c r="E170" s="95">
        <v>3570140</v>
      </c>
      <c r="F170" s="95">
        <v>3933900</v>
      </c>
      <c r="G170" s="95">
        <v>856179.9</v>
      </c>
      <c r="H170" s="95">
        <v>1790789.1</v>
      </c>
      <c r="I170" s="95">
        <v>0</v>
      </c>
      <c r="J170" s="95">
        <v>499000</v>
      </c>
      <c r="K170" s="95">
        <v>7107839.6600000001</v>
      </c>
      <c r="L170" s="95">
        <v>625836</v>
      </c>
      <c r="M170" s="95">
        <v>7292087.1100000003</v>
      </c>
      <c r="N170" s="95">
        <v>165500</v>
      </c>
      <c r="O170" s="95">
        <v>11091605</v>
      </c>
      <c r="P170" s="95">
        <v>645000</v>
      </c>
      <c r="Q170" s="95">
        <v>7824266</v>
      </c>
      <c r="R170" s="95">
        <v>1376309</v>
      </c>
      <c r="S170" s="95">
        <v>2458127</v>
      </c>
      <c r="T170" s="95">
        <v>834000</v>
      </c>
      <c r="U170" s="95">
        <v>1035600</v>
      </c>
      <c r="V170" s="95">
        <v>599505</v>
      </c>
      <c r="W170" s="95">
        <v>4543999</v>
      </c>
      <c r="X170" s="95">
        <v>4770330</v>
      </c>
      <c r="Y170" s="95">
        <v>3011140</v>
      </c>
      <c r="Z170" s="95">
        <v>6598000</v>
      </c>
      <c r="AA170" s="95">
        <v>998820</v>
      </c>
      <c r="AB170" s="95">
        <v>207680</v>
      </c>
      <c r="AC170" s="95">
        <v>3626800</v>
      </c>
      <c r="AD170" s="95">
        <v>5056945.93</v>
      </c>
      <c r="AE170" s="95">
        <v>0</v>
      </c>
      <c r="AF170" s="95">
        <v>573500</v>
      </c>
      <c r="AG170" s="95">
        <v>378780</v>
      </c>
      <c r="AH170" s="95">
        <v>1269599</v>
      </c>
      <c r="AI170" s="95">
        <v>811668</v>
      </c>
      <c r="AJ170" s="95">
        <v>688000</v>
      </c>
      <c r="AK170" s="95">
        <v>33458787.129999999</v>
      </c>
      <c r="AL170" s="95">
        <v>1880000</v>
      </c>
      <c r="AM170" s="95">
        <v>1036500</v>
      </c>
      <c r="AN170" s="95">
        <v>4422754.1399999997</v>
      </c>
      <c r="AO170" s="95">
        <v>2224851</v>
      </c>
      <c r="AP170" s="95">
        <v>4204225</v>
      </c>
      <c r="AQ170" s="95">
        <v>154000</v>
      </c>
      <c r="AR170" s="95">
        <v>8987000</v>
      </c>
      <c r="AS170" s="95">
        <v>4238912.43</v>
      </c>
      <c r="AT170" s="95">
        <v>9171507.9000000004</v>
      </c>
      <c r="AU170" s="95">
        <v>1478471.36</v>
      </c>
      <c r="AV170" s="95">
        <v>5996626</v>
      </c>
      <c r="AW170" s="95">
        <v>287500</v>
      </c>
      <c r="AX170" s="95">
        <v>500000</v>
      </c>
      <c r="AY170" s="95">
        <v>2062346.4</v>
      </c>
      <c r="AZ170" s="95">
        <v>1074500</v>
      </c>
      <c r="BA170" s="95">
        <v>5767800</v>
      </c>
      <c r="BB170" s="95">
        <v>1236720</v>
      </c>
      <c r="BC170" s="95">
        <v>12354500</v>
      </c>
      <c r="BD170" s="95">
        <v>8484900</v>
      </c>
      <c r="BE170" s="95">
        <v>2038489</v>
      </c>
      <c r="BF170" s="95">
        <v>2853850</v>
      </c>
      <c r="BG170" s="95">
        <v>15928336.710000001</v>
      </c>
      <c r="BH170" s="95">
        <v>3034849</v>
      </c>
      <c r="BI170" s="95">
        <v>3647102</v>
      </c>
      <c r="BJ170" s="95">
        <v>1830250</v>
      </c>
      <c r="BK170" s="95">
        <v>4953842</v>
      </c>
      <c r="BL170" s="95">
        <v>0</v>
      </c>
      <c r="BM170" s="95">
        <v>5561606</v>
      </c>
      <c r="BN170" s="95">
        <v>2615052</v>
      </c>
      <c r="BO170" s="95">
        <v>2678545</v>
      </c>
      <c r="BP170" s="95">
        <v>6088744</v>
      </c>
      <c r="BQ170" s="95">
        <v>3791400</v>
      </c>
      <c r="BR170" s="121">
        <v>11819506.300000001</v>
      </c>
      <c r="BS170" s="95">
        <v>2131800</v>
      </c>
      <c r="BT170" s="121">
        <v>0</v>
      </c>
      <c r="BU170" s="95">
        <v>0</v>
      </c>
      <c r="BV170" s="95">
        <v>0</v>
      </c>
      <c r="BW170" s="95">
        <v>0</v>
      </c>
      <c r="BX170" s="121">
        <v>6373000.4800000004</v>
      </c>
      <c r="BY170" s="121">
        <v>0</v>
      </c>
      <c r="BZ170" s="95">
        <v>4245180</v>
      </c>
      <c r="CA170" s="95">
        <v>0</v>
      </c>
      <c r="CB170" s="95">
        <v>2457914.5</v>
      </c>
      <c r="CC170" s="121">
        <v>365404</v>
      </c>
      <c r="CD170" s="95">
        <v>0</v>
      </c>
      <c r="CE170" s="95">
        <v>130000</v>
      </c>
      <c r="CF170" s="121">
        <v>813300</v>
      </c>
      <c r="CG170" s="95">
        <v>0</v>
      </c>
      <c r="CH170" s="95">
        <v>0</v>
      </c>
      <c r="CI170" s="95">
        <v>0</v>
      </c>
      <c r="CJ170" s="95">
        <v>0</v>
      </c>
      <c r="CK170" s="95">
        <v>12033071.18</v>
      </c>
      <c r="CL170" s="121">
        <v>1498095.62</v>
      </c>
    </row>
    <row r="171" spans="1:90" ht="13.2" customHeight="1" x14ac:dyDescent="0.25">
      <c r="A171" s="93" t="s">
        <v>1757</v>
      </c>
      <c r="B171" s="94" t="s">
        <v>204</v>
      </c>
      <c r="C171" s="95">
        <v>0</v>
      </c>
      <c r="D171" s="95">
        <v>152030</v>
      </c>
      <c r="E171" s="95">
        <v>0</v>
      </c>
      <c r="F171" s="95">
        <v>0</v>
      </c>
      <c r="G171" s="95">
        <v>0</v>
      </c>
      <c r="H171" s="95">
        <v>0</v>
      </c>
      <c r="I171" s="95">
        <v>1724005.19</v>
      </c>
      <c r="J171" s="95">
        <v>0</v>
      </c>
      <c r="K171" s="95">
        <v>0</v>
      </c>
      <c r="L171" s="95">
        <v>0</v>
      </c>
      <c r="M171" s="95">
        <v>0</v>
      </c>
      <c r="N171" s="95">
        <v>0</v>
      </c>
      <c r="O171" s="95">
        <v>0</v>
      </c>
      <c r="P171" s="95">
        <v>163400</v>
      </c>
      <c r="Q171" s="95">
        <v>0</v>
      </c>
      <c r="R171" s="95">
        <v>0</v>
      </c>
      <c r="S171" s="95">
        <v>45000</v>
      </c>
      <c r="T171" s="95">
        <v>0</v>
      </c>
      <c r="U171" s="95">
        <v>0</v>
      </c>
      <c r="V171" s="95">
        <v>0</v>
      </c>
      <c r="W171" s="95">
        <v>0</v>
      </c>
      <c r="X171" s="95">
        <v>101535</v>
      </c>
      <c r="Y171" s="95">
        <v>0</v>
      </c>
      <c r="Z171" s="95">
        <v>0</v>
      </c>
      <c r="AA171" s="95">
        <v>497000</v>
      </c>
      <c r="AB171" s="95">
        <v>0</v>
      </c>
      <c r="AC171" s="95">
        <v>0</v>
      </c>
      <c r="AD171" s="95">
        <v>0</v>
      </c>
      <c r="AE171" s="95">
        <v>0</v>
      </c>
      <c r="AF171" s="95">
        <v>0</v>
      </c>
      <c r="AG171" s="95">
        <v>28500</v>
      </c>
      <c r="AH171" s="95">
        <v>0</v>
      </c>
      <c r="AI171" s="95">
        <v>0</v>
      </c>
      <c r="AJ171" s="95">
        <v>0</v>
      </c>
      <c r="AK171" s="95">
        <v>95978.5</v>
      </c>
      <c r="AL171" s="95">
        <v>0</v>
      </c>
      <c r="AM171" s="95">
        <v>0</v>
      </c>
      <c r="AN171" s="95">
        <v>0</v>
      </c>
      <c r="AO171" s="95">
        <v>0</v>
      </c>
      <c r="AP171" s="95">
        <v>90935</v>
      </c>
      <c r="AQ171" s="95">
        <v>0</v>
      </c>
      <c r="AR171" s="95">
        <v>0</v>
      </c>
      <c r="AS171" s="95">
        <v>0</v>
      </c>
      <c r="AT171" s="95">
        <v>1134632</v>
      </c>
      <c r="AU171" s="95">
        <v>1916520</v>
      </c>
      <c r="AV171" s="95">
        <v>0</v>
      </c>
      <c r="AW171" s="95">
        <v>0</v>
      </c>
      <c r="AX171" s="95">
        <v>62000</v>
      </c>
      <c r="AY171" s="95">
        <v>0</v>
      </c>
      <c r="AZ171" s="95">
        <v>0</v>
      </c>
      <c r="BA171" s="95">
        <v>0</v>
      </c>
      <c r="BB171" s="95">
        <v>1433035</v>
      </c>
      <c r="BC171" s="95">
        <v>144857</v>
      </c>
      <c r="BD171" s="95">
        <v>0</v>
      </c>
      <c r="BE171" s="95">
        <v>63710</v>
      </c>
      <c r="BF171" s="95">
        <v>305800</v>
      </c>
      <c r="BG171" s="95">
        <v>9584515.6099999994</v>
      </c>
      <c r="BH171" s="95">
        <v>175000</v>
      </c>
      <c r="BI171" s="95">
        <v>937042</v>
      </c>
      <c r="BJ171" s="95">
        <v>1093200</v>
      </c>
      <c r="BK171" s="95">
        <v>0</v>
      </c>
      <c r="BL171" s="95">
        <v>0</v>
      </c>
      <c r="BM171" s="95">
        <v>1091729</v>
      </c>
      <c r="BN171" s="95">
        <v>0</v>
      </c>
      <c r="BO171" s="95">
        <v>3305564</v>
      </c>
      <c r="BP171" s="95">
        <v>899855.2</v>
      </c>
      <c r="BQ171" s="95">
        <v>98000</v>
      </c>
      <c r="BR171" s="121">
        <v>3169772</v>
      </c>
      <c r="BS171" s="95">
        <v>0</v>
      </c>
      <c r="BT171" s="121">
        <v>91485</v>
      </c>
      <c r="BU171" s="95">
        <v>418660</v>
      </c>
      <c r="BV171" s="95">
        <v>0</v>
      </c>
      <c r="BW171" s="121">
        <v>0</v>
      </c>
      <c r="BX171" s="95">
        <v>3408304</v>
      </c>
      <c r="BY171" s="95">
        <v>213975</v>
      </c>
      <c r="BZ171" s="121">
        <v>0</v>
      </c>
      <c r="CA171" s="95">
        <v>0</v>
      </c>
      <c r="CB171" s="95">
        <v>0</v>
      </c>
      <c r="CC171" s="95">
        <v>11608</v>
      </c>
      <c r="CD171" s="95">
        <v>0</v>
      </c>
      <c r="CE171" s="121">
        <v>0</v>
      </c>
      <c r="CF171" s="95">
        <v>53533.14</v>
      </c>
      <c r="CG171" s="95">
        <v>0</v>
      </c>
      <c r="CH171" s="95">
        <v>0</v>
      </c>
      <c r="CI171" s="95">
        <v>0</v>
      </c>
      <c r="CJ171" s="121">
        <v>0</v>
      </c>
      <c r="CK171" s="95">
        <v>0</v>
      </c>
      <c r="CL171" s="121">
        <v>47000</v>
      </c>
    </row>
    <row r="172" spans="1:90" ht="13.2" customHeight="1" x14ac:dyDescent="0.25">
      <c r="A172" s="93" t="s">
        <v>1758</v>
      </c>
      <c r="B172" s="94" t="s">
        <v>205</v>
      </c>
      <c r="C172" s="95">
        <v>0</v>
      </c>
      <c r="D172" s="95">
        <v>5000000</v>
      </c>
      <c r="E172" s="95">
        <v>0</v>
      </c>
      <c r="F172" s="95">
        <v>0</v>
      </c>
      <c r="G172" s="95">
        <v>0</v>
      </c>
      <c r="H172" s="95">
        <v>0</v>
      </c>
      <c r="I172" s="95">
        <v>0</v>
      </c>
      <c r="J172" s="95">
        <v>0</v>
      </c>
      <c r="K172" s="95">
        <v>0</v>
      </c>
      <c r="L172" s="95">
        <v>0</v>
      </c>
      <c r="M172" s="95">
        <v>0</v>
      </c>
      <c r="N172" s="95">
        <v>0</v>
      </c>
      <c r="O172" s="95">
        <v>0</v>
      </c>
      <c r="P172" s="95">
        <v>0</v>
      </c>
      <c r="Q172" s="95">
        <v>0</v>
      </c>
      <c r="R172" s="95">
        <v>0</v>
      </c>
      <c r="S172" s="95">
        <v>0</v>
      </c>
      <c r="T172" s="95">
        <v>0</v>
      </c>
      <c r="U172" s="95">
        <v>0</v>
      </c>
      <c r="V172" s="95">
        <v>0</v>
      </c>
      <c r="W172" s="95">
        <v>0</v>
      </c>
      <c r="X172" s="95">
        <v>0</v>
      </c>
      <c r="Y172" s="95">
        <v>0</v>
      </c>
      <c r="Z172" s="95">
        <v>0</v>
      </c>
      <c r="AA172" s="95">
        <v>0</v>
      </c>
      <c r="AB172" s="95">
        <v>0</v>
      </c>
      <c r="AC172" s="95">
        <v>0</v>
      </c>
      <c r="AD172" s="95">
        <v>0</v>
      </c>
      <c r="AE172" s="95">
        <v>0</v>
      </c>
      <c r="AF172" s="95">
        <v>0</v>
      </c>
      <c r="AG172" s="95">
        <v>0</v>
      </c>
      <c r="AH172" s="95">
        <v>0</v>
      </c>
      <c r="AI172" s="95">
        <v>0</v>
      </c>
      <c r="AJ172" s="95">
        <v>1525000</v>
      </c>
      <c r="AK172" s="95">
        <v>689499.99</v>
      </c>
      <c r="AL172" s="95">
        <v>0</v>
      </c>
      <c r="AM172" s="95">
        <v>0</v>
      </c>
      <c r="AN172" s="95">
        <v>0</v>
      </c>
      <c r="AO172" s="95">
        <v>0</v>
      </c>
      <c r="AP172" s="95">
        <v>0</v>
      </c>
      <c r="AQ172" s="95">
        <v>0</v>
      </c>
      <c r="AR172" s="95">
        <v>0</v>
      </c>
      <c r="AS172" s="95">
        <v>0</v>
      </c>
      <c r="AT172" s="95">
        <v>0</v>
      </c>
      <c r="AU172" s="95">
        <v>0</v>
      </c>
      <c r="AV172" s="95">
        <v>0</v>
      </c>
      <c r="AW172" s="95">
        <v>76900</v>
      </c>
      <c r="AX172" s="95">
        <v>0</v>
      </c>
      <c r="AY172" s="95">
        <v>0</v>
      </c>
      <c r="AZ172" s="95">
        <v>252000</v>
      </c>
      <c r="BA172" s="95">
        <v>0</v>
      </c>
      <c r="BB172" s="95">
        <v>200000</v>
      </c>
      <c r="BC172" s="95">
        <v>1800000</v>
      </c>
      <c r="BD172" s="95">
        <v>449900</v>
      </c>
      <c r="BE172" s="95">
        <v>0</v>
      </c>
      <c r="BF172" s="95">
        <v>143600</v>
      </c>
      <c r="BG172" s="95">
        <v>1051620</v>
      </c>
      <c r="BH172" s="95">
        <v>813450</v>
      </c>
      <c r="BI172" s="95">
        <v>1474800</v>
      </c>
      <c r="BJ172" s="95">
        <v>77500</v>
      </c>
      <c r="BK172" s="95">
        <v>352058</v>
      </c>
      <c r="BL172" s="95">
        <v>0</v>
      </c>
      <c r="BM172" s="95">
        <v>0</v>
      </c>
      <c r="BN172" s="95">
        <v>0</v>
      </c>
      <c r="BO172" s="95">
        <v>250473</v>
      </c>
      <c r="BP172" s="95">
        <v>0</v>
      </c>
      <c r="BQ172" s="95">
        <v>3690000</v>
      </c>
      <c r="BR172" s="121">
        <v>22242500</v>
      </c>
      <c r="BS172" s="95">
        <v>0</v>
      </c>
      <c r="BT172" s="121">
        <v>100580</v>
      </c>
      <c r="BU172" s="121">
        <v>0</v>
      </c>
      <c r="BV172" s="95">
        <v>0</v>
      </c>
      <c r="BW172" s="95">
        <v>47080</v>
      </c>
      <c r="BX172" s="121">
        <v>394500</v>
      </c>
      <c r="BY172" s="121">
        <v>0</v>
      </c>
      <c r="BZ172" s="121">
        <v>930126</v>
      </c>
      <c r="CA172" s="95">
        <v>0</v>
      </c>
      <c r="CB172" s="95">
        <v>0</v>
      </c>
      <c r="CC172" s="95">
        <v>0</v>
      </c>
      <c r="CD172" s="95">
        <v>0</v>
      </c>
      <c r="CE172" s="95">
        <v>127236</v>
      </c>
      <c r="CF172" s="95">
        <v>0</v>
      </c>
      <c r="CG172" s="95">
        <v>0</v>
      </c>
      <c r="CH172" s="121">
        <v>0</v>
      </c>
      <c r="CI172" s="95">
        <v>0</v>
      </c>
      <c r="CJ172" s="121">
        <v>210000</v>
      </c>
      <c r="CK172" s="95">
        <v>0</v>
      </c>
      <c r="CL172" s="121">
        <v>1131294</v>
      </c>
    </row>
    <row r="173" spans="1:90" ht="13.2" customHeight="1" x14ac:dyDescent="0.25">
      <c r="A173" s="93" t="s">
        <v>1759</v>
      </c>
      <c r="B173" s="94" t="s">
        <v>206</v>
      </c>
      <c r="C173" s="95">
        <v>0</v>
      </c>
      <c r="D173" s="95">
        <v>4974866.7300000004</v>
      </c>
      <c r="E173" s="95">
        <v>199300</v>
      </c>
      <c r="F173" s="95">
        <v>0</v>
      </c>
      <c r="G173" s="95">
        <v>0</v>
      </c>
      <c r="H173" s="95">
        <v>1288237.95</v>
      </c>
      <c r="I173" s="95">
        <v>0</v>
      </c>
      <c r="J173" s="95">
        <v>1110458.31</v>
      </c>
      <c r="K173" s="95">
        <v>3361804.38</v>
      </c>
      <c r="L173" s="95">
        <v>0</v>
      </c>
      <c r="M173" s="95">
        <v>0</v>
      </c>
      <c r="N173" s="95">
        <v>0</v>
      </c>
      <c r="O173" s="95">
        <v>852095.31</v>
      </c>
      <c r="P173" s="95">
        <v>745000</v>
      </c>
      <c r="Q173" s="95">
        <v>3598553.29</v>
      </c>
      <c r="R173" s="95">
        <v>89214</v>
      </c>
      <c r="S173" s="95">
        <v>0</v>
      </c>
      <c r="T173" s="95">
        <v>0</v>
      </c>
      <c r="U173" s="95">
        <v>0</v>
      </c>
      <c r="V173" s="95">
        <v>0</v>
      </c>
      <c r="W173" s="95">
        <v>0</v>
      </c>
      <c r="X173" s="95">
        <v>1110893.1100000001</v>
      </c>
      <c r="Y173" s="95">
        <v>486850</v>
      </c>
      <c r="Z173" s="95">
        <v>0</v>
      </c>
      <c r="AA173" s="95">
        <v>0</v>
      </c>
      <c r="AB173" s="95">
        <v>394979.8</v>
      </c>
      <c r="AC173" s="95">
        <v>0</v>
      </c>
      <c r="AD173" s="95">
        <v>1496000</v>
      </c>
      <c r="AE173" s="95">
        <v>0</v>
      </c>
      <c r="AF173" s="95">
        <v>120400</v>
      </c>
      <c r="AG173" s="95">
        <v>0</v>
      </c>
      <c r="AH173" s="95">
        <v>2031136.06</v>
      </c>
      <c r="AI173" s="95">
        <v>770000</v>
      </c>
      <c r="AJ173" s="95">
        <v>90950</v>
      </c>
      <c r="AK173" s="95">
        <v>4629170</v>
      </c>
      <c r="AL173" s="95">
        <v>0</v>
      </c>
      <c r="AM173" s="95">
        <v>0</v>
      </c>
      <c r="AN173" s="95">
        <v>2549458.9500000002</v>
      </c>
      <c r="AO173" s="95">
        <v>0</v>
      </c>
      <c r="AP173" s="95">
        <v>2293350</v>
      </c>
      <c r="AQ173" s="95">
        <v>0</v>
      </c>
      <c r="AR173" s="95">
        <v>4399931</v>
      </c>
      <c r="AS173" s="95">
        <v>1023568.66</v>
      </c>
      <c r="AT173" s="95">
        <v>1714983.58</v>
      </c>
      <c r="AU173" s="95">
        <v>0</v>
      </c>
      <c r="AV173" s="95">
        <v>0</v>
      </c>
      <c r="AW173" s="95">
        <v>0</v>
      </c>
      <c r="AX173" s="95">
        <v>0</v>
      </c>
      <c r="AY173" s="95">
        <v>0</v>
      </c>
      <c r="AZ173" s="95">
        <v>1453399</v>
      </c>
      <c r="BA173" s="95">
        <v>0</v>
      </c>
      <c r="BB173" s="95">
        <v>0</v>
      </c>
      <c r="BC173" s="95">
        <v>1604071.5</v>
      </c>
      <c r="BD173" s="95">
        <v>8282546.1900000004</v>
      </c>
      <c r="BE173" s="95">
        <v>700000</v>
      </c>
      <c r="BF173" s="95">
        <v>0</v>
      </c>
      <c r="BG173" s="95">
        <v>52557791.990000002</v>
      </c>
      <c r="BH173" s="95">
        <v>1500000</v>
      </c>
      <c r="BI173" s="95">
        <v>1666169</v>
      </c>
      <c r="BJ173" s="95">
        <v>578385</v>
      </c>
      <c r="BK173" s="95">
        <v>1269492</v>
      </c>
      <c r="BL173" s="95">
        <v>0</v>
      </c>
      <c r="BM173" s="95">
        <v>0</v>
      </c>
      <c r="BN173" s="95">
        <v>2135000</v>
      </c>
      <c r="BO173" s="95">
        <v>0</v>
      </c>
      <c r="BP173" s="95">
        <v>0</v>
      </c>
      <c r="BQ173" s="95">
        <v>1749633.25</v>
      </c>
      <c r="BR173" s="121">
        <v>26050775.699999999</v>
      </c>
      <c r="BS173" s="95">
        <v>0</v>
      </c>
      <c r="BT173" s="121">
        <v>73500</v>
      </c>
      <c r="BU173" s="95">
        <v>3195990.76</v>
      </c>
      <c r="BV173" s="121">
        <v>0</v>
      </c>
      <c r="BW173" s="95">
        <v>0</v>
      </c>
      <c r="BX173" s="121">
        <v>2774868.79</v>
      </c>
      <c r="BY173" s="95">
        <v>49000</v>
      </c>
      <c r="BZ173" s="121">
        <v>1492000</v>
      </c>
      <c r="CA173" s="95">
        <v>0</v>
      </c>
      <c r="CB173" s="95">
        <v>0</v>
      </c>
      <c r="CC173" s="95">
        <v>0</v>
      </c>
      <c r="CD173" s="95">
        <v>0</v>
      </c>
      <c r="CE173" s="95">
        <v>0</v>
      </c>
      <c r="CF173" s="95">
        <v>0</v>
      </c>
      <c r="CG173" s="95">
        <v>0</v>
      </c>
      <c r="CH173" s="95">
        <v>565000</v>
      </c>
      <c r="CI173" s="121">
        <v>0</v>
      </c>
      <c r="CJ173" s="121">
        <v>2076632</v>
      </c>
      <c r="CK173" s="95">
        <v>2880000</v>
      </c>
      <c r="CL173" s="95">
        <v>232000</v>
      </c>
    </row>
    <row r="174" spans="1:90" ht="13.2" customHeight="1" x14ac:dyDescent="0.25">
      <c r="A174" s="93" t="s">
        <v>1760</v>
      </c>
      <c r="B174" s="94" t="s">
        <v>207</v>
      </c>
      <c r="C174" s="95">
        <v>0</v>
      </c>
      <c r="D174" s="95">
        <v>0</v>
      </c>
      <c r="E174" s="95">
        <v>99900</v>
      </c>
      <c r="F174" s="95">
        <v>0</v>
      </c>
      <c r="G174" s="95">
        <v>0</v>
      </c>
      <c r="H174" s="95">
        <v>0</v>
      </c>
      <c r="I174" s="95">
        <v>0</v>
      </c>
      <c r="J174" s="95">
        <v>0</v>
      </c>
      <c r="K174" s="95">
        <v>143300</v>
      </c>
      <c r="L174" s="95">
        <v>0</v>
      </c>
      <c r="M174" s="95">
        <v>0</v>
      </c>
      <c r="N174" s="95">
        <v>0</v>
      </c>
      <c r="O174" s="95">
        <v>0</v>
      </c>
      <c r="P174" s="95">
        <v>0</v>
      </c>
      <c r="Q174" s="95">
        <v>99724</v>
      </c>
      <c r="R174" s="95">
        <v>695500</v>
      </c>
      <c r="S174" s="95">
        <v>0</v>
      </c>
      <c r="T174" s="95">
        <v>0</v>
      </c>
      <c r="U174" s="95">
        <v>0</v>
      </c>
      <c r="V174" s="95">
        <v>0</v>
      </c>
      <c r="W174" s="95">
        <v>0</v>
      </c>
      <c r="X174" s="95">
        <v>0</v>
      </c>
      <c r="Y174" s="95">
        <v>0</v>
      </c>
      <c r="Z174" s="95">
        <v>0</v>
      </c>
      <c r="AA174" s="95">
        <v>0</v>
      </c>
      <c r="AB174" s="95">
        <v>0</v>
      </c>
      <c r="AC174" s="95">
        <v>0</v>
      </c>
      <c r="AD174" s="95">
        <v>0</v>
      </c>
      <c r="AE174" s="95">
        <v>0</v>
      </c>
      <c r="AF174" s="95">
        <v>0</v>
      </c>
      <c r="AG174" s="95">
        <v>0</v>
      </c>
      <c r="AH174" s="95">
        <v>0</v>
      </c>
      <c r="AI174" s="95">
        <v>0</v>
      </c>
      <c r="AJ174" s="95">
        <v>0</v>
      </c>
      <c r="AK174" s="95">
        <v>2993000</v>
      </c>
      <c r="AL174" s="95">
        <v>0</v>
      </c>
      <c r="AM174" s="95">
        <v>0</v>
      </c>
      <c r="AN174" s="95">
        <v>0</v>
      </c>
      <c r="AO174" s="95">
        <v>0</v>
      </c>
      <c r="AP174" s="95">
        <v>0</v>
      </c>
      <c r="AQ174" s="95">
        <v>0</v>
      </c>
      <c r="AR174" s="95">
        <v>0</v>
      </c>
      <c r="AS174" s="95">
        <v>0</v>
      </c>
      <c r="AT174" s="95">
        <v>0</v>
      </c>
      <c r="AU174" s="95">
        <v>0</v>
      </c>
      <c r="AV174" s="95">
        <v>0</v>
      </c>
      <c r="AW174" s="95">
        <v>0</v>
      </c>
      <c r="AX174" s="95">
        <v>0</v>
      </c>
      <c r="AY174" s="95">
        <v>0</v>
      </c>
      <c r="AZ174" s="95">
        <v>83500</v>
      </c>
      <c r="BA174" s="95">
        <v>0</v>
      </c>
      <c r="BB174" s="95">
        <v>0</v>
      </c>
      <c r="BC174" s="95">
        <v>3958470</v>
      </c>
      <c r="BD174" s="95">
        <v>0</v>
      </c>
      <c r="BE174" s="95">
        <v>359000</v>
      </c>
      <c r="BF174" s="95">
        <v>0</v>
      </c>
      <c r="BG174" s="95">
        <v>1690080.5</v>
      </c>
      <c r="BH174" s="95">
        <v>0</v>
      </c>
      <c r="BI174" s="95">
        <v>0</v>
      </c>
      <c r="BJ174" s="95">
        <v>219588.77</v>
      </c>
      <c r="BK174" s="95">
        <v>247705</v>
      </c>
      <c r="BL174" s="95">
        <v>0</v>
      </c>
      <c r="BM174" s="95">
        <v>0</v>
      </c>
      <c r="BN174" s="95">
        <v>0</v>
      </c>
      <c r="BO174" s="95">
        <v>0</v>
      </c>
      <c r="BP174" s="95">
        <v>0</v>
      </c>
      <c r="BQ174" s="95">
        <v>0</v>
      </c>
      <c r="BR174" s="121">
        <v>4950000</v>
      </c>
      <c r="BS174" s="121">
        <v>0</v>
      </c>
      <c r="BT174" s="121">
        <v>71904</v>
      </c>
      <c r="BU174" s="121">
        <v>0</v>
      </c>
      <c r="BV174" s="121">
        <v>62595</v>
      </c>
      <c r="BW174" s="121">
        <v>0</v>
      </c>
      <c r="BX174" s="121">
        <v>715295</v>
      </c>
      <c r="BY174" s="121">
        <v>72342.06</v>
      </c>
      <c r="BZ174" s="121">
        <v>99450</v>
      </c>
      <c r="CA174" s="95">
        <v>0</v>
      </c>
      <c r="CB174" s="121">
        <v>0</v>
      </c>
      <c r="CC174" s="121">
        <v>0</v>
      </c>
      <c r="CD174" s="95">
        <v>0</v>
      </c>
      <c r="CE174" s="121">
        <v>0</v>
      </c>
      <c r="CF174" s="121">
        <v>0</v>
      </c>
      <c r="CG174" s="95">
        <v>0</v>
      </c>
      <c r="CH174" s="121">
        <v>0</v>
      </c>
      <c r="CI174" s="95">
        <v>98333</v>
      </c>
      <c r="CJ174" s="121">
        <v>2565035.2999999998</v>
      </c>
      <c r="CK174" s="95">
        <v>0</v>
      </c>
      <c r="CL174" s="121">
        <v>0</v>
      </c>
    </row>
    <row r="175" spans="1:90" ht="13.2" customHeight="1" x14ac:dyDescent="0.25">
      <c r="A175" s="93" t="s">
        <v>1761</v>
      </c>
      <c r="B175" s="94" t="s">
        <v>208</v>
      </c>
      <c r="C175" s="95">
        <v>0</v>
      </c>
      <c r="D175" s="95">
        <v>0</v>
      </c>
      <c r="E175" s="95">
        <v>798000</v>
      </c>
      <c r="F175" s="95">
        <v>0</v>
      </c>
      <c r="G175" s="95">
        <v>249900</v>
      </c>
      <c r="H175" s="95">
        <v>85000</v>
      </c>
      <c r="I175" s="95">
        <v>0</v>
      </c>
      <c r="J175" s="95">
        <v>360000</v>
      </c>
      <c r="K175" s="95">
        <v>1112408.3999999999</v>
      </c>
      <c r="L175" s="95">
        <v>0</v>
      </c>
      <c r="M175" s="95">
        <v>2348500</v>
      </c>
      <c r="N175" s="95">
        <v>0</v>
      </c>
      <c r="O175" s="95">
        <v>0</v>
      </c>
      <c r="P175" s="95">
        <v>40000</v>
      </c>
      <c r="Q175" s="95">
        <v>2229705</v>
      </c>
      <c r="R175" s="95">
        <v>924700</v>
      </c>
      <c r="S175" s="95">
        <v>292000</v>
      </c>
      <c r="T175" s="95">
        <v>1549500</v>
      </c>
      <c r="U175" s="95">
        <v>1501939</v>
      </c>
      <c r="V175" s="95">
        <v>57000</v>
      </c>
      <c r="W175" s="95">
        <v>0</v>
      </c>
      <c r="X175" s="95">
        <v>755700</v>
      </c>
      <c r="Y175" s="95">
        <v>3404860</v>
      </c>
      <c r="Z175" s="95">
        <v>0</v>
      </c>
      <c r="AA175" s="95">
        <v>1807000</v>
      </c>
      <c r="AB175" s="95">
        <v>562013</v>
      </c>
      <c r="AC175" s="95">
        <v>0</v>
      </c>
      <c r="AD175" s="95">
        <v>1034100</v>
      </c>
      <c r="AE175" s="95">
        <v>1031750</v>
      </c>
      <c r="AF175" s="95">
        <v>0</v>
      </c>
      <c r="AG175" s="95">
        <v>434204.17</v>
      </c>
      <c r="AH175" s="95">
        <v>1632285</v>
      </c>
      <c r="AI175" s="95">
        <v>410000</v>
      </c>
      <c r="AJ175" s="95">
        <v>1319500</v>
      </c>
      <c r="AK175" s="95">
        <v>3856726.93</v>
      </c>
      <c r="AL175" s="95">
        <v>0</v>
      </c>
      <c r="AM175" s="95">
        <v>0</v>
      </c>
      <c r="AN175" s="95">
        <v>769500</v>
      </c>
      <c r="AO175" s="95">
        <v>0</v>
      </c>
      <c r="AP175" s="95">
        <v>639450</v>
      </c>
      <c r="AQ175" s="95">
        <v>234000</v>
      </c>
      <c r="AR175" s="95">
        <v>0</v>
      </c>
      <c r="AS175" s="95">
        <v>902909</v>
      </c>
      <c r="AT175" s="95">
        <v>2307486.64</v>
      </c>
      <c r="AU175" s="95">
        <v>0</v>
      </c>
      <c r="AV175" s="95">
        <v>0</v>
      </c>
      <c r="AW175" s="95">
        <v>0</v>
      </c>
      <c r="AX175" s="95">
        <v>0</v>
      </c>
      <c r="AY175" s="95">
        <v>0</v>
      </c>
      <c r="AZ175" s="95">
        <v>2246400</v>
      </c>
      <c r="BA175" s="95">
        <v>1996000</v>
      </c>
      <c r="BB175" s="95">
        <v>0</v>
      </c>
      <c r="BC175" s="95">
        <v>43859</v>
      </c>
      <c r="BD175" s="95">
        <v>4184900</v>
      </c>
      <c r="BE175" s="95">
        <v>0</v>
      </c>
      <c r="BF175" s="95">
        <v>916700</v>
      </c>
      <c r="BG175" s="95">
        <v>4836460</v>
      </c>
      <c r="BH175" s="95">
        <v>1023150</v>
      </c>
      <c r="BI175" s="95">
        <v>2450800</v>
      </c>
      <c r="BJ175" s="95">
        <v>193000</v>
      </c>
      <c r="BK175" s="95">
        <v>0</v>
      </c>
      <c r="BL175" s="95">
        <v>0</v>
      </c>
      <c r="BM175" s="95">
        <v>982397</v>
      </c>
      <c r="BN175" s="95">
        <v>836552</v>
      </c>
      <c r="BO175" s="95">
        <v>2226000</v>
      </c>
      <c r="BP175" s="95">
        <v>300298</v>
      </c>
      <c r="BQ175" s="95">
        <v>0</v>
      </c>
      <c r="BR175" s="121">
        <v>220000</v>
      </c>
      <c r="BS175" s="95">
        <v>299000</v>
      </c>
      <c r="BT175" s="121">
        <v>499356</v>
      </c>
      <c r="BU175" s="95">
        <v>2700000</v>
      </c>
      <c r="BV175" s="95">
        <v>329770</v>
      </c>
      <c r="BW175" s="121">
        <v>873905</v>
      </c>
      <c r="BX175" s="121">
        <v>2069278</v>
      </c>
      <c r="BY175" s="95">
        <v>148000</v>
      </c>
      <c r="BZ175" s="121">
        <v>246862</v>
      </c>
      <c r="CA175" s="121">
        <v>0</v>
      </c>
      <c r="CB175" s="121">
        <v>1653002.5</v>
      </c>
      <c r="CC175" s="121">
        <v>940000</v>
      </c>
      <c r="CD175" s="121">
        <v>0</v>
      </c>
      <c r="CE175" s="121">
        <v>263998.71999999997</v>
      </c>
      <c r="CF175" s="121">
        <v>202992.5</v>
      </c>
      <c r="CG175" s="121">
        <v>0</v>
      </c>
      <c r="CH175" s="121">
        <v>963000</v>
      </c>
      <c r="CI175" s="95">
        <v>0</v>
      </c>
      <c r="CJ175" s="121">
        <v>2822061</v>
      </c>
      <c r="CK175" s="95">
        <v>0</v>
      </c>
      <c r="CL175" s="121">
        <v>83200</v>
      </c>
    </row>
    <row r="176" spans="1:90" ht="13.2" customHeight="1" x14ac:dyDescent="0.25">
      <c r="A176" s="93" t="s">
        <v>1762</v>
      </c>
      <c r="B176" s="94" t="s">
        <v>1283</v>
      </c>
      <c r="C176" s="95">
        <v>-10664690.5</v>
      </c>
      <c r="D176" s="95">
        <v>0</v>
      </c>
      <c r="E176" s="95">
        <v>-3331467.44</v>
      </c>
      <c r="F176" s="95">
        <v>0</v>
      </c>
      <c r="G176" s="95">
        <v>-4020719.13</v>
      </c>
      <c r="H176" s="95">
        <v>-2390124.2400000002</v>
      </c>
      <c r="I176" s="95">
        <v>0</v>
      </c>
      <c r="J176" s="95">
        <v>0</v>
      </c>
      <c r="K176" s="95">
        <v>0</v>
      </c>
      <c r="L176" s="95">
        <v>-2174406.31</v>
      </c>
      <c r="M176" s="95">
        <v>0</v>
      </c>
      <c r="N176" s="95">
        <v>0</v>
      </c>
      <c r="O176" s="95">
        <v>-7925026.8799999999</v>
      </c>
      <c r="P176" s="95">
        <v>-435635.7</v>
      </c>
      <c r="Q176" s="95">
        <v>-1234491.6000000001</v>
      </c>
      <c r="R176" s="95">
        <v>-1488876.08</v>
      </c>
      <c r="S176" s="95">
        <v>-3633578.02</v>
      </c>
      <c r="T176" s="95">
        <v>-2886211.62</v>
      </c>
      <c r="U176" s="95">
        <v>-209538.83</v>
      </c>
      <c r="V176" s="95">
        <v>0</v>
      </c>
      <c r="W176" s="95">
        <v>0</v>
      </c>
      <c r="X176" s="95">
        <v>0</v>
      </c>
      <c r="Y176" s="95">
        <v>-992002.18</v>
      </c>
      <c r="Z176" s="95">
        <v>-63900.22</v>
      </c>
      <c r="AA176" s="95">
        <v>0</v>
      </c>
      <c r="AB176" s="95">
        <v>-1126315.0900000001</v>
      </c>
      <c r="AC176" s="95">
        <v>-3603527</v>
      </c>
      <c r="AD176" s="95">
        <v>-3489783.41</v>
      </c>
      <c r="AE176" s="95">
        <v>-3102471.84</v>
      </c>
      <c r="AF176" s="95">
        <v>-203701.79</v>
      </c>
      <c r="AG176" s="95">
        <v>-14116.23</v>
      </c>
      <c r="AH176" s="95">
        <v>0</v>
      </c>
      <c r="AI176" s="95">
        <v>0</v>
      </c>
      <c r="AJ176" s="95">
        <v>0</v>
      </c>
      <c r="AK176" s="95">
        <v>-18753543.359999999</v>
      </c>
      <c r="AL176" s="95">
        <v>0</v>
      </c>
      <c r="AM176" s="95">
        <v>0</v>
      </c>
      <c r="AN176" s="95">
        <v>-5584444.6699999999</v>
      </c>
      <c r="AO176" s="95">
        <v>0</v>
      </c>
      <c r="AP176" s="95">
        <v>0</v>
      </c>
      <c r="AQ176" s="95">
        <v>0</v>
      </c>
      <c r="AR176" s="95">
        <v>-19027592.640000001</v>
      </c>
      <c r="AS176" s="95">
        <v>-2458237.21</v>
      </c>
      <c r="AT176" s="95">
        <v>-3738400.97</v>
      </c>
      <c r="AU176" s="95">
        <v>-1322645.1599999999</v>
      </c>
      <c r="AV176" s="95">
        <v>0</v>
      </c>
      <c r="AW176" s="95">
        <v>-445360</v>
      </c>
      <c r="AX176" s="95">
        <v>-16803.53</v>
      </c>
      <c r="AY176" s="95">
        <v>-482616.65</v>
      </c>
      <c r="AZ176" s="95">
        <v>-369457.67</v>
      </c>
      <c r="BA176" s="95">
        <v>-5805819.9100000001</v>
      </c>
      <c r="BB176" s="95">
        <v>-10578365.689999999</v>
      </c>
      <c r="BC176" s="95">
        <v>-540667.41</v>
      </c>
      <c r="BD176" s="95">
        <v>-4443983.3</v>
      </c>
      <c r="BE176" s="95">
        <v>0</v>
      </c>
      <c r="BF176" s="95">
        <v>-2284733.4700000002</v>
      </c>
      <c r="BG176" s="95">
        <v>-13641143.01</v>
      </c>
      <c r="BH176" s="95">
        <v>-5780857.5899999999</v>
      </c>
      <c r="BI176" s="95">
        <v>-2080333.07</v>
      </c>
      <c r="BJ176" s="95">
        <v>-2876712.95</v>
      </c>
      <c r="BK176" s="95">
        <v>0</v>
      </c>
      <c r="BL176" s="95">
        <v>0</v>
      </c>
      <c r="BM176" s="95">
        <v>-654824</v>
      </c>
      <c r="BN176" s="95">
        <v>-900961.32</v>
      </c>
      <c r="BO176" s="95">
        <v>-3613221.48</v>
      </c>
      <c r="BP176" s="95">
        <v>0</v>
      </c>
      <c r="BQ176" s="95">
        <v>-223470</v>
      </c>
      <c r="BR176" s="121">
        <v>-27485467.010000002</v>
      </c>
      <c r="BS176" s="121">
        <v>0</v>
      </c>
      <c r="BT176" s="121">
        <v>-2838393.33</v>
      </c>
      <c r="BU176" s="95">
        <v>0</v>
      </c>
      <c r="BV176" s="95">
        <v>0</v>
      </c>
      <c r="BW176" s="95">
        <v>-301166.45</v>
      </c>
      <c r="BX176" s="121">
        <v>-4722191.26</v>
      </c>
      <c r="BY176" s="95">
        <v>0</v>
      </c>
      <c r="BZ176" s="121">
        <v>-811764.51</v>
      </c>
      <c r="CA176" s="121">
        <v>-3152910.95</v>
      </c>
      <c r="CB176" s="121">
        <v>-1756053.96</v>
      </c>
      <c r="CC176" s="95">
        <v>-5350485.29</v>
      </c>
      <c r="CD176" s="95">
        <v>-3176483.49</v>
      </c>
      <c r="CE176" s="121">
        <v>-2259966.94</v>
      </c>
      <c r="CF176" s="121">
        <v>-693333.33</v>
      </c>
      <c r="CG176" s="121">
        <v>-881332.02</v>
      </c>
      <c r="CH176" s="121">
        <v>-2022219.75</v>
      </c>
      <c r="CI176" s="95">
        <v>0</v>
      </c>
      <c r="CJ176" s="121">
        <v>-4165552.9</v>
      </c>
      <c r="CK176" s="95">
        <v>0</v>
      </c>
      <c r="CL176" s="121">
        <v>-138306.81</v>
      </c>
    </row>
    <row r="177" spans="1:90" ht="13.2" customHeight="1" x14ac:dyDescent="0.25">
      <c r="A177" s="93" t="s">
        <v>1763</v>
      </c>
      <c r="B177" s="94" t="s">
        <v>209</v>
      </c>
      <c r="C177" s="95">
        <v>-596134.35</v>
      </c>
      <c r="D177" s="95">
        <v>0</v>
      </c>
      <c r="E177" s="95">
        <v>-453119.38</v>
      </c>
      <c r="F177" s="95">
        <v>0</v>
      </c>
      <c r="G177" s="95">
        <v>-1482800.25</v>
      </c>
      <c r="H177" s="95">
        <v>-7913149.6900000004</v>
      </c>
      <c r="I177" s="95">
        <v>0</v>
      </c>
      <c r="J177" s="95">
        <v>-7071021.8700000001</v>
      </c>
      <c r="K177" s="95">
        <v>-994807.21</v>
      </c>
      <c r="L177" s="95">
        <v>-1128484.32</v>
      </c>
      <c r="M177" s="95">
        <v>-13788300.73</v>
      </c>
      <c r="N177" s="95">
        <v>-123876.52</v>
      </c>
      <c r="O177" s="95">
        <v>-19291411.800000001</v>
      </c>
      <c r="P177" s="95">
        <v>-5856296.9900000002</v>
      </c>
      <c r="Q177" s="95">
        <v>-8539694.5999999996</v>
      </c>
      <c r="R177" s="95">
        <v>-11516467.470000001</v>
      </c>
      <c r="S177" s="95">
        <v>-1091261.99</v>
      </c>
      <c r="T177" s="95">
        <v>-1642363.28</v>
      </c>
      <c r="U177" s="95">
        <v>-1334326.77</v>
      </c>
      <c r="V177" s="95">
        <v>-1193681.27</v>
      </c>
      <c r="W177" s="95">
        <v>-23550823.73</v>
      </c>
      <c r="X177" s="95">
        <v>-3389264.25</v>
      </c>
      <c r="Y177" s="95">
        <v>-4021294.49</v>
      </c>
      <c r="Z177" s="95">
        <v>-607580.52</v>
      </c>
      <c r="AA177" s="95">
        <v>-47612.800000000003</v>
      </c>
      <c r="AB177" s="95">
        <v>-306457.64</v>
      </c>
      <c r="AC177" s="95">
        <v>-2110408.2599999998</v>
      </c>
      <c r="AD177" s="95">
        <v>-1136162.55</v>
      </c>
      <c r="AE177" s="95">
        <v>-948195.18</v>
      </c>
      <c r="AF177" s="95">
        <v>-630230.74</v>
      </c>
      <c r="AG177" s="95">
        <v>-2101928.2400000002</v>
      </c>
      <c r="AH177" s="95">
        <v>-7599143.8399999999</v>
      </c>
      <c r="AI177" s="95">
        <v>-2549595.6</v>
      </c>
      <c r="AJ177" s="95">
        <v>-892663.89</v>
      </c>
      <c r="AK177" s="95">
        <v>-50326924.759999998</v>
      </c>
      <c r="AL177" s="95">
        <v>-1577042.13</v>
      </c>
      <c r="AM177" s="95">
        <v>-1255646.05</v>
      </c>
      <c r="AN177" s="95">
        <v>-35148561.939999998</v>
      </c>
      <c r="AO177" s="95">
        <v>-3155487.48</v>
      </c>
      <c r="AP177" s="95">
        <v>-4418335.4800000004</v>
      </c>
      <c r="AQ177" s="95">
        <v>-40413.949999999997</v>
      </c>
      <c r="AR177" s="95">
        <v>-26139618.27</v>
      </c>
      <c r="AS177" s="95">
        <v>-2195613.34</v>
      </c>
      <c r="AT177" s="95">
        <v>-13672250.51</v>
      </c>
      <c r="AU177" s="95">
        <v>-9721003.0999999996</v>
      </c>
      <c r="AV177" s="95">
        <v>-116188.55</v>
      </c>
      <c r="AW177" s="95">
        <v>-626883.35</v>
      </c>
      <c r="AX177" s="95">
        <v>-26159254.82</v>
      </c>
      <c r="AY177" s="95">
        <v>-433765.08</v>
      </c>
      <c r="AZ177" s="95">
        <v>-1889217.58</v>
      </c>
      <c r="BA177" s="95">
        <v>-23588509.289999999</v>
      </c>
      <c r="BB177" s="95">
        <v>-39530671.950000003</v>
      </c>
      <c r="BC177" s="95">
        <v>-59644286.240000002</v>
      </c>
      <c r="BD177" s="95">
        <v>-13862069.800000001</v>
      </c>
      <c r="BE177" s="95">
        <v>-573203.64</v>
      </c>
      <c r="BF177" s="95">
        <v>-18579927.41</v>
      </c>
      <c r="BG177" s="95">
        <v>-38685876.109999999</v>
      </c>
      <c r="BH177" s="95">
        <v>-569792.59</v>
      </c>
      <c r="BI177" s="95">
        <v>-454400.84</v>
      </c>
      <c r="BJ177" s="95">
        <v>-1097647.28</v>
      </c>
      <c r="BK177" s="95">
        <v>-218666.8</v>
      </c>
      <c r="BL177" s="95">
        <v>-4018333.33</v>
      </c>
      <c r="BM177" s="95">
        <v>-5598206.46</v>
      </c>
      <c r="BN177" s="95">
        <v>-2496309.6</v>
      </c>
      <c r="BO177" s="95">
        <v>-4459040</v>
      </c>
      <c r="BP177" s="95">
        <v>-706310.16</v>
      </c>
      <c r="BQ177" s="95">
        <v>-1036436.05</v>
      </c>
      <c r="BR177" s="121">
        <v>-222882887.69999999</v>
      </c>
      <c r="BS177" s="121">
        <v>-751441.26</v>
      </c>
      <c r="BT177" s="121">
        <v>-3628666.19</v>
      </c>
      <c r="BU177" s="121">
        <v>0</v>
      </c>
      <c r="BV177" s="121">
        <v>0</v>
      </c>
      <c r="BW177" s="121">
        <v>0</v>
      </c>
      <c r="BX177" s="121">
        <v>-19247020.100000001</v>
      </c>
      <c r="BY177" s="121">
        <v>0</v>
      </c>
      <c r="BZ177" s="121">
        <v>-4063719.25</v>
      </c>
      <c r="CA177" s="121">
        <v>-683566.29</v>
      </c>
      <c r="CB177" s="95">
        <v>-1960539.37</v>
      </c>
      <c r="CC177" s="121">
        <v>0</v>
      </c>
      <c r="CD177" s="121">
        <v>0</v>
      </c>
      <c r="CE177" s="121">
        <v>-2444783.73</v>
      </c>
      <c r="CF177" s="121">
        <v>-3983873.65</v>
      </c>
      <c r="CG177" s="121">
        <v>-711533.07</v>
      </c>
      <c r="CH177" s="121">
        <v>-612671.52</v>
      </c>
      <c r="CI177" s="95">
        <v>0</v>
      </c>
      <c r="CJ177" s="95">
        <v>-27198641.920000002</v>
      </c>
      <c r="CK177" s="121">
        <v>-14899.98</v>
      </c>
      <c r="CL177" s="121">
        <v>-404738.85</v>
      </c>
    </row>
    <row r="178" spans="1:90" ht="13.2" customHeight="1" x14ac:dyDescent="0.25">
      <c r="A178" s="93" t="s">
        <v>1764</v>
      </c>
      <c r="B178" s="94" t="s">
        <v>1284</v>
      </c>
      <c r="C178" s="95">
        <v>-690720.09</v>
      </c>
      <c r="D178" s="95">
        <v>-523315.86</v>
      </c>
      <c r="E178" s="95">
        <v>-844080.48</v>
      </c>
      <c r="F178" s="95">
        <v>-1341591.5</v>
      </c>
      <c r="G178" s="95">
        <v>-262299.01</v>
      </c>
      <c r="H178" s="95">
        <v>-96999</v>
      </c>
      <c r="I178" s="95">
        <v>0</v>
      </c>
      <c r="J178" s="95">
        <v>0</v>
      </c>
      <c r="K178" s="95">
        <v>-1404393.27</v>
      </c>
      <c r="L178" s="95">
        <v>-1129606.33</v>
      </c>
      <c r="M178" s="95">
        <v>-135162.89000000001</v>
      </c>
      <c r="N178" s="95">
        <v>-194769.12</v>
      </c>
      <c r="O178" s="95">
        <v>-1763196.78</v>
      </c>
      <c r="P178" s="95">
        <v>-78127.710000000006</v>
      </c>
      <c r="Q178" s="95">
        <v>-1402603.46</v>
      </c>
      <c r="R178" s="95">
        <v>-1291751.08</v>
      </c>
      <c r="S178" s="95">
        <v>0</v>
      </c>
      <c r="T178" s="95">
        <v>-955418.78</v>
      </c>
      <c r="U178" s="95">
        <v>-42733.35</v>
      </c>
      <c r="V178" s="95">
        <v>-58221.760000000002</v>
      </c>
      <c r="W178" s="95">
        <v>-1440123.01</v>
      </c>
      <c r="X178" s="95">
        <v>-375061.49</v>
      </c>
      <c r="Y178" s="95">
        <v>-1275414.3500000001</v>
      </c>
      <c r="Z178" s="95">
        <v>-20256.93</v>
      </c>
      <c r="AA178" s="95">
        <v>-269723.52000000002</v>
      </c>
      <c r="AB178" s="95">
        <v>0</v>
      </c>
      <c r="AC178" s="95">
        <v>0</v>
      </c>
      <c r="AD178" s="95">
        <v>0</v>
      </c>
      <c r="AE178" s="95">
        <v>-232685.21</v>
      </c>
      <c r="AF178" s="95">
        <v>-260432.46</v>
      </c>
      <c r="AG178" s="95">
        <v>-1106139.49</v>
      </c>
      <c r="AH178" s="95">
        <v>-711583.08</v>
      </c>
      <c r="AI178" s="95">
        <v>-275558.49</v>
      </c>
      <c r="AJ178" s="95">
        <v>-930462.22</v>
      </c>
      <c r="AK178" s="95">
        <v>-1414375.03</v>
      </c>
      <c r="AL178" s="95">
        <v>-63919.83</v>
      </c>
      <c r="AM178" s="95">
        <v>-150000</v>
      </c>
      <c r="AN178" s="95">
        <v>-675010.23</v>
      </c>
      <c r="AO178" s="95">
        <v>-2311330.08</v>
      </c>
      <c r="AP178" s="95">
        <v>-1462158.94</v>
      </c>
      <c r="AQ178" s="95">
        <v>-3280901.02</v>
      </c>
      <c r="AR178" s="95">
        <v>-2034996.99</v>
      </c>
      <c r="AS178" s="95">
        <v>-690636.61</v>
      </c>
      <c r="AT178" s="95">
        <v>-1519932.62</v>
      </c>
      <c r="AU178" s="95">
        <v>-4345928.74</v>
      </c>
      <c r="AV178" s="95">
        <v>-418550.16</v>
      </c>
      <c r="AW178" s="95">
        <v>-325288.87</v>
      </c>
      <c r="AX178" s="95">
        <v>0</v>
      </c>
      <c r="AY178" s="95">
        <v>-4037144.49</v>
      </c>
      <c r="AZ178" s="95">
        <v>-4382274.74</v>
      </c>
      <c r="BA178" s="95">
        <v>-2294462.73</v>
      </c>
      <c r="BB178" s="95">
        <v>-3533645.49</v>
      </c>
      <c r="BC178" s="95">
        <v>-139194.20000000001</v>
      </c>
      <c r="BD178" s="95">
        <v>-3790170.87</v>
      </c>
      <c r="BE178" s="95">
        <v>0</v>
      </c>
      <c r="BF178" s="95">
        <v>-638303.52</v>
      </c>
      <c r="BG178" s="95">
        <v>0</v>
      </c>
      <c r="BH178" s="95">
        <v>0</v>
      </c>
      <c r="BI178" s="95">
        <v>0</v>
      </c>
      <c r="BJ178" s="95">
        <v>-1007984.9</v>
      </c>
      <c r="BK178" s="95">
        <v>-135666.85</v>
      </c>
      <c r="BL178" s="95">
        <v>-348984.6</v>
      </c>
      <c r="BM178" s="95">
        <v>-255480.12</v>
      </c>
      <c r="BN178" s="95">
        <v>-821223.1</v>
      </c>
      <c r="BO178" s="95">
        <v>-515666.66</v>
      </c>
      <c r="BP178" s="95">
        <v>-188054.74</v>
      </c>
      <c r="BQ178" s="95">
        <v>-777833.5</v>
      </c>
      <c r="BR178" s="121">
        <v>-32043336.530000001</v>
      </c>
      <c r="BS178" s="121">
        <v>-732049.08</v>
      </c>
      <c r="BT178" s="95">
        <v>-576758.34</v>
      </c>
      <c r="BU178" s="95">
        <v>-3095101.19</v>
      </c>
      <c r="BV178" s="95">
        <v>-933255.04</v>
      </c>
      <c r="BW178" s="95">
        <v>-1271268.31</v>
      </c>
      <c r="BX178" s="121">
        <v>-803953.79</v>
      </c>
      <c r="BY178" s="121">
        <v>-543253.43000000005</v>
      </c>
      <c r="BZ178" s="121">
        <v>-891710.01</v>
      </c>
      <c r="CA178" s="95">
        <v>-69305</v>
      </c>
      <c r="CB178" s="121">
        <v>0</v>
      </c>
      <c r="CC178" s="121">
        <v>-1006616.71</v>
      </c>
      <c r="CD178" s="95">
        <v>-4780151.22</v>
      </c>
      <c r="CE178" s="121">
        <v>-208056.19</v>
      </c>
      <c r="CF178" s="121">
        <v>-213793.33</v>
      </c>
      <c r="CG178" s="95">
        <v>-335498.45</v>
      </c>
      <c r="CH178" s="95">
        <v>-2136167.02</v>
      </c>
      <c r="CI178" s="95">
        <v>-8617.98</v>
      </c>
      <c r="CJ178" s="95">
        <v>0</v>
      </c>
      <c r="CK178" s="121">
        <v>-545160</v>
      </c>
      <c r="CL178" s="121">
        <v>-455656.33</v>
      </c>
    </row>
    <row r="179" spans="1:90" ht="13.2" customHeight="1" x14ac:dyDescent="0.25">
      <c r="A179" s="93" t="s">
        <v>1765</v>
      </c>
      <c r="B179" s="94" t="s">
        <v>1285</v>
      </c>
      <c r="C179" s="95">
        <v>-1443274.33</v>
      </c>
      <c r="D179" s="95">
        <v>-782035.46</v>
      </c>
      <c r="E179" s="95">
        <v>-2047533.81</v>
      </c>
      <c r="F179" s="95">
        <v>-2037625.92</v>
      </c>
      <c r="G179" s="95">
        <v>-523343.21</v>
      </c>
      <c r="H179" s="95">
        <v>-1358629.12</v>
      </c>
      <c r="I179" s="95">
        <v>0</v>
      </c>
      <c r="J179" s="95">
        <v>-208781.62</v>
      </c>
      <c r="K179" s="95">
        <v>-5408483.6100000003</v>
      </c>
      <c r="L179" s="95">
        <v>-329450.74</v>
      </c>
      <c r="M179" s="95">
        <v>-4562163.2</v>
      </c>
      <c r="N179" s="95">
        <v>-46676.6</v>
      </c>
      <c r="O179" s="95">
        <v>-4900588.6500000004</v>
      </c>
      <c r="P179" s="95">
        <v>-361799.63</v>
      </c>
      <c r="Q179" s="95">
        <v>-1560096.41</v>
      </c>
      <c r="R179" s="95">
        <v>-663094.6</v>
      </c>
      <c r="S179" s="95">
        <v>-508105.69</v>
      </c>
      <c r="T179" s="95">
        <v>-273430.03000000003</v>
      </c>
      <c r="U179" s="95">
        <v>-586894.69999999995</v>
      </c>
      <c r="V179" s="95">
        <v>-303082.84000000003</v>
      </c>
      <c r="W179" s="95">
        <v>-4355167.8</v>
      </c>
      <c r="X179" s="95">
        <v>-1848269.12</v>
      </c>
      <c r="Y179" s="95">
        <v>-2218847.56</v>
      </c>
      <c r="Z179" s="95">
        <v>-2037285.54</v>
      </c>
      <c r="AA179" s="95">
        <v>-846176.92</v>
      </c>
      <c r="AB179" s="95">
        <v>-110176.56</v>
      </c>
      <c r="AC179" s="95">
        <v>-1884442.25</v>
      </c>
      <c r="AD179" s="95">
        <v>-2421075.48</v>
      </c>
      <c r="AE179" s="95">
        <v>0</v>
      </c>
      <c r="AF179" s="95">
        <v>-326939.21999999997</v>
      </c>
      <c r="AG179" s="95">
        <v>-237215.01</v>
      </c>
      <c r="AH179" s="95">
        <v>-750607.26</v>
      </c>
      <c r="AI179" s="95">
        <v>-308521.81</v>
      </c>
      <c r="AJ179" s="95">
        <v>-181000.01</v>
      </c>
      <c r="AK179" s="95">
        <v>-8565392.5600000005</v>
      </c>
      <c r="AL179" s="95">
        <v>-1342857.29</v>
      </c>
      <c r="AM179" s="95">
        <v>-459555.55</v>
      </c>
      <c r="AN179" s="95">
        <v>-2988760.7</v>
      </c>
      <c r="AO179" s="95">
        <v>-1979446.15</v>
      </c>
      <c r="AP179" s="95">
        <v>-2409952.7599999998</v>
      </c>
      <c r="AQ179" s="95">
        <v>-14544.45</v>
      </c>
      <c r="AR179" s="95">
        <v>-6215893.46</v>
      </c>
      <c r="AS179" s="95">
        <v>-2143746.5499999998</v>
      </c>
      <c r="AT179" s="95">
        <v>-3196805.79</v>
      </c>
      <c r="AU179" s="95">
        <v>-488634.89</v>
      </c>
      <c r="AV179" s="95">
        <v>-3162562.94</v>
      </c>
      <c r="AW179" s="95">
        <v>-53666.54</v>
      </c>
      <c r="AX179" s="95">
        <v>-433332.95</v>
      </c>
      <c r="AY179" s="95">
        <v>-110820.82</v>
      </c>
      <c r="AZ179" s="95">
        <v>-232308.54</v>
      </c>
      <c r="BA179" s="95">
        <v>-3497410.26</v>
      </c>
      <c r="BB179" s="95">
        <v>-503130.4</v>
      </c>
      <c r="BC179" s="95">
        <v>-778686.42</v>
      </c>
      <c r="BD179" s="95">
        <v>-3379933.14</v>
      </c>
      <c r="BE179" s="95">
        <v>-1244946.54</v>
      </c>
      <c r="BF179" s="95">
        <v>-1092547.3999999999</v>
      </c>
      <c r="BG179" s="95">
        <v>-6084284.7199999997</v>
      </c>
      <c r="BH179" s="95">
        <v>-1108831.8799999999</v>
      </c>
      <c r="BI179" s="95">
        <v>-1647881.93</v>
      </c>
      <c r="BJ179" s="95">
        <v>-787395.87</v>
      </c>
      <c r="BK179" s="95">
        <v>-851328.28</v>
      </c>
      <c r="BL179" s="95">
        <v>0</v>
      </c>
      <c r="BM179" s="95">
        <v>-3023301.41</v>
      </c>
      <c r="BN179" s="95">
        <v>-691546.51</v>
      </c>
      <c r="BO179" s="95">
        <v>-994010.88</v>
      </c>
      <c r="BP179" s="95">
        <v>-1382565.89</v>
      </c>
      <c r="BQ179" s="95">
        <v>-493417.21</v>
      </c>
      <c r="BR179" s="121">
        <v>-2875553</v>
      </c>
      <c r="BS179" s="95">
        <v>-1248997.26</v>
      </c>
      <c r="BT179" s="121">
        <v>0</v>
      </c>
      <c r="BU179" s="95">
        <v>0</v>
      </c>
      <c r="BV179" s="95">
        <v>0</v>
      </c>
      <c r="BW179" s="95">
        <v>0</v>
      </c>
      <c r="BX179" s="121">
        <v>-1100453.81</v>
      </c>
      <c r="BY179" s="121">
        <v>0</v>
      </c>
      <c r="BZ179" s="95">
        <v>-2732945.55</v>
      </c>
      <c r="CA179" s="95">
        <v>0</v>
      </c>
      <c r="CB179" s="95">
        <v>-1700438.24</v>
      </c>
      <c r="CC179" s="121">
        <v>-187202.55</v>
      </c>
      <c r="CD179" s="95">
        <v>0</v>
      </c>
      <c r="CE179" s="95">
        <v>-41888.76</v>
      </c>
      <c r="CF179" s="121">
        <v>-612453.32999999996</v>
      </c>
      <c r="CG179" s="95">
        <v>0</v>
      </c>
      <c r="CH179" s="95">
        <v>0</v>
      </c>
      <c r="CI179" s="95">
        <v>0</v>
      </c>
      <c r="CJ179" s="95">
        <v>0</v>
      </c>
      <c r="CK179" s="95">
        <v>-2835817.48</v>
      </c>
      <c r="CL179" s="121">
        <v>-613354.11</v>
      </c>
    </row>
    <row r="180" spans="1:90" ht="13.2" customHeight="1" x14ac:dyDescent="0.25">
      <c r="A180" s="93" t="s">
        <v>1766</v>
      </c>
      <c r="B180" s="94" t="s">
        <v>1286</v>
      </c>
      <c r="C180" s="95">
        <v>0</v>
      </c>
      <c r="D180" s="95">
        <v>-152029</v>
      </c>
      <c r="E180" s="95">
        <v>0</v>
      </c>
      <c r="F180" s="95">
        <v>0</v>
      </c>
      <c r="G180" s="95">
        <v>0</v>
      </c>
      <c r="H180" s="95">
        <v>0</v>
      </c>
      <c r="I180" s="95">
        <v>-124604.06</v>
      </c>
      <c r="J180" s="95">
        <v>0</v>
      </c>
      <c r="K180" s="95">
        <v>0</v>
      </c>
      <c r="L180" s="95">
        <v>0</v>
      </c>
      <c r="M180" s="95">
        <v>0</v>
      </c>
      <c r="N180" s="95">
        <v>0</v>
      </c>
      <c r="O180" s="95">
        <v>0</v>
      </c>
      <c r="P180" s="95">
        <v>-121642.43</v>
      </c>
      <c r="Q180" s="95">
        <v>0</v>
      </c>
      <c r="R180" s="95">
        <v>0</v>
      </c>
      <c r="S180" s="95">
        <v>-16000</v>
      </c>
      <c r="T180" s="95">
        <v>0</v>
      </c>
      <c r="U180" s="95">
        <v>0</v>
      </c>
      <c r="V180" s="95">
        <v>0</v>
      </c>
      <c r="W180" s="95">
        <v>0</v>
      </c>
      <c r="X180" s="95">
        <v>-45688.98</v>
      </c>
      <c r="Y180" s="95">
        <v>0</v>
      </c>
      <c r="Z180" s="95">
        <v>0</v>
      </c>
      <c r="AA180" s="95">
        <v>-49699.98</v>
      </c>
      <c r="AB180" s="95">
        <v>0</v>
      </c>
      <c r="AC180" s="95">
        <v>0</v>
      </c>
      <c r="AD180" s="95">
        <v>0</v>
      </c>
      <c r="AE180" s="95">
        <v>0</v>
      </c>
      <c r="AF180" s="95">
        <v>0</v>
      </c>
      <c r="AG180" s="95">
        <v>-28499</v>
      </c>
      <c r="AH180" s="95">
        <v>0</v>
      </c>
      <c r="AI180" s="95">
        <v>0</v>
      </c>
      <c r="AJ180" s="95">
        <v>0</v>
      </c>
      <c r="AK180" s="95">
        <v>-33603.360000000001</v>
      </c>
      <c r="AL180" s="95">
        <v>0</v>
      </c>
      <c r="AM180" s="95">
        <v>0</v>
      </c>
      <c r="AN180" s="95">
        <v>0</v>
      </c>
      <c r="AO180" s="95">
        <v>0</v>
      </c>
      <c r="AP180" s="95">
        <v>-79886.2</v>
      </c>
      <c r="AQ180" s="95">
        <v>0</v>
      </c>
      <c r="AR180" s="95">
        <v>0</v>
      </c>
      <c r="AS180" s="95">
        <v>0</v>
      </c>
      <c r="AT180" s="95">
        <v>-119075.14</v>
      </c>
      <c r="AU180" s="95">
        <v>-1650336.67</v>
      </c>
      <c r="AV180" s="95">
        <v>0</v>
      </c>
      <c r="AW180" s="95">
        <v>0</v>
      </c>
      <c r="AX180" s="95">
        <v>-61999</v>
      </c>
      <c r="AY180" s="95">
        <v>0</v>
      </c>
      <c r="AZ180" s="95">
        <v>0</v>
      </c>
      <c r="BA180" s="95">
        <v>0</v>
      </c>
      <c r="BB180" s="95">
        <v>-1422409.06</v>
      </c>
      <c r="BC180" s="95">
        <v>-124737.78</v>
      </c>
      <c r="BD180" s="95">
        <v>0</v>
      </c>
      <c r="BE180" s="95">
        <v>-53905.760000000002</v>
      </c>
      <c r="BF180" s="95">
        <v>-148127.1</v>
      </c>
      <c r="BG180" s="95">
        <v>-5831057.6100000003</v>
      </c>
      <c r="BH180" s="95">
        <v>-161388.26</v>
      </c>
      <c r="BI180" s="95">
        <v>-551616.14</v>
      </c>
      <c r="BJ180" s="95">
        <v>-397081.83</v>
      </c>
      <c r="BK180" s="95">
        <v>0</v>
      </c>
      <c r="BL180" s="95">
        <v>0</v>
      </c>
      <c r="BM180" s="95">
        <v>-921904.46</v>
      </c>
      <c r="BN180" s="95">
        <v>0</v>
      </c>
      <c r="BO180" s="95">
        <v>-2286273.25</v>
      </c>
      <c r="BP180" s="95">
        <v>-285137.40000000002</v>
      </c>
      <c r="BQ180" s="95">
        <v>-64244.22</v>
      </c>
      <c r="BR180" s="121">
        <v>-2753133.19</v>
      </c>
      <c r="BS180" s="95">
        <v>0</v>
      </c>
      <c r="BT180" s="121">
        <v>-91482</v>
      </c>
      <c r="BU180" s="95">
        <v>-76754.37</v>
      </c>
      <c r="BV180" s="95">
        <v>0</v>
      </c>
      <c r="BW180" s="121">
        <v>0</v>
      </c>
      <c r="BX180" s="95">
        <v>-1394577.01</v>
      </c>
      <c r="BY180" s="95">
        <v>-213966.03</v>
      </c>
      <c r="BZ180" s="121">
        <v>0</v>
      </c>
      <c r="CA180" s="95">
        <v>0</v>
      </c>
      <c r="CB180" s="95">
        <v>0</v>
      </c>
      <c r="CC180" s="95">
        <v>-5513.76</v>
      </c>
      <c r="CD180" s="95">
        <v>0</v>
      </c>
      <c r="CE180" s="121">
        <v>0</v>
      </c>
      <c r="CF180" s="95">
        <v>-45949.279999999999</v>
      </c>
      <c r="CG180" s="95">
        <v>0</v>
      </c>
      <c r="CH180" s="95">
        <v>0</v>
      </c>
      <c r="CI180" s="95">
        <v>0</v>
      </c>
      <c r="CJ180" s="121">
        <v>0</v>
      </c>
      <c r="CK180" s="95">
        <v>0</v>
      </c>
      <c r="CL180" s="121">
        <v>-35250.18</v>
      </c>
    </row>
    <row r="181" spans="1:90" ht="13.2" customHeight="1" x14ac:dyDescent="0.25">
      <c r="A181" s="93" t="s">
        <v>1767</v>
      </c>
      <c r="B181" s="94" t="s">
        <v>1768</v>
      </c>
      <c r="C181" s="95">
        <v>0</v>
      </c>
      <c r="D181" s="95">
        <v>-4999999</v>
      </c>
      <c r="E181" s="95">
        <v>0</v>
      </c>
      <c r="F181" s="95">
        <v>0</v>
      </c>
      <c r="G181" s="95">
        <v>0</v>
      </c>
      <c r="H181" s="95">
        <v>0</v>
      </c>
      <c r="I181" s="95">
        <v>0</v>
      </c>
      <c r="J181" s="95">
        <v>0</v>
      </c>
      <c r="K181" s="95">
        <v>0</v>
      </c>
      <c r="L181" s="95">
        <v>0</v>
      </c>
      <c r="M181" s="95">
        <v>0</v>
      </c>
      <c r="N181" s="95">
        <v>0</v>
      </c>
      <c r="O181" s="95">
        <v>0</v>
      </c>
      <c r="P181" s="95">
        <v>0</v>
      </c>
      <c r="Q181" s="95">
        <v>0</v>
      </c>
      <c r="R181" s="95">
        <v>0</v>
      </c>
      <c r="S181" s="95">
        <v>0</v>
      </c>
      <c r="T181" s="95">
        <v>0</v>
      </c>
      <c r="U181" s="95">
        <v>0</v>
      </c>
      <c r="V181" s="95">
        <v>0</v>
      </c>
      <c r="W181" s="95">
        <v>0</v>
      </c>
      <c r="X181" s="95">
        <v>0</v>
      </c>
      <c r="Y181" s="95">
        <v>0</v>
      </c>
      <c r="Z181" s="95">
        <v>0</v>
      </c>
      <c r="AA181" s="95">
        <v>0</v>
      </c>
      <c r="AB181" s="95">
        <v>0</v>
      </c>
      <c r="AC181" s="95">
        <v>0</v>
      </c>
      <c r="AD181" s="95">
        <v>0</v>
      </c>
      <c r="AE181" s="95">
        <v>0</v>
      </c>
      <c r="AF181" s="95">
        <v>0</v>
      </c>
      <c r="AG181" s="95">
        <v>0</v>
      </c>
      <c r="AH181" s="95">
        <v>0</v>
      </c>
      <c r="AI181" s="95">
        <v>0</v>
      </c>
      <c r="AJ181" s="95">
        <v>-498166.66</v>
      </c>
      <c r="AK181" s="95">
        <v>-81133.61</v>
      </c>
      <c r="AL181" s="95">
        <v>0</v>
      </c>
      <c r="AM181" s="95">
        <v>0</v>
      </c>
      <c r="AN181" s="95">
        <v>0</v>
      </c>
      <c r="AO181" s="95">
        <v>0</v>
      </c>
      <c r="AP181" s="95">
        <v>0</v>
      </c>
      <c r="AQ181" s="95">
        <v>0</v>
      </c>
      <c r="AR181" s="95">
        <v>0</v>
      </c>
      <c r="AS181" s="95">
        <v>0</v>
      </c>
      <c r="AT181" s="95">
        <v>0</v>
      </c>
      <c r="AU181" s="95">
        <v>0</v>
      </c>
      <c r="AV181" s="95">
        <v>0</v>
      </c>
      <c r="AW181" s="95">
        <v>-69209.88</v>
      </c>
      <c r="AX181" s="95">
        <v>0</v>
      </c>
      <c r="AY181" s="95">
        <v>0</v>
      </c>
      <c r="AZ181" s="95">
        <v>-95200</v>
      </c>
      <c r="BA181" s="95">
        <v>0</v>
      </c>
      <c r="BB181" s="95">
        <v>-146000.37</v>
      </c>
      <c r="BC181" s="95">
        <v>-650000</v>
      </c>
      <c r="BD181" s="95">
        <v>-29993.32</v>
      </c>
      <c r="BE181" s="95">
        <v>0</v>
      </c>
      <c r="BF181" s="95">
        <v>-49713.3</v>
      </c>
      <c r="BG181" s="95">
        <v>-534971.73</v>
      </c>
      <c r="BH181" s="95">
        <v>-301842.71000000002</v>
      </c>
      <c r="BI181" s="95">
        <v>-462140.83</v>
      </c>
      <c r="BJ181" s="95">
        <v>-24972.22</v>
      </c>
      <c r="BK181" s="95">
        <v>-58676.4</v>
      </c>
      <c r="BL181" s="95">
        <v>0</v>
      </c>
      <c r="BM181" s="95">
        <v>0</v>
      </c>
      <c r="BN181" s="95">
        <v>0</v>
      </c>
      <c r="BO181" s="95">
        <v>-234610.02</v>
      </c>
      <c r="BP181" s="95">
        <v>0</v>
      </c>
      <c r="BQ181" s="95">
        <v>-3177500</v>
      </c>
      <c r="BR181" s="121">
        <v>-21590669.77</v>
      </c>
      <c r="BS181" s="95">
        <v>0</v>
      </c>
      <c r="BT181" s="121">
        <v>-30010.51</v>
      </c>
      <c r="BU181" s="121">
        <v>0</v>
      </c>
      <c r="BV181" s="95">
        <v>0</v>
      </c>
      <c r="BW181" s="95">
        <v>-20871.689999999999</v>
      </c>
      <c r="BX181" s="121">
        <v>-25212.27</v>
      </c>
      <c r="BY181" s="121">
        <v>0</v>
      </c>
      <c r="BZ181" s="121">
        <v>-930117</v>
      </c>
      <c r="CA181" s="95">
        <v>0</v>
      </c>
      <c r="CB181" s="95">
        <v>0</v>
      </c>
      <c r="CC181" s="95">
        <v>0</v>
      </c>
      <c r="CD181" s="95">
        <v>0</v>
      </c>
      <c r="CE181" s="95">
        <v>-89794.33</v>
      </c>
      <c r="CF181" s="95">
        <v>0</v>
      </c>
      <c r="CG181" s="95">
        <v>0</v>
      </c>
      <c r="CH181" s="121">
        <v>0</v>
      </c>
      <c r="CI181" s="95">
        <v>0</v>
      </c>
      <c r="CJ181" s="121">
        <v>-166794.75</v>
      </c>
      <c r="CK181" s="95">
        <v>0</v>
      </c>
      <c r="CL181" s="121">
        <v>-454426.69</v>
      </c>
    </row>
    <row r="182" spans="1:90" ht="13.2" customHeight="1" x14ac:dyDescent="0.25">
      <c r="A182" s="93" t="s">
        <v>1769</v>
      </c>
      <c r="B182" s="94" t="s">
        <v>1770</v>
      </c>
      <c r="C182" s="95">
        <v>0</v>
      </c>
      <c r="D182" s="95">
        <v>-2851312.44</v>
      </c>
      <c r="E182" s="95">
        <v>-199296</v>
      </c>
      <c r="F182" s="95">
        <v>0</v>
      </c>
      <c r="G182" s="95">
        <v>0</v>
      </c>
      <c r="H182" s="95">
        <v>-711716.25</v>
      </c>
      <c r="I182" s="95">
        <v>0</v>
      </c>
      <c r="J182" s="95">
        <v>0</v>
      </c>
      <c r="K182" s="95">
        <v>-2143247.9700000002</v>
      </c>
      <c r="L182" s="95">
        <v>0</v>
      </c>
      <c r="M182" s="95">
        <v>0</v>
      </c>
      <c r="N182" s="95">
        <v>0</v>
      </c>
      <c r="O182" s="95">
        <v>-653272.68000000005</v>
      </c>
      <c r="P182" s="95">
        <v>-329500.12</v>
      </c>
      <c r="Q182" s="95">
        <v>-2199897.2599999998</v>
      </c>
      <c r="R182" s="95">
        <v>-57988.89</v>
      </c>
      <c r="S182" s="95">
        <v>0</v>
      </c>
      <c r="T182" s="95">
        <v>0</v>
      </c>
      <c r="U182" s="95">
        <v>0</v>
      </c>
      <c r="V182" s="95">
        <v>0</v>
      </c>
      <c r="W182" s="95">
        <v>0</v>
      </c>
      <c r="X182" s="95">
        <v>-442012.48</v>
      </c>
      <c r="Y182" s="95">
        <v>-219371.5</v>
      </c>
      <c r="Z182" s="95">
        <v>0</v>
      </c>
      <c r="AA182" s="95">
        <v>0</v>
      </c>
      <c r="AB182" s="95">
        <v>-234793.31</v>
      </c>
      <c r="AC182" s="95">
        <v>0</v>
      </c>
      <c r="AD182" s="95">
        <v>-1289844.44</v>
      </c>
      <c r="AE182" s="95">
        <v>0</v>
      </c>
      <c r="AF182" s="95">
        <v>-95379.88</v>
      </c>
      <c r="AG182" s="95">
        <v>0</v>
      </c>
      <c r="AH182" s="95">
        <v>-1681540.56</v>
      </c>
      <c r="AI182" s="95">
        <v>-697852.08</v>
      </c>
      <c r="AJ182" s="95">
        <v>-24556.49</v>
      </c>
      <c r="AK182" s="95">
        <v>-827398.15</v>
      </c>
      <c r="AL182" s="95">
        <v>0</v>
      </c>
      <c r="AM182" s="95">
        <v>0</v>
      </c>
      <c r="AN182" s="95">
        <v>-1273077.3799999999</v>
      </c>
      <c r="AO182" s="95">
        <v>0</v>
      </c>
      <c r="AP182" s="95">
        <v>-1714738.09</v>
      </c>
      <c r="AQ182" s="95">
        <v>0</v>
      </c>
      <c r="AR182" s="95">
        <v>-1333684.6000000001</v>
      </c>
      <c r="AS182" s="95">
        <v>-665319.46</v>
      </c>
      <c r="AT182" s="95">
        <v>-587324.99</v>
      </c>
      <c r="AU182" s="95">
        <v>0</v>
      </c>
      <c r="AV182" s="95">
        <v>0</v>
      </c>
      <c r="AW182" s="95">
        <v>0</v>
      </c>
      <c r="AX182" s="95">
        <v>0</v>
      </c>
      <c r="AY182" s="95">
        <v>0</v>
      </c>
      <c r="AZ182" s="95">
        <v>-566383.89</v>
      </c>
      <c r="BA182" s="95">
        <v>0</v>
      </c>
      <c r="BB182" s="95">
        <v>0</v>
      </c>
      <c r="BC182" s="95">
        <v>-998270.24</v>
      </c>
      <c r="BD182" s="95">
        <v>-2336407.52</v>
      </c>
      <c r="BE182" s="95">
        <v>-474443.76</v>
      </c>
      <c r="BF182" s="95">
        <v>0</v>
      </c>
      <c r="BG182" s="95">
        <v>-16273276.09</v>
      </c>
      <c r="BH182" s="95">
        <v>-1366665.96</v>
      </c>
      <c r="BI182" s="95">
        <v>-964969.62</v>
      </c>
      <c r="BJ182" s="95">
        <v>-53560.56</v>
      </c>
      <c r="BK182" s="95">
        <v>-233950.11</v>
      </c>
      <c r="BL182" s="95">
        <v>0</v>
      </c>
      <c r="BM182" s="95">
        <v>0</v>
      </c>
      <c r="BN182" s="95">
        <v>-1513777.76</v>
      </c>
      <c r="BO182" s="95">
        <v>0</v>
      </c>
      <c r="BP182" s="95">
        <v>0</v>
      </c>
      <c r="BQ182" s="95">
        <v>-246304.06</v>
      </c>
      <c r="BR182" s="121">
        <v>-16664069.67</v>
      </c>
      <c r="BS182" s="95">
        <v>0</v>
      </c>
      <c r="BT182" s="121">
        <v>-73499</v>
      </c>
      <c r="BU182" s="95">
        <v>-1546843.75</v>
      </c>
      <c r="BV182" s="121">
        <v>0</v>
      </c>
      <c r="BW182" s="95">
        <v>0</v>
      </c>
      <c r="BX182" s="121">
        <v>-1013582.3</v>
      </c>
      <c r="BY182" s="95">
        <v>-48999</v>
      </c>
      <c r="BZ182" s="121">
        <v>-455388.96</v>
      </c>
      <c r="CA182" s="95">
        <v>0</v>
      </c>
      <c r="CB182" s="95">
        <v>0</v>
      </c>
      <c r="CC182" s="95">
        <v>0</v>
      </c>
      <c r="CD182" s="95">
        <v>0</v>
      </c>
      <c r="CE182" s="95">
        <v>0</v>
      </c>
      <c r="CF182" s="95">
        <v>0</v>
      </c>
      <c r="CG182" s="95">
        <v>0</v>
      </c>
      <c r="CH182" s="95">
        <v>-481666</v>
      </c>
      <c r="CI182" s="121">
        <v>0</v>
      </c>
      <c r="CJ182" s="121">
        <v>-744995.66</v>
      </c>
      <c r="CK182" s="95">
        <v>-924120.95</v>
      </c>
      <c r="CL182" s="95">
        <v>-160441.49</v>
      </c>
    </row>
    <row r="183" spans="1:90" ht="13.2" customHeight="1" x14ac:dyDescent="0.25">
      <c r="A183" s="93" t="s">
        <v>1771</v>
      </c>
      <c r="B183" s="94" t="s">
        <v>210</v>
      </c>
      <c r="C183" s="95">
        <v>0</v>
      </c>
      <c r="D183" s="95">
        <v>0</v>
      </c>
      <c r="E183" s="95">
        <v>-99899</v>
      </c>
      <c r="F183" s="95">
        <v>0</v>
      </c>
      <c r="G183" s="95">
        <v>0</v>
      </c>
      <c r="H183" s="95">
        <v>0</v>
      </c>
      <c r="I183" s="95">
        <v>0</v>
      </c>
      <c r="J183" s="95">
        <v>0</v>
      </c>
      <c r="K183" s="95">
        <v>-33299</v>
      </c>
      <c r="L183" s="95">
        <v>0</v>
      </c>
      <c r="M183" s="95">
        <v>0</v>
      </c>
      <c r="N183" s="95">
        <v>0</v>
      </c>
      <c r="O183" s="95">
        <v>0</v>
      </c>
      <c r="P183" s="95">
        <v>0</v>
      </c>
      <c r="Q183" s="95">
        <v>-59280.24</v>
      </c>
      <c r="R183" s="95">
        <v>-695499.01</v>
      </c>
      <c r="S183" s="95">
        <v>0</v>
      </c>
      <c r="T183" s="95">
        <v>0</v>
      </c>
      <c r="U183" s="95">
        <v>0</v>
      </c>
      <c r="V183" s="95">
        <v>0</v>
      </c>
      <c r="W183" s="95">
        <v>0</v>
      </c>
      <c r="X183" s="95">
        <v>0</v>
      </c>
      <c r="Y183" s="95">
        <v>0</v>
      </c>
      <c r="Z183" s="95">
        <v>0</v>
      </c>
      <c r="AA183" s="95">
        <v>0</v>
      </c>
      <c r="AB183" s="95">
        <v>0</v>
      </c>
      <c r="AC183" s="95">
        <v>0</v>
      </c>
      <c r="AD183" s="95">
        <v>0</v>
      </c>
      <c r="AE183" s="95">
        <v>0</v>
      </c>
      <c r="AF183" s="95">
        <v>0</v>
      </c>
      <c r="AG183" s="95">
        <v>0</v>
      </c>
      <c r="AH183" s="95">
        <v>0</v>
      </c>
      <c r="AI183" s="95">
        <v>0</v>
      </c>
      <c r="AJ183" s="95">
        <v>0</v>
      </c>
      <c r="AK183" s="95">
        <v>-1945813.74</v>
      </c>
      <c r="AL183" s="95">
        <v>0</v>
      </c>
      <c r="AM183" s="95">
        <v>0</v>
      </c>
      <c r="AN183" s="95">
        <v>0</v>
      </c>
      <c r="AO183" s="95">
        <v>0</v>
      </c>
      <c r="AP183" s="95">
        <v>0</v>
      </c>
      <c r="AQ183" s="95">
        <v>0</v>
      </c>
      <c r="AR183" s="95">
        <v>0</v>
      </c>
      <c r="AS183" s="95">
        <v>0</v>
      </c>
      <c r="AT183" s="95">
        <v>0</v>
      </c>
      <c r="AU183" s="95">
        <v>0</v>
      </c>
      <c r="AV183" s="95">
        <v>0</v>
      </c>
      <c r="AW183" s="95">
        <v>0</v>
      </c>
      <c r="AX183" s="95">
        <v>0</v>
      </c>
      <c r="AY183" s="95">
        <v>0</v>
      </c>
      <c r="AZ183" s="95">
        <v>-83499</v>
      </c>
      <c r="BA183" s="95">
        <v>0</v>
      </c>
      <c r="BB183" s="95">
        <v>0</v>
      </c>
      <c r="BC183" s="95">
        <v>-1957144.82</v>
      </c>
      <c r="BD183" s="95">
        <v>0</v>
      </c>
      <c r="BE183" s="95">
        <v>-265260.38</v>
      </c>
      <c r="BF183" s="95">
        <v>0</v>
      </c>
      <c r="BG183" s="95">
        <v>-456511.48</v>
      </c>
      <c r="BH183" s="95">
        <v>0</v>
      </c>
      <c r="BI183" s="95">
        <v>0</v>
      </c>
      <c r="BJ183" s="95">
        <v>-163720.01</v>
      </c>
      <c r="BK183" s="95">
        <v>-75687.7</v>
      </c>
      <c r="BL183" s="95">
        <v>0</v>
      </c>
      <c r="BM183" s="95">
        <v>0</v>
      </c>
      <c r="BN183" s="95">
        <v>0</v>
      </c>
      <c r="BO183" s="95">
        <v>0</v>
      </c>
      <c r="BP183" s="95">
        <v>0</v>
      </c>
      <c r="BQ183" s="95">
        <v>0</v>
      </c>
      <c r="BR183" s="121">
        <v>-1756000.13</v>
      </c>
      <c r="BS183" s="121">
        <v>0</v>
      </c>
      <c r="BT183" s="121">
        <v>-71903</v>
      </c>
      <c r="BU183" s="121">
        <v>0</v>
      </c>
      <c r="BV183" s="121">
        <v>-62594</v>
      </c>
      <c r="BW183" s="121">
        <v>0</v>
      </c>
      <c r="BX183" s="121">
        <v>-483541.97</v>
      </c>
      <c r="BY183" s="121">
        <v>-27731.1</v>
      </c>
      <c r="BZ183" s="121">
        <v>-99449</v>
      </c>
      <c r="CA183" s="95">
        <v>0</v>
      </c>
      <c r="CB183" s="121">
        <v>0</v>
      </c>
      <c r="CC183" s="121">
        <v>0</v>
      </c>
      <c r="CD183" s="95">
        <v>0</v>
      </c>
      <c r="CE183" s="121">
        <v>0</v>
      </c>
      <c r="CF183" s="121">
        <v>0</v>
      </c>
      <c r="CG183" s="95">
        <v>0</v>
      </c>
      <c r="CH183" s="121">
        <v>0</v>
      </c>
      <c r="CI183" s="95">
        <v>-95055.039999999994</v>
      </c>
      <c r="CJ183" s="121">
        <v>-2565031.81</v>
      </c>
      <c r="CK183" s="95">
        <v>0</v>
      </c>
      <c r="CL183" s="121">
        <v>0</v>
      </c>
    </row>
    <row r="184" spans="1:90" ht="13.2" customHeight="1" x14ac:dyDescent="0.25">
      <c r="A184" s="93" t="s">
        <v>1772</v>
      </c>
      <c r="B184" s="94" t="s">
        <v>211</v>
      </c>
      <c r="C184" s="95">
        <v>0</v>
      </c>
      <c r="D184" s="95">
        <v>0</v>
      </c>
      <c r="E184" s="95">
        <v>-341990.23</v>
      </c>
      <c r="F184" s="95">
        <v>0</v>
      </c>
      <c r="G184" s="95">
        <v>-187816.9</v>
      </c>
      <c r="H184" s="95">
        <v>-63592.21</v>
      </c>
      <c r="I184" s="95">
        <v>0</v>
      </c>
      <c r="J184" s="95">
        <v>-150098.16</v>
      </c>
      <c r="K184" s="95">
        <v>-953627.42</v>
      </c>
      <c r="L184" s="95">
        <v>0</v>
      </c>
      <c r="M184" s="95">
        <v>-2259658.2799999998</v>
      </c>
      <c r="N184" s="95">
        <v>0</v>
      </c>
      <c r="O184" s="95">
        <v>0</v>
      </c>
      <c r="P184" s="95">
        <v>-39999</v>
      </c>
      <c r="Q184" s="95">
        <v>-583367.43999999994</v>
      </c>
      <c r="R184" s="95">
        <v>-616638.21</v>
      </c>
      <c r="S184" s="95">
        <v>-68133.240000000005</v>
      </c>
      <c r="T184" s="95">
        <v>-1302949.72</v>
      </c>
      <c r="U184" s="95">
        <v>-455651.73</v>
      </c>
      <c r="V184" s="95">
        <v>-36733.629999999997</v>
      </c>
      <c r="W184" s="95">
        <v>0</v>
      </c>
      <c r="X184" s="95">
        <v>-407618.45</v>
      </c>
      <c r="Y184" s="95">
        <v>-2599645.87</v>
      </c>
      <c r="Z184" s="95">
        <v>0</v>
      </c>
      <c r="AA184" s="95">
        <v>-30116.639999999999</v>
      </c>
      <c r="AB184" s="95">
        <v>-419512</v>
      </c>
      <c r="AC184" s="95">
        <v>0</v>
      </c>
      <c r="AD184" s="95">
        <v>-930868</v>
      </c>
      <c r="AE184" s="95">
        <v>-446375.34</v>
      </c>
      <c r="AF184" s="95">
        <v>0</v>
      </c>
      <c r="AG184" s="95">
        <v>-283941.23</v>
      </c>
      <c r="AH184" s="95">
        <v>-696224.68</v>
      </c>
      <c r="AI184" s="95">
        <v>-100421.92</v>
      </c>
      <c r="AJ184" s="95">
        <v>-348841.66</v>
      </c>
      <c r="AK184" s="95">
        <v>-829336.97</v>
      </c>
      <c r="AL184" s="95">
        <v>0</v>
      </c>
      <c r="AM184" s="95">
        <v>0</v>
      </c>
      <c r="AN184" s="95">
        <v>-766260.05</v>
      </c>
      <c r="AO184" s="95">
        <v>0</v>
      </c>
      <c r="AP184" s="95">
        <v>-363779.24</v>
      </c>
      <c r="AQ184" s="95">
        <v>-20800</v>
      </c>
      <c r="AR184" s="95">
        <v>0</v>
      </c>
      <c r="AS184" s="95">
        <v>-175565.6</v>
      </c>
      <c r="AT184" s="95">
        <v>-990404.27</v>
      </c>
      <c r="AU184" s="95">
        <v>0</v>
      </c>
      <c r="AV184" s="95">
        <v>0</v>
      </c>
      <c r="AW184" s="95">
        <v>0</v>
      </c>
      <c r="AX184" s="95">
        <v>0</v>
      </c>
      <c r="AY184" s="95">
        <v>0</v>
      </c>
      <c r="AZ184" s="95">
        <v>-457811.99</v>
      </c>
      <c r="BA184" s="95">
        <v>-1663333.5</v>
      </c>
      <c r="BB184" s="95">
        <v>0</v>
      </c>
      <c r="BC184" s="95">
        <v>-30944.82</v>
      </c>
      <c r="BD184" s="95">
        <v>-2477479.7599999998</v>
      </c>
      <c r="BE184" s="95">
        <v>0</v>
      </c>
      <c r="BF184" s="95">
        <v>-478116.82</v>
      </c>
      <c r="BG184" s="95">
        <v>-2561327.66</v>
      </c>
      <c r="BH184" s="95">
        <v>-771446.02</v>
      </c>
      <c r="BI184" s="95">
        <v>-1201976.22</v>
      </c>
      <c r="BJ184" s="95">
        <v>-126154.52</v>
      </c>
      <c r="BK184" s="95">
        <v>0</v>
      </c>
      <c r="BL184" s="95">
        <v>0</v>
      </c>
      <c r="BM184" s="95">
        <v>-117700.93</v>
      </c>
      <c r="BN184" s="95">
        <v>-326773.61</v>
      </c>
      <c r="BO184" s="95">
        <v>-1246560.48</v>
      </c>
      <c r="BP184" s="95">
        <v>-175570.52</v>
      </c>
      <c r="BQ184" s="95">
        <v>0</v>
      </c>
      <c r="BR184" s="95">
        <v>-186999.77</v>
      </c>
      <c r="BS184" s="95">
        <v>-298999</v>
      </c>
      <c r="BT184" s="95">
        <v>-108193.8</v>
      </c>
      <c r="BU184" s="95">
        <v>-2683957.35</v>
      </c>
      <c r="BV184" s="95">
        <v>-89178.59</v>
      </c>
      <c r="BW184" s="95">
        <v>-479972.33</v>
      </c>
      <c r="BX184" s="95">
        <v>-279723.59000000003</v>
      </c>
      <c r="BY184" s="95">
        <v>-120729.4</v>
      </c>
      <c r="BZ184" s="95">
        <v>-199978.47</v>
      </c>
      <c r="CA184" s="95">
        <v>0</v>
      </c>
      <c r="CB184" s="95">
        <v>-1010554.22</v>
      </c>
      <c r="CC184" s="95">
        <v>-132833.31</v>
      </c>
      <c r="CD184" s="95">
        <v>0</v>
      </c>
      <c r="CE184" s="95">
        <v>-109755.14</v>
      </c>
      <c r="CF184" s="95">
        <v>-134451.22</v>
      </c>
      <c r="CG184" s="95">
        <v>0</v>
      </c>
      <c r="CH184" s="95">
        <v>-880647.96</v>
      </c>
      <c r="CI184" s="95">
        <v>0</v>
      </c>
      <c r="CJ184" s="95">
        <v>-1207397.05</v>
      </c>
      <c r="CK184" s="95">
        <v>0</v>
      </c>
      <c r="CL184" s="95">
        <v>-48834.81</v>
      </c>
    </row>
    <row r="185" spans="1:90" ht="13.2" customHeight="1" x14ac:dyDescent="0.25">
      <c r="A185" s="93" t="s">
        <v>1773</v>
      </c>
      <c r="B185" s="94" t="s">
        <v>1287</v>
      </c>
      <c r="C185" s="95">
        <v>0</v>
      </c>
      <c r="D185" s="95">
        <v>0</v>
      </c>
      <c r="E185" s="95">
        <v>0</v>
      </c>
      <c r="F185" s="95">
        <v>0</v>
      </c>
      <c r="G185" s="95">
        <v>0</v>
      </c>
      <c r="H185" s="95">
        <v>0</v>
      </c>
      <c r="I185" s="95">
        <v>0</v>
      </c>
      <c r="J185" s="95">
        <v>0</v>
      </c>
      <c r="K185" s="95">
        <v>0</v>
      </c>
      <c r="L185" s="95">
        <v>0</v>
      </c>
      <c r="M185" s="95">
        <v>0</v>
      </c>
      <c r="N185" s="95">
        <v>0</v>
      </c>
      <c r="O185" s="95">
        <v>0</v>
      </c>
      <c r="P185" s="95">
        <v>0</v>
      </c>
      <c r="Q185" s="95">
        <v>0</v>
      </c>
      <c r="R185" s="95">
        <v>0</v>
      </c>
      <c r="S185" s="95">
        <v>0</v>
      </c>
      <c r="T185" s="95">
        <v>0</v>
      </c>
      <c r="U185" s="95">
        <v>0</v>
      </c>
      <c r="V185" s="95">
        <v>0</v>
      </c>
      <c r="W185" s="95">
        <v>0</v>
      </c>
      <c r="X185" s="95">
        <v>0</v>
      </c>
      <c r="Y185" s="95">
        <v>0</v>
      </c>
      <c r="Z185" s="95">
        <v>0</v>
      </c>
      <c r="AA185" s="95">
        <v>0</v>
      </c>
      <c r="AB185" s="95">
        <v>0</v>
      </c>
      <c r="AC185" s="95">
        <v>0</v>
      </c>
      <c r="AD185" s="95">
        <v>0</v>
      </c>
      <c r="AE185" s="95">
        <v>0</v>
      </c>
      <c r="AF185" s="95">
        <v>0</v>
      </c>
      <c r="AG185" s="95">
        <v>0</v>
      </c>
      <c r="AH185" s="95">
        <v>0</v>
      </c>
      <c r="AI185" s="95">
        <v>0</v>
      </c>
      <c r="AJ185" s="95">
        <v>0</v>
      </c>
      <c r="AK185" s="95">
        <v>0</v>
      </c>
      <c r="AL185" s="95">
        <v>0</v>
      </c>
      <c r="AM185" s="95">
        <v>0</v>
      </c>
      <c r="AN185" s="95">
        <v>0</v>
      </c>
      <c r="AO185" s="95">
        <v>0</v>
      </c>
      <c r="AP185" s="95">
        <v>0</v>
      </c>
      <c r="AQ185" s="95">
        <v>0</v>
      </c>
      <c r="AR185" s="95">
        <v>4969462</v>
      </c>
      <c r="AS185" s="95">
        <v>0</v>
      </c>
      <c r="AT185" s="95">
        <v>0</v>
      </c>
      <c r="AU185" s="95">
        <v>0</v>
      </c>
      <c r="AV185" s="95">
        <v>0</v>
      </c>
      <c r="AW185" s="95">
        <v>0</v>
      </c>
      <c r="AX185" s="95">
        <v>0</v>
      </c>
      <c r="AY185" s="95">
        <v>0</v>
      </c>
      <c r="AZ185" s="95">
        <v>0</v>
      </c>
      <c r="BA185" s="95">
        <v>0</v>
      </c>
      <c r="BB185" s="95">
        <v>0</v>
      </c>
      <c r="BC185" s="95">
        <v>0</v>
      </c>
      <c r="BD185" s="95">
        <v>0</v>
      </c>
      <c r="BE185" s="95">
        <v>0</v>
      </c>
      <c r="BF185" s="95">
        <v>0</v>
      </c>
      <c r="BG185" s="95">
        <v>0</v>
      </c>
      <c r="BH185" s="95">
        <v>0</v>
      </c>
      <c r="BI185" s="95">
        <v>0</v>
      </c>
      <c r="BJ185" s="95">
        <v>0</v>
      </c>
      <c r="BK185" s="95">
        <v>0</v>
      </c>
      <c r="BL185" s="95">
        <v>0</v>
      </c>
      <c r="BM185" s="95">
        <v>0</v>
      </c>
      <c r="BN185" s="95">
        <v>0</v>
      </c>
      <c r="BO185" s="95">
        <v>0</v>
      </c>
      <c r="BP185" s="95">
        <v>0</v>
      </c>
      <c r="BQ185" s="95">
        <v>0</v>
      </c>
      <c r="BR185" s="95">
        <v>0</v>
      </c>
      <c r="BS185" s="95">
        <v>0</v>
      </c>
      <c r="BT185" s="95">
        <v>0</v>
      </c>
      <c r="BU185" s="95">
        <v>0</v>
      </c>
      <c r="BV185" s="95">
        <v>0</v>
      </c>
      <c r="BW185" s="95">
        <v>0</v>
      </c>
      <c r="BX185" s="95">
        <v>0</v>
      </c>
      <c r="BY185" s="95">
        <v>0</v>
      </c>
      <c r="BZ185" s="95">
        <v>0</v>
      </c>
      <c r="CA185" s="95">
        <v>0</v>
      </c>
      <c r="CB185" s="95">
        <v>0</v>
      </c>
      <c r="CC185" s="95">
        <v>0</v>
      </c>
      <c r="CD185" s="95">
        <v>0</v>
      </c>
      <c r="CE185" s="95">
        <v>0</v>
      </c>
      <c r="CF185" s="95">
        <v>0</v>
      </c>
      <c r="CG185" s="95">
        <v>0</v>
      </c>
      <c r="CH185" s="95">
        <v>0</v>
      </c>
      <c r="CI185" s="95">
        <v>0</v>
      </c>
      <c r="CJ185" s="95">
        <v>0</v>
      </c>
      <c r="CK185" s="95">
        <v>0</v>
      </c>
      <c r="CL185" s="95">
        <v>0</v>
      </c>
    </row>
    <row r="186" spans="1:90" ht="13.2" customHeight="1" x14ac:dyDescent="0.25">
      <c r="A186" s="93" t="s">
        <v>1774</v>
      </c>
      <c r="B186" s="94" t="s">
        <v>1288</v>
      </c>
      <c r="C186" s="95">
        <v>0</v>
      </c>
      <c r="D186" s="95">
        <v>0</v>
      </c>
      <c r="E186" s="95">
        <v>0</v>
      </c>
      <c r="F186" s="95">
        <v>0</v>
      </c>
      <c r="G186" s="95">
        <v>0</v>
      </c>
      <c r="H186" s="95">
        <v>0</v>
      </c>
      <c r="I186" s="95">
        <v>0</v>
      </c>
      <c r="J186" s="95">
        <v>0</v>
      </c>
      <c r="K186" s="95">
        <v>0</v>
      </c>
      <c r="L186" s="95">
        <v>0</v>
      </c>
      <c r="M186" s="95">
        <v>0</v>
      </c>
      <c r="N186" s="95">
        <v>0</v>
      </c>
      <c r="O186" s="95">
        <v>0</v>
      </c>
      <c r="P186" s="95">
        <v>0</v>
      </c>
      <c r="Q186" s="95">
        <v>0</v>
      </c>
      <c r="R186" s="95">
        <v>0</v>
      </c>
      <c r="S186" s="95">
        <v>0</v>
      </c>
      <c r="T186" s="95">
        <v>0</v>
      </c>
      <c r="U186" s="95">
        <v>0</v>
      </c>
      <c r="V186" s="95">
        <v>0</v>
      </c>
      <c r="W186" s="95">
        <v>0</v>
      </c>
      <c r="X186" s="95">
        <v>0</v>
      </c>
      <c r="Y186" s="95">
        <v>0</v>
      </c>
      <c r="Z186" s="95">
        <v>0</v>
      </c>
      <c r="AA186" s="95">
        <v>0</v>
      </c>
      <c r="AB186" s="95">
        <v>0</v>
      </c>
      <c r="AC186" s="95">
        <v>0</v>
      </c>
      <c r="AD186" s="95">
        <v>0</v>
      </c>
      <c r="AE186" s="95">
        <v>0</v>
      </c>
      <c r="AF186" s="95">
        <v>0</v>
      </c>
      <c r="AG186" s="95">
        <v>0</v>
      </c>
      <c r="AH186" s="95">
        <v>0</v>
      </c>
      <c r="AI186" s="95">
        <v>0</v>
      </c>
      <c r="AJ186" s="95">
        <v>0</v>
      </c>
      <c r="AK186" s="95">
        <v>0</v>
      </c>
      <c r="AL186" s="95">
        <v>0</v>
      </c>
      <c r="AM186" s="95">
        <v>0</v>
      </c>
      <c r="AN186" s="95">
        <v>0</v>
      </c>
      <c r="AO186" s="95">
        <v>0</v>
      </c>
      <c r="AP186" s="95">
        <v>0</v>
      </c>
      <c r="AQ186" s="95">
        <v>0</v>
      </c>
      <c r="AR186" s="95">
        <v>-386513.69</v>
      </c>
      <c r="AS186" s="95">
        <v>0</v>
      </c>
      <c r="AT186" s="95">
        <v>0</v>
      </c>
      <c r="AU186" s="95">
        <v>0</v>
      </c>
      <c r="AV186" s="95">
        <v>0</v>
      </c>
      <c r="AW186" s="95">
        <v>0</v>
      </c>
      <c r="AX186" s="95">
        <v>0</v>
      </c>
      <c r="AY186" s="95">
        <v>0</v>
      </c>
      <c r="AZ186" s="95">
        <v>0</v>
      </c>
      <c r="BA186" s="95">
        <v>0</v>
      </c>
      <c r="BB186" s="95">
        <v>0</v>
      </c>
      <c r="BC186" s="95">
        <v>0</v>
      </c>
      <c r="BD186" s="95">
        <v>0</v>
      </c>
      <c r="BE186" s="95">
        <v>0</v>
      </c>
      <c r="BF186" s="95">
        <v>0</v>
      </c>
      <c r="BG186" s="95">
        <v>0</v>
      </c>
      <c r="BH186" s="95">
        <v>0</v>
      </c>
      <c r="BI186" s="95">
        <v>0</v>
      </c>
      <c r="BJ186" s="95">
        <v>0</v>
      </c>
      <c r="BK186" s="95">
        <v>0</v>
      </c>
      <c r="BL186" s="95">
        <v>0</v>
      </c>
      <c r="BM186" s="95">
        <v>0</v>
      </c>
      <c r="BN186" s="95">
        <v>0</v>
      </c>
      <c r="BO186" s="95">
        <v>0</v>
      </c>
      <c r="BP186" s="95">
        <v>0</v>
      </c>
      <c r="BQ186" s="95">
        <v>0</v>
      </c>
      <c r="BR186" s="121">
        <v>0</v>
      </c>
      <c r="BS186" s="121">
        <v>0</v>
      </c>
      <c r="BT186" s="121">
        <v>0</v>
      </c>
      <c r="BU186" s="121">
        <v>0</v>
      </c>
      <c r="BV186" s="121">
        <v>0</v>
      </c>
      <c r="BW186" s="121">
        <v>0</v>
      </c>
      <c r="BX186" s="95">
        <v>0</v>
      </c>
      <c r="BY186" s="121">
        <v>0</v>
      </c>
      <c r="BZ186" s="121">
        <v>0</v>
      </c>
      <c r="CA186" s="121">
        <v>0</v>
      </c>
      <c r="CB186" s="121">
        <v>0</v>
      </c>
      <c r="CC186" s="121">
        <v>0</v>
      </c>
      <c r="CD186" s="121">
        <v>0</v>
      </c>
      <c r="CE186" s="121">
        <v>0</v>
      </c>
      <c r="CF186" s="95">
        <v>0</v>
      </c>
      <c r="CG186" s="95">
        <v>0</v>
      </c>
      <c r="CH186" s="121">
        <v>0</v>
      </c>
      <c r="CI186" s="121">
        <v>0</v>
      </c>
      <c r="CJ186" s="121">
        <v>0</v>
      </c>
      <c r="CK186" s="95">
        <v>0</v>
      </c>
      <c r="CL186" s="121">
        <v>0</v>
      </c>
    </row>
    <row r="187" spans="1:90" ht="13.2" customHeight="1" x14ac:dyDescent="0.25">
      <c r="A187" s="93" t="s">
        <v>1775</v>
      </c>
      <c r="B187" s="94" t="s">
        <v>212</v>
      </c>
      <c r="C187" s="95">
        <v>5939861</v>
      </c>
      <c r="D187" s="95">
        <v>0</v>
      </c>
      <c r="E187" s="95">
        <v>249200</v>
      </c>
      <c r="F187" s="95">
        <v>2008111.38</v>
      </c>
      <c r="G187" s="95">
        <v>570180</v>
      </c>
      <c r="H187" s="95">
        <v>559190</v>
      </c>
      <c r="I187" s="95">
        <v>358653.5</v>
      </c>
      <c r="J187" s="95">
        <v>1542371</v>
      </c>
      <c r="K187" s="95">
        <v>1597946.32</v>
      </c>
      <c r="L187" s="95">
        <v>642246</v>
      </c>
      <c r="M187" s="95">
        <v>2970307.4</v>
      </c>
      <c r="N187" s="95">
        <v>317000</v>
      </c>
      <c r="O187" s="95">
        <v>3906392.94</v>
      </c>
      <c r="P187" s="95">
        <v>12000</v>
      </c>
      <c r="Q187" s="95">
        <v>0</v>
      </c>
      <c r="R187" s="95">
        <v>1445650</v>
      </c>
      <c r="S187" s="95">
        <v>1357252.5</v>
      </c>
      <c r="T187" s="95">
        <v>1016261</v>
      </c>
      <c r="U187" s="95">
        <v>1550016.75</v>
      </c>
      <c r="V187" s="95">
        <v>982986</v>
      </c>
      <c r="W187" s="95">
        <v>40000</v>
      </c>
      <c r="X187" s="95">
        <v>333138.5</v>
      </c>
      <c r="Y187" s="95">
        <v>3446715.48</v>
      </c>
      <c r="Z187" s="95">
        <v>1620350.5</v>
      </c>
      <c r="AA187" s="95">
        <v>446069</v>
      </c>
      <c r="AB187" s="95">
        <v>181295</v>
      </c>
      <c r="AC187" s="95">
        <v>874547</v>
      </c>
      <c r="AD187" s="95">
        <v>0</v>
      </c>
      <c r="AE187" s="95">
        <v>2307655.59</v>
      </c>
      <c r="AF187" s="95">
        <v>1023447</v>
      </c>
      <c r="AG187" s="95">
        <v>209200</v>
      </c>
      <c r="AH187" s="95">
        <v>1038667</v>
      </c>
      <c r="AI187" s="95">
        <v>1307448</v>
      </c>
      <c r="AJ187" s="95">
        <v>0</v>
      </c>
      <c r="AK187" s="95">
        <v>7570785.8700000001</v>
      </c>
      <c r="AL187" s="95">
        <v>0</v>
      </c>
      <c r="AM187" s="95">
        <v>0</v>
      </c>
      <c r="AN187" s="95">
        <v>662830</v>
      </c>
      <c r="AO187" s="95">
        <v>174800</v>
      </c>
      <c r="AP187" s="95">
        <v>0</v>
      </c>
      <c r="AQ187" s="95">
        <v>1213815</v>
      </c>
      <c r="AR187" s="95">
        <v>9300</v>
      </c>
      <c r="AS187" s="95">
        <v>1264256</v>
      </c>
      <c r="AT187" s="95">
        <v>2324222.6</v>
      </c>
      <c r="AU187" s="95">
        <v>0</v>
      </c>
      <c r="AV187" s="95">
        <v>567530</v>
      </c>
      <c r="AW187" s="95">
        <v>0</v>
      </c>
      <c r="AX187" s="95">
        <v>1039640</v>
      </c>
      <c r="AY187" s="95">
        <v>2398654.7000000002</v>
      </c>
      <c r="AZ187" s="95">
        <v>0</v>
      </c>
      <c r="BA187" s="95">
        <v>3282224.6</v>
      </c>
      <c r="BB187" s="95">
        <v>0</v>
      </c>
      <c r="BC187" s="95">
        <v>5271670.83</v>
      </c>
      <c r="BD187" s="95">
        <v>6775323.9400000004</v>
      </c>
      <c r="BE187" s="95">
        <v>796167.6</v>
      </c>
      <c r="BF187" s="95">
        <v>1260585</v>
      </c>
      <c r="BG187" s="95">
        <v>22639162</v>
      </c>
      <c r="BH187" s="95">
        <v>1060052</v>
      </c>
      <c r="BI187" s="95">
        <v>0</v>
      </c>
      <c r="BJ187" s="95">
        <v>0</v>
      </c>
      <c r="BK187" s="95">
        <v>13500</v>
      </c>
      <c r="BL187" s="95">
        <v>10824066.48</v>
      </c>
      <c r="BM187" s="95">
        <v>3974670.03</v>
      </c>
      <c r="BN187" s="95">
        <v>705495</v>
      </c>
      <c r="BO187" s="95">
        <v>2458040</v>
      </c>
      <c r="BP187" s="95">
        <v>852606</v>
      </c>
      <c r="BQ187" s="95">
        <v>1038200</v>
      </c>
      <c r="BR187" s="95">
        <v>23800604.399999999</v>
      </c>
      <c r="BS187" s="95">
        <v>4778487.3099999996</v>
      </c>
      <c r="BT187" s="95">
        <v>2536202</v>
      </c>
      <c r="BU187" s="95">
        <v>2535253.5</v>
      </c>
      <c r="BV187" s="95">
        <v>224400</v>
      </c>
      <c r="BW187" s="95">
        <v>1189770</v>
      </c>
      <c r="BX187" s="95">
        <v>0</v>
      </c>
      <c r="BY187" s="95">
        <v>434861.5</v>
      </c>
      <c r="BZ187" s="95">
        <v>393913</v>
      </c>
      <c r="CA187" s="95">
        <v>3232421</v>
      </c>
      <c r="CB187" s="95">
        <v>2422800</v>
      </c>
      <c r="CC187" s="95">
        <v>1093989.3999999999</v>
      </c>
      <c r="CD187" s="95">
        <v>4216826</v>
      </c>
      <c r="CE187" s="95">
        <v>1633370</v>
      </c>
      <c r="CF187" s="95">
        <v>0</v>
      </c>
      <c r="CG187" s="95">
        <v>0</v>
      </c>
      <c r="CH187" s="95">
        <v>4391226</v>
      </c>
      <c r="CI187" s="95">
        <v>1430361.44</v>
      </c>
      <c r="CJ187" s="95">
        <v>3803650</v>
      </c>
      <c r="CK187" s="95">
        <v>0</v>
      </c>
      <c r="CL187" s="95">
        <v>931420</v>
      </c>
    </row>
    <row r="188" spans="1:90" ht="13.2" customHeight="1" x14ac:dyDescent="0.25">
      <c r="A188" s="93" t="s">
        <v>1776</v>
      </c>
      <c r="B188" s="94" t="s">
        <v>1083</v>
      </c>
      <c r="C188" s="95">
        <v>0</v>
      </c>
      <c r="D188" s="95">
        <v>0</v>
      </c>
      <c r="E188" s="95">
        <v>0</v>
      </c>
      <c r="F188" s="95">
        <v>0</v>
      </c>
      <c r="G188" s="95">
        <v>0</v>
      </c>
      <c r="H188" s="95">
        <v>0</v>
      </c>
      <c r="I188" s="95">
        <v>0</v>
      </c>
      <c r="J188" s="95">
        <v>0</v>
      </c>
      <c r="K188" s="95">
        <v>0</v>
      </c>
      <c r="L188" s="95">
        <v>0</v>
      </c>
      <c r="M188" s="95">
        <v>0</v>
      </c>
      <c r="N188" s="95">
        <v>0</v>
      </c>
      <c r="O188" s="95">
        <v>0</v>
      </c>
      <c r="P188" s="95">
        <v>0</v>
      </c>
      <c r="Q188" s="95">
        <v>0</v>
      </c>
      <c r="R188" s="95">
        <v>0</v>
      </c>
      <c r="S188" s="95">
        <v>0</v>
      </c>
      <c r="T188" s="95">
        <v>0</v>
      </c>
      <c r="U188" s="95">
        <v>0</v>
      </c>
      <c r="V188" s="95">
        <v>0</v>
      </c>
      <c r="W188" s="95">
        <v>0</v>
      </c>
      <c r="X188" s="95">
        <v>0</v>
      </c>
      <c r="Y188" s="95">
        <v>0</v>
      </c>
      <c r="Z188" s="95">
        <v>0</v>
      </c>
      <c r="AA188" s="95">
        <v>0</v>
      </c>
      <c r="AB188" s="95">
        <v>0</v>
      </c>
      <c r="AC188" s="95">
        <v>0</v>
      </c>
      <c r="AD188" s="95">
        <v>0</v>
      </c>
      <c r="AE188" s="95">
        <v>0</v>
      </c>
      <c r="AF188" s="95">
        <v>0</v>
      </c>
      <c r="AG188" s="95">
        <v>0</v>
      </c>
      <c r="AH188" s="95">
        <v>0</v>
      </c>
      <c r="AI188" s="95">
        <v>0</v>
      </c>
      <c r="AJ188" s="95">
        <v>0</v>
      </c>
      <c r="AK188" s="95">
        <v>0</v>
      </c>
      <c r="AL188" s="95">
        <v>0</v>
      </c>
      <c r="AM188" s="95">
        <v>0</v>
      </c>
      <c r="AN188" s="95">
        <v>0</v>
      </c>
      <c r="AO188" s="95">
        <v>0</v>
      </c>
      <c r="AP188" s="95">
        <v>0</v>
      </c>
      <c r="AQ188" s="95">
        <v>0</v>
      </c>
      <c r="AR188" s="95">
        <v>0</v>
      </c>
      <c r="AS188" s="95">
        <v>0</v>
      </c>
      <c r="AT188" s="95">
        <v>0</v>
      </c>
      <c r="AU188" s="95">
        <v>0</v>
      </c>
      <c r="AV188" s="95">
        <v>0</v>
      </c>
      <c r="AW188" s="95">
        <v>0</v>
      </c>
      <c r="AX188" s="95">
        <v>0</v>
      </c>
      <c r="AY188" s="95">
        <v>0</v>
      </c>
      <c r="AZ188" s="95">
        <v>0</v>
      </c>
      <c r="BA188" s="95">
        <v>0</v>
      </c>
      <c r="BB188" s="95">
        <v>0</v>
      </c>
      <c r="BC188" s="95">
        <v>0</v>
      </c>
      <c r="BD188" s="95">
        <v>0</v>
      </c>
      <c r="BE188" s="95">
        <v>0</v>
      </c>
      <c r="BF188" s="95">
        <v>0</v>
      </c>
      <c r="BG188" s="95">
        <v>0</v>
      </c>
      <c r="BH188" s="95">
        <v>0</v>
      </c>
      <c r="BI188" s="95">
        <v>0</v>
      </c>
      <c r="BJ188" s="95">
        <v>0</v>
      </c>
      <c r="BK188" s="95">
        <v>0</v>
      </c>
      <c r="BL188" s="95">
        <v>0</v>
      </c>
      <c r="BM188" s="95">
        <v>0</v>
      </c>
      <c r="BN188" s="95">
        <v>0</v>
      </c>
      <c r="BO188" s="95">
        <v>0</v>
      </c>
      <c r="BP188" s="95">
        <v>0</v>
      </c>
      <c r="BQ188" s="95">
        <v>0</v>
      </c>
      <c r="BR188" s="121">
        <v>0</v>
      </c>
      <c r="BS188" s="121">
        <v>0</v>
      </c>
      <c r="BT188" s="121">
        <v>0</v>
      </c>
      <c r="BU188" s="121">
        <v>0</v>
      </c>
      <c r="BV188" s="121">
        <v>0</v>
      </c>
      <c r="BW188" s="121">
        <v>0</v>
      </c>
      <c r="BX188" s="95">
        <v>0</v>
      </c>
      <c r="BY188" s="121">
        <v>0</v>
      </c>
      <c r="BZ188" s="121">
        <v>0</v>
      </c>
      <c r="CA188" s="121">
        <v>0</v>
      </c>
      <c r="CB188" s="121">
        <v>0</v>
      </c>
      <c r="CC188" s="121">
        <v>0</v>
      </c>
      <c r="CD188" s="121">
        <v>0</v>
      </c>
      <c r="CE188" s="121">
        <v>0</v>
      </c>
      <c r="CF188" s="95">
        <v>0</v>
      </c>
      <c r="CG188" s="95">
        <v>0</v>
      </c>
      <c r="CH188" s="121">
        <v>0</v>
      </c>
      <c r="CI188" s="121">
        <v>0</v>
      </c>
      <c r="CJ188" s="121">
        <v>0</v>
      </c>
      <c r="CK188" s="95">
        <v>0</v>
      </c>
      <c r="CL188" s="121">
        <v>0</v>
      </c>
    </row>
    <row r="189" spans="1:90" ht="13.2" customHeight="1" x14ac:dyDescent="0.25">
      <c r="A189" s="93" t="s">
        <v>1777</v>
      </c>
      <c r="B189" s="94" t="s">
        <v>1289</v>
      </c>
      <c r="C189" s="95">
        <v>-5939588</v>
      </c>
      <c r="D189" s="95">
        <v>0</v>
      </c>
      <c r="E189" s="95">
        <v>-249190</v>
      </c>
      <c r="F189" s="95">
        <v>-2008022.36</v>
      </c>
      <c r="G189" s="95">
        <v>-525166</v>
      </c>
      <c r="H189" s="95">
        <v>-559175.4</v>
      </c>
      <c r="I189" s="95">
        <v>-358641.5</v>
      </c>
      <c r="J189" s="95">
        <v>-1542295</v>
      </c>
      <c r="K189" s="95">
        <v>-1597904.32</v>
      </c>
      <c r="L189" s="95">
        <v>-642195</v>
      </c>
      <c r="M189" s="95">
        <v>-2970179.4</v>
      </c>
      <c r="N189" s="95">
        <v>-316994</v>
      </c>
      <c r="O189" s="95">
        <v>-3906210.94</v>
      </c>
      <c r="P189" s="95">
        <v>-11999</v>
      </c>
      <c r="Q189" s="95">
        <v>0</v>
      </c>
      <c r="R189" s="95">
        <v>-1345878.98</v>
      </c>
      <c r="S189" s="95">
        <v>-1357204.5</v>
      </c>
      <c r="T189" s="95">
        <v>-1016232</v>
      </c>
      <c r="U189" s="95">
        <v>-1549975.75</v>
      </c>
      <c r="V189" s="95">
        <v>-971447</v>
      </c>
      <c r="W189" s="95">
        <v>-39998</v>
      </c>
      <c r="X189" s="95">
        <v>-333127.5</v>
      </c>
      <c r="Y189" s="95">
        <v>-1661003.3</v>
      </c>
      <c r="Z189" s="95">
        <v>-1620314.5</v>
      </c>
      <c r="AA189" s="95">
        <v>-446061</v>
      </c>
      <c r="AB189" s="95">
        <v>-181287</v>
      </c>
      <c r="AC189" s="95">
        <v>-874516</v>
      </c>
      <c r="AD189" s="95">
        <v>0</v>
      </c>
      <c r="AE189" s="95">
        <v>-2307549.59</v>
      </c>
      <c r="AF189" s="95">
        <v>-1002003.75</v>
      </c>
      <c r="AG189" s="95">
        <v>-209194</v>
      </c>
      <c r="AH189" s="95">
        <v>-1038609</v>
      </c>
      <c r="AI189" s="95">
        <v>-1307388</v>
      </c>
      <c r="AJ189" s="95">
        <v>0</v>
      </c>
      <c r="AK189" s="95">
        <v>-7570561.8700000001</v>
      </c>
      <c r="AL189" s="95">
        <v>0</v>
      </c>
      <c r="AM189" s="95">
        <v>0</v>
      </c>
      <c r="AN189" s="95">
        <v>-412195.2</v>
      </c>
      <c r="AO189" s="95">
        <v>-174796</v>
      </c>
      <c r="AP189" s="95">
        <v>0</v>
      </c>
      <c r="AQ189" s="95">
        <v>-1213772</v>
      </c>
      <c r="AR189" s="95">
        <v>-9299</v>
      </c>
      <c r="AS189" s="95">
        <v>-1264161</v>
      </c>
      <c r="AT189" s="95">
        <v>-2324169.6</v>
      </c>
      <c r="AU189" s="95">
        <v>0</v>
      </c>
      <c r="AV189" s="95">
        <v>-567516</v>
      </c>
      <c r="AW189" s="95">
        <v>0</v>
      </c>
      <c r="AX189" s="95">
        <v>-1039608</v>
      </c>
      <c r="AY189" s="95">
        <v>-2398542.7000000002</v>
      </c>
      <c r="AZ189" s="95">
        <v>0</v>
      </c>
      <c r="BA189" s="95">
        <v>-2280335.7200000002</v>
      </c>
      <c r="BB189" s="95">
        <v>0</v>
      </c>
      <c r="BC189" s="95">
        <v>-5204516.83</v>
      </c>
      <c r="BD189" s="95">
        <v>-6775116.9400000004</v>
      </c>
      <c r="BE189" s="95">
        <v>-796151.6</v>
      </c>
      <c r="BF189" s="95">
        <v>-1260558</v>
      </c>
      <c r="BG189" s="95">
        <v>-22242141.18</v>
      </c>
      <c r="BH189" s="95">
        <v>-1060017</v>
      </c>
      <c r="BI189" s="95">
        <v>0</v>
      </c>
      <c r="BJ189" s="95">
        <v>0</v>
      </c>
      <c r="BK189" s="95">
        <v>-13499</v>
      </c>
      <c r="BL189" s="95">
        <v>-10823696.48</v>
      </c>
      <c r="BM189" s="95">
        <v>-3927035.45</v>
      </c>
      <c r="BN189" s="95">
        <v>-680980.5</v>
      </c>
      <c r="BO189" s="95">
        <v>-2457928</v>
      </c>
      <c r="BP189" s="95">
        <v>-852573</v>
      </c>
      <c r="BQ189" s="95">
        <v>-1034281.07</v>
      </c>
      <c r="BR189" s="121">
        <v>-7176216.7000000002</v>
      </c>
      <c r="BS189" s="121">
        <v>-4778386.3099999996</v>
      </c>
      <c r="BT189" s="121">
        <v>-2536082</v>
      </c>
      <c r="BU189" s="121">
        <v>-2535122.5</v>
      </c>
      <c r="BV189" s="121">
        <v>-224393</v>
      </c>
      <c r="BW189" s="121">
        <v>-1189742.99</v>
      </c>
      <c r="BX189" s="121">
        <v>0</v>
      </c>
      <c r="BY189" s="121">
        <v>-434850.5</v>
      </c>
      <c r="BZ189" s="121">
        <v>-393900</v>
      </c>
      <c r="CA189" s="121">
        <v>-2976063.47</v>
      </c>
      <c r="CB189" s="121">
        <v>-2422681</v>
      </c>
      <c r="CC189" s="121">
        <v>-1093947.3999999999</v>
      </c>
      <c r="CD189" s="121">
        <v>-4216810</v>
      </c>
      <c r="CE189" s="121">
        <v>-1633290.98</v>
      </c>
      <c r="CF189" s="95">
        <v>0</v>
      </c>
      <c r="CG189" s="121">
        <v>0</v>
      </c>
      <c r="CH189" s="121">
        <v>-4391207</v>
      </c>
      <c r="CI189" s="121">
        <v>-1430288.41</v>
      </c>
      <c r="CJ189" s="121">
        <v>-3803487.04</v>
      </c>
      <c r="CK189" s="121">
        <v>0</v>
      </c>
      <c r="CL189" s="121">
        <v>-931393</v>
      </c>
    </row>
    <row r="190" spans="1:90" ht="13.2" customHeight="1" x14ac:dyDescent="0.25">
      <c r="A190" s="93" t="s">
        <v>1778</v>
      </c>
      <c r="B190" s="94" t="s">
        <v>213</v>
      </c>
      <c r="C190" s="95">
        <v>26825600</v>
      </c>
      <c r="D190" s="95">
        <v>3315000</v>
      </c>
      <c r="E190" s="95">
        <v>2872000</v>
      </c>
      <c r="F190" s="95">
        <v>5833000</v>
      </c>
      <c r="G190" s="95">
        <v>5527500</v>
      </c>
      <c r="H190" s="95">
        <v>4342500</v>
      </c>
      <c r="I190" s="95">
        <v>3118900</v>
      </c>
      <c r="J190" s="95">
        <v>4696300</v>
      </c>
      <c r="K190" s="95">
        <v>4015933.33</v>
      </c>
      <c r="L190" s="95">
        <v>4335400</v>
      </c>
      <c r="M190" s="95">
        <v>11084752.609999999</v>
      </c>
      <c r="N190" s="95">
        <v>5058900</v>
      </c>
      <c r="O190" s="95">
        <v>12725178</v>
      </c>
      <c r="P190" s="95">
        <v>7196428</v>
      </c>
      <c r="Q190" s="95">
        <v>8113350</v>
      </c>
      <c r="R190" s="95">
        <v>7644800</v>
      </c>
      <c r="S190" s="95">
        <v>6798000</v>
      </c>
      <c r="T190" s="95">
        <v>4360000</v>
      </c>
      <c r="U190" s="95">
        <v>7853502</v>
      </c>
      <c r="V190" s="95">
        <v>8217000</v>
      </c>
      <c r="W190" s="95">
        <v>5366400</v>
      </c>
      <c r="X190" s="95">
        <v>7634618.3499999996</v>
      </c>
      <c r="Y190" s="95">
        <v>8860218.3499999996</v>
      </c>
      <c r="Z190" s="95">
        <v>8183200</v>
      </c>
      <c r="AA190" s="95">
        <v>6461300</v>
      </c>
      <c r="AB190" s="95">
        <v>5148700</v>
      </c>
      <c r="AC190" s="95">
        <v>4644690</v>
      </c>
      <c r="AD190" s="95">
        <v>13773850</v>
      </c>
      <c r="AE190" s="95">
        <v>6219000</v>
      </c>
      <c r="AF190" s="95">
        <v>8950962.6199999992</v>
      </c>
      <c r="AG190" s="95">
        <v>7069392</v>
      </c>
      <c r="AH190" s="95">
        <v>10283850</v>
      </c>
      <c r="AI190" s="95">
        <v>11246000</v>
      </c>
      <c r="AJ190" s="95">
        <v>4829200</v>
      </c>
      <c r="AK190" s="95">
        <v>15954700</v>
      </c>
      <c r="AL190" s="95">
        <v>1799800</v>
      </c>
      <c r="AM190" s="95">
        <v>10540800</v>
      </c>
      <c r="AN190" s="95">
        <v>3796200</v>
      </c>
      <c r="AO190" s="95">
        <v>8640950</v>
      </c>
      <c r="AP190" s="95">
        <v>6683799</v>
      </c>
      <c r="AQ190" s="95">
        <v>3542800</v>
      </c>
      <c r="AR190" s="95">
        <v>2543000</v>
      </c>
      <c r="AS190" s="95">
        <v>6227000</v>
      </c>
      <c r="AT190" s="95">
        <v>8776799.8000000007</v>
      </c>
      <c r="AU190" s="95">
        <v>8579600</v>
      </c>
      <c r="AV190" s="95">
        <v>4799699</v>
      </c>
      <c r="AW190" s="95">
        <v>5649800</v>
      </c>
      <c r="AX190" s="95">
        <v>9654800</v>
      </c>
      <c r="AY190" s="95">
        <v>9380300</v>
      </c>
      <c r="AZ190" s="95">
        <v>7612700</v>
      </c>
      <c r="BA190" s="95">
        <v>8350999.7999999998</v>
      </c>
      <c r="BB190" s="95">
        <v>1799800</v>
      </c>
      <c r="BC190" s="95">
        <v>21287528</v>
      </c>
      <c r="BD190" s="95">
        <v>10283400</v>
      </c>
      <c r="BE190" s="95">
        <v>5600000</v>
      </c>
      <c r="BF190" s="95">
        <v>6882144</v>
      </c>
      <c r="BG190" s="95">
        <v>5654800</v>
      </c>
      <c r="BH190" s="95">
        <v>1410000</v>
      </c>
      <c r="BI190" s="95">
        <v>0</v>
      </c>
      <c r="BJ190" s="95">
        <v>4677002</v>
      </c>
      <c r="BK190" s="95">
        <v>7122000</v>
      </c>
      <c r="BL190" s="95">
        <v>24321848</v>
      </c>
      <c r="BM190" s="95">
        <v>11845500</v>
      </c>
      <c r="BN190" s="95">
        <v>9199900</v>
      </c>
      <c r="BO190" s="95">
        <v>12342582.289999999</v>
      </c>
      <c r="BP190" s="95">
        <v>6959900</v>
      </c>
      <c r="BQ190" s="95">
        <v>9334000</v>
      </c>
      <c r="BR190" s="95">
        <v>11365500</v>
      </c>
      <c r="BS190" s="95">
        <v>4747000</v>
      </c>
      <c r="BT190" s="95">
        <v>3571000</v>
      </c>
      <c r="BU190" s="95">
        <v>8360176</v>
      </c>
      <c r="BV190" s="95">
        <v>4120676</v>
      </c>
      <c r="BW190" s="95">
        <v>8017000</v>
      </c>
      <c r="BX190" s="95">
        <v>6348400</v>
      </c>
      <c r="BY190" s="95">
        <v>11606526</v>
      </c>
      <c r="BZ190" s="95">
        <v>8019800</v>
      </c>
      <c r="CA190" s="95">
        <v>5839603</v>
      </c>
      <c r="CB190" s="95">
        <v>8694800</v>
      </c>
      <c r="CC190" s="95">
        <v>12980396</v>
      </c>
      <c r="CD190" s="95">
        <v>4372147.75</v>
      </c>
      <c r="CE190" s="95">
        <v>12581700</v>
      </c>
      <c r="CF190" s="95">
        <v>992000</v>
      </c>
      <c r="CG190" s="95">
        <v>5554526</v>
      </c>
      <c r="CH190" s="95">
        <v>4900147.75</v>
      </c>
      <c r="CI190" s="95">
        <v>8017232</v>
      </c>
      <c r="CJ190" s="95">
        <v>14742000</v>
      </c>
      <c r="CK190" s="95">
        <v>3065000</v>
      </c>
      <c r="CL190" s="95">
        <v>4717800</v>
      </c>
    </row>
    <row r="191" spans="1:90" ht="13.2" customHeight="1" x14ac:dyDescent="0.25">
      <c r="A191" s="93" t="s">
        <v>1779</v>
      </c>
      <c r="B191" s="94" t="s">
        <v>1084</v>
      </c>
      <c r="C191" s="95">
        <v>0</v>
      </c>
      <c r="D191" s="95">
        <v>0</v>
      </c>
      <c r="E191" s="95">
        <v>0</v>
      </c>
      <c r="F191" s="95">
        <v>0</v>
      </c>
      <c r="G191" s="95">
        <v>0</v>
      </c>
      <c r="H191" s="95">
        <v>0</v>
      </c>
      <c r="I191" s="95">
        <v>0</v>
      </c>
      <c r="J191" s="95">
        <v>0</v>
      </c>
      <c r="K191" s="95">
        <v>0</v>
      </c>
      <c r="L191" s="95">
        <v>0</v>
      </c>
      <c r="M191" s="95">
        <v>0</v>
      </c>
      <c r="N191" s="95">
        <v>0</v>
      </c>
      <c r="O191" s="95">
        <v>0</v>
      </c>
      <c r="P191" s="95">
        <v>0</v>
      </c>
      <c r="Q191" s="95">
        <v>0</v>
      </c>
      <c r="R191" s="95">
        <v>0</v>
      </c>
      <c r="S191" s="95">
        <v>0</v>
      </c>
      <c r="T191" s="95">
        <v>0</v>
      </c>
      <c r="U191" s="95">
        <v>0</v>
      </c>
      <c r="V191" s="95">
        <v>0</v>
      </c>
      <c r="W191" s="95">
        <v>0</v>
      </c>
      <c r="X191" s="95">
        <v>0</v>
      </c>
      <c r="Y191" s="95">
        <v>0</v>
      </c>
      <c r="Z191" s="95">
        <v>0</v>
      </c>
      <c r="AA191" s="95">
        <v>0</v>
      </c>
      <c r="AB191" s="95">
        <v>0</v>
      </c>
      <c r="AC191" s="95">
        <v>0</v>
      </c>
      <c r="AD191" s="95">
        <v>0</v>
      </c>
      <c r="AE191" s="95">
        <v>0</v>
      </c>
      <c r="AF191" s="95">
        <v>0</v>
      </c>
      <c r="AG191" s="95">
        <v>0</v>
      </c>
      <c r="AH191" s="95">
        <v>0</v>
      </c>
      <c r="AI191" s="95">
        <v>0</v>
      </c>
      <c r="AJ191" s="95">
        <v>0</v>
      </c>
      <c r="AK191" s="95">
        <v>0</v>
      </c>
      <c r="AL191" s="95">
        <v>0</v>
      </c>
      <c r="AM191" s="95">
        <v>0</v>
      </c>
      <c r="AN191" s="95">
        <v>0</v>
      </c>
      <c r="AO191" s="95">
        <v>0</v>
      </c>
      <c r="AP191" s="95">
        <v>0</v>
      </c>
      <c r="AQ191" s="95">
        <v>0</v>
      </c>
      <c r="AR191" s="95">
        <v>0</v>
      </c>
      <c r="AS191" s="95">
        <v>0</v>
      </c>
      <c r="AT191" s="95">
        <v>0</v>
      </c>
      <c r="AU191" s="95">
        <v>0</v>
      </c>
      <c r="AV191" s="95">
        <v>0</v>
      </c>
      <c r="AW191" s="95">
        <v>0</v>
      </c>
      <c r="AX191" s="95">
        <v>0</v>
      </c>
      <c r="AY191" s="95">
        <v>0</v>
      </c>
      <c r="AZ191" s="95">
        <v>0</v>
      </c>
      <c r="BA191" s="95">
        <v>0</v>
      </c>
      <c r="BB191" s="95">
        <v>0</v>
      </c>
      <c r="BC191" s="95">
        <v>0</v>
      </c>
      <c r="BD191" s="95">
        <v>0</v>
      </c>
      <c r="BE191" s="95">
        <v>0</v>
      </c>
      <c r="BF191" s="95">
        <v>0</v>
      </c>
      <c r="BG191" s="95">
        <v>0</v>
      </c>
      <c r="BH191" s="95">
        <v>0</v>
      </c>
      <c r="BI191" s="95">
        <v>0</v>
      </c>
      <c r="BJ191" s="95">
        <v>0</v>
      </c>
      <c r="BK191" s="95">
        <v>0</v>
      </c>
      <c r="BL191" s="95">
        <v>0</v>
      </c>
      <c r="BM191" s="95">
        <v>0</v>
      </c>
      <c r="BN191" s="95">
        <v>0</v>
      </c>
      <c r="BO191" s="95">
        <v>0</v>
      </c>
      <c r="BP191" s="95">
        <v>0</v>
      </c>
      <c r="BQ191" s="95">
        <v>0</v>
      </c>
      <c r="BR191" s="121">
        <v>0</v>
      </c>
      <c r="BS191" s="121">
        <v>0</v>
      </c>
      <c r="BT191" s="121">
        <v>0</v>
      </c>
      <c r="BU191" s="121">
        <v>0</v>
      </c>
      <c r="BV191" s="121">
        <v>0</v>
      </c>
      <c r="BW191" s="121">
        <v>0</v>
      </c>
      <c r="BX191" s="121">
        <v>0</v>
      </c>
      <c r="BY191" s="121">
        <v>0</v>
      </c>
      <c r="BZ191" s="121">
        <v>0</v>
      </c>
      <c r="CA191" s="121">
        <v>0</v>
      </c>
      <c r="CB191" s="121">
        <v>0</v>
      </c>
      <c r="CC191" s="121">
        <v>0</v>
      </c>
      <c r="CD191" s="121">
        <v>0</v>
      </c>
      <c r="CE191" s="121">
        <v>0</v>
      </c>
      <c r="CF191" s="95">
        <v>0</v>
      </c>
      <c r="CG191" s="121">
        <v>0</v>
      </c>
      <c r="CH191" s="121">
        <v>0</v>
      </c>
      <c r="CI191" s="121">
        <v>0</v>
      </c>
      <c r="CJ191" s="121">
        <v>0</v>
      </c>
      <c r="CK191" s="121">
        <v>0</v>
      </c>
      <c r="CL191" s="121">
        <v>0</v>
      </c>
    </row>
    <row r="192" spans="1:90" ht="13.2" customHeight="1" x14ac:dyDescent="0.25">
      <c r="A192" s="93" t="s">
        <v>1780</v>
      </c>
      <c r="B192" s="94" t="s">
        <v>1290</v>
      </c>
      <c r="C192" s="95">
        <v>-24841319.289999999</v>
      </c>
      <c r="D192" s="95">
        <v>-3314997</v>
      </c>
      <c r="E192" s="95">
        <v>-2871997</v>
      </c>
      <c r="F192" s="95">
        <v>-5832989</v>
      </c>
      <c r="G192" s="95">
        <v>-3448458.78</v>
      </c>
      <c r="H192" s="95">
        <v>-4342494</v>
      </c>
      <c r="I192" s="95">
        <v>-3118896</v>
      </c>
      <c r="J192" s="95">
        <v>-4696290</v>
      </c>
      <c r="K192" s="95">
        <v>-4015924.33</v>
      </c>
      <c r="L192" s="95">
        <v>-4335392</v>
      </c>
      <c r="M192" s="95">
        <v>-6726277.9699999997</v>
      </c>
      <c r="N192" s="95">
        <v>-5058895</v>
      </c>
      <c r="O192" s="95">
        <v>-10725162.039999999</v>
      </c>
      <c r="P192" s="95">
        <v>-5296225.12</v>
      </c>
      <c r="Q192" s="95">
        <v>-8113337</v>
      </c>
      <c r="R192" s="95">
        <v>-5645742.9500000002</v>
      </c>
      <c r="S192" s="95">
        <v>-4897797.05</v>
      </c>
      <c r="T192" s="95">
        <v>-4359992</v>
      </c>
      <c r="U192" s="95">
        <v>-7853491</v>
      </c>
      <c r="V192" s="95">
        <v>-8216991.0099999998</v>
      </c>
      <c r="W192" s="95">
        <v>-5337946.1399999997</v>
      </c>
      <c r="X192" s="95">
        <v>-7634610.3499999996</v>
      </c>
      <c r="Y192" s="95">
        <v>-8860202.3499999996</v>
      </c>
      <c r="Z192" s="95">
        <v>-8183194</v>
      </c>
      <c r="AA192" s="95">
        <v>-5376295</v>
      </c>
      <c r="AB192" s="95">
        <v>-5148692</v>
      </c>
      <c r="AC192" s="95">
        <v>-2964686</v>
      </c>
      <c r="AD192" s="95">
        <v>-12358173.83</v>
      </c>
      <c r="AE192" s="95">
        <v>-5136200.4800000004</v>
      </c>
      <c r="AF192" s="95">
        <v>-7641224.2599999998</v>
      </c>
      <c r="AG192" s="95">
        <v>-7069381</v>
      </c>
      <c r="AH192" s="95">
        <v>-7076693.9000000004</v>
      </c>
      <c r="AI192" s="95">
        <v>-9720692.0099999998</v>
      </c>
      <c r="AJ192" s="95">
        <v>-3744197</v>
      </c>
      <c r="AK192" s="95">
        <v>-13964815.35</v>
      </c>
      <c r="AL192" s="95">
        <v>-1799799</v>
      </c>
      <c r="AM192" s="95">
        <v>-6844045</v>
      </c>
      <c r="AN192" s="95">
        <v>-3796198</v>
      </c>
      <c r="AO192" s="95">
        <v>-8640942</v>
      </c>
      <c r="AP192" s="95">
        <v>-6683791</v>
      </c>
      <c r="AQ192" s="95">
        <v>-3542795</v>
      </c>
      <c r="AR192" s="95">
        <v>-2542996</v>
      </c>
      <c r="AS192" s="95">
        <v>-6226989</v>
      </c>
      <c r="AT192" s="95">
        <v>-8776787.8000000007</v>
      </c>
      <c r="AU192" s="95">
        <v>-8579588</v>
      </c>
      <c r="AV192" s="95">
        <v>-4799692</v>
      </c>
      <c r="AW192" s="95">
        <v>-5649794</v>
      </c>
      <c r="AX192" s="95">
        <v>-9654787</v>
      </c>
      <c r="AY192" s="95">
        <v>-9380286</v>
      </c>
      <c r="AZ192" s="95">
        <v>-5741444.9500000002</v>
      </c>
      <c r="BA192" s="95">
        <v>-8350979.7999999998</v>
      </c>
      <c r="BB192" s="95">
        <v>-1799799</v>
      </c>
      <c r="BC192" s="95">
        <v>-21287514</v>
      </c>
      <c r="BD192" s="95">
        <v>-10283387</v>
      </c>
      <c r="BE192" s="95">
        <v>-5599991</v>
      </c>
      <c r="BF192" s="95">
        <v>-5008637.95</v>
      </c>
      <c r="BG192" s="95">
        <v>-5654793</v>
      </c>
      <c r="BH192" s="95">
        <v>-1409997</v>
      </c>
      <c r="BI192" s="95">
        <v>0</v>
      </c>
      <c r="BJ192" s="95">
        <v>-4676995</v>
      </c>
      <c r="BK192" s="95">
        <v>-5464912.7300000004</v>
      </c>
      <c r="BL192" s="95">
        <v>-20158493.670000002</v>
      </c>
      <c r="BM192" s="95">
        <v>-10015815.279999999</v>
      </c>
      <c r="BN192" s="95">
        <v>-7370224.3200000003</v>
      </c>
      <c r="BO192" s="95">
        <v>-10471323.27</v>
      </c>
      <c r="BP192" s="95">
        <v>-5088642.99</v>
      </c>
      <c r="BQ192" s="95">
        <v>-9333992</v>
      </c>
      <c r="BR192" s="121">
        <v>-6041488.7800000003</v>
      </c>
      <c r="BS192" s="121">
        <v>-3264396.16</v>
      </c>
      <c r="BT192" s="121">
        <v>-3570993</v>
      </c>
      <c r="BU192" s="121">
        <v>-8360164.2000000002</v>
      </c>
      <c r="BV192" s="121">
        <v>-4120672</v>
      </c>
      <c r="BW192" s="121">
        <v>-5759928.2000000002</v>
      </c>
      <c r="BX192" s="95">
        <v>-6348386</v>
      </c>
      <c r="BY192" s="121">
        <v>-9776116</v>
      </c>
      <c r="BZ192" s="121">
        <v>-5523789</v>
      </c>
      <c r="CA192" s="121">
        <v>-5588263.79</v>
      </c>
      <c r="CB192" s="121">
        <v>-8196043</v>
      </c>
      <c r="CC192" s="121">
        <v>-12980380</v>
      </c>
      <c r="CD192" s="121">
        <v>-4372143.87</v>
      </c>
      <c r="CE192" s="95">
        <v>-10751287.07</v>
      </c>
      <c r="CF192" s="95">
        <v>-281066.67</v>
      </c>
      <c r="CG192" s="95">
        <v>-5554519</v>
      </c>
      <c r="CH192" s="121">
        <v>-4900143.75</v>
      </c>
      <c r="CI192" s="121">
        <v>-8017219</v>
      </c>
      <c r="CJ192" s="121">
        <v>-14741982</v>
      </c>
      <c r="CK192" s="95">
        <v>-2530098.9</v>
      </c>
      <c r="CL192" s="121">
        <v>-4717796</v>
      </c>
    </row>
    <row r="193" spans="1:90" ht="13.2" customHeight="1" x14ac:dyDescent="0.25">
      <c r="A193" s="93" t="s">
        <v>1781</v>
      </c>
      <c r="B193" s="94" t="s">
        <v>214</v>
      </c>
      <c r="C193" s="95">
        <v>74924</v>
      </c>
      <c r="D193" s="95">
        <v>0</v>
      </c>
      <c r="E193" s="95">
        <v>0</v>
      </c>
      <c r="F193" s="95">
        <v>117370</v>
      </c>
      <c r="G193" s="95">
        <v>1428000</v>
      </c>
      <c r="H193" s="95">
        <v>899400</v>
      </c>
      <c r="I193" s="95">
        <v>0</v>
      </c>
      <c r="J193" s="95">
        <v>899870.5</v>
      </c>
      <c r="K193" s="95">
        <v>434763.2</v>
      </c>
      <c r="L193" s="95">
        <v>871800</v>
      </c>
      <c r="M193" s="95">
        <v>808560</v>
      </c>
      <c r="N193" s="95">
        <v>170000</v>
      </c>
      <c r="O193" s="95">
        <v>4531748</v>
      </c>
      <c r="P193" s="95">
        <v>749000</v>
      </c>
      <c r="Q193" s="95">
        <v>0</v>
      </c>
      <c r="R193" s="95">
        <v>1296835</v>
      </c>
      <c r="S193" s="95">
        <v>635235</v>
      </c>
      <c r="T193" s="95">
        <v>209982.5</v>
      </c>
      <c r="U193" s="95">
        <v>529210</v>
      </c>
      <c r="V193" s="95">
        <v>861746</v>
      </c>
      <c r="W193" s="95">
        <v>2999000</v>
      </c>
      <c r="X193" s="95">
        <v>807280</v>
      </c>
      <c r="Y193" s="95">
        <v>3950400</v>
      </c>
      <c r="Z193" s="95">
        <v>1593810.5</v>
      </c>
      <c r="AA193" s="95">
        <v>1086470</v>
      </c>
      <c r="AB193" s="95">
        <v>72000</v>
      </c>
      <c r="AC193" s="95">
        <v>899480</v>
      </c>
      <c r="AD193" s="95">
        <v>0</v>
      </c>
      <c r="AE193" s="95">
        <v>2719533.64</v>
      </c>
      <c r="AF193" s="95">
        <v>1218260.5</v>
      </c>
      <c r="AG193" s="95">
        <v>3033750</v>
      </c>
      <c r="AH193" s="95">
        <v>4126500</v>
      </c>
      <c r="AI193" s="95">
        <v>144900</v>
      </c>
      <c r="AJ193" s="95">
        <v>1225000</v>
      </c>
      <c r="AK193" s="95">
        <v>247119.8</v>
      </c>
      <c r="AL193" s="95">
        <v>324500</v>
      </c>
      <c r="AM193" s="95">
        <v>0</v>
      </c>
      <c r="AN193" s="95">
        <v>0</v>
      </c>
      <c r="AO193" s="95">
        <v>742000</v>
      </c>
      <c r="AP193" s="95">
        <v>0</v>
      </c>
      <c r="AQ193" s="95">
        <v>47390</v>
      </c>
      <c r="AR193" s="95">
        <v>0</v>
      </c>
      <c r="AS193" s="95">
        <v>45850</v>
      </c>
      <c r="AT193" s="95">
        <v>923750</v>
      </c>
      <c r="AU193" s="95">
        <v>0</v>
      </c>
      <c r="AV193" s="95">
        <v>80190</v>
      </c>
      <c r="AW193" s="95">
        <v>0</v>
      </c>
      <c r="AX193" s="95">
        <v>4733570</v>
      </c>
      <c r="AY193" s="95">
        <v>1549772</v>
      </c>
      <c r="AZ193" s="95">
        <v>1249760</v>
      </c>
      <c r="BA193" s="95">
        <v>25024170</v>
      </c>
      <c r="BB193" s="95">
        <v>1640000</v>
      </c>
      <c r="BC193" s="95">
        <v>974685.5</v>
      </c>
      <c r="BD193" s="95">
        <v>489189</v>
      </c>
      <c r="BE193" s="95">
        <v>79575.899999999994</v>
      </c>
      <c r="BF193" s="95">
        <v>970240</v>
      </c>
      <c r="BG193" s="95">
        <v>288033.01</v>
      </c>
      <c r="BH193" s="95">
        <v>0</v>
      </c>
      <c r="BI193" s="95">
        <v>0</v>
      </c>
      <c r="BJ193" s="95">
        <v>0</v>
      </c>
      <c r="BK193" s="95">
        <v>0</v>
      </c>
      <c r="BL193" s="95">
        <v>4907311</v>
      </c>
      <c r="BM193" s="95">
        <v>2566528</v>
      </c>
      <c r="BN193" s="95">
        <v>1583218</v>
      </c>
      <c r="BO193" s="95">
        <v>1862000</v>
      </c>
      <c r="BP193" s="95">
        <v>2452870</v>
      </c>
      <c r="BQ193" s="95">
        <v>1439870</v>
      </c>
      <c r="BR193" s="95">
        <v>16551300</v>
      </c>
      <c r="BS193" s="95">
        <v>230865</v>
      </c>
      <c r="BT193" s="95">
        <v>1381760</v>
      </c>
      <c r="BU193" s="95">
        <v>365255.69</v>
      </c>
      <c r="BV193" s="95">
        <v>95000</v>
      </c>
      <c r="BW193" s="95">
        <v>2734700</v>
      </c>
      <c r="BX193" s="95">
        <v>0</v>
      </c>
      <c r="BY193" s="95">
        <v>1057900</v>
      </c>
      <c r="BZ193" s="95">
        <v>2086735</v>
      </c>
      <c r="CA193" s="95">
        <v>2465182.7999999998</v>
      </c>
      <c r="CB193" s="95">
        <v>1735284.26</v>
      </c>
      <c r="CC193" s="95">
        <v>5679509.0700000003</v>
      </c>
      <c r="CD193" s="95">
        <v>2206687.5</v>
      </c>
      <c r="CE193" s="95">
        <v>0</v>
      </c>
      <c r="CF193" s="95">
        <v>0</v>
      </c>
      <c r="CG193" s="95">
        <v>0</v>
      </c>
      <c r="CH193" s="95">
        <v>3899329</v>
      </c>
      <c r="CI193" s="95">
        <v>1860084</v>
      </c>
      <c r="CJ193" s="95">
        <v>3466822.43</v>
      </c>
      <c r="CK193" s="95">
        <v>0</v>
      </c>
      <c r="CL193" s="95">
        <v>1610200</v>
      </c>
    </row>
    <row r="194" spans="1:90" ht="13.2" customHeight="1" x14ac:dyDescent="0.25">
      <c r="A194" s="93" t="s">
        <v>1782</v>
      </c>
      <c r="B194" s="94" t="s">
        <v>1085</v>
      </c>
      <c r="C194" s="95">
        <v>0</v>
      </c>
      <c r="D194" s="95">
        <v>0</v>
      </c>
      <c r="E194" s="95">
        <v>0</v>
      </c>
      <c r="F194" s="95">
        <v>0</v>
      </c>
      <c r="G194" s="95">
        <v>0</v>
      </c>
      <c r="H194" s="95">
        <v>0</v>
      </c>
      <c r="I194" s="95">
        <v>0</v>
      </c>
      <c r="J194" s="95">
        <v>0</v>
      </c>
      <c r="K194" s="95">
        <v>0</v>
      </c>
      <c r="L194" s="95">
        <v>0</v>
      </c>
      <c r="M194" s="95">
        <v>0</v>
      </c>
      <c r="N194" s="95">
        <v>0</v>
      </c>
      <c r="O194" s="95">
        <v>0</v>
      </c>
      <c r="P194" s="95">
        <v>0</v>
      </c>
      <c r="Q194" s="95">
        <v>0</v>
      </c>
      <c r="R194" s="95">
        <v>0</v>
      </c>
      <c r="S194" s="95">
        <v>0</v>
      </c>
      <c r="T194" s="95">
        <v>0</v>
      </c>
      <c r="U194" s="95">
        <v>0</v>
      </c>
      <c r="V194" s="95">
        <v>0</v>
      </c>
      <c r="W194" s="95">
        <v>0</v>
      </c>
      <c r="X194" s="95">
        <v>0</v>
      </c>
      <c r="Y194" s="95">
        <v>0</v>
      </c>
      <c r="Z194" s="95">
        <v>0</v>
      </c>
      <c r="AA194" s="95">
        <v>0</v>
      </c>
      <c r="AB194" s="95">
        <v>0</v>
      </c>
      <c r="AC194" s="95">
        <v>0</v>
      </c>
      <c r="AD194" s="95">
        <v>0</v>
      </c>
      <c r="AE194" s="95">
        <v>0</v>
      </c>
      <c r="AF194" s="95">
        <v>0</v>
      </c>
      <c r="AG194" s="95">
        <v>0</v>
      </c>
      <c r="AH194" s="95">
        <v>0</v>
      </c>
      <c r="AI194" s="95">
        <v>0</v>
      </c>
      <c r="AJ194" s="95">
        <v>0</v>
      </c>
      <c r="AK194" s="95">
        <v>0</v>
      </c>
      <c r="AL194" s="95">
        <v>0</v>
      </c>
      <c r="AM194" s="95">
        <v>0</v>
      </c>
      <c r="AN194" s="95">
        <v>0</v>
      </c>
      <c r="AO194" s="95">
        <v>0</v>
      </c>
      <c r="AP194" s="95">
        <v>0</v>
      </c>
      <c r="AQ194" s="95">
        <v>0</v>
      </c>
      <c r="AR194" s="95">
        <v>0</v>
      </c>
      <c r="AS194" s="95">
        <v>0</v>
      </c>
      <c r="AT194" s="95">
        <v>0</v>
      </c>
      <c r="AU194" s="95">
        <v>0</v>
      </c>
      <c r="AV194" s="95">
        <v>0</v>
      </c>
      <c r="AW194" s="95">
        <v>0</v>
      </c>
      <c r="AX194" s="95">
        <v>0</v>
      </c>
      <c r="AY194" s="95">
        <v>0</v>
      </c>
      <c r="AZ194" s="95">
        <v>0</v>
      </c>
      <c r="BA194" s="95">
        <v>0</v>
      </c>
      <c r="BB194" s="95">
        <v>0</v>
      </c>
      <c r="BC194" s="95">
        <v>0</v>
      </c>
      <c r="BD194" s="95">
        <v>0</v>
      </c>
      <c r="BE194" s="95">
        <v>0</v>
      </c>
      <c r="BF194" s="95">
        <v>0</v>
      </c>
      <c r="BG194" s="95">
        <v>0</v>
      </c>
      <c r="BH194" s="95">
        <v>0</v>
      </c>
      <c r="BI194" s="95">
        <v>0</v>
      </c>
      <c r="BJ194" s="95">
        <v>0</v>
      </c>
      <c r="BK194" s="95">
        <v>0</v>
      </c>
      <c r="BL194" s="95">
        <v>0</v>
      </c>
      <c r="BM194" s="95">
        <v>0</v>
      </c>
      <c r="BN194" s="95">
        <v>0</v>
      </c>
      <c r="BO194" s="95">
        <v>0</v>
      </c>
      <c r="BP194" s="95">
        <v>0</v>
      </c>
      <c r="BQ194" s="95">
        <v>0</v>
      </c>
      <c r="BR194" s="121">
        <v>0</v>
      </c>
      <c r="BS194" s="121">
        <v>0</v>
      </c>
      <c r="BT194" s="121">
        <v>0</v>
      </c>
      <c r="BU194" s="121">
        <v>0</v>
      </c>
      <c r="BV194" s="121">
        <v>0</v>
      </c>
      <c r="BW194" s="121">
        <v>0</v>
      </c>
      <c r="BX194" s="95">
        <v>0</v>
      </c>
      <c r="BY194" s="121">
        <v>0</v>
      </c>
      <c r="BZ194" s="121">
        <v>0</v>
      </c>
      <c r="CA194" s="121">
        <v>0</v>
      </c>
      <c r="CB194" s="121">
        <v>0</v>
      </c>
      <c r="CC194" s="121">
        <v>0</v>
      </c>
      <c r="CD194" s="121">
        <v>0</v>
      </c>
      <c r="CE194" s="95">
        <v>0</v>
      </c>
      <c r="CF194" s="95">
        <v>0</v>
      </c>
      <c r="CG194" s="95">
        <v>0</v>
      </c>
      <c r="CH194" s="121">
        <v>0</v>
      </c>
      <c r="CI194" s="121">
        <v>0</v>
      </c>
      <c r="CJ194" s="121">
        <v>0</v>
      </c>
      <c r="CK194" s="95">
        <v>0</v>
      </c>
      <c r="CL194" s="121">
        <v>0</v>
      </c>
    </row>
    <row r="195" spans="1:90" ht="13.2" customHeight="1" x14ac:dyDescent="0.25">
      <c r="A195" s="93" t="s">
        <v>1783</v>
      </c>
      <c r="B195" s="94" t="s">
        <v>1291</v>
      </c>
      <c r="C195" s="95">
        <v>-74922</v>
      </c>
      <c r="D195" s="95">
        <v>0</v>
      </c>
      <c r="E195" s="95">
        <v>0</v>
      </c>
      <c r="F195" s="95">
        <v>-117362</v>
      </c>
      <c r="G195" s="95">
        <v>-1427997</v>
      </c>
      <c r="H195" s="95">
        <v>-899394</v>
      </c>
      <c r="I195" s="95">
        <v>0</v>
      </c>
      <c r="J195" s="95">
        <v>-899847.5</v>
      </c>
      <c r="K195" s="95">
        <v>-434747.2</v>
      </c>
      <c r="L195" s="95">
        <v>-871796</v>
      </c>
      <c r="M195" s="95">
        <v>-808538</v>
      </c>
      <c r="N195" s="95">
        <v>-169999</v>
      </c>
      <c r="O195" s="95">
        <v>-3945804.1</v>
      </c>
      <c r="P195" s="95">
        <v>-748999</v>
      </c>
      <c r="Q195" s="95">
        <v>0</v>
      </c>
      <c r="R195" s="95">
        <v>-1223703.4099999999</v>
      </c>
      <c r="S195" s="95">
        <v>-635194</v>
      </c>
      <c r="T195" s="95">
        <v>-209976.5</v>
      </c>
      <c r="U195" s="95">
        <v>-529197</v>
      </c>
      <c r="V195" s="95">
        <v>-861735</v>
      </c>
      <c r="W195" s="95">
        <v>-2998999</v>
      </c>
      <c r="X195" s="95">
        <v>-807272</v>
      </c>
      <c r="Y195" s="95">
        <v>-2771800.91</v>
      </c>
      <c r="Z195" s="95">
        <v>-1593806.5</v>
      </c>
      <c r="AA195" s="95">
        <v>-1086463</v>
      </c>
      <c r="AB195" s="95">
        <v>-71996</v>
      </c>
      <c r="AC195" s="95">
        <v>-899470</v>
      </c>
      <c r="AD195" s="95">
        <v>0</v>
      </c>
      <c r="AE195" s="95">
        <v>-2719519.64</v>
      </c>
      <c r="AF195" s="95">
        <v>-1218250.5</v>
      </c>
      <c r="AG195" s="95">
        <v>-1820250.1</v>
      </c>
      <c r="AH195" s="95">
        <v>-4126487</v>
      </c>
      <c r="AI195" s="95">
        <v>-144887</v>
      </c>
      <c r="AJ195" s="95">
        <v>-1224999</v>
      </c>
      <c r="AK195" s="95">
        <v>-247107.8</v>
      </c>
      <c r="AL195" s="95">
        <v>-324495</v>
      </c>
      <c r="AM195" s="95">
        <v>0</v>
      </c>
      <c r="AN195" s="95">
        <v>0</v>
      </c>
      <c r="AO195" s="95">
        <v>-325655.46999999997</v>
      </c>
      <c r="AP195" s="95">
        <v>0</v>
      </c>
      <c r="AQ195" s="95">
        <v>-47387</v>
      </c>
      <c r="AR195" s="95">
        <v>0</v>
      </c>
      <c r="AS195" s="95">
        <v>-45846</v>
      </c>
      <c r="AT195" s="95">
        <v>-923745</v>
      </c>
      <c r="AU195" s="95">
        <v>0</v>
      </c>
      <c r="AV195" s="95">
        <v>-80188</v>
      </c>
      <c r="AW195" s="95">
        <v>0</v>
      </c>
      <c r="AX195" s="95">
        <v>-4733561</v>
      </c>
      <c r="AY195" s="95">
        <v>-1549716</v>
      </c>
      <c r="AZ195" s="95">
        <v>-1249759</v>
      </c>
      <c r="BA195" s="95">
        <v>-8986509.5199999996</v>
      </c>
      <c r="BB195" s="95">
        <v>-218666.64</v>
      </c>
      <c r="BC195" s="95">
        <v>-566035</v>
      </c>
      <c r="BD195" s="95">
        <v>-489178</v>
      </c>
      <c r="BE195" s="95">
        <v>-53049.94</v>
      </c>
      <c r="BF195" s="95">
        <v>-970231</v>
      </c>
      <c r="BG195" s="95">
        <v>-288010.01</v>
      </c>
      <c r="BH195" s="95">
        <v>0</v>
      </c>
      <c r="BI195" s="95">
        <v>0</v>
      </c>
      <c r="BJ195" s="95">
        <v>0</v>
      </c>
      <c r="BK195" s="95">
        <v>0</v>
      </c>
      <c r="BL195" s="95">
        <v>-4907245</v>
      </c>
      <c r="BM195" s="95">
        <v>-2057759.23</v>
      </c>
      <c r="BN195" s="95">
        <v>-1583211</v>
      </c>
      <c r="BO195" s="95">
        <v>-1861982.06</v>
      </c>
      <c r="BP195" s="95">
        <v>-1753194.11</v>
      </c>
      <c r="BQ195" s="95">
        <v>-1439863</v>
      </c>
      <c r="BR195" s="121">
        <v>-8777073.8000000007</v>
      </c>
      <c r="BS195" s="95">
        <v>-230851</v>
      </c>
      <c r="BT195" s="121">
        <v>-1381737</v>
      </c>
      <c r="BU195" s="121">
        <v>-365243.69</v>
      </c>
      <c r="BV195" s="95">
        <v>-94998</v>
      </c>
      <c r="BW195" s="121">
        <v>-424674.99</v>
      </c>
      <c r="BX195" s="121">
        <v>0</v>
      </c>
      <c r="BY195" s="95">
        <v>-999797</v>
      </c>
      <c r="BZ195" s="121">
        <v>-1689734.11</v>
      </c>
      <c r="CA195" s="121">
        <v>-1262252.8999999999</v>
      </c>
      <c r="CB195" s="121">
        <v>-1735284.26</v>
      </c>
      <c r="CC195" s="121">
        <v>-4903509.17</v>
      </c>
      <c r="CD195" s="121">
        <v>-2206673.5</v>
      </c>
      <c r="CE195" s="121">
        <v>0</v>
      </c>
      <c r="CF195" s="95">
        <v>0</v>
      </c>
      <c r="CG195" s="95">
        <v>0</v>
      </c>
      <c r="CH195" s="121">
        <v>-3415284.72</v>
      </c>
      <c r="CI195" s="121">
        <v>-1860066</v>
      </c>
      <c r="CJ195" s="121">
        <v>-3466819.43</v>
      </c>
      <c r="CK195" s="95">
        <v>0</v>
      </c>
      <c r="CL195" s="121">
        <v>-1610193</v>
      </c>
    </row>
    <row r="196" spans="1:90" ht="13.2" customHeight="1" x14ac:dyDescent="0.25">
      <c r="A196" s="93" t="s">
        <v>1784</v>
      </c>
      <c r="B196" s="94" t="s">
        <v>215</v>
      </c>
      <c r="C196" s="95">
        <v>1076590</v>
      </c>
      <c r="D196" s="95">
        <v>17990</v>
      </c>
      <c r="E196" s="95">
        <v>21990</v>
      </c>
      <c r="F196" s="95">
        <v>719889.2</v>
      </c>
      <c r="G196" s="95">
        <v>229500</v>
      </c>
      <c r="H196" s="95">
        <v>99000</v>
      </c>
      <c r="I196" s="95">
        <v>34900</v>
      </c>
      <c r="J196" s="95">
        <v>184220</v>
      </c>
      <c r="K196" s="95">
        <v>236840.2</v>
      </c>
      <c r="L196" s="95">
        <v>68980</v>
      </c>
      <c r="M196" s="95">
        <v>416731</v>
      </c>
      <c r="N196" s="95">
        <v>0</v>
      </c>
      <c r="O196" s="95">
        <v>657691.30000000005</v>
      </c>
      <c r="P196" s="95">
        <v>0</v>
      </c>
      <c r="Q196" s="95">
        <v>0</v>
      </c>
      <c r="R196" s="95">
        <v>187610</v>
      </c>
      <c r="S196" s="95">
        <v>110125</v>
      </c>
      <c r="T196" s="95">
        <v>172190</v>
      </c>
      <c r="U196" s="95">
        <v>314000</v>
      </c>
      <c r="V196" s="95">
        <v>444241</v>
      </c>
      <c r="W196" s="95">
        <v>5990</v>
      </c>
      <c r="X196" s="95">
        <v>44990</v>
      </c>
      <c r="Y196" s="95">
        <v>361960</v>
      </c>
      <c r="Z196" s="95">
        <v>200800</v>
      </c>
      <c r="AA196" s="95">
        <v>12900</v>
      </c>
      <c r="AB196" s="95">
        <v>100100</v>
      </c>
      <c r="AC196" s="95">
        <v>415808</v>
      </c>
      <c r="AD196" s="95">
        <v>0</v>
      </c>
      <c r="AE196" s="95">
        <v>340586</v>
      </c>
      <c r="AF196" s="95">
        <v>6000</v>
      </c>
      <c r="AG196" s="95">
        <v>80900</v>
      </c>
      <c r="AH196" s="95">
        <v>263615.40000000002</v>
      </c>
      <c r="AI196" s="95">
        <v>512354</v>
      </c>
      <c r="AJ196" s="95">
        <v>0</v>
      </c>
      <c r="AK196" s="95">
        <v>1196160</v>
      </c>
      <c r="AL196" s="95">
        <v>0</v>
      </c>
      <c r="AM196" s="95">
        <v>0</v>
      </c>
      <c r="AN196" s="95">
        <v>0</v>
      </c>
      <c r="AO196" s="95">
        <v>0</v>
      </c>
      <c r="AP196" s="95">
        <v>0</v>
      </c>
      <c r="AQ196" s="95">
        <v>0</v>
      </c>
      <c r="AR196" s="95">
        <v>0</v>
      </c>
      <c r="AS196" s="95">
        <v>37980</v>
      </c>
      <c r="AT196" s="95">
        <v>88105</v>
      </c>
      <c r="AU196" s="95">
        <v>0</v>
      </c>
      <c r="AV196" s="95">
        <v>51990</v>
      </c>
      <c r="AW196" s="95">
        <v>0</v>
      </c>
      <c r="AX196" s="95">
        <v>302590</v>
      </c>
      <c r="AY196" s="95">
        <v>69690</v>
      </c>
      <c r="AZ196" s="95">
        <v>0</v>
      </c>
      <c r="BA196" s="95">
        <v>871903</v>
      </c>
      <c r="BB196" s="95">
        <v>0</v>
      </c>
      <c r="BC196" s="95">
        <v>1562452.3</v>
      </c>
      <c r="BD196" s="95">
        <v>326366</v>
      </c>
      <c r="BE196" s="95">
        <v>0</v>
      </c>
      <c r="BF196" s="95">
        <v>92790</v>
      </c>
      <c r="BG196" s="95">
        <v>1519939.6</v>
      </c>
      <c r="BH196" s="95">
        <v>78710</v>
      </c>
      <c r="BI196" s="95">
        <v>0</v>
      </c>
      <c r="BJ196" s="95">
        <v>0</v>
      </c>
      <c r="BK196" s="95">
        <v>0</v>
      </c>
      <c r="BL196" s="95">
        <v>1294470</v>
      </c>
      <c r="BM196" s="95">
        <v>1006170</v>
      </c>
      <c r="BN196" s="95">
        <v>77460</v>
      </c>
      <c r="BO196" s="95">
        <v>336585</v>
      </c>
      <c r="BP196" s="95">
        <v>861860</v>
      </c>
      <c r="BQ196" s="95">
        <v>259900</v>
      </c>
      <c r="BR196" s="95">
        <v>4206810</v>
      </c>
      <c r="BS196" s="95">
        <v>0</v>
      </c>
      <c r="BT196" s="95">
        <v>593282</v>
      </c>
      <c r="BU196" s="95">
        <v>980370</v>
      </c>
      <c r="BV196" s="95">
        <v>0</v>
      </c>
      <c r="BW196" s="95">
        <v>164916</v>
      </c>
      <c r="BX196" s="95">
        <v>997600</v>
      </c>
      <c r="BY196" s="95">
        <v>0</v>
      </c>
      <c r="BZ196" s="95">
        <v>95980</v>
      </c>
      <c r="CA196" s="95">
        <v>783895</v>
      </c>
      <c r="CB196" s="95">
        <v>258664</v>
      </c>
      <c r="CC196" s="95">
        <v>482051.5</v>
      </c>
      <c r="CD196" s="95">
        <v>128980</v>
      </c>
      <c r="CE196" s="95">
        <v>741600</v>
      </c>
      <c r="CF196" s="95">
        <v>0</v>
      </c>
      <c r="CG196" s="95">
        <v>0</v>
      </c>
      <c r="CH196" s="95">
        <v>153850</v>
      </c>
      <c r="CI196" s="95">
        <v>479762</v>
      </c>
      <c r="CJ196" s="95">
        <v>370135</v>
      </c>
      <c r="CK196" s="95">
        <v>0</v>
      </c>
      <c r="CL196" s="95">
        <v>60000</v>
      </c>
    </row>
    <row r="197" spans="1:90" ht="13.2" customHeight="1" x14ac:dyDescent="0.25">
      <c r="A197" s="93" t="s">
        <v>1785</v>
      </c>
      <c r="B197" s="94" t="s">
        <v>1086</v>
      </c>
      <c r="C197" s="95">
        <v>0</v>
      </c>
      <c r="D197" s="95">
        <v>0</v>
      </c>
      <c r="E197" s="95">
        <v>0</v>
      </c>
      <c r="F197" s="95">
        <v>0</v>
      </c>
      <c r="G197" s="95">
        <v>0</v>
      </c>
      <c r="H197" s="95">
        <v>0</v>
      </c>
      <c r="I197" s="95">
        <v>0</v>
      </c>
      <c r="J197" s="95">
        <v>0</v>
      </c>
      <c r="K197" s="95">
        <v>0</v>
      </c>
      <c r="L197" s="95">
        <v>0</v>
      </c>
      <c r="M197" s="95">
        <v>0</v>
      </c>
      <c r="N197" s="95">
        <v>0</v>
      </c>
      <c r="O197" s="95">
        <v>0</v>
      </c>
      <c r="P197" s="95">
        <v>0</v>
      </c>
      <c r="Q197" s="95">
        <v>0</v>
      </c>
      <c r="R197" s="95">
        <v>0</v>
      </c>
      <c r="S197" s="95">
        <v>0</v>
      </c>
      <c r="T197" s="95">
        <v>0</v>
      </c>
      <c r="U197" s="95">
        <v>0</v>
      </c>
      <c r="V197" s="95">
        <v>0</v>
      </c>
      <c r="W197" s="95">
        <v>0</v>
      </c>
      <c r="X197" s="95">
        <v>0</v>
      </c>
      <c r="Y197" s="95">
        <v>0</v>
      </c>
      <c r="Z197" s="95">
        <v>0</v>
      </c>
      <c r="AA197" s="95">
        <v>0</v>
      </c>
      <c r="AB197" s="95">
        <v>0</v>
      </c>
      <c r="AC197" s="95">
        <v>0</v>
      </c>
      <c r="AD197" s="95">
        <v>0</v>
      </c>
      <c r="AE197" s="95">
        <v>0</v>
      </c>
      <c r="AF197" s="95">
        <v>0</v>
      </c>
      <c r="AG197" s="95">
        <v>0</v>
      </c>
      <c r="AH197" s="95">
        <v>0</v>
      </c>
      <c r="AI197" s="95">
        <v>0</v>
      </c>
      <c r="AJ197" s="95">
        <v>0</v>
      </c>
      <c r="AK197" s="95">
        <v>0</v>
      </c>
      <c r="AL197" s="95">
        <v>0</v>
      </c>
      <c r="AM197" s="95">
        <v>0</v>
      </c>
      <c r="AN197" s="95">
        <v>0</v>
      </c>
      <c r="AO197" s="95">
        <v>0</v>
      </c>
      <c r="AP197" s="95">
        <v>0</v>
      </c>
      <c r="AQ197" s="95">
        <v>0</v>
      </c>
      <c r="AR197" s="95">
        <v>0</v>
      </c>
      <c r="AS197" s="95">
        <v>0</v>
      </c>
      <c r="AT197" s="95">
        <v>0</v>
      </c>
      <c r="AU197" s="95">
        <v>0</v>
      </c>
      <c r="AV197" s="95">
        <v>0</v>
      </c>
      <c r="AW197" s="95">
        <v>0</v>
      </c>
      <c r="AX197" s="95">
        <v>0</v>
      </c>
      <c r="AY197" s="95">
        <v>0</v>
      </c>
      <c r="AZ197" s="95">
        <v>0</v>
      </c>
      <c r="BA197" s="95">
        <v>0</v>
      </c>
      <c r="BB197" s="95">
        <v>0</v>
      </c>
      <c r="BC197" s="95">
        <v>0</v>
      </c>
      <c r="BD197" s="95">
        <v>0</v>
      </c>
      <c r="BE197" s="95">
        <v>0</v>
      </c>
      <c r="BF197" s="95">
        <v>0</v>
      </c>
      <c r="BG197" s="95">
        <v>0</v>
      </c>
      <c r="BH197" s="95">
        <v>0</v>
      </c>
      <c r="BI197" s="95">
        <v>0</v>
      </c>
      <c r="BJ197" s="95">
        <v>0</v>
      </c>
      <c r="BK197" s="95">
        <v>0</v>
      </c>
      <c r="BL197" s="95">
        <v>0</v>
      </c>
      <c r="BM197" s="95">
        <v>0</v>
      </c>
      <c r="BN197" s="95">
        <v>0</v>
      </c>
      <c r="BO197" s="95">
        <v>0</v>
      </c>
      <c r="BP197" s="95">
        <v>0</v>
      </c>
      <c r="BQ197" s="95">
        <v>0</v>
      </c>
      <c r="BR197" s="121">
        <v>0</v>
      </c>
      <c r="BS197" s="95">
        <v>0</v>
      </c>
      <c r="BT197" s="121">
        <v>0</v>
      </c>
      <c r="BU197" s="121">
        <v>0</v>
      </c>
      <c r="BV197" s="95">
        <v>0</v>
      </c>
      <c r="BW197" s="121">
        <v>0</v>
      </c>
      <c r="BX197" s="121">
        <v>0</v>
      </c>
      <c r="BY197" s="95">
        <v>0</v>
      </c>
      <c r="BZ197" s="121">
        <v>0</v>
      </c>
      <c r="CA197" s="121">
        <v>0</v>
      </c>
      <c r="CB197" s="121">
        <v>0</v>
      </c>
      <c r="CC197" s="121">
        <v>0</v>
      </c>
      <c r="CD197" s="121">
        <v>0</v>
      </c>
      <c r="CE197" s="121">
        <v>0</v>
      </c>
      <c r="CF197" s="95">
        <v>0</v>
      </c>
      <c r="CG197" s="95">
        <v>0</v>
      </c>
      <c r="CH197" s="121">
        <v>0</v>
      </c>
      <c r="CI197" s="121">
        <v>0</v>
      </c>
      <c r="CJ197" s="121">
        <v>0</v>
      </c>
      <c r="CK197" s="95">
        <v>0</v>
      </c>
      <c r="CL197" s="121">
        <v>0</v>
      </c>
    </row>
    <row r="198" spans="1:90" ht="13.2" customHeight="1" x14ac:dyDescent="0.25">
      <c r="A198" s="93" t="s">
        <v>1786</v>
      </c>
      <c r="B198" s="94" t="s">
        <v>1292</v>
      </c>
      <c r="C198" s="95">
        <v>-1076573</v>
      </c>
      <c r="D198" s="95">
        <v>-17989</v>
      </c>
      <c r="E198" s="95">
        <v>-21988</v>
      </c>
      <c r="F198" s="95">
        <v>-719868.2</v>
      </c>
      <c r="G198" s="95">
        <v>-229485</v>
      </c>
      <c r="H198" s="95">
        <v>-98999</v>
      </c>
      <c r="I198" s="95">
        <v>-34899</v>
      </c>
      <c r="J198" s="95">
        <v>-184215</v>
      </c>
      <c r="K198" s="95">
        <v>-236839.2</v>
      </c>
      <c r="L198" s="95">
        <v>-68977</v>
      </c>
      <c r="M198" s="95">
        <v>-416718</v>
      </c>
      <c r="N198" s="95">
        <v>0</v>
      </c>
      <c r="O198" s="95">
        <v>-657671.30000000005</v>
      </c>
      <c r="P198" s="95">
        <v>0</v>
      </c>
      <c r="Q198" s="95">
        <v>0</v>
      </c>
      <c r="R198" s="95">
        <v>-113771</v>
      </c>
      <c r="S198" s="95">
        <v>-110118</v>
      </c>
      <c r="T198" s="95">
        <v>-172187</v>
      </c>
      <c r="U198" s="95">
        <v>-313994</v>
      </c>
      <c r="V198" s="95">
        <v>-444221</v>
      </c>
      <c r="W198" s="95">
        <v>-5989</v>
      </c>
      <c r="X198" s="95">
        <v>-44988</v>
      </c>
      <c r="Y198" s="95">
        <v>-361949</v>
      </c>
      <c r="Z198" s="95">
        <v>-200794</v>
      </c>
      <c r="AA198" s="95">
        <v>-12899</v>
      </c>
      <c r="AB198" s="95">
        <v>-100097</v>
      </c>
      <c r="AC198" s="95">
        <v>-415792</v>
      </c>
      <c r="AD198" s="95">
        <v>0</v>
      </c>
      <c r="AE198" s="95">
        <v>-340575</v>
      </c>
      <c r="AF198" s="95">
        <v>-5999</v>
      </c>
      <c r="AG198" s="95">
        <v>-80898</v>
      </c>
      <c r="AH198" s="95">
        <v>-263603.40000000002</v>
      </c>
      <c r="AI198" s="95">
        <v>-512339</v>
      </c>
      <c r="AJ198" s="95">
        <v>0</v>
      </c>
      <c r="AK198" s="95">
        <v>-1196139</v>
      </c>
      <c r="AL198" s="95">
        <v>0</v>
      </c>
      <c r="AM198" s="95">
        <v>0</v>
      </c>
      <c r="AN198" s="95">
        <v>0</v>
      </c>
      <c r="AO198" s="95">
        <v>0</v>
      </c>
      <c r="AP198" s="95">
        <v>0</v>
      </c>
      <c r="AQ198" s="95">
        <v>0</v>
      </c>
      <c r="AR198" s="95">
        <v>0</v>
      </c>
      <c r="AS198" s="95">
        <v>-37977</v>
      </c>
      <c r="AT198" s="95">
        <v>-88103</v>
      </c>
      <c r="AU198" s="95">
        <v>0</v>
      </c>
      <c r="AV198" s="95">
        <v>-51988</v>
      </c>
      <c r="AW198" s="95">
        <v>0</v>
      </c>
      <c r="AX198" s="95">
        <v>-302573</v>
      </c>
      <c r="AY198" s="95">
        <v>-69687</v>
      </c>
      <c r="AZ198" s="95">
        <v>0</v>
      </c>
      <c r="BA198" s="95">
        <v>-519876.42</v>
      </c>
      <c r="BB198" s="95">
        <v>0</v>
      </c>
      <c r="BC198" s="95">
        <v>-1562423.3</v>
      </c>
      <c r="BD198" s="95">
        <v>-326352</v>
      </c>
      <c r="BE198" s="95">
        <v>0</v>
      </c>
      <c r="BF198" s="95">
        <v>-92786</v>
      </c>
      <c r="BG198" s="95">
        <v>-1519905.6</v>
      </c>
      <c r="BH198" s="95">
        <v>-78710</v>
      </c>
      <c r="BI198" s="95">
        <v>0</v>
      </c>
      <c r="BJ198" s="95">
        <v>0</v>
      </c>
      <c r="BK198" s="95">
        <v>0</v>
      </c>
      <c r="BL198" s="95">
        <v>-1284556</v>
      </c>
      <c r="BM198" s="95">
        <v>-1006154</v>
      </c>
      <c r="BN198" s="95">
        <v>-77456</v>
      </c>
      <c r="BO198" s="95">
        <v>-336576</v>
      </c>
      <c r="BP198" s="95">
        <v>-861828</v>
      </c>
      <c r="BQ198" s="95">
        <v>-259892</v>
      </c>
      <c r="BR198" s="121">
        <v>-1298315.6399999999</v>
      </c>
      <c r="BS198" s="95">
        <v>0</v>
      </c>
      <c r="BT198" s="121">
        <v>-593249</v>
      </c>
      <c r="BU198" s="121">
        <v>-980345</v>
      </c>
      <c r="BV198" s="121">
        <v>0</v>
      </c>
      <c r="BW198" s="121">
        <v>-164909</v>
      </c>
      <c r="BX198" s="95">
        <v>-465546.76</v>
      </c>
      <c r="BY198" s="95">
        <v>0</v>
      </c>
      <c r="BZ198" s="95">
        <v>-95977</v>
      </c>
      <c r="CA198" s="95">
        <v>-764095.55</v>
      </c>
      <c r="CB198" s="121">
        <v>-258652</v>
      </c>
      <c r="CC198" s="95">
        <v>-482034.5</v>
      </c>
      <c r="CD198" s="95">
        <v>-128978</v>
      </c>
      <c r="CE198" s="95">
        <v>-741571</v>
      </c>
      <c r="CF198" s="95">
        <v>0</v>
      </c>
      <c r="CG198" s="95">
        <v>0</v>
      </c>
      <c r="CH198" s="95">
        <v>-153846</v>
      </c>
      <c r="CI198" s="121">
        <v>-479749</v>
      </c>
      <c r="CJ198" s="95">
        <v>-370107</v>
      </c>
      <c r="CK198" s="95">
        <v>0</v>
      </c>
      <c r="CL198" s="121">
        <v>-59999</v>
      </c>
    </row>
    <row r="199" spans="1:90" ht="13.2" customHeight="1" x14ac:dyDescent="0.25">
      <c r="A199" s="93" t="s">
        <v>1787</v>
      </c>
      <c r="B199" s="94" t="s">
        <v>216</v>
      </c>
      <c r="C199" s="95">
        <v>0</v>
      </c>
      <c r="D199" s="95">
        <v>0</v>
      </c>
      <c r="E199" s="95">
        <v>0</v>
      </c>
      <c r="F199" s="95">
        <v>200300</v>
      </c>
      <c r="G199" s="95">
        <v>0</v>
      </c>
      <c r="H199" s="95">
        <v>9600</v>
      </c>
      <c r="I199" s="95">
        <v>35700</v>
      </c>
      <c r="J199" s="95">
        <v>195316</v>
      </c>
      <c r="K199" s="95">
        <v>0</v>
      </c>
      <c r="L199" s="95">
        <v>18300</v>
      </c>
      <c r="M199" s="95">
        <v>0</v>
      </c>
      <c r="N199" s="95">
        <v>0</v>
      </c>
      <c r="O199" s="95">
        <v>279860</v>
      </c>
      <c r="P199" s="95">
        <v>0</v>
      </c>
      <c r="Q199" s="95">
        <v>0</v>
      </c>
      <c r="R199" s="95">
        <v>55546</v>
      </c>
      <c r="S199" s="95">
        <v>0</v>
      </c>
      <c r="T199" s="95">
        <v>133000</v>
      </c>
      <c r="U199" s="95">
        <v>44019.8</v>
      </c>
      <c r="V199" s="95">
        <v>67000</v>
      </c>
      <c r="W199" s="95">
        <v>0</v>
      </c>
      <c r="X199" s="95">
        <v>85500</v>
      </c>
      <c r="Y199" s="95">
        <v>85900</v>
      </c>
      <c r="Z199" s="95">
        <v>298500</v>
      </c>
      <c r="AA199" s="95">
        <v>158200</v>
      </c>
      <c r="AB199" s="95">
        <v>45910</v>
      </c>
      <c r="AC199" s="95">
        <v>694331</v>
      </c>
      <c r="AD199" s="95">
        <v>0</v>
      </c>
      <c r="AE199" s="95">
        <v>190550</v>
      </c>
      <c r="AF199" s="95">
        <v>80000</v>
      </c>
      <c r="AG199" s="95">
        <v>107035</v>
      </c>
      <c r="AH199" s="95">
        <v>65200</v>
      </c>
      <c r="AI199" s="95">
        <v>260400</v>
      </c>
      <c r="AJ199" s="95">
        <v>0</v>
      </c>
      <c r="AK199" s="95">
        <v>104250</v>
      </c>
      <c r="AL199" s="95">
        <v>0</v>
      </c>
      <c r="AM199" s="95">
        <v>0</v>
      </c>
      <c r="AN199" s="95">
        <v>0</v>
      </c>
      <c r="AO199" s="95">
        <v>0</v>
      </c>
      <c r="AP199" s="95">
        <v>0</v>
      </c>
      <c r="AQ199" s="95">
        <v>76690</v>
      </c>
      <c r="AR199" s="95">
        <v>0</v>
      </c>
      <c r="AS199" s="95">
        <v>50000</v>
      </c>
      <c r="AT199" s="95">
        <v>0</v>
      </c>
      <c r="AU199" s="95">
        <v>0</v>
      </c>
      <c r="AV199" s="95">
        <v>143559</v>
      </c>
      <c r="AW199" s="95">
        <v>43772.63</v>
      </c>
      <c r="AX199" s="95">
        <v>0</v>
      </c>
      <c r="AY199" s="95">
        <v>210800</v>
      </c>
      <c r="AZ199" s="95">
        <v>0</v>
      </c>
      <c r="BA199" s="95">
        <v>176282.69</v>
      </c>
      <c r="BB199" s="95">
        <v>0</v>
      </c>
      <c r="BC199" s="95">
        <v>0</v>
      </c>
      <c r="BD199" s="95">
        <v>143150</v>
      </c>
      <c r="BE199" s="95">
        <v>0</v>
      </c>
      <c r="BF199" s="95">
        <v>48755</v>
      </c>
      <c r="BG199" s="95">
        <v>0</v>
      </c>
      <c r="BH199" s="95">
        <v>7530</v>
      </c>
      <c r="BI199" s="95">
        <v>0</v>
      </c>
      <c r="BJ199" s="95">
        <v>0</v>
      </c>
      <c r="BK199" s="95">
        <v>0</v>
      </c>
      <c r="BL199" s="95">
        <v>36400</v>
      </c>
      <c r="BM199" s="95">
        <v>12200</v>
      </c>
      <c r="BN199" s="95">
        <v>27416</v>
      </c>
      <c r="BO199" s="95">
        <v>0</v>
      </c>
      <c r="BP199" s="95">
        <v>442300</v>
      </c>
      <c r="BQ199" s="95">
        <v>0</v>
      </c>
      <c r="BR199" s="95">
        <v>902800</v>
      </c>
      <c r="BS199" s="95">
        <v>0</v>
      </c>
      <c r="BT199" s="95">
        <v>115000</v>
      </c>
      <c r="BU199" s="95">
        <v>253300</v>
      </c>
      <c r="BV199" s="95">
        <v>20500</v>
      </c>
      <c r="BW199" s="95">
        <v>0</v>
      </c>
      <c r="BX199" s="95">
        <v>0</v>
      </c>
      <c r="BY199" s="95">
        <v>0</v>
      </c>
      <c r="BZ199" s="95">
        <v>0</v>
      </c>
      <c r="CA199" s="95">
        <v>0</v>
      </c>
      <c r="CB199" s="95">
        <v>8780</v>
      </c>
      <c r="CC199" s="95">
        <v>0</v>
      </c>
      <c r="CD199" s="95">
        <v>0</v>
      </c>
      <c r="CE199" s="95">
        <v>0</v>
      </c>
      <c r="CF199" s="95">
        <v>0</v>
      </c>
      <c r="CG199" s="95">
        <v>0</v>
      </c>
      <c r="CH199" s="95">
        <v>0</v>
      </c>
      <c r="CI199" s="95">
        <v>302125</v>
      </c>
      <c r="CJ199" s="95">
        <v>0</v>
      </c>
      <c r="CK199" s="95">
        <v>0</v>
      </c>
      <c r="CL199" s="95">
        <v>12500</v>
      </c>
    </row>
    <row r="200" spans="1:90" ht="13.2" customHeight="1" x14ac:dyDescent="0.25">
      <c r="A200" s="93" t="s">
        <v>1788</v>
      </c>
      <c r="B200" s="94" t="s">
        <v>1087</v>
      </c>
      <c r="C200" s="95">
        <v>0</v>
      </c>
      <c r="D200" s="95">
        <v>0</v>
      </c>
      <c r="E200" s="95">
        <v>0</v>
      </c>
      <c r="F200" s="95">
        <v>0</v>
      </c>
      <c r="G200" s="95">
        <v>0</v>
      </c>
      <c r="H200" s="95">
        <v>0</v>
      </c>
      <c r="I200" s="95">
        <v>0</v>
      </c>
      <c r="J200" s="95">
        <v>0</v>
      </c>
      <c r="K200" s="95">
        <v>0</v>
      </c>
      <c r="L200" s="95">
        <v>0</v>
      </c>
      <c r="M200" s="95">
        <v>0</v>
      </c>
      <c r="N200" s="95">
        <v>0</v>
      </c>
      <c r="O200" s="95">
        <v>0</v>
      </c>
      <c r="P200" s="95">
        <v>0</v>
      </c>
      <c r="Q200" s="95">
        <v>0</v>
      </c>
      <c r="R200" s="95">
        <v>0</v>
      </c>
      <c r="S200" s="95">
        <v>0</v>
      </c>
      <c r="T200" s="95">
        <v>0</v>
      </c>
      <c r="U200" s="95">
        <v>0</v>
      </c>
      <c r="V200" s="95">
        <v>0</v>
      </c>
      <c r="W200" s="95">
        <v>0</v>
      </c>
      <c r="X200" s="95">
        <v>0</v>
      </c>
      <c r="Y200" s="95">
        <v>0</v>
      </c>
      <c r="Z200" s="95">
        <v>0</v>
      </c>
      <c r="AA200" s="95">
        <v>0</v>
      </c>
      <c r="AB200" s="95">
        <v>0</v>
      </c>
      <c r="AC200" s="95">
        <v>0</v>
      </c>
      <c r="AD200" s="95">
        <v>0</v>
      </c>
      <c r="AE200" s="95">
        <v>0</v>
      </c>
      <c r="AF200" s="95">
        <v>0</v>
      </c>
      <c r="AG200" s="95">
        <v>0</v>
      </c>
      <c r="AH200" s="95">
        <v>0</v>
      </c>
      <c r="AI200" s="95">
        <v>0</v>
      </c>
      <c r="AJ200" s="95">
        <v>0</v>
      </c>
      <c r="AK200" s="95">
        <v>0</v>
      </c>
      <c r="AL200" s="95">
        <v>0</v>
      </c>
      <c r="AM200" s="95">
        <v>0</v>
      </c>
      <c r="AN200" s="95">
        <v>0</v>
      </c>
      <c r="AO200" s="95">
        <v>0</v>
      </c>
      <c r="AP200" s="95">
        <v>0</v>
      </c>
      <c r="AQ200" s="95">
        <v>0</v>
      </c>
      <c r="AR200" s="95">
        <v>0</v>
      </c>
      <c r="AS200" s="95">
        <v>0</v>
      </c>
      <c r="AT200" s="95">
        <v>0</v>
      </c>
      <c r="AU200" s="95">
        <v>0</v>
      </c>
      <c r="AV200" s="95">
        <v>0</v>
      </c>
      <c r="AW200" s="95">
        <v>0</v>
      </c>
      <c r="AX200" s="95">
        <v>0</v>
      </c>
      <c r="AY200" s="95">
        <v>0</v>
      </c>
      <c r="AZ200" s="95">
        <v>0</v>
      </c>
      <c r="BA200" s="95">
        <v>0</v>
      </c>
      <c r="BB200" s="95">
        <v>0</v>
      </c>
      <c r="BC200" s="95">
        <v>0</v>
      </c>
      <c r="BD200" s="95">
        <v>0</v>
      </c>
      <c r="BE200" s="95">
        <v>0</v>
      </c>
      <c r="BF200" s="95">
        <v>0</v>
      </c>
      <c r="BG200" s="95">
        <v>0</v>
      </c>
      <c r="BH200" s="95">
        <v>0</v>
      </c>
      <c r="BI200" s="95">
        <v>0</v>
      </c>
      <c r="BJ200" s="95">
        <v>0</v>
      </c>
      <c r="BK200" s="95">
        <v>0</v>
      </c>
      <c r="BL200" s="95">
        <v>0</v>
      </c>
      <c r="BM200" s="95">
        <v>0</v>
      </c>
      <c r="BN200" s="95">
        <v>0</v>
      </c>
      <c r="BO200" s="95">
        <v>0</v>
      </c>
      <c r="BP200" s="95">
        <v>0</v>
      </c>
      <c r="BQ200" s="95">
        <v>0</v>
      </c>
      <c r="BR200" s="121">
        <v>0</v>
      </c>
      <c r="BS200" s="95">
        <v>0</v>
      </c>
      <c r="BT200" s="121">
        <v>0</v>
      </c>
      <c r="BU200" s="121">
        <v>0</v>
      </c>
      <c r="BV200" s="121">
        <v>0</v>
      </c>
      <c r="BW200" s="121">
        <v>0</v>
      </c>
      <c r="BX200" s="95">
        <v>0</v>
      </c>
      <c r="BY200" s="95">
        <v>0</v>
      </c>
      <c r="BZ200" s="95">
        <v>0</v>
      </c>
      <c r="CA200" s="95">
        <v>0</v>
      </c>
      <c r="CB200" s="121">
        <v>0</v>
      </c>
      <c r="CC200" s="95">
        <v>0</v>
      </c>
      <c r="CD200" s="95">
        <v>0</v>
      </c>
      <c r="CE200" s="95">
        <v>0</v>
      </c>
      <c r="CF200" s="95">
        <v>0</v>
      </c>
      <c r="CG200" s="95">
        <v>0</v>
      </c>
      <c r="CH200" s="95">
        <v>0</v>
      </c>
      <c r="CI200" s="121">
        <v>0</v>
      </c>
      <c r="CJ200" s="95">
        <v>0</v>
      </c>
      <c r="CK200" s="95">
        <v>0</v>
      </c>
      <c r="CL200" s="121">
        <v>0</v>
      </c>
    </row>
    <row r="201" spans="1:90" ht="13.2" customHeight="1" x14ac:dyDescent="0.25">
      <c r="A201" s="93" t="s">
        <v>1789</v>
      </c>
      <c r="B201" s="94" t="s">
        <v>1293</v>
      </c>
      <c r="C201" s="95">
        <v>0</v>
      </c>
      <c r="D201" s="95">
        <v>0</v>
      </c>
      <c r="E201" s="95">
        <v>0</v>
      </c>
      <c r="F201" s="95">
        <v>-200294</v>
      </c>
      <c r="G201" s="95">
        <v>0</v>
      </c>
      <c r="H201" s="95">
        <v>-9599</v>
      </c>
      <c r="I201" s="95">
        <v>-35698</v>
      </c>
      <c r="J201" s="95">
        <v>-195307</v>
      </c>
      <c r="K201" s="95">
        <v>0</v>
      </c>
      <c r="L201" s="95">
        <v>-18298</v>
      </c>
      <c r="M201" s="95">
        <v>0</v>
      </c>
      <c r="N201" s="95">
        <v>0</v>
      </c>
      <c r="O201" s="95">
        <v>-279855</v>
      </c>
      <c r="P201" s="95">
        <v>0</v>
      </c>
      <c r="Q201" s="95">
        <v>0</v>
      </c>
      <c r="R201" s="95">
        <v>-55543</v>
      </c>
      <c r="S201" s="95">
        <v>0</v>
      </c>
      <c r="T201" s="95">
        <v>-132998</v>
      </c>
      <c r="U201" s="95">
        <v>-44018.8</v>
      </c>
      <c r="V201" s="95">
        <v>-66998</v>
      </c>
      <c r="W201" s="95">
        <v>0</v>
      </c>
      <c r="X201" s="95">
        <v>-85497</v>
      </c>
      <c r="Y201" s="95">
        <v>-85896</v>
      </c>
      <c r="Z201" s="95">
        <v>-298496</v>
      </c>
      <c r="AA201" s="95">
        <v>-158194</v>
      </c>
      <c r="AB201" s="95">
        <v>-45908</v>
      </c>
      <c r="AC201" s="95">
        <v>-694314</v>
      </c>
      <c r="AD201" s="95">
        <v>0</v>
      </c>
      <c r="AE201" s="95">
        <v>-190544</v>
      </c>
      <c r="AF201" s="95">
        <v>-79998</v>
      </c>
      <c r="AG201" s="95">
        <v>-107031</v>
      </c>
      <c r="AH201" s="95">
        <v>-65196</v>
      </c>
      <c r="AI201" s="95">
        <v>-260394</v>
      </c>
      <c r="AJ201" s="95">
        <v>0</v>
      </c>
      <c r="AK201" s="95">
        <v>-104244</v>
      </c>
      <c r="AL201" s="95">
        <v>0</v>
      </c>
      <c r="AM201" s="95">
        <v>0</v>
      </c>
      <c r="AN201" s="95">
        <v>0</v>
      </c>
      <c r="AO201" s="95">
        <v>0</v>
      </c>
      <c r="AP201" s="95">
        <v>0</v>
      </c>
      <c r="AQ201" s="95">
        <v>-76688</v>
      </c>
      <c r="AR201" s="95">
        <v>0</v>
      </c>
      <c r="AS201" s="95">
        <v>-49999</v>
      </c>
      <c r="AT201" s="95">
        <v>0</v>
      </c>
      <c r="AU201" s="95">
        <v>0</v>
      </c>
      <c r="AV201" s="95">
        <v>-143555</v>
      </c>
      <c r="AW201" s="95">
        <v>-43771.63</v>
      </c>
      <c r="AX201" s="95">
        <v>0</v>
      </c>
      <c r="AY201" s="95">
        <v>-210792</v>
      </c>
      <c r="AZ201" s="95">
        <v>0</v>
      </c>
      <c r="BA201" s="95">
        <v>-176277.69</v>
      </c>
      <c r="BB201" s="95">
        <v>0</v>
      </c>
      <c r="BC201" s="95">
        <v>0</v>
      </c>
      <c r="BD201" s="95">
        <v>-143148</v>
      </c>
      <c r="BE201" s="95">
        <v>0</v>
      </c>
      <c r="BF201" s="95">
        <v>-48751</v>
      </c>
      <c r="BG201" s="95">
        <v>0</v>
      </c>
      <c r="BH201" s="95">
        <v>-7529</v>
      </c>
      <c r="BI201" s="95">
        <v>0</v>
      </c>
      <c r="BJ201" s="95">
        <v>0</v>
      </c>
      <c r="BK201" s="95">
        <v>0</v>
      </c>
      <c r="BL201" s="95">
        <v>-36396</v>
      </c>
      <c r="BM201" s="95">
        <v>-12198</v>
      </c>
      <c r="BN201" s="95">
        <v>-27413</v>
      </c>
      <c r="BO201" s="95">
        <v>0</v>
      </c>
      <c r="BP201" s="95">
        <v>-442287</v>
      </c>
      <c r="BQ201" s="95">
        <v>0</v>
      </c>
      <c r="BR201" s="95">
        <v>-420240.06</v>
      </c>
      <c r="BS201" s="95">
        <v>0</v>
      </c>
      <c r="BT201" s="95">
        <v>-114995</v>
      </c>
      <c r="BU201" s="95">
        <v>-253293</v>
      </c>
      <c r="BV201" s="95">
        <v>-20499</v>
      </c>
      <c r="BW201" s="95">
        <v>0</v>
      </c>
      <c r="BX201" s="95">
        <v>0</v>
      </c>
      <c r="BY201" s="95">
        <v>0</v>
      </c>
      <c r="BZ201" s="95">
        <v>0</v>
      </c>
      <c r="CA201" s="95">
        <v>0</v>
      </c>
      <c r="CB201" s="95">
        <v>-8779</v>
      </c>
      <c r="CC201" s="95">
        <v>0</v>
      </c>
      <c r="CD201" s="95">
        <v>0</v>
      </c>
      <c r="CE201" s="95">
        <v>0</v>
      </c>
      <c r="CF201" s="95">
        <v>0</v>
      </c>
      <c r="CG201" s="95">
        <v>0</v>
      </c>
      <c r="CH201" s="95">
        <v>0</v>
      </c>
      <c r="CI201" s="95">
        <v>-302116</v>
      </c>
      <c r="CJ201" s="95">
        <v>0</v>
      </c>
      <c r="CK201" s="95">
        <v>0</v>
      </c>
      <c r="CL201" s="121">
        <v>-12499</v>
      </c>
    </row>
    <row r="202" spans="1:90" ht="13.2" customHeight="1" x14ac:dyDescent="0.25">
      <c r="A202" s="93" t="s">
        <v>1790</v>
      </c>
      <c r="B202" s="94" t="s">
        <v>1791</v>
      </c>
      <c r="C202" s="95">
        <v>0</v>
      </c>
      <c r="D202" s="95">
        <v>0</v>
      </c>
      <c r="E202" s="95">
        <v>0</v>
      </c>
      <c r="F202" s="95">
        <v>0</v>
      </c>
      <c r="G202" s="95">
        <v>0</v>
      </c>
      <c r="H202" s="95">
        <v>0</v>
      </c>
      <c r="I202" s="95">
        <v>0</v>
      </c>
      <c r="J202" s="95">
        <v>0</v>
      </c>
      <c r="K202" s="95">
        <v>0</v>
      </c>
      <c r="L202" s="95">
        <v>0</v>
      </c>
      <c r="M202" s="95">
        <v>0</v>
      </c>
      <c r="N202" s="95">
        <v>0</v>
      </c>
      <c r="O202" s="95">
        <v>0</v>
      </c>
      <c r="P202" s="95">
        <v>0</v>
      </c>
      <c r="Q202" s="95">
        <v>0</v>
      </c>
      <c r="R202" s="95">
        <v>0</v>
      </c>
      <c r="S202" s="95">
        <v>0</v>
      </c>
      <c r="T202" s="95">
        <v>0</v>
      </c>
      <c r="U202" s="95">
        <v>0</v>
      </c>
      <c r="V202" s="95">
        <v>0</v>
      </c>
      <c r="W202" s="95">
        <v>0</v>
      </c>
      <c r="X202" s="95">
        <v>0</v>
      </c>
      <c r="Y202" s="95">
        <v>0</v>
      </c>
      <c r="Z202" s="95">
        <v>0</v>
      </c>
      <c r="AA202" s="95">
        <v>0</v>
      </c>
      <c r="AB202" s="95">
        <v>0</v>
      </c>
      <c r="AC202" s="95">
        <v>18200</v>
      </c>
      <c r="AD202" s="95">
        <v>0</v>
      </c>
      <c r="AE202" s="95">
        <v>0</v>
      </c>
      <c r="AF202" s="95">
        <v>0</v>
      </c>
      <c r="AG202" s="95">
        <v>0</v>
      </c>
      <c r="AH202" s="95">
        <v>0</v>
      </c>
      <c r="AI202" s="95">
        <v>0</v>
      </c>
      <c r="AJ202" s="95">
        <v>0</v>
      </c>
      <c r="AK202" s="95">
        <v>0</v>
      </c>
      <c r="AL202" s="95">
        <v>0</v>
      </c>
      <c r="AM202" s="95">
        <v>0</v>
      </c>
      <c r="AN202" s="95">
        <v>0</v>
      </c>
      <c r="AO202" s="95">
        <v>0</v>
      </c>
      <c r="AP202" s="95">
        <v>0</v>
      </c>
      <c r="AQ202" s="95">
        <v>0</v>
      </c>
      <c r="AR202" s="95">
        <v>0</v>
      </c>
      <c r="AS202" s="95">
        <v>0</v>
      </c>
      <c r="AT202" s="95">
        <v>0</v>
      </c>
      <c r="AU202" s="95">
        <v>0</v>
      </c>
      <c r="AV202" s="95">
        <v>0</v>
      </c>
      <c r="AW202" s="95">
        <v>0</v>
      </c>
      <c r="AX202" s="95">
        <v>0</v>
      </c>
      <c r="AY202" s="95">
        <v>0</v>
      </c>
      <c r="AZ202" s="95">
        <v>0</v>
      </c>
      <c r="BA202" s="95">
        <v>0</v>
      </c>
      <c r="BB202" s="95">
        <v>0</v>
      </c>
      <c r="BC202" s="95">
        <v>125000</v>
      </c>
      <c r="BD202" s="95">
        <v>0</v>
      </c>
      <c r="BE202" s="95">
        <v>0</v>
      </c>
      <c r="BF202" s="95">
        <v>0</v>
      </c>
      <c r="BG202" s="95">
        <v>0</v>
      </c>
      <c r="BH202" s="95">
        <v>0</v>
      </c>
      <c r="BI202" s="95">
        <v>0</v>
      </c>
      <c r="BJ202" s="95">
        <v>0</v>
      </c>
      <c r="BK202" s="95">
        <v>0</v>
      </c>
      <c r="BL202" s="95">
        <v>0</v>
      </c>
      <c r="BM202" s="95">
        <v>0</v>
      </c>
      <c r="BN202" s="95">
        <v>0</v>
      </c>
      <c r="BO202" s="95">
        <v>0</v>
      </c>
      <c r="BP202" s="95">
        <v>0</v>
      </c>
      <c r="BQ202" s="95">
        <v>0</v>
      </c>
      <c r="BR202" s="95">
        <v>0</v>
      </c>
      <c r="BS202" s="95">
        <v>0</v>
      </c>
      <c r="BT202" s="95">
        <v>0</v>
      </c>
      <c r="BU202" s="95">
        <v>0</v>
      </c>
      <c r="BV202" s="95">
        <v>0</v>
      </c>
      <c r="BW202" s="95">
        <v>0</v>
      </c>
      <c r="BX202" s="95">
        <v>0</v>
      </c>
      <c r="BY202" s="95">
        <v>0</v>
      </c>
      <c r="BZ202" s="95">
        <v>0</v>
      </c>
      <c r="CA202" s="95">
        <v>0</v>
      </c>
      <c r="CB202" s="95">
        <v>0</v>
      </c>
      <c r="CC202" s="95">
        <v>0</v>
      </c>
      <c r="CD202" s="95">
        <v>0</v>
      </c>
      <c r="CE202" s="95">
        <v>0</v>
      </c>
      <c r="CF202" s="95">
        <v>0</v>
      </c>
      <c r="CG202" s="95">
        <v>0</v>
      </c>
      <c r="CH202" s="95">
        <v>0</v>
      </c>
      <c r="CI202" s="95">
        <v>0</v>
      </c>
      <c r="CJ202" s="95">
        <v>0</v>
      </c>
      <c r="CK202" s="95">
        <v>0</v>
      </c>
      <c r="CL202" s="95">
        <v>0</v>
      </c>
    </row>
    <row r="203" spans="1:90" ht="13.2" customHeight="1" x14ac:dyDescent="0.25">
      <c r="A203" s="93" t="s">
        <v>1792</v>
      </c>
      <c r="B203" s="94" t="s">
        <v>1793</v>
      </c>
      <c r="C203" s="95">
        <v>0</v>
      </c>
      <c r="D203" s="95">
        <v>0</v>
      </c>
      <c r="E203" s="95">
        <v>0</v>
      </c>
      <c r="F203" s="95">
        <v>0</v>
      </c>
      <c r="G203" s="95">
        <v>0</v>
      </c>
      <c r="H203" s="95">
        <v>0</v>
      </c>
      <c r="I203" s="95">
        <v>0</v>
      </c>
      <c r="J203" s="95">
        <v>0</v>
      </c>
      <c r="K203" s="95">
        <v>0</v>
      </c>
      <c r="L203" s="95">
        <v>0</v>
      </c>
      <c r="M203" s="95">
        <v>0</v>
      </c>
      <c r="N203" s="95">
        <v>0</v>
      </c>
      <c r="O203" s="95">
        <v>0</v>
      </c>
      <c r="P203" s="95">
        <v>0</v>
      </c>
      <c r="Q203" s="95">
        <v>0</v>
      </c>
      <c r="R203" s="95">
        <v>0</v>
      </c>
      <c r="S203" s="95">
        <v>0</v>
      </c>
      <c r="T203" s="95">
        <v>0</v>
      </c>
      <c r="U203" s="95">
        <v>0</v>
      </c>
      <c r="V203" s="95">
        <v>0</v>
      </c>
      <c r="W203" s="95">
        <v>0</v>
      </c>
      <c r="X203" s="95">
        <v>0</v>
      </c>
      <c r="Y203" s="95">
        <v>0</v>
      </c>
      <c r="Z203" s="95">
        <v>0</v>
      </c>
      <c r="AA203" s="95">
        <v>0</v>
      </c>
      <c r="AB203" s="95">
        <v>0</v>
      </c>
      <c r="AC203" s="95">
        <v>0</v>
      </c>
      <c r="AD203" s="95">
        <v>0</v>
      </c>
      <c r="AE203" s="95">
        <v>0</v>
      </c>
      <c r="AF203" s="95">
        <v>0</v>
      </c>
      <c r="AG203" s="95">
        <v>0</v>
      </c>
      <c r="AH203" s="95">
        <v>0</v>
      </c>
      <c r="AI203" s="95">
        <v>0</v>
      </c>
      <c r="AJ203" s="95">
        <v>0</v>
      </c>
      <c r="AK203" s="95">
        <v>0</v>
      </c>
      <c r="AL203" s="95">
        <v>0</v>
      </c>
      <c r="AM203" s="95">
        <v>0</v>
      </c>
      <c r="AN203" s="95">
        <v>0</v>
      </c>
      <c r="AO203" s="95">
        <v>0</v>
      </c>
      <c r="AP203" s="95">
        <v>0</v>
      </c>
      <c r="AQ203" s="95">
        <v>0</v>
      </c>
      <c r="AR203" s="95">
        <v>0</v>
      </c>
      <c r="AS203" s="95">
        <v>0</v>
      </c>
      <c r="AT203" s="95">
        <v>0</v>
      </c>
      <c r="AU203" s="95">
        <v>0</v>
      </c>
      <c r="AV203" s="95">
        <v>0</v>
      </c>
      <c r="AW203" s="95">
        <v>0</v>
      </c>
      <c r="AX203" s="95">
        <v>0</v>
      </c>
      <c r="AY203" s="95">
        <v>0</v>
      </c>
      <c r="AZ203" s="95">
        <v>0</v>
      </c>
      <c r="BA203" s="95">
        <v>0</v>
      </c>
      <c r="BB203" s="95">
        <v>0</v>
      </c>
      <c r="BC203" s="95">
        <v>0</v>
      </c>
      <c r="BD203" s="95">
        <v>0</v>
      </c>
      <c r="BE203" s="95">
        <v>0</v>
      </c>
      <c r="BF203" s="95">
        <v>0</v>
      </c>
      <c r="BG203" s="95">
        <v>0</v>
      </c>
      <c r="BH203" s="95">
        <v>0</v>
      </c>
      <c r="BI203" s="95">
        <v>0</v>
      </c>
      <c r="BJ203" s="95">
        <v>0</v>
      </c>
      <c r="BK203" s="95">
        <v>0</v>
      </c>
      <c r="BL203" s="95">
        <v>0</v>
      </c>
      <c r="BM203" s="95">
        <v>0</v>
      </c>
      <c r="BN203" s="95">
        <v>0</v>
      </c>
      <c r="BO203" s="95">
        <v>0</v>
      </c>
      <c r="BP203" s="95">
        <v>0</v>
      </c>
      <c r="BQ203" s="95">
        <v>0</v>
      </c>
      <c r="BR203" s="95">
        <v>0</v>
      </c>
      <c r="BS203" s="95">
        <v>0</v>
      </c>
      <c r="BT203" s="95">
        <v>0</v>
      </c>
      <c r="BU203" s="95">
        <v>0</v>
      </c>
      <c r="BV203" s="95">
        <v>0</v>
      </c>
      <c r="BW203" s="95">
        <v>0</v>
      </c>
      <c r="BX203" s="95">
        <v>0</v>
      </c>
      <c r="BY203" s="95">
        <v>0</v>
      </c>
      <c r="BZ203" s="95">
        <v>0</v>
      </c>
      <c r="CA203" s="95">
        <v>0</v>
      </c>
      <c r="CB203" s="95">
        <v>0</v>
      </c>
      <c r="CC203" s="95">
        <v>0</v>
      </c>
      <c r="CD203" s="95">
        <v>0</v>
      </c>
      <c r="CE203" s="95">
        <v>0</v>
      </c>
      <c r="CF203" s="95">
        <v>0</v>
      </c>
      <c r="CG203" s="95">
        <v>0</v>
      </c>
      <c r="CH203" s="95">
        <v>0</v>
      </c>
      <c r="CI203" s="95">
        <v>0</v>
      </c>
      <c r="CJ203" s="95">
        <v>0</v>
      </c>
      <c r="CK203" s="95">
        <v>0</v>
      </c>
      <c r="CL203" s="121">
        <v>0</v>
      </c>
    </row>
    <row r="204" spans="1:90" ht="13.2" customHeight="1" x14ac:dyDescent="0.25">
      <c r="A204" s="93" t="s">
        <v>1794</v>
      </c>
      <c r="B204" s="94" t="s">
        <v>1795</v>
      </c>
      <c r="C204" s="95">
        <v>0</v>
      </c>
      <c r="D204" s="95">
        <v>0</v>
      </c>
      <c r="E204" s="95">
        <v>0</v>
      </c>
      <c r="F204" s="95">
        <v>0</v>
      </c>
      <c r="G204" s="95">
        <v>0</v>
      </c>
      <c r="H204" s="95">
        <v>0</v>
      </c>
      <c r="I204" s="95">
        <v>0</v>
      </c>
      <c r="J204" s="95">
        <v>0</v>
      </c>
      <c r="K204" s="95">
        <v>0</v>
      </c>
      <c r="L204" s="95">
        <v>0</v>
      </c>
      <c r="M204" s="95">
        <v>0</v>
      </c>
      <c r="N204" s="95">
        <v>0</v>
      </c>
      <c r="O204" s="95">
        <v>0</v>
      </c>
      <c r="P204" s="95">
        <v>0</v>
      </c>
      <c r="Q204" s="95">
        <v>0</v>
      </c>
      <c r="R204" s="95">
        <v>0</v>
      </c>
      <c r="S204" s="95">
        <v>0</v>
      </c>
      <c r="T204" s="95">
        <v>0</v>
      </c>
      <c r="U204" s="95">
        <v>0</v>
      </c>
      <c r="V204" s="95">
        <v>0</v>
      </c>
      <c r="W204" s="95">
        <v>0</v>
      </c>
      <c r="X204" s="95">
        <v>0</v>
      </c>
      <c r="Y204" s="95">
        <v>0</v>
      </c>
      <c r="Z204" s="95">
        <v>0</v>
      </c>
      <c r="AA204" s="95">
        <v>0</v>
      </c>
      <c r="AB204" s="95">
        <v>0</v>
      </c>
      <c r="AC204" s="95">
        <v>-18198</v>
      </c>
      <c r="AD204" s="95">
        <v>0</v>
      </c>
      <c r="AE204" s="95">
        <v>0</v>
      </c>
      <c r="AF204" s="95">
        <v>0</v>
      </c>
      <c r="AG204" s="95">
        <v>0</v>
      </c>
      <c r="AH204" s="95">
        <v>0</v>
      </c>
      <c r="AI204" s="95">
        <v>0</v>
      </c>
      <c r="AJ204" s="95">
        <v>0</v>
      </c>
      <c r="AK204" s="95">
        <v>0</v>
      </c>
      <c r="AL204" s="95">
        <v>0</v>
      </c>
      <c r="AM204" s="95">
        <v>0</v>
      </c>
      <c r="AN204" s="95">
        <v>0</v>
      </c>
      <c r="AO204" s="95">
        <v>0</v>
      </c>
      <c r="AP204" s="95">
        <v>0</v>
      </c>
      <c r="AQ204" s="95">
        <v>0</v>
      </c>
      <c r="AR204" s="95">
        <v>0</v>
      </c>
      <c r="AS204" s="95">
        <v>0</v>
      </c>
      <c r="AT204" s="95">
        <v>0</v>
      </c>
      <c r="AU204" s="95">
        <v>0</v>
      </c>
      <c r="AV204" s="95">
        <v>0</v>
      </c>
      <c r="AW204" s="95">
        <v>0</v>
      </c>
      <c r="AX204" s="95">
        <v>0</v>
      </c>
      <c r="AY204" s="95">
        <v>0</v>
      </c>
      <c r="AZ204" s="95">
        <v>0</v>
      </c>
      <c r="BA204" s="95">
        <v>0</v>
      </c>
      <c r="BB204" s="95">
        <v>0</v>
      </c>
      <c r="BC204" s="95">
        <v>0</v>
      </c>
      <c r="BD204" s="95">
        <v>0</v>
      </c>
      <c r="BE204" s="95">
        <v>0</v>
      </c>
      <c r="BF204" s="95">
        <v>0</v>
      </c>
      <c r="BG204" s="95">
        <v>0</v>
      </c>
      <c r="BH204" s="95">
        <v>0</v>
      </c>
      <c r="BI204" s="95">
        <v>0</v>
      </c>
      <c r="BJ204" s="95">
        <v>0</v>
      </c>
      <c r="BK204" s="95">
        <v>0</v>
      </c>
      <c r="BL204" s="95">
        <v>0</v>
      </c>
      <c r="BM204" s="95">
        <v>0</v>
      </c>
      <c r="BN204" s="95">
        <v>0</v>
      </c>
      <c r="BO204" s="95">
        <v>0</v>
      </c>
      <c r="BP204" s="95">
        <v>0</v>
      </c>
      <c r="BQ204" s="95">
        <v>0</v>
      </c>
      <c r="BR204" s="121">
        <v>0</v>
      </c>
      <c r="BS204" s="121">
        <v>0</v>
      </c>
      <c r="BT204" s="121">
        <v>0</v>
      </c>
      <c r="BU204" s="121">
        <v>0</v>
      </c>
      <c r="BV204" s="121">
        <v>0</v>
      </c>
      <c r="BW204" s="121">
        <v>0</v>
      </c>
      <c r="BX204" s="121">
        <v>0</v>
      </c>
      <c r="BY204" s="121">
        <v>0</v>
      </c>
      <c r="BZ204" s="121">
        <v>0</v>
      </c>
      <c r="CA204" s="121">
        <v>0</v>
      </c>
      <c r="CB204" s="121">
        <v>0</v>
      </c>
      <c r="CC204" s="121">
        <v>0</v>
      </c>
      <c r="CD204" s="121">
        <v>0</v>
      </c>
      <c r="CE204" s="121">
        <v>0</v>
      </c>
      <c r="CF204" s="121">
        <v>0</v>
      </c>
      <c r="CG204" s="95">
        <v>0</v>
      </c>
      <c r="CH204" s="121">
        <v>0</v>
      </c>
      <c r="CI204" s="121">
        <v>0</v>
      </c>
      <c r="CJ204" s="121">
        <v>0</v>
      </c>
      <c r="CK204" s="121">
        <v>0</v>
      </c>
      <c r="CL204" s="121">
        <v>0</v>
      </c>
    </row>
    <row r="205" spans="1:90" ht="13.2" customHeight="1" x14ac:dyDescent="0.25">
      <c r="A205" s="93" t="s">
        <v>1796</v>
      </c>
      <c r="B205" s="94" t="s">
        <v>217</v>
      </c>
      <c r="C205" s="95">
        <v>520600</v>
      </c>
      <c r="D205" s="95">
        <v>0</v>
      </c>
      <c r="E205" s="95">
        <v>0</v>
      </c>
      <c r="F205" s="95">
        <v>18100</v>
      </c>
      <c r="G205" s="95">
        <v>0</v>
      </c>
      <c r="H205" s="95">
        <v>0</v>
      </c>
      <c r="I205" s="95">
        <v>0</v>
      </c>
      <c r="J205" s="95">
        <v>0</v>
      </c>
      <c r="K205" s="95">
        <v>0</v>
      </c>
      <c r="L205" s="95">
        <v>0</v>
      </c>
      <c r="M205" s="95">
        <v>0</v>
      </c>
      <c r="N205" s="95">
        <v>0</v>
      </c>
      <c r="O205" s="95">
        <v>0</v>
      </c>
      <c r="P205" s="95">
        <v>0</v>
      </c>
      <c r="Q205" s="95">
        <v>0</v>
      </c>
      <c r="R205" s="95">
        <v>0</v>
      </c>
      <c r="S205" s="95">
        <v>0</v>
      </c>
      <c r="T205" s="95">
        <v>0</v>
      </c>
      <c r="U205" s="95">
        <v>0</v>
      </c>
      <c r="V205" s="95">
        <v>22543</v>
      </c>
      <c r="W205" s="95">
        <v>0</v>
      </c>
      <c r="X205" s="95">
        <v>8000</v>
      </c>
      <c r="Y205" s="95">
        <v>0</v>
      </c>
      <c r="Z205" s="95">
        <v>0</v>
      </c>
      <c r="AA205" s="95">
        <v>8200</v>
      </c>
      <c r="AB205" s="95">
        <v>0</v>
      </c>
      <c r="AC205" s="95">
        <v>6033070</v>
      </c>
      <c r="AD205" s="95">
        <v>0</v>
      </c>
      <c r="AE205" s="95">
        <v>29095</v>
      </c>
      <c r="AF205" s="95">
        <v>0</v>
      </c>
      <c r="AG205" s="95">
        <v>0</v>
      </c>
      <c r="AH205" s="95">
        <v>0</v>
      </c>
      <c r="AI205" s="95">
        <v>0</v>
      </c>
      <c r="AJ205" s="95">
        <v>0</v>
      </c>
      <c r="AK205" s="95">
        <v>380590.01</v>
      </c>
      <c r="AL205" s="95">
        <v>0</v>
      </c>
      <c r="AM205" s="95">
        <v>0</v>
      </c>
      <c r="AN205" s="95">
        <v>0</v>
      </c>
      <c r="AO205" s="95">
        <v>0</v>
      </c>
      <c r="AP205" s="95">
        <v>0</v>
      </c>
      <c r="AQ205" s="95">
        <v>0</v>
      </c>
      <c r="AR205" s="95">
        <v>0</v>
      </c>
      <c r="AS205" s="95">
        <v>6200</v>
      </c>
      <c r="AT205" s="95">
        <v>0</v>
      </c>
      <c r="AU205" s="95">
        <v>0</v>
      </c>
      <c r="AV205" s="95">
        <v>13200</v>
      </c>
      <c r="AW205" s="95">
        <v>0</v>
      </c>
      <c r="AX205" s="95">
        <v>0</v>
      </c>
      <c r="AY205" s="95">
        <v>0</v>
      </c>
      <c r="AZ205" s="95">
        <v>0</v>
      </c>
      <c r="BA205" s="95">
        <v>101650</v>
      </c>
      <c r="BB205" s="95">
        <v>0</v>
      </c>
      <c r="BC205" s="95">
        <v>0</v>
      </c>
      <c r="BD205" s="95">
        <v>49080.5</v>
      </c>
      <c r="BE205" s="95">
        <v>0</v>
      </c>
      <c r="BF205" s="95">
        <v>0</v>
      </c>
      <c r="BG205" s="95">
        <v>5778</v>
      </c>
      <c r="BH205" s="95">
        <v>129000</v>
      </c>
      <c r="BI205" s="95">
        <v>0</v>
      </c>
      <c r="BJ205" s="95">
        <v>0</v>
      </c>
      <c r="BK205" s="95">
        <v>0</v>
      </c>
      <c r="BL205" s="95">
        <v>0</v>
      </c>
      <c r="BM205" s="95">
        <v>54600</v>
      </c>
      <c r="BN205" s="95">
        <v>0</v>
      </c>
      <c r="BO205" s="95">
        <v>0</v>
      </c>
      <c r="BP205" s="95">
        <v>0</v>
      </c>
      <c r="BQ205" s="95">
        <v>0</v>
      </c>
      <c r="BR205" s="95">
        <v>140000</v>
      </c>
      <c r="BS205" s="95">
        <v>0</v>
      </c>
      <c r="BT205" s="95">
        <v>0</v>
      </c>
      <c r="BU205" s="95">
        <v>0</v>
      </c>
      <c r="BV205" s="95">
        <v>0</v>
      </c>
      <c r="BW205" s="95">
        <v>0</v>
      </c>
      <c r="BX205" s="95">
        <v>0</v>
      </c>
      <c r="BY205" s="95">
        <v>0</v>
      </c>
      <c r="BZ205" s="95">
        <v>0</v>
      </c>
      <c r="CA205" s="95">
        <v>0</v>
      </c>
      <c r="CB205" s="95">
        <v>0</v>
      </c>
      <c r="CC205" s="95">
        <v>0</v>
      </c>
      <c r="CD205" s="95">
        <v>0</v>
      </c>
      <c r="CE205" s="95">
        <v>0</v>
      </c>
      <c r="CF205" s="95">
        <v>0</v>
      </c>
      <c r="CG205" s="95">
        <v>0</v>
      </c>
      <c r="CH205" s="95">
        <v>0</v>
      </c>
      <c r="CI205" s="95">
        <v>0</v>
      </c>
      <c r="CJ205" s="95">
        <v>0</v>
      </c>
      <c r="CK205" s="95">
        <v>0</v>
      </c>
      <c r="CL205" s="95">
        <v>146790</v>
      </c>
    </row>
    <row r="206" spans="1:90" ht="13.2" customHeight="1" x14ac:dyDescent="0.25">
      <c r="A206" s="93" t="s">
        <v>1797</v>
      </c>
      <c r="B206" s="94" t="s">
        <v>1088</v>
      </c>
      <c r="C206" s="95">
        <v>0</v>
      </c>
      <c r="D206" s="95">
        <v>0</v>
      </c>
      <c r="E206" s="95">
        <v>0</v>
      </c>
      <c r="F206" s="95">
        <v>0</v>
      </c>
      <c r="G206" s="95">
        <v>0</v>
      </c>
      <c r="H206" s="95">
        <v>0</v>
      </c>
      <c r="I206" s="95">
        <v>0</v>
      </c>
      <c r="J206" s="95">
        <v>0</v>
      </c>
      <c r="K206" s="95">
        <v>0</v>
      </c>
      <c r="L206" s="95">
        <v>0</v>
      </c>
      <c r="M206" s="95">
        <v>0</v>
      </c>
      <c r="N206" s="95">
        <v>0</v>
      </c>
      <c r="O206" s="95">
        <v>0</v>
      </c>
      <c r="P206" s="95">
        <v>0</v>
      </c>
      <c r="Q206" s="95">
        <v>0</v>
      </c>
      <c r="R206" s="95">
        <v>0</v>
      </c>
      <c r="S206" s="95">
        <v>0</v>
      </c>
      <c r="T206" s="95">
        <v>0</v>
      </c>
      <c r="U206" s="95">
        <v>0</v>
      </c>
      <c r="V206" s="95">
        <v>0</v>
      </c>
      <c r="W206" s="95">
        <v>0</v>
      </c>
      <c r="X206" s="95">
        <v>0</v>
      </c>
      <c r="Y206" s="95">
        <v>0</v>
      </c>
      <c r="Z206" s="95">
        <v>0</v>
      </c>
      <c r="AA206" s="95">
        <v>0</v>
      </c>
      <c r="AB206" s="95">
        <v>0</v>
      </c>
      <c r="AC206" s="95">
        <v>0</v>
      </c>
      <c r="AD206" s="95">
        <v>0</v>
      </c>
      <c r="AE206" s="95">
        <v>0</v>
      </c>
      <c r="AF206" s="95">
        <v>0</v>
      </c>
      <c r="AG206" s="95">
        <v>0</v>
      </c>
      <c r="AH206" s="95">
        <v>0</v>
      </c>
      <c r="AI206" s="95">
        <v>0</v>
      </c>
      <c r="AJ206" s="95">
        <v>0</v>
      </c>
      <c r="AK206" s="95">
        <v>0</v>
      </c>
      <c r="AL206" s="95">
        <v>0</v>
      </c>
      <c r="AM206" s="95">
        <v>0</v>
      </c>
      <c r="AN206" s="95">
        <v>0</v>
      </c>
      <c r="AO206" s="95">
        <v>0</v>
      </c>
      <c r="AP206" s="95">
        <v>0</v>
      </c>
      <c r="AQ206" s="95">
        <v>0</v>
      </c>
      <c r="AR206" s="95">
        <v>0</v>
      </c>
      <c r="AS206" s="95">
        <v>0</v>
      </c>
      <c r="AT206" s="95">
        <v>0</v>
      </c>
      <c r="AU206" s="95">
        <v>0</v>
      </c>
      <c r="AV206" s="95">
        <v>0</v>
      </c>
      <c r="AW206" s="95">
        <v>0</v>
      </c>
      <c r="AX206" s="95">
        <v>0</v>
      </c>
      <c r="AY206" s="95">
        <v>0</v>
      </c>
      <c r="AZ206" s="95">
        <v>0</v>
      </c>
      <c r="BA206" s="95">
        <v>0</v>
      </c>
      <c r="BB206" s="95">
        <v>0</v>
      </c>
      <c r="BC206" s="95">
        <v>0</v>
      </c>
      <c r="BD206" s="95">
        <v>0</v>
      </c>
      <c r="BE206" s="95">
        <v>0</v>
      </c>
      <c r="BF206" s="95">
        <v>0</v>
      </c>
      <c r="BG206" s="95">
        <v>0</v>
      </c>
      <c r="BH206" s="95">
        <v>0</v>
      </c>
      <c r="BI206" s="95">
        <v>0</v>
      </c>
      <c r="BJ206" s="95">
        <v>0</v>
      </c>
      <c r="BK206" s="95">
        <v>0</v>
      </c>
      <c r="BL206" s="95">
        <v>0</v>
      </c>
      <c r="BM206" s="95">
        <v>0</v>
      </c>
      <c r="BN206" s="95">
        <v>0</v>
      </c>
      <c r="BO206" s="95">
        <v>0</v>
      </c>
      <c r="BP206" s="95">
        <v>0</v>
      </c>
      <c r="BQ206" s="95">
        <v>0</v>
      </c>
      <c r="BR206" s="121">
        <v>0</v>
      </c>
      <c r="BS206" s="121">
        <v>0</v>
      </c>
      <c r="BT206" s="121">
        <v>0</v>
      </c>
      <c r="BU206" s="121">
        <v>0</v>
      </c>
      <c r="BV206" s="121">
        <v>0</v>
      </c>
      <c r="BW206" s="121">
        <v>0</v>
      </c>
      <c r="BX206" s="121">
        <v>0</v>
      </c>
      <c r="BY206" s="121">
        <v>0</v>
      </c>
      <c r="BZ206" s="121">
        <v>0</v>
      </c>
      <c r="CA206" s="121">
        <v>0</v>
      </c>
      <c r="CB206" s="121">
        <v>0</v>
      </c>
      <c r="CC206" s="121">
        <v>0</v>
      </c>
      <c r="CD206" s="121">
        <v>0</v>
      </c>
      <c r="CE206" s="121">
        <v>0</v>
      </c>
      <c r="CF206" s="121">
        <v>0</v>
      </c>
      <c r="CG206" s="95">
        <v>0</v>
      </c>
      <c r="CH206" s="121">
        <v>0</v>
      </c>
      <c r="CI206" s="121">
        <v>0</v>
      </c>
      <c r="CJ206" s="121">
        <v>0</v>
      </c>
      <c r="CK206" s="121">
        <v>0</v>
      </c>
      <c r="CL206" s="121">
        <v>0</v>
      </c>
    </row>
    <row r="207" spans="1:90" ht="13.2" customHeight="1" x14ac:dyDescent="0.25">
      <c r="A207" s="93" t="s">
        <v>1798</v>
      </c>
      <c r="B207" s="94" t="s">
        <v>1294</v>
      </c>
      <c r="C207" s="95">
        <v>-520586</v>
      </c>
      <c r="D207" s="95">
        <v>0</v>
      </c>
      <c r="E207" s="95">
        <v>0</v>
      </c>
      <c r="F207" s="95">
        <v>-18097</v>
      </c>
      <c r="G207" s="95">
        <v>0</v>
      </c>
      <c r="H207" s="95">
        <v>0</v>
      </c>
      <c r="I207" s="95">
        <v>0</v>
      </c>
      <c r="J207" s="95">
        <v>0</v>
      </c>
      <c r="K207" s="95">
        <v>0</v>
      </c>
      <c r="L207" s="95">
        <v>0</v>
      </c>
      <c r="M207" s="95">
        <v>0</v>
      </c>
      <c r="N207" s="95">
        <v>0</v>
      </c>
      <c r="O207" s="95">
        <v>0</v>
      </c>
      <c r="P207" s="95">
        <v>0</v>
      </c>
      <c r="Q207" s="95">
        <v>0</v>
      </c>
      <c r="R207" s="95">
        <v>0</v>
      </c>
      <c r="S207" s="95">
        <v>0</v>
      </c>
      <c r="T207" s="95">
        <v>0</v>
      </c>
      <c r="U207" s="95">
        <v>0</v>
      </c>
      <c r="V207" s="95">
        <v>-22540</v>
      </c>
      <c r="W207" s="95">
        <v>0</v>
      </c>
      <c r="X207" s="95">
        <v>-7999</v>
      </c>
      <c r="Y207" s="95">
        <v>0</v>
      </c>
      <c r="Z207" s="95">
        <v>0</v>
      </c>
      <c r="AA207" s="95">
        <v>-8199</v>
      </c>
      <c r="AB207" s="95">
        <v>0</v>
      </c>
      <c r="AC207" s="95">
        <v>-5513031.4100000001</v>
      </c>
      <c r="AD207" s="95">
        <v>0</v>
      </c>
      <c r="AE207" s="95">
        <v>-29093</v>
      </c>
      <c r="AF207" s="95">
        <v>0</v>
      </c>
      <c r="AG207" s="95">
        <v>0</v>
      </c>
      <c r="AH207" s="95">
        <v>0</v>
      </c>
      <c r="AI207" s="95">
        <v>0</v>
      </c>
      <c r="AJ207" s="95">
        <v>0</v>
      </c>
      <c r="AK207" s="95">
        <v>-380578.01</v>
      </c>
      <c r="AL207" s="95">
        <v>0</v>
      </c>
      <c r="AM207" s="95">
        <v>0</v>
      </c>
      <c r="AN207" s="95">
        <v>0</v>
      </c>
      <c r="AO207" s="95">
        <v>0</v>
      </c>
      <c r="AP207" s="95">
        <v>0</v>
      </c>
      <c r="AQ207" s="95">
        <v>0</v>
      </c>
      <c r="AR207" s="95">
        <v>0</v>
      </c>
      <c r="AS207" s="95">
        <v>-6199</v>
      </c>
      <c r="AT207" s="95">
        <v>0</v>
      </c>
      <c r="AU207" s="95">
        <v>0</v>
      </c>
      <c r="AV207" s="95">
        <v>-13198</v>
      </c>
      <c r="AW207" s="95">
        <v>0</v>
      </c>
      <c r="AX207" s="95">
        <v>0</v>
      </c>
      <c r="AY207" s="95">
        <v>0</v>
      </c>
      <c r="AZ207" s="95">
        <v>0</v>
      </c>
      <c r="BA207" s="95">
        <v>-101645</v>
      </c>
      <c r="BB207" s="95">
        <v>0</v>
      </c>
      <c r="BC207" s="95">
        <v>0</v>
      </c>
      <c r="BD207" s="95">
        <v>-49077.5</v>
      </c>
      <c r="BE207" s="95">
        <v>0</v>
      </c>
      <c r="BF207" s="95">
        <v>0</v>
      </c>
      <c r="BG207" s="95">
        <v>-5777</v>
      </c>
      <c r="BH207" s="95">
        <v>-128995</v>
      </c>
      <c r="BI207" s="95">
        <v>0</v>
      </c>
      <c r="BJ207" s="95">
        <v>0</v>
      </c>
      <c r="BK207" s="95">
        <v>0</v>
      </c>
      <c r="BL207" s="95">
        <v>0</v>
      </c>
      <c r="BM207" s="95">
        <v>-54598</v>
      </c>
      <c r="BN207" s="95">
        <v>0</v>
      </c>
      <c r="BO207" s="95">
        <v>0</v>
      </c>
      <c r="BP207" s="95">
        <v>0</v>
      </c>
      <c r="BQ207" s="95">
        <v>0</v>
      </c>
      <c r="BR207" s="121">
        <v>-31316.639999999999</v>
      </c>
      <c r="BS207" s="121">
        <v>0</v>
      </c>
      <c r="BT207" s="121">
        <v>0</v>
      </c>
      <c r="BU207" s="121">
        <v>0</v>
      </c>
      <c r="BV207" s="121">
        <v>0</v>
      </c>
      <c r="BW207" s="121">
        <v>0</v>
      </c>
      <c r="BX207" s="95">
        <v>0</v>
      </c>
      <c r="BY207" s="95">
        <v>0</v>
      </c>
      <c r="BZ207" s="121">
        <v>0</v>
      </c>
      <c r="CA207" s="121">
        <v>0</v>
      </c>
      <c r="CB207" s="121">
        <v>0</v>
      </c>
      <c r="CC207" s="121">
        <v>0</v>
      </c>
      <c r="CD207" s="121">
        <v>0</v>
      </c>
      <c r="CE207" s="95">
        <v>0</v>
      </c>
      <c r="CF207" s="95">
        <v>0</v>
      </c>
      <c r="CG207" s="95">
        <v>0</v>
      </c>
      <c r="CH207" s="95">
        <v>0</v>
      </c>
      <c r="CI207" s="121">
        <v>0</v>
      </c>
      <c r="CJ207" s="121">
        <v>0</v>
      </c>
      <c r="CK207" s="95">
        <v>0</v>
      </c>
      <c r="CL207" s="121">
        <v>-146785</v>
      </c>
    </row>
    <row r="208" spans="1:90" ht="13.2" customHeight="1" x14ac:dyDescent="0.25">
      <c r="A208" s="93" t="s">
        <v>1799</v>
      </c>
      <c r="B208" s="94" t="s">
        <v>218</v>
      </c>
      <c r="C208" s="95">
        <v>326536126.06</v>
      </c>
      <c r="D208" s="95">
        <v>10408850</v>
      </c>
      <c r="E208" s="95">
        <v>2329310</v>
      </c>
      <c r="F208" s="95">
        <v>6120439</v>
      </c>
      <c r="G208" s="95">
        <v>8714280</v>
      </c>
      <c r="H208" s="95">
        <v>7603315</v>
      </c>
      <c r="I208" s="95">
        <v>9657171</v>
      </c>
      <c r="J208" s="95">
        <v>17953374</v>
      </c>
      <c r="K208" s="95">
        <v>7471029.0499999998</v>
      </c>
      <c r="L208" s="95">
        <v>3677405</v>
      </c>
      <c r="M208" s="95">
        <v>54373221.799999997</v>
      </c>
      <c r="N208" s="95">
        <v>17448900</v>
      </c>
      <c r="O208" s="95">
        <v>142257234.91999999</v>
      </c>
      <c r="P208" s="95">
        <v>11373100</v>
      </c>
      <c r="Q208" s="95">
        <v>2495800</v>
      </c>
      <c r="R208" s="95">
        <v>22577146</v>
      </c>
      <c r="S208" s="95">
        <v>23668577.350000001</v>
      </c>
      <c r="T208" s="95">
        <v>4813950</v>
      </c>
      <c r="U208" s="95">
        <v>8311094.1200000001</v>
      </c>
      <c r="V208" s="95">
        <v>8148501.0999999996</v>
      </c>
      <c r="W208" s="95">
        <v>150362060</v>
      </c>
      <c r="X208" s="95">
        <v>9802828.8499999996</v>
      </c>
      <c r="Y208" s="95">
        <v>28036247</v>
      </c>
      <c r="Z208" s="95">
        <v>13694070</v>
      </c>
      <c r="AA208" s="95">
        <v>11036097.5</v>
      </c>
      <c r="AB208" s="95">
        <v>12862350</v>
      </c>
      <c r="AC208" s="95">
        <v>1160688</v>
      </c>
      <c r="AD208" s="95">
        <v>31509393.789999999</v>
      </c>
      <c r="AE208" s="95">
        <v>12464044.77</v>
      </c>
      <c r="AF208" s="95">
        <v>5044853</v>
      </c>
      <c r="AG208" s="95">
        <v>10517462</v>
      </c>
      <c r="AH208" s="95">
        <v>21282513.530000001</v>
      </c>
      <c r="AI208" s="95">
        <v>3540427.31</v>
      </c>
      <c r="AJ208" s="95">
        <v>9070730</v>
      </c>
      <c r="AK208" s="95">
        <v>385871573.97000003</v>
      </c>
      <c r="AL208" s="95">
        <v>5993080</v>
      </c>
      <c r="AM208" s="95">
        <v>8824866.6699999999</v>
      </c>
      <c r="AN208" s="95">
        <v>2428319</v>
      </c>
      <c r="AO208" s="95">
        <v>23866370.690000001</v>
      </c>
      <c r="AP208" s="95">
        <v>20844952</v>
      </c>
      <c r="AQ208" s="95">
        <v>3481546</v>
      </c>
      <c r="AR208" s="95">
        <v>48513400</v>
      </c>
      <c r="AS208" s="95">
        <v>16262749</v>
      </c>
      <c r="AT208" s="95">
        <v>12351105.24</v>
      </c>
      <c r="AU208" s="95">
        <v>20045778.66</v>
      </c>
      <c r="AV208" s="95">
        <v>12578752.92</v>
      </c>
      <c r="AW208" s="95">
        <v>5816126</v>
      </c>
      <c r="AX208" s="95">
        <v>20790722.609999999</v>
      </c>
      <c r="AY208" s="95">
        <v>22426074.670000002</v>
      </c>
      <c r="AZ208" s="95">
        <v>9350029</v>
      </c>
      <c r="BA208" s="95">
        <v>117166222.92</v>
      </c>
      <c r="BB208" s="95">
        <v>5438881</v>
      </c>
      <c r="BC208" s="95">
        <v>210803101.77000001</v>
      </c>
      <c r="BD208" s="95">
        <v>33759911.950000003</v>
      </c>
      <c r="BE208" s="95">
        <v>7117566.6699999999</v>
      </c>
      <c r="BF208" s="95">
        <v>11973619.449999999</v>
      </c>
      <c r="BG208" s="95">
        <v>127748040</v>
      </c>
      <c r="BH208" s="95">
        <v>0</v>
      </c>
      <c r="BI208" s="95">
        <v>8223950</v>
      </c>
      <c r="BJ208" s="95">
        <v>3764016.67</v>
      </c>
      <c r="BK208" s="95">
        <v>6031923.3399999999</v>
      </c>
      <c r="BL208" s="95">
        <v>235097716.34</v>
      </c>
      <c r="BM208" s="95">
        <v>30060406.309999999</v>
      </c>
      <c r="BN208" s="95">
        <v>26935336</v>
      </c>
      <c r="BO208" s="95">
        <v>25749772.559999999</v>
      </c>
      <c r="BP208" s="95">
        <v>13320837</v>
      </c>
      <c r="BQ208" s="95">
        <v>28231714</v>
      </c>
      <c r="BR208" s="95">
        <v>687755726.22000003</v>
      </c>
      <c r="BS208" s="95">
        <v>17724728.789999999</v>
      </c>
      <c r="BT208" s="95">
        <v>12804600</v>
      </c>
      <c r="BU208" s="95">
        <v>92886360</v>
      </c>
      <c r="BV208" s="95">
        <v>7398908.5999999996</v>
      </c>
      <c r="BW208" s="95">
        <v>17073400</v>
      </c>
      <c r="BX208" s="95">
        <v>24164900</v>
      </c>
      <c r="BY208" s="95">
        <v>8024900</v>
      </c>
      <c r="BZ208" s="95">
        <v>20963045</v>
      </c>
      <c r="CA208" s="95">
        <v>18532742.07</v>
      </c>
      <c r="CB208" s="95">
        <v>19199187.510000002</v>
      </c>
      <c r="CC208" s="95">
        <v>57734491.899999999</v>
      </c>
      <c r="CD208" s="95">
        <v>12901698</v>
      </c>
      <c r="CE208" s="95">
        <v>33301507.57</v>
      </c>
      <c r="CF208" s="95">
        <v>11358692.880000001</v>
      </c>
      <c r="CG208" s="95">
        <v>149900</v>
      </c>
      <c r="CH208" s="95">
        <v>11352700</v>
      </c>
      <c r="CI208" s="95">
        <v>10691027</v>
      </c>
      <c r="CJ208" s="95">
        <v>26379819</v>
      </c>
      <c r="CK208" s="95">
        <v>7519750</v>
      </c>
      <c r="CL208" s="95">
        <v>10073920</v>
      </c>
    </row>
    <row r="209" spans="1:90" ht="13.2" customHeight="1" x14ac:dyDescent="0.25">
      <c r="A209" s="93" t="s">
        <v>1800</v>
      </c>
      <c r="B209" s="94" t="s">
        <v>219</v>
      </c>
      <c r="C209" s="95">
        <v>0</v>
      </c>
      <c r="D209" s="95">
        <v>0</v>
      </c>
      <c r="E209" s="95">
        <v>0</v>
      </c>
      <c r="F209" s="95">
        <v>0</v>
      </c>
      <c r="G209" s="95">
        <v>0</v>
      </c>
      <c r="H209" s="95">
        <v>0</v>
      </c>
      <c r="I209" s="95">
        <v>0</v>
      </c>
      <c r="J209" s="95">
        <v>0</v>
      </c>
      <c r="K209" s="95">
        <v>0</v>
      </c>
      <c r="L209" s="95">
        <v>0</v>
      </c>
      <c r="M209" s="95">
        <v>0</v>
      </c>
      <c r="N209" s="95">
        <v>0</v>
      </c>
      <c r="O209" s="95">
        <v>0</v>
      </c>
      <c r="P209" s="95">
        <v>0</v>
      </c>
      <c r="Q209" s="95">
        <v>0</v>
      </c>
      <c r="R209" s="95">
        <v>0</v>
      </c>
      <c r="S209" s="95">
        <v>0</v>
      </c>
      <c r="T209" s="95">
        <v>0</v>
      </c>
      <c r="U209" s="95">
        <v>0</v>
      </c>
      <c r="V209" s="95">
        <v>0</v>
      </c>
      <c r="W209" s="95">
        <v>0</v>
      </c>
      <c r="X209" s="95">
        <v>0</v>
      </c>
      <c r="Y209" s="95">
        <v>0</v>
      </c>
      <c r="Z209" s="95">
        <v>0</v>
      </c>
      <c r="AA209" s="95">
        <v>0</v>
      </c>
      <c r="AB209" s="95">
        <v>0</v>
      </c>
      <c r="AC209" s="95">
        <v>0</v>
      </c>
      <c r="AD209" s="95">
        <v>0</v>
      </c>
      <c r="AE209" s="95">
        <v>0</v>
      </c>
      <c r="AF209" s="95">
        <v>0</v>
      </c>
      <c r="AG209" s="95">
        <v>0</v>
      </c>
      <c r="AH209" s="95">
        <v>0</v>
      </c>
      <c r="AI209" s="95">
        <v>0</v>
      </c>
      <c r="AJ209" s="95">
        <v>0</v>
      </c>
      <c r="AK209" s="95">
        <v>0</v>
      </c>
      <c r="AL209" s="95">
        <v>0</v>
      </c>
      <c r="AM209" s="95">
        <v>0</v>
      </c>
      <c r="AN209" s="95">
        <v>0</v>
      </c>
      <c r="AO209" s="95">
        <v>0</v>
      </c>
      <c r="AP209" s="95">
        <v>0</v>
      </c>
      <c r="AQ209" s="95">
        <v>0</v>
      </c>
      <c r="AR209" s="95">
        <v>0</v>
      </c>
      <c r="AS209" s="95">
        <v>0</v>
      </c>
      <c r="AT209" s="95">
        <v>0</v>
      </c>
      <c r="AU209" s="95">
        <v>0</v>
      </c>
      <c r="AV209" s="95">
        <v>0</v>
      </c>
      <c r="AW209" s="95">
        <v>0</v>
      </c>
      <c r="AX209" s="95">
        <v>0</v>
      </c>
      <c r="AY209" s="95">
        <v>0</v>
      </c>
      <c r="AZ209" s="95">
        <v>0</v>
      </c>
      <c r="BA209" s="95">
        <v>0</v>
      </c>
      <c r="BB209" s="95">
        <v>0</v>
      </c>
      <c r="BC209" s="95">
        <v>0</v>
      </c>
      <c r="BD209" s="95">
        <v>0</v>
      </c>
      <c r="BE209" s="95">
        <v>0</v>
      </c>
      <c r="BF209" s="95">
        <v>0</v>
      </c>
      <c r="BG209" s="95">
        <v>0</v>
      </c>
      <c r="BH209" s="95">
        <v>0</v>
      </c>
      <c r="BI209" s="95">
        <v>0</v>
      </c>
      <c r="BJ209" s="95">
        <v>0</v>
      </c>
      <c r="BK209" s="95">
        <v>0</v>
      </c>
      <c r="BL209" s="95">
        <v>0</v>
      </c>
      <c r="BM209" s="95">
        <v>0</v>
      </c>
      <c r="BN209" s="95">
        <v>0</v>
      </c>
      <c r="BO209" s="95">
        <v>0</v>
      </c>
      <c r="BP209" s="95">
        <v>0</v>
      </c>
      <c r="BQ209" s="95">
        <v>0</v>
      </c>
      <c r="BR209" s="121">
        <v>0</v>
      </c>
      <c r="BS209" s="121">
        <v>0</v>
      </c>
      <c r="BT209" s="121">
        <v>0</v>
      </c>
      <c r="BU209" s="121">
        <v>0</v>
      </c>
      <c r="BV209" s="121">
        <v>0</v>
      </c>
      <c r="BW209" s="121">
        <v>0</v>
      </c>
      <c r="BX209" s="95">
        <v>0</v>
      </c>
      <c r="BY209" s="95">
        <v>0</v>
      </c>
      <c r="BZ209" s="121">
        <v>0</v>
      </c>
      <c r="CA209" s="121">
        <v>0</v>
      </c>
      <c r="CB209" s="121">
        <v>0</v>
      </c>
      <c r="CC209" s="121">
        <v>0</v>
      </c>
      <c r="CD209" s="121">
        <v>0</v>
      </c>
      <c r="CE209" s="95">
        <v>0</v>
      </c>
      <c r="CF209" s="95">
        <v>0</v>
      </c>
      <c r="CG209" s="95">
        <v>0</v>
      </c>
      <c r="CH209" s="95">
        <v>0</v>
      </c>
      <c r="CI209" s="121">
        <v>0</v>
      </c>
      <c r="CJ209" s="121">
        <v>0</v>
      </c>
      <c r="CK209" s="95">
        <v>0</v>
      </c>
      <c r="CL209" s="121">
        <v>0</v>
      </c>
    </row>
    <row r="210" spans="1:90" ht="13.2" customHeight="1" x14ac:dyDescent="0.25">
      <c r="A210" s="93" t="s">
        <v>1801</v>
      </c>
      <c r="B210" s="94" t="s">
        <v>1295</v>
      </c>
      <c r="C210" s="95">
        <v>-273895485.82999998</v>
      </c>
      <c r="D210" s="95">
        <v>-1276929.8400000001</v>
      </c>
      <c r="E210" s="95">
        <v>-2239512.64</v>
      </c>
      <c r="F210" s="95">
        <v>-2675919.41</v>
      </c>
      <c r="G210" s="95">
        <v>-5170083.9400000004</v>
      </c>
      <c r="H210" s="95">
        <v>-7584230</v>
      </c>
      <c r="I210" s="95">
        <v>-7288661.9100000001</v>
      </c>
      <c r="J210" s="95">
        <v>-14029806.380000001</v>
      </c>
      <c r="K210" s="95">
        <v>-7471012.0499999998</v>
      </c>
      <c r="L210" s="95">
        <v>-3677339</v>
      </c>
      <c r="M210" s="95">
        <v>-38711361.689999998</v>
      </c>
      <c r="N210" s="95">
        <v>-11021064.24</v>
      </c>
      <c r="O210" s="95">
        <v>-108867049.23</v>
      </c>
      <c r="P210" s="95">
        <v>-4533327.6399999997</v>
      </c>
      <c r="Q210" s="95">
        <v>-277683.34000000003</v>
      </c>
      <c r="R210" s="95">
        <v>-15580942.210000001</v>
      </c>
      <c r="S210" s="95">
        <v>-11039794</v>
      </c>
      <c r="T210" s="95">
        <v>-2420996.2799999998</v>
      </c>
      <c r="U210" s="95">
        <v>-8310991.1200000001</v>
      </c>
      <c r="V210" s="95">
        <v>-7519521.54</v>
      </c>
      <c r="W210" s="95">
        <v>-90797399.019999996</v>
      </c>
      <c r="X210" s="95">
        <v>-8089545.7699999996</v>
      </c>
      <c r="Y210" s="95">
        <v>-10749561.279999999</v>
      </c>
      <c r="Z210" s="95">
        <v>-10876107.199999999</v>
      </c>
      <c r="AA210" s="95">
        <v>-7616377.3200000003</v>
      </c>
      <c r="AB210" s="95">
        <v>-6519422.0300000003</v>
      </c>
      <c r="AC210" s="95">
        <v>-1160637</v>
      </c>
      <c r="AD210" s="95">
        <v>-23439792.940000001</v>
      </c>
      <c r="AE210" s="95">
        <v>-7962264.4699999997</v>
      </c>
      <c r="AF210" s="95">
        <v>-3260104.25</v>
      </c>
      <c r="AG210" s="95">
        <v>-6122972.5</v>
      </c>
      <c r="AH210" s="95">
        <v>-18104040.629999999</v>
      </c>
      <c r="AI210" s="95">
        <v>-3430651.64</v>
      </c>
      <c r="AJ210" s="95">
        <v>-4873100.67</v>
      </c>
      <c r="AK210" s="95">
        <v>-342779118.88999999</v>
      </c>
      <c r="AL210" s="95">
        <v>-3851091.53</v>
      </c>
      <c r="AM210" s="95">
        <v>-5817900.6100000003</v>
      </c>
      <c r="AN210" s="95">
        <v>-2255637.69</v>
      </c>
      <c r="AO210" s="95">
        <v>-8195162.9199999999</v>
      </c>
      <c r="AP210" s="95">
        <v>-14546090.24</v>
      </c>
      <c r="AQ210" s="95">
        <v>-1766034.25</v>
      </c>
      <c r="AR210" s="95">
        <v>-21858930.969999999</v>
      </c>
      <c r="AS210" s="95">
        <v>-12986711.060000001</v>
      </c>
      <c r="AT210" s="95">
        <v>-6710086.9199999999</v>
      </c>
      <c r="AU210" s="95">
        <v>-18407895.23</v>
      </c>
      <c r="AV210" s="95">
        <v>-12578677.92</v>
      </c>
      <c r="AW210" s="95">
        <v>-3078652.43</v>
      </c>
      <c r="AX210" s="95">
        <v>-10779555.939999999</v>
      </c>
      <c r="AY210" s="95">
        <v>-15745239.91</v>
      </c>
      <c r="AZ210" s="95">
        <v>-3549752.76</v>
      </c>
      <c r="BA210" s="95">
        <v>-71887932.209999993</v>
      </c>
      <c r="BB210" s="95">
        <v>-3088160.49</v>
      </c>
      <c r="BC210" s="95">
        <v>-183152106.03</v>
      </c>
      <c r="BD210" s="95">
        <v>-19746840.530000001</v>
      </c>
      <c r="BE210" s="95">
        <v>-4207826.1100000003</v>
      </c>
      <c r="BF210" s="95">
        <v>-8475331.4800000004</v>
      </c>
      <c r="BG210" s="95">
        <v>-73611958.430000007</v>
      </c>
      <c r="BH210" s="95">
        <v>0</v>
      </c>
      <c r="BI210" s="95">
        <v>-3807001.23</v>
      </c>
      <c r="BJ210" s="95">
        <v>-3763996.67</v>
      </c>
      <c r="BK210" s="95">
        <v>-2023223.88</v>
      </c>
      <c r="BL210" s="95">
        <v>-199934660.09</v>
      </c>
      <c r="BM210" s="95">
        <v>-21185760.93</v>
      </c>
      <c r="BN210" s="95">
        <v>-16854688.010000002</v>
      </c>
      <c r="BO210" s="95">
        <v>-20177542.379999999</v>
      </c>
      <c r="BP210" s="95">
        <v>-10016936.85</v>
      </c>
      <c r="BQ210" s="95">
        <v>-26962800.039999999</v>
      </c>
      <c r="BR210" s="121">
        <v>-259781902.00999999</v>
      </c>
      <c r="BS210" s="95">
        <v>-6809883.9900000002</v>
      </c>
      <c r="BT210" s="95">
        <v>-12804367</v>
      </c>
      <c r="BU210" s="95">
        <v>-62631618.829999998</v>
      </c>
      <c r="BV210" s="95">
        <v>-2854618.94</v>
      </c>
      <c r="BW210" s="95">
        <v>-4491324.8600000003</v>
      </c>
      <c r="BX210" s="95">
        <v>-12888341.640000001</v>
      </c>
      <c r="BY210" s="95">
        <v>-6254800</v>
      </c>
      <c r="BZ210" s="95">
        <v>-11607369.310000001</v>
      </c>
      <c r="CA210" s="95">
        <v>-13181206.92</v>
      </c>
      <c r="CB210" s="95">
        <v>-15534775.99</v>
      </c>
      <c r="CC210" s="95">
        <v>-31308205.75</v>
      </c>
      <c r="CD210" s="95">
        <v>-7365095.9800000004</v>
      </c>
      <c r="CE210" s="95">
        <v>-27760108.640000001</v>
      </c>
      <c r="CF210" s="95">
        <v>-2842544.65</v>
      </c>
      <c r="CG210" s="95">
        <v>-42471.43</v>
      </c>
      <c r="CH210" s="95">
        <v>-6250468.4400000004</v>
      </c>
      <c r="CI210" s="95">
        <v>-10358106.5</v>
      </c>
      <c r="CJ210" s="95">
        <v>-22421877.350000001</v>
      </c>
      <c r="CK210" s="95">
        <v>-3120973.35</v>
      </c>
      <c r="CL210" s="95">
        <v>-7944758.6299999999</v>
      </c>
    </row>
    <row r="211" spans="1:90" ht="13.2" customHeight="1" x14ac:dyDescent="0.25">
      <c r="A211" s="93" t="s">
        <v>1802</v>
      </c>
      <c r="B211" s="94" t="s">
        <v>220</v>
      </c>
      <c r="C211" s="95">
        <v>2362140</v>
      </c>
      <c r="D211" s="95">
        <v>0</v>
      </c>
      <c r="E211" s="95">
        <v>89040</v>
      </c>
      <c r="F211" s="95">
        <v>1900214</v>
      </c>
      <c r="G211" s="95">
        <v>676342.6</v>
      </c>
      <c r="H211" s="95">
        <v>827899.7</v>
      </c>
      <c r="I211" s="95">
        <v>243086</v>
      </c>
      <c r="J211" s="95">
        <v>1602380</v>
      </c>
      <c r="K211" s="95">
        <v>622000</v>
      </c>
      <c r="L211" s="95">
        <v>246390</v>
      </c>
      <c r="M211" s="95">
        <v>2961962.8</v>
      </c>
      <c r="N211" s="95">
        <v>175940</v>
      </c>
      <c r="O211" s="95">
        <v>1495158</v>
      </c>
      <c r="P211" s="95">
        <v>0</v>
      </c>
      <c r="Q211" s="95">
        <v>0</v>
      </c>
      <c r="R211" s="95">
        <v>352438</v>
      </c>
      <c r="S211" s="95">
        <v>1063670</v>
      </c>
      <c r="T211" s="95">
        <v>995590</v>
      </c>
      <c r="U211" s="95">
        <v>1890190</v>
      </c>
      <c r="V211" s="95">
        <v>670534</v>
      </c>
      <c r="W211" s="95">
        <v>534614</v>
      </c>
      <c r="X211" s="95">
        <v>335211</v>
      </c>
      <c r="Y211" s="95">
        <v>1747060</v>
      </c>
      <c r="Z211" s="95">
        <v>632243</v>
      </c>
      <c r="AA211" s="95">
        <v>0</v>
      </c>
      <c r="AB211" s="95">
        <v>103748</v>
      </c>
      <c r="AC211" s="95">
        <v>0</v>
      </c>
      <c r="AD211" s="95">
        <v>0</v>
      </c>
      <c r="AE211" s="95">
        <v>2656533.4300000002</v>
      </c>
      <c r="AF211" s="95">
        <v>638790</v>
      </c>
      <c r="AG211" s="95">
        <v>151180</v>
      </c>
      <c r="AH211" s="95">
        <v>581430</v>
      </c>
      <c r="AI211" s="95">
        <v>306742</v>
      </c>
      <c r="AJ211" s="95">
        <v>44700</v>
      </c>
      <c r="AK211" s="95">
        <v>11934961.57</v>
      </c>
      <c r="AL211" s="95">
        <v>0</v>
      </c>
      <c r="AM211" s="95">
        <v>0</v>
      </c>
      <c r="AN211" s="95">
        <v>400800</v>
      </c>
      <c r="AO211" s="95">
        <v>0</v>
      </c>
      <c r="AP211" s="95">
        <v>0</v>
      </c>
      <c r="AQ211" s="95">
        <v>1196977</v>
      </c>
      <c r="AR211" s="95">
        <v>0</v>
      </c>
      <c r="AS211" s="95">
        <v>908843.5</v>
      </c>
      <c r="AT211" s="95">
        <v>743930</v>
      </c>
      <c r="AU211" s="95">
        <v>0</v>
      </c>
      <c r="AV211" s="95">
        <v>890481</v>
      </c>
      <c r="AW211" s="95">
        <v>0</v>
      </c>
      <c r="AX211" s="95">
        <v>0</v>
      </c>
      <c r="AY211" s="95">
        <v>2088390</v>
      </c>
      <c r="AZ211" s="95">
        <v>0</v>
      </c>
      <c r="BA211" s="95">
        <v>1956967.08</v>
      </c>
      <c r="BB211" s="95">
        <v>0</v>
      </c>
      <c r="BC211" s="95">
        <v>6165388</v>
      </c>
      <c r="BD211" s="95">
        <v>632497.5</v>
      </c>
      <c r="BE211" s="95">
        <v>213952</v>
      </c>
      <c r="BF211" s="95">
        <v>1393939</v>
      </c>
      <c r="BG211" s="95">
        <v>909900.5</v>
      </c>
      <c r="BH211" s="95">
        <v>0</v>
      </c>
      <c r="BI211" s="95">
        <v>0</v>
      </c>
      <c r="BJ211" s="95">
        <v>84150</v>
      </c>
      <c r="BK211" s="95">
        <v>73550</v>
      </c>
      <c r="BL211" s="95">
        <v>5280546.49</v>
      </c>
      <c r="BM211" s="95">
        <v>2325659.5</v>
      </c>
      <c r="BN211" s="95">
        <v>503092</v>
      </c>
      <c r="BO211" s="95">
        <v>1531753</v>
      </c>
      <c r="BP211" s="95">
        <v>353063</v>
      </c>
      <c r="BQ211" s="95">
        <v>1063000</v>
      </c>
      <c r="BR211" s="95">
        <v>37156639</v>
      </c>
      <c r="BS211" s="95">
        <v>2965119.26</v>
      </c>
      <c r="BT211" s="95">
        <v>1323900</v>
      </c>
      <c r="BU211" s="95">
        <v>3860180.5</v>
      </c>
      <c r="BV211" s="95">
        <v>39676</v>
      </c>
      <c r="BW211" s="95">
        <v>726160</v>
      </c>
      <c r="BX211" s="95">
        <v>0</v>
      </c>
      <c r="BY211" s="95">
        <v>0</v>
      </c>
      <c r="BZ211" s="95">
        <v>166510</v>
      </c>
      <c r="CA211" s="95">
        <v>184500</v>
      </c>
      <c r="CB211" s="95">
        <v>2008034</v>
      </c>
      <c r="CC211" s="95">
        <v>268500</v>
      </c>
      <c r="CD211" s="95">
        <v>1379432</v>
      </c>
      <c r="CE211" s="95">
        <v>0</v>
      </c>
      <c r="CF211" s="95">
        <v>0</v>
      </c>
      <c r="CG211" s="95">
        <v>0</v>
      </c>
      <c r="CH211" s="95">
        <v>0</v>
      </c>
      <c r="CI211" s="95">
        <v>1502041.5</v>
      </c>
      <c r="CJ211" s="95">
        <v>2214444</v>
      </c>
      <c r="CK211" s="95">
        <v>0</v>
      </c>
      <c r="CL211" s="95">
        <v>580300</v>
      </c>
    </row>
    <row r="212" spans="1:90" ht="13.2" customHeight="1" x14ac:dyDescent="0.25">
      <c r="A212" s="93" t="s">
        <v>1803</v>
      </c>
      <c r="B212" s="94" t="s">
        <v>1089</v>
      </c>
      <c r="C212" s="95">
        <v>0</v>
      </c>
      <c r="D212" s="95">
        <v>0</v>
      </c>
      <c r="E212" s="95">
        <v>0</v>
      </c>
      <c r="F212" s="95">
        <v>0</v>
      </c>
      <c r="G212" s="95">
        <v>0</v>
      </c>
      <c r="H212" s="95">
        <v>0</v>
      </c>
      <c r="I212" s="95">
        <v>0</v>
      </c>
      <c r="J212" s="95">
        <v>0</v>
      </c>
      <c r="K212" s="95">
        <v>0</v>
      </c>
      <c r="L212" s="95">
        <v>0</v>
      </c>
      <c r="M212" s="95">
        <v>0</v>
      </c>
      <c r="N212" s="95">
        <v>0</v>
      </c>
      <c r="O212" s="95">
        <v>0</v>
      </c>
      <c r="P212" s="95">
        <v>0</v>
      </c>
      <c r="Q212" s="95">
        <v>0</v>
      </c>
      <c r="R212" s="95">
        <v>0</v>
      </c>
      <c r="S212" s="95">
        <v>0</v>
      </c>
      <c r="T212" s="95">
        <v>0</v>
      </c>
      <c r="U212" s="95">
        <v>0</v>
      </c>
      <c r="V212" s="95">
        <v>0</v>
      </c>
      <c r="W212" s="95">
        <v>0</v>
      </c>
      <c r="X212" s="95">
        <v>0</v>
      </c>
      <c r="Y212" s="95">
        <v>0</v>
      </c>
      <c r="Z212" s="95">
        <v>0</v>
      </c>
      <c r="AA212" s="95">
        <v>0</v>
      </c>
      <c r="AB212" s="95">
        <v>0</v>
      </c>
      <c r="AC212" s="95">
        <v>0</v>
      </c>
      <c r="AD212" s="95">
        <v>0</v>
      </c>
      <c r="AE212" s="95">
        <v>0</v>
      </c>
      <c r="AF212" s="95">
        <v>0</v>
      </c>
      <c r="AG212" s="95">
        <v>0</v>
      </c>
      <c r="AH212" s="95">
        <v>0</v>
      </c>
      <c r="AI212" s="95">
        <v>0</v>
      </c>
      <c r="AJ212" s="95">
        <v>0</v>
      </c>
      <c r="AK212" s="95">
        <v>0</v>
      </c>
      <c r="AL212" s="95">
        <v>0</v>
      </c>
      <c r="AM212" s="95">
        <v>0</v>
      </c>
      <c r="AN212" s="95">
        <v>0</v>
      </c>
      <c r="AO212" s="95">
        <v>0</v>
      </c>
      <c r="AP212" s="95">
        <v>0</v>
      </c>
      <c r="AQ212" s="95">
        <v>0</v>
      </c>
      <c r="AR212" s="95">
        <v>0</v>
      </c>
      <c r="AS212" s="95">
        <v>0</v>
      </c>
      <c r="AT212" s="95">
        <v>0</v>
      </c>
      <c r="AU212" s="95">
        <v>0</v>
      </c>
      <c r="AV212" s="95">
        <v>0</v>
      </c>
      <c r="AW212" s="95">
        <v>0</v>
      </c>
      <c r="AX212" s="95">
        <v>0</v>
      </c>
      <c r="AY212" s="95">
        <v>0</v>
      </c>
      <c r="AZ212" s="95">
        <v>0</v>
      </c>
      <c r="BA212" s="95">
        <v>0</v>
      </c>
      <c r="BB212" s="95">
        <v>0</v>
      </c>
      <c r="BC212" s="95">
        <v>0</v>
      </c>
      <c r="BD212" s="95">
        <v>0</v>
      </c>
      <c r="BE212" s="95">
        <v>0</v>
      </c>
      <c r="BF212" s="95">
        <v>0</v>
      </c>
      <c r="BG212" s="95">
        <v>0</v>
      </c>
      <c r="BH212" s="95">
        <v>0</v>
      </c>
      <c r="BI212" s="95">
        <v>0</v>
      </c>
      <c r="BJ212" s="95">
        <v>0</v>
      </c>
      <c r="BK212" s="95">
        <v>0</v>
      </c>
      <c r="BL212" s="95">
        <v>0</v>
      </c>
      <c r="BM212" s="95">
        <v>0</v>
      </c>
      <c r="BN212" s="95">
        <v>0</v>
      </c>
      <c r="BO212" s="95">
        <v>0</v>
      </c>
      <c r="BP212" s="95">
        <v>0</v>
      </c>
      <c r="BQ212" s="95">
        <v>0</v>
      </c>
      <c r="BR212" s="121">
        <v>0</v>
      </c>
      <c r="BS212" s="95">
        <v>0</v>
      </c>
      <c r="BT212" s="95">
        <v>0</v>
      </c>
      <c r="BU212" s="95">
        <v>0</v>
      </c>
      <c r="BV212" s="95">
        <v>0</v>
      </c>
      <c r="BW212" s="95">
        <v>0</v>
      </c>
      <c r="BX212" s="95">
        <v>0</v>
      </c>
      <c r="BY212" s="95">
        <v>0</v>
      </c>
      <c r="BZ212" s="95">
        <v>0</v>
      </c>
      <c r="CA212" s="95">
        <v>0</v>
      </c>
      <c r="CB212" s="95">
        <v>0</v>
      </c>
      <c r="CC212" s="95">
        <v>0</v>
      </c>
      <c r="CD212" s="95">
        <v>0</v>
      </c>
      <c r="CE212" s="95">
        <v>0</v>
      </c>
      <c r="CF212" s="95">
        <v>0</v>
      </c>
      <c r="CG212" s="95">
        <v>0</v>
      </c>
      <c r="CH212" s="95">
        <v>0</v>
      </c>
      <c r="CI212" s="95">
        <v>0</v>
      </c>
      <c r="CJ212" s="95">
        <v>0</v>
      </c>
      <c r="CK212" s="95">
        <v>0</v>
      </c>
      <c r="CL212" s="95">
        <v>0</v>
      </c>
    </row>
    <row r="213" spans="1:90" ht="13.2" customHeight="1" x14ac:dyDescent="0.25">
      <c r="A213" s="93" t="s">
        <v>1804</v>
      </c>
      <c r="B213" s="94" t="s">
        <v>1296</v>
      </c>
      <c r="C213" s="95">
        <v>-2362025</v>
      </c>
      <c r="D213" s="95">
        <v>0</v>
      </c>
      <c r="E213" s="95">
        <v>-89035</v>
      </c>
      <c r="F213" s="95">
        <v>-1900132.99</v>
      </c>
      <c r="G213" s="95">
        <v>-676305.6</v>
      </c>
      <c r="H213" s="95">
        <v>-827872.7</v>
      </c>
      <c r="I213" s="95">
        <v>-243077</v>
      </c>
      <c r="J213" s="95">
        <v>-1602298</v>
      </c>
      <c r="K213" s="95">
        <v>-621966</v>
      </c>
      <c r="L213" s="95">
        <v>-246377</v>
      </c>
      <c r="M213" s="95">
        <v>-2961783.8</v>
      </c>
      <c r="N213" s="95">
        <v>-175927</v>
      </c>
      <c r="O213" s="95">
        <v>-1495100</v>
      </c>
      <c r="P213" s="95">
        <v>0</v>
      </c>
      <c r="Q213" s="95">
        <v>0</v>
      </c>
      <c r="R213" s="95">
        <v>-352408</v>
      </c>
      <c r="S213" s="95">
        <v>-1063619</v>
      </c>
      <c r="T213" s="95">
        <v>-995566</v>
      </c>
      <c r="U213" s="95">
        <v>-1890119</v>
      </c>
      <c r="V213" s="95">
        <v>-670496</v>
      </c>
      <c r="W213" s="95">
        <v>-534592</v>
      </c>
      <c r="X213" s="95">
        <v>-335197</v>
      </c>
      <c r="Y213" s="95">
        <v>-1746989</v>
      </c>
      <c r="Z213" s="95">
        <v>-632229</v>
      </c>
      <c r="AA213" s="95">
        <v>0</v>
      </c>
      <c r="AB213" s="95">
        <v>-103745</v>
      </c>
      <c r="AC213" s="95">
        <v>0</v>
      </c>
      <c r="AD213" s="95">
        <v>0</v>
      </c>
      <c r="AE213" s="95">
        <v>-2656455.4300000002</v>
      </c>
      <c r="AF213" s="95">
        <v>-638773</v>
      </c>
      <c r="AG213" s="95">
        <v>-151169</v>
      </c>
      <c r="AH213" s="95">
        <v>-581394</v>
      </c>
      <c r="AI213" s="95">
        <v>-306738</v>
      </c>
      <c r="AJ213" s="95">
        <v>-44697</v>
      </c>
      <c r="AK213" s="95">
        <v>-11934805.57</v>
      </c>
      <c r="AL213" s="95">
        <v>0</v>
      </c>
      <c r="AM213" s="95">
        <v>0</v>
      </c>
      <c r="AN213" s="95">
        <v>-267200</v>
      </c>
      <c r="AO213" s="95">
        <v>0</v>
      </c>
      <c r="AP213" s="95">
        <v>0</v>
      </c>
      <c r="AQ213" s="95">
        <v>-1196930</v>
      </c>
      <c r="AR213" s="95">
        <v>0</v>
      </c>
      <c r="AS213" s="95">
        <v>-908811.5</v>
      </c>
      <c r="AT213" s="95">
        <v>-743896</v>
      </c>
      <c r="AU213" s="95">
        <v>0</v>
      </c>
      <c r="AV213" s="95">
        <v>-890456</v>
      </c>
      <c r="AW213" s="95">
        <v>0</v>
      </c>
      <c r="AX213" s="95">
        <v>0</v>
      </c>
      <c r="AY213" s="95">
        <v>-2088300</v>
      </c>
      <c r="AZ213" s="95">
        <v>0</v>
      </c>
      <c r="BA213" s="95">
        <v>-1880505.12</v>
      </c>
      <c r="BB213" s="95">
        <v>0</v>
      </c>
      <c r="BC213" s="95">
        <v>-5245692.7</v>
      </c>
      <c r="BD213" s="95">
        <v>-632469.5</v>
      </c>
      <c r="BE213" s="95">
        <v>-213942</v>
      </c>
      <c r="BF213" s="95">
        <v>-1393888</v>
      </c>
      <c r="BG213" s="95">
        <v>-909851.5</v>
      </c>
      <c r="BH213" s="95">
        <v>0</v>
      </c>
      <c r="BI213" s="95">
        <v>0</v>
      </c>
      <c r="BJ213" s="95">
        <v>-84145</v>
      </c>
      <c r="BK213" s="95">
        <v>-73547</v>
      </c>
      <c r="BL213" s="95">
        <v>-5280313.49</v>
      </c>
      <c r="BM213" s="95">
        <v>-2325568.5</v>
      </c>
      <c r="BN213" s="95">
        <v>-503074</v>
      </c>
      <c r="BO213" s="95">
        <v>-1531681</v>
      </c>
      <c r="BP213" s="95">
        <v>-353061</v>
      </c>
      <c r="BQ213" s="95">
        <v>-1062980</v>
      </c>
      <c r="BR213" s="121">
        <v>-21522086.710000001</v>
      </c>
      <c r="BS213" s="121">
        <v>-2965063.26</v>
      </c>
      <c r="BT213" s="121">
        <v>-1323857</v>
      </c>
      <c r="BU213" s="121">
        <v>-3859985.5</v>
      </c>
      <c r="BV213" s="121">
        <v>-39670</v>
      </c>
      <c r="BW213" s="121">
        <v>-726140</v>
      </c>
      <c r="BX213" s="95">
        <v>0</v>
      </c>
      <c r="BY213" s="121">
        <v>0</v>
      </c>
      <c r="BZ213" s="121">
        <v>-166503</v>
      </c>
      <c r="CA213" s="121">
        <v>-184491</v>
      </c>
      <c r="CB213" s="121">
        <v>-2007973</v>
      </c>
      <c r="CC213" s="121">
        <v>-268490</v>
      </c>
      <c r="CD213" s="121">
        <v>-1379414</v>
      </c>
      <c r="CE213" s="121">
        <v>0</v>
      </c>
      <c r="CF213" s="95">
        <v>0</v>
      </c>
      <c r="CG213" s="95">
        <v>0</v>
      </c>
      <c r="CH213" s="121">
        <v>0</v>
      </c>
      <c r="CI213" s="121">
        <v>-1501976.51</v>
      </c>
      <c r="CJ213" s="121">
        <v>-2214382</v>
      </c>
      <c r="CK213" s="121">
        <v>0</v>
      </c>
      <c r="CL213" s="121">
        <v>-577317.41</v>
      </c>
    </row>
    <row r="214" spans="1:90" ht="13.2" customHeight="1" x14ac:dyDescent="0.25">
      <c r="A214" s="93" t="s">
        <v>1805</v>
      </c>
      <c r="B214" s="94" t="s">
        <v>221</v>
      </c>
      <c r="C214" s="95">
        <v>0</v>
      </c>
      <c r="D214" s="95">
        <v>0</v>
      </c>
      <c r="E214" s="95">
        <v>0</v>
      </c>
      <c r="F214" s="95">
        <v>0</v>
      </c>
      <c r="G214" s="95">
        <v>0</v>
      </c>
      <c r="H214" s="95">
        <v>0</v>
      </c>
      <c r="I214" s="95">
        <v>0</v>
      </c>
      <c r="J214" s="95">
        <v>0</v>
      </c>
      <c r="K214" s="95">
        <v>0</v>
      </c>
      <c r="L214" s="95">
        <v>0</v>
      </c>
      <c r="M214" s="95">
        <v>0</v>
      </c>
      <c r="N214" s="95">
        <v>0</v>
      </c>
      <c r="O214" s="95">
        <v>0</v>
      </c>
      <c r="P214" s="95">
        <v>0</v>
      </c>
      <c r="Q214" s="95">
        <v>0</v>
      </c>
      <c r="R214" s="95">
        <v>0</v>
      </c>
      <c r="S214" s="95">
        <v>0</v>
      </c>
      <c r="T214" s="95">
        <v>0</v>
      </c>
      <c r="U214" s="95">
        <v>0</v>
      </c>
      <c r="V214" s="95">
        <v>0</v>
      </c>
      <c r="W214" s="95">
        <v>0</v>
      </c>
      <c r="X214" s="95">
        <v>0</v>
      </c>
      <c r="Y214" s="95">
        <v>0</v>
      </c>
      <c r="Z214" s="95">
        <v>0</v>
      </c>
      <c r="AA214" s="95">
        <v>0</v>
      </c>
      <c r="AB214" s="95">
        <v>0</v>
      </c>
      <c r="AC214" s="95">
        <v>395510</v>
      </c>
      <c r="AD214" s="95">
        <v>0</v>
      </c>
      <c r="AE214" s="95">
        <v>0</v>
      </c>
      <c r="AF214" s="95">
        <v>0</v>
      </c>
      <c r="AG214" s="95">
        <v>0</v>
      </c>
      <c r="AH214" s="95">
        <v>0</v>
      </c>
      <c r="AI214" s="95">
        <v>0</v>
      </c>
      <c r="AJ214" s="95">
        <v>0</v>
      </c>
      <c r="AK214" s="95">
        <v>0</v>
      </c>
      <c r="AL214" s="95">
        <v>0</v>
      </c>
      <c r="AM214" s="95">
        <v>0</v>
      </c>
      <c r="AN214" s="95">
        <v>0</v>
      </c>
      <c r="AO214" s="95">
        <v>0</v>
      </c>
      <c r="AP214" s="95">
        <v>0</v>
      </c>
      <c r="AQ214" s="95">
        <v>0</v>
      </c>
      <c r="AR214" s="95">
        <v>0</v>
      </c>
      <c r="AS214" s="95">
        <v>0</v>
      </c>
      <c r="AT214" s="95">
        <v>0</v>
      </c>
      <c r="AU214" s="95">
        <v>0</v>
      </c>
      <c r="AV214" s="95">
        <v>0</v>
      </c>
      <c r="AW214" s="95">
        <v>0</v>
      </c>
      <c r="AX214" s="95">
        <v>0</v>
      </c>
      <c r="AY214" s="95">
        <v>0</v>
      </c>
      <c r="AZ214" s="95">
        <v>0</v>
      </c>
      <c r="BA214" s="95">
        <v>0</v>
      </c>
      <c r="BB214" s="95">
        <v>0</v>
      </c>
      <c r="BC214" s="95">
        <v>0</v>
      </c>
      <c r="BD214" s="95">
        <v>0</v>
      </c>
      <c r="BE214" s="95">
        <v>0</v>
      </c>
      <c r="BF214" s="95">
        <v>0</v>
      </c>
      <c r="BG214" s="95">
        <v>0</v>
      </c>
      <c r="BH214" s="95">
        <v>13000</v>
      </c>
      <c r="BI214" s="95">
        <v>0</v>
      </c>
      <c r="BJ214" s="95">
        <v>0</v>
      </c>
      <c r="BK214" s="95">
        <v>0</v>
      </c>
      <c r="BL214" s="95">
        <v>0</v>
      </c>
      <c r="BM214" s="95">
        <v>0</v>
      </c>
      <c r="BN214" s="95">
        <v>0</v>
      </c>
      <c r="BO214" s="95">
        <v>0</v>
      </c>
      <c r="BP214" s="95">
        <v>0</v>
      </c>
      <c r="BQ214" s="95">
        <v>0</v>
      </c>
      <c r="BR214" s="95">
        <v>10602500</v>
      </c>
      <c r="BS214" s="95">
        <v>0</v>
      </c>
      <c r="BT214" s="95">
        <v>0</v>
      </c>
      <c r="BU214" s="95">
        <v>0</v>
      </c>
      <c r="BV214" s="95">
        <v>0</v>
      </c>
      <c r="BW214" s="95">
        <v>0</v>
      </c>
      <c r="BX214" s="95">
        <v>0</v>
      </c>
      <c r="BY214" s="95">
        <v>0</v>
      </c>
      <c r="BZ214" s="95">
        <v>0</v>
      </c>
      <c r="CA214" s="95">
        <v>0</v>
      </c>
      <c r="CB214" s="95">
        <v>0</v>
      </c>
      <c r="CC214" s="95">
        <v>0</v>
      </c>
      <c r="CD214" s="95">
        <v>0</v>
      </c>
      <c r="CE214" s="95">
        <v>0</v>
      </c>
      <c r="CF214" s="95">
        <v>0</v>
      </c>
      <c r="CG214" s="95">
        <v>0</v>
      </c>
      <c r="CH214" s="95">
        <v>0</v>
      </c>
      <c r="CI214" s="95">
        <v>0</v>
      </c>
      <c r="CJ214" s="95">
        <v>0</v>
      </c>
      <c r="CK214" s="95">
        <v>0</v>
      </c>
      <c r="CL214" s="95">
        <v>0</v>
      </c>
    </row>
    <row r="215" spans="1:90" ht="13.2" customHeight="1" x14ac:dyDescent="0.25">
      <c r="A215" s="93" t="s">
        <v>1806</v>
      </c>
      <c r="B215" s="94" t="s">
        <v>1090</v>
      </c>
      <c r="C215" s="95">
        <v>0</v>
      </c>
      <c r="D215" s="95">
        <v>0</v>
      </c>
      <c r="E215" s="95">
        <v>0</v>
      </c>
      <c r="F215" s="95">
        <v>0</v>
      </c>
      <c r="G215" s="95">
        <v>0</v>
      </c>
      <c r="H215" s="95">
        <v>0</v>
      </c>
      <c r="I215" s="95">
        <v>0</v>
      </c>
      <c r="J215" s="95">
        <v>0</v>
      </c>
      <c r="K215" s="95">
        <v>0</v>
      </c>
      <c r="L215" s="95">
        <v>0</v>
      </c>
      <c r="M215" s="95">
        <v>0</v>
      </c>
      <c r="N215" s="95">
        <v>0</v>
      </c>
      <c r="O215" s="95">
        <v>0</v>
      </c>
      <c r="P215" s="95">
        <v>0</v>
      </c>
      <c r="Q215" s="95">
        <v>0</v>
      </c>
      <c r="R215" s="95">
        <v>0</v>
      </c>
      <c r="S215" s="95">
        <v>0</v>
      </c>
      <c r="T215" s="95">
        <v>0</v>
      </c>
      <c r="U215" s="95">
        <v>0</v>
      </c>
      <c r="V215" s="95">
        <v>0</v>
      </c>
      <c r="W215" s="95">
        <v>0</v>
      </c>
      <c r="X215" s="95">
        <v>0</v>
      </c>
      <c r="Y215" s="95">
        <v>0</v>
      </c>
      <c r="Z215" s="95">
        <v>0</v>
      </c>
      <c r="AA215" s="95">
        <v>0</v>
      </c>
      <c r="AB215" s="95">
        <v>0</v>
      </c>
      <c r="AC215" s="95">
        <v>0</v>
      </c>
      <c r="AD215" s="95">
        <v>0</v>
      </c>
      <c r="AE215" s="95">
        <v>0</v>
      </c>
      <c r="AF215" s="95">
        <v>0</v>
      </c>
      <c r="AG215" s="95">
        <v>0</v>
      </c>
      <c r="AH215" s="95">
        <v>0</v>
      </c>
      <c r="AI215" s="95">
        <v>0</v>
      </c>
      <c r="AJ215" s="95">
        <v>0</v>
      </c>
      <c r="AK215" s="95">
        <v>0</v>
      </c>
      <c r="AL215" s="95">
        <v>0</v>
      </c>
      <c r="AM215" s="95">
        <v>0</v>
      </c>
      <c r="AN215" s="95">
        <v>0</v>
      </c>
      <c r="AO215" s="95">
        <v>0</v>
      </c>
      <c r="AP215" s="95">
        <v>0</v>
      </c>
      <c r="AQ215" s="95">
        <v>0</v>
      </c>
      <c r="AR215" s="95">
        <v>0</v>
      </c>
      <c r="AS215" s="95">
        <v>0</v>
      </c>
      <c r="AT215" s="95">
        <v>0</v>
      </c>
      <c r="AU215" s="95">
        <v>0</v>
      </c>
      <c r="AV215" s="95">
        <v>0</v>
      </c>
      <c r="AW215" s="95">
        <v>0</v>
      </c>
      <c r="AX215" s="95">
        <v>0</v>
      </c>
      <c r="AY215" s="95">
        <v>0</v>
      </c>
      <c r="AZ215" s="95">
        <v>0</v>
      </c>
      <c r="BA215" s="95">
        <v>0</v>
      </c>
      <c r="BB215" s="95">
        <v>0</v>
      </c>
      <c r="BC215" s="95">
        <v>0</v>
      </c>
      <c r="BD215" s="95">
        <v>0</v>
      </c>
      <c r="BE215" s="95">
        <v>0</v>
      </c>
      <c r="BF215" s="95">
        <v>0</v>
      </c>
      <c r="BG215" s="95">
        <v>0</v>
      </c>
      <c r="BH215" s="95">
        <v>0</v>
      </c>
      <c r="BI215" s="95">
        <v>0</v>
      </c>
      <c r="BJ215" s="95">
        <v>0</v>
      </c>
      <c r="BK215" s="95">
        <v>0</v>
      </c>
      <c r="BL215" s="95">
        <v>0</v>
      </c>
      <c r="BM215" s="95">
        <v>0</v>
      </c>
      <c r="BN215" s="95">
        <v>0</v>
      </c>
      <c r="BO215" s="95">
        <v>0</v>
      </c>
      <c r="BP215" s="95">
        <v>0</v>
      </c>
      <c r="BQ215" s="95">
        <v>0</v>
      </c>
      <c r="BR215" s="121">
        <v>0</v>
      </c>
      <c r="BS215" s="121">
        <v>0</v>
      </c>
      <c r="BT215" s="121">
        <v>0</v>
      </c>
      <c r="BU215" s="121">
        <v>0</v>
      </c>
      <c r="BV215" s="121">
        <v>0</v>
      </c>
      <c r="BW215" s="121">
        <v>0</v>
      </c>
      <c r="BX215" s="95">
        <v>0</v>
      </c>
      <c r="BY215" s="121">
        <v>0</v>
      </c>
      <c r="BZ215" s="121">
        <v>0</v>
      </c>
      <c r="CA215" s="121">
        <v>0</v>
      </c>
      <c r="CB215" s="121">
        <v>0</v>
      </c>
      <c r="CC215" s="121">
        <v>0</v>
      </c>
      <c r="CD215" s="121">
        <v>0</v>
      </c>
      <c r="CE215" s="121">
        <v>0</v>
      </c>
      <c r="CF215" s="95">
        <v>0</v>
      </c>
      <c r="CG215" s="95">
        <v>0</v>
      </c>
      <c r="CH215" s="121">
        <v>0</v>
      </c>
      <c r="CI215" s="121">
        <v>0</v>
      </c>
      <c r="CJ215" s="121">
        <v>0</v>
      </c>
      <c r="CK215" s="121">
        <v>0</v>
      </c>
      <c r="CL215" s="121">
        <v>0</v>
      </c>
    </row>
    <row r="216" spans="1:90" ht="13.2" customHeight="1" x14ac:dyDescent="0.25">
      <c r="A216" s="93" t="s">
        <v>1807</v>
      </c>
      <c r="B216" s="94" t="s">
        <v>1808</v>
      </c>
      <c r="C216" s="95">
        <v>0</v>
      </c>
      <c r="D216" s="95">
        <v>0</v>
      </c>
      <c r="E216" s="95">
        <v>0</v>
      </c>
      <c r="F216" s="95">
        <v>0</v>
      </c>
      <c r="G216" s="95">
        <v>0</v>
      </c>
      <c r="H216" s="95">
        <v>0</v>
      </c>
      <c r="I216" s="95">
        <v>0</v>
      </c>
      <c r="J216" s="95">
        <v>0</v>
      </c>
      <c r="K216" s="95">
        <v>0</v>
      </c>
      <c r="L216" s="95">
        <v>0</v>
      </c>
      <c r="M216" s="95">
        <v>0</v>
      </c>
      <c r="N216" s="95">
        <v>0</v>
      </c>
      <c r="O216" s="95">
        <v>0</v>
      </c>
      <c r="P216" s="95">
        <v>0</v>
      </c>
      <c r="Q216" s="95">
        <v>0</v>
      </c>
      <c r="R216" s="95">
        <v>0</v>
      </c>
      <c r="S216" s="95">
        <v>0</v>
      </c>
      <c r="T216" s="95">
        <v>0</v>
      </c>
      <c r="U216" s="95">
        <v>0</v>
      </c>
      <c r="V216" s="95">
        <v>0</v>
      </c>
      <c r="W216" s="95">
        <v>0</v>
      </c>
      <c r="X216" s="95">
        <v>0</v>
      </c>
      <c r="Y216" s="95">
        <v>0</v>
      </c>
      <c r="Z216" s="95">
        <v>0</v>
      </c>
      <c r="AA216" s="95">
        <v>0</v>
      </c>
      <c r="AB216" s="95">
        <v>0</v>
      </c>
      <c r="AC216" s="95">
        <v>-395481</v>
      </c>
      <c r="AD216" s="95">
        <v>0</v>
      </c>
      <c r="AE216" s="95">
        <v>0</v>
      </c>
      <c r="AF216" s="95">
        <v>0</v>
      </c>
      <c r="AG216" s="95">
        <v>0</v>
      </c>
      <c r="AH216" s="95">
        <v>0</v>
      </c>
      <c r="AI216" s="95">
        <v>0</v>
      </c>
      <c r="AJ216" s="95">
        <v>0</v>
      </c>
      <c r="AK216" s="95">
        <v>0</v>
      </c>
      <c r="AL216" s="95">
        <v>0</v>
      </c>
      <c r="AM216" s="95">
        <v>0</v>
      </c>
      <c r="AN216" s="95">
        <v>0</v>
      </c>
      <c r="AO216" s="95">
        <v>0</v>
      </c>
      <c r="AP216" s="95">
        <v>0</v>
      </c>
      <c r="AQ216" s="95">
        <v>0</v>
      </c>
      <c r="AR216" s="95">
        <v>0</v>
      </c>
      <c r="AS216" s="95">
        <v>0</v>
      </c>
      <c r="AT216" s="95">
        <v>0</v>
      </c>
      <c r="AU216" s="95">
        <v>0</v>
      </c>
      <c r="AV216" s="95">
        <v>0</v>
      </c>
      <c r="AW216" s="95">
        <v>0</v>
      </c>
      <c r="AX216" s="95">
        <v>0</v>
      </c>
      <c r="AY216" s="95">
        <v>0</v>
      </c>
      <c r="AZ216" s="95">
        <v>0</v>
      </c>
      <c r="BA216" s="95">
        <v>0</v>
      </c>
      <c r="BB216" s="95">
        <v>0</v>
      </c>
      <c r="BC216" s="95">
        <v>0</v>
      </c>
      <c r="BD216" s="95">
        <v>0</v>
      </c>
      <c r="BE216" s="95">
        <v>0</v>
      </c>
      <c r="BF216" s="95">
        <v>0</v>
      </c>
      <c r="BG216" s="95">
        <v>0</v>
      </c>
      <c r="BH216" s="95">
        <v>-12999</v>
      </c>
      <c r="BI216" s="95">
        <v>0</v>
      </c>
      <c r="BJ216" s="95">
        <v>0</v>
      </c>
      <c r="BK216" s="95">
        <v>0</v>
      </c>
      <c r="BL216" s="95">
        <v>0</v>
      </c>
      <c r="BM216" s="95">
        <v>0</v>
      </c>
      <c r="BN216" s="95">
        <v>0</v>
      </c>
      <c r="BO216" s="95">
        <v>0</v>
      </c>
      <c r="BP216" s="95">
        <v>0</v>
      </c>
      <c r="BQ216" s="95">
        <v>0</v>
      </c>
      <c r="BR216" s="95">
        <v>-9741636.8399999999</v>
      </c>
      <c r="BS216" s="95">
        <v>0</v>
      </c>
      <c r="BT216" s="95">
        <v>0</v>
      </c>
      <c r="BU216" s="95">
        <v>0</v>
      </c>
      <c r="BV216" s="95">
        <v>0</v>
      </c>
      <c r="BW216" s="95">
        <v>0</v>
      </c>
      <c r="BX216" s="95">
        <v>0</v>
      </c>
      <c r="BY216" s="95">
        <v>0</v>
      </c>
      <c r="BZ216" s="95">
        <v>0</v>
      </c>
      <c r="CA216" s="95">
        <v>0</v>
      </c>
      <c r="CB216" s="95">
        <v>0</v>
      </c>
      <c r="CC216" s="95">
        <v>0</v>
      </c>
      <c r="CD216" s="95">
        <v>0</v>
      </c>
      <c r="CE216" s="95">
        <v>0</v>
      </c>
      <c r="CF216" s="95">
        <v>0</v>
      </c>
      <c r="CG216" s="95">
        <v>0</v>
      </c>
      <c r="CH216" s="95">
        <v>0</v>
      </c>
      <c r="CI216" s="95">
        <v>0</v>
      </c>
      <c r="CJ216" s="95">
        <v>0</v>
      </c>
      <c r="CK216" s="95">
        <v>0</v>
      </c>
      <c r="CL216" s="95">
        <v>0</v>
      </c>
    </row>
    <row r="217" spans="1:90" ht="13.2" customHeight="1" x14ac:dyDescent="0.25">
      <c r="A217" s="93" t="s">
        <v>1809</v>
      </c>
      <c r="B217" s="94" t="s">
        <v>222</v>
      </c>
      <c r="C217" s="95">
        <v>4706290</v>
      </c>
      <c r="D217" s="95">
        <v>0</v>
      </c>
      <c r="E217" s="95">
        <v>5990</v>
      </c>
      <c r="F217" s="95">
        <v>1025900</v>
      </c>
      <c r="G217" s="95">
        <v>654000.5</v>
      </c>
      <c r="H217" s="95">
        <v>580080</v>
      </c>
      <c r="I217" s="95">
        <v>345700</v>
      </c>
      <c r="J217" s="95">
        <v>1069720</v>
      </c>
      <c r="K217" s="95">
        <v>201500</v>
      </c>
      <c r="L217" s="95">
        <v>199380</v>
      </c>
      <c r="M217" s="95">
        <v>1578536.49</v>
      </c>
      <c r="N217" s="95">
        <v>285700</v>
      </c>
      <c r="O217" s="95">
        <v>4097280</v>
      </c>
      <c r="P217" s="95">
        <v>16500</v>
      </c>
      <c r="Q217" s="95">
        <v>0</v>
      </c>
      <c r="R217" s="95">
        <v>1252265</v>
      </c>
      <c r="S217" s="95">
        <v>1422070</v>
      </c>
      <c r="T217" s="95">
        <v>419025</v>
      </c>
      <c r="U217" s="95">
        <v>997424.93</v>
      </c>
      <c r="V217" s="95">
        <v>185961</v>
      </c>
      <c r="W217" s="95">
        <v>1943180</v>
      </c>
      <c r="X217" s="95">
        <v>702338</v>
      </c>
      <c r="Y217" s="95">
        <v>721182.71999999997</v>
      </c>
      <c r="Z217" s="95">
        <v>1167435</v>
      </c>
      <c r="AA217" s="95">
        <v>822154</v>
      </c>
      <c r="AB217" s="95">
        <v>99804.15</v>
      </c>
      <c r="AC217" s="95">
        <v>0</v>
      </c>
      <c r="AD217" s="95">
        <v>750000</v>
      </c>
      <c r="AE217" s="95">
        <v>390010</v>
      </c>
      <c r="AF217" s="95">
        <v>714500</v>
      </c>
      <c r="AG217" s="95">
        <v>445000</v>
      </c>
      <c r="AH217" s="95">
        <v>1019485</v>
      </c>
      <c r="AI217" s="95">
        <v>668833</v>
      </c>
      <c r="AJ217" s="95">
        <v>0</v>
      </c>
      <c r="AK217" s="95">
        <v>7386600</v>
      </c>
      <c r="AL217" s="95">
        <v>94000</v>
      </c>
      <c r="AM217" s="95">
        <v>0</v>
      </c>
      <c r="AN217" s="95">
        <v>339190</v>
      </c>
      <c r="AO217" s="95">
        <v>0</v>
      </c>
      <c r="AP217" s="95">
        <v>1679500</v>
      </c>
      <c r="AQ217" s="95">
        <v>329910</v>
      </c>
      <c r="AR217" s="95">
        <v>986000</v>
      </c>
      <c r="AS217" s="95">
        <v>362605</v>
      </c>
      <c r="AT217" s="95">
        <v>2392175</v>
      </c>
      <c r="AU217" s="95">
        <v>685000</v>
      </c>
      <c r="AV217" s="95">
        <v>898000</v>
      </c>
      <c r="AW217" s="95">
        <v>0</v>
      </c>
      <c r="AX217" s="95">
        <v>814028</v>
      </c>
      <c r="AY217" s="95">
        <v>2228980</v>
      </c>
      <c r="AZ217" s="95">
        <v>0</v>
      </c>
      <c r="BA217" s="95">
        <v>2109540.33</v>
      </c>
      <c r="BB217" s="95">
        <v>0</v>
      </c>
      <c r="BC217" s="95">
        <v>4046233</v>
      </c>
      <c r="BD217" s="95">
        <v>1764097</v>
      </c>
      <c r="BE217" s="95">
        <v>0</v>
      </c>
      <c r="BF217" s="95">
        <v>1232608</v>
      </c>
      <c r="BG217" s="95">
        <v>9278108</v>
      </c>
      <c r="BH217" s="95">
        <v>58190</v>
      </c>
      <c r="BI217" s="95">
        <v>0</v>
      </c>
      <c r="BJ217" s="95">
        <v>13390</v>
      </c>
      <c r="BK217" s="95">
        <v>13390</v>
      </c>
      <c r="BL217" s="95">
        <v>3456880</v>
      </c>
      <c r="BM217" s="95">
        <v>1574880</v>
      </c>
      <c r="BN217" s="95">
        <v>1293600</v>
      </c>
      <c r="BO217" s="95">
        <v>967865</v>
      </c>
      <c r="BP217" s="95">
        <v>1475070</v>
      </c>
      <c r="BQ217" s="95">
        <v>570080</v>
      </c>
      <c r="BR217" s="95">
        <v>9840640.5099999998</v>
      </c>
      <c r="BS217" s="95">
        <v>1799995</v>
      </c>
      <c r="BT217" s="95">
        <v>1676260</v>
      </c>
      <c r="BU217" s="95">
        <v>3069281.75</v>
      </c>
      <c r="BV217" s="95">
        <v>679500</v>
      </c>
      <c r="BW217" s="95">
        <v>705211</v>
      </c>
      <c r="BX217" s="95">
        <v>0</v>
      </c>
      <c r="BY217" s="95">
        <v>751600</v>
      </c>
      <c r="BZ217" s="95">
        <v>126230</v>
      </c>
      <c r="CA217" s="95">
        <v>1743286.33</v>
      </c>
      <c r="CB217" s="95">
        <v>1724632.45</v>
      </c>
      <c r="CC217" s="95">
        <v>3096542</v>
      </c>
      <c r="CD217" s="95">
        <v>1358571</v>
      </c>
      <c r="CE217" s="95">
        <v>428600</v>
      </c>
      <c r="CF217" s="95">
        <v>250000</v>
      </c>
      <c r="CG217" s="95">
        <v>0</v>
      </c>
      <c r="CH217" s="95">
        <v>1488081</v>
      </c>
      <c r="CI217" s="95">
        <v>1112912</v>
      </c>
      <c r="CJ217" s="95">
        <v>5028854</v>
      </c>
      <c r="CK217" s="95">
        <v>345000</v>
      </c>
      <c r="CL217" s="95">
        <v>711370</v>
      </c>
    </row>
    <row r="218" spans="1:90" ht="13.2" customHeight="1" x14ac:dyDescent="0.25">
      <c r="A218" s="93" t="s">
        <v>1810</v>
      </c>
      <c r="B218" s="94" t="s">
        <v>1091</v>
      </c>
      <c r="C218" s="95">
        <v>0</v>
      </c>
      <c r="D218" s="95">
        <v>0</v>
      </c>
      <c r="E218" s="95">
        <v>0</v>
      </c>
      <c r="F218" s="95">
        <v>0</v>
      </c>
      <c r="G218" s="95">
        <v>0</v>
      </c>
      <c r="H218" s="95">
        <v>0</v>
      </c>
      <c r="I218" s="95">
        <v>0</v>
      </c>
      <c r="J218" s="95">
        <v>0</v>
      </c>
      <c r="K218" s="95">
        <v>0</v>
      </c>
      <c r="L218" s="95">
        <v>0</v>
      </c>
      <c r="M218" s="95">
        <v>0</v>
      </c>
      <c r="N218" s="95">
        <v>0</v>
      </c>
      <c r="O218" s="95">
        <v>0</v>
      </c>
      <c r="P218" s="95">
        <v>0</v>
      </c>
      <c r="Q218" s="95">
        <v>0</v>
      </c>
      <c r="R218" s="95">
        <v>0</v>
      </c>
      <c r="S218" s="95">
        <v>0</v>
      </c>
      <c r="T218" s="95">
        <v>0</v>
      </c>
      <c r="U218" s="95">
        <v>0</v>
      </c>
      <c r="V218" s="95">
        <v>0</v>
      </c>
      <c r="W218" s="95">
        <v>0</v>
      </c>
      <c r="X218" s="95">
        <v>0</v>
      </c>
      <c r="Y218" s="95">
        <v>0</v>
      </c>
      <c r="Z218" s="95">
        <v>0</v>
      </c>
      <c r="AA218" s="95">
        <v>0</v>
      </c>
      <c r="AB218" s="95">
        <v>0</v>
      </c>
      <c r="AC218" s="95">
        <v>0</v>
      </c>
      <c r="AD218" s="95">
        <v>0</v>
      </c>
      <c r="AE218" s="95">
        <v>0</v>
      </c>
      <c r="AF218" s="95">
        <v>0</v>
      </c>
      <c r="AG218" s="95">
        <v>0</v>
      </c>
      <c r="AH218" s="95">
        <v>0</v>
      </c>
      <c r="AI218" s="95">
        <v>0</v>
      </c>
      <c r="AJ218" s="95">
        <v>0</v>
      </c>
      <c r="AK218" s="95">
        <v>0</v>
      </c>
      <c r="AL218" s="95">
        <v>0</v>
      </c>
      <c r="AM218" s="95">
        <v>0</v>
      </c>
      <c r="AN218" s="95">
        <v>0</v>
      </c>
      <c r="AO218" s="95">
        <v>0</v>
      </c>
      <c r="AP218" s="95">
        <v>0</v>
      </c>
      <c r="AQ218" s="95">
        <v>0</v>
      </c>
      <c r="AR218" s="95">
        <v>0</v>
      </c>
      <c r="AS218" s="95">
        <v>0</v>
      </c>
      <c r="AT218" s="95">
        <v>0</v>
      </c>
      <c r="AU218" s="95">
        <v>0</v>
      </c>
      <c r="AV218" s="95">
        <v>0</v>
      </c>
      <c r="AW218" s="95">
        <v>0</v>
      </c>
      <c r="AX218" s="95">
        <v>0</v>
      </c>
      <c r="AY218" s="95">
        <v>0</v>
      </c>
      <c r="AZ218" s="95">
        <v>0</v>
      </c>
      <c r="BA218" s="95">
        <v>0</v>
      </c>
      <c r="BB218" s="95">
        <v>0</v>
      </c>
      <c r="BC218" s="95">
        <v>0</v>
      </c>
      <c r="BD218" s="95">
        <v>0</v>
      </c>
      <c r="BE218" s="95">
        <v>0</v>
      </c>
      <c r="BF218" s="95">
        <v>0</v>
      </c>
      <c r="BG218" s="95">
        <v>0</v>
      </c>
      <c r="BH218" s="95">
        <v>0</v>
      </c>
      <c r="BI218" s="95">
        <v>0</v>
      </c>
      <c r="BJ218" s="95">
        <v>0</v>
      </c>
      <c r="BK218" s="95">
        <v>0</v>
      </c>
      <c r="BL218" s="95">
        <v>0</v>
      </c>
      <c r="BM218" s="95">
        <v>0</v>
      </c>
      <c r="BN218" s="95">
        <v>0</v>
      </c>
      <c r="BO218" s="95">
        <v>0</v>
      </c>
      <c r="BP218" s="95">
        <v>0</v>
      </c>
      <c r="BQ218" s="95">
        <v>0</v>
      </c>
      <c r="BR218" s="95">
        <v>0</v>
      </c>
      <c r="BS218" s="95">
        <v>0</v>
      </c>
      <c r="BT218" s="95">
        <v>0</v>
      </c>
      <c r="BU218" s="95">
        <v>0</v>
      </c>
      <c r="BV218" s="95">
        <v>0</v>
      </c>
      <c r="BW218" s="95">
        <v>0</v>
      </c>
      <c r="BX218" s="95">
        <v>0</v>
      </c>
      <c r="BY218" s="95">
        <v>0</v>
      </c>
      <c r="BZ218" s="95">
        <v>0</v>
      </c>
      <c r="CA218" s="95">
        <v>0</v>
      </c>
      <c r="CB218" s="95">
        <v>0</v>
      </c>
      <c r="CC218" s="95">
        <v>0</v>
      </c>
      <c r="CD218" s="95">
        <v>0</v>
      </c>
      <c r="CE218" s="95">
        <v>0</v>
      </c>
      <c r="CF218" s="95">
        <v>0</v>
      </c>
      <c r="CG218" s="95">
        <v>0</v>
      </c>
      <c r="CH218" s="95">
        <v>0</v>
      </c>
      <c r="CI218" s="95">
        <v>0</v>
      </c>
      <c r="CJ218" s="95">
        <v>0</v>
      </c>
      <c r="CK218" s="95">
        <v>0</v>
      </c>
      <c r="CL218" s="95">
        <v>0</v>
      </c>
    </row>
    <row r="219" spans="1:90" ht="13.2" customHeight="1" x14ac:dyDescent="0.25">
      <c r="A219" s="93" t="s">
        <v>1811</v>
      </c>
      <c r="B219" s="94" t="s">
        <v>1297</v>
      </c>
      <c r="C219" s="95">
        <v>-4706245</v>
      </c>
      <c r="D219" s="95">
        <v>0</v>
      </c>
      <c r="E219" s="95">
        <v>-5989</v>
      </c>
      <c r="F219" s="95">
        <v>-1025880.02</v>
      </c>
      <c r="G219" s="95">
        <v>-653979.5</v>
      </c>
      <c r="H219" s="95">
        <v>-580070</v>
      </c>
      <c r="I219" s="95">
        <v>-345688</v>
      </c>
      <c r="J219" s="95">
        <v>-1069669</v>
      </c>
      <c r="K219" s="95">
        <v>-201488</v>
      </c>
      <c r="L219" s="95">
        <v>-199367</v>
      </c>
      <c r="M219" s="95">
        <v>-1578498.49</v>
      </c>
      <c r="N219" s="95">
        <v>-285690</v>
      </c>
      <c r="O219" s="95">
        <v>-4097216</v>
      </c>
      <c r="P219" s="95">
        <v>-16497</v>
      </c>
      <c r="Q219" s="95">
        <v>0</v>
      </c>
      <c r="R219" s="95">
        <v>-1252249</v>
      </c>
      <c r="S219" s="95">
        <v>-1422040.84</v>
      </c>
      <c r="T219" s="95">
        <v>-419012</v>
      </c>
      <c r="U219" s="95">
        <v>-997397.93</v>
      </c>
      <c r="V219" s="95">
        <v>-185936</v>
      </c>
      <c r="W219" s="95">
        <v>-1943177</v>
      </c>
      <c r="X219" s="95">
        <v>-702324</v>
      </c>
      <c r="Y219" s="95">
        <v>-721165.72</v>
      </c>
      <c r="Z219" s="95">
        <v>-1167428</v>
      </c>
      <c r="AA219" s="95">
        <v>-822145</v>
      </c>
      <c r="AB219" s="95">
        <v>-99794.15</v>
      </c>
      <c r="AC219" s="95">
        <v>0</v>
      </c>
      <c r="AD219" s="95">
        <v>-749999</v>
      </c>
      <c r="AE219" s="95">
        <v>-390003</v>
      </c>
      <c r="AF219" s="95">
        <v>-714490</v>
      </c>
      <c r="AG219" s="95">
        <v>-444998</v>
      </c>
      <c r="AH219" s="95">
        <v>-1019461</v>
      </c>
      <c r="AI219" s="95">
        <v>-668796</v>
      </c>
      <c r="AJ219" s="95">
        <v>0</v>
      </c>
      <c r="AK219" s="95">
        <v>-7386509</v>
      </c>
      <c r="AL219" s="95">
        <v>-93998</v>
      </c>
      <c r="AM219" s="95">
        <v>0</v>
      </c>
      <c r="AN219" s="95">
        <v>-228645.08</v>
      </c>
      <c r="AO219" s="95">
        <v>0</v>
      </c>
      <c r="AP219" s="95">
        <v>-1679496</v>
      </c>
      <c r="AQ219" s="95">
        <v>-329901</v>
      </c>
      <c r="AR219" s="95">
        <v>-985998</v>
      </c>
      <c r="AS219" s="95">
        <v>-362589</v>
      </c>
      <c r="AT219" s="95">
        <v>-2392144</v>
      </c>
      <c r="AU219" s="95">
        <v>-684999</v>
      </c>
      <c r="AV219" s="95">
        <v>-897996</v>
      </c>
      <c r="AW219" s="95">
        <v>0</v>
      </c>
      <c r="AX219" s="95">
        <v>-814021</v>
      </c>
      <c r="AY219" s="95">
        <v>-2228910</v>
      </c>
      <c r="AZ219" s="95">
        <v>0</v>
      </c>
      <c r="BA219" s="95">
        <v>-2109505.33</v>
      </c>
      <c r="BB219" s="95">
        <v>0</v>
      </c>
      <c r="BC219" s="95">
        <v>-3481153</v>
      </c>
      <c r="BD219" s="95">
        <v>-1764042</v>
      </c>
      <c r="BE219" s="95">
        <v>0</v>
      </c>
      <c r="BF219" s="95">
        <v>-1232595</v>
      </c>
      <c r="BG219" s="95">
        <v>-5138151.4400000004</v>
      </c>
      <c r="BH219" s="95">
        <v>-58181</v>
      </c>
      <c r="BI219" s="95">
        <v>0</v>
      </c>
      <c r="BJ219" s="95">
        <v>-13389</v>
      </c>
      <c r="BK219" s="95">
        <v>-13389</v>
      </c>
      <c r="BL219" s="95">
        <v>-3456712</v>
      </c>
      <c r="BM219" s="95">
        <v>-1574853</v>
      </c>
      <c r="BN219" s="95">
        <v>-1293594</v>
      </c>
      <c r="BO219" s="95">
        <v>-967825</v>
      </c>
      <c r="BP219" s="95">
        <v>-1475033</v>
      </c>
      <c r="BQ219" s="95">
        <v>-557231.56999999995</v>
      </c>
      <c r="BR219" s="95">
        <v>-7182421.5899999999</v>
      </c>
      <c r="BS219" s="95">
        <v>-1799949</v>
      </c>
      <c r="BT219" s="95">
        <v>-1676215</v>
      </c>
      <c r="BU219" s="95">
        <v>-3069215.75</v>
      </c>
      <c r="BV219" s="95">
        <v>-679497.96</v>
      </c>
      <c r="BW219" s="95">
        <v>-705195</v>
      </c>
      <c r="BX219" s="95">
        <v>0</v>
      </c>
      <c r="BY219" s="95">
        <v>-751592</v>
      </c>
      <c r="BZ219" s="95">
        <v>-126221</v>
      </c>
      <c r="CA219" s="95">
        <v>-1722418.88</v>
      </c>
      <c r="CB219" s="95">
        <v>-1724583.45</v>
      </c>
      <c r="CC219" s="95">
        <v>-3096528</v>
      </c>
      <c r="CD219" s="95">
        <v>-1358559</v>
      </c>
      <c r="CE219" s="95">
        <v>-428569</v>
      </c>
      <c r="CF219" s="95">
        <v>-90277.78</v>
      </c>
      <c r="CG219" s="95">
        <v>0</v>
      </c>
      <c r="CH219" s="95">
        <v>-1488065</v>
      </c>
      <c r="CI219" s="95">
        <v>-1112885</v>
      </c>
      <c r="CJ219" s="95">
        <v>-5028669</v>
      </c>
      <c r="CK219" s="95">
        <v>-344999</v>
      </c>
      <c r="CL219" s="95">
        <v>-711356</v>
      </c>
    </row>
    <row r="220" spans="1:90" ht="13.2" customHeight="1" x14ac:dyDescent="0.25">
      <c r="A220" s="93" t="s">
        <v>1812</v>
      </c>
      <c r="B220" s="94" t="s">
        <v>223</v>
      </c>
      <c r="C220" s="95">
        <v>0</v>
      </c>
      <c r="D220" s="95">
        <v>0</v>
      </c>
      <c r="E220" s="95">
        <v>0</v>
      </c>
      <c r="F220" s="95">
        <v>0</v>
      </c>
      <c r="G220" s="95">
        <v>0</v>
      </c>
      <c r="H220" s="95">
        <v>0</v>
      </c>
      <c r="I220" s="95">
        <v>0</v>
      </c>
      <c r="J220" s="95">
        <v>0</v>
      </c>
      <c r="K220" s="95">
        <v>0</v>
      </c>
      <c r="L220" s="95">
        <v>0</v>
      </c>
      <c r="M220" s="95">
        <v>0</v>
      </c>
      <c r="N220" s="95">
        <v>0</v>
      </c>
      <c r="O220" s="95">
        <v>0</v>
      </c>
      <c r="P220" s="95">
        <v>0</v>
      </c>
      <c r="Q220" s="95">
        <v>0</v>
      </c>
      <c r="R220" s="95">
        <v>0</v>
      </c>
      <c r="S220" s="95">
        <v>0</v>
      </c>
      <c r="T220" s="95">
        <v>0</v>
      </c>
      <c r="U220" s="95">
        <v>0</v>
      </c>
      <c r="V220" s="95">
        <v>0</v>
      </c>
      <c r="W220" s="95">
        <v>0</v>
      </c>
      <c r="X220" s="95">
        <v>0</v>
      </c>
      <c r="Y220" s="95">
        <v>0</v>
      </c>
      <c r="Z220" s="95">
        <v>0</v>
      </c>
      <c r="AA220" s="95">
        <v>0</v>
      </c>
      <c r="AB220" s="95">
        <v>0</v>
      </c>
      <c r="AC220" s="95">
        <v>0</v>
      </c>
      <c r="AD220" s="95">
        <v>0</v>
      </c>
      <c r="AE220" s="95">
        <v>0</v>
      </c>
      <c r="AF220" s="95">
        <v>0</v>
      </c>
      <c r="AG220" s="95">
        <v>0</v>
      </c>
      <c r="AH220" s="95">
        <v>0</v>
      </c>
      <c r="AI220" s="95">
        <v>0</v>
      </c>
      <c r="AJ220" s="95">
        <v>0</v>
      </c>
      <c r="AK220" s="95">
        <v>1706240</v>
      </c>
      <c r="AL220" s="95">
        <v>0</v>
      </c>
      <c r="AM220" s="95">
        <v>0</v>
      </c>
      <c r="AN220" s="95">
        <v>0</v>
      </c>
      <c r="AO220" s="95">
        <v>0</v>
      </c>
      <c r="AP220" s="95">
        <v>0</v>
      </c>
      <c r="AQ220" s="95">
        <v>0</v>
      </c>
      <c r="AR220" s="95">
        <v>0</v>
      </c>
      <c r="AS220" s="95">
        <v>0</v>
      </c>
      <c r="AT220" s="95">
        <v>14900</v>
      </c>
      <c r="AU220" s="95">
        <v>0</v>
      </c>
      <c r="AV220" s="95">
        <v>0</v>
      </c>
      <c r="AW220" s="95">
        <v>0</v>
      </c>
      <c r="AX220" s="95">
        <v>0</v>
      </c>
      <c r="AY220" s="95">
        <v>0</v>
      </c>
      <c r="AZ220" s="95">
        <v>0</v>
      </c>
      <c r="BA220" s="95">
        <v>0</v>
      </c>
      <c r="BB220" s="95">
        <v>0</v>
      </c>
      <c r="BC220" s="95">
        <v>0</v>
      </c>
      <c r="BD220" s="95">
        <v>0</v>
      </c>
      <c r="BE220" s="95">
        <v>0</v>
      </c>
      <c r="BF220" s="95">
        <v>0</v>
      </c>
      <c r="BG220" s="95">
        <v>0</v>
      </c>
      <c r="BH220" s="95">
        <v>280000</v>
      </c>
      <c r="BI220" s="95">
        <v>0</v>
      </c>
      <c r="BJ220" s="95">
        <v>0</v>
      </c>
      <c r="BK220" s="95">
        <v>0</v>
      </c>
      <c r="BL220" s="95">
        <v>0</v>
      </c>
      <c r="BM220" s="95">
        <v>0</v>
      </c>
      <c r="BN220" s="95">
        <v>0</v>
      </c>
      <c r="BO220" s="95">
        <v>0</v>
      </c>
      <c r="BP220" s="95">
        <v>0</v>
      </c>
      <c r="BQ220" s="95">
        <v>0</v>
      </c>
      <c r="BR220" s="95">
        <v>0</v>
      </c>
      <c r="BS220" s="95">
        <v>0</v>
      </c>
      <c r="BT220" s="95">
        <v>0</v>
      </c>
      <c r="BU220" s="95">
        <v>0</v>
      </c>
      <c r="BV220" s="95">
        <v>0</v>
      </c>
      <c r="BW220" s="95">
        <v>0</v>
      </c>
      <c r="BX220" s="95">
        <v>0</v>
      </c>
      <c r="BY220" s="95">
        <v>0</v>
      </c>
      <c r="BZ220" s="95">
        <v>0</v>
      </c>
      <c r="CA220" s="95">
        <v>0</v>
      </c>
      <c r="CB220" s="95">
        <v>0</v>
      </c>
      <c r="CC220" s="95">
        <v>0</v>
      </c>
      <c r="CD220" s="95">
        <v>0</v>
      </c>
      <c r="CE220" s="95">
        <v>0</v>
      </c>
      <c r="CF220" s="95">
        <v>0</v>
      </c>
      <c r="CG220" s="95">
        <v>0</v>
      </c>
      <c r="CH220" s="95">
        <v>0</v>
      </c>
      <c r="CI220" s="95">
        <v>0</v>
      </c>
      <c r="CJ220" s="95">
        <v>0</v>
      </c>
      <c r="CK220" s="95">
        <v>0</v>
      </c>
      <c r="CL220" s="95">
        <v>0</v>
      </c>
    </row>
    <row r="221" spans="1:90" ht="13.2" customHeight="1" x14ac:dyDescent="0.25">
      <c r="A221" s="93" t="s">
        <v>1813</v>
      </c>
      <c r="B221" s="94" t="s">
        <v>1092</v>
      </c>
      <c r="C221" s="95">
        <v>0</v>
      </c>
      <c r="D221" s="95">
        <v>0</v>
      </c>
      <c r="E221" s="95">
        <v>0</v>
      </c>
      <c r="F221" s="95">
        <v>0</v>
      </c>
      <c r="G221" s="95">
        <v>0</v>
      </c>
      <c r="H221" s="95">
        <v>0</v>
      </c>
      <c r="I221" s="95">
        <v>0</v>
      </c>
      <c r="J221" s="95">
        <v>0</v>
      </c>
      <c r="K221" s="95">
        <v>0</v>
      </c>
      <c r="L221" s="95">
        <v>0</v>
      </c>
      <c r="M221" s="95">
        <v>0</v>
      </c>
      <c r="N221" s="95">
        <v>0</v>
      </c>
      <c r="O221" s="95">
        <v>0</v>
      </c>
      <c r="P221" s="95">
        <v>0</v>
      </c>
      <c r="Q221" s="95">
        <v>0</v>
      </c>
      <c r="R221" s="95">
        <v>0</v>
      </c>
      <c r="S221" s="95">
        <v>0</v>
      </c>
      <c r="T221" s="95">
        <v>0</v>
      </c>
      <c r="U221" s="95">
        <v>0</v>
      </c>
      <c r="V221" s="95">
        <v>0</v>
      </c>
      <c r="W221" s="95">
        <v>0</v>
      </c>
      <c r="X221" s="95">
        <v>0</v>
      </c>
      <c r="Y221" s="95">
        <v>0</v>
      </c>
      <c r="Z221" s="95">
        <v>0</v>
      </c>
      <c r="AA221" s="95">
        <v>0</v>
      </c>
      <c r="AB221" s="95">
        <v>0</v>
      </c>
      <c r="AC221" s="95">
        <v>0</v>
      </c>
      <c r="AD221" s="95">
        <v>0</v>
      </c>
      <c r="AE221" s="95">
        <v>0</v>
      </c>
      <c r="AF221" s="95">
        <v>0</v>
      </c>
      <c r="AG221" s="95">
        <v>0</v>
      </c>
      <c r="AH221" s="95">
        <v>0</v>
      </c>
      <c r="AI221" s="95">
        <v>0</v>
      </c>
      <c r="AJ221" s="95">
        <v>0</v>
      </c>
      <c r="AK221" s="95">
        <v>0</v>
      </c>
      <c r="AL221" s="95">
        <v>0</v>
      </c>
      <c r="AM221" s="95">
        <v>0</v>
      </c>
      <c r="AN221" s="95">
        <v>0</v>
      </c>
      <c r="AO221" s="95">
        <v>0</v>
      </c>
      <c r="AP221" s="95">
        <v>0</v>
      </c>
      <c r="AQ221" s="95">
        <v>0</v>
      </c>
      <c r="AR221" s="95">
        <v>0</v>
      </c>
      <c r="AS221" s="95">
        <v>0</v>
      </c>
      <c r="AT221" s="95">
        <v>0</v>
      </c>
      <c r="AU221" s="95">
        <v>0</v>
      </c>
      <c r="AV221" s="95">
        <v>0</v>
      </c>
      <c r="AW221" s="95">
        <v>0</v>
      </c>
      <c r="AX221" s="95">
        <v>0</v>
      </c>
      <c r="AY221" s="95">
        <v>0</v>
      </c>
      <c r="AZ221" s="95">
        <v>0</v>
      </c>
      <c r="BA221" s="95">
        <v>0</v>
      </c>
      <c r="BB221" s="95">
        <v>0</v>
      </c>
      <c r="BC221" s="95">
        <v>0</v>
      </c>
      <c r="BD221" s="95">
        <v>0</v>
      </c>
      <c r="BE221" s="95">
        <v>0</v>
      </c>
      <c r="BF221" s="95">
        <v>0</v>
      </c>
      <c r="BG221" s="95">
        <v>0</v>
      </c>
      <c r="BH221" s="95">
        <v>0</v>
      </c>
      <c r="BI221" s="95">
        <v>0</v>
      </c>
      <c r="BJ221" s="95">
        <v>0</v>
      </c>
      <c r="BK221" s="95">
        <v>0</v>
      </c>
      <c r="BL221" s="95">
        <v>0</v>
      </c>
      <c r="BM221" s="95">
        <v>0</v>
      </c>
      <c r="BN221" s="95">
        <v>0</v>
      </c>
      <c r="BO221" s="95">
        <v>0</v>
      </c>
      <c r="BP221" s="95">
        <v>0</v>
      </c>
      <c r="BQ221" s="95">
        <v>0</v>
      </c>
      <c r="BR221" s="95">
        <v>0</v>
      </c>
      <c r="BS221" s="95">
        <v>0</v>
      </c>
      <c r="BT221" s="95">
        <v>0</v>
      </c>
      <c r="BU221" s="95">
        <v>0</v>
      </c>
      <c r="BV221" s="95">
        <v>0</v>
      </c>
      <c r="BW221" s="95">
        <v>0</v>
      </c>
      <c r="BX221" s="95">
        <v>0</v>
      </c>
      <c r="BY221" s="95">
        <v>0</v>
      </c>
      <c r="BZ221" s="95">
        <v>0</v>
      </c>
      <c r="CA221" s="95">
        <v>0</v>
      </c>
      <c r="CB221" s="95">
        <v>0</v>
      </c>
      <c r="CC221" s="95">
        <v>0</v>
      </c>
      <c r="CD221" s="95">
        <v>0</v>
      </c>
      <c r="CE221" s="95">
        <v>0</v>
      </c>
      <c r="CF221" s="95">
        <v>0</v>
      </c>
      <c r="CG221" s="95">
        <v>0</v>
      </c>
      <c r="CH221" s="95">
        <v>0</v>
      </c>
      <c r="CI221" s="95">
        <v>0</v>
      </c>
      <c r="CJ221" s="95">
        <v>0</v>
      </c>
      <c r="CK221" s="95">
        <v>0</v>
      </c>
      <c r="CL221" s="95">
        <v>0</v>
      </c>
    </row>
    <row r="222" spans="1:90" ht="13.2" customHeight="1" x14ac:dyDescent="0.25">
      <c r="A222" s="93" t="s">
        <v>1814</v>
      </c>
      <c r="B222" s="94" t="s">
        <v>1815</v>
      </c>
      <c r="C222" s="95">
        <v>0</v>
      </c>
      <c r="D222" s="95">
        <v>0</v>
      </c>
      <c r="E222" s="95">
        <v>0</v>
      </c>
      <c r="F222" s="95">
        <v>0</v>
      </c>
      <c r="G222" s="95">
        <v>0</v>
      </c>
      <c r="H222" s="95">
        <v>0</v>
      </c>
      <c r="I222" s="95">
        <v>0</v>
      </c>
      <c r="J222" s="95">
        <v>0</v>
      </c>
      <c r="K222" s="95">
        <v>0</v>
      </c>
      <c r="L222" s="95">
        <v>0</v>
      </c>
      <c r="M222" s="95">
        <v>0</v>
      </c>
      <c r="N222" s="95">
        <v>0</v>
      </c>
      <c r="O222" s="95">
        <v>0</v>
      </c>
      <c r="P222" s="95">
        <v>0</v>
      </c>
      <c r="Q222" s="95">
        <v>0</v>
      </c>
      <c r="R222" s="95">
        <v>0</v>
      </c>
      <c r="S222" s="95">
        <v>0</v>
      </c>
      <c r="T222" s="95">
        <v>0</v>
      </c>
      <c r="U222" s="95">
        <v>0</v>
      </c>
      <c r="V222" s="95">
        <v>0</v>
      </c>
      <c r="W222" s="95">
        <v>0</v>
      </c>
      <c r="X222" s="95">
        <v>0</v>
      </c>
      <c r="Y222" s="95">
        <v>0</v>
      </c>
      <c r="Z222" s="95">
        <v>0</v>
      </c>
      <c r="AA222" s="95">
        <v>0</v>
      </c>
      <c r="AB222" s="95">
        <v>0</v>
      </c>
      <c r="AC222" s="95">
        <v>0</v>
      </c>
      <c r="AD222" s="95">
        <v>0</v>
      </c>
      <c r="AE222" s="95">
        <v>0</v>
      </c>
      <c r="AF222" s="95">
        <v>0</v>
      </c>
      <c r="AG222" s="95">
        <v>0</v>
      </c>
      <c r="AH222" s="95">
        <v>0</v>
      </c>
      <c r="AI222" s="95">
        <v>0</v>
      </c>
      <c r="AJ222" s="95">
        <v>0</v>
      </c>
      <c r="AK222" s="95">
        <v>-1706239</v>
      </c>
      <c r="AL222" s="95">
        <v>0</v>
      </c>
      <c r="AM222" s="95">
        <v>0</v>
      </c>
      <c r="AN222" s="95">
        <v>0</v>
      </c>
      <c r="AO222" s="95">
        <v>0</v>
      </c>
      <c r="AP222" s="95">
        <v>0</v>
      </c>
      <c r="AQ222" s="95">
        <v>0</v>
      </c>
      <c r="AR222" s="95">
        <v>0</v>
      </c>
      <c r="AS222" s="95">
        <v>0</v>
      </c>
      <c r="AT222" s="95">
        <v>-14899</v>
      </c>
      <c r="AU222" s="95">
        <v>0</v>
      </c>
      <c r="AV222" s="95">
        <v>0</v>
      </c>
      <c r="AW222" s="95">
        <v>0</v>
      </c>
      <c r="AX222" s="95">
        <v>0</v>
      </c>
      <c r="AY222" s="95">
        <v>0</v>
      </c>
      <c r="AZ222" s="95">
        <v>0</v>
      </c>
      <c r="BA222" s="95">
        <v>0</v>
      </c>
      <c r="BB222" s="95">
        <v>0</v>
      </c>
      <c r="BC222" s="95">
        <v>0</v>
      </c>
      <c r="BD222" s="95">
        <v>0</v>
      </c>
      <c r="BE222" s="95">
        <v>0</v>
      </c>
      <c r="BF222" s="95">
        <v>0</v>
      </c>
      <c r="BG222" s="95">
        <v>0</v>
      </c>
      <c r="BH222" s="95">
        <v>-5300</v>
      </c>
      <c r="BI222" s="95">
        <v>0</v>
      </c>
      <c r="BJ222" s="95">
        <v>0</v>
      </c>
      <c r="BK222" s="95">
        <v>0</v>
      </c>
      <c r="BL222" s="95">
        <v>0</v>
      </c>
      <c r="BM222" s="95">
        <v>0</v>
      </c>
      <c r="BN222" s="95">
        <v>0</v>
      </c>
      <c r="BO222" s="95">
        <v>0</v>
      </c>
      <c r="BP222" s="95">
        <v>0</v>
      </c>
      <c r="BQ222" s="95">
        <v>0</v>
      </c>
      <c r="BR222" s="95">
        <v>0</v>
      </c>
      <c r="BS222" s="95">
        <v>0</v>
      </c>
      <c r="BT222" s="95">
        <v>0</v>
      </c>
      <c r="BU222" s="95">
        <v>0</v>
      </c>
      <c r="BV222" s="95">
        <v>0</v>
      </c>
      <c r="BW222" s="95">
        <v>0</v>
      </c>
      <c r="BX222" s="95">
        <v>0</v>
      </c>
      <c r="BY222" s="95">
        <v>0</v>
      </c>
      <c r="BZ222" s="95">
        <v>0</v>
      </c>
      <c r="CA222" s="95">
        <v>0</v>
      </c>
      <c r="CB222" s="95">
        <v>0</v>
      </c>
      <c r="CC222" s="95">
        <v>0</v>
      </c>
      <c r="CD222" s="95">
        <v>0</v>
      </c>
      <c r="CE222" s="95">
        <v>0</v>
      </c>
      <c r="CF222" s="95">
        <v>0</v>
      </c>
      <c r="CG222" s="95">
        <v>0</v>
      </c>
      <c r="CH222" s="95">
        <v>0</v>
      </c>
      <c r="CI222" s="95">
        <v>0</v>
      </c>
      <c r="CJ222" s="95">
        <v>0</v>
      </c>
      <c r="CK222" s="95">
        <v>0</v>
      </c>
      <c r="CL222" s="95">
        <v>0</v>
      </c>
    </row>
    <row r="223" spans="1:90" ht="13.2" customHeight="1" x14ac:dyDescent="0.25">
      <c r="A223" s="93" t="s">
        <v>1816</v>
      </c>
      <c r="B223" s="94" t="s">
        <v>1093</v>
      </c>
      <c r="C223" s="95">
        <v>0</v>
      </c>
      <c r="D223" s="95">
        <v>0</v>
      </c>
      <c r="E223" s="95">
        <v>0</v>
      </c>
      <c r="F223" s="95">
        <v>0</v>
      </c>
      <c r="G223" s="95">
        <v>0</v>
      </c>
      <c r="H223" s="95">
        <v>0</v>
      </c>
      <c r="I223" s="95">
        <v>0</v>
      </c>
      <c r="J223" s="95">
        <v>0</v>
      </c>
      <c r="K223" s="95">
        <v>0</v>
      </c>
      <c r="L223" s="95">
        <v>0</v>
      </c>
      <c r="M223" s="95">
        <v>0</v>
      </c>
      <c r="N223" s="95">
        <v>0</v>
      </c>
      <c r="O223" s="95">
        <v>0</v>
      </c>
      <c r="P223" s="95">
        <v>0</v>
      </c>
      <c r="Q223" s="95">
        <v>0</v>
      </c>
      <c r="R223" s="95">
        <v>0</v>
      </c>
      <c r="S223" s="95">
        <v>0</v>
      </c>
      <c r="T223" s="95">
        <v>0</v>
      </c>
      <c r="U223" s="95">
        <v>0</v>
      </c>
      <c r="V223" s="95">
        <v>0</v>
      </c>
      <c r="W223" s="95">
        <v>0</v>
      </c>
      <c r="X223" s="95">
        <v>0</v>
      </c>
      <c r="Y223" s="95">
        <v>0</v>
      </c>
      <c r="Z223" s="95">
        <v>0</v>
      </c>
      <c r="AA223" s="95">
        <v>0</v>
      </c>
      <c r="AB223" s="95">
        <v>0</v>
      </c>
      <c r="AC223" s="95">
        <v>0</v>
      </c>
      <c r="AD223" s="95">
        <v>0</v>
      </c>
      <c r="AE223" s="95">
        <v>0</v>
      </c>
      <c r="AF223" s="95">
        <v>0</v>
      </c>
      <c r="AG223" s="95">
        <v>0</v>
      </c>
      <c r="AH223" s="95">
        <v>0</v>
      </c>
      <c r="AI223" s="95">
        <v>0</v>
      </c>
      <c r="AJ223" s="95">
        <v>0</v>
      </c>
      <c r="AK223" s="95">
        <v>0</v>
      </c>
      <c r="AL223" s="95">
        <v>0</v>
      </c>
      <c r="AM223" s="95">
        <v>0</v>
      </c>
      <c r="AN223" s="95">
        <v>0</v>
      </c>
      <c r="AO223" s="95">
        <v>0</v>
      </c>
      <c r="AP223" s="95">
        <v>0</v>
      </c>
      <c r="AQ223" s="95">
        <v>0</v>
      </c>
      <c r="AR223" s="95">
        <v>0</v>
      </c>
      <c r="AS223" s="95">
        <v>0</v>
      </c>
      <c r="AT223" s="95">
        <v>0</v>
      </c>
      <c r="AU223" s="95">
        <v>0</v>
      </c>
      <c r="AV223" s="95">
        <v>0</v>
      </c>
      <c r="AW223" s="95">
        <v>0</v>
      </c>
      <c r="AX223" s="95">
        <v>0</v>
      </c>
      <c r="AY223" s="95">
        <v>0</v>
      </c>
      <c r="AZ223" s="95">
        <v>0</v>
      </c>
      <c r="BA223" s="95">
        <v>0</v>
      </c>
      <c r="BB223" s="95">
        <v>0</v>
      </c>
      <c r="BC223" s="95">
        <v>0</v>
      </c>
      <c r="BD223" s="95">
        <v>0</v>
      </c>
      <c r="BE223" s="95">
        <v>0</v>
      </c>
      <c r="BF223" s="95">
        <v>0</v>
      </c>
      <c r="BG223" s="95">
        <v>0</v>
      </c>
      <c r="BH223" s="95">
        <v>0</v>
      </c>
      <c r="BI223" s="95">
        <v>0</v>
      </c>
      <c r="BJ223" s="95">
        <v>0</v>
      </c>
      <c r="BK223" s="95">
        <v>0</v>
      </c>
      <c r="BL223" s="95">
        <v>0</v>
      </c>
      <c r="BM223" s="95">
        <v>0</v>
      </c>
      <c r="BN223" s="95">
        <v>0</v>
      </c>
      <c r="BO223" s="95">
        <v>0</v>
      </c>
      <c r="BP223" s="95">
        <v>0</v>
      </c>
      <c r="BQ223" s="95">
        <v>0</v>
      </c>
      <c r="BR223" s="95">
        <v>0</v>
      </c>
      <c r="BS223" s="95">
        <v>0</v>
      </c>
      <c r="BT223" s="95">
        <v>0</v>
      </c>
      <c r="BU223" s="95">
        <v>0</v>
      </c>
      <c r="BV223" s="95">
        <v>0</v>
      </c>
      <c r="BW223" s="95">
        <v>0</v>
      </c>
      <c r="BX223" s="95">
        <v>0</v>
      </c>
      <c r="BY223" s="95">
        <v>0</v>
      </c>
      <c r="BZ223" s="95">
        <v>0</v>
      </c>
      <c r="CA223" s="95">
        <v>0</v>
      </c>
      <c r="CB223" s="95">
        <v>0</v>
      </c>
      <c r="CC223" s="95">
        <v>0</v>
      </c>
      <c r="CD223" s="95">
        <v>0</v>
      </c>
      <c r="CE223" s="95">
        <v>0</v>
      </c>
      <c r="CF223" s="95">
        <v>0</v>
      </c>
      <c r="CG223" s="95">
        <v>0</v>
      </c>
      <c r="CH223" s="95">
        <v>0</v>
      </c>
      <c r="CI223" s="95">
        <v>0</v>
      </c>
      <c r="CJ223" s="95">
        <v>0</v>
      </c>
      <c r="CK223" s="95">
        <v>0</v>
      </c>
      <c r="CL223" s="95">
        <v>0</v>
      </c>
    </row>
    <row r="224" spans="1:90" ht="13.2" customHeight="1" x14ac:dyDescent="0.25">
      <c r="A224" s="93" t="s">
        <v>1817</v>
      </c>
      <c r="B224" s="94" t="s">
        <v>1094</v>
      </c>
      <c r="C224" s="95">
        <v>0</v>
      </c>
      <c r="D224" s="95">
        <v>0</v>
      </c>
      <c r="E224" s="95">
        <v>0</v>
      </c>
      <c r="F224" s="95">
        <v>0</v>
      </c>
      <c r="G224" s="95">
        <v>0</v>
      </c>
      <c r="H224" s="95">
        <v>0</v>
      </c>
      <c r="I224" s="95">
        <v>0</v>
      </c>
      <c r="J224" s="95">
        <v>0</v>
      </c>
      <c r="K224" s="95">
        <v>0</v>
      </c>
      <c r="L224" s="95">
        <v>0</v>
      </c>
      <c r="M224" s="95">
        <v>0</v>
      </c>
      <c r="N224" s="95">
        <v>0</v>
      </c>
      <c r="O224" s="95">
        <v>0</v>
      </c>
      <c r="P224" s="95">
        <v>0</v>
      </c>
      <c r="Q224" s="95">
        <v>0</v>
      </c>
      <c r="R224" s="95">
        <v>0</v>
      </c>
      <c r="S224" s="95">
        <v>0</v>
      </c>
      <c r="T224" s="95">
        <v>0</v>
      </c>
      <c r="U224" s="95">
        <v>0</v>
      </c>
      <c r="V224" s="95">
        <v>0</v>
      </c>
      <c r="W224" s="95">
        <v>0</v>
      </c>
      <c r="X224" s="95">
        <v>0</v>
      </c>
      <c r="Y224" s="95">
        <v>0</v>
      </c>
      <c r="Z224" s="95">
        <v>0</v>
      </c>
      <c r="AA224" s="95">
        <v>0</v>
      </c>
      <c r="AB224" s="95">
        <v>0</v>
      </c>
      <c r="AC224" s="95">
        <v>0</v>
      </c>
      <c r="AD224" s="95">
        <v>0</v>
      </c>
      <c r="AE224" s="95">
        <v>0</v>
      </c>
      <c r="AF224" s="95">
        <v>0</v>
      </c>
      <c r="AG224" s="95">
        <v>0</v>
      </c>
      <c r="AH224" s="95">
        <v>0</v>
      </c>
      <c r="AI224" s="95">
        <v>0</v>
      </c>
      <c r="AJ224" s="95">
        <v>0</v>
      </c>
      <c r="AK224" s="95">
        <v>0</v>
      </c>
      <c r="AL224" s="95">
        <v>0</v>
      </c>
      <c r="AM224" s="95">
        <v>0</v>
      </c>
      <c r="AN224" s="95">
        <v>0</v>
      </c>
      <c r="AO224" s="95">
        <v>0</v>
      </c>
      <c r="AP224" s="95">
        <v>0</v>
      </c>
      <c r="AQ224" s="95">
        <v>0</v>
      </c>
      <c r="AR224" s="95">
        <v>0</v>
      </c>
      <c r="AS224" s="95">
        <v>0</v>
      </c>
      <c r="AT224" s="95">
        <v>0</v>
      </c>
      <c r="AU224" s="95">
        <v>0</v>
      </c>
      <c r="AV224" s="95">
        <v>0</v>
      </c>
      <c r="AW224" s="95">
        <v>0</v>
      </c>
      <c r="AX224" s="95">
        <v>0</v>
      </c>
      <c r="AY224" s="95">
        <v>0</v>
      </c>
      <c r="AZ224" s="95">
        <v>0</v>
      </c>
      <c r="BA224" s="95">
        <v>0</v>
      </c>
      <c r="BB224" s="95">
        <v>0</v>
      </c>
      <c r="BC224" s="95">
        <v>0</v>
      </c>
      <c r="BD224" s="95">
        <v>0</v>
      </c>
      <c r="BE224" s="95">
        <v>0</v>
      </c>
      <c r="BF224" s="95">
        <v>0</v>
      </c>
      <c r="BG224" s="95">
        <v>0</v>
      </c>
      <c r="BH224" s="95">
        <v>0</v>
      </c>
      <c r="BI224" s="95">
        <v>0</v>
      </c>
      <c r="BJ224" s="95">
        <v>0</v>
      </c>
      <c r="BK224" s="95">
        <v>0</v>
      </c>
      <c r="BL224" s="95">
        <v>0</v>
      </c>
      <c r="BM224" s="95">
        <v>0</v>
      </c>
      <c r="BN224" s="95">
        <v>0</v>
      </c>
      <c r="BO224" s="95">
        <v>0</v>
      </c>
      <c r="BP224" s="95">
        <v>0</v>
      </c>
      <c r="BQ224" s="95">
        <v>0</v>
      </c>
      <c r="BR224" s="95">
        <v>0</v>
      </c>
      <c r="BS224" s="95">
        <v>0</v>
      </c>
      <c r="BT224" s="95">
        <v>0</v>
      </c>
      <c r="BU224" s="95">
        <v>0</v>
      </c>
      <c r="BV224" s="95">
        <v>0</v>
      </c>
      <c r="BW224" s="95">
        <v>0</v>
      </c>
      <c r="BX224" s="95">
        <v>0</v>
      </c>
      <c r="BY224" s="95">
        <v>0</v>
      </c>
      <c r="BZ224" s="95">
        <v>0</v>
      </c>
      <c r="CA224" s="95">
        <v>0</v>
      </c>
      <c r="CB224" s="95">
        <v>0</v>
      </c>
      <c r="CC224" s="95">
        <v>0</v>
      </c>
      <c r="CD224" s="95">
        <v>0</v>
      </c>
      <c r="CE224" s="95">
        <v>0</v>
      </c>
      <c r="CF224" s="95">
        <v>0</v>
      </c>
      <c r="CG224" s="95">
        <v>0</v>
      </c>
      <c r="CH224" s="95">
        <v>0</v>
      </c>
      <c r="CI224" s="95">
        <v>0</v>
      </c>
      <c r="CJ224" s="95">
        <v>0</v>
      </c>
      <c r="CK224" s="95">
        <v>0</v>
      </c>
      <c r="CL224" s="95">
        <v>0</v>
      </c>
    </row>
    <row r="225" spans="1:90" ht="13.2" customHeight="1" x14ac:dyDescent="0.25">
      <c r="A225" s="93" t="s">
        <v>1818</v>
      </c>
      <c r="B225" s="94" t="s">
        <v>1819</v>
      </c>
      <c r="C225" s="95">
        <v>0</v>
      </c>
      <c r="D225" s="95">
        <v>0</v>
      </c>
      <c r="E225" s="95">
        <v>0</v>
      </c>
      <c r="F225" s="95">
        <v>0</v>
      </c>
      <c r="G225" s="95">
        <v>0</v>
      </c>
      <c r="H225" s="95">
        <v>0</v>
      </c>
      <c r="I225" s="95">
        <v>0</v>
      </c>
      <c r="J225" s="95">
        <v>0</v>
      </c>
      <c r="K225" s="95">
        <v>0</v>
      </c>
      <c r="L225" s="95">
        <v>0</v>
      </c>
      <c r="M225" s="95">
        <v>0</v>
      </c>
      <c r="N225" s="95">
        <v>0</v>
      </c>
      <c r="O225" s="95">
        <v>0</v>
      </c>
      <c r="P225" s="95">
        <v>0</v>
      </c>
      <c r="Q225" s="95">
        <v>0</v>
      </c>
      <c r="R225" s="95">
        <v>0</v>
      </c>
      <c r="S225" s="95">
        <v>0</v>
      </c>
      <c r="T225" s="95">
        <v>0</v>
      </c>
      <c r="U225" s="95">
        <v>0</v>
      </c>
      <c r="V225" s="95">
        <v>0</v>
      </c>
      <c r="W225" s="95">
        <v>0</v>
      </c>
      <c r="X225" s="95">
        <v>0</v>
      </c>
      <c r="Y225" s="95">
        <v>0</v>
      </c>
      <c r="Z225" s="95">
        <v>0</v>
      </c>
      <c r="AA225" s="95">
        <v>0</v>
      </c>
      <c r="AB225" s="95">
        <v>0</v>
      </c>
      <c r="AC225" s="95">
        <v>0</v>
      </c>
      <c r="AD225" s="95">
        <v>0</v>
      </c>
      <c r="AE225" s="95">
        <v>0</v>
      </c>
      <c r="AF225" s="95">
        <v>0</v>
      </c>
      <c r="AG225" s="95">
        <v>0</v>
      </c>
      <c r="AH225" s="95">
        <v>0</v>
      </c>
      <c r="AI225" s="95">
        <v>0</v>
      </c>
      <c r="AJ225" s="95">
        <v>0</v>
      </c>
      <c r="AK225" s="95">
        <v>0</v>
      </c>
      <c r="AL225" s="95">
        <v>0</v>
      </c>
      <c r="AM225" s="95">
        <v>0</v>
      </c>
      <c r="AN225" s="95">
        <v>0</v>
      </c>
      <c r="AO225" s="95">
        <v>0</v>
      </c>
      <c r="AP225" s="95">
        <v>0</v>
      </c>
      <c r="AQ225" s="95">
        <v>0</v>
      </c>
      <c r="AR225" s="95">
        <v>0</v>
      </c>
      <c r="AS225" s="95">
        <v>0</v>
      </c>
      <c r="AT225" s="95">
        <v>0</v>
      </c>
      <c r="AU225" s="95">
        <v>0</v>
      </c>
      <c r="AV225" s="95">
        <v>0</v>
      </c>
      <c r="AW225" s="95">
        <v>0</v>
      </c>
      <c r="AX225" s="95">
        <v>0</v>
      </c>
      <c r="AY225" s="95">
        <v>0</v>
      </c>
      <c r="AZ225" s="95">
        <v>0</v>
      </c>
      <c r="BA225" s="95">
        <v>0</v>
      </c>
      <c r="BB225" s="95">
        <v>0</v>
      </c>
      <c r="BC225" s="95">
        <v>0</v>
      </c>
      <c r="BD225" s="95">
        <v>0</v>
      </c>
      <c r="BE225" s="95">
        <v>0</v>
      </c>
      <c r="BF225" s="95">
        <v>0</v>
      </c>
      <c r="BG225" s="95">
        <v>0</v>
      </c>
      <c r="BH225" s="95">
        <v>0</v>
      </c>
      <c r="BI225" s="95">
        <v>0</v>
      </c>
      <c r="BJ225" s="95">
        <v>0</v>
      </c>
      <c r="BK225" s="95">
        <v>0</v>
      </c>
      <c r="BL225" s="95">
        <v>0</v>
      </c>
      <c r="BM225" s="95">
        <v>0</v>
      </c>
      <c r="BN225" s="95">
        <v>0</v>
      </c>
      <c r="BO225" s="95">
        <v>0</v>
      </c>
      <c r="BP225" s="95">
        <v>0</v>
      </c>
      <c r="BQ225" s="95">
        <v>0</v>
      </c>
      <c r="BR225" s="121">
        <v>0</v>
      </c>
      <c r="BS225" s="95">
        <v>0</v>
      </c>
      <c r="BT225" s="95">
        <v>0</v>
      </c>
      <c r="BU225" s="95">
        <v>0</v>
      </c>
      <c r="BV225" s="121">
        <v>0</v>
      </c>
      <c r="BW225" s="95">
        <v>0</v>
      </c>
      <c r="BX225" s="95">
        <v>0</v>
      </c>
      <c r="BY225" s="95">
        <v>0</v>
      </c>
      <c r="BZ225" s="121">
        <v>0</v>
      </c>
      <c r="CA225" s="121">
        <v>0</v>
      </c>
      <c r="CB225" s="95">
        <v>0</v>
      </c>
      <c r="CC225" s="121">
        <v>0</v>
      </c>
      <c r="CD225" s="121">
        <v>0</v>
      </c>
      <c r="CE225" s="121">
        <v>0</v>
      </c>
      <c r="CF225" s="121">
        <v>0</v>
      </c>
      <c r="CG225" s="95">
        <v>0</v>
      </c>
      <c r="CH225" s="121">
        <v>0</v>
      </c>
      <c r="CI225" s="95">
        <v>0</v>
      </c>
      <c r="CJ225" s="121">
        <v>0</v>
      </c>
      <c r="CK225" s="95">
        <v>0</v>
      </c>
      <c r="CL225" s="95">
        <v>0</v>
      </c>
    </row>
    <row r="226" spans="1:90" ht="13.2" customHeight="1" x14ac:dyDescent="0.25">
      <c r="A226" s="93" t="s">
        <v>1820</v>
      </c>
      <c r="B226" s="94" t="s">
        <v>1095</v>
      </c>
      <c r="C226" s="95">
        <v>0</v>
      </c>
      <c r="D226" s="95">
        <v>0</v>
      </c>
      <c r="E226" s="95">
        <v>0</v>
      </c>
      <c r="F226" s="95">
        <v>0</v>
      </c>
      <c r="G226" s="95">
        <v>0</v>
      </c>
      <c r="H226" s="95">
        <v>0</v>
      </c>
      <c r="I226" s="95">
        <v>0</v>
      </c>
      <c r="J226" s="95">
        <v>0</v>
      </c>
      <c r="K226" s="95">
        <v>0</v>
      </c>
      <c r="L226" s="95">
        <v>0</v>
      </c>
      <c r="M226" s="95">
        <v>0</v>
      </c>
      <c r="N226" s="95">
        <v>0</v>
      </c>
      <c r="O226" s="95">
        <v>0</v>
      </c>
      <c r="P226" s="95">
        <v>0</v>
      </c>
      <c r="Q226" s="95">
        <v>0</v>
      </c>
      <c r="R226" s="95">
        <v>0</v>
      </c>
      <c r="S226" s="95">
        <v>0</v>
      </c>
      <c r="T226" s="95">
        <v>0</v>
      </c>
      <c r="U226" s="95">
        <v>0</v>
      </c>
      <c r="V226" s="95">
        <v>0</v>
      </c>
      <c r="W226" s="95">
        <v>0</v>
      </c>
      <c r="X226" s="95">
        <v>0</v>
      </c>
      <c r="Y226" s="95">
        <v>0</v>
      </c>
      <c r="Z226" s="95">
        <v>0</v>
      </c>
      <c r="AA226" s="95">
        <v>0</v>
      </c>
      <c r="AB226" s="95">
        <v>0</v>
      </c>
      <c r="AC226" s="95">
        <v>0</v>
      </c>
      <c r="AD226" s="95">
        <v>0</v>
      </c>
      <c r="AE226" s="95">
        <v>0</v>
      </c>
      <c r="AF226" s="95">
        <v>0</v>
      </c>
      <c r="AG226" s="95">
        <v>0</v>
      </c>
      <c r="AH226" s="95">
        <v>0</v>
      </c>
      <c r="AI226" s="95">
        <v>0</v>
      </c>
      <c r="AJ226" s="95">
        <v>0</v>
      </c>
      <c r="AK226" s="95">
        <v>0</v>
      </c>
      <c r="AL226" s="95">
        <v>0</v>
      </c>
      <c r="AM226" s="95">
        <v>0</v>
      </c>
      <c r="AN226" s="95">
        <v>0</v>
      </c>
      <c r="AO226" s="95">
        <v>0</v>
      </c>
      <c r="AP226" s="95">
        <v>0</v>
      </c>
      <c r="AQ226" s="95">
        <v>0</v>
      </c>
      <c r="AR226" s="95">
        <v>0</v>
      </c>
      <c r="AS226" s="95">
        <v>0</v>
      </c>
      <c r="AT226" s="95">
        <v>0</v>
      </c>
      <c r="AU226" s="95">
        <v>0</v>
      </c>
      <c r="AV226" s="95">
        <v>0</v>
      </c>
      <c r="AW226" s="95">
        <v>0</v>
      </c>
      <c r="AX226" s="95">
        <v>0</v>
      </c>
      <c r="AY226" s="95">
        <v>0</v>
      </c>
      <c r="AZ226" s="95">
        <v>0</v>
      </c>
      <c r="BA226" s="95">
        <v>0</v>
      </c>
      <c r="BB226" s="95">
        <v>0</v>
      </c>
      <c r="BC226" s="95">
        <v>0</v>
      </c>
      <c r="BD226" s="95">
        <v>0</v>
      </c>
      <c r="BE226" s="95">
        <v>0</v>
      </c>
      <c r="BF226" s="95">
        <v>0</v>
      </c>
      <c r="BG226" s="95">
        <v>0</v>
      </c>
      <c r="BH226" s="95">
        <v>0</v>
      </c>
      <c r="BI226" s="95">
        <v>0</v>
      </c>
      <c r="BJ226" s="95">
        <v>0</v>
      </c>
      <c r="BK226" s="95">
        <v>0</v>
      </c>
      <c r="BL226" s="95">
        <v>0</v>
      </c>
      <c r="BM226" s="95">
        <v>0</v>
      </c>
      <c r="BN226" s="95">
        <v>0</v>
      </c>
      <c r="BO226" s="95">
        <v>0</v>
      </c>
      <c r="BP226" s="95">
        <v>0</v>
      </c>
      <c r="BQ226" s="95">
        <v>0</v>
      </c>
      <c r="BR226" s="95">
        <v>0</v>
      </c>
      <c r="BS226" s="95">
        <v>0</v>
      </c>
      <c r="BT226" s="95">
        <v>0</v>
      </c>
      <c r="BU226" s="95">
        <v>0</v>
      </c>
      <c r="BV226" s="95">
        <v>0</v>
      </c>
      <c r="BW226" s="95">
        <v>0</v>
      </c>
      <c r="BX226" s="95">
        <v>0</v>
      </c>
      <c r="BY226" s="95">
        <v>0</v>
      </c>
      <c r="BZ226" s="95">
        <v>0</v>
      </c>
      <c r="CA226" s="95">
        <v>0</v>
      </c>
      <c r="CB226" s="95">
        <v>0</v>
      </c>
      <c r="CC226" s="95">
        <v>0</v>
      </c>
      <c r="CD226" s="95">
        <v>0</v>
      </c>
      <c r="CE226" s="95">
        <v>0</v>
      </c>
      <c r="CF226" s="95">
        <v>0</v>
      </c>
      <c r="CG226" s="95">
        <v>0</v>
      </c>
      <c r="CH226" s="95">
        <v>0</v>
      </c>
      <c r="CI226" s="95">
        <v>0</v>
      </c>
      <c r="CJ226" s="95">
        <v>0</v>
      </c>
      <c r="CK226" s="95">
        <v>0</v>
      </c>
      <c r="CL226" s="95">
        <v>0</v>
      </c>
    </row>
    <row r="227" spans="1:90" ht="13.2" customHeight="1" x14ac:dyDescent="0.25">
      <c r="A227" s="93" t="s">
        <v>1821</v>
      </c>
      <c r="B227" s="94" t="s">
        <v>1096</v>
      </c>
      <c r="C227" s="95">
        <v>0</v>
      </c>
      <c r="D227" s="95">
        <v>0</v>
      </c>
      <c r="E227" s="95">
        <v>0</v>
      </c>
      <c r="F227" s="95">
        <v>0</v>
      </c>
      <c r="G227" s="95">
        <v>0</v>
      </c>
      <c r="H227" s="95">
        <v>0</v>
      </c>
      <c r="I227" s="95">
        <v>0</v>
      </c>
      <c r="J227" s="95">
        <v>0</v>
      </c>
      <c r="K227" s="95">
        <v>0</v>
      </c>
      <c r="L227" s="95">
        <v>0</v>
      </c>
      <c r="M227" s="95">
        <v>0</v>
      </c>
      <c r="N227" s="95">
        <v>0</v>
      </c>
      <c r="O227" s="95">
        <v>0</v>
      </c>
      <c r="P227" s="95">
        <v>0</v>
      </c>
      <c r="Q227" s="95">
        <v>0</v>
      </c>
      <c r="R227" s="95">
        <v>0</v>
      </c>
      <c r="S227" s="95">
        <v>0</v>
      </c>
      <c r="T227" s="95">
        <v>0</v>
      </c>
      <c r="U227" s="95">
        <v>0</v>
      </c>
      <c r="V227" s="95">
        <v>0</v>
      </c>
      <c r="W227" s="95">
        <v>0</v>
      </c>
      <c r="X227" s="95">
        <v>0</v>
      </c>
      <c r="Y227" s="95">
        <v>0</v>
      </c>
      <c r="Z227" s="95">
        <v>0</v>
      </c>
      <c r="AA227" s="95">
        <v>0</v>
      </c>
      <c r="AB227" s="95">
        <v>0</v>
      </c>
      <c r="AC227" s="95">
        <v>0</v>
      </c>
      <c r="AD227" s="95">
        <v>0</v>
      </c>
      <c r="AE227" s="95">
        <v>0</v>
      </c>
      <c r="AF227" s="95">
        <v>0</v>
      </c>
      <c r="AG227" s="95">
        <v>0</v>
      </c>
      <c r="AH227" s="95">
        <v>0</v>
      </c>
      <c r="AI227" s="95">
        <v>0</v>
      </c>
      <c r="AJ227" s="95">
        <v>0</v>
      </c>
      <c r="AK227" s="95">
        <v>0</v>
      </c>
      <c r="AL227" s="95">
        <v>0</v>
      </c>
      <c r="AM227" s="95">
        <v>0</v>
      </c>
      <c r="AN227" s="95">
        <v>0</v>
      </c>
      <c r="AO227" s="95">
        <v>0</v>
      </c>
      <c r="AP227" s="95">
        <v>0</v>
      </c>
      <c r="AQ227" s="95">
        <v>0</v>
      </c>
      <c r="AR227" s="95">
        <v>0</v>
      </c>
      <c r="AS227" s="95">
        <v>0</v>
      </c>
      <c r="AT227" s="95">
        <v>0</v>
      </c>
      <c r="AU227" s="95">
        <v>0</v>
      </c>
      <c r="AV227" s="95">
        <v>0</v>
      </c>
      <c r="AW227" s="95">
        <v>0</v>
      </c>
      <c r="AX227" s="95">
        <v>0</v>
      </c>
      <c r="AY227" s="95">
        <v>0</v>
      </c>
      <c r="AZ227" s="95">
        <v>0</v>
      </c>
      <c r="BA227" s="95">
        <v>0</v>
      </c>
      <c r="BB227" s="95">
        <v>0</v>
      </c>
      <c r="BC227" s="95">
        <v>0</v>
      </c>
      <c r="BD227" s="95">
        <v>0</v>
      </c>
      <c r="BE227" s="95">
        <v>0</v>
      </c>
      <c r="BF227" s="95">
        <v>0</v>
      </c>
      <c r="BG227" s="95">
        <v>0</v>
      </c>
      <c r="BH227" s="95">
        <v>0</v>
      </c>
      <c r="BI227" s="95">
        <v>0</v>
      </c>
      <c r="BJ227" s="95">
        <v>0</v>
      </c>
      <c r="BK227" s="95">
        <v>0</v>
      </c>
      <c r="BL227" s="95">
        <v>0</v>
      </c>
      <c r="BM227" s="95">
        <v>0</v>
      </c>
      <c r="BN227" s="95">
        <v>0</v>
      </c>
      <c r="BO227" s="95">
        <v>0</v>
      </c>
      <c r="BP227" s="95">
        <v>0</v>
      </c>
      <c r="BQ227" s="95">
        <v>0</v>
      </c>
      <c r="BR227" s="121">
        <v>0</v>
      </c>
      <c r="BS227" s="95">
        <v>0</v>
      </c>
      <c r="BT227" s="95">
        <v>0</v>
      </c>
      <c r="BU227" s="95">
        <v>0</v>
      </c>
      <c r="BV227" s="121">
        <v>0</v>
      </c>
      <c r="BW227" s="95">
        <v>0</v>
      </c>
      <c r="BX227" s="95">
        <v>0</v>
      </c>
      <c r="BY227" s="95">
        <v>0</v>
      </c>
      <c r="BZ227" s="121">
        <v>0</v>
      </c>
      <c r="CA227" s="121">
        <v>0</v>
      </c>
      <c r="CB227" s="95">
        <v>0</v>
      </c>
      <c r="CC227" s="121">
        <v>0</v>
      </c>
      <c r="CD227" s="121">
        <v>0</v>
      </c>
      <c r="CE227" s="121">
        <v>0</v>
      </c>
      <c r="CF227" s="121">
        <v>0</v>
      </c>
      <c r="CG227" s="95">
        <v>0</v>
      </c>
      <c r="CH227" s="121">
        <v>0</v>
      </c>
      <c r="CI227" s="95">
        <v>0</v>
      </c>
      <c r="CJ227" s="121">
        <v>0</v>
      </c>
      <c r="CK227" s="95">
        <v>0</v>
      </c>
      <c r="CL227" s="95">
        <v>0</v>
      </c>
    </row>
    <row r="228" spans="1:90" ht="13.2" customHeight="1" x14ac:dyDescent="0.25">
      <c r="A228" s="93" t="s">
        <v>1822</v>
      </c>
      <c r="B228" s="94" t="s">
        <v>1823</v>
      </c>
      <c r="C228" s="95">
        <v>0</v>
      </c>
      <c r="D228" s="95">
        <v>0</v>
      </c>
      <c r="E228" s="95">
        <v>0</v>
      </c>
      <c r="F228" s="95">
        <v>0</v>
      </c>
      <c r="G228" s="95">
        <v>0</v>
      </c>
      <c r="H228" s="95">
        <v>0</v>
      </c>
      <c r="I228" s="95">
        <v>0</v>
      </c>
      <c r="J228" s="95">
        <v>0</v>
      </c>
      <c r="K228" s="95">
        <v>0</v>
      </c>
      <c r="L228" s="95">
        <v>0</v>
      </c>
      <c r="M228" s="95">
        <v>0</v>
      </c>
      <c r="N228" s="95">
        <v>0</v>
      </c>
      <c r="O228" s="95">
        <v>0</v>
      </c>
      <c r="P228" s="95">
        <v>0</v>
      </c>
      <c r="Q228" s="95">
        <v>0</v>
      </c>
      <c r="R228" s="95">
        <v>0</v>
      </c>
      <c r="S228" s="95">
        <v>0</v>
      </c>
      <c r="T228" s="95">
        <v>0</v>
      </c>
      <c r="U228" s="95">
        <v>0</v>
      </c>
      <c r="V228" s="95">
        <v>0</v>
      </c>
      <c r="W228" s="95">
        <v>0</v>
      </c>
      <c r="X228" s="95">
        <v>0</v>
      </c>
      <c r="Y228" s="95">
        <v>0</v>
      </c>
      <c r="Z228" s="95">
        <v>0</v>
      </c>
      <c r="AA228" s="95">
        <v>0</v>
      </c>
      <c r="AB228" s="95">
        <v>0</v>
      </c>
      <c r="AC228" s="95">
        <v>0</v>
      </c>
      <c r="AD228" s="95">
        <v>0</v>
      </c>
      <c r="AE228" s="95">
        <v>0</v>
      </c>
      <c r="AF228" s="95">
        <v>0</v>
      </c>
      <c r="AG228" s="95">
        <v>0</v>
      </c>
      <c r="AH228" s="95">
        <v>0</v>
      </c>
      <c r="AI228" s="95">
        <v>0</v>
      </c>
      <c r="AJ228" s="95">
        <v>0</v>
      </c>
      <c r="AK228" s="95">
        <v>0</v>
      </c>
      <c r="AL228" s="95">
        <v>0</v>
      </c>
      <c r="AM228" s="95">
        <v>0</v>
      </c>
      <c r="AN228" s="95">
        <v>0</v>
      </c>
      <c r="AO228" s="95">
        <v>0</v>
      </c>
      <c r="AP228" s="95">
        <v>0</v>
      </c>
      <c r="AQ228" s="95">
        <v>0</v>
      </c>
      <c r="AR228" s="95">
        <v>0</v>
      </c>
      <c r="AS228" s="95">
        <v>0</v>
      </c>
      <c r="AT228" s="95">
        <v>0</v>
      </c>
      <c r="AU228" s="95">
        <v>0</v>
      </c>
      <c r="AV228" s="95">
        <v>0</v>
      </c>
      <c r="AW228" s="95">
        <v>0</v>
      </c>
      <c r="AX228" s="95">
        <v>0</v>
      </c>
      <c r="AY228" s="95">
        <v>0</v>
      </c>
      <c r="AZ228" s="95">
        <v>0</v>
      </c>
      <c r="BA228" s="95">
        <v>0</v>
      </c>
      <c r="BB228" s="95">
        <v>0</v>
      </c>
      <c r="BC228" s="95">
        <v>0</v>
      </c>
      <c r="BD228" s="95">
        <v>0</v>
      </c>
      <c r="BE228" s="95">
        <v>0</v>
      </c>
      <c r="BF228" s="95">
        <v>0</v>
      </c>
      <c r="BG228" s="95">
        <v>0</v>
      </c>
      <c r="BH228" s="95">
        <v>0</v>
      </c>
      <c r="BI228" s="95">
        <v>0</v>
      </c>
      <c r="BJ228" s="95">
        <v>0</v>
      </c>
      <c r="BK228" s="95">
        <v>0</v>
      </c>
      <c r="BL228" s="95">
        <v>0</v>
      </c>
      <c r="BM228" s="95">
        <v>0</v>
      </c>
      <c r="BN228" s="95">
        <v>0</v>
      </c>
      <c r="BO228" s="95">
        <v>0</v>
      </c>
      <c r="BP228" s="95">
        <v>0</v>
      </c>
      <c r="BQ228" s="95">
        <v>0</v>
      </c>
      <c r="BR228" s="121">
        <v>0</v>
      </c>
      <c r="BS228" s="121">
        <v>0</v>
      </c>
      <c r="BT228" s="121">
        <v>0</v>
      </c>
      <c r="BU228" s="121">
        <v>0</v>
      </c>
      <c r="BV228" s="121">
        <v>0</v>
      </c>
      <c r="BW228" s="121">
        <v>0</v>
      </c>
      <c r="BX228" s="121">
        <v>0</v>
      </c>
      <c r="BY228" s="121">
        <v>0</v>
      </c>
      <c r="BZ228" s="121">
        <v>0</v>
      </c>
      <c r="CA228" s="121">
        <v>0</v>
      </c>
      <c r="CB228" s="121">
        <v>0</v>
      </c>
      <c r="CC228" s="121">
        <v>0</v>
      </c>
      <c r="CD228" s="121">
        <v>0</v>
      </c>
      <c r="CE228" s="121">
        <v>0</v>
      </c>
      <c r="CF228" s="121">
        <v>0</v>
      </c>
      <c r="CG228" s="121">
        <v>0</v>
      </c>
      <c r="CH228" s="121">
        <v>0</v>
      </c>
      <c r="CI228" s="121">
        <v>0</v>
      </c>
      <c r="CJ228" s="121">
        <v>0</v>
      </c>
      <c r="CK228" s="121">
        <v>0</v>
      </c>
      <c r="CL228" s="121">
        <v>0</v>
      </c>
    </row>
    <row r="229" spans="1:90" ht="13.2" customHeight="1" x14ac:dyDescent="0.25">
      <c r="A229" s="93" t="s">
        <v>1824</v>
      </c>
      <c r="B229" s="94" t="s">
        <v>224</v>
      </c>
      <c r="C229" s="95">
        <v>744600</v>
      </c>
      <c r="D229" s="95">
        <v>0</v>
      </c>
      <c r="E229" s="95">
        <v>0</v>
      </c>
      <c r="F229" s="95">
        <v>135000</v>
      </c>
      <c r="G229" s="95">
        <v>0</v>
      </c>
      <c r="H229" s="95">
        <v>7992755</v>
      </c>
      <c r="I229" s="95">
        <v>0</v>
      </c>
      <c r="J229" s="95">
        <v>54500</v>
      </c>
      <c r="K229" s="95">
        <v>0</v>
      </c>
      <c r="L229" s="95">
        <v>0</v>
      </c>
      <c r="M229" s="95">
        <v>99235</v>
      </c>
      <c r="N229" s="95">
        <v>0</v>
      </c>
      <c r="O229" s="95">
        <v>42515</v>
      </c>
      <c r="P229" s="95">
        <v>0</v>
      </c>
      <c r="Q229" s="95">
        <v>24900</v>
      </c>
      <c r="R229" s="95">
        <v>0</v>
      </c>
      <c r="S229" s="95">
        <v>0</v>
      </c>
      <c r="T229" s="95">
        <v>0</v>
      </c>
      <c r="U229" s="95">
        <v>208000</v>
      </c>
      <c r="V229" s="95">
        <v>6000</v>
      </c>
      <c r="W229" s="95">
        <v>3880000</v>
      </c>
      <c r="X229" s="95">
        <v>0</v>
      </c>
      <c r="Y229" s="95">
        <v>0</v>
      </c>
      <c r="Z229" s="95">
        <v>5000</v>
      </c>
      <c r="AA229" s="95">
        <v>109620</v>
      </c>
      <c r="AB229" s="95">
        <v>7800</v>
      </c>
      <c r="AC229" s="95">
        <v>0</v>
      </c>
      <c r="AD229" s="95">
        <v>0</v>
      </c>
      <c r="AE229" s="95">
        <v>20779.849999999999</v>
      </c>
      <c r="AF229" s="95">
        <v>13000</v>
      </c>
      <c r="AG229" s="95">
        <v>0</v>
      </c>
      <c r="AH229" s="95">
        <v>0</v>
      </c>
      <c r="AI229" s="95">
        <v>0</v>
      </c>
      <c r="AJ229" s="95">
        <v>0</v>
      </c>
      <c r="AK229" s="95">
        <v>0</v>
      </c>
      <c r="AL229" s="95">
        <v>0</v>
      </c>
      <c r="AM229" s="95">
        <v>0</v>
      </c>
      <c r="AN229" s="95">
        <v>33000</v>
      </c>
      <c r="AO229" s="95">
        <v>0</v>
      </c>
      <c r="AP229" s="95">
        <v>0</v>
      </c>
      <c r="AQ229" s="95">
        <v>0</v>
      </c>
      <c r="AR229" s="95">
        <v>0</v>
      </c>
      <c r="AS229" s="95">
        <v>25400</v>
      </c>
      <c r="AT229" s="95">
        <v>0</v>
      </c>
      <c r="AU229" s="95">
        <v>0</v>
      </c>
      <c r="AV229" s="95">
        <v>27280</v>
      </c>
      <c r="AW229" s="95">
        <v>0</v>
      </c>
      <c r="AX229" s="95">
        <v>0</v>
      </c>
      <c r="AY229" s="95">
        <v>0</v>
      </c>
      <c r="AZ229" s="95">
        <v>0</v>
      </c>
      <c r="BA229" s="95">
        <v>411734.5</v>
      </c>
      <c r="BB229" s="95">
        <v>0</v>
      </c>
      <c r="BC229" s="95">
        <v>300791</v>
      </c>
      <c r="BD229" s="95">
        <v>0</v>
      </c>
      <c r="BE229" s="95">
        <v>0</v>
      </c>
      <c r="BF229" s="95">
        <v>0</v>
      </c>
      <c r="BG229" s="95">
        <v>0</v>
      </c>
      <c r="BH229" s="95">
        <v>0</v>
      </c>
      <c r="BI229" s="95">
        <v>0</v>
      </c>
      <c r="BJ229" s="95">
        <v>0</v>
      </c>
      <c r="BK229" s="95">
        <v>0</v>
      </c>
      <c r="BL229" s="95">
        <v>773475</v>
      </c>
      <c r="BM229" s="95">
        <v>0</v>
      </c>
      <c r="BN229" s="95">
        <v>0</v>
      </c>
      <c r="BO229" s="95">
        <v>0</v>
      </c>
      <c r="BP229" s="95">
        <v>0</v>
      </c>
      <c r="BQ229" s="95">
        <v>0</v>
      </c>
      <c r="BR229" s="121">
        <v>163050</v>
      </c>
      <c r="BS229" s="121">
        <v>0</v>
      </c>
      <c r="BT229" s="121">
        <v>0</v>
      </c>
      <c r="BU229" s="121">
        <v>0</v>
      </c>
      <c r="BV229" s="121">
        <v>6906950</v>
      </c>
      <c r="BW229" s="121">
        <v>0</v>
      </c>
      <c r="BX229" s="121">
        <v>0</v>
      </c>
      <c r="BY229" s="121">
        <v>0</v>
      </c>
      <c r="BZ229" s="121">
        <v>58500</v>
      </c>
      <c r="CA229" s="121">
        <v>287825</v>
      </c>
      <c r="CB229" s="121">
        <v>0</v>
      </c>
      <c r="CC229" s="121">
        <v>8300</v>
      </c>
      <c r="CD229" s="121">
        <v>1144422.6000000001</v>
      </c>
      <c r="CE229" s="121">
        <v>23700</v>
      </c>
      <c r="CF229" s="121">
        <v>450000</v>
      </c>
      <c r="CG229" s="121">
        <v>0</v>
      </c>
      <c r="CH229" s="121">
        <v>1144422.6000000001</v>
      </c>
      <c r="CI229" s="121">
        <v>0</v>
      </c>
      <c r="CJ229" s="121">
        <v>1389225</v>
      </c>
      <c r="CK229" s="121">
        <v>0</v>
      </c>
      <c r="CL229" s="121">
        <v>0</v>
      </c>
    </row>
    <row r="230" spans="1:90" ht="13.2" customHeight="1" x14ac:dyDescent="0.25">
      <c r="A230" s="93" t="s">
        <v>1825</v>
      </c>
      <c r="B230" s="94" t="s">
        <v>1097</v>
      </c>
      <c r="C230" s="95">
        <v>0</v>
      </c>
      <c r="D230" s="95">
        <v>0</v>
      </c>
      <c r="E230" s="95">
        <v>0</v>
      </c>
      <c r="F230" s="95">
        <v>0</v>
      </c>
      <c r="G230" s="95">
        <v>0</v>
      </c>
      <c r="H230" s="95">
        <v>0</v>
      </c>
      <c r="I230" s="95">
        <v>0</v>
      </c>
      <c r="J230" s="95">
        <v>0</v>
      </c>
      <c r="K230" s="95">
        <v>0</v>
      </c>
      <c r="L230" s="95">
        <v>0</v>
      </c>
      <c r="M230" s="95">
        <v>0</v>
      </c>
      <c r="N230" s="95">
        <v>0</v>
      </c>
      <c r="O230" s="95">
        <v>0</v>
      </c>
      <c r="P230" s="95">
        <v>0</v>
      </c>
      <c r="Q230" s="95">
        <v>0</v>
      </c>
      <c r="R230" s="95">
        <v>0</v>
      </c>
      <c r="S230" s="95">
        <v>0</v>
      </c>
      <c r="T230" s="95">
        <v>0</v>
      </c>
      <c r="U230" s="95">
        <v>0</v>
      </c>
      <c r="V230" s="95">
        <v>0</v>
      </c>
      <c r="W230" s="95">
        <v>0</v>
      </c>
      <c r="X230" s="95">
        <v>0</v>
      </c>
      <c r="Y230" s="95">
        <v>0</v>
      </c>
      <c r="Z230" s="95">
        <v>0</v>
      </c>
      <c r="AA230" s="95">
        <v>0</v>
      </c>
      <c r="AB230" s="95">
        <v>0</v>
      </c>
      <c r="AC230" s="95">
        <v>0</v>
      </c>
      <c r="AD230" s="95">
        <v>0</v>
      </c>
      <c r="AE230" s="95">
        <v>0</v>
      </c>
      <c r="AF230" s="95">
        <v>0</v>
      </c>
      <c r="AG230" s="95">
        <v>0</v>
      </c>
      <c r="AH230" s="95">
        <v>0</v>
      </c>
      <c r="AI230" s="95">
        <v>0</v>
      </c>
      <c r="AJ230" s="95">
        <v>0</v>
      </c>
      <c r="AK230" s="95">
        <v>0</v>
      </c>
      <c r="AL230" s="95">
        <v>0</v>
      </c>
      <c r="AM230" s="95">
        <v>0</v>
      </c>
      <c r="AN230" s="95">
        <v>0</v>
      </c>
      <c r="AO230" s="95">
        <v>0</v>
      </c>
      <c r="AP230" s="95">
        <v>0</v>
      </c>
      <c r="AQ230" s="95">
        <v>0</v>
      </c>
      <c r="AR230" s="95">
        <v>0</v>
      </c>
      <c r="AS230" s="95">
        <v>0</v>
      </c>
      <c r="AT230" s="95">
        <v>0</v>
      </c>
      <c r="AU230" s="95">
        <v>0</v>
      </c>
      <c r="AV230" s="95">
        <v>0</v>
      </c>
      <c r="AW230" s="95">
        <v>0</v>
      </c>
      <c r="AX230" s="95">
        <v>0</v>
      </c>
      <c r="AY230" s="95">
        <v>0</v>
      </c>
      <c r="AZ230" s="95">
        <v>0</v>
      </c>
      <c r="BA230" s="95">
        <v>0</v>
      </c>
      <c r="BB230" s="95">
        <v>0</v>
      </c>
      <c r="BC230" s="95">
        <v>0</v>
      </c>
      <c r="BD230" s="95">
        <v>0</v>
      </c>
      <c r="BE230" s="95">
        <v>0</v>
      </c>
      <c r="BF230" s="95">
        <v>0</v>
      </c>
      <c r="BG230" s="95">
        <v>0</v>
      </c>
      <c r="BH230" s="95">
        <v>0</v>
      </c>
      <c r="BI230" s="95">
        <v>0</v>
      </c>
      <c r="BJ230" s="95">
        <v>0</v>
      </c>
      <c r="BK230" s="95">
        <v>0</v>
      </c>
      <c r="BL230" s="95">
        <v>0</v>
      </c>
      <c r="BM230" s="95">
        <v>0</v>
      </c>
      <c r="BN230" s="95">
        <v>0</v>
      </c>
      <c r="BO230" s="95">
        <v>0</v>
      </c>
      <c r="BP230" s="95">
        <v>0</v>
      </c>
      <c r="BQ230" s="95">
        <v>0</v>
      </c>
      <c r="BR230" s="121">
        <v>0</v>
      </c>
      <c r="BS230" s="121">
        <v>0</v>
      </c>
      <c r="BT230" s="121">
        <v>0</v>
      </c>
      <c r="BU230" s="121">
        <v>0</v>
      </c>
      <c r="BV230" s="121">
        <v>0</v>
      </c>
      <c r="BW230" s="121">
        <v>0</v>
      </c>
      <c r="BX230" s="121">
        <v>0</v>
      </c>
      <c r="BY230" s="121">
        <v>0</v>
      </c>
      <c r="BZ230" s="121">
        <v>0</v>
      </c>
      <c r="CA230" s="121">
        <v>0</v>
      </c>
      <c r="CB230" s="121">
        <v>0</v>
      </c>
      <c r="CC230" s="121">
        <v>0</v>
      </c>
      <c r="CD230" s="121">
        <v>0</v>
      </c>
      <c r="CE230" s="121">
        <v>0</v>
      </c>
      <c r="CF230" s="121">
        <v>0</v>
      </c>
      <c r="CG230" s="121">
        <v>0</v>
      </c>
      <c r="CH230" s="121">
        <v>0</v>
      </c>
      <c r="CI230" s="121">
        <v>0</v>
      </c>
      <c r="CJ230" s="121">
        <v>0</v>
      </c>
      <c r="CK230" s="121">
        <v>0</v>
      </c>
      <c r="CL230" s="121">
        <v>0</v>
      </c>
    </row>
    <row r="231" spans="1:90" ht="13.2" customHeight="1" x14ac:dyDescent="0.25">
      <c r="A231" s="93" t="s">
        <v>1826</v>
      </c>
      <c r="B231" s="94" t="s">
        <v>1298</v>
      </c>
      <c r="C231" s="95">
        <v>-744594</v>
      </c>
      <c r="D231" s="95">
        <v>0</v>
      </c>
      <c r="E231" s="95">
        <v>0</v>
      </c>
      <c r="F231" s="95">
        <v>-134993</v>
      </c>
      <c r="G231" s="95">
        <v>0</v>
      </c>
      <c r="H231" s="95">
        <v>-7992745</v>
      </c>
      <c r="I231" s="95">
        <v>0</v>
      </c>
      <c r="J231" s="95">
        <v>-54495</v>
      </c>
      <c r="K231" s="95">
        <v>0</v>
      </c>
      <c r="L231" s="95">
        <v>0</v>
      </c>
      <c r="M231" s="95">
        <v>-99225</v>
      </c>
      <c r="N231" s="95">
        <v>0</v>
      </c>
      <c r="O231" s="95">
        <v>-42512</v>
      </c>
      <c r="P231" s="95">
        <v>0</v>
      </c>
      <c r="Q231" s="95">
        <v>-24899</v>
      </c>
      <c r="R231" s="95">
        <v>0</v>
      </c>
      <c r="S231" s="95">
        <v>0</v>
      </c>
      <c r="T231" s="95">
        <v>0</v>
      </c>
      <c r="U231" s="95">
        <v>-207998</v>
      </c>
      <c r="V231" s="95">
        <v>-5999</v>
      </c>
      <c r="W231" s="95">
        <v>-3879996</v>
      </c>
      <c r="X231" s="95">
        <v>0</v>
      </c>
      <c r="Y231" s="95">
        <v>0</v>
      </c>
      <c r="Z231" s="95">
        <v>-4999</v>
      </c>
      <c r="AA231" s="95">
        <v>-109612</v>
      </c>
      <c r="AB231" s="95">
        <v>-7799</v>
      </c>
      <c r="AC231" s="95">
        <v>0</v>
      </c>
      <c r="AD231" s="95">
        <v>0</v>
      </c>
      <c r="AE231" s="95">
        <v>-20776.849999999999</v>
      </c>
      <c r="AF231" s="95">
        <v>-12998</v>
      </c>
      <c r="AG231" s="95">
        <v>0</v>
      </c>
      <c r="AH231" s="95">
        <v>0</v>
      </c>
      <c r="AI231" s="95">
        <v>0</v>
      </c>
      <c r="AJ231" s="95">
        <v>0</v>
      </c>
      <c r="AK231" s="95">
        <v>0</v>
      </c>
      <c r="AL231" s="95">
        <v>0</v>
      </c>
      <c r="AM231" s="95">
        <v>0</v>
      </c>
      <c r="AN231" s="95">
        <v>-20900</v>
      </c>
      <c r="AO231" s="95">
        <v>0</v>
      </c>
      <c r="AP231" s="95">
        <v>0</v>
      </c>
      <c r="AQ231" s="95">
        <v>0</v>
      </c>
      <c r="AR231" s="95">
        <v>0</v>
      </c>
      <c r="AS231" s="95">
        <v>-25399</v>
      </c>
      <c r="AT231" s="95">
        <v>0</v>
      </c>
      <c r="AU231" s="95">
        <v>0</v>
      </c>
      <c r="AV231" s="95">
        <v>-27278</v>
      </c>
      <c r="AW231" s="95">
        <v>0</v>
      </c>
      <c r="AX231" s="95">
        <v>0</v>
      </c>
      <c r="AY231" s="95">
        <v>0</v>
      </c>
      <c r="AZ231" s="95">
        <v>0</v>
      </c>
      <c r="BA231" s="95">
        <v>-411716.5</v>
      </c>
      <c r="BB231" s="95">
        <v>0</v>
      </c>
      <c r="BC231" s="95">
        <v>-300777</v>
      </c>
      <c r="BD231" s="95">
        <v>0</v>
      </c>
      <c r="BE231" s="95">
        <v>0</v>
      </c>
      <c r="BF231" s="95">
        <v>0</v>
      </c>
      <c r="BG231" s="95">
        <v>0</v>
      </c>
      <c r="BH231" s="95">
        <v>0</v>
      </c>
      <c r="BI231" s="95">
        <v>0</v>
      </c>
      <c r="BJ231" s="95">
        <v>0</v>
      </c>
      <c r="BK231" s="95">
        <v>0</v>
      </c>
      <c r="BL231" s="95">
        <v>-773467</v>
      </c>
      <c r="BM231" s="95">
        <v>0</v>
      </c>
      <c r="BN231" s="95">
        <v>0</v>
      </c>
      <c r="BO231" s="95">
        <v>0</v>
      </c>
      <c r="BP231" s="95">
        <v>0</v>
      </c>
      <c r="BQ231" s="95">
        <v>0</v>
      </c>
      <c r="BR231" s="121">
        <v>-115767.99</v>
      </c>
      <c r="BS231" s="121">
        <v>0</v>
      </c>
      <c r="BT231" s="121">
        <v>0</v>
      </c>
      <c r="BU231" s="121">
        <v>0</v>
      </c>
      <c r="BV231" s="121">
        <v>-1291971.55</v>
      </c>
      <c r="BW231" s="121">
        <v>0</v>
      </c>
      <c r="BX231" s="121">
        <v>0</v>
      </c>
      <c r="BY231" s="121">
        <v>0</v>
      </c>
      <c r="BZ231" s="121">
        <v>-58495</v>
      </c>
      <c r="CA231" s="121">
        <v>-287816</v>
      </c>
      <c r="CB231" s="121">
        <v>0</v>
      </c>
      <c r="CC231" s="121">
        <v>-8299</v>
      </c>
      <c r="CD231" s="121">
        <v>-1144417.6000000001</v>
      </c>
      <c r="CE231" s="121">
        <v>-23698</v>
      </c>
      <c r="CF231" s="121">
        <v>-449999</v>
      </c>
      <c r="CG231" s="121">
        <v>0</v>
      </c>
      <c r="CH231" s="121">
        <v>-1144417.6000000001</v>
      </c>
      <c r="CI231" s="121">
        <v>0</v>
      </c>
      <c r="CJ231" s="121">
        <v>-1389210</v>
      </c>
      <c r="CK231" s="121">
        <v>0</v>
      </c>
      <c r="CL231" s="121">
        <v>0</v>
      </c>
    </row>
    <row r="232" spans="1:90" ht="13.2" customHeight="1" x14ac:dyDescent="0.25">
      <c r="A232" s="93" t="s">
        <v>1827</v>
      </c>
      <c r="B232" s="94" t="s">
        <v>225</v>
      </c>
      <c r="C232" s="95">
        <v>19340206.66</v>
      </c>
      <c r="D232" s="95">
        <v>3245330</v>
      </c>
      <c r="E232" s="95">
        <v>2190765</v>
      </c>
      <c r="F232" s="95">
        <v>1492971</v>
      </c>
      <c r="G232" s="95">
        <v>2207550</v>
      </c>
      <c r="H232" s="95">
        <v>2678792.0099999998</v>
      </c>
      <c r="I232" s="95">
        <v>1812387.5</v>
      </c>
      <c r="J232" s="95">
        <v>10006428.07</v>
      </c>
      <c r="K232" s="95">
        <v>3895957.18</v>
      </c>
      <c r="L232" s="95">
        <v>5407880.75</v>
      </c>
      <c r="M232" s="95">
        <v>5834470</v>
      </c>
      <c r="N232" s="95">
        <v>1253540</v>
      </c>
      <c r="O232" s="95">
        <v>12845771.949999999</v>
      </c>
      <c r="P232" s="95">
        <v>7398151.6100000003</v>
      </c>
      <c r="Q232" s="95">
        <v>5414984.9900000002</v>
      </c>
      <c r="R232" s="95">
        <v>6669455.5</v>
      </c>
      <c r="S232" s="95">
        <v>3169693.05</v>
      </c>
      <c r="T232" s="95">
        <v>6785401.1799999997</v>
      </c>
      <c r="U232" s="95">
        <v>4690754.79</v>
      </c>
      <c r="V232" s="95">
        <v>1865105</v>
      </c>
      <c r="W232" s="95">
        <v>53411006.100000001</v>
      </c>
      <c r="X232" s="95">
        <v>3416868</v>
      </c>
      <c r="Y232" s="95">
        <v>6795095</v>
      </c>
      <c r="Z232" s="95">
        <v>3454359</v>
      </c>
      <c r="AA232" s="95">
        <v>1121227.1499999999</v>
      </c>
      <c r="AB232" s="95">
        <v>1236450</v>
      </c>
      <c r="AC232" s="95">
        <v>4447069</v>
      </c>
      <c r="AD232" s="95">
        <v>11293248.26</v>
      </c>
      <c r="AE232" s="95">
        <v>4269446</v>
      </c>
      <c r="AF232" s="95">
        <v>2906314.66</v>
      </c>
      <c r="AG232" s="95">
        <v>3736730</v>
      </c>
      <c r="AH232" s="95">
        <v>5828959.3300000001</v>
      </c>
      <c r="AI232" s="95">
        <v>3205186.5</v>
      </c>
      <c r="AJ232" s="95">
        <v>2868685</v>
      </c>
      <c r="AK232" s="95">
        <v>38395933.659999996</v>
      </c>
      <c r="AL232" s="95">
        <v>4873035.76</v>
      </c>
      <c r="AM232" s="95">
        <v>3142642.95</v>
      </c>
      <c r="AN232" s="95">
        <v>11327798.029999999</v>
      </c>
      <c r="AO232" s="95">
        <v>8997906.5</v>
      </c>
      <c r="AP232" s="95">
        <v>7167463.9500000002</v>
      </c>
      <c r="AQ232" s="95">
        <v>1526920</v>
      </c>
      <c r="AR232" s="95">
        <v>44919526.640000001</v>
      </c>
      <c r="AS232" s="95">
        <v>5285625</v>
      </c>
      <c r="AT232" s="95">
        <v>10300010</v>
      </c>
      <c r="AU232" s="95">
        <v>14533895.35</v>
      </c>
      <c r="AV232" s="95">
        <v>3910227.5</v>
      </c>
      <c r="AW232" s="95">
        <v>2522779</v>
      </c>
      <c r="AX232" s="95">
        <v>5272974.5</v>
      </c>
      <c r="AY232" s="95">
        <v>4545426.5</v>
      </c>
      <c r="AZ232" s="95">
        <v>4953650</v>
      </c>
      <c r="BA232" s="95">
        <v>12722828.75</v>
      </c>
      <c r="BB232" s="95">
        <v>7307291</v>
      </c>
      <c r="BC232" s="95">
        <v>13464605.5</v>
      </c>
      <c r="BD232" s="95">
        <v>13508338.41</v>
      </c>
      <c r="BE232" s="95">
        <v>745050</v>
      </c>
      <c r="BF232" s="95">
        <v>3038589</v>
      </c>
      <c r="BG232" s="95">
        <v>36461940.75</v>
      </c>
      <c r="BH232" s="95">
        <v>3129367.45</v>
      </c>
      <c r="BI232" s="95">
        <v>2673047</v>
      </c>
      <c r="BJ232" s="95">
        <v>4175429</v>
      </c>
      <c r="BK232" s="95">
        <v>3545748.34</v>
      </c>
      <c r="BL232" s="95">
        <v>14546852.75</v>
      </c>
      <c r="BM232" s="95">
        <v>7502407.75</v>
      </c>
      <c r="BN232" s="95">
        <v>7881203.0499999998</v>
      </c>
      <c r="BO232" s="95">
        <v>14246581.98</v>
      </c>
      <c r="BP232" s="95">
        <v>6311838.1299999999</v>
      </c>
      <c r="BQ232" s="95">
        <v>7678760</v>
      </c>
      <c r="BR232" s="121">
        <v>71006782.700000003</v>
      </c>
      <c r="BS232" s="121">
        <v>8004722.7999999998</v>
      </c>
      <c r="BT232" s="121">
        <v>4780526.05</v>
      </c>
      <c r="BU232" s="121">
        <v>9204014.3000000007</v>
      </c>
      <c r="BV232" s="95">
        <v>3798531.8</v>
      </c>
      <c r="BW232" s="121">
        <v>3783988.2</v>
      </c>
      <c r="BX232" s="121">
        <v>17746516.739999998</v>
      </c>
      <c r="BY232" s="121">
        <v>2118010</v>
      </c>
      <c r="BZ232" s="121">
        <v>3693542.8</v>
      </c>
      <c r="CA232" s="121">
        <v>6320806.6699999999</v>
      </c>
      <c r="CB232" s="121">
        <v>12011539.189999999</v>
      </c>
      <c r="CC232" s="121">
        <v>8416649</v>
      </c>
      <c r="CD232" s="121">
        <v>4722753</v>
      </c>
      <c r="CE232" s="121">
        <v>7884306.3099999996</v>
      </c>
      <c r="CF232" s="95">
        <v>2826329</v>
      </c>
      <c r="CG232" s="121">
        <v>725409</v>
      </c>
      <c r="CH232" s="121">
        <v>2174304</v>
      </c>
      <c r="CI232" s="121">
        <v>1663377</v>
      </c>
      <c r="CJ232" s="95">
        <v>9956202.2400000002</v>
      </c>
      <c r="CK232" s="121">
        <v>2262753</v>
      </c>
      <c r="CL232" s="95">
        <v>2114779.39</v>
      </c>
    </row>
    <row r="233" spans="1:90" ht="13.2" customHeight="1" x14ac:dyDescent="0.25">
      <c r="A233" s="93" t="s">
        <v>1828</v>
      </c>
      <c r="B233" s="94" t="s">
        <v>226</v>
      </c>
      <c r="C233" s="95">
        <v>15851400</v>
      </c>
      <c r="D233" s="95">
        <v>9464000</v>
      </c>
      <c r="E233" s="95">
        <v>5395000</v>
      </c>
      <c r="F233" s="95">
        <v>2088000</v>
      </c>
      <c r="G233" s="95">
        <v>6156030</v>
      </c>
      <c r="H233" s="95">
        <v>7856700</v>
      </c>
      <c r="I233" s="95">
        <v>13881000</v>
      </c>
      <c r="J233" s="95">
        <v>4032960</v>
      </c>
      <c r="K233" s="95">
        <v>7656829</v>
      </c>
      <c r="L233" s="95">
        <v>6341800</v>
      </c>
      <c r="M233" s="95">
        <v>2519104</v>
      </c>
      <c r="N233" s="95">
        <v>4087000</v>
      </c>
      <c r="O233" s="95">
        <v>27842200</v>
      </c>
      <c r="P233" s="95">
        <v>11108330</v>
      </c>
      <c r="Q233" s="95">
        <v>10362010</v>
      </c>
      <c r="R233" s="95">
        <v>2468100</v>
      </c>
      <c r="S233" s="95">
        <v>6974428</v>
      </c>
      <c r="T233" s="95">
        <v>8370710</v>
      </c>
      <c r="U233" s="95">
        <v>2654326.67</v>
      </c>
      <c r="V233" s="95">
        <v>2123400</v>
      </c>
      <c r="W233" s="95">
        <v>40889700</v>
      </c>
      <c r="X233" s="95">
        <v>3053310</v>
      </c>
      <c r="Y233" s="95">
        <v>11860900</v>
      </c>
      <c r="Z233" s="95">
        <v>13152800</v>
      </c>
      <c r="AA233" s="95">
        <v>4234300</v>
      </c>
      <c r="AB233" s="95">
        <v>7182237</v>
      </c>
      <c r="AC233" s="95">
        <v>12982315</v>
      </c>
      <c r="AD233" s="95">
        <v>11657120</v>
      </c>
      <c r="AE233" s="95">
        <v>9832100.0199999996</v>
      </c>
      <c r="AF233" s="95">
        <v>6701500</v>
      </c>
      <c r="AG233" s="95">
        <v>9967000</v>
      </c>
      <c r="AH233" s="95">
        <v>8188700</v>
      </c>
      <c r="AI233" s="95">
        <v>6631000</v>
      </c>
      <c r="AJ233" s="95">
        <v>2639000</v>
      </c>
      <c r="AK233" s="95">
        <v>36123980</v>
      </c>
      <c r="AL233" s="95">
        <v>13715966.66</v>
      </c>
      <c r="AM233" s="95">
        <v>4479400</v>
      </c>
      <c r="AN233" s="95">
        <v>15905278.800000001</v>
      </c>
      <c r="AO233" s="95">
        <v>7684000</v>
      </c>
      <c r="AP233" s="95">
        <v>11056266.66</v>
      </c>
      <c r="AQ233" s="95">
        <v>8836864</v>
      </c>
      <c r="AR233" s="95">
        <v>19783675</v>
      </c>
      <c r="AS233" s="95">
        <v>6621850</v>
      </c>
      <c r="AT233" s="95">
        <v>11955900</v>
      </c>
      <c r="AU233" s="95">
        <v>13239380</v>
      </c>
      <c r="AV233" s="95">
        <v>7237327</v>
      </c>
      <c r="AW233" s="95">
        <v>4191800</v>
      </c>
      <c r="AX233" s="95">
        <v>7821000</v>
      </c>
      <c r="AY233" s="95">
        <v>9730200</v>
      </c>
      <c r="AZ233" s="95">
        <v>7853050</v>
      </c>
      <c r="BA233" s="95">
        <v>33412600</v>
      </c>
      <c r="BB233" s="95">
        <v>11556916</v>
      </c>
      <c r="BC233" s="95">
        <v>20914050</v>
      </c>
      <c r="BD233" s="95">
        <v>9283588</v>
      </c>
      <c r="BE233" s="95">
        <v>0</v>
      </c>
      <c r="BF233" s="95">
        <v>3875850</v>
      </c>
      <c r="BG233" s="95">
        <v>13192596</v>
      </c>
      <c r="BH233" s="95">
        <v>5851849</v>
      </c>
      <c r="BI233" s="95">
        <v>11426001</v>
      </c>
      <c r="BJ233" s="95">
        <v>68000</v>
      </c>
      <c r="BK233" s="95">
        <v>959000</v>
      </c>
      <c r="BL233" s="95">
        <v>8157601</v>
      </c>
      <c r="BM233" s="95">
        <v>11987930</v>
      </c>
      <c r="BN233" s="95">
        <v>4732000</v>
      </c>
      <c r="BO233" s="95">
        <v>8545500</v>
      </c>
      <c r="BP233" s="95">
        <v>6753000</v>
      </c>
      <c r="BQ233" s="95">
        <v>6215900</v>
      </c>
      <c r="BR233" s="121">
        <v>50533218</v>
      </c>
      <c r="BS233" s="95">
        <v>5460300</v>
      </c>
      <c r="BT233" s="121">
        <v>7770000</v>
      </c>
      <c r="BU233" s="121">
        <v>15464300.02</v>
      </c>
      <c r="BV233" s="95">
        <v>5684985</v>
      </c>
      <c r="BW233" s="121">
        <v>8024000</v>
      </c>
      <c r="BX233" s="121">
        <v>11484130</v>
      </c>
      <c r="BY233" s="95">
        <v>3230000</v>
      </c>
      <c r="BZ233" s="121">
        <v>5522500</v>
      </c>
      <c r="CA233" s="95">
        <v>9262526</v>
      </c>
      <c r="CB233" s="95">
        <v>5580120</v>
      </c>
      <c r="CC233" s="95">
        <v>12915066</v>
      </c>
      <c r="CD233" s="95">
        <v>12635026</v>
      </c>
      <c r="CE233" s="121">
        <v>6444838.04</v>
      </c>
      <c r="CF233" s="121">
        <v>4126500</v>
      </c>
      <c r="CG233" s="95">
        <v>6240000</v>
      </c>
      <c r="CH233" s="95">
        <v>10675184.6</v>
      </c>
      <c r="CI233" s="95">
        <v>2486200</v>
      </c>
      <c r="CJ233" s="95">
        <v>17191790.829999998</v>
      </c>
      <c r="CK233" s="95">
        <v>2752800</v>
      </c>
      <c r="CL233" s="121">
        <v>469000</v>
      </c>
    </row>
    <row r="234" spans="1:90" ht="13.2" customHeight="1" x14ac:dyDescent="0.25">
      <c r="A234" s="93" t="s">
        <v>1829</v>
      </c>
      <c r="B234" s="94" t="s">
        <v>227</v>
      </c>
      <c r="C234" s="95">
        <v>7658668.2000000002</v>
      </c>
      <c r="D234" s="95">
        <v>3067265.69</v>
      </c>
      <c r="E234" s="95">
        <v>1408403.19</v>
      </c>
      <c r="F234" s="95">
        <v>3785943</v>
      </c>
      <c r="G234" s="95">
        <v>2061800</v>
      </c>
      <c r="H234" s="95">
        <v>1808155</v>
      </c>
      <c r="I234" s="95">
        <v>655932.88</v>
      </c>
      <c r="J234" s="95">
        <v>3805418</v>
      </c>
      <c r="K234" s="95">
        <v>813265</v>
      </c>
      <c r="L234" s="95">
        <v>1778700</v>
      </c>
      <c r="M234" s="95">
        <v>3615515</v>
      </c>
      <c r="N234" s="95">
        <v>139688.5</v>
      </c>
      <c r="O234" s="95">
        <v>5074914.5</v>
      </c>
      <c r="P234" s="95">
        <v>555798.92000000004</v>
      </c>
      <c r="Q234" s="95">
        <v>309912</v>
      </c>
      <c r="R234" s="95">
        <v>4600480</v>
      </c>
      <c r="S234" s="95">
        <v>3444580</v>
      </c>
      <c r="T234" s="95">
        <v>6804238.4199999999</v>
      </c>
      <c r="U234" s="95">
        <v>1453887.08</v>
      </c>
      <c r="V234" s="95">
        <v>1450000</v>
      </c>
      <c r="W234" s="95">
        <v>13265948</v>
      </c>
      <c r="X234" s="95">
        <v>2042640</v>
      </c>
      <c r="Y234" s="95">
        <v>1525925.32</v>
      </c>
      <c r="Z234" s="95">
        <v>1728903</v>
      </c>
      <c r="AA234" s="95">
        <v>625780</v>
      </c>
      <c r="AB234" s="95">
        <v>100795</v>
      </c>
      <c r="AC234" s="95">
        <v>5442681</v>
      </c>
      <c r="AD234" s="95">
        <v>562750</v>
      </c>
      <c r="AE234" s="95">
        <v>3151230</v>
      </c>
      <c r="AF234" s="95">
        <v>1065860</v>
      </c>
      <c r="AG234" s="95">
        <v>470700</v>
      </c>
      <c r="AH234" s="95">
        <v>1359983.8</v>
      </c>
      <c r="AI234" s="95">
        <v>548130.69999999995</v>
      </c>
      <c r="AJ234" s="95">
        <v>869776</v>
      </c>
      <c r="AK234" s="95">
        <v>8799294.4399999995</v>
      </c>
      <c r="AL234" s="95">
        <v>3241004</v>
      </c>
      <c r="AM234" s="95">
        <v>1791700</v>
      </c>
      <c r="AN234" s="95">
        <v>1878590</v>
      </c>
      <c r="AO234" s="95">
        <v>2927287.9</v>
      </c>
      <c r="AP234" s="95">
        <v>2863800</v>
      </c>
      <c r="AQ234" s="95">
        <v>1120802</v>
      </c>
      <c r="AR234" s="95">
        <v>2387840</v>
      </c>
      <c r="AS234" s="95">
        <v>1984876</v>
      </c>
      <c r="AT234" s="95">
        <v>2563718.75</v>
      </c>
      <c r="AU234" s="95">
        <v>3606552.97</v>
      </c>
      <c r="AV234" s="95">
        <v>2848038</v>
      </c>
      <c r="AW234" s="95">
        <v>3854190.5</v>
      </c>
      <c r="AX234" s="95">
        <v>409393</v>
      </c>
      <c r="AY234" s="95">
        <v>3184477</v>
      </c>
      <c r="AZ234" s="95">
        <v>362670</v>
      </c>
      <c r="BA234" s="95">
        <v>3310939.01</v>
      </c>
      <c r="BB234" s="95">
        <v>4017936</v>
      </c>
      <c r="BC234" s="95">
        <v>4022518</v>
      </c>
      <c r="BD234" s="95">
        <v>3312975</v>
      </c>
      <c r="BE234" s="95">
        <v>393535.6</v>
      </c>
      <c r="BF234" s="95">
        <v>535795.19999999995</v>
      </c>
      <c r="BG234" s="95">
        <v>5649335.0300000003</v>
      </c>
      <c r="BH234" s="95">
        <v>431102</v>
      </c>
      <c r="BI234" s="95">
        <v>1424009.51</v>
      </c>
      <c r="BJ234" s="95">
        <v>637030</v>
      </c>
      <c r="BK234" s="95">
        <v>162380</v>
      </c>
      <c r="BL234" s="95">
        <v>1971547.65</v>
      </c>
      <c r="BM234" s="95">
        <v>1242882.25</v>
      </c>
      <c r="BN234" s="95">
        <v>4608379</v>
      </c>
      <c r="BO234" s="95">
        <v>2446471.2999999998</v>
      </c>
      <c r="BP234" s="95">
        <v>2378772.71</v>
      </c>
      <c r="BQ234" s="95">
        <v>4669350</v>
      </c>
      <c r="BR234" s="121">
        <v>28827460.300000001</v>
      </c>
      <c r="BS234" s="121">
        <v>2477036.33</v>
      </c>
      <c r="BT234" s="121">
        <v>685225</v>
      </c>
      <c r="BU234" s="121">
        <v>6684970.3300000001</v>
      </c>
      <c r="BV234" s="121">
        <v>1132803.1000000001</v>
      </c>
      <c r="BW234" s="121">
        <v>958042.9</v>
      </c>
      <c r="BX234" s="121">
        <v>4711979</v>
      </c>
      <c r="BY234" s="121">
        <v>802885.1</v>
      </c>
      <c r="BZ234" s="121">
        <v>452695</v>
      </c>
      <c r="CA234" s="121">
        <v>2560986.96</v>
      </c>
      <c r="CB234" s="121">
        <v>5737849.75</v>
      </c>
      <c r="CC234" s="121">
        <v>1495262.12</v>
      </c>
      <c r="CD234" s="121">
        <v>1362376.5</v>
      </c>
      <c r="CE234" s="121">
        <v>529576.5</v>
      </c>
      <c r="CF234" s="121">
        <v>1630168</v>
      </c>
      <c r="CG234" s="121">
        <v>89180</v>
      </c>
      <c r="CH234" s="121">
        <v>1325957.71</v>
      </c>
      <c r="CI234" s="121">
        <v>775361</v>
      </c>
      <c r="CJ234" s="121">
        <v>8556139.5600000005</v>
      </c>
      <c r="CK234" s="121">
        <v>408218.24</v>
      </c>
      <c r="CL234" s="121">
        <v>407140</v>
      </c>
    </row>
    <row r="235" spans="1:90" ht="13.2" customHeight="1" x14ac:dyDescent="0.25">
      <c r="A235" s="93" t="s">
        <v>1830</v>
      </c>
      <c r="B235" s="94" t="s">
        <v>228</v>
      </c>
      <c r="C235" s="95">
        <v>4151091.5</v>
      </c>
      <c r="D235" s="95">
        <v>410200</v>
      </c>
      <c r="E235" s="95">
        <v>534565</v>
      </c>
      <c r="F235" s="95">
        <v>458835</v>
      </c>
      <c r="G235" s="95">
        <v>361376</v>
      </c>
      <c r="H235" s="95">
        <v>543767</v>
      </c>
      <c r="I235" s="95">
        <v>302643</v>
      </c>
      <c r="J235" s="95">
        <v>505270</v>
      </c>
      <c r="K235" s="95">
        <v>648232.19999999995</v>
      </c>
      <c r="L235" s="95">
        <v>808750</v>
      </c>
      <c r="M235" s="95">
        <v>1453670</v>
      </c>
      <c r="N235" s="95">
        <v>170616</v>
      </c>
      <c r="O235" s="95">
        <v>1880690</v>
      </c>
      <c r="P235" s="95">
        <v>570970</v>
      </c>
      <c r="Q235" s="95">
        <v>751496</v>
      </c>
      <c r="R235" s="95">
        <v>1243475</v>
      </c>
      <c r="S235" s="95">
        <v>983490</v>
      </c>
      <c r="T235" s="95">
        <v>682231</v>
      </c>
      <c r="U235" s="95">
        <v>604284.6</v>
      </c>
      <c r="V235" s="95">
        <v>346750</v>
      </c>
      <c r="W235" s="95">
        <v>4176645</v>
      </c>
      <c r="X235" s="95">
        <v>553320.01</v>
      </c>
      <c r="Y235" s="95">
        <v>738806</v>
      </c>
      <c r="Z235" s="95">
        <v>518881</v>
      </c>
      <c r="AA235" s="95">
        <v>191719.01</v>
      </c>
      <c r="AB235" s="95">
        <v>411790</v>
      </c>
      <c r="AC235" s="95">
        <v>490812.5</v>
      </c>
      <c r="AD235" s="95">
        <v>1106133</v>
      </c>
      <c r="AE235" s="95">
        <v>358500</v>
      </c>
      <c r="AF235" s="95">
        <v>666212.80000000005</v>
      </c>
      <c r="AG235" s="95">
        <v>372400.02</v>
      </c>
      <c r="AH235" s="95">
        <v>473872</v>
      </c>
      <c r="AI235" s="95">
        <v>614329.87</v>
      </c>
      <c r="AJ235" s="95">
        <v>185650</v>
      </c>
      <c r="AK235" s="95">
        <v>6109820</v>
      </c>
      <c r="AL235" s="95">
        <v>962251</v>
      </c>
      <c r="AM235" s="95">
        <v>563739</v>
      </c>
      <c r="AN235" s="95">
        <v>1490330</v>
      </c>
      <c r="AO235" s="95">
        <v>1545853</v>
      </c>
      <c r="AP235" s="95">
        <v>843525.75</v>
      </c>
      <c r="AQ235" s="95">
        <v>876449</v>
      </c>
      <c r="AR235" s="95">
        <v>4881109</v>
      </c>
      <c r="AS235" s="95">
        <v>756907</v>
      </c>
      <c r="AT235" s="95">
        <v>1843138.5</v>
      </c>
      <c r="AU235" s="95">
        <v>818403</v>
      </c>
      <c r="AV235" s="95">
        <v>531007.81000000006</v>
      </c>
      <c r="AW235" s="95">
        <v>382756.21</v>
      </c>
      <c r="AX235" s="95">
        <v>600768.01</v>
      </c>
      <c r="AY235" s="95">
        <v>416477.99</v>
      </c>
      <c r="AZ235" s="95">
        <v>615378.01</v>
      </c>
      <c r="BA235" s="95">
        <v>709329</v>
      </c>
      <c r="BB235" s="95">
        <v>985395.01</v>
      </c>
      <c r="BC235" s="95">
        <v>4600972.47</v>
      </c>
      <c r="BD235" s="95">
        <v>1199024.8999999999</v>
      </c>
      <c r="BE235" s="95">
        <v>317779.90000000002</v>
      </c>
      <c r="BF235" s="95">
        <v>748048.25</v>
      </c>
      <c r="BG235" s="95">
        <v>1138865.5</v>
      </c>
      <c r="BH235" s="95">
        <v>581405</v>
      </c>
      <c r="BI235" s="95">
        <v>734749.2</v>
      </c>
      <c r="BJ235" s="95">
        <v>1516072.42</v>
      </c>
      <c r="BK235" s="95">
        <v>1246927.6000000001</v>
      </c>
      <c r="BL235" s="95">
        <v>3471768.5</v>
      </c>
      <c r="BM235" s="95">
        <v>273885</v>
      </c>
      <c r="BN235" s="95">
        <v>1326310</v>
      </c>
      <c r="BO235" s="95">
        <v>1926737.48</v>
      </c>
      <c r="BP235" s="95">
        <v>773050.77</v>
      </c>
      <c r="BQ235" s="95">
        <v>809303</v>
      </c>
      <c r="BR235" s="121">
        <v>10532004</v>
      </c>
      <c r="BS235" s="121">
        <v>910197</v>
      </c>
      <c r="BT235" s="121">
        <v>1429290</v>
      </c>
      <c r="BU235" s="121">
        <v>2455911.94</v>
      </c>
      <c r="BV235" s="121">
        <v>856400</v>
      </c>
      <c r="BW235" s="121">
        <v>626282</v>
      </c>
      <c r="BX235" s="121">
        <v>5394045.8200000003</v>
      </c>
      <c r="BY235" s="121">
        <v>260301</v>
      </c>
      <c r="BZ235" s="121">
        <v>974450</v>
      </c>
      <c r="CA235" s="121">
        <v>1689740</v>
      </c>
      <c r="CB235" s="121">
        <v>164440</v>
      </c>
      <c r="CC235" s="121">
        <v>1894943.7</v>
      </c>
      <c r="CD235" s="121">
        <v>283730</v>
      </c>
      <c r="CE235" s="121">
        <v>2739866</v>
      </c>
      <c r="CF235" s="121">
        <v>739480</v>
      </c>
      <c r="CG235" s="121">
        <v>43375</v>
      </c>
      <c r="CH235" s="121">
        <v>37650</v>
      </c>
      <c r="CI235" s="121">
        <v>345635</v>
      </c>
      <c r="CJ235" s="121">
        <v>2154491.1</v>
      </c>
      <c r="CK235" s="121">
        <v>1046321</v>
      </c>
      <c r="CL235" s="121">
        <v>311108</v>
      </c>
    </row>
    <row r="236" spans="1:90" ht="13.2" customHeight="1" x14ac:dyDescent="0.25">
      <c r="A236" s="93" t="s">
        <v>1831</v>
      </c>
      <c r="B236" s="94" t="s">
        <v>229</v>
      </c>
      <c r="C236" s="95">
        <v>1703955</v>
      </c>
      <c r="D236" s="95">
        <v>1316752</v>
      </c>
      <c r="E236" s="95">
        <v>284900</v>
      </c>
      <c r="F236" s="95">
        <v>14300</v>
      </c>
      <c r="G236" s="95">
        <v>55510</v>
      </c>
      <c r="H236" s="95">
        <v>52650</v>
      </c>
      <c r="I236" s="95">
        <v>148090</v>
      </c>
      <c r="J236" s="95">
        <v>283782</v>
      </c>
      <c r="K236" s="95">
        <v>65040</v>
      </c>
      <c r="L236" s="95">
        <v>353080</v>
      </c>
      <c r="M236" s="95">
        <v>571531</v>
      </c>
      <c r="N236" s="95">
        <v>0</v>
      </c>
      <c r="O236" s="95">
        <v>943024</v>
      </c>
      <c r="P236" s="95">
        <v>222190</v>
      </c>
      <c r="Q236" s="95">
        <v>148615</v>
      </c>
      <c r="R236" s="95">
        <v>51440</v>
      </c>
      <c r="S236" s="95">
        <v>161586</v>
      </c>
      <c r="T236" s="95">
        <v>450822</v>
      </c>
      <c r="U236" s="95">
        <v>752068.24</v>
      </c>
      <c r="V236" s="95">
        <v>0</v>
      </c>
      <c r="W236" s="95">
        <v>2155400</v>
      </c>
      <c r="X236" s="95">
        <v>425880</v>
      </c>
      <c r="Y236" s="95">
        <v>277000</v>
      </c>
      <c r="Z236" s="95">
        <v>105000</v>
      </c>
      <c r="AA236" s="95">
        <v>449190</v>
      </c>
      <c r="AB236" s="95">
        <v>173500</v>
      </c>
      <c r="AC236" s="95">
        <v>1178100</v>
      </c>
      <c r="AD236" s="95">
        <v>460624.3</v>
      </c>
      <c r="AE236" s="95">
        <v>1003677</v>
      </c>
      <c r="AF236" s="95">
        <v>599801</v>
      </c>
      <c r="AG236" s="95">
        <v>450400</v>
      </c>
      <c r="AH236" s="95">
        <v>865835</v>
      </c>
      <c r="AI236" s="95">
        <v>370300</v>
      </c>
      <c r="AJ236" s="95">
        <v>15600</v>
      </c>
      <c r="AK236" s="95">
        <v>641077.85</v>
      </c>
      <c r="AL236" s="95">
        <v>0</v>
      </c>
      <c r="AM236" s="95">
        <v>446260</v>
      </c>
      <c r="AN236" s="95">
        <v>448600</v>
      </c>
      <c r="AO236" s="95">
        <v>77600</v>
      </c>
      <c r="AP236" s="95">
        <v>363180</v>
      </c>
      <c r="AQ236" s="95">
        <v>129200</v>
      </c>
      <c r="AR236" s="95">
        <v>1074899</v>
      </c>
      <c r="AS236" s="95">
        <v>139950</v>
      </c>
      <c r="AT236" s="95">
        <v>162500</v>
      </c>
      <c r="AU236" s="95">
        <v>475205</v>
      </c>
      <c r="AV236" s="95">
        <v>417798.03</v>
      </c>
      <c r="AW236" s="95">
        <v>558570</v>
      </c>
      <c r="AX236" s="95">
        <v>0</v>
      </c>
      <c r="AY236" s="95">
        <v>397445.29</v>
      </c>
      <c r="AZ236" s="95">
        <v>348300</v>
      </c>
      <c r="BA236" s="95">
        <v>458924</v>
      </c>
      <c r="BB236" s="95">
        <v>724888</v>
      </c>
      <c r="BC236" s="95">
        <v>67920</v>
      </c>
      <c r="BD236" s="95">
        <v>364810</v>
      </c>
      <c r="BE236" s="95">
        <v>44588.6</v>
      </c>
      <c r="BF236" s="95">
        <v>457265.8</v>
      </c>
      <c r="BG236" s="95">
        <v>444021</v>
      </c>
      <c r="BH236" s="95">
        <v>102880</v>
      </c>
      <c r="BI236" s="95">
        <v>35538</v>
      </c>
      <c r="BJ236" s="95">
        <v>32000</v>
      </c>
      <c r="BK236" s="95">
        <v>116800</v>
      </c>
      <c r="BL236" s="95">
        <v>1224034.25</v>
      </c>
      <c r="BM236" s="95">
        <v>96490</v>
      </c>
      <c r="BN236" s="95">
        <v>427224</v>
      </c>
      <c r="BO236" s="95">
        <v>144050.06</v>
      </c>
      <c r="BP236" s="95">
        <v>1172344</v>
      </c>
      <c r="BQ236" s="95">
        <v>215000</v>
      </c>
      <c r="BR236" s="121">
        <v>6581535.5300000003</v>
      </c>
      <c r="BS236" s="121">
        <v>9450</v>
      </c>
      <c r="BT236" s="121">
        <v>266983</v>
      </c>
      <c r="BU236" s="121">
        <v>1113544</v>
      </c>
      <c r="BV236" s="121">
        <v>0</v>
      </c>
      <c r="BW236" s="121">
        <v>182971</v>
      </c>
      <c r="BX236" s="121">
        <v>16799</v>
      </c>
      <c r="BY236" s="121">
        <v>218643.6</v>
      </c>
      <c r="BZ236" s="121">
        <v>37500</v>
      </c>
      <c r="CA236" s="121">
        <v>336556</v>
      </c>
      <c r="CB236" s="121">
        <v>28900</v>
      </c>
      <c r="CC236" s="121">
        <v>416000</v>
      </c>
      <c r="CD236" s="121">
        <v>339404.5</v>
      </c>
      <c r="CE236" s="121">
        <v>15033</v>
      </c>
      <c r="CF236" s="121">
        <v>58700</v>
      </c>
      <c r="CG236" s="121">
        <v>51500</v>
      </c>
      <c r="CH236" s="121">
        <v>137070</v>
      </c>
      <c r="CI236" s="121">
        <v>200091</v>
      </c>
      <c r="CJ236" s="121">
        <v>0</v>
      </c>
      <c r="CK236" s="121">
        <v>97400</v>
      </c>
      <c r="CL236" s="121">
        <v>0</v>
      </c>
    </row>
    <row r="237" spans="1:90" ht="13.2" customHeight="1" x14ac:dyDescent="0.25">
      <c r="A237" s="93" t="s">
        <v>1832</v>
      </c>
      <c r="B237" s="94" t="s">
        <v>230</v>
      </c>
      <c r="C237" s="95">
        <v>372265</v>
      </c>
      <c r="D237" s="95">
        <v>26180</v>
      </c>
      <c r="E237" s="95">
        <v>0</v>
      </c>
      <c r="F237" s="95">
        <v>0</v>
      </c>
      <c r="G237" s="95">
        <v>0</v>
      </c>
      <c r="H237" s="95">
        <v>15000</v>
      </c>
      <c r="I237" s="95">
        <v>265000</v>
      </c>
      <c r="J237" s="95">
        <v>0</v>
      </c>
      <c r="K237" s="95">
        <v>0</v>
      </c>
      <c r="L237" s="95">
        <v>5000</v>
      </c>
      <c r="M237" s="95">
        <v>56890</v>
      </c>
      <c r="N237" s="95">
        <v>0</v>
      </c>
      <c r="O237" s="95">
        <v>140000</v>
      </c>
      <c r="P237" s="95">
        <v>5990</v>
      </c>
      <c r="Q237" s="95">
        <v>30923</v>
      </c>
      <c r="R237" s="95">
        <v>24900</v>
      </c>
      <c r="S237" s="95">
        <v>50000</v>
      </c>
      <c r="T237" s="95">
        <v>75380</v>
      </c>
      <c r="U237" s="95">
        <v>0</v>
      </c>
      <c r="V237" s="95">
        <v>0</v>
      </c>
      <c r="W237" s="95">
        <v>0</v>
      </c>
      <c r="X237" s="95">
        <v>103393</v>
      </c>
      <c r="Y237" s="95">
        <v>0</v>
      </c>
      <c r="Z237" s="95">
        <v>28000</v>
      </c>
      <c r="AA237" s="95">
        <v>9280</v>
      </c>
      <c r="AB237" s="95">
        <v>0</v>
      </c>
      <c r="AC237" s="95">
        <v>452048.5</v>
      </c>
      <c r="AD237" s="95">
        <v>211400</v>
      </c>
      <c r="AE237" s="95">
        <v>24075</v>
      </c>
      <c r="AF237" s="95">
        <v>2416450</v>
      </c>
      <c r="AG237" s="95">
        <v>41000</v>
      </c>
      <c r="AH237" s="95">
        <v>18690</v>
      </c>
      <c r="AI237" s="95">
        <v>0</v>
      </c>
      <c r="AJ237" s="95">
        <v>80832</v>
      </c>
      <c r="AK237" s="95">
        <v>498579</v>
      </c>
      <c r="AL237" s="95">
        <v>417700</v>
      </c>
      <c r="AM237" s="95">
        <v>48164</v>
      </c>
      <c r="AN237" s="95">
        <v>0</v>
      </c>
      <c r="AO237" s="95">
        <v>0</v>
      </c>
      <c r="AP237" s="95">
        <v>23230</v>
      </c>
      <c r="AQ237" s="95">
        <v>0</v>
      </c>
      <c r="AR237" s="95">
        <v>49649</v>
      </c>
      <c r="AS237" s="95">
        <v>0</v>
      </c>
      <c r="AT237" s="95">
        <v>26200</v>
      </c>
      <c r="AU237" s="95">
        <v>87535</v>
      </c>
      <c r="AV237" s="95">
        <v>13450</v>
      </c>
      <c r="AW237" s="95">
        <v>55000</v>
      </c>
      <c r="AX237" s="95">
        <v>13500</v>
      </c>
      <c r="AY237" s="95">
        <v>0</v>
      </c>
      <c r="AZ237" s="95">
        <v>0</v>
      </c>
      <c r="BA237" s="95">
        <v>1241362.5</v>
      </c>
      <c r="BB237" s="95">
        <v>219800</v>
      </c>
      <c r="BC237" s="95">
        <v>0</v>
      </c>
      <c r="BD237" s="95">
        <v>22955</v>
      </c>
      <c r="BE237" s="95">
        <v>0</v>
      </c>
      <c r="BF237" s="95">
        <v>0</v>
      </c>
      <c r="BG237" s="95">
        <v>851729</v>
      </c>
      <c r="BH237" s="95">
        <v>131725</v>
      </c>
      <c r="BI237" s="95">
        <v>48297.3</v>
      </c>
      <c r="BJ237" s="95">
        <v>157500</v>
      </c>
      <c r="BK237" s="95">
        <v>53330</v>
      </c>
      <c r="BL237" s="95">
        <v>0</v>
      </c>
      <c r="BM237" s="95">
        <v>127560</v>
      </c>
      <c r="BN237" s="95">
        <v>15952</v>
      </c>
      <c r="BO237" s="95">
        <v>0</v>
      </c>
      <c r="BP237" s="95">
        <v>0</v>
      </c>
      <c r="BQ237" s="95">
        <v>86850</v>
      </c>
      <c r="BR237" s="121">
        <v>10200</v>
      </c>
      <c r="BS237" s="95">
        <v>0</v>
      </c>
      <c r="BT237" s="121">
        <v>1082998.47</v>
      </c>
      <c r="BU237" s="121">
        <v>115520</v>
      </c>
      <c r="BV237" s="121">
        <v>0</v>
      </c>
      <c r="BW237" s="121">
        <v>859964</v>
      </c>
      <c r="BX237" s="121">
        <v>29478.5</v>
      </c>
      <c r="BY237" s="121">
        <v>0</v>
      </c>
      <c r="BZ237" s="121">
        <v>15108</v>
      </c>
      <c r="CA237" s="121">
        <v>270000</v>
      </c>
      <c r="CB237" s="121">
        <v>0</v>
      </c>
      <c r="CC237" s="121">
        <v>0</v>
      </c>
      <c r="CD237" s="121">
        <v>0</v>
      </c>
      <c r="CE237" s="121">
        <v>53390</v>
      </c>
      <c r="CF237" s="121">
        <v>57890</v>
      </c>
      <c r="CG237" s="121">
        <v>40000</v>
      </c>
      <c r="CH237" s="95">
        <v>0</v>
      </c>
      <c r="CI237" s="121">
        <v>15000</v>
      </c>
      <c r="CJ237" s="121">
        <v>0</v>
      </c>
      <c r="CK237" s="121">
        <v>0</v>
      </c>
      <c r="CL237" s="95">
        <v>444895</v>
      </c>
    </row>
    <row r="238" spans="1:90" ht="13.2" customHeight="1" x14ac:dyDescent="0.25">
      <c r="A238" s="93" t="s">
        <v>1833</v>
      </c>
      <c r="B238" s="94" t="s">
        <v>231</v>
      </c>
      <c r="C238" s="95">
        <v>322720883.69</v>
      </c>
      <c r="D238" s="95">
        <v>25151915</v>
      </c>
      <c r="E238" s="95">
        <v>21580883</v>
      </c>
      <c r="F238" s="95">
        <v>22719252</v>
      </c>
      <c r="G238" s="95">
        <v>14198584</v>
      </c>
      <c r="H238" s="95">
        <v>28239833.239999998</v>
      </c>
      <c r="I238" s="95">
        <v>33013352.510000002</v>
      </c>
      <c r="J238" s="95">
        <v>73983496.870000005</v>
      </c>
      <c r="K238" s="95">
        <v>22743423.48</v>
      </c>
      <c r="L238" s="95">
        <v>36022248.229999997</v>
      </c>
      <c r="M238" s="95">
        <v>90730501.269999996</v>
      </c>
      <c r="N238" s="95">
        <v>8445344</v>
      </c>
      <c r="O238" s="95">
        <v>275919200.26999998</v>
      </c>
      <c r="P238" s="95">
        <v>40424087.020000003</v>
      </c>
      <c r="Q238" s="95">
        <v>23547625</v>
      </c>
      <c r="R238" s="95">
        <v>95411972.840000004</v>
      </c>
      <c r="S238" s="95">
        <v>25499519.600000001</v>
      </c>
      <c r="T238" s="95">
        <v>36533700.32</v>
      </c>
      <c r="U238" s="95">
        <v>18335984.350000001</v>
      </c>
      <c r="V238" s="95">
        <v>14513265.76</v>
      </c>
      <c r="W238" s="95">
        <v>488715494.33999997</v>
      </c>
      <c r="X238" s="95">
        <v>21206230</v>
      </c>
      <c r="Y238" s="95">
        <v>39333707.25</v>
      </c>
      <c r="Z238" s="95">
        <v>34565212</v>
      </c>
      <c r="AA238" s="95">
        <v>12932577.199999999</v>
      </c>
      <c r="AB238" s="95">
        <v>16354520</v>
      </c>
      <c r="AC238" s="95">
        <v>26038220</v>
      </c>
      <c r="AD238" s="95">
        <v>112522391.56</v>
      </c>
      <c r="AE238" s="95">
        <v>33969129.649999999</v>
      </c>
      <c r="AF238" s="95">
        <v>20684047.449999999</v>
      </c>
      <c r="AG238" s="95">
        <v>22445697.789999999</v>
      </c>
      <c r="AH238" s="95">
        <v>55913342.039999999</v>
      </c>
      <c r="AI238" s="95">
        <v>22709254.530000001</v>
      </c>
      <c r="AJ238" s="95">
        <v>19723894.219999999</v>
      </c>
      <c r="AK238" s="95">
        <v>901541669.33000004</v>
      </c>
      <c r="AL238" s="95">
        <v>42456836.990000002</v>
      </c>
      <c r="AM238" s="95">
        <v>24128331.5</v>
      </c>
      <c r="AN238" s="95">
        <v>51813881.789999999</v>
      </c>
      <c r="AO238" s="95">
        <v>73373448.950000003</v>
      </c>
      <c r="AP238" s="95">
        <v>32363103.16</v>
      </c>
      <c r="AQ238" s="95">
        <v>16579848</v>
      </c>
      <c r="AR238" s="95">
        <v>231658351.28999999</v>
      </c>
      <c r="AS238" s="95">
        <v>29117025</v>
      </c>
      <c r="AT238" s="95">
        <v>58006724.299999997</v>
      </c>
      <c r="AU238" s="95">
        <v>53572391</v>
      </c>
      <c r="AV238" s="95">
        <v>23296334.850000001</v>
      </c>
      <c r="AW238" s="95">
        <v>21473796.170000002</v>
      </c>
      <c r="AX238" s="95">
        <v>37700561.560000002</v>
      </c>
      <c r="AY238" s="95">
        <v>34839122.880000003</v>
      </c>
      <c r="AZ238" s="95">
        <v>25454846.5</v>
      </c>
      <c r="BA238" s="95">
        <v>229764574.69999999</v>
      </c>
      <c r="BB238" s="95">
        <v>37771086.82</v>
      </c>
      <c r="BC238" s="95">
        <v>432394726.62</v>
      </c>
      <c r="BD238" s="95">
        <v>83485467.739999995</v>
      </c>
      <c r="BE238" s="95">
        <v>12791864.619999999</v>
      </c>
      <c r="BF238" s="95">
        <v>40456151.200000003</v>
      </c>
      <c r="BG238" s="95">
        <v>300840200.98000002</v>
      </c>
      <c r="BH238" s="95">
        <v>13979930.810000001</v>
      </c>
      <c r="BI238" s="95">
        <v>15167513.560000001</v>
      </c>
      <c r="BJ238" s="95">
        <v>13293777.25</v>
      </c>
      <c r="BK238" s="95">
        <v>18724625</v>
      </c>
      <c r="BL238" s="95">
        <v>232268909.25999999</v>
      </c>
      <c r="BM238" s="95">
        <v>54412256.009999998</v>
      </c>
      <c r="BN238" s="95">
        <v>34566302.109999999</v>
      </c>
      <c r="BO238" s="95">
        <v>77580729.010000005</v>
      </c>
      <c r="BP238" s="95">
        <v>41424914</v>
      </c>
      <c r="BQ238" s="95">
        <v>27950907.010000002</v>
      </c>
      <c r="BR238" s="121">
        <v>1388144665.3800001</v>
      </c>
      <c r="BS238" s="121">
        <v>38440182.659999996</v>
      </c>
      <c r="BT238" s="121">
        <v>39249557.68</v>
      </c>
      <c r="BU238" s="121">
        <v>230141076.72</v>
      </c>
      <c r="BV238" s="121">
        <v>13176008.560000001</v>
      </c>
      <c r="BW238" s="121">
        <v>26524399.920000002</v>
      </c>
      <c r="BX238" s="121">
        <v>116206825.18000001</v>
      </c>
      <c r="BY238" s="121">
        <v>18032984.120000001</v>
      </c>
      <c r="BZ238" s="121">
        <v>21012955.620000001</v>
      </c>
      <c r="CA238" s="121">
        <v>34684829.060000002</v>
      </c>
      <c r="CB238" s="121">
        <v>48405019.159999996</v>
      </c>
      <c r="CC238" s="121">
        <v>121610861.89</v>
      </c>
      <c r="CD238" s="121">
        <v>43563301.509999998</v>
      </c>
      <c r="CE238" s="121">
        <v>88865256.719999999</v>
      </c>
      <c r="CF238" s="121">
        <v>21741233.23</v>
      </c>
      <c r="CG238" s="121">
        <v>12290856.1</v>
      </c>
      <c r="CH238" s="121">
        <v>19807765.699999999</v>
      </c>
      <c r="CI238" s="121">
        <v>14469305</v>
      </c>
      <c r="CJ238" s="121">
        <v>164380385</v>
      </c>
      <c r="CK238" s="121">
        <v>27407979</v>
      </c>
      <c r="CL238" s="121">
        <v>14106736.01</v>
      </c>
    </row>
    <row r="239" spans="1:90" ht="13.2" customHeight="1" x14ac:dyDescent="0.25">
      <c r="A239" s="93" t="s">
        <v>1834</v>
      </c>
      <c r="B239" s="94" t="s">
        <v>232</v>
      </c>
      <c r="C239" s="95">
        <v>16991322</v>
      </c>
      <c r="D239" s="95">
        <v>2059200</v>
      </c>
      <c r="E239" s="95">
        <v>1827150</v>
      </c>
      <c r="F239" s="95">
        <v>1486205</v>
      </c>
      <c r="G239" s="95">
        <v>2390690</v>
      </c>
      <c r="H239" s="95">
        <v>2507695</v>
      </c>
      <c r="I239" s="95">
        <v>1871820</v>
      </c>
      <c r="J239" s="95">
        <v>4596371</v>
      </c>
      <c r="K239" s="95">
        <v>3327843.13</v>
      </c>
      <c r="L239" s="95">
        <v>3245733.2</v>
      </c>
      <c r="M239" s="95">
        <v>8838748</v>
      </c>
      <c r="N239" s="95">
        <v>1089018</v>
      </c>
      <c r="O239" s="95">
        <v>12978178.460000001</v>
      </c>
      <c r="P239" s="95">
        <v>9483042.4199999999</v>
      </c>
      <c r="Q239" s="95">
        <v>2682234</v>
      </c>
      <c r="R239" s="95">
        <v>5429323.5</v>
      </c>
      <c r="S239" s="95">
        <v>4498658</v>
      </c>
      <c r="T239" s="95">
        <v>6138723.0199999996</v>
      </c>
      <c r="U239" s="95">
        <v>7423524.4699999997</v>
      </c>
      <c r="V239" s="95">
        <v>2338080.5</v>
      </c>
      <c r="W239" s="95">
        <v>43904016.030000001</v>
      </c>
      <c r="X239" s="95">
        <v>2699395.5</v>
      </c>
      <c r="Y239" s="95">
        <v>7860329.0099999998</v>
      </c>
      <c r="Z239" s="95">
        <v>5537151</v>
      </c>
      <c r="AA239" s="95">
        <v>2482361</v>
      </c>
      <c r="AB239" s="95">
        <v>1534064</v>
      </c>
      <c r="AC239" s="95">
        <v>3648121</v>
      </c>
      <c r="AD239" s="95">
        <v>6303739</v>
      </c>
      <c r="AE239" s="95">
        <v>4789680.75</v>
      </c>
      <c r="AF239" s="95">
        <v>4491305.5</v>
      </c>
      <c r="AG239" s="95">
        <v>2730958</v>
      </c>
      <c r="AH239" s="95">
        <v>5366454.1500000004</v>
      </c>
      <c r="AI239" s="95">
        <v>4081830</v>
      </c>
      <c r="AJ239" s="95">
        <v>2252060</v>
      </c>
      <c r="AK239" s="95">
        <v>42270597.880000003</v>
      </c>
      <c r="AL239" s="95">
        <v>2302100</v>
      </c>
      <c r="AM239" s="95">
        <v>3435020</v>
      </c>
      <c r="AN239" s="95">
        <v>7137087.3700000001</v>
      </c>
      <c r="AO239" s="95">
        <v>6527258.54</v>
      </c>
      <c r="AP239" s="95">
        <v>5119430</v>
      </c>
      <c r="AQ239" s="95">
        <v>1921845</v>
      </c>
      <c r="AR239" s="95">
        <v>8800924</v>
      </c>
      <c r="AS239" s="95">
        <v>3645090.6</v>
      </c>
      <c r="AT239" s="95">
        <v>9921688</v>
      </c>
      <c r="AU239" s="95">
        <v>5668649.6600000001</v>
      </c>
      <c r="AV239" s="95">
        <v>2677515</v>
      </c>
      <c r="AW239" s="95">
        <v>1980520</v>
      </c>
      <c r="AX239" s="95">
        <v>3279983.81</v>
      </c>
      <c r="AY239" s="95">
        <v>3138517</v>
      </c>
      <c r="AZ239" s="95">
        <v>2236850</v>
      </c>
      <c r="BA239" s="95">
        <v>17746135</v>
      </c>
      <c r="BB239" s="95">
        <v>4876520</v>
      </c>
      <c r="BC239" s="95">
        <v>26371642.460000001</v>
      </c>
      <c r="BD239" s="95">
        <v>7060764</v>
      </c>
      <c r="BE239" s="95">
        <v>3278192.61</v>
      </c>
      <c r="BF239" s="95">
        <v>2893932.46</v>
      </c>
      <c r="BG239" s="95">
        <v>17357712.789999999</v>
      </c>
      <c r="BH239" s="95">
        <v>4865768</v>
      </c>
      <c r="BI239" s="95">
        <v>2064433.6</v>
      </c>
      <c r="BJ239" s="95">
        <v>3496550.44</v>
      </c>
      <c r="BK239" s="95">
        <v>3550691.9</v>
      </c>
      <c r="BL239" s="95">
        <v>15964683.33</v>
      </c>
      <c r="BM239" s="95">
        <v>6212235</v>
      </c>
      <c r="BN239" s="95">
        <v>6883486</v>
      </c>
      <c r="BO239" s="95">
        <v>11665236</v>
      </c>
      <c r="BP239" s="95">
        <v>2880112</v>
      </c>
      <c r="BQ239" s="95">
        <v>6075300</v>
      </c>
      <c r="BR239" s="121">
        <v>77225451.420000002</v>
      </c>
      <c r="BS239" s="121">
        <v>6094185.5099999998</v>
      </c>
      <c r="BT239" s="121">
        <v>4167645</v>
      </c>
      <c r="BU239" s="121">
        <v>8729495.1999999993</v>
      </c>
      <c r="BV239" s="121">
        <v>1850661.89</v>
      </c>
      <c r="BW239" s="121">
        <v>3997628</v>
      </c>
      <c r="BX239" s="121">
        <v>20919959</v>
      </c>
      <c r="BY239" s="121">
        <v>2825608</v>
      </c>
      <c r="BZ239" s="121">
        <v>5668255</v>
      </c>
      <c r="CA239" s="121">
        <v>4401265</v>
      </c>
      <c r="CB239" s="121">
        <v>6260920</v>
      </c>
      <c r="CC239" s="121">
        <v>7670033</v>
      </c>
      <c r="CD239" s="121">
        <v>3258395</v>
      </c>
      <c r="CE239" s="121">
        <v>7305190</v>
      </c>
      <c r="CF239" s="121">
        <v>2726048.5</v>
      </c>
      <c r="CG239" s="121">
        <v>993892.5</v>
      </c>
      <c r="CH239" s="121">
        <v>2326881</v>
      </c>
      <c r="CI239" s="121">
        <v>2111814</v>
      </c>
      <c r="CJ239" s="121">
        <v>14625609.5</v>
      </c>
      <c r="CK239" s="121">
        <v>2221730</v>
      </c>
      <c r="CL239" s="121">
        <v>1952640</v>
      </c>
    </row>
    <row r="240" spans="1:90" ht="13.2" customHeight="1" x14ac:dyDescent="0.25">
      <c r="A240" s="93" t="s">
        <v>1835</v>
      </c>
      <c r="B240" s="94" t="s">
        <v>233</v>
      </c>
      <c r="C240" s="95">
        <v>9110516.0199999996</v>
      </c>
      <c r="D240" s="95">
        <v>754634.85</v>
      </c>
      <c r="E240" s="95">
        <v>1277290</v>
      </c>
      <c r="F240" s="95">
        <v>969826.85</v>
      </c>
      <c r="G240" s="95">
        <v>1423650</v>
      </c>
      <c r="H240" s="95">
        <v>1433716.05</v>
      </c>
      <c r="I240" s="95">
        <v>1204306</v>
      </c>
      <c r="J240" s="95">
        <v>4010814.02</v>
      </c>
      <c r="K240" s="95">
        <v>1497748</v>
      </c>
      <c r="L240" s="95">
        <v>944830</v>
      </c>
      <c r="M240" s="95">
        <v>4679770</v>
      </c>
      <c r="N240" s="95">
        <v>121976</v>
      </c>
      <c r="O240" s="95">
        <v>6348774.5</v>
      </c>
      <c r="P240" s="95">
        <v>3395139.8</v>
      </c>
      <c r="Q240" s="95">
        <v>2148406</v>
      </c>
      <c r="R240" s="95">
        <v>3514536.3</v>
      </c>
      <c r="S240" s="95">
        <v>2394479.2999999998</v>
      </c>
      <c r="T240" s="95">
        <v>2650040</v>
      </c>
      <c r="U240" s="95">
        <v>1846968.44</v>
      </c>
      <c r="V240" s="95">
        <v>1810276.33</v>
      </c>
      <c r="W240" s="95">
        <v>19382435</v>
      </c>
      <c r="X240" s="95">
        <v>2240915</v>
      </c>
      <c r="Y240" s="95">
        <v>1858240</v>
      </c>
      <c r="Z240" s="95">
        <v>5354091.67</v>
      </c>
      <c r="AA240" s="95">
        <v>1398839.5</v>
      </c>
      <c r="AB240" s="95">
        <v>1728026</v>
      </c>
      <c r="AC240" s="95">
        <v>2475220.0499999998</v>
      </c>
      <c r="AD240" s="95">
        <v>7793652.0099999998</v>
      </c>
      <c r="AE240" s="95">
        <v>1458760</v>
      </c>
      <c r="AF240" s="95">
        <v>1376270</v>
      </c>
      <c r="AG240" s="95">
        <v>1614460</v>
      </c>
      <c r="AH240" s="95">
        <v>3855333</v>
      </c>
      <c r="AI240" s="95">
        <v>1587145</v>
      </c>
      <c r="AJ240" s="95">
        <v>2801963.7</v>
      </c>
      <c r="AK240" s="95">
        <v>13863764.029999999</v>
      </c>
      <c r="AL240" s="95">
        <v>1916840</v>
      </c>
      <c r="AM240" s="95">
        <v>596143.5</v>
      </c>
      <c r="AN240" s="95">
        <v>6040185.1299999999</v>
      </c>
      <c r="AO240" s="95">
        <v>5817176.7000000002</v>
      </c>
      <c r="AP240" s="95">
        <v>2782122.63</v>
      </c>
      <c r="AQ240" s="95">
        <v>1443994</v>
      </c>
      <c r="AR240" s="95">
        <v>7449340</v>
      </c>
      <c r="AS240" s="95">
        <v>658089</v>
      </c>
      <c r="AT240" s="95">
        <v>4479865</v>
      </c>
      <c r="AU240" s="95">
        <v>3760909</v>
      </c>
      <c r="AV240" s="95">
        <v>1479396.95</v>
      </c>
      <c r="AW240" s="95">
        <v>1570076.6</v>
      </c>
      <c r="AX240" s="95">
        <v>1953032</v>
      </c>
      <c r="AY240" s="95">
        <v>1836050</v>
      </c>
      <c r="AZ240" s="95">
        <v>3093115</v>
      </c>
      <c r="BA240" s="95">
        <v>4842213.6500000004</v>
      </c>
      <c r="BB240" s="95">
        <v>2753622</v>
      </c>
      <c r="BC240" s="95">
        <v>5271172.5</v>
      </c>
      <c r="BD240" s="95">
        <v>4394207.8600000003</v>
      </c>
      <c r="BE240" s="95">
        <v>101991.8</v>
      </c>
      <c r="BF240" s="95">
        <v>1347873</v>
      </c>
      <c r="BG240" s="95">
        <v>8348844.75</v>
      </c>
      <c r="BH240" s="95">
        <v>659033</v>
      </c>
      <c r="BI240" s="95">
        <v>799654.75</v>
      </c>
      <c r="BJ240" s="95">
        <v>2391180.46</v>
      </c>
      <c r="BK240" s="95">
        <v>2515240</v>
      </c>
      <c r="BL240" s="95">
        <v>6845498</v>
      </c>
      <c r="BM240" s="95">
        <v>5597713</v>
      </c>
      <c r="BN240" s="95">
        <v>2648527.5</v>
      </c>
      <c r="BO240" s="95">
        <v>5656971</v>
      </c>
      <c r="BP240" s="95">
        <v>1853339</v>
      </c>
      <c r="BQ240" s="95">
        <v>1656915</v>
      </c>
      <c r="BR240" s="121">
        <v>23931786.16</v>
      </c>
      <c r="BS240" s="121">
        <v>2969311</v>
      </c>
      <c r="BT240" s="121">
        <v>1305923.7</v>
      </c>
      <c r="BU240" s="121">
        <v>5067832.2</v>
      </c>
      <c r="BV240" s="121">
        <v>608999</v>
      </c>
      <c r="BW240" s="121">
        <v>1277959.3</v>
      </c>
      <c r="BX240" s="121">
        <v>7040879</v>
      </c>
      <c r="BY240" s="121">
        <v>2362510</v>
      </c>
      <c r="BZ240" s="121">
        <v>1368270</v>
      </c>
      <c r="CA240" s="121">
        <v>3084857</v>
      </c>
      <c r="CB240" s="121">
        <v>2605902.7000000002</v>
      </c>
      <c r="CC240" s="121">
        <v>2591700</v>
      </c>
      <c r="CD240" s="121">
        <v>4134830</v>
      </c>
      <c r="CE240" s="121">
        <v>3590208.14</v>
      </c>
      <c r="CF240" s="121">
        <v>807810</v>
      </c>
      <c r="CG240" s="121">
        <v>561650</v>
      </c>
      <c r="CH240" s="121">
        <v>2917252</v>
      </c>
      <c r="CI240" s="121">
        <v>1363451.5</v>
      </c>
      <c r="CJ240" s="121">
        <v>2900280.72</v>
      </c>
      <c r="CK240" s="121">
        <v>1720168.9</v>
      </c>
      <c r="CL240" s="121">
        <v>1251260</v>
      </c>
    </row>
    <row r="241" spans="1:90" ht="13.2" customHeight="1" x14ac:dyDescent="0.25">
      <c r="A241" s="93" t="s">
        <v>1836</v>
      </c>
      <c r="B241" s="94" t="s">
        <v>234</v>
      </c>
      <c r="C241" s="95">
        <v>1424665</v>
      </c>
      <c r="D241" s="95">
        <v>55000</v>
      </c>
      <c r="E241" s="95">
        <v>551980</v>
      </c>
      <c r="F241" s="95">
        <v>251864.55</v>
      </c>
      <c r="G241" s="95">
        <v>0</v>
      </c>
      <c r="H241" s="95">
        <v>188690</v>
      </c>
      <c r="I241" s="95">
        <v>0</v>
      </c>
      <c r="J241" s="95">
        <v>84000</v>
      </c>
      <c r="K241" s="95">
        <v>0</v>
      </c>
      <c r="L241" s="95">
        <v>16000</v>
      </c>
      <c r="M241" s="95">
        <v>73850</v>
      </c>
      <c r="N241" s="95">
        <v>0</v>
      </c>
      <c r="O241" s="95">
        <v>20000</v>
      </c>
      <c r="P241" s="95">
        <v>0</v>
      </c>
      <c r="Q241" s="95">
        <v>331708</v>
      </c>
      <c r="R241" s="95">
        <v>0</v>
      </c>
      <c r="S241" s="95">
        <v>145132.5</v>
      </c>
      <c r="T241" s="95">
        <v>711402.38</v>
      </c>
      <c r="U241" s="95">
        <v>20800</v>
      </c>
      <c r="V241" s="95">
        <v>66700</v>
      </c>
      <c r="W241" s="95">
        <v>5670084</v>
      </c>
      <c r="X241" s="95">
        <v>17525</v>
      </c>
      <c r="Y241" s="95">
        <v>780515</v>
      </c>
      <c r="Z241" s="95">
        <v>35976</v>
      </c>
      <c r="AA241" s="95">
        <v>0</v>
      </c>
      <c r="AB241" s="95">
        <v>134812</v>
      </c>
      <c r="AC241" s="95">
        <v>159700</v>
      </c>
      <c r="AD241" s="95">
        <v>467860</v>
      </c>
      <c r="AE241" s="95">
        <v>158400</v>
      </c>
      <c r="AF241" s="95">
        <v>264060</v>
      </c>
      <c r="AG241" s="95">
        <v>121000</v>
      </c>
      <c r="AH241" s="95">
        <v>130000</v>
      </c>
      <c r="AI241" s="95">
        <v>59706</v>
      </c>
      <c r="AJ241" s="95">
        <v>0</v>
      </c>
      <c r="AK241" s="95">
        <v>3113728</v>
      </c>
      <c r="AL241" s="95">
        <v>0</v>
      </c>
      <c r="AM241" s="95">
        <v>70200</v>
      </c>
      <c r="AN241" s="95">
        <v>1151765</v>
      </c>
      <c r="AO241" s="95">
        <v>117775.99</v>
      </c>
      <c r="AP241" s="95">
        <v>473916</v>
      </c>
      <c r="AQ241" s="95">
        <v>58760</v>
      </c>
      <c r="AR241" s="95">
        <v>984049</v>
      </c>
      <c r="AS241" s="95">
        <v>0</v>
      </c>
      <c r="AT241" s="95">
        <v>950685</v>
      </c>
      <c r="AU241" s="95">
        <v>55320</v>
      </c>
      <c r="AV241" s="95">
        <v>279040</v>
      </c>
      <c r="AW241" s="95">
        <v>0</v>
      </c>
      <c r="AX241" s="95">
        <v>0</v>
      </c>
      <c r="AY241" s="95">
        <v>0</v>
      </c>
      <c r="AZ241" s="95">
        <v>132170</v>
      </c>
      <c r="BA241" s="95">
        <v>1150196</v>
      </c>
      <c r="BB241" s="95">
        <v>152182</v>
      </c>
      <c r="BC241" s="95">
        <v>713177</v>
      </c>
      <c r="BD241" s="95">
        <v>195470</v>
      </c>
      <c r="BE241" s="95">
        <v>0</v>
      </c>
      <c r="BF241" s="95">
        <v>168959</v>
      </c>
      <c r="BG241" s="95">
        <v>1648000</v>
      </c>
      <c r="BH241" s="95">
        <v>113078</v>
      </c>
      <c r="BI241" s="95">
        <v>0</v>
      </c>
      <c r="BJ241" s="95">
        <v>106500</v>
      </c>
      <c r="BK241" s="95">
        <v>0</v>
      </c>
      <c r="BL241" s="95">
        <v>923992.2</v>
      </c>
      <c r="BM241" s="95">
        <v>0</v>
      </c>
      <c r="BN241" s="95">
        <v>0</v>
      </c>
      <c r="BO241" s="95">
        <v>158300</v>
      </c>
      <c r="BP241" s="95">
        <v>55100</v>
      </c>
      <c r="BQ241" s="95">
        <v>215551.14</v>
      </c>
      <c r="BR241" s="121">
        <v>5335523.5</v>
      </c>
      <c r="BS241" s="121">
        <v>724308.3</v>
      </c>
      <c r="BT241" s="121">
        <v>82000</v>
      </c>
      <c r="BU241" s="121">
        <v>402000</v>
      </c>
      <c r="BV241" s="121">
        <v>3275562.09</v>
      </c>
      <c r="BW241" s="121">
        <v>211400</v>
      </c>
      <c r="BX241" s="121">
        <v>120920</v>
      </c>
      <c r="BY241" s="121">
        <v>367270</v>
      </c>
      <c r="BZ241" s="121">
        <v>297236</v>
      </c>
      <c r="CA241" s="121">
        <v>501609</v>
      </c>
      <c r="CB241" s="121">
        <v>796410</v>
      </c>
      <c r="CC241" s="121">
        <v>388545</v>
      </c>
      <c r="CD241" s="121">
        <v>486506.25</v>
      </c>
      <c r="CE241" s="121">
        <v>743936</v>
      </c>
      <c r="CF241" s="121">
        <v>829165</v>
      </c>
      <c r="CG241" s="121">
        <v>0</v>
      </c>
      <c r="CH241" s="121">
        <v>0</v>
      </c>
      <c r="CI241" s="121">
        <v>97000</v>
      </c>
      <c r="CJ241" s="121">
        <v>5980326.2199999997</v>
      </c>
      <c r="CK241" s="121">
        <v>82979</v>
      </c>
      <c r="CL241" s="121">
        <v>37000</v>
      </c>
    </row>
    <row r="242" spans="1:90" ht="13.2" customHeight="1" x14ac:dyDescent="0.25">
      <c r="A242" s="93" t="s">
        <v>1837</v>
      </c>
      <c r="B242" s="94" t="s">
        <v>235</v>
      </c>
      <c r="C242" s="95">
        <v>-19156261.719999999</v>
      </c>
      <c r="D242" s="95">
        <v>-2674184.9500000002</v>
      </c>
      <c r="E242" s="95">
        <v>-1999212.63</v>
      </c>
      <c r="F242" s="95">
        <v>-1038475.93</v>
      </c>
      <c r="G242" s="95">
        <v>-1680522.34</v>
      </c>
      <c r="H242" s="95">
        <v>-2096398.49</v>
      </c>
      <c r="I242" s="95">
        <v>-1072554.25</v>
      </c>
      <c r="J242" s="95">
        <v>-9626394.7899999991</v>
      </c>
      <c r="K242" s="95">
        <v>-3212658.18</v>
      </c>
      <c r="L242" s="95">
        <v>-3629395.69</v>
      </c>
      <c r="M242" s="95">
        <v>-5114151.46</v>
      </c>
      <c r="N242" s="95">
        <v>-863058.68</v>
      </c>
      <c r="O242" s="95">
        <v>-10977499.779999999</v>
      </c>
      <c r="P242" s="95">
        <v>-6771918.8099999996</v>
      </c>
      <c r="Q242" s="95">
        <v>-4739744.97</v>
      </c>
      <c r="R242" s="95">
        <v>-6053292.6399999997</v>
      </c>
      <c r="S242" s="95">
        <v>-2851844</v>
      </c>
      <c r="T242" s="95">
        <v>-5578356.8099999996</v>
      </c>
      <c r="U242" s="95">
        <v>-3820057.01</v>
      </c>
      <c r="V242" s="95">
        <v>-1650268.75</v>
      </c>
      <c r="W242" s="95">
        <v>-46376945.119999997</v>
      </c>
      <c r="X242" s="95">
        <v>-2867669.8</v>
      </c>
      <c r="Y242" s="95">
        <v>-5820443.9500000002</v>
      </c>
      <c r="Z242" s="95">
        <v>-3147480.91</v>
      </c>
      <c r="AA242" s="95">
        <v>-946343.33</v>
      </c>
      <c r="AB242" s="95">
        <v>-1153442.31</v>
      </c>
      <c r="AC242" s="95">
        <v>-4447050</v>
      </c>
      <c r="AD242" s="95">
        <v>-10661433.59</v>
      </c>
      <c r="AE242" s="95">
        <v>-4132253.41</v>
      </c>
      <c r="AF242" s="95">
        <v>-2620507.1</v>
      </c>
      <c r="AG242" s="95">
        <v>-3106557</v>
      </c>
      <c r="AH242" s="95">
        <v>-5688270.4800000004</v>
      </c>
      <c r="AI242" s="95">
        <v>-2777940.6</v>
      </c>
      <c r="AJ242" s="95">
        <v>-2256804.66</v>
      </c>
      <c r="AK242" s="95">
        <v>-33656941.390000001</v>
      </c>
      <c r="AL242" s="95">
        <v>-4557534.2</v>
      </c>
      <c r="AM242" s="95">
        <v>-3062054.63</v>
      </c>
      <c r="AN242" s="95">
        <v>-10415347.880000001</v>
      </c>
      <c r="AO242" s="95">
        <v>-7188702.6500000004</v>
      </c>
      <c r="AP242" s="95">
        <v>-6184924.6699999999</v>
      </c>
      <c r="AQ242" s="95">
        <v>-1435276.15</v>
      </c>
      <c r="AR242" s="95">
        <v>-40046220.799999997</v>
      </c>
      <c r="AS242" s="95">
        <v>-4678267.45</v>
      </c>
      <c r="AT242" s="95">
        <v>-7998563.9000000004</v>
      </c>
      <c r="AU242" s="95">
        <v>-13764954.01</v>
      </c>
      <c r="AV242" s="95">
        <v>-3511745.07</v>
      </c>
      <c r="AW242" s="95">
        <v>-2372893</v>
      </c>
      <c r="AX242" s="95">
        <v>-4979185.9400000004</v>
      </c>
      <c r="AY242" s="95">
        <v>-3823219.41</v>
      </c>
      <c r="AZ242" s="95">
        <v>-3923972.09</v>
      </c>
      <c r="BA242" s="95">
        <v>-11960541.619999999</v>
      </c>
      <c r="BB242" s="95">
        <v>-6902242.9299999997</v>
      </c>
      <c r="BC242" s="95">
        <v>-11244070.609999999</v>
      </c>
      <c r="BD242" s="95">
        <v>-11973191.32</v>
      </c>
      <c r="BE242" s="95">
        <v>-380719.03</v>
      </c>
      <c r="BF242" s="95">
        <v>-2718952.26</v>
      </c>
      <c r="BG242" s="95">
        <v>-34973899.119999997</v>
      </c>
      <c r="BH242" s="95">
        <v>-2500396.29</v>
      </c>
      <c r="BI242" s="95">
        <v>-2511137.09</v>
      </c>
      <c r="BJ242" s="95">
        <v>-3946068.77</v>
      </c>
      <c r="BK242" s="95">
        <v>-2968999.32</v>
      </c>
      <c r="BL242" s="95">
        <v>-13180695.810000001</v>
      </c>
      <c r="BM242" s="95">
        <v>-7002911.4900000002</v>
      </c>
      <c r="BN242" s="95">
        <v>-6484705.71</v>
      </c>
      <c r="BO242" s="95">
        <v>-13126206.710000001</v>
      </c>
      <c r="BP242" s="95">
        <v>-5431134.75</v>
      </c>
      <c r="BQ242" s="95">
        <v>-6588971.4400000004</v>
      </c>
      <c r="BR242" s="121">
        <v>-71003971.730000004</v>
      </c>
      <c r="BS242" s="121">
        <v>-7673909.04</v>
      </c>
      <c r="BT242" s="121">
        <v>-3877883.38</v>
      </c>
      <c r="BU242" s="121">
        <v>-7560035.3600000003</v>
      </c>
      <c r="BV242" s="95">
        <v>-3518351.18</v>
      </c>
      <c r="BW242" s="121">
        <v>-3288874.51</v>
      </c>
      <c r="BX242" s="121">
        <v>-15492206.32</v>
      </c>
      <c r="BY242" s="121">
        <v>-1873309.02</v>
      </c>
      <c r="BZ242" s="121">
        <v>-3570442.41</v>
      </c>
      <c r="CA242" s="121">
        <v>-5757222.54</v>
      </c>
      <c r="CB242" s="121">
        <v>-10244038.640000001</v>
      </c>
      <c r="CC242" s="121">
        <v>-7377698.8200000003</v>
      </c>
      <c r="CD242" s="121">
        <v>-4007607.68</v>
      </c>
      <c r="CE242" s="121">
        <v>-6999200.2999999998</v>
      </c>
      <c r="CF242" s="95">
        <v>-2036656.06</v>
      </c>
      <c r="CG242" s="121">
        <v>-323850.05</v>
      </c>
      <c r="CH242" s="121">
        <v>-1919876.3</v>
      </c>
      <c r="CI242" s="121">
        <v>-1224551</v>
      </c>
      <c r="CJ242" s="95">
        <v>-8191626.54</v>
      </c>
      <c r="CK242" s="121">
        <v>-1979081.12</v>
      </c>
      <c r="CL242" s="95">
        <v>-1654666.22</v>
      </c>
    </row>
    <row r="243" spans="1:90" ht="13.2" customHeight="1" x14ac:dyDescent="0.25">
      <c r="A243" s="93" t="s">
        <v>1838</v>
      </c>
      <c r="B243" s="94" t="s">
        <v>236</v>
      </c>
      <c r="C243" s="95">
        <v>-15851388.039999999</v>
      </c>
      <c r="D243" s="95">
        <v>-7422500.1299999999</v>
      </c>
      <c r="E243" s="95">
        <v>-4077426.19</v>
      </c>
      <c r="F243" s="95">
        <v>-2087992</v>
      </c>
      <c r="G243" s="95">
        <v>-4097529.14</v>
      </c>
      <c r="H243" s="95">
        <v>-6309884.2000000002</v>
      </c>
      <c r="I243" s="95">
        <v>-11615543.550000001</v>
      </c>
      <c r="J243" s="95">
        <v>-2754843.61</v>
      </c>
      <c r="K243" s="95">
        <v>-4808682.5</v>
      </c>
      <c r="L243" s="95">
        <v>-5524555.0099999998</v>
      </c>
      <c r="M243" s="95">
        <v>-1956238.15</v>
      </c>
      <c r="N243" s="95">
        <v>-803822.8</v>
      </c>
      <c r="O243" s="95">
        <v>-19028318.949999999</v>
      </c>
      <c r="P243" s="95">
        <v>-9529320.5199999996</v>
      </c>
      <c r="Q243" s="95">
        <v>-7214200.9699999997</v>
      </c>
      <c r="R243" s="95">
        <v>-2465811.08</v>
      </c>
      <c r="S243" s="95">
        <v>-6974421</v>
      </c>
      <c r="T243" s="95">
        <v>-7782840.2999999998</v>
      </c>
      <c r="U243" s="95">
        <v>-1929989.28</v>
      </c>
      <c r="V243" s="95">
        <v>-1139738.93</v>
      </c>
      <c r="W243" s="95">
        <v>-38519855.590000004</v>
      </c>
      <c r="X243" s="95">
        <v>-2135457.25</v>
      </c>
      <c r="Y243" s="95">
        <v>-11781800.07</v>
      </c>
      <c r="Z243" s="95">
        <v>-11400975.66</v>
      </c>
      <c r="AA243" s="95">
        <v>-4225629</v>
      </c>
      <c r="AB243" s="95">
        <v>-4971853.16</v>
      </c>
      <c r="AC243" s="95">
        <v>-12982300</v>
      </c>
      <c r="AD243" s="95">
        <v>-9429814</v>
      </c>
      <c r="AE243" s="95">
        <v>-8639240.3800000008</v>
      </c>
      <c r="AF243" s="95">
        <v>-4635296.17</v>
      </c>
      <c r="AG243" s="95">
        <v>-6507379.3600000003</v>
      </c>
      <c r="AH243" s="95">
        <v>-7386492.8700000001</v>
      </c>
      <c r="AI243" s="95">
        <v>-1945515.7</v>
      </c>
      <c r="AJ243" s="95">
        <v>-602350.01</v>
      </c>
      <c r="AK243" s="95">
        <v>-27655033.190000001</v>
      </c>
      <c r="AL243" s="95">
        <v>-13000355.43</v>
      </c>
      <c r="AM243" s="95">
        <v>-4479396</v>
      </c>
      <c r="AN243" s="95">
        <v>-10835982.76</v>
      </c>
      <c r="AO243" s="95">
        <v>-5308664.6500000004</v>
      </c>
      <c r="AP243" s="95">
        <v>-9824005.3800000008</v>
      </c>
      <c r="AQ243" s="95">
        <v>-6208091.1799999997</v>
      </c>
      <c r="AR243" s="95">
        <v>-7669026.6600000001</v>
      </c>
      <c r="AS243" s="95">
        <v>-6583983</v>
      </c>
      <c r="AT243" s="95">
        <v>-8610144.3599999994</v>
      </c>
      <c r="AU243" s="95">
        <v>-11963620</v>
      </c>
      <c r="AV243" s="95">
        <v>-5241462.58</v>
      </c>
      <c r="AW243" s="95">
        <v>-3096764.67</v>
      </c>
      <c r="AX243" s="95">
        <v>-4388193.99</v>
      </c>
      <c r="AY243" s="95">
        <v>-6678912.3799999999</v>
      </c>
      <c r="AZ243" s="95">
        <v>-6340514.2699999996</v>
      </c>
      <c r="BA243" s="95">
        <v>-30659097.07</v>
      </c>
      <c r="BB243" s="95">
        <v>-11473427.789999999</v>
      </c>
      <c r="BC243" s="95">
        <v>-13321216.99</v>
      </c>
      <c r="BD243" s="95">
        <v>-7550172.6100000003</v>
      </c>
      <c r="BE243" s="95">
        <v>0</v>
      </c>
      <c r="BF243" s="95">
        <v>-3506429.09</v>
      </c>
      <c r="BG243" s="95">
        <v>-10527725.369999999</v>
      </c>
      <c r="BH243" s="95">
        <v>-5053749</v>
      </c>
      <c r="BI243" s="95">
        <v>-5810795.8399999999</v>
      </c>
      <c r="BJ243" s="95">
        <v>-29333.200000000001</v>
      </c>
      <c r="BK243" s="95">
        <v>-639336.28</v>
      </c>
      <c r="BL243" s="95">
        <v>-7671825.5</v>
      </c>
      <c r="BM243" s="95">
        <v>-9041734.8800000008</v>
      </c>
      <c r="BN243" s="95">
        <v>-3970165.68</v>
      </c>
      <c r="BO243" s="95">
        <v>-7347439.3200000003</v>
      </c>
      <c r="BP243" s="95">
        <v>-6064663.6699999999</v>
      </c>
      <c r="BQ243" s="95">
        <v>-4032062.7</v>
      </c>
      <c r="BR243" s="121">
        <v>-49536723.090000004</v>
      </c>
      <c r="BS243" s="95">
        <v>-3384545.96</v>
      </c>
      <c r="BT243" s="121">
        <v>-7769994</v>
      </c>
      <c r="BU243" s="121">
        <v>-9783357.4600000009</v>
      </c>
      <c r="BV243" s="95">
        <v>-2555424.85</v>
      </c>
      <c r="BW243" s="121">
        <v>-8023995.1699999999</v>
      </c>
      <c r="BX243" s="121">
        <v>-9880388.6199999992</v>
      </c>
      <c r="BY243" s="95">
        <v>-2277997</v>
      </c>
      <c r="BZ243" s="121">
        <v>-5522493</v>
      </c>
      <c r="CA243" s="95">
        <v>-5172673.04</v>
      </c>
      <c r="CB243" s="95">
        <v>-5457143.8399999999</v>
      </c>
      <c r="CC243" s="95">
        <v>-11381723.630000001</v>
      </c>
      <c r="CD243" s="95">
        <v>-11140650.619999999</v>
      </c>
      <c r="CE243" s="121">
        <v>-4576542.8899999997</v>
      </c>
      <c r="CF243" s="121">
        <v>-2726899</v>
      </c>
      <c r="CG243" s="95">
        <v>-4273878.34</v>
      </c>
      <c r="CH243" s="95">
        <v>-7339212.2199999997</v>
      </c>
      <c r="CI243" s="95">
        <v>-1287532.26</v>
      </c>
      <c r="CJ243" s="95">
        <v>-14339677.84</v>
      </c>
      <c r="CK243" s="95">
        <v>-2731297.17</v>
      </c>
      <c r="CL243" s="121">
        <v>-163565.72</v>
      </c>
    </row>
    <row r="244" spans="1:90" ht="13.2" customHeight="1" x14ac:dyDescent="0.25">
      <c r="A244" s="93" t="s">
        <v>1839</v>
      </c>
      <c r="B244" s="94" t="s">
        <v>237</v>
      </c>
      <c r="C244" s="95">
        <v>-7277655.6900000004</v>
      </c>
      <c r="D244" s="95">
        <v>-1411350.5</v>
      </c>
      <c r="E244" s="95">
        <v>-462807.8</v>
      </c>
      <c r="F244" s="95">
        <v>-2533259.5</v>
      </c>
      <c r="G244" s="95">
        <v>-1862788.39</v>
      </c>
      <c r="H244" s="95">
        <v>-1139808.3600000001</v>
      </c>
      <c r="I244" s="95">
        <v>-363692.91</v>
      </c>
      <c r="J244" s="95">
        <v>-1474436.79</v>
      </c>
      <c r="K244" s="95">
        <v>-691761.67</v>
      </c>
      <c r="L244" s="95">
        <v>-496298.47</v>
      </c>
      <c r="M244" s="95">
        <v>-3165527.24</v>
      </c>
      <c r="N244" s="95">
        <v>-50665.4</v>
      </c>
      <c r="O244" s="95">
        <v>-2431426.0499999998</v>
      </c>
      <c r="P244" s="95">
        <v>-548903.21</v>
      </c>
      <c r="Q244" s="95">
        <v>-280061.37</v>
      </c>
      <c r="R244" s="95">
        <v>-4545581.42</v>
      </c>
      <c r="S244" s="95">
        <v>-3366993.36</v>
      </c>
      <c r="T244" s="95">
        <v>-3221166.68</v>
      </c>
      <c r="U244" s="95">
        <v>-1424693.89</v>
      </c>
      <c r="V244" s="95">
        <v>-990833.47</v>
      </c>
      <c r="W244" s="95">
        <v>-10911478.92</v>
      </c>
      <c r="X244" s="95">
        <v>-1723041.91</v>
      </c>
      <c r="Y244" s="95">
        <v>-1525187.58</v>
      </c>
      <c r="Z244" s="95">
        <v>-1478809.62</v>
      </c>
      <c r="AA244" s="95">
        <v>-374335.88</v>
      </c>
      <c r="AB244" s="95">
        <v>-85656.04</v>
      </c>
      <c r="AC244" s="95">
        <v>-5442642</v>
      </c>
      <c r="AD244" s="95">
        <v>-531677.67000000004</v>
      </c>
      <c r="AE244" s="95">
        <v>-3151218</v>
      </c>
      <c r="AF244" s="95">
        <v>-719497.6</v>
      </c>
      <c r="AG244" s="95">
        <v>-290576.32</v>
      </c>
      <c r="AH244" s="95">
        <v>-951644.61</v>
      </c>
      <c r="AI244" s="95">
        <v>-503023.09</v>
      </c>
      <c r="AJ244" s="95">
        <v>-453687.33</v>
      </c>
      <c r="AK244" s="95">
        <v>-7844071.7800000003</v>
      </c>
      <c r="AL244" s="95">
        <v>-3236113.8</v>
      </c>
      <c r="AM244" s="95">
        <v>-1790849</v>
      </c>
      <c r="AN244" s="95">
        <v>-1878567</v>
      </c>
      <c r="AO244" s="95">
        <v>-2327590.41</v>
      </c>
      <c r="AP244" s="95">
        <v>-1742366.04</v>
      </c>
      <c r="AQ244" s="95">
        <v>-1040295.29</v>
      </c>
      <c r="AR244" s="95">
        <v>-2125640.6800000002</v>
      </c>
      <c r="AS244" s="95">
        <v>-937102.9</v>
      </c>
      <c r="AT244" s="95">
        <v>-1297062.23</v>
      </c>
      <c r="AU244" s="95">
        <v>-3495051.1</v>
      </c>
      <c r="AV244" s="95">
        <v>-2725648</v>
      </c>
      <c r="AW244" s="95">
        <v>-1944774.23</v>
      </c>
      <c r="AX244" s="95">
        <v>-409373.01</v>
      </c>
      <c r="AY244" s="95">
        <v>-2872040.94</v>
      </c>
      <c r="AZ244" s="95">
        <v>-308105.90000000002</v>
      </c>
      <c r="BA244" s="95">
        <v>-2698352.48</v>
      </c>
      <c r="BB244" s="95">
        <v>-3991192.15</v>
      </c>
      <c r="BC244" s="95">
        <v>-939948.5</v>
      </c>
      <c r="BD244" s="95">
        <v>-1806913.4</v>
      </c>
      <c r="BE244" s="95">
        <v>-393527.6</v>
      </c>
      <c r="BF244" s="95">
        <v>-496408.11</v>
      </c>
      <c r="BG244" s="95">
        <v>-4556014.22</v>
      </c>
      <c r="BH244" s="95">
        <v>-205065.62</v>
      </c>
      <c r="BI244" s="95">
        <v>-1076213.44</v>
      </c>
      <c r="BJ244" s="95">
        <v>-608621.68999999994</v>
      </c>
      <c r="BK244" s="95">
        <v>-103374.54</v>
      </c>
      <c r="BL244" s="95">
        <v>-1661318.31</v>
      </c>
      <c r="BM244" s="95">
        <v>-1087914.58</v>
      </c>
      <c r="BN244" s="95">
        <v>-3308430.62</v>
      </c>
      <c r="BO244" s="95">
        <v>-2018046.73</v>
      </c>
      <c r="BP244" s="95">
        <v>-1830591.57</v>
      </c>
      <c r="BQ244" s="95">
        <v>-2020425.21</v>
      </c>
      <c r="BR244" s="121">
        <v>-26066339.629999999</v>
      </c>
      <c r="BS244" s="121">
        <v>-2068624.06</v>
      </c>
      <c r="BT244" s="121">
        <v>-630300.41</v>
      </c>
      <c r="BU244" s="121">
        <v>-4281274.6100000003</v>
      </c>
      <c r="BV244" s="121">
        <v>-994892.68</v>
      </c>
      <c r="BW244" s="121">
        <v>-479466.36</v>
      </c>
      <c r="BX244" s="121">
        <v>-3972137.13</v>
      </c>
      <c r="BY244" s="121">
        <v>-662625.61</v>
      </c>
      <c r="BZ244" s="121">
        <v>-435039.75</v>
      </c>
      <c r="CA244" s="121">
        <v>-2163589.9500000002</v>
      </c>
      <c r="CB244" s="121">
        <v>-3703892.88</v>
      </c>
      <c r="CC244" s="121">
        <v>-1329581.75</v>
      </c>
      <c r="CD244" s="121">
        <v>-1117704.93</v>
      </c>
      <c r="CE244" s="121">
        <v>-514490.81</v>
      </c>
      <c r="CF244" s="121">
        <v>-1580945.6</v>
      </c>
      <c r="CG244" s="121">
        <v>-39865.4</v>
      </c>
      <c r="CH244" s="121">
        <v>-1161669.01</v>
      </c>
      <c r="CI244" s="121">
        <v>-510290.96</v>
      </c>
      <c r="CJ244" s="121">
        <v>-3881468.99</v>
      </c>
      <c r="CK244" s="121">
        <v>-275555.7</v>
      </c>
      <c r="CL244" s="121">
        <v>-371755.1</v>
      </c>
    </row>
    <row r="245" spans="1:90" ht="13.2" customHeight="1" x14ac:dyDescent="0.25">
      <c r="A245" s="93" t="s">
        <v>1840</v>
      </c>
      <c r="B245" s="94" t="s">
        <v>238</v>
      </c>
      <c r="C245" s="95">
        <v>-3854910.15</v>
      </c>
      <c r="D245" s="95">
        <v>-348722.13</v>
      </c>
      <c r="E245" s="95">
        <v>-492962.6</v>
      </c>
      <c r="F245" s="95">
        <v>-218648.74</v>
      </c>
      <c r="G245" s="95">
        <v>-274020.24</v>
      </c>
      <c r="H245" s="95">
        <v>-440565.46</v>
      </c>
      <c r="I245" s="95">
        <v>-152722.26</v>
      </c>
      <c r="J245" s="95">
        <v>-404265.93</v>
      </c>
      <c r="K245" s="95">
        <v>-402281.44</v>
      </c>
      <c r="L245" s="95">
        <v>-634578.29</v>
      </c>
      <c r="M245" s="95">
        <v>-1133349.81</v>
      </c>
      <c r="N245" s="95">
        <v>-106254.02</v>
      </c>
      <c r="O245" s="95">
        <v>-1183417.44</v>
      </c>
      <c r="P245" s="95">
        <v>-492919.97</v>
      </c>
      <c r="Q245" s="95">
        <v>-554316.56000000006</v>
      </c>
      <c r="R245" s="95">
        <v>-1094722.8400000001</v>
      </c>
      <c r="S245" s="95">
        <v>-857227.85</v>
      </c>
      <c r="T245" s="95">
        <v>-587734.84</v>
      </c>
      <c r="U245" s="95">
        <v>-544925.57999999996</v>
      </c>
      <c r="V245" s="95">
        <v>-297240.87</v>
      </c>
      <c r="W245" s="95">
        <v>-3243828.05</v>
      </c>
      <c r="X245" s="95">
        <v>-286352.26</v>
      </c>
      <c r="Y245" s="95">
        <v>-734734.42</v>
      </c>
      <c r="Z245" s="95">
        <v>-505091.48</v>
      </c>
      <c r="AA245" s="95">
        <v>-127326.09</v>
      </c>
      <c r="AB245" s="95">
        <v>-337520.48</v>
      </c>
      <c r="AC245" s="95">
        <v>-446681.41</v>
      </c>
      <c r="AD245" s="95">
        <v>-1044909.5</v>
      </c>
      <c r="AE245" s="95">
        <v>-238747.72</v>
      </c>
      <c r="AF245" s="95">
        <v>-611256.07999999996</v>
      </c>
      <c r="AG245" s="95">
        <v>-267104.34999999998</v>
      </c>
      <c r="AH245" s="95">
        <v>-410575.18</v>
      </c>
      <c r="AI245" s="95">
        <v>-380062.68</v>
      </c>
      <c r="AJ245" s="95">
        <v>-146654.66</v>
      </c>
      <c r="AK245" s="95">
        <v>-4741237.3499999996</v>
      </c>
      <c r="AL245" s="95">
        <v>-909581.17</v>
      </c>
      <c r="AM245" s="95">
        <v>-552621.64</v>
      </c>
      <c r="AN245" s="95">
        <v>-1261343.01</v>
      </c>
      <c r="AO245" s="95">
        <v>-1504582.24</v>
      </c>
      <c r="AP245" s="95">
        <v>-756568.7</v>
      </c>
      <c r="AQ245" s="95">
        <v>-818884.36</v>
      </c>
      <c r="AR245" s="95">
        <v>-3694237.87</v>
      </c>
      <c r="AS245" s="95">
        <v>-683015.59</v>
      </c>
      <c r="AT245" s="95">
        <v>-1468149.56</v>
      </c>
      <c r="AU245" s="95">
        <v>-677629.02</v>
      </c>
      <c r="AV245" s="95">
        <v>-520936.78</v>
      </c>
      <c r="AW245" s="95">
        <v>-347803.98</v>
      </c>
      <c r="AX245" s="95">
        <v>-545616</v>
      </c>
      <c r="AY245" s="95">
        <v>-305776.63</v>
      </c>
      <c r="AZ245" s="95">
        <v>-526877.76</v>
      </c>
      <c r="BA245" s="95">
        <v>-659430.9</v>
      </c>
      <c r="BB245" s="95">
        <v>-866759.67</v>
      </c>
      <c r="BC245" s="95">
        <v>-3258093.99</v>
      </c>
      <c r="BD245" s="95">
        <v>-1158635.03</v>
      </c>
      <c r="BE245" s="95">
        <v>-249142.69</v>
      </c>
      <c r="BF245" s="95">
        <v>-707054.95</v>
      </c>
      <c r="BG245" s="95">
        <v>-898506.07</v>
      </c>
      <c r="BH245" s="95">
        <v>-242756.85</v>
      </c>
      <c r="BI245" s="95">
        <v>-480399.56</v>
      </c>
      <c r="BJ245" s="95">
        <v>-1355738.26</v>
      </c>
      <c r="BK245" s="95">
        <v>-1042212.05</v>
      </c>
      <c r="BL245" s="95">
        <v>-2954064.33</v>
      </c>
      <c r="BM245" s="95">
        <v>-273865</v>
      </c>
      <c r="BN245" s="95">
        <v>-716676.18</v>
      </c>
      <c r="BO245" s="95">
        <v>-1236504.17</v>
      </c>
      <c r="BP245" s="95">
        <v>-471299.76</v>
      </c>
      <c r="BQ245" s="95">
        <v>-685108.5</v>
      </c>
      <c r="BR245" s="121">
        <v>-10349056.01</v>
      </c>
      <c r="BS245" s="121">
        <v>-696880.4</v>
      </c>
      <c r="BT245" s="121">
        <v>-1362243.99</v>
      </c>
      <c r="BU245" s="121">
        <v>-1581596.29</v>
      </c>
      <c r="BV245" s="121">
        <v>-491168.42</v>
      </c>
      <c r="BW245" s="121">
        <v>-480289.77</v>
      </c>
      <c r="BX245" s="121">
        <v>-3579624.12</v>
      </c>
      <c r="BY245" s="121">
        <v>-229246.72</v>
      </c>
      <c r="BZ245" s="121">
        <v>-973799.67</v>
      </c>
      <c r="CA245" s="121">
        <v>-1492067.2</v>
      </c>
      <c r="CB245" s="121">
        <v>-126275</v>
      </c>
      <c r="CC245" s="121">
        <v>-1702409.03</v>
      </c>
      <c r="CD245" s="121">
        <v>-222535.27</v>
      </c>
      <c r="CE245" s="121">
        <v>-2609166.4300000002</v>
      </c>
      <c r="CF245" s="121">
        <v>-663575</v>
      </c>
      <c r="CG245" s="121">
        <v>-18795.400000000001</v>
      </c>
      <c r="CH245" s="121">
        <v>-18197.5</v>
      </c>
      <c r="CI245" s="121">
        <v>-228909.66</v>
      </c>
      <c r="CJ245" s="121">
        <v>-2102755.27</v>
      </c>
      <c r="CK245" s="121">
        <v>-848610.38</v>
      </c>
      <c r="CL245" s="121">
        <v>-201549.98</v>
      </c>
    </row>
    <row r="246" spans="1:90" ht="13.2" customHeight="1" x14ac:dyDescent="0.25">
      <c r="A246" s="93" t="s">
        <v>1841</v>
      </c>
      <c r="B246" s="94" t="s">
        <v>239</v>
      </c>
      <c r="C246" s="95">
        <v>-1602848.27</v>
      </c>
      <c r="D246" s="95">
        <v>-1004448.88</v>
      </c>
      <c r="E246" s="95">
        <v>-206916.1</v>
      </c>
      <c r="F246" s="95">
        <v>-14299</v>
      </c>
      <c r="G246" s="95">
        <v>-45950.98</v>
      </c>
      <c r="H246" s="95">
        <v>-52650</v>
      </c>
      <c r="I246" s="95">
        <v>-135744.92000000001</v>
      </c>
      <c r="J246" s="95">
        <v>-193884.7</v>
      </c>
      <c r="K246" s="95">
        <v>-63617.33</v>
      </c>
      <c r="L246" s="95">
        <v>-265694.09000000003</v>
      </c>
      <c r="M246" s="95">
        <v>-563585.75</v>
      </c>
      <c r="N246" s="95">
        <v>0</v>
      </c>
      <c r="O246" s="95">
        <v>-662366.11</v>
      </c>
      <c r="P246" s="95">
        <v>-222176</v>
      </c>
      <c r="Q246" s="95">
        <v>-72036.710000000006</v>
      </c>
      <c r="R246" s="95">
        <v>-39935</v>
      </c>
      <c r="S246" s="95">
        <v>-126507.5</v>
      </c>
      <c r="T246" s="95">
        <v>-380274.49</v>
      </c>
      <c r="U246" s="95">
        <v>-692716.91</v>
      </c>
      <c r="V246" s="95">
        <v>0</v>
      </c>
      <c r="W246" s="95">
        <v>-2155388</v>
      </c>
      <c r="X246" s="95">
        <v>-425865</v>
      </c>
      <c r="Y246" s="95">
        <v>-276992</v>
      </c>
      <c r="Z246" s="95">
        <v>-104998.92</v>
      </c>
      <c r="AA246" s="95">
        <v>-249335.51</v>
      </c>
      <c r="AB246" s="95">
        <v>-158141.79</v>
      </c>
      <c r="AC246" s="95">
        <v>-1167025.55</v>
      </c>
      <c r="AD246" s="95">
        <v>-334090.88</v>
      </c>
      <c r="AE246" s="95">
        <v>-1003650</v>
      </c>
      <c r="AF246" s="95">
        <v>-560246.52</v>
      </c>
      <c r="AG246" s="95">
        <v>-426206.57</v>
      </c>
      <c r="AH246" s="95">
        <v>-492274.56</v>
      </c>
      <c r="AI246" s="95">
        <v>-370287</v>
      </c>
      <c r="AJ246" s="95">
        <v>-15598</v>
      </c>
      <c r="AK246" s="95">
        <v>-499888.73</v>
      </c>
      <c r="AL246" s="95">
        <v>0</v>
      </c>
      <c r="AM246" s="95">
        <v>-446242</v>
      </c>
      <c r="AN246" s="95">
        <v>-401323.12</v>
      </c>
      <c r="AO246" s="95">
        <v>-77595</v>
      </c>
      <c r="AP246" s="95">
        <v>-363160</v>
      </c>
      <c r="AQ246" s="95">
        <v>-98765.67</v>
      </c>
      <c r="AR246" s="95">
        <v>-908413.32</v>
      </c>
      <c r="AS246" s="95">
        <v>-105001.21</v>
      </c>
      <c r="AT246" s="95">
        <v>-84276.32</v>
      </c>
      <c r="AU246" s="95">
        <v>-353570.09</v>
      </c>
      <c r="AV246" s="95">
        <v>-417779</v>
      </c>
      <c r="AW246" s="95">
        <v>-532478.75</v>
      </c>
      <c r="AX246" s="95">
        <v>0</v>
      </c>
      <c r="AY246" s="95">
        <v>-397435.29</v>
      </c>
      <c r="AZ246" s="95">
        <v>-322604.19</v>
      </c>
      <c r="BA246" s="95">
        <v>-458913</v>
      </c>
      <c r="BB246" s="95">
        <v>-560904.66</v>
      </c>
      <c r="BC246" s="95">
        <v>-67918</v>
      </c>
      <c r="BD246" s="95">
        <v>-358610.49</v>
      </c>
      <c r="BE246" s="95">
        <v>-40076.910000000003</v>
      </c>
      <c r="BF246" s="95">
        <v>-428384.99</v>
      </c>
      <c r="BG246" s="95">
        <v>-414738.07</v>
      </c>
      <c r="BH246" s="95">
        <v>-75267.39</v>
      </c>
      <c r="BI246" s="95">
        <v>-35538</v>
      </c>
      <c r="BJ246" s="95">
        <v>-21800</v>
      </c>
      <c r="BK246" s="95">
        <v>-116791</v>
      </c>
      <c r="BL246" s="95">
        <v>-1130248.58</v>
      </c>
      <c r="BM246" s="95">
        <v>-30130.63</v>
      </c>
      <c r="BN246" s="95">
        <v>-318208.01</v>
      </c>
      <c r="BO246" s="95">
        <v>-98722.06</v>
      </c>
      <c r="BP246" s="95">
        <v>-1069629</v>
      </c>
      <c r="BQ246" s="95">
        <v>-184005.47</v>
      </c>
      <c r="BR246" s="121">
        <v>-6581296.04</v>
      </c>
      <c r="BS246" s="121">
        <v>-9449</v>
      </c>
      <c r="BT246" s="121">
        <v>-263788</v>
      </c>
      <c r="BU246" s="121">
        <v>-684440.78</v>
      </c>
      <c r="BV246" s="121">
        <v>0</v>
      </c>
      <c r="BW246" s="121">
        <v>-173731.87</v>
      </c>
      <c r="BX246" s="121">
        <v>-16797</v>
      </c>
      <c r="BY246" s="121">
        <v>-142075.74</v>
      </c>
      <c r="BZ246" s="121">
        <v>-31799.03</v>
      </c>
      <c r="CA246" s="121">
        <v>-178022.95</v>
      </c>
      <c r="CB246" s="121">
        <v>-28897</v>
      </c>
      <c r="CC246" s="121">
        <v>-415992</v>
      </c>
      <c r="CD246" s="121">
        <v>-116506.63</v>
      </c>
      <c r="CE246" s="121">
        <v>-15031</v>
      </c>
      <c r="CF246" s="121">
        <v>-11013.33</v>
      </c>
      <c r="CG246" s="121">
        <v>-9978.4699999999993</v>
      </c>
      <c r="CH246" s="121">
        <v>-91062.84</v>
      </c>
      <c r="CI246" s="121">
        <v>-130400.06</v>
      </c>
      <c r="CJ246" s="121">
        <v>0</v>
      </c>
      <c r="CK246" s="121">
        <v>-33186.879999999997</v>
      </c>
      <c r="CL246" s="121">
        <v>0</v>
      </c>
    </row>
    <row r="247" spans="1:90" ht="13.2" customHeight="1" x14ac:dyDescent="0.25">
      <c r="A247" s="93" t="s">
        <v>1842</v>
      </c>
      <c r="B247" s="94" t="s">
        <v>240</v>
      </c>
      <c r="C247" s="95">
        <v>-356400.87</v>
      </c>
      <c r="D247" s="95">
        <v>-19484.669999999998</v>
      </c>
      <c r="E247" s="95">
        <v>0</v>
      </c>
      <c r="F247" s="95">
        <v>0</v>
      </c>
      <c r="G247" s="95">
        <v>0</v>
      </c>
      <c r="H247" s="95">
        <v>0</v>
      </c>
      <c r="I247" s="95">
        <v>-25924.34</v>
      </c>
      <c r="J247" s="95">
        <v>0</v>
      </c>
      <c r="K247" s="95">
        <v>0</v>
      </c>
      <c r="L247" s="95">
        <v>-3903.93</v>
      </c>
      <c r="M247" s="95">
        <v>-56885</v>
      </c>
      <c r="N247" s="95">
        <v>0</v>
      </c>
      <c r="O247" s="95">
        <v>-119000.34</v>
      </c>
      <c r="P247" s="95">
        <v>-5989</v>
      </c>
      <c r="Q247" s="95">
        <v>-30921</v>
      </c>
      <c r="R247" s="95">
        <v>-24897</v>
      </c>
      <c r="S247" s="95">
        <v>-3333.33</v>
      </c>
      <c r="T247" s="95">
        <v>-43621.17</v>
      </c>
      <c r="U247" s="95">
        <v>0</v>
      </c>
      <c r="V247" s="95">
        <v>0</v>
      </c>
      <c r="W247" s="95">
        <v>0</v>
      </c>
      <c r="X247" s="95">
        <v>-103385</v>
      </c>
      <c r="Y247" s="95">
        <v>0</v>
      </c>
      <c r="Z247" s="95">
        <v>-27999</v>
      </c>
      <c r="AA247" s="95">
        <v>-9279</v>
      </c>
      <c r="AB247" s="95">
        <v>0</v>
      </c>
      <c r="AC247" s="95">
        <v>-443330.21</v>
      </c>
      <c r="AD247" s="95">
        <v>-170380.33</v>
      </c>
      <c r="AE247" s="95">
        <v>-24074</v>
      </c>
      <c r="AF247" s="95">
        <v>-1639913.69</v>
      </c>
      <c r="AG247" s="95">
        <v>-40997</v>
      </c>
      <c r="AH247" s="95">
        <v>-18689</v>
      </c>
      <c r="AI247" s="95">
        <v>0</v>
      </c>
      <c r="AJ247" s="95">
        <v>-80826</v>
      </c>
      <c r="AK247" s="95">
        <v>-189808.36</v>
      </c>
      <c r="AL247" s="95">
        <v>-417697</v>
      </c>
      <c r="AM247" s="95">
        <v>-48161</v>
      </c>
      <c r="AN247" s="95">
        <v>0</v>
      </c>
      <c r="AO247" s="95">
        <v>0</v>
      </c>
      <c r="AP247" s="95">
        <v>-23228</v>
      </c>
      <c r="AQ247" s="95">
        <v>0</v>
      </c>
      <c r="AR247" s="95">
        <v>-49646</v>
      </c>
      <c r="AS247" s="95">
        <v>0</v>
      </c>
      <c r="AT247" s="95">
        <v>-26196</v>
      </c>
      <c r="AU247" s="95">
        <v>-86357</v>
      </c>
      <c r="AV247" s="95">
        <v>-13449</v>
      </c>
      <c r="AW247" s="95">
        <v>-54995</v>
      </c>
      <c r="AX247" s="95">
        <v>-13499</v>
      </c>
      <c r="AY247" s="95">
        <v>0</v>
      </c>
      <c r="AZ247" s="95">
        <v>0</v>
      </c>
      <c r="BA247" s="95">
        <v>-1241346.5</v>
      </c>
      <c r="BB247" s="95">
        <v>-219794.11</v>
      </c>
      <c r="BC247" s="95">
        <v>0</v>
      </c>
      <c r="BD247" s="95">
        <v>-22952</v>
      </c>
      <c r="BE247" s="95">
        <v>0</v>
      </c>
      <c r="BF247" s="95">
        <v>0</v>
      </c>
      <c r="BG247" s="95">
        <v>-588494.22</v>
      </c>
      <c r="BH247" s="95">
        <v>-131724</v>
      </c>
      <c r="BI247" s="95">
        <v>-42775.08</v>
      </c>
      <c r="BJ247" s="95">
        <v>-63949.75</v>
      </c>
      <c r="BK247" s="95">
        <v>-53327</v>
      </c>
      <c r="BL247" s="95">
        <v>0</v>
      </c>
      <c r="BM247" s="95">
        <v>-127553</v>
      </c>
      <c r="BN247" s="95">
        <v>-15949</v>
      </c>
      <c r="BO247" s="95">
        <v>0</v>
      </c>
      <c r="BP247" s="95">
        <v>0</v>
      </c>
      <c r="BQ247" s="95">
        <v>-86844</v>
      </c>
      <c r="BR247" s="121">
        <v>-10198</v>
      </c>
      <c r="BS247" s="95">
        <v>0</v>
      </c>
      <c r="BT247" s="121">
        <v>-170848.38</v>
      </c>
      <c r="BU247" s="121">
        <v>-115511.8</v>
      </c>
      <c r="BV247" s="121">
        <v>0</v>
      </c>
      <c r="BW247" s="121">
        <v>-119114.78</v>
      </c>
      <c r="BX247" s="121">
        <v>-29477.5</v>
      </c>
      <c r="BY247" s="121">
        <v>0</v>
      </c>
      <c r="BZ247" s="121">
        <v>-15106</v>
      </c>
      <c r="CA247" s="121">
        <v>-36000</v>
      </c>
      <c r="CB247" s="121">
        <v>0</v>
      </c>
      <c r="CC247" s="121">
        <v>0</v>
      </c>
      <c r="CD247" s="121">
        <v>0</v>
      </c>
      <c r="CE247" s="121">
        <v>-53385.919999999998</v>
      </c>
      <c r="CF247" s="121">
        <v>-57889</v>
      </c>
      <c r="CG247" s="121">
        <v>-7516.26</v>
      </c>
      <c r="CH247" s="95">
        <v>0</v>
      </c>
      <c r="CI247" s="121">
        <v>-5000</v>
      </c>
      <c r="CJ247" s="121">
        <v>0</v>
      </c>
      <c r="CK247" s="121">
        <v>0</v>
      </c>
      <c r="CL247" s="95">
        <v>-379888.01</v>
      </c>
    </row>
    <row r="248" spans="1:90" ht="13.2" customHeight="1" x14ac:dyDescent="0.25">
      <c r="A248" s="93" t="s">
        <v>1843</v>
      </c>
      <c r="B248" s="94" t="s">
        <v>241</v>
      </c>
      <c r="C248" s="95">
        <v>-275524213.22000003</v>
      </c>
      <c r="D248" s="95">
        <v>-17516985.550000001</v>
      </c>
      <c r="E248" s="95">
        <v>-18674144.23</v>
      </c>
      <c r="F248" s="95">
        <v>-17874539.41</v>
      </c>
      <c r="G248" s="95">
        <v>-7041585.5800000001</v>
      </c>
      <c r="H248" s="95">
        <v>-21590417.25</v>
      </c>
      <c r="I248" s="95">
        <v>-27154896.829999998</v>
      </c>
      <c r="J248" s="95">
        <v>-57140330.829999998</v>
      </c>
      <c r="K248" s="95">
        <v>-17274354.68</v>
      </c>
      <c r="L248" s="95">
        <v>-21059491.719999999</v>
      </c>
      <c r="M248" s="95">
        <v>-64271869.579999998</v>
      </c>
      <c r="N248" s="95">
        <v>-4822387.3499999996</v>
      </c>
      <c r="O248" s="95">
        <v>-233632558.96000001</v>
      </c>
      <c r="P248" s="95">
        <v>-34336055.899999999</v>
      </c>
      <c r="Q248" s="95">
        <v>-19699348.469999999</v>
      </c>
      <c r="R248" s="95">
        <v>-75915253.819999993</v>
      </c>
      <c r="S248" s="95">
        <v>-21786918.52</v>
      </c>
      <c r="T248" s="95">
        <v>-28502698.629999999</v>
      </c>
      <c r="U248" s="95">
        <v>-15414620.4</v>
      </c>
      <c r="V248" s="95">
        <v>-10940506.140000001</v>
      </c>
      <c r="W248" s="95">
        <v>-401000249.97000003</v>
      </c>
      <c r="X248" s="95">
        <v>-13010163.060000001</v>
      </c>
      <c r="Y248" s="95">
        <v>-31653311.829999998</v>
      </c>
      <c r="Z248" s="95">
        <v>-20636028.859999999</v>
      </c>
      <c r="AA248" s="95">
        <v>-9625990.2899999991</v>
      </c>
      <c r="AB248" s="95">
        <v>-12114313.07</v>
      </c>
      <c r="AC248" s="95">
        <v>-23718051.210000001</v>
      </c>
      <c r="AD248" s="95">
        <v>-88184179.530000001</v>
      </c>
      <c r="AE248" s="95">
        <v>-27074278.280000001</v>
      </c>
      <c r="AF248" s="95">
        <v>-16420554.119999999</v>
      </c>
      <c r="AG248" s="95">
        <v>-15373355.279999999</v>
      </c>
      <c r="AH248" s="95">
        <v>-43705087.719999999</v>
      </c>
      <c r="AI248" s="95">
        <v>-18430148.710000001</v>
      </c>
      <c r="AJ248" s="95">
        <v>-15147356.960000001</v>
      </c>
      <c r="AK248" s="95">
        <v>-738286619.71000004</v>
      </c>
      <c r="AL248" s="95">
        <v>-35106254.539999999</v>
      </c>
      <c r="AM248" s="95">
        <v>-19415492.399999999</v>
      </c>
      <c r="AN248" s="95">
        <v>-46494734.109999999</v>
      </c>
      <c r="AO248" s="95">
        <v>-61881759.490000002</v>
      </c>
      <c r="AP248" s="95">
        <v>-25737415.989999998</v>
      </c>
      <c r="AQ248" s="95">
        <v>-15235564.310000001</v>
      </c>
      <c r="AR248" s="95">
        <v>-183533877.81</v>
      </c>
      <c r="AS248" s="95">
        <v>-22844568.879999999</v>
      </c>
      <c r="AT248" s="95">
        <v>-45936099.850000001</v>
      </c>
      <c r="AU248" s="95">
        <v>-42580752.060000002</v>
      </c>
      <c r="AV248" s="95">
        <v>-18368197.09</v>
      </c>
      <c r="AW248" s="95">
        <v>-17550419.41</v>
      </c>
      <c r="AX248" s="95">
        <v>-35272523.090000004</v>
      </c>
      <c r="AY248" s="95">
        <v>-28118555.199999999</v>
      </c>
      <c r="AZ248" s="95">
        <v>-16572171.1</v>
      </c>
      <c r="BA248" s="95">
        <v>-196115411.13</v>
      </c>
      <c r="BB248" s="95">
        <v>-33854919.780000001</v>
      </c>
      <c r="BC248" s="95">
        <v>-324623475.99000001</v>
      </c>
      <c r="BD248" s="95">
        <v>-61759611.149999999</v>
      </c>
      <c r="BE248" s="95">
        <v>-8041851.96</v>
      </c>
      <c r="BF248" s="95">
        <v>-27817334.829999998</v>
      </c>
      <c r="BG248" s="95">
        <v>-245187193.08000001</v>
      </c>
      <c r="BH248" s="95">
        <v>-11618199.67</v>
      </c>
      <c r="BI248" s="95">
        <v>-10403091.800000001</v>
      </c>
      <c r="BJ248" s="95">
        <v>-10175457.02</v>
      </c>
      <c r="BK248" s="95">
        <v>-14085412.470000001</v>
      </c>
      <c r="BL248" s="95">
        <v>-175009377.21000001</v>
      </c>
      <c r="BM248" s="95">
        <v>-44193712.479999997</v>
      </c>
      <c r="BN248" s="95">
        <v>-28680392.289999999</v>
      </c>
      <c r="BO248" s="95">
        <v>-64669548.509999998</v>
      </c>
      <c r="BP248" s="95">
        <v>-32664708.859999999</v>
      </c>
      <c r="BQ248" s="95">
        <v>-21046389.57</v>
      </c>
      <c r="BR248" s="95">
        <v>-1273990597.77</v>
      </c>
      <c r="BS248" s="95">
        <v>-29312835.379999999</v>
      </c>
      <c r="BT248" s="95">
        <v>-31064523.579999998</v>
      </c>
      <c r="BU248" s="95">
        <v>-151474441.44</v>
      </c>
      <c r="BV248" s="95">
        <v>-8604368.0099999998</v>
      </c>
      <c r="BW248" s="95">
        <v>-18130000.440000001</v>
      </c>
      <c r="BX248" s="95">
        <v>-75803443.200000003</v>
      </c>
      <c r="BY248" s="95">
        <v>-12580105.630000001</v>
      </c>
      <c r="BZ248" s="95">
        <v>-12395274.279999999</v>
      </c>
      <c r="CA248" s="95">
        <v>-25947257.199999999</v>
      </c>
      <c r="CB248" s="95">
        <v>-37692217.780000001</v>
      </c>
      <c r="CC248" s="95">
        <v>-84269771.209999993</v>
      </c>
      <c r="CD248" s="95">
        <v>-31885490.73</v>
      </c>
      <c r="CE248" s="95">
        <v>-55947757.060000002</v>
      </c>
      <c r="CF248" s="95">
        <v>-16865679.23</v>
      </c>
      <c r="CG248" s="95">
        <v>-5859032.9100000001</v>
      </c>
      <c r="CH248" s="95">
        <v>-16373465.82</v>
      </c>
      <c r="CI248" s="95">
        <v>-8368831</v>
      </c>
      <c r="CJ248" s="95">
        <v>-117603420.43000001</v>
      </c>
      <c r="CK248" s="95">
        <v>-20585367.050000001</v>
      </c>
      <c r="CL248" s="95">
        <v>-8691249.6699999999</v>
      </c>
    </row>
    <row r="249" spans="1:90" ht="13.2" customHeight="1" x14ac:dyDescent="0.25">
      <c r="A249" s="93" t="s">
        <v>1844</v>
      </c>
      <c r="B249" s="94" t="s">
        <v>242</v>
      </c>
      <c r="C249" s="95">
        <v>-15531181.619999999</v>
      </c>
      <c r="D249" s="95">
        <v>-1701024.8</v>
      </c>
      <c r="E249" s="95">
        <v>-1456505.89</v>
      </c>
      <c r="F249" s="95">
        <v>-1149465.71</v>
      </c>
      <c r="G249" s="95">
        <v>-1761211.17</v>
      </c>
      <c r="H249" s="95">
        <v>-1847095.82</v>
      </c>
      <c r="I249" s="95">
        <v>-1206876.08</v>
      </c>
      <c r="J249" s="95">
        <v>-3756466.87</v>
      </c>
      <c r="K249" s="95">
        <v>-2645768.85</v>
      </c>
      <c r="L249" s="95">
        <v>-2488606.7000000002</v>
      </c>
      <c r="M249" s="95">
        <v>-6178920.3499999996</v>
      </c>
      <c r="N249" s="95">
        <v>-741765.25</v>
      </c>
      <c r="O249" s="95">
        <v>-9722034.7599999998</v>
      </c>
      <c r="P249" s="95">
        <v>-8132643.0899999999</v>
      </c>
      <c r="Q249" s="95">
        <v>-2207115.58</v>
      </c>
      <c r="R249" s="95">
        <v>-4999883.53</v>
      </c>
      <c r="S249" s="95">
        <v>-3646418.41</v>
      </c>
      <c r="T249" s="95">
        <v>-4310427.4800000004</v>
      </c>
      <c r="U249" s="95">
        <v>-4376983.63</v>
      </c>
      <c r="V249" s="95">
        <v>-1576622.8</v>
      </c>
      <c r="W249" s="95">
        <v>-41382755.119999997</v>
      </c>
      <c r="X249" s="95">
        <v>-2302259.75</v>
      </c>
      <c r="Y249" s="95">
        <v>-6156948.5999999996</v>
      </c>
      <c r="Z249" s="95">
        <v>-4123758.12</v>
      </c>
      <c r="AA249" s="95">
        <v>-1938438.7</v>
      </c>
      <c r="AB249" s="95">
        <v>-1265182.22</v>
      </c>
      <c r="AC249" s="95">
        <v>-3343058.53</v>
      </c>
      <c r="AD249" s="95">
        <v>-5368345.22</v>
      </c>
      <c r="AE249" s="95">
        <v>-4295164.4800000004</v>
      </c>
      <c r="AF249" s="95">
        <v>-3967664.36</v>
      </c>
      <c r="AG249" s="95">
        <v>-2316662.56</v>
      </c>
      <c r="AH249" s="95">
        <v>-4263008.1900000004</v>
      </c>
      <c r="AI249" s="95">
        <v>-3656851.55</v>
      </c>
      <c r="AJ249" s="95">
        <v>-1977605.77</v>
      </c>
      <c r="AK249" s="95">
        <v>-32185759.23</v>
      </c>
      <c r="AL249" s="95">
        <v>-1750464.62</v>
      </c>
      <c r="AM249" s="95">
        <v>-3187738.78</v>
      </c>
      <c r="AN249" s="95">
        <v>-6768121.7999999998</v>
      </c>
      <c r="AO249" s="95">
        <v>-5816111.9900000002</v>
      </c>
      <c r="AP249" s="95">
        <v>-4112924.48</v>
      </c>
      <c r="AQ249" s="95">
        <v>-1801302.04</v>
      </c>
      <c r="AR249" s="95">
        <v>-7902806.2199999997</v>
      </c>
      <c r="AS249" s="95">
        <v>-2987817.88</v>
      </c>
      <c r="AT249" s="95">
        <v>-8263902.4199999999</v>
      </c>
      <c r="AU249" s="95">
        <v>-4853303.8600000003</v>
      </c>
      <c r="AV249" s="95">
        <v>-2065253.5</v>
      </c>
      <c r="AW249" s="95">
        <v>-1805348.13</v>
      </c>
      <c r="AX249" s="95">
        <v>-2861139.3</v>
      </c>
      <c r="AY249" s="95">
        <v>-2715810.03</v>
      </c>
      <c r="AZ249" s="95">
        <v>-1576085.56</v>
      </c>
      <c r="BA249" s="95">
        <v>-17013020.16</v>
      </c>
      <c r="BB249" s="95">
        <v>-4159015.51</v>
      </c>
      <c r="BC249" s="95">
        <v>-22712126.600000001</v>
      </c>
      <c r="BD249" s="95">
        <v>-5598139.1600000001</v>
      </c>
      <c r="BE249" s="95">
        <v>-2862139.73</v>
      </c>
      <c r="BF249" s="95">
        <v>-2566318.86</v>
      </c>
      <c r="BG249" s="95">
        <v>-16016366.93</v>
      </c>
      <c r="BH249" s="95">
        <v>-4483742.0599999996</v>
      </c>
      <c r="BI249" s="95">
        <v>-1895246.49</v>
      </c>
      <c r="BJ249" s="95">
        <v>-3112400.58</v>
      </c>
      <c r="BK249" s="95">
        <v>-2821232.65</v>
      </c>
      <c r="BL249" s="95">
        <v>-12337019.5</v>
      </c>
      <c r="BM249" s="95">
        <v>-5282324.5</v>
      </c>
      <c r="BN249" s="95">
        <v>-4470664.05</v>
      </c>
      <c r="BO249" s="95">
        <v>-9654378.4499999993</v>
      </c>
      <c r="BP249" s="95">
        <v>-2510958.75</v>
      </c>
      <c r="BQ249" s="95">
        <v>-5104620.6900000004</v>
      </c>
      <c r="BR249" s="95">
        <v>-77222338.420000002</v>
      </c>
      <c r="BS249" s="95">
        <v>-5335340.01</v>
      </c>
      <c r="BT249" s="95">
        <v>-3008346.77</v>
      </c>
      <c r="BU249" s="95">
        <v>-7561105.4800000004</v>
      </c>
      <c r="BV249" s="95">
        <v>-1739868.65</v>
      </c>
      <c r="BW249" s="95">
        <v>-3472443.71</v>
      </c>
      <c r="BX249" s="95">
        <v>-14510535.77</v>
      </c>
      <c r="BY249" s="95">
        <v>-2295582.67</v>
      </c>
      <c r="BZ249" s="95">
        <v>-4229911.6500000004</v>
      </c>
      <c r="CA249" s="95">
        <v>-3670324.93</v>
      </c>
      <c r="CB249" s="95">
        <v>-5499693.8300000001</v>
      </c>
      <c r="CC249" s="95">
        <v>-6944916.54</v>
      </c>
      <c r="CD249" s="95">
        <v>-2772578.25</v>
      </c>
      <c r="CE249" s="95">
        <v>-6788903.2400000002</v>
      </c>
      <c r="CF249" s="95">
        <v>-2441394.83</v>
      </c>
      <c r="CG249" s="95">
        <v>-252495.11</v>
      </c>
      <c r="CH249" s="95">
        <v>-2117811.61</v>
      </c>
      <c r="CI249" s="95">
        <v>-1659501.1</v>
      </c>
      <c r="CJ249" s="95">
        <v>-11591255.99</v>
      </c>
      <c r="CK249" s="95">
        <v>-1896511.52</v>
      </c>
      <c r="CL249" s="95">
        <v>-1425377.26</v>
      </c>
    </row>
    <row r="250" spans="1:90" ht="13.2" customHeight="1" x14ac:dyDescent="0.25">
      <c r="A250" s="93" t="s">
        <v>1845</v>
      </c>
      <c r="B250" s="94" t="s">
        <v>243</v>
      </c>
      <c r="C250" s="95">
        <v>-8798025.9100000001</v>
      </c>
      <c r="D250" s="95">
        <v>-706943.27</v>
      </c>
      <c r="E250" s="95">
        <v>-1261869.17</v>
      </c>
      <c r="F250" s="95">
        <v>-898059.85</v>
      </c>
      <c r="G250" s="95">
        <v>-1274457.51</v>
      </c>
      <c r="H250" s="95">
        <v>-1226843.45</v>
      </c>
      <c r="I250" s="95">
        <v>-916259.23</v>
      </c>
      <c r="J250" s="95">
        <v>-2775115.52</v>
      </c>
      <c r="K250" s="95">
        <v>-1464310.44</v>
      </c>
      <c r="L250" s="95">
        <v>-702733.47</v>
      </c>
      <c r="M250" s="95">
        <v>-4474570.29</v>
      </c>
      <c r="N250" s="95">
        <v>-87980.86</v>
      </c>
      <c r="O250" s="95">
        <v>-6129454.0499999998</v>
      </c>
      <c r="P250" s="95">
        <v>-3319210.54</v>
      </c>
      <c r="Q250" s="95">
        <v>-1194216.28</v>
      </c>
      <c r="R250" s="95">
        <v>-2799889.21</v>
      </c>
      <c r="S250" s="95">
        <v>-2329678.75</v>
      </c>
      <c r="T250" s="95">
        <v>-2525494.73</v>
      </c>
      <c r="U250" s="95">
        <v>-1814149.49</v>
      </c>
      <c r="V250" s="95">
        <v>-1707546.9</v>
      </c>
      <c r="W250" s="95">
        <v>-17930027.969999999</v>
      </c>
      <c r="X250" s="95">
        <v>-1273365.4099999999</v>
      </c>
      <c r="Y250" s="95">
        <v>-1642258.4</v>
      </c>
      <c r="Z250" s="95">
        <v>-3866557.23</v>
      </c>
      <c r="AA250" s="95">
        <v>-550959.97</v>
      </c>
      <c r="AB250" s="95">
        <v>-1526443</v>
      </c>
      <c r="AC250" s="95">
        <v>-2155809.3199999998</v>
      </c>
      <c r="AD250" s="95">
        <v>-7636398.6799999997</v>
      </c>
      <c r="AE250" s="95">
        <v>-1431840.91</v>
      </c>
      <c r="AF250" s="95">
        <v>-991746.99</v>
      </c>
      <c r="AG250" s="95">
        <v>-1223342.45</v>
      </c>
      <c r="AH250" s="95">
        <v>-3174765.21</v>
      </c>
      <c r="AI250" s="95">
        <v>-1510236.17</v>
      </c>
      <c r="AJ250" s="95">
        <v>-2632893.02</v>
      </c>
      <c r="AK250" s="95">
        <v>-11585622.33</v>
      </c>
      <c r="AL250" s="95">
        <v>-1588762.49</v>
      </c>
      <c r="AM250" s="95">
        <v>-591811.93000000005</v>
      </c>
      <c r="AN250" s="95">
        <v>-5909254.75</v>
      </c>
      <c r="AO250" s="95">
        <v>-5536752.6200000001</v>
      </c>
      <c r="AP250" s="95">
        <v>-2538756.14</v>
      </c>
      <c r="AQ250" s="95">
        <v>-1405726.16</v>
      </c>
      <c r="AR250" s="95">
        <v>-6871838.6200000001</v>
      </c>
      <c r="AS250" s="95">
        <v>-658077</v>
      </c>
      <c r="AT250" s="95">
        <v>-4122323.17</v>
      </c>
      <c r="AU250" s="95">
        <v>-3550844</v>
      </c>
      <c r="AV250" s="95">
        <v>-1123847.8400000001</v>
      </c>
      <c r="AW250" s="95">
        <v>-1388339.26</v>
      </c>
      <c r="AX250" s="95">
        <v>-1832037.12</v>
      </c>
      <c r="AY250" s="95">
        <v>-1668623.95</v>
      </c>
      <c r="AZ250" s="95">
        <v>-2808671.66</v>
      </c>
      <c r="BA250" s="95">
        <v>-4440384.6900000004</v>
      </c>
      <c r="BB250" s="95">
        <v>-2702759.83</v>
      </c>
      <c r="BC250" s="95">
        <v>-4887630.29</v>
      </c>
      <c r="BD250" s="95">
        <v>-3852901.53</v>
      </c>
      <c r="BE250" s="95">
        <v>-85531.91</v>
      </c>
      <c r="BF250" s="95">
        <v>-1269333.32</v>
      </c>
      <c r="BG250" s="95">
        <v>-6645016.4100000001</v>
      </c>
      <c r="BH250" s="95">
        <v>-617720.99</v>
      </c>
      <c r="BI250" s="95">
        <v>-759174.16</v>
      </c>
      <c r="BJ250" s="95">
        <v>-2269850.04</v>
      </c>
      <c r="BK250" s="95">
        <v>-993202.76</v>
      </c>
      <c r="BL250" s="95">
        <v>-5868738.1100000003</v>
      </c>
      <c r="BM250" s="95">
        <v>-5378070.8300000001</v>
      </c>
      <c r="BN250" s="95">
        <v>-2315048.4900000002</v>
      </c>
      <c r="BO250" s="95">
        <v>-5438182.7699999996</v>
      </c>
      <c r="BP250" s="95">
        <v>-1573843.54</v>
      </c>
      <c r="BQ250" s="95">
        <v>-1232662.2</v>
      </c>
      <c r="BR250" s="95">
        <v>-23930762.18</v>
      </c>
      <c r="BS250" s="121">
        <v>-2893810.85</v>
      </c>
      <c r="BT250" s="121">
        <v>-1255647.49</v>
      </c>
      <c r="BU250" s="121">
        <v>-4585991.0999999996</v>
      </c>
      <c r="BV250" s="95">
        <v>-571058.82999999996</v>
      </c>
      <c r="BW250" s="95">
        <v>-1037838.8</v>
      </c>
      <c r="BX250" s="95">
        <v>-5832648.6299999999</v>
      </c>
      <c r="BY250" s="95">
        <v>-2324163.4900000002</v>
      </c>
      <c r="BZ250" s="121">
        <v>-1114495.8899999999</v>
      </c>
      <c r="CA250" s="121">
        <v>-2890485.49</v>
      </c>
      <c r="CB250" s="121">
        <v>-2074897.48</v>
      </c>
      <c r="CC250" s="95">
        <v>-2523271.0299999998</v>
      </c>
      <c r="CD250" s="95">
        <v>-3362266.33</v>
      </c>
      <c r="CE250" s="95">
        <v>-2896334.7</v>
      </c>
      <c r="CF250" s="95">
        <v>-772929.06</v>
      </c>
      <c r="CG250" s="121">
        <v>-451069.17</v>
      </c>
      <c r="CH250" s="121">
        <v>-2397387.0099999998</v>
      </c>
      <c r="CI250" s="121">
        <v>-1099915.92</v>
      </c>
      <c r="CJ250" s="121">
        <v>-2393946.9900000002</v>
      </c>
      <c r="CK250" s="95">
        <v>-1214752.97</v>
      </c>
      <c r="CL250" s="121">
        <v>-1134109.7</v>
      </c>
    </row>
    <row r="251" spans="1:90" ht="13.2" customHeight="1" x14ac:dyDescent="0.25">
      <c r="A251" s="93" t="s">
        <v>1846</v>
      </c>
      <c r="B251" s="94" t="s">
        <v>244</v>
      </c>
      <c r="C251" s="95">
        <v>-1424639</v>
      </c>
      <c r="D251" s="95">
        <v>-54999</v>
      </c>
      <c r="E251" s="95">
        <v>-410725.69</v>
      </c>
      <c r="F251" s="95">
        <v>-241869.25</v>
      </c>
      <c r="G251" s="95">
        <v>0</v>
      </c>
      <c r="H251" s="95">
        <v>-129051.08</v>
      </c>
      <c r="I251" s="95">
        <v>0</v>
      </c>
      <c r="J251" s="95">
        <v>-4002.06</v>
      </c>
      <c r="K251" s="95">
        <v>0</v>
      </c>
      <c r="L251" s="95">
        <v>-1436.93</v>
      </c>
      <c r="M251" s="95">
        <v>-36304.68</v>
      </c>
      <c r="N251" s="95">
        <v>0</v>
      </c>
      <c r="O251" s="95">
        <v>-10333.23</v>
      </c>
      <c r="P251" s="95">
        <v>0</v>
      </c>
      <c r="Q251" s="95">
        <v>-216613.16</v>
      </c>
      <c r="R251" s="95">
        <v>0</v>
      </c>
      <c r="S251" s="95">
        <v>-99227.59</v>
      </c>
      <c r="T251" s="95">
        <v>-691938.33</v>
      </c>
      <c r="U251" s="95">
        <v>-20797</v>
      </c>
      <c r="V251" s="95">
        <v>-66696</v>
      </c>
      <c r="W251" s="95">
        <v>-5253452.2</v>
      </c>
      <c r="X251" s="95">
        <v>-17522</v>
      </c>
      <c r="Y251" s="95">
        <v>-780504</v>
      </c>
      <c r="Z251" s="95">
        <v>-24534.76</v>
      </c>
      <c r="AA251" s="95">
        <v>0</v>
      </c>
      <c r="AB251" s="95">
        <v>-134796</v>
      </c>
      <c r="AC251" s="95">
        <v>-159693</v>
      </c>
      <c r="AD251" s="95">
        <v>-197480.17</v>
      </c>
      <c r="AE251" s="95">
        <v>-158392</v>
      </c>
      <c r="AF251" s="95">
        <v>-218924.43</v>
      </c>
      <c r="AG251" s="95">
        <v>-120993</v>
      </c>
      <c r="AH251" s="95">
        <v>-73752.84</v>
      </c>
      <c r="AI251" s="95">
        <v>-59705</v>
      </c>
      <c r="AJ251" s="95">
        <v>0</v>
      </c>
      <c r="AK251" s="95">
        <v>-3105818.35</v>
      </c>
      <c r="AL251" s="95">
        <v>0</v>
      </c>
      <c r="AM251" s="95">
        <v>-54196.959999999999</v>
      </c>
      <c r="AN251" s="95">
        <v>-562691.37</v>
      </c>
      <c r="AO251" s="95">
        <v>-117767.99</v>
      </c>
      <c r="AP251" s="95">
        <v>-355315.66</v>
      </c>
      <c r="AQ251" s="95">
        <v>-58757</v>
      </c>
      <c r="AR251" s="95">
        <v>-941422.82</v>
      </c>
      <c r="AS251" s="95">
        <v>0</v>
      </c>
      <c r="AT251" s="95">
        <v>-840285.33</v>
      </c>
      <c r="AU251" s="95">
        <v>-55316</v>
      </c>
      <c r="AV251" s="95">
        <v>-190228.92</v>
      </c>
      <c r="AW251" s="95">
        <v>0</v>
      </c>
      <c r="AX251" s="95">
        <v>0</v>
      </c>
      <c r="AY251" s="95">
        <v>0</v>
      </c>
      <c r="AZ251" s="95">
        <v>-132163</v>
      </c>
      <c r="BA251" s="95">
        <v>-973756.37</v>
      </c>
      <c r="BB251" s="95">
        <v>-145585.57999999999</v>
      </c>
      <c r="BC251" s="95">
        <v>-605501.64</v>
      </c>
      <c r="BD251" s="95">
        <v>-195461</v>
      </c>
      <c r="BE251" s="95">
        <v>0</v>
      </c>
      <c r="BF251" s="95">
        <v>-168954</v>
      </c>
      <c r="BG251" s="95">
        <v>-243998.4</v>
      </c>
      <c r="BH251" s="95">
        <v>-113074</v>
      </c>
      <c r="BI251" s="95">
        <v>0</v>
      </c>
      <c r="BJ251" s="95">
        <v>-43500</v>
      </c>
      <c r="BK251" s="95">
        <v>0</v>
      </c>
      <c r="BL251" s="95">
        <v>-784233.27</v>
      </c>
      <c r="BM251" s="95">
        <v>0</v>
      </c>
      <c r="BN251" s="95">
        <v>0</v>
      </c>
      <c r="BO251" s="95">
        <v>-158294</v>
      </c>
      <c r="BP251" s="95">
        <v>-55094</v>
      </c>
      <c r="BQ251" s="95">
        <v>-187354.32</v>
      </c>
      <c r="BR251" s="95">
        <v>-5335476.5</v>
      </c>
      <c r="BS251" s="95">
        <v>-172842.25</v>
      </c>
      <c r="BT251" s="95">
        <v>-16366.68</v>
      </c>
      <c r="BU251" s="95">
        <v>-204537.74</v>
      </c>
      <c r="BV251" s="95">
        <v>-2839408.73</v>
      </c>
      <c r="BW251" s="95">
        <v>-165680.53</v>
      </c>
      <c r="BX251" s="95">
        <v>-120915</v>
      </c>
      <c r="BY251" s="95">
        <v>-313258.45</v>
      </c>
      <c r="BZ251" s="95">
        <v>-208030.97</v>
      </c>
      <c r="CA251" s="95">
        <v>-331317.95</v>
      </c>
      <c r="CB251" s="95">
        <v>-557304.5</v>
      </c>
      <c r="CC251" s="95">
        <v>-384262.39</v>
      </c>
      <c r="CD251" s="95">
        <v>-462213.81</v>
      </c>
      <c r="CE251" s="95">
        <v>-634640.6</v>
      </c>
      <c r="CF251" s="95">
        <v>-816036</v>
      </c>
      <c r="CG251" s="95">
        <v>0</v>
      </c>
      <c r="CH251" s="95">
        <v>0</v>
      </c>
      <c r="CI251" s="95">
        <v>-53350.11</v>
      </c>
      <c r="CJ251" s="95">
        <v>-5109018.4400000004</v>
      </c>
      <c r="CK251" s="95">
        <v>-58008.15</v>
      </c>
      <c r="CL251" s="95">
        <v>-10483.39</v>
      </c>
    </row>
    <row r="252" spans="1:90" ht="13.2" customHeight="1" x14ac:dyDescent="0.25">
      <c r="A252" s="93" t="s">
        <v>1847</v>
      </c>
      <c r="B252" s="94" t="s">
        <v>1098</v>
      </c>
      <c r="C252" s="95">
        <v>0</v>
      </c>
      <c r="D252" s="95">
        <v>0</v>
      </c>
      <c r="E252" s="95">
        <v>0</v>
      </c>
      <c r="F252" s="95">
        <v>0</v>
      </c>
      <c r="G252" s="95">
        <v>0</v>
      </c>
      <c r="H252" s="95">
        <v>0</v>
      </c>
      <c r="I252" s="95">
        <v>0</v>
      </c>
      <c r="J252" s="95">
        <v>0</v>
      </c>
      <c r="K252" s="95">
        <v>0</v>
      </c>
      <c r="L252" s="95">
        <v>0</v>
      </c>
      <c r="M252" s="95">
        <v>0</v>
      </c>
      <c r="N252" s="95">
        <v>0</v>
      </c>
      <c r="O252" s="95">
        <v>0</v>
      </c>
      <c r="P252" s="95">
        <v>0</v>
      </c>
      <c r="Q252" s="95">
        <v>0</v>
      </c>
      <c r="R252" s="95">
        <v>0</v>
      </c>
      <c r="S252" s="95">
        <v>0</v>
      </c>
      <c r="T252" s="95">
        <v>0</v>
      </c>
      <c r="U252" s="95">
        <v>0</v>
      </c>
      <c r="V252" s="95">
        <v>0</v>
      </c>
      <c r="W252" s="95">
        <v>0</v>
      </c>
      <c r="X252" s="95">
        <v>0</v>
      </c>
      <c r="Y252" s="95">
        <v>0</v>
      </c>
      <c r="Z252" s="95">
        <v>0</v>
      </c>
      <c r="AA252" s="95">
        <v>0</v>
      </c>
      <c r="AB252" s="95">
        <v>0</v>
      </c>
      <c r="AC252" s="95">
        <v>0</v>
      </c>
      <c r="AD252" s="95">
        <v>0</v>
      </c>
      <c r="AE252" s="95">
        <v>0</v>
      </c>
      <c r="AF252" s="95">
        <v>0</v>
      </c>
      <c r="AG252" s="95">
        <v>0</v>
      </c>
      <c r="AH252" s="95">
        <v>0</v>
      </c>
      <c r="AI252" s="95">
        <v>0</v>
      </c>
      <c r="AJ252" s="95">
        <v>0</v>
      </c>
      <c r="AK252" s="95">
        <v>0</v>
      </c>
      <c r="AL252" s="95">
        <v>0</v>
      </c>
      <c r="AM252" s="95">
        <v>0</v>
      </c>
      <c r="AN252" s="95">
        <v>0</v>
      </c>
      <c r="AO252" s="95">
        <v>0</v>
      </c>
      <c r="AP252" s="95">
        <v>0</v>
      </c>
      <c r="AQ252" s="95">
        <v>0</v>
      </c>
      <c r="AR252" s="95">
        <v>0</v>
      </c>
      <c r="AS252" s="95">
        <v>0</v>
      </c>
      <c r="AT252" s="95">
        <v>0</v>
      </c>
      <c r="AU252" s="95">
        <v>0</v>
      </c>
      <c r="AV252" s="95">
        <v>0</v>
      </c>
      <c r="AW252" s="95">
        <v>0</v>
      </c>
      <c r="AX252" s="95">
        <v>0</v>
      </c>
      <c r="AY252" s="95">
        <v>0</v>
      </c>
      <c r="AZ252" s="95">
        <v>0</v>
      </c>
      <c r="BA252" s="95">
        <v>0</v>
      </c>
      <c r="BB252" s="95">
        <v>0</v>
      </c>
      <c r="BC252" s="95">
        <v>0</v>
      </c>
      <c r="BD252" s="95">
        <v>0</v>
      </c>
      <c r="BE252" s="95">
        <v>0</v>
      </c>
      <c r="BF252" s="95">
        <v>0</v>
      </c>
      <c r="BG252" s="95">
        <v>0</v>
      </c>
      <c r="BH252" s="95">
        <v>0</v>
      </c>
      <c r="BI252" s="95">
        <v>0</v>
      </c>
      <c r="BJ252" s="95">
        <v>0</v>
      </c>
      <c r="BK252" s="95">
        <v>0</v>
      </c>
      <c r="BL252" s="95">
        <v>0</v>
      </c>
      <c r="BM252" s="95">
        <v>0</v>
      </c>
      <c r="BN252" s="95">
        <v>0</v>
      </c>
      <c r="BO252" s="95">
        <v>0</v>
      </c>
      <c r="BP252" s="95">
        <v>0</v>
      </c>
      <c r="BQ252" s="95">
        <v>0</v>
      </c>
      <c r="BR252" s="95">
        <v>0</v>
      </c>
      <c r="BS252" s="121">
        <v>0</v>
      </c>
      <c r="BT252" s="121">
        <v>0</v>
      </c>
      <c r="BU252" s="121">
        <v>0</v>
      </c>
      <c r="BV252" s="95">
        <v>0</v>
      </c>
      <c r="BW252" s="95">
        <v>0</v>
      </c>
      <c r="BX252" s="95">
        <v>0</v>
      </c>
      <c r="BY252" s="95">
        <v>0</v>
      </c>
      <c r="BZ252" s="121">
        <v>0</v>
      </c>
      <c r="CA252" s="121">
        <v>0</v>
      </c>
      <c r="CB252" s="121">
        <v>0</v>
      </c>
      <c r="CC252" s="95">
        <v>0</v>
      </c>
      <c r="CD252" s="95">
        <v>0</v>
      </c>
      <c r="CE252" s="95">
        <v>0</v>
      </c>
      <c r="CF252" s="95">
        <v>0</v>
      </c>
      <c r="CG252" s="121">
        <v>0</v>
      </c>
      <c r="CH252" s="121">
        <v>0</v>
      </c>
      <c r="CI252" s="121">
        <v>0</v>
      </c>
      <c r="CJ252" s="121">
        <v>0</v>
      </c>
      <c r="CK252" s="95">
        <v>0</v>
      </c>
      <c r="CL252" s="121">
        <v>0</v>
      </c>
    </row>
    <row r="253" spans="1:90" ht="13.2" customHeight="1" x14ac:dyDescent="0.25">
      <c r="A253" s="93" t="s">
        <v>1848</v>
      </c>
      <c r="B253" s="94" t="s">
        <v>1299</v>
      </c>
      <c r="C253" s="95">
        <v>0</v>
      </c>
      <c r="D253" s="95">
        <v>0</v>
      </c>
      <c r="E253" s="95">
        <v>0</v>
      </c>
      <c r="F253" s="95">
        <v>0</v>
      </c>
      <c r="G253" s="95">
        <v>0</v>
      </c>
      <c r="H253" s="95">
        <v>0</v>
      </c>
      <c r="I253" s="95">
        <v>0</v>
      </c>
      <c r="J253" s="95">
        <v>0</v>
      </c>
      <c r="K253" s="95">
        <v>0</v>
      </c>
      <c r="L253" s="95">
        <v>0</v>
      </c>
      <c r="M253" s="95">
        <v>0</v>
      </c>
      <c r="N253" s="95">
        <v>0</v>
      </c>
      <c r="O253" s="95">
        <v>0</v>
      </c>
      <c r="P253" s="95">
        <v>0</v>
      </c>
      <c r="Q253" s="95">
        <v>0</v>
      </c>
      <c r="R253" s="95">
        <v>0</v>
      </c>
      <c r="S253" s="95">
        <v>0</v>
      </c>
      <c r="T253" s="95">
        <v>0</v>
      </c>
      <c r="U253" s="95">
        <v>0</v>
      </c>
      <c r="V253" s="95">
        <v>0</v>
      </c>
      <c r="W253" s="95">
        <v>0</v>
      </c>
      <c r="X253" s="95">
        <v>0</v>
      </c>
      <c r="Y253" s="95">
        <v>0</v>
      </c>
      <c r="Z253" s="95">
        <v>0</v>
      </c>
      <c r="AA253" s="95">
        <v>0</v>
      </c>
      <c r="AB253" s="95">
        <v>0</v>
      </c>
      <c r="AC253" s="95">
        <v>0</v>
      </c>
      <c r="AD253" s="95">
        <v>0</v>
      </c>
      <c r="AE253" s="95">
        <v>0</v>
      </c>
      <c r="AF253" s="95">
        <v>0</v>
      </c>
      <c r="AG253" s="95">
        <v>0</v>
      </c>
      <c r="AH253" s="95">
        <v>0</v>
      </c>
      <c r="AI253" s="95">
        <v>0</v>
      </c>
      <c r="AJ253" s="95">
        <v>0</v>
      </c>
      <c r="AK253" s="95">
        <v>0</v>
      </c>
      <c r="AL253" s="95">
        <v>0</v>
      </c>
      <c r="AM253" s="95">
        <v>0</v>
      </c>
      <c r="AN253" s="95">
        <v>0</v>
      </c>
      <c r="AO253" s="95">
        <v>0</v>
      </c>
      <c r="AP253" s="95">
        <v>0</v>
      </c>
      <c r="AQ253" s="95">
        <v>0</v>
      </c>
      <c r="AR253" s="95">
        <v>0</v>
      </c>
      <c r="AS253" s="95">
        <v>0</v>
      </c>
      <c r="AT253" s="95">
        <v>0</v>
      </c>
      <c r="AU253" s="95">
        <v>0</v>
      </c>
      <c r="AV253" s="95">
        <v>0</v>
      </c>
      <c r="AW253" s="95">
        <v>0</v>
      </c>
      <c r="AX253" s="95">
        <v>0</v>
      </c>
      <c r="AY253" s="95">
        <v>0</v>
      </c>
      <c r="AZ253" s="95">
        <v>0</v>
      </c>
      <c r="BA253" s="95">
        <v>0</v>
      </c>
      <c r="BB253" s="95">
        <v>0</v>
      </c>
      <c r="BC253" s="95">
        <v>0</v>
      </c>
      <c r="BD253" s="95">
        <v>0</v>
      </c>
      <c r="BE253" s="95">
        <v>0</v>
      </c>
      <c r="BF253" s="95">
        <v>0</v>
      </c>
      <c r="BG253" s="95">
        <v>0</v>
      </c>
      <c r="BH253" s="95">
        <v>0</v>
      </c>
      <c r="BI253" s="95">
        <v>0</v>
      </c>
      <c r="BJ253" s="95">
        <v>0</v>
      </c>
      <c r="BK253" s="95">
        <v>0</v>
      </c>
      <c r="BL253" s="95">
        <v>0</v>
      </c>
      <c r="BM253" s="95">
        <v>0</v>
      </c>
      <c r="BN253" s="95">
        <v>0</v>
      </c>
      <c r="BO253" s="95">
        <v>0</v>
      </c>
      <c r="BP253" s="95">
        <v>0</v>
      </c>
      <c r="BQ253" s="95">
        <v>0</v>
      </c>
      <c r="BR253" s="121">
        <v>0</v>
      </c>
      <c r="BS253" s="121">
        <v>0</v>
      </c>
      <c r="BT253" s="121">
        <v>0</v>
      </c>
      <c r="BU253" s="95">
        <v>0</v>
      </c>
      <c r="BV253" s="95">
        <v>0</v>
      </c>
      <c r="BW253" s="95">
        <v>0</v>
      </c>
      <c r="BX253" s="121">
        <v>0</v>
      </c>
      <c r="BY253" s="121">
        <v>0</v>
      </c>
      <c r="BZ253" s="95">
        <v>0</v>
      </c>
      <c r="CA253" s="121">
        <v>0</v>
      </c>
      <c r="CB253" s="121">
        <v>0</v>
      </c>
      <c r="CC253" s="121">
        <v>0</v>
      </c>
      <c r="CD253" s="95">
        <v>0</v>
      </c>
      <c r="CE253" s="121">
        <v>0</v>
      </c>
      <c r="CF253" s="95">
        <v>0</v>
      </c>
      <c r="CG253" s="95">
        <v>0</v>
      </c>
      <c r="CH253" s="121">
        <v>0</v>
      </c>
      <c r="CI253" s="95">
        <v>0</v>
      </c>
      <c r="CJ253" s="121">
        <v>0</v>
      </c>
      <c r="CK253" s="121">
        <v>0</v>
      </c>
      <c r="CL253" s="95">
        <v>0</v>
      </c>
    </row>
    <row r="254" spans="1:90" ht="13.2" customHeight="1" x14ac:dyDescent="0.25">
      <c r="A254" s="93" t="s">
        <v>1849</v>
      </c>
      <c r="B254" s="94" t="s">
        <v>245</v>
      </c>
      <c r="C254" s="95">
        <v>75000</v>
      </c>
      <c r="D254" s="95">
        <v>0</v>
      </c>
      <c r="E254" s="95">
        <v>0</v>
      </c>
      <c r="F254" s="95">
        <v>0</v>
      </c>
      <c r="G254" s="95">
        <v>25500</v>
      </c>
      <c r="H254" s="95">
        <v>0</v>
      </c>
      <c r="I254" s="95">
        <v>0</v>
      </c>
      <c r="J254" s="95">
        <v>5000</v>
      </c>
      <c r="K254" s="95">
        <v>0</v>
      </c>
      <c r="L254" s="95">
        <v>0</v>
      </c>
      <c r="M254" s="95">
        <v>387059</v>
      </c>
      <c r="N254" s="95">
        <v>0</v>
      </c>
      <c r="O254" s="95">
        <v>0</v>
      </c>
      <c r="P254" s="95">
        <v>0</v>
      </c>
      <c r="Q254" s="95">
        <v>99000</v>
      </c>
      <c r="R254" s="95">
        <v>0</v>
      </c>
      <c r="S254" s="95">
        <v>0</v>
      </c>
      <c r="T254" s="95">
        <v>0</v>
      </c>
      <c r="U254" s="95">
        <v>99000</v>
      </c>
      <c r="V254" s="95">
        <v>99000</v>
      </c>
      <c r="W254" s="95">
        <v>987400</v>
      </c>
      <c r="X254" s="95">
        <v>0</v>
      </c>
      <c r="Y254" s="95">
        <v>0</v>
      </c>
      <c r="Z254" s="95">
        <v>0</v>
      </c>
      <c r="AA254" s="95">
        <v>40000</v>
      </c>
      <c r="AB254" s="95">
        <v>0</v>
      </c>
      <c r="AC254" s="95">
        <v>79900</v>
      </c>
      <c r="AD254" s="95">
        <v>0</v>
      </c>
      <c r="AE254" s="95">
        <v>0</v>
      </c>
      <c r="AF254" s="95">
        <v>11128</v>
      </c>
      <c r="AG254" s="95">
        <v>40000</v>
      </c>
      <c r="AH254" s="95">
        <v>0</v>
      </c>
      <c r="AI254" s="95">
        <v>98050</v>
      </c>
      <c r="AJ254" s="95">
        <v>0</v>
      </c>
      <c r="AK254" s="95">
        <v>1575900</v>
      </c>
      <c r="AL254" s="95">
        <v>0</v>
      </c>
      <c r="AM254" s="95">
        <v>100000</v>
      </c>
      <c r="AN254" s="95">
        <v>0</v>
      </c>
      <c r="AO254" s="95">
        <v>0</v>
      </c>
      <c r="AP254" s="95">
        <v>0</v>
      </c>
      <c r="AQ254" s="95">
        <v>0</v>
      </c>
      <c r="AR254" s="95">
        <v>0</v>
      </c>
      <c r="AS254" s="95">
        <v>0</v>
      </c>
      <c r="AT254" s="95">
        <v>321000</v>
      </c>
      <c r="AU254" s="95">
        <v>0</v>
      </c>
      <c r="AV254" s="95">
        <v>0</v>
      </c>
      <c r="AW254" s="95">
        <v>0</v>
      </c>
      <c r="AX254" s="95">
        <v>0</v>
      </c>
      <c r="AY254" s="95">
        <v>0</v>
      </c>
      <c r="AZ254" s="95">
        <v>0</v>
      </c>
      <c r="BA254" s="95">
        <v>0</v>
      </c>
      <c r="BB254" s="95">
        <v>0</v>
      </c>
      <c r="BC254" s="95">
        <v>0</v>
      </c>
      <c r="BD254" s="95">
        <v>166900</v>
      </c>
      <c r="BE254" s="95">
        <v>7000</v>
      </c>
      <c r="BF254" s="95">
        <v>0</v>
      </c>
      <c r="BG254" s="95">
        <v>570000</v>
      </c>
      <c r="BH254" s="95">
        <v>20599</v>
      </c>
      <c r="BI254" s="95">
        <v>0</v>
      </c>
      <c r="BJ254" s="95">
        <v>286550</v>
      </c>
      <c r="BK254" s="95">
        <v>25550</v>
      </c>
      <c r="BL254" s="95">
        <v>0</v>
      </c>
      <c r="BM254" s="95">
        <v>0</v>
      </c>
      <c r="BN254" s="95">
        <v>0</v>
      </c>
      <c r="BO254" s="95">
        <v>0</v>
      </c>
      <c r="BP254" s="95">
        <v>0</v>
      </c>
      <c r="BQ254" s="95">
        <v>0</v>
      </c>
      <c r="BR254" s="121">
        <v>0</v>
      </c>
      <c r="BS254" s="95">
        <v>183100</v>
      </c>
      <c r="BT254" s="95">
        <v>226740</v>
      </c>
      <c r="BU254" s="95">
        <v>246250</v>
      </c>
      <c r="BV254" s="95">
        <v>0</v>
      </c>
      <c r="BW254" s="95">
        <v>0</v>
      </c>
      <c r="BX254" s="95">
        <v>0</v>
      </c>
      <c r="BY254" s="95">
        <v>0</v>
      </c>
      <c r="BZ254" s="95">
        <v>0</v>
      </c>
      <c r="CA254" s="95">
        <v>133900</v>
      </c>
      <c r="CB254" s="95">
        <v>654040</v>
      </c>
      <c r="CC254" s="95">
        <v>0</v>
      </c>
      <c r="CD254" s="95">
        <v>0</v>
      </c>
      <c r="CE254" s="95">
        <v>0</v>
      </c>
      <c r="CF254" s="95">
        <v>0</v>
      </c>
      <c r="CG254" s="95">
        <v>94700</v>
      </c>
      <c r="CH254" s="95">
        <v>0</v>
      </c>
      <c r="CI254" s="95">
        <v>791195.45</v>
      </c>
      <c r="CJ254" s="95">
        <v>99439</v>
      </c>
      <c r="CK254" s="95">
        <v>0</v>
      </c>
      <c r="CL254" s="95">
        <v>5000</v>
      </c>
    </row>
    <row r="255" spans="1:90" ht="13.2" customHeight="1" x14ac:dyDescent="0.25">
      <c r="A255" s="93" t="s">
        <v>1850</v>
      </c>
      <c r="B255" s="94" t="s">
        <v>1099</v>
      </c>
      <c r="C255" s="95">
        <v>0</v>
      </c>
      <c r="D255" s="95">
        <v>0</v>
      </c>
      <c r="E255" s="95">
        <v>0</v>
      </c>
      <c r="F255" s="95">
        <v>0</v>
      </c>
      <c r="G255" s="95">
        <v>0</v>
      </c>
      <c r="H255" s="95">
        <v>0</v>
      </c>
      <c r="I255" s="95">
        <v>0</v>
      </c>
      <c r="J255" s="95">
        <v>0</v>
      </c>
      <c r="K255" s="95">
        <v>0</v>
      </c>
      <c r="L255" s="95">
        <v>0</v>
      </c>
      <c r="M255" s="95">
        <v>0</v>
      </c>
      <c r="N255" s="95">
        <v>0</v>
      </c>
      <c r="O255" s="95">
        <v>0</v>
      </c>
      <c r="P255" s="95">
        <v>0</v>
      </c>
      <c r="Q255" s="95">
        <v>0</v>
      </c>
      <c r="R255" s="95">
        <v>0</v>
      </c>
      <c r="S255" s="95">
        <v>0</v>
      </c>
      <c r="T255" s="95">
        <v>0</v>
      </c>
      <c r="U255" s="95">
        <v>0</v>
      </c>
      <c r="V255" s="95">
        <v>0</v>
      </c>
      <c r="W255" s="95">
        <v>0</v>
      </c>
      <c r="X255" s="95">
        <v>0</v>
      </c>
      <c r="Y255" s="95">
        <v>0</v>
      </c>
      <c r="Z255" s="95">
        <v>0</v>
      </c>
      <c r="AA255" s="95">
        <v>0</v>
      </c>
      <c r="AB255" s="95">
        <v>0</v>
      </c>
      <c r="AC255" s="95">
        <v>0</v>
      </c>
      <c r="AD255" s="95">
        <v>0</v>
      </c>
      <c r="AE255" s="95">
        <v>0</v>
      </c>
      <c r="AF255" s="95">
        <v>0</v>
      </c>
      <c r="AG255" s="95">
        <v>0</v>
      </c>
      <c r="AH255" s="95">
        <v>0</v>
      </c>
      <c r="AI255" s="95">
        <v>0</v>
      </c>
      <c r="AJ255" s="95">
        <v>0</v>
      </c>
      <c r="AK255" s="95">
        <v>0</v>
      </c>
      <c r="AL255" s="95">
        <v>0</v>
      </c>
      <c r="AM255" s="95">
        <v>0</v>
      </c>
      <c r="AN255" s="95">
        <v>0</v>
      </c>
      <c r="AO255" s="95">
        <v>0</v>
      </c>
      <c r="AP255" s="95">
        <v>0</v>
      </c>
      <c r="AQ255" s="95">
        <v>0</v>
      </c>
      <c r="AR255" s="95">
        <v>0</v>
      </c>
      <c r="AS255" s="95">
        <v>0</v>
      </c>
      <c r="AT255" s="95">
        <v>0</v>
      </c>
      <c r="AU255" s="95">
        <v>0</v>
      </c>
      <c r="AV255" s="95">
        <v>0</v>
      </c>
      <c r="AW255" s="95">
        <v>0</v>
      </c>
      <c r="AX255" s="95">
        <v>0</v>
      </c>
      <c r="AY255" s="95">
        <v>0</v>
      </c>
      <c r="AZ255" s="95">
        <v>0</v>
      </c>
      <c r="BA255" s="95">
        <v>0</v>
      </c>
      <c r="BB255" s="95">
        <v>0</v>
      </c>
      <c r="BC255" s="95">
        <v>0</v>
      </c>
      <c r="BD255" s="95">
        <v>0</v>
      </c>
      <c r="BE255" s="95">
        <v>0</v>
      </c>
      <c r="BF255" s="95">
        <v>0</v>
      </c>
      <c r="BG255" s="95">
        <v>0</v>
      </c>
      <c r="BH255" s="95">
        <v>0</v>
      </c>
      <c r="BI255" s="95">
        <v>0</v>
      </c>
      <c r="BJ255" s="95">
        <v>0</v>
      </c>
      <c r="BK255" s="95">
        <v>0</v>
      </c>
      <c r="BL255" s="95">
        <v>0</v>
      </c>
      <c r="BM255" s="95">
        <v>0</v>
      </c>
      <c r="BN255" s="95">
        <v>0</v>
      </c>
      <c r="BO255" s="95">
        <v>0</v>
      </c>
      <c r="BP255" s="95">
        <v>0</v>
      </c>
      <c r="BQ255" s="95">
        <v>0</v>
      </c>
      <c r="BR255" s="121">
        <v>0</v>
      </c>
      <c r="BS255" s="121">
        <v>0</v>
      </c>
      <c r="BT255" s="121">
        <v>0</v>
      </c>
      <c r="BU255" s="95">
        <v>0</v>
      </c>
      <c r="BV255" s="95">
        <v>0</v>
      </c>
      <c r="BW255" s="95">
        <v>0</v>
      </c>
      <c r="BX255" s="121">
        <v>0</v>
      </c>
      <c r="BY255" s="121">
        <v>0</v>
      </c>
      <c r="BZ255" s="121">
        <v>0</v>
      </c>
      <c r="CA255" s="121">
        <v>0</v>
      </c>
      <c r="CB255" s="121">
        <v>0</v>
      </c>
      <c r="CC255" s="121">
        <v>0</v>
      </c>
      <c r="CD255" s="95">
        <v>0</v>
      </c>
      <c r="CE255" s="121">
        <v>0</v>
      </c>
      <c r="CF255" s="95">
        <v>0</v>
      </c>
      <c r="CG255" s="95">
        <v>0</v>
      </c>
      <c r="CH255" s="121">
        <v>0</v>
      </c>
      <c r="CI255" s="95">
        <v>0</v>
      </c>
      <c r="CJ255" s="121">
        <v>0</v>
      </c>
      <c r="CK255" s="121">
        <v>0</v>
      </c>
      <c r="CL255" s="95">
        <v>0</v>
      </c>
    </row>
    <row r="256" spans="1:90" ht="13.2" customHeight="1" x14ac:dyDescent="0.25">
      <c r="A256" s="93" t="s">
        <v>1851</v>
      </c>
      <c r="B256" s="94" t="s">
        <v>246</v>
      </c>
      <c r="C256" s="95">
        <v>-74999</v>
      </c>
      <c r="D256" s="95">
        <v>0</v>
      </c>
      <c r="E256" s="95">
        <v>0</v>
      </c>
      <c r="F256" s="95">
        <v>0</v>
      </c>
      <c r="G256" s="95">
        <v>-25499</v>
      </c>
      <c r="H256" s="95">
        <v>0</v>
      </c>
      <c r="I256" s="95">
        <v>0</v>
      </c>
      <c r="J256" s="95">
        <v>-4999</v>
      </c>
      <c r="K256" s="95">
        <v>0</v>
      </c>
      <c r="L256" s="95">
        <v>0</v>
      </c>
      <c r="M256" s="95">
        <v>-387059</v>
      </c>
      <c r="N256" s="95">
        <v>0</v>
      </c>
      <c r="O256" s="95">
        <v>0</v>
      </c>
      <c r="P256" s="95">
        <v>0</v>
      </c>
      <c r="Q256" s="95">
        <v>-99000</v>
      </c>
      <c r="R256" s="95">
        <v>0</v>
      </c>
      <c r="S256" s="95">
        <v>0</v>
      </c>
      <c r="T256" s="95">
        <v>0</v>
      </c>
      <c r="U256" s="95">
        <v>-99000</v>
      </c>
      <c r="V256" s="95">
        <v>-99000</v>
      </c>
      <c r="W256" s="95">
        <v>-987400</v>
      </c>
      <c r="X256" s="95">
        <v>0</v>
      </c>
      <c r="Y256" s="95">
        <v>0</v>
      </c>
      <c r="Z256" s="95">
        <v>0</v>
      </c>
      <c r="AA256" s="95">
        <v>-40000</v>
      </c>
      <c r="AB256" s="95">
        <v>0</v>
      </c>
      <c r="AC256" s="95">
        <v>-79898.009999999995</v>
      </c>
      <c r="AD256" s="95">
        <v>0</v>
      </c>
      <c r="AE256" s="95">
        <v>0</v>
      </c>
      <c r="AF256" s="95">
        <v>-11128</v>
      </c>
      <c r="AG256" s="95">
        <v>-40000</v>
      </c>
      <c r="AH256" s="95">
        <v>0</v>
      </c>
      <c r="AI256" s="95">
        <v>-98050</v>
      </c>
      <c r="AJ256" s="95">
        <v>0</v>
      </c>
      <c r="AK256" s="95">
        <v>-1575900</v>
      </c>
      <c r="AL256" s="95">
        <v>0</v>
      </c>
      <c r="AM256" s="95">
        <v>-99999</v>
      </c>
      <c r="AN256" s="95">
        <v>0</v>
      </c>
      <c r="AO256" s="95">
        <v>0</v>
      </c>
      <c r="AP256" s="95">
        <v>0</v>
      </c>
      <c r="AQ256" s="95">
        <v>0</v>
      </c>
      <c r="AR256" s="95">
        <v>0</v>
      </c>
      <c r="AS256" s="95">
        <v>0</v>
      </c>
      <c r="AT256" s="95">
        <v>-321000</v>
      </c>
      <c r="AU256" s="95">
        <v>0</v>
      </c>
      <c r="AV256" s="95">
        <v>0</v>
      </c>
      <c r="AW256" s="95">
        <v>0</v>
      </c>
      <c r="AX256" s="95">
        <v>0</v>
      </c>
      <c r="AY256" s="95">
        <v>0</v>
      </c>
      <c r="AZ256" s="95">
        <v>0</v>
      </c>
      <c r="BA256" s="95">
        <v>0</v>
      </c>
      <c r="BB256" s="95">
        <v>0</v>
      </c>
      <c r="BC256" s="95">
        <v>0</v>
      </c>
      <c r="BD256" s="95">
        <v>-166900</v>
      </c>
      <c r="BE256" s="95">
        <v>-7000</v>
      </c>
      <c r="BF256" s="95">
        <v>0</v>
      </c>
      <c r="BG256" s="95">
        <v>-424998.57</v>
      </c>
      <c r="BH256" s="95">
        <v>-20599</v>
      </c>
      <c r="BI256" s="95">
        <v>0</v>
      </c>
      <c r="BJ256" s="95">
        <v>-286550</v>
      </c>
      <c r="BK256" s="95">
        <v>-25550</v>
      </c>
      <c r="BL256" s="95">
        <v>0</v>
      </c>
      <c r="BM256" s="95">
        <v>0</v>
      </c>
      <c r="BN256" s="95">
        <v>0</v>
      </c>
      <c r="BO256" s="95">
        <v>0</v>
      </c>
      <c r="BP256" s="95">
        <v>0</v>
      </c>
      <c r="BQ256" s="95">
        <v>0</v>
      </c>
      <c r="BR256" s="121">
        <v>0</v>
      </c>
      <c r="BS256" s="95">
        <v>-183100</v>
      </c>
      <c r="BT256" s="95">
        <v>-226740</v>
      </c>
      <c r="BU256" s="95">
        <v>-246250</v>
      </c>
      <c r="BV256" s="95">
        <v>0</v>
      </c>
      <c r="BW256" s="95">
        <v>0</v>
      </c>
      <c r="BX256" s="95">
        <v>0</v>
      </c>
      <c r="BY256" s="95">
        <v>0</v>
      </c>
      <c r="BZ256" s="95">
        <v>0</v>
      </c>
      <c r="CA256" s="95">
        <v>-133900</v>
      </c>
      <c r="CB256" s="95">
        <v>-654040</v>
      </c>
      <c r="CC256" s="95">
        <v>0</v>
      </c>
      <c r="CD256" s="95">
        <v>0</v>
      </c>
      <c r="CE256" s="95">
        <v>0</v>
      </c>
      <c r="CF256" s="95">
        <v>0</v>
      </c>
      <c r="CG256" s="95">
        <v>-94700</v>
      </c>
      <c r="CH256" s="95">
        <v>0</v>
      </c>
      <c r="CI256" s="95">
        <v>-791195.45</v>
      </c>
      <c r="CJ256" s="95">
        <v>-99439</v>
      </c>
      <c r="CK256" s="95">
        <v>0</v>
      </c>
      <c r="CL256" s="95">
        <v>-5000</v>
      </c>
    </row>
    <row r="257" spans="1:90" ht="13.2" customHeight="1" x14ac:dyDescent="0.25">
      <c r="A257" s="93" t="s">
        <v>1852</v>
      </c>
      <c r="B257" s="94" t="s">
        <v>1300</v>
      </c>
      <c r="C257" s="95">
        <v>528321.5</v>
      </c>
      <c r="D257" s="95">
        <v>0</v>
      </c>
      <c r="E257" s="95">
        <v>53500</v>
      </c>
      <c r="F257" s="95">
        <v>0</v>
      </c>
      <c r="G257" s="95">
        <v>19260</v>
      </c>
      <c r="H257" s="95">
        <v>72760</v>
      </c>
      <c r="I257" s="95">
        <v>176550</v>
      </c>
      <c r="J257" s="95">
        <v>85000</v>
      </c>
      <c r="K257" s="95">
        <v>552500</v>
      </c>
      <c r="L257" s="95">
        <v>0</v>
      </c>
      <c r="M257" s="95">
        <v>838850</v>
      </c>
      <c r="N257" s="95">
        <v>0</v>
      </c>
      <c r="O257" s="95">
        <v>20000</v>
      </c>
      <c r="P257" s="95">
        <v>620590</v>
      </c>
      <c r="Q257" s="95">
        <v>16000</v>
      </c>
      <c r="R257" s="95">
        <v>0</v>
      </c>
      <c r="S257" s="95">
        <v>171916.67</v>
      </c>
      <c r="T257" s="95">
        <v>0</v>
      </c>
      <c r="U257" s="95">
        <v>0</v>
      </c>
      <c r="V257" s="95">
        <v>0</v>
      </c>
      <c r="W257" s="95">
        <v>2103444.12</v>
      </c>
      <c r="X257" s="95">
        <v>95000</v>
      </c>
      <c r="Y257" s="95">
        <v>135000</v>
      </c>
      <c r="Z257" s="95">
        <v>498000</v>
      </c>
      <c r="AA257" s="95">
        <v>179000</v>
      </c>
      <c r="AB257" s="95">
        <v>0</v>
      </c>
      <c r="AC257" s="95">
        <v>0</v>
      </c>
      <c r="AD257" s="95">
        <v>165850</v>
      </c>
      <c r="AE257" s="95">
        <v>198000</v>
      </c>
      <c r="AF257" s="95">
        <v>10500</v>
      </c>
      <c r="AG257" s="95">
        <v>224750</v>
      </c>
      <c r="AH257" s="95">
        <v>0</v>
      </c>
      <c r="AI257" s="95">
        <v>157400</v>
      </c>
      <c r="AJ257" s="95">
        <v>30000</v>
      </c>
      <c r="AK257" s="95">
        <v>13283621.52</v>
      </c>
      <c r="AL257" s="95">
        <v>0</v>
      </c>
      <c r="AM257" s="95">
        <v>0</v>
      </c>
      <c r="AN257" s="95">
        <v>314000</v>
      </c>
      <c r="AO257" s="95">
        <v>0</v>
      </c>
      <c r="AP257" s="95">
        <v>623810</v>
      </c>
      <c r="AQ257" s="95">
        <v>0</v>
      </c>
      <c r="AR257" s="95">
        <v>41705</v>
      </c>
      <c r="AS257" s="95">
        <v>0</v>
      </c>
      <c r="AT257" s="95">
        <v>0</v>
      </c>
      <c r="AU257" s="95">
        <v>0</v>
      </c>
      <c r="AV257" s="95">
        <v>0</v>
      </c>
      <c r="AW257" s="95">
        <v>0</v>
      </c>
      <c r="AX257" s="95">
        <v>100000</v>
      </c>
      <c r="AY257" s="95">
        <v>37450</v>
      </c>
      <c r="AZ257" s="95">
        <v>99000</v>
      </c>
      <c r="BA257" s="95">
        <v>0</v>
      </c>
      <c r="BB257" s="95">
        <v>99000</v>
      </c>
      <c r="BC257" s="95">
        <v>2271945</v>
      </c>
      <c r="BD257" s="95">
        <v>228000</v>
      </c>
      <c r="BE257" s="95">
        <v>188440</v>
      </c>
      <c r="BF257" s="95">
        <v>0</v>
      </c>
      <c r="BG257" s="95">
        <v>4359566.3</v>
      </c>
      <c r="BH257" s="95">
        <v>0</v>
      </c>
      <c r="BI257" s="95">
        <v>0</v>
      </c>
      <c r="BJ257" s="95">
        <v>109855</v>
      </c>
      <c r="BK257" s="95">
        <v>157400</v>
      </c>
      <c r="BL257" s="95">
        <v>0</v>
      </c>
      <c r="BM257" s="95">
        <v>30000</v>
      </c>
      <c r="BN257" s="95">
        <v>1819500</v>
      </c>
      <c r="BO257" s="95">
        <v>0</v>
      </c>
      <c r="BP257" s="95">
        <v>270850</v>
      </c>
      <c r="BQ257" s="95">
        <v>140360</v>
      </c>
      <c r="BR257" s="121">
        <v>24325000</v>
      </c>
      <c r="BS257" s="95">
        <v>400380</v>
      </c>
      <c r="BT257" s="95">
        <v>109726.63</v>
      </c>
      <c r="BU257" s="95">
        <v>0</v>
      </c>
      <c r="BV257" s="95">
        <v>0</v>
      </c>
      <c r="BW257" s="95">
        <v>0</v>
      </c>
      <c r="BX257" s="121">
        <v>4468340</v>
      </c>
      <c r="BY257" s="95">
        <v>468551.93</v>
      </c>
      <c r="BZ257" s="95">
        <v>12500</v>
      </c>
      <c r="CA257" s="95">
        <v>145440</v>
      </c>
      <c r="CB257" s="95">
        <v>1055810</v>
      </c>
      <c r="CC257" s="121">
        <v>85000</v>
      </c>
      <c r="CD257" s="95">
        <v>0</v>
      </c>
      <c r="CE257" s="95">
        <v>1028750</v>
      </c>
      <c r="CF257" s="95">
        <v>0</v>
      </c>
      <c r="CG257" s="95">
        <v>12500</v>
      </c>
      <c r="CH257" s="95">
        <v>198087.63</v>
      </c>
      <c r="CI257" s="95">
        <v>0</v>
      </c>
      <c r="CJ257" s="95">
        <v>5401188.5</v>
      </c>
      <c r="CK257" s="95">
        <v>512700</v>
      </c>
      <c r="CL257" s="95">
        <v>1800000</v>
      </c>
    </row>
    <row r="258" spans="1:90" ht="13.2" customHeight="1" x14ac:dyDescent="0.25">
      <c r="A258" s="93" t="s">
        <v>1853</v>
      </c>
      <c r="B258" s="94" t="s">
        <v>1301</v>
      </c>
      <c r="C258" s="95">
        <v>0</v>
      </c>
      <c r="D258" s="95">
        <v>0</v>
      </c>
      <c r="E258" s="95">
        <v>0</v>
      </c>
      <c r="F258" s="95">
        <v>0</v>
      </c>
      <c r="G258" s="95">
        <v>0</v>
      </c>
      <c r="H258" s="95">
        <v>0</v>
      </c>
      <c r="I258" s="95">
        <v>0</v>
      </c>
      <c r="J258" s="95">
        <v>0</v>
      </c>
      <c r="K258" s="95">
        <v>0</v>
      </c>
      <c r="L258" s="95">
        <v>0</v>
      </c>
      <c r="M258" s="95">
        <v>0</v>
      </c>
      <c r="N258" s="95">
        <v>1200000</v>
      </c>
      <c r="O258" s="95">
        <v>0</v>
      </c>
      <c r="P258" s="95">
        <v>0</v>
      </c>
      <c r="Q258" s="95">
        <v>0</v>
      </c>
      <c r="R258" s="95">
        <v>0</v>
      </c>
      <c r="S258" s="95">
        <v>0</v>
      </c>
      <c r="T258" s="95">
        <v>0</v>
      </c>
      <c r="U258" s="95">
        <v>0</v>
      </c>
      <c r="V258" s="95">
        <v>0</v>
      </c>
      <c r="W258" s="95">
        <v>0</v>
      </c>
      <c r="X258" s="95">
        <v>0</v>
      </c>
      <c r="Y258" s="95">
        <v>0</v>
      </c>
      <c r="Z258" s="95">
        <v>0</v>
      </c>
      <c r="AA258" s="95">
        <v>0</v>
      </c>
      <c r="AB258" s="95">
        <v>0</v>
      </c>
      <c r="AC258" s="95">
        <v>0</v>
      </c>
      <c r="AD258" s="95">
        <v>0</v>
      </c>
      <c r="AE258" s="95">
        <v>0</v>
      </c>
      <c r="AF258" s="95">
        <v>0</v>
      </c>
      <c r="AG258" s="95">
        <v>0</v>
      </c>
      <c r="AH258" s="95">
        <v>0</v>
      </c>
      <c r="AI258" s="95">
        <v>0</v>
      </c>
      <c r="AJ258" s="95">
        <v>0</v>
      </c>
      <c r="AK258" s="95">
        <v>0</v>
      </c>
      <c r="AL258" s="95">
        <v>0</v>
      </c>
      <c r="AM258" s="95">
        <v>0</v>
      </c>
      <c r="AN258" s="95">
        <v>0</v>
      </c>
      <c r="AO258" s="95">
        <v>0</v>
      </c>
      <c r="AP258" s="95">
        <v>0</v>
      </c>
      <c r="AQ258" s="95">
        <v>0</v>
      </c>
      <c r="AR258" s="95">
        <v>0</v>
      </c>
      <c r="AS258" s="95">
        <v>0</v>
      </c>
      <c r="AT258" s="95">
        <v>0</v>
      </c>
      <c r="AU258" s="95">
        <v>0</v>
      </c>
      <c r="AV258" s="95">
        <v>0</v>
      </c>
      <c r="AW258" s="95">
        <v>0</v>
      </c>
      <c r="AX258" s="95">
        <v>0</v>
      </c>
      <c r="AY258" s="95">
        <v>0</v>
      </c>
      <c r="AZ258" s="95">
        <v>0</v>
      </c>
      <c r="BA258" s="95">
        <v>0</v>
      </c>
      <c r="BB258" s="95">
        <v>0</v>
      </c>
      <c r="BC258" s="95">
        <v>0</v>
      </c>
      <c r="BD258" s="95">
        <v>0</v>
      </c>
      <c r="BE258" s="95">
        <v>0</v>
      </c>
      <c r="BF258" s="95">
        <v>0</v>
      </c>
      <c r="BG258" s="95">
        <v>0</v>
      </c>
      <c r="BH258" s="95">
        <v>0</v>
      </c>
      <c r="BI258" s="95">
        <v>0</v>
      </c>
      <c r="BJ258" s="95">
        <v>0</v>
      </c>
      <c r="BK258" s="95">
        <v>0</v>
      </c>
      <c r="BL258" s="95">
        <v>0</v>
      </c>
      <c r="BM258" s="95">
        <v>0</v>
      </c>
      <c r="BN258" s="95">
        <v>0</v>
      </c>
      <c r="BO258" s="95">
        <v>0</v>
      </c>
      <c r="BP258" s="95">
        <v>0</v>
      </c>
      <c r="BQ258" s="95">
        <v>0</v>
      </c>
      <c r="BR258" s="95">
        <v>1270000</v>
      </c>
      <c r="BS258" s="95">
        <v>0</v>
      </c>
      <c r="BT258" s="95">
        <v>0</v>
      </c>
      <c r="BU258" s="95">
        <v>0</v>
      </c>
      <c r="BV258" s="95">
        <v>0</v>
      </c>
      <c r="BW258" s="95">
        <v>0</v>
      </c>
      <c r="BX258" s="95">
        <v>0</v>
      </c>
      <c r="BY258" s="95">
        <v>0</v>
      </c>
      <c r="BZ258" s="95">
        <v>0</v>
      </c>
      <c r="CA258" s="95">
        <v>0</v>
      </c>
      <c r="CB258" s="95">
        <v>0</v>
      </c>
      <c r="CC258" s="95">
        <v>0</v>
      </c>
      <c r="CD258" s="95">
        <v>0</v>
      </c>
      <c r="CE258" s="95">
        <v>0</v>
      </c>
      <c r="CF258" s="95">
        <v>0</v>
      </c>
      <c r="CG258" s="95">
        <v>0</v>
      </c>
      <c r="CH258" s="95">
        <v>0</v>
      </c>
      <c r="CI258" s="95">
        <v>0</v>
      </c>
      <c r="CJ258" s="95">
        <v>0</v>
      </c>
      <c r="CK258" s="95">
        <v>0</v>
      </c>
      <c r="CL258" s="95">
        <v>0</v>
      </c>
    </row>
    <row r="259" spans="1:90" ht="13.2" customHeight="1" x14ac:dyDescent="0.25">
      <c r="A259" s="93" t="s">
        <v>1854</v>
      </c>
      <c r="B259" s="94" t="s">
        <v>2284</v>
      </c>
      <c r="C259" s="95">
        <v>-204559.57</v>
      </c>
      <c r="D259" s="95">
        <v>0</v>
      </c>
      <c r="E259" s="95">
        <v>-53500</v>
      </c>
      <c r="F259" s="95">
        <v>0</v>
      </c>
      <c r="G259" s="95">
        <v>-19259</v>
      </c>
      <c r="H259" s="95">
        <v>-72760</v>
      </c>
      <c r="I259" s="95">
        <v>-176550</v>
      </c>
      <c r="J259" s="95">
        <v>-80910.570000000007</v>
      </c>
      <c r="K259" s="95">
        <v>-471218.22</v>
      </c>
      <c r="L259" s="95">
        <v>0</v>
      </c>
      <c r="M259" s="95">
        <v>-317482.33</v>
      </c>
      <c r="N259" s="95">
        <v>0</v>
      </c>
      <c r="O259" s="95">
        <v>-20000</v>
      </c>
      <c r="P259" s="95">
        <v>-620590</v>
      </c>
      <c r="Q259" s="95">
        <v>-15999.89</v>
      </c>
      <c r="R259" s="95">
        <v>0</v>
      </c>
      <c r="S259" s="95">
        <v>-171916.67</v>
      </c>
      <c r="T259" s="95">
        <v>0</v>
      </c>
      <c r="U259" s="95">
        <v>0</v>
      </c>
      <c r="V259" s="95">
        <v>0</v>
      </c>
      <c r="W259" s="95">
        <v>-2081806.84</v>
      </c>
      <c r="X259" s="95">
        <v>-95000</v>
      </c>
      <c r="Y259" s="95">
        <v>-123437.36</v>
      </c>
      <c r="Z259" s="95">
        <v>-96833.31</v>
      </c>
      <c r="AA259" s="95">
        <v>-96694.399999999994</v>
      </c>
      <c r="AB259" s="95">
        <v>0</v>
      </c>
      <c r="AC259" s="95">
        <v>0</v>
      </c>
      <c r="AD259" s="95">
        <v>-139099</v>
      </c>
      <c r="AE259" s="95">
        <v>-82997.259999999995</v>
      </c>
      <c r="AF259" s="95">
        <v>-10500</v>
      </c>
      <c r="AG259" s="95">
        <v>-49944.480000000003</v>
      </c>
      <c r="AH259" s="95">
        <v>0</v>
      </c>
      <c r="AI259" s="95">
        <v>-51308.13</v>
      </c>
      <c r="AJ259" s="95">
        <v>-30000</v>
      </c>
      <c r="AK259" s="95">
        <v>-7312694.2999999998</v>
      </c>
      <c r="AL259" s="95">
        <v>0</v>
      </c>
      <c r="AM259" s="95">
        <v>0</v>
      </c>
      <c r="AN259" s="95">
        <v>-313995</v>
      </c>
      <c r="AO259" s="95">
        <v>0</v>
      </c>
      <c r="AP259" s="95">
        <v>-511159.14</v>
      </c>
      <c r="AQ259" s="95">
        <v>0</v>
      </c>
      <c r="AR259" s="95">
        <v>-41704</v>
      </c>
      <c r="AS259" s="95">
        <v>0</v>
      </c>
      <c r="AT259" s="95">
        <v>0</v>
      </c>
      <c r="AU259" s="95">
        <v>0</v>
      </c>
      <c r="AV259" s="95">
        <v>0</v>
      </c>
      <c r="AW259" s="95">
        <v>0</v>
      </c>
      <c r="AX259" s="95">
        <v>-100000</v>
      </c>
      <c r="AY259" s="95">
        <v>-2080.56</v>
      </c>
      <c r="AZ259" s="95">
        <v>-8250</v>
      </c>
      <c r="BA259" s="95">
        <v>0</v>
      </c>
      <c r="BB259" s="95">
        <v>-3300</v>
      </c>
      <c r="BC259" s="95">
        <v>-2271945</v>
      </c>
      <c r="BD259" s="95">
        <v>-228000</v>
      </c>
      <c r="BE259" s="95">
        <v>-155939.32</v>
      </c>
      <c r="BF259" s="95">
        <v>0</v>
      </c>
      <c r="BG259" s="95">
        <v>-3147502.28</v>
      </c>
      <c r="BH259" s="95">
        <v>0</v>
      </c>
      <c r="BI259" s="95">
        <v>0</v>
      </c>
      <c r="BJ259" s="95">
        <v>-57500</v>
      </c>
      <c r="BK259" s="95">
        <v>-76461.48</v>
      </c>
      <c r="BL259" s="95">
        <v>0</v>
      </c>
      <c r="BM259" s="95">
        <v>-30000</v>
      </c>
      <c r="BN259" s="95">
        <v>-1348275.77</v>
      </c>
      <c r="BO259" s="95">
        <v>0</v>
      </c>
      <c r="BP259" s="95">
        <v>-181466.65</v>
      </c>
      <c r="BQ259" s="95">
        <v>-140360</v>
      </c>
      <c r="BR259" s="95">
        <v>-24325000</v>
      </c>
      <c r="BS259" s="95">
        <v>-267046.68</v>
      </c>
      <c r="BT259" s="95">
        <v>-109726.63</v>
      </c>
      <c r="BU259" s="121">
        <v>0</v>
      </c>
      <c r="BV259" s="95">
        <v>0</v>
      </c>
      <c r="BW259" s="95">
        <v>0</v>
      </c>
      <c r="BX259" s="121">
        <v>-583363.04</v>
      </c>
      <c r="BY259" s="95">
        <v>-452051.93</v>
      </c>
      <c r="BZ259" s="121">
        <v>-12500</v>
      </c>
      <c r="CA259" s="95">
        <v>-135439.92000000001</v>
      </c>
      <c r="CB259" s="95">
        <v>-530105.99</v>
      </c>
      <c r="CC259" s="95">
        <v>-85000</v>
      </c>
      <c r="CD259" s="95">
        <v>0</v>
      </c>
      <c r="CE259" s="95">
        <v>-592265.25</v>
      </c>
      <c r="CF259" s="95">
        <v>0</v>
      </c>
      <c r="CG259" s="95">
        <v>-2083.16</v>
      </c>
      <c r="CH259" s="95">
        <v>-173339.63</v>
      </c>
      <c r="CI259" s="95">
        <v>0</v>
      </c>
      <c r="CJ259" s="95">
        <v>-4107623.11</v>
      </c>
      <c r="CK259" s="95">
        <v>-304108.26</v>
      </c>
      <c r="CL259" s="95">
        <v>-232285.72</v>
      </c>
    </row>
    <row r="260" spans="1:90" ht="13.2" customHeight="1" x14ac:dyDescent="0.25">
      <c r="A260" s="93" t="s">
        <v>1855</v>
      </c>
      <c r="B260" s="94" t="s">
        <v>1302</v>
      </c>
      <c r="C260" s="95">
        <v>0</v>
      </c>
      <c r="D260" s="95">
        <v>0</v>
      </c>
      <c r="E260" s="95">
        <v>0</v>
      </c>
      <c r="F260" s="95">
        <v>0</v>
      </c>
      <c r="G260" s="95">
        <v>0</v>
      </c>
      <c r="H260" s="95">
        <v>0</v>
      </c>
      <c r="I260" s="95">
        <v>0</v>
      </c>
      <c r="J260" s="95">
        <v>0</v>
      </c>
      <c r="K260" s="95">
        <v>0</v>
      </c>
      <c r="L260" s="95">
        <v>0</v>
      </c>
      <c r="M260" s="95">
        <v>0</v>
      </c>
      <c r="N260" s="95">
        <v>-749588.42</v>
      </c>
      <c r="O260" s="95">
        <v>0</v>
      </c>
      <c r="P260" s="95">
        <v>0</v>
      </c>
      <c r="Q260" s="95">
        <v>0</v>
      </c>
      <c r="R260" s="95">
        <v>0</v>
      </c>
      <c r="S260" s="95">
        <v>0</v>
      </c>
      <c r="T260" s="95">
        <v>0</v>
      </c>
      <c r="U260" s="95">
        <v>0</v>
      </c>
      <c r="V260" s="95">
        <v>0</v>
      </c>
      <c r="W260" s="95">
        <v>0</v>
      </c>
      <c r="X260" s="95">
        <v>0</v>
      </c>
      <c r="Y260" s="95">
        <v>0</v>
      </c>
      <c r="Z260" s="95">
        <v>0</v>
      </c>
      <c r="AA260" s="95">
        <v>0</v>
      </c>
      <c r="AB260" s="95">
        <v>0</v>
      </c>
      <c r="AC260" s="95">
        <v>0</v>
      </c>
      <c r="AD260" s="95">
        <v>0</v>
      </c>
      <c r="AE260" s="95">
        <v>0</v>
      </c>
      <c r="AF260" s="95">
        <v>0</v>
      </c>
      <c r="AG260" s="95">
        <v>0</v>
      </c>
      <c r="AH260" s="95">
        <v>0</v>
      </c>
      <c r="AI260" s="95">
        <v>0</v>
      </c>
      <c r="AJ260" s="95">
        <v>0</v>
      </c>
      <c r="AK260" s="95">
        <v>0</v>
      </c>
      <c r="AL260" s="95">
        <v>0</v>
      </c>
      <c r="AM260" s="95">
        <v>0</v>
      </c>
      <c r="AN260" s="95">
        <v>0</v>
      </c>
      <c r="AO260" s="95">
        <v>0</v>
      </c>
      <c r="AP260" s="95">
        <v>0</v>
      </c>
      <c r="AQ260" s="95">
        <v>0</v>
      </c>
      <c r="AR260" s="95">
        <v>0</v>
      </c>
      <c r="AS260" s="95">
        <v>0</v>
      </c>
      <c r="AT260" s="95">
        <v>0</v>
      </c>
      <c r="AU260" s="95">
        <v>0</v>
      </c>
      <c r="AV260" s="95">
        <v>0</v>
      </c>
      <c r="AW260" s="95">
        <v>0</v>
      </c>
      <c r="AX260" s="95">
        <v>0</v>
      </c>
      <c r="AY260" s="95">
        <v>0</v>
      </c>
      <c r="AZ260" s="95">
        <v>0</v>
      </c>
      <c r="BA260" s="95">
        <v>0</v>
      </c>
      <c r="BB260" s="95">
        <v>0</v>
      </c>
      <c r="BC260" s="95">
        <v>0</v>
      </c>
      <c r="BD260" s="95">
        <v>0</v>
      </c>
      <c r="BE260" s="95">
        <v>0</v>
      </c>
      <c r="BF260" s="95">
        <v>0</v>
      </c>
      <c r="BG260" s="95">
        <v>0</v>
      </c>
      <c r="BH260" s="95">
        <v>0</v>
      </c>
      <c r="BI260" s="95">
        <v>0</v>
      </c>
      <c r="BJ260" s="95">
        <v>0</v>
      </c>
      <c r="BK260" s="95">
        <v>0</v>
      </c>
      <c r="BL260" s="95">
        <v>0</v>
      </c>
      <c r="BM260" s="95">
        <v>0</v>
      </c>
      <c r="BN260" s="95">
        <v>0</v>
      </c>
      <c r="BO260" s="95">
        <v>0</v>
      </c>
      <c r="BP260" s="95">
        <v>0</v>
      </c>
      <c r="BQ260" s="95">
        <v>0</v>
      </c>
      <c r="BR260" s="95">
        <v>-1270000</v>
      </c>
      <c r="BS260" s="95">
        <v>0</v>
      </c>
      <c r="BT260" s="95">
        <v>0</v>
      </c>
      <c r="BU260" s="95">
        <v>0</v>
      </c>
      <c r="BV260" s="95">
        <v>0</v>
      </c>
      <c r="BW260" s="95">
        <v>0</v>
      </c>
      <c r="BX260" s="95">
        <v>0</v>
      </c>
      <c r="BY260" s="95">
        <v>0</v>
      </c>
      <c r="BZ260" s="95">
        <v>0</v>
      </c>
      <c r="CA260" s="95">
        <v>0</v>
      </c>
      <c r="CB260" s="95">
        <v>0</v>
      </c>
      <c r="CC260" s="95">
        <v>0</v>
      </c>
      <c r="CD260" s="95">
        <v>0</v>
      </c>
      <c r="CE260" s="95">
        <v>0</v>
      </c>
      <c r="CF260" s="95">
        <v>0</v>
      </c>
      <c r="CG260" s="95">
        <v>0</v>
      </c>
      <c r="CH260" s="95">
        <v>0</v>
      </c>
      <c r="CI260" s="95">
        <v>0</v>
      </c>
      <c r="CJ260" s="95">
        <v>0</v>
      </c>
      <c r="CK260" s="95">
        <v>0</v>
      </c>
      <c r="CL260" s="95">
        <v>0</v>
      </c>
    </row>
    <row r="261" spans="1:90" ht="13.2" customHeight="1" x14ac:dyDescent="0.25">
      <c r="A261" s="93" t="s">
        <v>1856</v>
      </c>
      <c r="B261" s="94" t="s">
        <v>247</v>
      </c>
      <c r="C261" s="95">
        <v>336969170.63999999</v>
      </c>
      <c r="D261" s="95">
        <v>0</v>
      </c>
      <c r="E261" s="95">
        <v>0</v>
      </c>
      <c r="F261" s="95">
        <v>0</v>
      </c>
      <c r="G261" s="95">
        <v>0</v>
      </c>
      <c r="H261" s="95">
        <v>0</v>
      </c>
      <c r="I261" s="95">
        <v>0</v>
      </c>
      <c r="J261" s="95">
        <v>0</v>
      </c>
      <c r="K261" s="95">
        <v>0</v>
      </c>
      <c r="L261" s="95">
        <v>0</v>
      </c>
      <c r="M261" s="95">
        <v>0</v>
      </c>
      <c r="N261" s="95">
        <v>0</v>
      </c>
      <c r="O261" s="95">
        <v>25227099.780000001</v>
      </c>
      <c r="P261" s="95">
        <v>0</v>
      </c>
      <c r="Q261" s="95">
        <v>0</v>
      </c>
      <c r="R261" s="95">
        <v>0</v>
      </c>
      <c r="S261" s="95">
        <v>0</v>
      </c>
      <c r="T261" s="95">
        <v>0</v>
      </c>
      <c r="U261" s="95">
        <v>0</v>
      </c>
      <c r="V261" s="95">
        <v>0</v>
      </c>
      <c r="W261" s="95">
        <v>76849500</v>
      </c>
      <c r="X261" s="95">
        <v>0</v>
      </c>
      <c r="Y261" s="95">
        <v>0</v>
      </c>
      <c r="Z261" s="95">
        <v>0</v>
      </c>
      <c r="AA261" s="95">
        <v>0</v>
      </c>
      <c r="AB261" s="95">
        <v>0</v>
      </c>
      <c r="AC261" s="95">
        <v>0</v>
      </c>
      <c r="AD261" s="95">
        <v>0</v>
      </c>
      <c r="AE261" s="95">
        <v>0</v>
      </c>
      <c r="AF261" s="95">
        <v>0</v>
      </c>
      <c r="AG261" s="95">
        <v>0</v>
      </c>
      <c r="AH261" s="95">
        <v>0</v>
      </c>
      <c r="AI261" s="95">
        <v>0</v>
      </c>
      <c r="AJ261" s="95">
        <v>0</v>
      </c>
      <c r="AK261" s="95">
        <v>0</v>
      </c>
      <c r="AL261" s="95">
        <v>0</v>
      </c>
      <c r="AM261" s="95">
        <v>0</v>
      </c>
      <c r="AN261" s="95">
        <v>0</v>
      </c>
      <c r="AO261" s="95">
        <v>0</v>
      </c>
      <c r="AP261" s="95">
        <v>0</v>
      </c>
      <c r="AQ261" s="95">
        <v>0</v>
      </c>
      <c r="AR261" s="95">
        <v>0</v>
      </c>
      <c r="AS261" s="95">
        <v>0</v>
      </c>
      <c r="AT261" s="95">
        <v>0</v>
      </c>
      <c r="AU261" s="95">
        <v>0</v>
      </c>
      <c r="AV261" s="95">
        <v>0</v>
      </c>
      <c r="AW261" s="95">
        <v>0</v>
      </c>
      <c r="AX261" s="95">
        <v>0</v>
      </c>
      <c r="AY261" s="95">
        <v>0</v>
      </c>
      <c r="AZ261" s="95">
        <v>0</v>
      </c>
      <c r="BA261" s="95">
        <v>0</v>
      </c>
      <c r="BB261" s="95">
        <v>0</v>
      </c>
      <c r="BC261" s="95">
        <v>21925800</v>
      </c>
      <c r="BD261" s="95">
        <v>0</v>
      </c>
      <c r="BE261" s="95">
        <v>0</v>
      </c>
      <c r="BF261" s="95">
        <v>0</v>
      </c>
      <c r="BG261" s="95">
        <v>225596452.5</v>
      </c>
      <c r="BH261" s="95">
        <v>0</v>
      </c>
      <c r="BI261" s="95">
        <v>6060700</v>
      </c>
      <c r="BJ261" s="95">
        <v>0</v>
      </c>
      <c r="BK261" s="95">
        <v>0</v>
      </c>
      <c r="BL261" s="95">
        <v>3113566.59</v>
      </c>
      <c r="BM261" s="95">
        <v>0</v>
      </c>
      <c r="BN261" s="95">
        <v>0</v>
      </c>
      <c r="BO261" s="95">
        <v>0</v>
      </c>
      <c r="BP261" s="95">
        <v>0</v>
      </c>
      <c r="BQ261" s="95">
        <v>0</v>
      </c>
      <c r="BR261" s="121">
        <v>6094500</v>
      </c>
      <c r="BS261" s="95">
        <v>0</v>
      </c>
      <c r="BT261" s="95">
        <v>0</v>
      </c>
      <c r="BU261" s="95">
        <v>0</v>
      </c>
      <c r="BV261" s="95">
        <v>0</v>
      </c>
      <c r="BW261" s="95">
        <v>0</v>
      </c>
      <c r="BX261" s="95">
        <v>0</v>
      </c>
      <c r="BY261" s="95">
        <v>0</v>
      </c>
      <c r="BZ261" s="95">
        <v>0</v>
      </c>
      <c r="CA261" s="95">
        <v>0</v>
      </c>
      <c r="CB261" s="95">
        <v>0</v>
      </c>
      <c r="CC261" s="95">
        <v>0</v>
      </c>
      <c r="CD261" s="95">
        <v>0</v>
      </c>
      <c r="CE261" s="95">
        <v>0</v>
      </c>
      <c r="CF261" s="95">
        <v>0</v>
      </c>
      <c r="CG261" s="95">
        <v>0</v>
      </c>
      <c r="CH261" s="95">
        <v>0</v>
      </c>
      <c r="CI261" s="95">
        <v>0</v>
      </c>
      <c r="CJ261" s="95">
        <v>27393600.07</v>
      </c>
      <c r="CK261" s="95">
        <v>0</v>
      </c>
      <c r="CL261" s="95">
        <v>0</v>
      </c>
    </row>
    <row r="262" spans="1:90" ht="13.2" customHeight="1" x14ac:dyDescent="0.25">
      <c r="A262" s="93" t="s">
        <v>1857</v>
      </c>
      <c r="B262" s="94" t="s">
        <v>248</v>
      </c>
      <c r="C262" s="95">
        <v>0</v>
      </c>
      <c r="D262" s="95">
        <v>0</v>
      </c>
      <c r="E262" s="95">
        <v>0</v>
      </c>
      <c r="F262" s="95">
        <v>0</v>
      </c>
      <c r="G262" s="95">
        <v>0</v>
      </c>
      <c r="H262" s="95">
        <v>0</v>
      </c>
      <c r="I262" s="95">
        <v>0</v>
      </c>
      <c r="J262" s="95">
        <v>0</v>
      </c>
      <c r="K262" s="95">
        <v>0</v>
      </c>
      <c r="L262" s="95">
        <v>0</v>
      </c>
      <c r="M262" s="95">
        <v>0</v>
      </c>
      <c r="N262" s="95">
        <v>0</v>
      </c>
      <c r="O262" s="95">
        <v>0</v>
      </c>
      <c r="P262" s="95">
        <v>0</v>
      </c>
      <c r="Q262" s="95">
        <v>0</v>
      </c>
      <c r="R262" s="95">
        <v>0</v>
      </c>
      <c r="S262" s="95">
        <v>0</v>
      </c>
      <c r="T262" s="95">
        <v>0</v>
      </c>
      <c r="U262" s="95">
        <v>0</v>
      </c>
      <c r="V262" s="95">
        <v>0</v>
      </c>
      <c r="W262" s="95">
        <v>0</v>
      </c>
      <c r="X262" s="95">
        <v>0</v>
      </c>
      <c r="Y262" s="95">
        <v>0</v>
      </c>
      <c r="Z262" s="95">
        <v>0</v>
      </c>
      <c r="AA262" s="95">
        <v>0</v>
      </c>
      <c r="AB262" s="95">
        <v>0</v>
      </c>
      <c r="AC262" s="95">
        <v>0</v>
      </c>
      <c r="AD262" s="95">
        <v>0</v>
      </c>
      <c r="AE262" s="95">
        <v>0</v>
      </c>
      <c r="AF262" s="95">
        <v>0</v>
      </c>
      <c r="AG262" s="95">
        <v>0</v>
      </c>
      <c r="AH262" s="95">
        <v>0</v>
      </c>
      <c r="AI262" s="95">
        <v>0</v>
      </c>
      <c r="AJ262" s="95">
        <v>0</v>
      </c>
      <c r="AK262" s="95">
        <v>0</v>
      </c>
      <c r="AL262" s="95">
        <v>0</v>
      </c>
      <c r="AM262" s="95">
        <v>0</v>
      </c>
      <c r="AN262" s="95">
        <v>0</v>
      </c>
      <c r="AO262" s="95">
        <v>0</v>
      </c>
      <c r="AP262" s="95">
        <v>0</v>
      </c>
      <c r="AQ262" s="95">
        <v>0</v>
      </c>
      <c r="AR262" s="95">
        <v>0</v>
      </c>
      <c r="AS262" s="95">
        <v>0</v>
      </c>
      <c r="AT262" s="95">
        <v>0</v>
      </c>
      <c r="AU262" s="95">
        <v>0</v>
      </c>
      <c r="AV262" s="95">
        <v>0</v>
      </c>
      <c r="AW262" s="95">
        <v>0</v>
      </c>
      <c r="AX262" s="95">
        <v>0</v>
      </c>
      <c r="AY262" s="95">
        <v>0</v>
      </c>
      <c r="AZ262" s="95">
        <v>0</v>
      </c>
      <c r="BA262" s="95">
        <v>0</v>
      </c>
      <c r="BB262" s="95">
        <v>0</v>
      </c>
      <c r="BC262" s="95">
        <v>0</v>
      </c>
      <c r="BD262" s="95">
        <v>0</v>
      </c>
      <c r="BE262" s="95">
        <v>0</v>
      </c>
      <c r="BF262" s="95">
        <v>0</v>
      </c>
      <c r="BG262" s="95">
        <v>0</v>
      </c>
      <c r="BH262" s="95">
        <v>0</v>
      </c>
      <c r="BI262" s="95">
        <v>0</v>
      </c>
      <c r="BJ262" s="95">
        <v>0</v>
      </c>
      <c r="BK262" s="95">
        <v>0</v>
      </c>
      <c r="BL262" s="95">
        <v>0</v>
      </c>
      <c r="BM262" s="95">
        <v>0</v>
      </c>
      <c r="BN262" s="95">
        <v>0</v>
      </c>
      <c r="BO262" s="95">
        <v>0</v>
      </c>
      <c r="BP262" s="95">
        <v>0</v>
      </c>
      <c r="BQ262" s="95">
        <v>0</v>
      </c>
      <c r="BR262" s="95">
        <v>0</v>
      </c>
      <c r="BS262" s="95">
        <v>0</v>
      </c>
      <c r="BT262" s="95">
        <v>0</v>
      </c>
      <c r="BU262" s="95">
        <v>0</v>
      </c>
      <c r="BV262" s="95">
        <v>0</v>
      </c>
      <c r="BW262" s="95">
        <v>0</v>
      </c>
      <c r="BX262" s="95">
        <v>0</v>
      </c>
      <c r="BY262" s="95">
        <v>0</v>
      </c>
      <c r="BZ262" s="95">
        <v>0</v>
      </c>
      <c r="CA262" s="95">
        <v>0</v>
      </c>
      <c r="CB262" s="95">
        <v>0</v>
      </c>
      <c r="CC262" s="95">
        <v>0</v>
      </c>
      <c r="CD262" s="95">
        <v>0</v>
      </c>
      <c r="CE262" s="95">
        <v>0</v>
      </c>
      <c r="CF262" s="95">
        <v>0</v>
      </c>
      <c r="CG262" s="95">
        <v>0</v>
      </c>
      <c r="CH262" s="95">
        <v>0</v>
      </c>
      <c r="CI262" s="95">
        <v>0</v>
      </c>
      <c r="CJ262" s="95">
        <v>0</v>
      </c>
      <c r="CK262" s="95">
        <v>0</v>
      </c>
      <c r="CL262" s="95">
        <v>0</v>
      </c>
    </row>
    <row r="263" spans="1:90" ht="13.2" customHeight="1" x14ac:dyDescent="0.25">
      <c r="A263" s="93" t="s">
        <v>1858</v>
      </c>
      <c r="B263" s="94" t="s">
        <v>1303</v>
      </c>
      <c r="C263" s="95">
        <v>0</v>
      </c>
      <c r="D263" s="95">
        <v>0</v>
      </c>
      <c r="E263" s="95">
        <v>0</v>
      </c>
      <c r="F263" s="95">
        <v>0</v>
      </c>
      <c r="G263" s="95">
        <v>0</v>
      </c>
      <c r="H263" s="95">
        <v>0</v>
      </c>
      <c r="I263" s="95">
        <v>0</v>
      </c>
      <c r="J263" s="95">
        <v>0</v>
      </c>
      <c r="K263" s="95">
        <v>0</v>
      </c>
      <c r="L263" s="95">
        <v>0</v>
      </c>
      <c r="M263" s="95">
        <v>0</v>
      </c>
      <c r="N263" s="95">
        <v>0</v>
      </c>
      <c r="O263" s="95">
        <v>770755</v>
      </c>
      <c r="P263" s="95">
        <v>0</v>
      </c>
      <c r="Q263" s="95">
        <v>0</v>
      </c>
      <c r="R263" s="95">
        <v>0</v>
      </c>
      <c r="S263" s="95">
        <v>0</v>
      </c>
      <c r="T263" s="95">
        <v>0</v>
      </c>
      <c r="U263" s="95">
        <v>0</v>
      </c>
      <c r="V263" s="95">
        <v>0</v>
      </c>
      <c r="W263" s="95">
        <v>0</v>
      </c>
      <c r="X263" s="95">
        <v>0</v>
      </c>
      <c r="Y263" s="95">
        <v>0</v>
      </c>
      <c r="Z263" s="95">
        <v>0</v>
      </c>
      <c r="AA263" s="95">
        <v>0</v>
      </c>
      <c r="AB263" s="95">
        <v>0</v>
      </c>
      <c r="AC263" s="95">
        <v>0</v>
      </c>
      <c r="AD263" s="95">
        <v>0</v>
      </c>
      <c r="AE263" s="95">
        <v>0</v>
      </c>
      <c r="AF263" s="95">
        <v>0</v>
      </c>
      <c r="AG263" s="95">
        <v>0</v>
      </c>
      <c r="AH263" s="95">
        <v>0</v>
      </c>
      <c r="AI263" s="95">
        <v>0</v>
      </c>
      <c r="AJ263" s="95">
        <v>0</v>
      </c>
      <c r="AK263" s="95">
        <v>0</v>
      </c>
      <c r="AL263" s="95">
        <v>0</v>
      </c>
      <c r="AM263" s="95">
        <v>0</v>
      </c>
      <c r="AN263" s="95">
        <v>0</v>
      </c>
      <c r="AO263" s="95">
        <v>0</v>
      </c>
      <c r="AP263" s="95">
        <v>0</v>
      </c>
      <c r="AQ263" s="95">
        <v>0</v>
      </c>
      <c r="AR263" s="95">
        <v>0</v>
      </c>
      <c r="AS263" s="95">
        <v>0</v>
      </c>
      <c r="AT263" s="95">
        <v>0</v>
      </c>
      <c r="AU263" s="95">
        <v>0</v>
      </c>
      <c r="AV263" s="95">
        <v>0</v>
      </c>
      <c r="AW263" s="95">
        <v>0</v>
      </c>
      <c r="AX263" s="95">
        <v>0</v>
      </c>
      <c r="AY263" s="95">
        <v>0</v>
      </c>
      <c r="AZ263" s="95">
        <v>0</v>
      </c>
      <c r="BA263" s="95">
        <v>0</v>
      </c>
      <c r="BB263" s="95">
        <v>0</v>
      </c>
      <c r="BC263" s="95">
        <v>249950</v>
      </c>
      <c r="BD263" s="95">
        <v>0</v>
      </c>
      <c r="BE263" s="95">
        <v>0</v>
      </c>
      <c r="BF263" s="95">
        <v>0</v>
      </c>
      <c r="BG263" s="95">
        <v>0</v>
      </c>
      <c r="BH263" s="95">
        <v>0</v>
      </c>
      <c r="BI263" s="95">
        <v>0</v>
      </c>
      <c r="BJ263" s="95">
        <v>0</v>
      </c>
      <c r="BK263" s="95">
        <v>0</v>
      </c>
      <c r="BL263" s="95">
        <v>0</v>
      </c>
      <c r="BM263" s="95">
        <v>0</v>
      </c>
      <c r="BN263" s="95">
        <v>0</v>
      </c>
      <c r="BO263" s="95">
        <v>0</v>
      </c>
      <c r="BP263" s="95">
        <v>0</v>
      </c>
      <c r="BQ263" s="95">
        <v>0</v>
      </c>
      <c r="BR263" s="95">
        <v>0</v>
      </c>
      <c r="BS263" s="95">
        <v>0</v>
      </c>
      <c r="BT263" s="95">
        <v>0</v>
      </c>
      <c r="BU263" s="95">
        <v>0</v>
      </c>
      <c r="BV263" s="95">
        <v>0</v>
      </c>
      <c r="BW263" s="95">
        <v>0</v>
      </c>
      <c r="BX263" s="95">
        <v>24885699</v>
      </c>
      <c r="BY263" s="95">
        <v>0</v>
      </c>
      <c r="BZ263" s="95">
        <v>0</v>
      </c>
      <c r="CA263" s="95">
        <v>0</v>
      </c>
      <c r="CB263" s="95">
        <v>0</v>
      </c>
      <c r="CC263" s="95">
        <v>0</v>
      </c>
      <c r="CD263" s="95">
        <v>0</v>
      </c>
      <c r="CE263" s="95">
        <v>0</v>
      </c>
      <c r="CF263" s="95">
        <v>0</v>
      </c>
      <c r="CG263" s="95">
        <v>0</v>
      </c>
      <c r="CH263" s="95">
        <v>0</v>
      </c>
      <c r="CI263" s="95">
        <v>0</v>
      </c>
      <c r="CJ263" s="95">
        <v>0</v>
      </c>
      <c r="CK263" s="95">
        <v>0</v>
      </c>
      <c r="CL263" s="95">
        <v>0</v>
      </c>
    </row>
    <row r="264" spans="1:90" ht="13.2" customHeight="1" x14ac:dyDescent="0.25">
      <c r="A264" s="93" t="s">
        <v>1859</v>
      </c>
      <c r="B264" s="94" t="s">
        <v>1860</v>
      </c>
      <c r="C264" s="95">
        <v>0</v>
      </c>
      <c r="D264" s="95">
        <v>0</v>
      </c>
      <c r="E264" s="95">
        <v>0</v>
      </c>
      <c r="F264" s="95">
        <v>0</v>
      </c>
      <c r="G264" s="95">
        <v>0</v>
      </c>
      <c r="H264" s="95">
        <v>0</v>
      </c>
      <c r="I264" s="95">
        <v>0</v>
      </c>
      <c r="J264" s="95">
        <v>0</v>
      </c>
      <c r="K264" s="95">
        <v>0</v>
      </c>
      <c r="L264" s="95">
        <v>0</v>
      </c>
      <c r="M264" s="95">
        <v>0</v>
      </c>
      <c r="N264" s="95">
        <v>0</v>
      </c>
      <c r="O264" s="95">
        <v>0</v>
      </c>
      <c r="P264" s="95">
        <v>0</v>
      </c>
      <c r="Q264" s="95">
        <v>0</v>
      </c>
      <c r="R264" s="95">
        <v>0</v>
      </c>
      <c r="S264" s="95">
        <v>0</v>
      </c>
      <c r="T264" s="95">
        <v>0</v>
      </c>
      <c r="U264" s="95">
        <v>0</v>
      </c>
      <c r="V264" s="95">
        <v>0</v>
      </c>
      <c r="W264" s="95">
        <v>0</v>
      </c>
      <c r="X264" s="95">
        <v>0</v>
      </c>
      <c r="Y264" s="95">
        <v>0</v>
      </c>
      <c r="Z264" s="95">
        <v>0</v>
      </c>
      <c r="AA264" s="95">
        <v>0</v>
      </c>
      <c r="AB264" s="95">
        <v>0</v>
      </c>
      <c r="AC264" s="95">
        <v>0</v>
      </c>
      <c r="AD264" s="95">
        <v>0</v>
      </c>
      <c r="AE264" s="95">
        <v>0</v>
      </c>
      <c r="AF264" s="95">
        <v>0</v>
      </c>
      <c r="AG264" s="95">
        <v>0</v>
      </c>
      <c r="AH264" s="95">
        <v>0</v>
      </c>
      <c r="AI264" s="95">
        <v>0</v>
      </c>
      <c r="AJ264" s="95">
        <v>0</v>
      </c>
      <c r="AK264" s="95">
        <v>0</v>
      </c>
      <c r="AL264" s="95">
        <v>0</v>
      </c>
      <c r="AM264" s="95">
        <v>0</v>
      </c>
      <c r="AN264" s="95">
        <v>0</v>
      </c>
      <c r="AO264" s="95">
        <v>0</v>
      </c>
      <c r="AP264" s="95">
        <v>0</v>
      </c>
      <c r="AQ264" s="95">
        <v>0</v>
      </c>
      <c r="AR264" s="95">
        <v>0</v>
      </c>
      <c r="AS264" s="95">
        <v>0</v>
      </c>
      <c r="AT264" s="95">
        <v>0</v>
      </c>
      <c r="AU264" s="95">
        <v>0</v>
      </c>
      <c r="AV264" s="95">
        <v>0</v>
      </c>
      <c r="AW264" s="95">
        <v>0</v>
      </c>
      <c r="AX264" s="95">
        <v>0</v>
      </c>
      <c r="AY264" s="95">
        <v>0</v>
      </c>
      <c r="AZ264" s="95">
        <v>0</v>
      </c>
      <c r="BA264" s="95">
        <v>0</v>
      </c>
      <c r="BB264" s="95">
        <v>0</v>
      </c>
      <c r="BC264" s="95">
        <v>0</v>
      </c>
      <c r="BD264" s="95">
        <v>0</v>
      </c>
      <c r="BE264" s="95">
        <v>0</v>
      </c>
      <c r="BF264" s="95">
        <v>0</v>
      </c>
      <c r="BG264" s="95">
        <v>0</v>
      </c>
      <c r="BH264" s="95">
        <v>0</v>
      </c>
      <c r="BI264" s="95">
        <v>0</v>
      </c>
      <c r="BJ264" s="95">
        <v>0</v>
      </c>
      <c r="BK264" s="95">
        <v>0</v>
      </c>
      <c r="BL264" s="95">
        <v>0</v>
      </c>
      <c r="BM264" s="95">
        <v>0</v>
      </c>
      <c r="BN264" s="95">
        <v>0</v>
      </c>
      <c r="BO264" s="95">
        <v>0</v>
      </c>
      <c r="BP264" s="95">
        <v>0</v>
      </c>
      <c r="BQ264" s="95">
        <v>0</v>
      </c>
      <c r="BR264" s="95">
        <v>0</v>
      </c>
      <c r="BS264" s="95">
        <v>0</v>
      </c>
      <c r="BT264" s="95">
        <v>0</v>
      </c>
      <c r="BU264" s="95">
        <v>0</v>
      </c>
      <c r="BV264" s="95">
        <v>0</v>
      </c>
      <c r="BW264" s="95">
        <v>0</v>
      </c>
      <c r="BX264" s="95">
        <v>0</v>
      </c>
      <c r="BY264" s="95">
        <v>0</v>
      </c>
      <c r="BZ264" s="95">
        <v>0</v>
      </c>
      <c r="CA264" s="95">
        <v>0</v>
      </c>
      <c r="CB264" s="95">
        <v>0</v>
      </c>
      <c r="CC264" s="95">
        <v>0</v>
      </c>
      <c r="CD264" s="95">
        <v>0</v>
      </c>
      <c r="CE264" s="95">
        <v>0</v>
      </c>
      <c r="CF264" s="95">
        <v>0</v>
      </c>
      <c r="CG264" s="95">
        <v>0</v>
      </c>
      <c r="CH264" s="95">
        <v>0</v>
      </c>
      <c r="CI264" s="95">
        <v>0</v>
      </c>
      <c r="CJ264" s="95">
        <v>0</v>
      </c>
      <c r="CK264" s="95">
        <v>0</v>
      </c>
      <c r="CL264" s="95">
        <v>0</v>
      </c>
    </row>
    <row r="265" spans="1:90" ht="13.2" customHeight="1" x14ac:dyDescent="0.25">
      <c r="A265" s="93" t="s">
        <v>1861</v>
      </c>
      <c r="B265" s="94" t="s">
        <v>1862</v>
      </c>
      <c r="C265" s="95">
        <v>0</v>
      </c>
      <c r="D265" s="95">
        <v>0</v>
      </c>
      <c r="E265" s="95">
        <v>0</v>
      </c>
      <c r="F265" s="95">
        <v>0</v>
      </c>
      <c r="G265" s="95">
        <v>0</v>
      </c>
      <c r="H265" s="95">
        <v>0</v>
      </c>
      <c r="I265" s="95">
        <v>0</v>
      </c>
      <c r="J265" s="95">
        <v>0</v>
      </c>
      <c r="K265" s="95">
        <v>0</v>
      </c>
      <c r="L265" s="95">
        <v>0</v>
      </c>
      <c r="M265" s="95">
        <v>0</v>
      </c>
      <c r="N265" s="95">
        <v>0</v>
      </c>
      <c r="O265" s="95">
        <v>0</v>
      </c>
      <c r="P265" s="95">
        <v>0</v>
      </c>
      <c r="Q265" s="95">
        <v>0</v>
      </c>
      <c r="R265" s="95">
        <v>0</v>
      </c>
      <c r="S265" s="95">
        <v>0</v>
      </c>
      <c r="T265" s="95">
        <v>0</v>
      </c>
      <c r="U265" s="95">
        <v>0</v>
      </c>
      <c r="V265" s="95">
        <v>0</v>
      </c>
      <c r="W265" s="95">
        <v>0</v>
      </c>
      <c r="X265" s="95">
        <v>0</v>
      </c>
      <c r="Y265" s="95">
        <v>0</v>
      </c>
      <c r="Z265" s="95">
        <v>0</v>
      </c>
      <c r="AA265" s="95">
        <v>0</v>
      </c>
      <c r="AB265" s="95">
        <v>0</v>
      </c>
      <c r="AC265" s="95">
        <v>0</v>
      </c>
      <c r="AD265" s="95">
        <v>0</v>
      </c>
      <c r="AE265" s="95">
        <v>0</v>
      </c>
      <c r="AF265" s="95">
        <v>0</v>
      </c>
      <c r="AG265" s="95">
        <v>0</v>
      </c>
      <c r="AH265" s="95">
        <v>0</v>
      </c>
      <c r="AI265" s="95">
        <v>0</v>
      </c>
      <c r="AJ265" s="95">
        <v>0</v>
      </c>
      <c r="AK265" s="95">
        <v>0</v>
      </c>
      <c r="AL265" s="95">
        <v>0</v>
      </c>
      <c r="AM265" s="95">
        <v>0</v>
      </c>
      <c r="AN265" s="95">
        <v>0</v>
      </c>
      <c r="AO265" s="95">
        <v>0</v>
      </c>
      <c r="AP265" s="95">
        <v>0</v>
      </c>
      <c r="AQ265" s="95">
        <v>0</v>
      </c>
      <c r="AR265" s="95">
        <v>0</v>
      </c>
      <c r="AS265" s="95">
        <v>0</v>
      </c>
      <c r="AT265" s="95">
        <v>0</v>
      </c>
      <c r="AU265" s="95">
        <v>0</v>
      </c>
      <c r="AV265" s="95">
        <v>0</v>
      </c>
      <c r="AW265" s="95">
        <v>0</v>
      </c>
      <c r="AX265" s="95">
        <v>0</v>
      </c>
      <c r="AY265" s="95">
        <v>0</v>
      </c>
      <c r="AZ265" s="95">
        <v>0</v>
      </c>
      <c r="BA265" s="95">
        <v>0</v>
      </c>
      <c r="BB265" s="95">
        <v>0</v>
      </c>
      <c r="BC265" s="95">
        <v>0</v>
      </c>
      <c r="BD265" s="95">
        <v>0</v>
      </c>
      <c r="BE265" s="95">
        <v>0</v>
      </c>
      <c r="BF265" s="95">
        <v>0</v>
      </c>
      <c r="BG265" s="95">
        <v>0</v>
      </c>
      <c r="BH265" s="95">
        <v>0</v>
      </c>
      <c r="BI265" s="95">
        <v>0</v>
      </c>
      <c r="BJ265" s="95">
        <v>0</v>
      </c>
      <c r="BK265" s="95">
        <v>0</v>
      </c>
      <c r="BL265" s="95">
        <v>0</v>
      </c>
      <c r="BM265" s="95">
        <v>0</v>
      </c>
      <c r="BN265" s="95">
        <v>0</v>
      </c>
      <c r="BO265" s="95">
        <v>0</v>
      </c>
      <c r="BP265" s="95">
        <v>0</v>
      </c>
      <c r="BQ265" s="95">
        <v>0</v>
      </c>
      <c r="BR265" s="95">
        <v>0</v>
      </c>
      <c r="BS265" s="95">
        <v>0</v>
      </c>
      <c r="BT265" s="95">
        <v>0</v>
      </c>
      <c r="BU265" s="95">
        <v>0</v>
      </c>
      <c r="BV265" s="95">
        <v>0</v>
      </c>
      <c r="BW265" s="95">
        <v>0</v>
      </c>
      <c r="BX265" s="95">
        <v>0</v>
      </c>
      <c r="BY265" s="95">
        <v>0</v>
      </c>
      <c r="BZ265" s="95">
        <v>0</v>
      </c>
      <c r="CA265" s="95">
        <v>0</v>
      </c>
      <c r="CB265" s="95">
        <v>0</v>
      </c>
      <c r="CC265" s="95">
        <v>0</v>
      </c>
      <c r="CD265" s="95">
        <v>0</v>
      </c>
      <c r="CE265" s="95">
        <v>0</v>
      </c>
      <c r="CF265" s="95">
        <v>0</v>
      </c>
      <c r="CG265" s="95">
        <v>0</v>
      </c>
      <c r="CH265" s="95">
        <v>0</v>
      </c>
      <c r="CI265" s="95">
        <v>0</v>
      </c>
      <c r="CJ265" s="95">
        <v>0</v>
      </c>
      <c r="CK265" s="95">
        <v>0</v>
      </c>
      <c r="CL265" s="95">
        <v>0</v>
      </c>
    </row>
    <row r="266" spans="1:90" ht="13.2" customHeight="1" x14ac:dyDescent="0.25">
      <c r="A266" s="93" t="s">
        <v>249</v>
      </c>
      <c r="B266" s="94" t="s">
        <v>250</v>
      </c>
      <c r="C266" s="95">
        <v>0</v>
      </c>
      <c r="D266" s="95">
        <v>0</v>
      </c>
      <c r="E266" s="95">
        <v>0</v>
      </c>
      <c r="F266" s="95">
        <v>0</v>
      </c>
      <c r="G266" s="95">
        <v>0</v>
      </c>
      <c r="H266" s="95">
        <v>0</v>
      </c>
      <c r="I266" s="95">
        <v>0</v>
      </c>
      <c r="J266" s="95">
        <v>0</v>
      </c>
      <c r="K266" s="95">
        <v>0</v>
      </c>
      <c r="L266" s="95">
        <v>0</v>
      </c>
      <c r="M266" s="95">
        <v>0</v>
      </c>
      <c r="N266" s="95">
        <v>0</v>
      </c>
      <c r="O266" s="95">
        <v>0</v>
      </c>
      <c r="P266" s="95">
        <v>0</v>
      </c>
      <c r="Q266" s="95">
        <v>0</v>
      </c>
      <c r="R266" s="95">
        <v>0</v>
      </c>
      <c r="S266" s="95">
        <v>0</v>
      </c>
      <c r="T266" s="95">
        <v>0</v>
      </c>
      <c r="U266" s="95">
        <v>0</v>
      </c>
      <c r="V266" s="95">
        <v>0</v>
      </c>
      <c r="W266" s="95">
        <v>0</v>
      </c>
      <c r="X266" s="95">
        <v>0</v>
      </c>
      <c r="Y266" s="95">
        <v>0</v>
      </c>
      <c r="Z266" s="95">
        <v>0</v>
      </c>
      <c r="AA266" s="95">
        <v>0</v>
      </c>
      <c r="AB266" s="95">
        <v>0</v>
      </c>
      <c r="AC266" s="95">
        <v>0</v>
      </c>
      <c r="AD266" s="95">
        <v>0</v>
      </c>
      <c r="AE266" s="95">
        <v>0</v>
      </c>
      <c r="AF266" s="95">
        <v>0</v>
      </c>
      <c r="AG266" s="95">
        <v>0</v>
      </c>
      <c r="AH266" s="95">
        <v>0</v>
      </c>
      <c r="AI266" s="95">
        <v>0</v>
      </c>
      <c r="AJ266" s="95">
        <v>0</v>
      </c>
      <c r="AK266" s="95">
        <v>0</v>
      </c>
      <c r="AL266" s="95">
        <v>0</v>
      </c>
      <c r="AM266" s="95">
        <v>0</v>
      </c>
      <c r="AN266" s="95">
        <v>0</v>
      </c>
      <c r="AO266" s="95">
        <v>0</v>
      </c>
      <c r="AP266" s="95">
        <v>0</v>
      </c>
      <c r="AQ266" s="95">
        <v>0</v>
      </c>
      <c r="AR266" s="95">
        <v>0</v>
      </c>
      <c r="AS266" s="95">
        <v>0</v>
      </c>
      <c r="AT266" s="95">
        <v>0</v>
      </c>
      <c r="AU266" s="95">
        <v>0</v>
      </c>
      <c r="AV266" s="95">
        <v>0</v>
      </c>
      <c r="AW266" s="95">
        <v>0</v>
      </c>
      <c r="AX266" s="95">
        <v>0</v>
      </c>
      <c r="AY266" s="95">
        <v>0</v>
      </c>
      <c r="AZ266" s="95">
        <v>0</v>
      </c>
      <c r="BA266" s="95">
        <v>0</v>
      </c>
      <c r="BB266" s="95">
        <v>0</v>
      </c>
      <c r="BC266" s="95">
        <v>0</v>
      </c>
      <c r="BD266" s="95">
        <v>0</v>
      </c>
      <c r="BE266" s="95">
        <v>0</v>
      </c>
      <c r="BF266" s="95">
        <v>0</v>
      </c>
      <c r="BG266" s="95">
        <v>0</v>
      </c>
      <c r="BH266" s="95">
        <v>0</v>
      </c>
      <c r="BI266" s="95">
        <v>0</v>
      </c>
      <c r="BJ266" s="95">
        <v>0</v>
      </c>
      <c r="BK266" s="95">
        <v>0</v>
      </c>
      <c r="BL266" s="95">
        <v>0</v>
      </c>
      <c r="BM266" s="95">
        <v>0</v>
      </c>
      <c r="BN266" s="95">
        <v>0</v>
      </c>
      <c r="BO266" s="95">
        <v>0</v>
      </c>
      <c r="BP266" s="95">
        <v>0</v>
      </c>
      <c r="BQ266" s="95">
        <v>0</v>
      </c>
      <c r="BR266" s="95">
        <v>0</v>
      </c>
      <c r="BS266" s="95">
        <v>0</v>
      </c>
      <c r="BT266" s="95">
        <v>0</v>
      </c>
      <c r="BU266" s="95">
        <v>0</v>
      </c>
      <c r="BV266" s="95">
        <v>0</v>
      </c>
      <c r="BW266" s="95">
        <v>0</v>
      </c>
      <c r="BX266" s="95">
        <v>0</v>
      </c>
      <c r="BY266" s="95">
        <v>0</v>
      </c>
      <c r="BZ266" s="95">
        <v>0</v>
      </c>
      <c r="CA266" s="95">
        <v>0</v>
      </c>
      <c r="CB266" s="95">
        <v>0</v>
      </c>
      <c r="CC266" s="95">
        <v>0</v>
      </c>
      <c r="CD266" s="95">
        <v>0</v>
      </c>
      <c r="CE266" s="95">
        <v>0</v>
      </c>
      <c r="CF266" s="95">
        <v>0</v>
      </c>
      <c r="CG266" s="95">
        <v>0</v>
      </c>
      <c r="CH266" s="95">
        <v>0</v>
      </c>
      <c r="CI266" s="95">
        <v>0</v>
      </c>
      <c r="CJ266" s="95">
        <v>0</v>
      </c>
      <c r="CK266" s="95">
        <v>0</v>
      </c>
      <c r="CL266" s="95">
        <v>0</v>
      </c>
    </row>
    <row r="267" spans="1:90" ht="13.2" customHeight="1" x14ac:dyDescent="0.25">
      <c r="A267" s="93" t="s">
        <v>1100</v>
      </c>
      <c r="B267" s="94" t="s">
        <v>1101</v>
      </c>
      <c r="C267" s="95">
        <v>0</v>
      </c>
      <c r="D267" s="95">
        <v>0</v>
      </c>
      <c r="E267" s="95">
        <v>0</v>
      </c>
      <c r="F267" s="95">
        <v>0</v>
      </c>
      <c r="G267" s="95">
        <v>0</v>
      </c>
      <c r="H267" s="95">
        <v>0</v>
      </c>
      <c r="I267" s="95">
        <v>0</v>
      </c>
      <c r="J267" s="95">
        <v>0</v>
      </c>
      <c r="K267" s="95">
        <v>0</v>
      </c>
      <c r="L267" s="95">
        <v>0</v>
      </c>
      <c r="M267" s="95">
        <v>0</v>
      </c>
      <c r="N267" s="95">
        <v>0</v>
      </c>
      <c r="O267" s="95">
        <v>0</v>
      </c>
      <c r="P267" s="95">
        <v>0</v>
      </c>
      <c r="Q267" s="95">
        <v>0</v>
      </c>
      <c r="R267" s="95">
        <v>0</v>
      </c>
      <c r="S267" s="95">
        <v>0</v>
      </c>
      <c r="T267" s="95">
        <v>0</v>
      </c>
      <c r="U267" s="95">
        <v>0</v>
      </c>
      <c r="V267" s="95">
        <v>0</v>
      </c>
      <c r="W267" s="95">
        <v>0</v>
      </c>
      <c r="X267" s="95">
        <v>0</v>
      </c>
      <c r="Y267" s="95">
        <v>0</v>
      </c>
      <c r="Z267" s="95">
        <v>0</v>
      </c>
      <c r="AA267" s="95">
        <v>0</v>
      </c>
      <c r="AB267" s="95">
        <v>0</v>
      </c>
      <c r="AC267" s="95">
        <v>0</v>
      </c>
      <c r="AD267" s="95">
        <v>0</v>
      </c>
      <c r="AE267" s="95">
        <v>0</v>
      </c>
      <c r="AF267" s="95">
        <v>0</v>
      </c>
      <c r="AG267" s="95">
        <v>0</v>
      </c>
      <c r="AH267" s="95">
        <v>0</v>
      </c>
      <c r="AI267" s="95">
        <v>0</v>
      </c>
      <c r="AJ267" s="95">
        <v>0</v>
      </c>
      <c r="AK267" s="95">
        <v>0</v>
      </c>
      <c r="AL267" s="95">
        <v>0</v>
      </c>
      <c r="AM267" s="95">
        <v>0</v>
      </c>
      <c r="AN267" s="95">
        <v>0</v>
      </c>
      <c r="AO267" s="95">
        <v>0</v>
      </c>
      <c r="AP267" s="95">
        <v>0</v>
      </c>
      <c r="AQ267" s="95">
        <v>0</v>
      </c>
      <c r="AR267" s="95">
        <v>0</v>
      </c>
      <c r="AS267" s="95">
        <v>0</v>
      </c>
      <c r="AT267" s="95">
        <v>0</v>
      </c>
      <c r="AU267" s="95">
        <v>0</v>
      </c>
      <c r="AV267" s="95">
        <v>0</v>
      </c>
      <c r="AW267" s="95">
        <v>0</v>
      </c>
      <c r="AX267" s="95">
        <v>0</v>
      </c>
      <c r="AY267" s="95">
        <v>0</v>
      </c>
      <c r="AZ267" s="95">
        <v>0</v>
      </c>
      <c r="BA267" s="95">
        <v>0</v>
      </c>
      <c r="BB267" s="95">
        <v>0</v>
      </c>
      <c r="BC267" s="95">
        <v>0</v>
      </c>
      <c r="BD267" s="95">
        <v>0</v>
      </c>
      <c r="BE267" s="95">
        <v>0</v>
      </c>
      <c r="BF267" s="95">
        <v>0</v>
      </c>
      <c r="BG267" s="95">
        <v>0</v>
      </c>
      <c r="BH267" s="95">
        <v>0</v>
      </c>
      <c r="BI267" s="95">
        <v>0</v>
      </c>
      <c r="BJ267" s="95">
        <v>0</v>
      </c>
      <c r="BK267" s="95">
        <v>0</v>
      </c>
      <c r="BL267" s="95">
        <v>0</v>
      </c>
      <c r="BM267" s="95">
        <v>0</v>
      </c>
      <c r="BN267" s="95">
        <v>0</v>
      </c>
      <c r="BO267" s="95">
        <v>0</v>
      </c>
      <c r="BP267" s="95">
        <v>0</v>
      </c>
      <c r="BQ267" s="95">
        <v>0</v>
      </c>
      <c r="BR267" s="95">
        <v>0</v>
      </c>
      <c r="BS267" s="95">
        <v>0</v>
      </c>
      <c r="BT267" s="95">
        <v>0</v>
      </c>
      <c r="BU267" s="95">
        <v>0</v>
      </c>
      <c r="BV267" s="95">
        <v>0</v>
      </c>
      <c r="BW267" s="95">
        <v>0</v>
      </c>
      <c r="BX267" s="95">
        <v>0</v>
      </c>
      <c r="BY267" s="95">
        <v>0</v>
      </c>
      <c r="BZ267" s="95">
        <v>0</v>
      </c>
      <c r="CA267" s="95">
        <v>0</v>
      </c>
      <c r="CB267" s="95">
        <v>0</v>
      </c>
      <c r="CC267" s="95">
        <v>0</v>
      </c>
      <c r="CD267" s="95">
        <v>0</v>
      </c>
      <c r="CE267" s="95">
        <v>0</v>
      </c>
      <c r="CF267" s="95">
        <v>0</v>
      </c>
      <c r="CG267" s="95">
        <v>0</v>
      </c>
      <c r="CH267" s="95">
        <v>0</v>
      </c>
      <c r="CI267" s="95">
        <v>0</v>
      </c>
      <c r="CJ267" s="95">
        <v>0</v>
      </c>
      <c r="CK267" s="95">
        <v>0</v>
      </c>
      <c r="CL267" s="95">
        <v>0</v>
      </c>
    </row>
    <row r="268" spans="1:90" ht="13.2" customHeight="1" x14ac:dyDescent="0.25">
      <c r="A268" s="93" t="s">
        <v>1102</v>
      </c>
      <c r="B268" s="94" t="s">
        <v>1103</v>
      </c>
      <c r="C268" s="95">
        <v>0</v>
      </c>
      <c r="D268" s="95">
        <v>0</v>
      </c>
      <c r="E268" s="95">
        <v>0</v>
      </c>
      <c r="F268" s="95">
        <v>0</v>
      </c>
      <c r="G268" s="95">
        <v>0</v>
      </c>
      <c r="H268" s="95">
        <v>0</v>
      </c>
      <c r="I268" s="95">
        <v>0</v>
      </c>
      <c r="J268" s="95">
        <v>0</v>
      </c>
      <c r="K268" s="95">
        <v>0</v>
      </c>
      <c r="L268" s="95">
        <v>0</v>
      </c>
      <c r="M268" s="95">
        <v>0</v>
      </c>
      <c r="N268" s="95">
        <v>0</v>
      </c>
      <c r="O268" s="95">
        <v>0</v>
      </c>
      <c r="P268" s="95">
        <v>0</v>
      </c>
      <c r="Q268" s="95">
        <v>0</v>
      </c>
      <c r="R268" s="95">
        <v>0</v>
      </c>
      <c r="S268" s="95">
        <v>0</v>
      </c>
      <c r="T268" s="95">
        <v>0</v>
      </c>
      <c r="U268" s="95">
        <v>0</v>
      </c>
      <c r="V268" s="95">
        <v>0</v>
      </c>
      <c r="W268" s="95">
        <v>0</v>
      </c>
      <c r="X268" s="95">
        <v>0</v>
      </c>
      <c r="Y268" s="95">
        <v>0</v>
      </c>
      <c r="Z268" s="95">
        <v>0</v>
      </c>
      <c r="AA268" s="95">
        <v>0</v>
      </c>
      <c r="AB268" s="95">
        <v>0</v>
      </c>
      <c r="AC268" s="95">
        <v>0</v>
      </c>
      <c r="AD268" s="95">
        <v>0</v>
      </c>
      <c r="AE268" s="95">
        <v>0</v>
      </c>
      <c r="AF268" s="95">
        <v>0</v>
      </c>
      <c r="AG268" s="95">
        <v>0</v>
      </c>
      <c r="AH268" s="95">
        <v>0</v>
      </c>
      <c r="AI268" s="95">
        <v>0</v>
      </c>
      <c r="AJ268" s="95">
        <v>0</v>
      </c>
      <c r="AK268" s="95">
        <v>0</v>
      </c>
      <c r="AL268" s="95">
        <v>0</v>
      </c>
      <c r="AM268" s="95">
        <v>0</v>
      </c>
      <c r="AN268" s="95">
        <v>0</v>
      </c>
      <c r="AO268" s="95">
        <v>0</v>
      </c>
      <c r="AP268" s="95">
        <v>0</v>
      </c>
      <c r="AQ268" s="95">
        <v>0</v>
      </c>
      <c r="AR268" s="95">
        <v>0</v>
      </c>
      <c r="AS268" s="95">
        <v>0</v>
      </c>
      <c r="AT268" s="95">
        <v>0</v>
      </c>
      <c r="AU268" s="95">
        <v>0</v>
      </c>
      <c r="AV268" s="95">
        <v>0</v>
      </c>
      <c r="AW268" s="95">
        <v>0</v>
      </c>
      <c r="AX268" s="95">
        <v>0</v>
      </c>
      <c r="AY268" s="95">
        <v>0</v>
      </c>
      <c r="AZ268" s="95">
        <v>0</v>
      </c>
      <c r="BA268" s="95">
        <v>0</v>
      </c>
      <c r="BB268" s="95">
        <v>0</v>
      </c>
      <c r="BC268" s="95">
        <v>0</v>
      </c>
      <c r="BD268" s="95">
        <v>0</v>
      </c>
      <c r="BE268" s="95">
        <v>0</v>
      </c>
      <c r="BF268" s="95">
        <v>0</v>
      </c>
      <c r="BG268" s="95">
        <v>0</v>
      </c>
      <c r="BH268" s="95">
        <v>0</v>
      </c>
      <c r="BI268" s="95">
        <v>0</v>
      </c>
      <c r="BJ268" s="95">
        <v>0</v>
      </c>
      <c r="BK268" s="95">
        <v>0</v>
      </c>
      <c r="BL268" s="95">
        <v>0</v>
      </c>
      <c r="BM268" s="95">
        <v>0</v>
      </c>
      <c r="BN268" s="95">
        <v>0</v>
      </c>
      <c r="BO268" s="95">
        <v>0</v>
      </c>
      <c r="BP268" s="95">
        <v>0</v>
      </c>
      <c r="BQ268" s="95">
        <v>0</v>
      </c>
      <c r="BR268" s="95">
        <v>0</v>
      </c>
      <c r="BS268" s="95">
        <v>0</v>
      </c>
      <c r="BT268" s="95">
        <v>0</v>
      </c>
      <c r="BU268" s="95">
        <v>0</v>
      </c>
      <c r="BV268" s="95">
        <v>0</v>
      </c>
      <c r="BW268" s="95">
        <v>0</v>
      </c>
      <c r="BX268" s="95">
        <v>0</v>
      </c>
      <c r="BY268" s="95">
        <v>0</v>
      </c>
      <c r="BZ268" s="95">
        <v>0</v>
      </c>
      <c r="CA268" s="95">
        <v>0</v>
      </c>
      <c r="CB268" s="95">
        <v>0</v>
      </c>
      <c r="CC268" s="95">
        <v>0</v>
      </c>
      <c r="CD268" s="95">
        <v>0</v>
      </c>
      <c r="CE268" s="95">
        <v>0</v>
      </c>
      <c r="CF268" s="95">
        <v>0</v>
      </c>
      <c r="CG268" s="95">
        <v>0</v>
      </c>
      <c r="CH268" s="95">
        <v>0</v>
      </c>
      <c r="CI268" s="95">
        <v>0</v>
      </c>
      <c r="CJ268" s="95">
        <v>0</v>
      </c>
      <c r="CK268" s="95">
        <v>0</v>
      </c>
      <c r="CL268" s="95">
        <v>0</v>
      </c>
    </row>
    <row r="269" spans="1:90" ht="13.2" customHeight="1" x14ac:dyDescent="0.25">
      <c r="A269" s="93" t="s">
        <v>1104</v>
      </c>
      <c r="B269" s="94" t="s">
        <v>1105</v>
      </c>
      <c r="C269" s="95">
        <v>0</v>
      </c>
      <c r="D269" s="95">
        <v>0</v>
      </c>
      <c r="E269" s="95">
        <v>0</v>
      </c>
      <c r="F269" s="95">
        <v>0</v>
      </c>
      <c r="G269" s="95">
        <v>0</v>
      </c>
      <c r="H269" s="95">
        <v>0</v>
      </c>
      <c r="I269" s="95">
        <v>0</v>
      </c>
      <c r="J269" s="95">
        <v>0</v>
      </c>
      <c r="K269" s="95">
        <v>0</v>
      </c>
      <c r="L269" s="95">
        <v>0</v>
      </c>
      <c r="M269" s="95">
        <v>0</v>
      </c>
      <c r="N269" s="95">
        <v>0</v>
      </c>
      <c r="O269" s="95">
        <v>0</v>
      </c>
      <c r="P269" s="95">
        <v>0</v>
      </c>
      <c r="Q269" s="95">
        <v>0</v>
      </c>
      <c r="R269" s="95">
        <v>0</v>
      </c>
      <c r="S269" s="95">
        <v>0</v>
      </c>
      <c r="T269" s="95">
        <v>0</v>
      </c>
      <c r="U269" s="95">
        <v>0</v>
      </c>
      <c r="V269" s="95">
        <v>0</v>
      </c>
      <c r="W269" s="95">
        <v>0</v>
      </c>
      <c r="X269" s="95">
        <v>0</v>
      </c>
      <c r="Y269" s="95">
        <v>0</v>
      </c>
      <c r="Z269" s="95">
        <v>0</v>
      </c>
      <c r="AA269" s="95">
        <v>0</v>
      </c>
      <c r="AB269" s="95">
        <v>0</v>
      </c>
      <c r="AC269" s="95">
        <v>0</v>
      </c>
      <c r="AD269" s="95">
        <v>0</v>
      </c>
      <c r="AE269" s="95">
        <v>0</v>
      </c>
      <c r="AF269" s="95">
        <v>0</v>
      </c>
      <c r="AG269" s="95">
        <v>0</v>
      </c>
      <c r="AH269" s="95">
        <v>0</v>
      </c>
      <c r="AI269" s="95">
        <v>0</v>
      </c>
      <c r="AJ269" s="95">
        <v>0</v>
      </c>
      <c r="AK269" s="95">
        <v>0</v>
      </c>
      <c r="AL269" s="95">
        <v>0</v>
      </c>
      <c r="AM269" s="95">
        <v>0</v>
      </c>
      <c r="AN269" s="95">
        <v>0</v>
      </c>
      <c r="AO269" s="95">
        <v>0</v>
      </c>
      <c r="AP269" s="95">
        <v>0</v>
      </c>
      <c r="AQ269" s="95">
        <v>0</v>
      </c>
      <c r="AR269" s="95">
        <v>0</v>
      </c>
      <c r="AS269" s="95">
        <v>0</v>
      </c>
      <c r="AT269" s="95">
        <v>0</v>
      </c>
      <c r="AU269" s="95">
        <v>0</v>
      </c>
      <c r="AV269" s="95">
        <v>0</v>
      </c>
      <c r="AW269" s="95">
        <v>0</v>
      </c>
      <c r="AX269" s="95">
        <v>0</v>
      </c>
      <c r="AY269" s="95">
        <v>0</v>
      </c>
      <c r="AZ269" s="95">
        <v>0</v>
      </c>
      <c r="BA269" s="95">
        <v>0</v>
      </c>
      <c r="BB269" s="95">
        <v>0</v>
      </c>
      <c r="BC269" s="95">
        <v>0</v>
      </c>
      <c r="BD269" s="95">
        <v>0</v>
      </c>
      <c r="BE269" s="95">
        <v>0</v>
      </c>
      <c r="BF269" s="95">
        <v>0</v>
      </c>
      <c r="BG269" s="95">
        <v>0</v>
      </c>
      <c r="BH269" s="95">
        <v>0</v>
      </c>
      <c r="BI269" s="95">
        <v>0</v>
      </c>
      <c r="BJ269" s="95">
        <v>0</v>
      </c>
      <c r="BK269" s="95">
        <v>0</v>
      </c>
      <c r="BL269" s="95">
        <v>0</v>
      </c>
      <c r="BM269" s="95">
        <v>0</v>
      </c>
      <c r="BN269" s="95">
        <v>0</v>
      </c>
      <c r="BO269" s="95">
        <v>0</v>
      </c>
      <c r="BP269" s="95">
        <v>0</v>
      </c>
      <c r="BQ269" s="95">
        <v>0</v>
      </c>
      <c r="BR269" s="95">
        <v>0</v>
      </c>
      <c r="BS269" s="95">
        <v>0</v>
      </c>
      <c r="BT269" s="95">
        <v>0</v>
      </c>
      <c r="BU269" s="95">
        <v>0</v>
      </c>
      <c r="BV269" s="95">
        <v>0</v>
      </c>
      <c r="BW269" s="95">
        <v>0</v>
      </c>
      <c r="BX269" s="95">
        <v>0</v>
      </c>
      <c r="BY269" s="95">
        <v>0</v>
      </c>
      <c r="BZ269" s="95">
        <v>0</v>
      </c>
      <c r="CA269" s="95">
        <v>0</v>
      </c>
      <c r="CB269" s="95">
        <v>0</v>
      </c>
      <c r="CC269" s="95">
        <v>0</v>
      </c>
      <c r="CD269" s="95">
        <v>0</v>
      </c>
      <c r="CE269" s="95">
        <v>0</v>
      </c>
      <c r="CF269" s="95">
        <v>0</v>
      </c>
      <c r="CG269" s="95">
        <v>0</v>
      </c>
      <c r="CH269" s="95">
        <v>0</v>
      </c>
      <c r="CI269" s="95">
        <v>0</v>
      </c>
      <c r="CJ269" s="95">
        <v>0</v>
      </c>
      <c r="CK269" s="95">
        <v>0</v>
      </c>
      <c r="CL269" s="95">
        <v>0</v>
      </c>
    </row>
    <row r="270" spans="1:90" ht="13.2" customHeight="1" x14ac:dyDescent="0.25">
      <c r="A270" s="93" t="s">
        <v>1106</v>
      </c>
      <c r="B270" s="94" t="s">
        <v>1107</v>
      </c>
      <c r="C270" s="95">
        <v>0</v>
      </c>
      <c r="D270" s="95">
        <v>0</v>
      </c>
      <c r="E270" s="95">
        <v>0</v>
      </c>
      <c r="F270" s="95">
        <v>0</v>
      </c>
      <c r="G270" s="95">
        <v>0</v>
      </c>
      <c r="H270" s="95">
        <v>0</v>
      </c>
      <c r="I270" s="95">
        <v>0</v>
      </c>
      <c r="J270" s="95">
        <v>0</v>
      </c>
      <c r="K270" s="95">
        <v>0</v>
      </c>
      <c r="L270" s="95">
        <v>0</v>
      </c>
      <c r="M270" s="95">
        <v>0</v>
      </c>
      <c r="N270" s="95">
        <v>0</v>
      </c>
      <c r="O270" s="95">
        <v>0</v>
      </c>
      <c r="P270" s="95">
        <v>0</v>
      </c>
      <c r="Q270" s="95">
        <v>0</v>
      </c>
      <c r="R270" s="95">
        <v>0</v>
      </c>
      <c r="S270" s="95">
        <v>0</v>
      </c>
      <c r="T270" s="95">
        <v>0</v>
      </c>
      <c r="U270" s="95">
        <v>0</v>
      </c>
      <c r="V270" s="95">
        <v>0</v>
      </c>
      <c r="W270" s="95">
        <v>0</v>
      </c>
      <c r="X270" s="95">
        <v>0</v>
      </c>
      <c r="Y270" s="95">
        <v>0</v>
      </c>
      <c r="Z270" s="95">
        <v>0</v>
      </c>
      <c r="AA270" s="95">
        <v>0</v>
      </c>
      <c r="AB270" s="95">
        <v>0</v>
      </c>
      <c r="AC270" s="95">
        <v>0</v>
      </c>
      <c r="AD270" s="95">
        <v>0</v>
      </c>
      <c r="AE270" s="95">
        <v>0</v>
      </c>
      <c r="AF270" s="95">
        <v>0</v>
      </c>
      <c r="AG270" s="95">
        <v>0</v>
      </c>
      <c r="AH270" s="95">
        <v>0</v>
      </c>
      <c r="AI270" s="95">
        <v>0</v>
      </c>
      <c r="AJ270" s="95">
        <v>0</v>
      </c>
      <c r="AK270" s="95">
        <v>0</v>
      </c>
      <c r="AL270" s="95">
        <v>0</v>
      </c>
      <c r="AM270" s="95">
        <v>0</v>
      </c>
      <c r="AN270" s="95">
        <v>0</v>
      </c>
      <c r="AO270" s="95">
        <v>0</v>
      </c>
      <c r="AP270" s="95">
        <v>0</v>
      </c>
      <c r="AQ270" s="95">
        <v>0</v>
      </c>
      <c r="AR270" s="95">
        <v>0</v>
      </c>
      <c r="AS270" s="95">
        <v>0</v>
      </c>
      <c r="AT270" s="95">
        <v>0</v>
      </c>
      <c r="AU270" s="95">
        <v>0</v>
      </c>
      <c r="AV270" s="95">
        <v>0</v>
      </c>
      <c r="AW270" s="95">
        <v>0</v>
      </c>
      <c r="AX270" s="95">
        <v>0</v>
      </c>
      <c r="AY270" s="95">
        <v>0</v>
      </c>
      <c r="AZ270" s="95">
        <v>0</v>
      </c>
      <c r="BA270" s="95">
        <v>0</v>
      </c>
      <c r="BB270" s="95">
        <v>0</v>
      </c>
      <c r="BC270" s="95">
        <v>0</v>
      </c>
      <c r="BD270" s="95">
        <v>0</v>
      </c>
      <c r="BE270" s="95">
        <v>0</v>
      </c>
      <c r="BF270" s="95">
        <v>0</v>
      </c>
      <c r="BG270" s="95">
        <v>0</v>
      </c>
      <c r="BH270" s="95">
        <v>0</v>
      </c>
      <c r="BI270" s="95">
        <v>0</v>
      </c>
      <c r="BJ270" s="95">
        <v>0</v>
      </c>
      <c r="BK270" s="95">
        <v>0</v>
      </c>
      <c r="BL270" s="95">
        <v>0</v>
      </c>
      <c r="BM270" s="95">
        <v>0</v>
      </c>
      <c r="BN270" s="95">
        <v>0</v>
      </c>
      <c r="BO270" s="95">
        <v>0</v>
      </c>
      <c r="BP270" s="95">
        <v>0</v>
      </c>
      <c r="BQ270" s="95">
        <v>0</v>
      </c>
      <c r="BR270" s="95">
        <v>0</v>
      </c>
      <c r="BS270" s="95">
        <v>0</v>
      </c>
      <c r="BT270" s="95">
        <v>0</v>
      </c>
      <c r="BU270" s="95">
        <v>0</v>
      </c>
      <c r="BV270" s="95">
        <v>0</v>
      </c>
      <c r="BW270" s="95">
        <v>0</v>
      </c>
      <c r="BX270" s="95">
        <v>0</v>
      </c>
      <c r="BY270" s="95">
        <v>0</v>
      </c>
      <c r="BZ270" s="95">
        <v>0</v>
      </c>
      <c r="CA270" s="95">
        <v>0</v>
      </c>
      <c r="CB270" s="95">
        <v>0</v>
      </c>
      <c r="CC270" s="95">
        <v>0</v>
      </c>
      <c r="CD270" s="95">
        <v>0</v>
      </c>
      <c r="CE270" s="95">
        <v>0</v>
      </c>
      <c r="CF270" s="95">
        <v>0</v>
      </c>
      <c r="CG270" s="95">
        <v>0</v>
      </c>
      <c r="CH270" s="95">
        <v>0</v>
      </c>
      <c r="CI270" s="95">
        <v>0</v>
      </c>
      <c r="CJ270" s="95">
        <v>0</v>
      </c>
      <c r="CK270" s="95">
        <v>0</v>
      </c>
      <c r="CL270" s="95">
        <v>0</v>
      </c>
    </row>
    <row r="271" spans="1:90" ht="13.2" customHeight="1" x14ac:dyDescent="0.25">
      <c r="A271" s="93" t="s">
        <v>251</v>
      </c>
      <c r="B271" s="94" t="s">
        <v>252</v>
      </c>
      <c r="C271" s="95">
        <v>35897800</v>
      </c>
      <c r="D271" s="95">
        <v>0</v>
      </c>
      <c r="E271" s="95">
        <v>0</v>
      </c>
      <c r="F271" s="95">
        <v>0</v>
      </c>
      <c r="G271" s="95">
        <v>0</v>
      </c>
      <c r="H271" s="95">
        <v>0</v>
      </c>
      <c r="I271" s="95">
        <v>0</v>
      </c>
      <c r="J271" s="95">
        <v>0</v>
      </c>
      <c r="K271" s="95">
        <v>0</v>
      </c>
      <c r="L271" s="95">
        <v>0</v>
      </c>
      <c r="M271" s="95">
        <v>0</v>
      </c>
      <c r="N271" s="95">
        <v>0</v>
      </c>
      <c r="O271" s="95">
        <v>0</v>
      </c>
      <c r="P271" s="95">
        <v>0</v>
      </c>
      <c r="Q271" s="95">
        <v>0</v>
      </c>
      <c r="R271" s="95">
        <v>0</v>
      </c>
      <c r="S271" s="95">
        <v>0</v>
      </c>
      <c r="T271" s="95">
        <v>0</v>
      </c>
      <c r="U271" s="95">
        <v>0</v>
      </c>
      <c r="V271" s="95">
        <v>0</v>
      </c>
      <c r="W271" s="95">
        <v>0</v>
      </c>
      <c r="X271" s="95">
        <v>0</v>
      </c>
      <c r="Y271" s="95">
        <v>0</v>
      </c>
      <c r="Z271" s="95">
        <v>0</v>
      </c>
      <c r="AA271" s="95">
        <v>0</v>
      </c>
      <c r="AB271" s="95">
        <v>0</v>
      </c>
      <c r="AC271" s="95">
        <v>0</v>
      </c>
      <c r="AD271" s="95">
        <v>0</v>
      </c>
      <c r="AE271" s="95">
        <v>0</v>
      </c>
      <c r="AF271" s="95">
        <v>0</v>
      </c>
      <c r="AG271" s="95">
        <v>0</v>
      </c>
      <c r="AH271" s="95">
        <v>0</v>
      </c>
      <c r="AI271" s="95">
        <v>0</v>
      </c>
      <c r="AJ271" s="95">
        <v>0</v>
      </c>
      <c r="AK271" s="95">
        <v>0</v>
      </c>
      <c r="AL271" s="95">
        <v>0</v>
      </c>
      <c r="AM271" s="95">
        <v>0</v>
      </c>
      <c r="AN271" s="95">
        <v>0</v>
      </c>
      <c r="AO271" s="95">
        <v>0</v>
      </c>
      <c r="AP271" s="95">
        <v>0</v>
      </c>
      <c r="AQ271" s="95">
        <v>0</v>
      </c>
      <c r="AR271" s="95">
        <v>0</v>
      </c>
      <c r="AS271" s="95">
        <v>0</v>
      </c>
      <c r="AT271" s="95">
        <v>0</v>
      </c>
      <c r="AU271" s="95">
        <v>0</v>
      </c>
      <c r="AV271" s="95">
        <v>0</v>
      </c>
      <c r="AW271" s="95">
        <v>0</v>
      </c>
      <c r="AX271" s="95">
        <v>0</v>
      </c>
      <c r="AY271" s="95">
        <v>0</v>
      </c>
      <c r="AZ271" s="95">
        <v>0</v>
      </c>
      <c r="BA271" s="95">
        <v>0</v>
      </c>
      <c r="BB271" s="95">
        <v>0</v>
      </c>
      <c r="BC271" s="95">
        <v>1594976</v>
      </c>
      <c r="BD271" s="95">
        <v>0</v>
      </c>
      <c r="BE271" s="95">
        <v>0</v>
      </c>
      <c r="BF271" s="95">
        <v>0</v>
      </c>
      <c r="BG271" s="95">
        <v>0</v>
      </c>
      <c r="BH271" s="95">
        <v>0</v>
      </c>
      <c r="BI271" s="95">
        <v>0</v>
      </c>
      <c r="BJ271" s="95">
        <v>0</v>
      </c>
      <c r="BK271" s="95">
        <v>0</v>
      </c>
      <c r="BL271" s="95">
        <v>0</v>
      </c>
      <c r="BM271" s="95">
        <v>0</v>
      </c>
      <c r="BN271" s="95">
        <v>0</v>
      </c>
      <c r="BO271" s="95">
        <v>0</v>
      </c>
      <c r="BP271" s="95">
        <v>0</v>
      </c>
      <c r="BQ271" s="95">
        <v>0</v>
      </c>
      <c r="BR271" s="95">
        <v>0</v>
      </c>
      <c r="BS271" s="95">
        <v>0</v>
      </c>
      <c r="BT271" s="95">
        <v>0</v>
      </c>
      <c r="BU271" s="95">
        <v>0</v>
      </c>
      <c r="BV271" s="95">
        <v>0</v>
      </c>
      <c r="BW271" s="95">
        <v>0</v>
      </c>
      <c r="BX271" s="95">
        <v>0</v>
      </c>
      <c r="BY271" s="95">
        <v>0</v>
      </c>
      <c r="BZ271" s="95">
        <v>0</v>
      </c>
      <c r="CA271" s="95">
        <v>0</v>
      </c>
      <c r="CB271" s="95">
        <v>0</v>
      </c>
      <c r="CC271" s="95">
        <v>0</v>
      </c>
      <c r="CD271" s="95">
        <v>0</v>
      </c>
      <c r="CE271" s="95">
        <v>0</v>
      </c>
      <c r="CF271" s="95">
        <v>0</v>
      </c>
      <c r="CG271" s="95">
        <v>0</v>
      </c>
      <c r="CH271" s="95">
        <v>0</v>
      </c>
      <c r="CI271" s="95">
        <v>0</v>
      </c>
      <c r="CJ271" s="95">
        <v>0</v>
      </c>
      <c r="CK271" s="95">
        <v>0</v>
      </c>
      <c r="CL271" s="95">
        <v>0</v>
      </c>
    </row>
    <row r="272" spans="1:90" ht="13.2" customHeight="1" x14ac:dyDescent="0.25">
      <c r="A272" s="93" t="s">
        <v>1304</v>
      </c>
      <c r="B272" s="94" t="s">
        <v>2273</v>
      </c>
      <c r="C272" s="95">
        <v>0</v>
      </c>
      <c r="D272" s="95">
        <v>0</v>
      </c>
      <c r="E272" s="95">
        <v>0</v>
      </c>
      <c r="F272" s="95">
        <v>0</v>
      </c>
      <c r="G272" s="95">
        <v>0</v>
      </c>
      <c r="H272" s="95">
        <v>0</v>
      </c>
      <c r="I272" s="95">
        <v>0</v>
      </c>
      <c r="J272" s="95">
        <v>0</v>
      </c>
      <c r="K272" s="95">
        <v>0</v>
      </c>
      <c r="L272" s="95">
        <v>0</v>
      </c>
      <c r="M272" s="95">
        <v>0</v>
      </c>
      <c r="N272" s="95">
        <v>0</v>
      </c>
      <c r="O272" s="95">
        <v>0</v>
      </c>
      <c r="P272" s="95">
        <v>0</v>
      </c>
      <c r="Q272" s="95">
        <v>0</v>
      </c>
      <c r="R272" s="95">
        <v>0</v>
      </c>
      <c r="S272" s="95">
        <v>0</v>
      </c>
      <c r="T272" s="95">
        <v>0</v>
      </c>
      <c r="U272" s="95">
        <v>0</v>
      </c>
      <c r="V272" s="95">
        <v>0</v>
      </c>
      <c r="W272" s="95">
        <v>0</v>
      </c>
      <c r="X272" s="95">
        <v>0</v>
      </c>
      <c r="Y272" s="95">
        <v>0</v>
      </c>
      <c r="Z272" s="95">
        <v>0</v>
      </c>
      <c r="AA272" s="95">
        <v>0</v>
      </c>
      <c r="AB272" s="95">
        <v>0</v>
      </c>
      <c r="AC272" s="95">
        <v>0</v>
      </c>
      <c r="AD272" s="95">
        <v>0</v>
      </c>
      <c r="AE272" s="95">
        <v>0</v>
      </c>
      <c r="AF272" s="95">
        <v>0</v>
      </c>
      <c r="AG272" s="95">
        <v>0</v>
      </c>
      <c r="AH272" s="95">
        <v>0</v>
      </c>
      <c r="AI272" s="95">
        <v>0</v>
      </c>
      <c r="AJ272" s="95">
        <v>0</v>
      </c>
      <c r="AK272" s="95">
        <v>0</v>
      </c>
      <c r="AL272" s="95">
        <v>0</v>
      </c>
      <c r="AM272" s="95">
        <v>0</v>
      </c>
      <c r="AN272" s="95">
        <v>0</v>
      </c>
      <c r="AO272" s="95">
        <v>0</v>
      </c>
      <c r="AP272" s="95">
        <v>0</v>
      </c>
      <c r="AQ272" s="95">
        <v>0</v>
      </c>
      <c r="AR272" s="95">
        <v>0</v>
      </c>
      <c r="AS272" s="95">
        <v>0</v>
      </c>
      <c r="AT272" s="95">
        <v>0</v>
      </c>
      <c r="AU272" s="95">
        <v>0</v>
      </c>
      <c r="AV272" s="95">
        <v>0</v>
      </c>
      <c r="AW272" s="95">
        <v>0</v>
      </c>
      <c r="AX272" s="95">
        <v>0</v>
      </c>
      <c r="AY272" s="95">
        <v>0</v>
      </c>
      <c r="AZ272" s="95">
        <v>0</v>
      </c>
      <c r="BA272" s="95">
        <v>0</v>
      </c>
      <c r="BB272" s="95">
        <v>0</v>
      </c>
      <c r="BC272" s="95">
        <v>0</v>
      </c>
      <c r="BD272" s="95">
        <v>0</v>
      </c>
      <c r="BE272" s="95">
        <v>0</v>
      </c>
      <c r="BF272" s="95">
        <v>0</v>
      </c>
      <c r="BG272" s="95">
        <v>0</v>
      </c>
      <c r="BH272" s="95">
        <v>0</v>
      </c>
      <c r="BI272" s="95">
        <v>0</v>
      </c>
      <c r="BJ272" s="95">
        <v>0</v>
      </c>
      <c r="BK272" s="95">
        <v>0</v>
      </c>
      <c r="BL272" s="95">
        <v>0</v>
      </c>
      <c r="BM272" s="95">
        <v>0</v>
      </c>
      <c r="BN272" s="95">
        <v>0</v>
      </c>
      <c r="BO272" s="95">
        <v>0</v>
      </c>
      <c r="BP272" s="95">
        <v>0</v>
      </c>
      <c r="BQ272" s="95">
        <v>0</v>
      </c>
      <c r="BR272" s="95">
        <v>0</v>
      </c>
      <c r="BS272" s="95">
        <v>0</v>
      </c>
      <c r="BT272" s="95">
        <v>0</v>
      </c>
      <c r="BU272" s="95">
        <v>0</v>
      </c>
      <c r="BV272" s="95">
        <v>0</v>
      </c>
      <c r="BW272" s="95">
        <v>0</v>
      </c>
      <c r="BX272" s="95">
        <v>0</v>
      </c>
      <c r="BY272" s="95">
        <v>0</v>
      </c>
      <c r="BZ272" s="95">
        <v>0</v>
      </c>
      <c r="CA272" s="95">
        <v>0</v>
      </c>
      <c r="CB272" s="95">
        <v>0</v>
      </c>
      <c r="CC272" s="95">
        <v>0</v>
      </c>
      <c r="CD272" s="95">
        <v>0</v>
      </c>
      <c r="CE272" s="95">
        <v>0</v>
      </c>
      <c r="CF272" s="95">
        <v>0</v>
      </c>
      <c r="CG272" s="95">
        <v>0</v>
      </c>
      <c r="CH272" s="95">
        <v>0</v>
      </c>
      <c r="CI272" s="95">
        <v>0</v>
      </c>
      <c r="CJ272" s="95">
        <v>0</v>
      </c>
      <c r="CK272" s="95">
        <v>0</v>
      </c>
      <c r="CL272" s="95">
        <v>0</v>
      </c>
    </row>
    <row r="273" spans="1:90" ht="13.2" customHeight="1" x14ac:dyDescent="0.25">
      <c r="A273" s="93" t="s">
        <v>1108</v>
      </c>
      <c r="B273" s="94" t="s">
        <v>2274</v>
      </c>
      <c r="C273" s="95">
        <v>0</v>
      </c>
      <c r="D273" s="95">
        <v>0</v>
      </c>
      <c r="E273" s="95">
        <v>0</v>
      </c>
      <c r="F273" s="95">
        <v>0</v>
      </c>
      <c r="G273" s="95">
        <v>0</v>
      </c>
      <c r="H273" s="95">
        <v>0</v>
      </c>
      <c r="I273" s="95">
        <v>0</v>
      </c>
      <c r="J273" s="95">
        <v>0</v>
      </c>
      <c r="K273" s="95">
        <v>0</v>
      </c>
      <c r="L273" s="95">
        <v>0</v>
      </c>
      <c r="M273" s="95">
        <v>0</v>
      </c>
      <c r="N273" s="95">
        <v>0</v>
      </c>
      <c r="O273" s="95">
        <v>0</v>
      </c>
      <c r="P273" s="95">
        <v>0</v>
      </c>
      <c r="Q273" s="95">
        <v>0</v>
      </c>
      <c r="R273" s="95">
        <v>0</v>
      </c>
      <c r="S273" s="95">
        <v>0</v>
      </c>
      <c r="T273" s="95">
        <v>0</v>
      </c>
      <c r="U273" s="95">
        <v>0</v>
      </c>
      <c r="V273" s="95">
        <v>0</v>
      </c>
      <c r="W273" s="95">
        <v>0</v>
      </c>
      <c r="X273" s="95">
        <v>0</v>
      </c>
      <c r="Y273" s="95">
        <v>0</v>
      </c>
      <c r="Z273" s="95">
        <v>0</v>
      </c>
      <c r="AA273" s="95">
        <v>0</v>
      </c>
      <c r="AB273" s="95">
        <v>0</v>
      </c>
      <c r="AC273" s="95">
        <v>0</v>
      </c>
      <c r="AD273" s="95">
        <v>0</v>
      </c>
      <c r="AE273" s="95">
        <v>0</v>
      </c>
      <c r="AF273" s="95">
        <v>0</v>
      </c>
      <c r="AG273" s="95">
        <v>0</v>
      </c>
      <c r="AH273" s="95">
        <v>0</v>
      </c>
      <c r="AI273" s="95">
        <v>0</v>
      </c>
      <c r="AJ273" s="95">
        <v>0</v>
      </c>
      <c r="AK273" s="95">
        <v>0</v>
      </c>
      <c r="AL273" s="95">
        <v>0</v>
      </c>
      <c r="AM273" s="95">
        <v>0</v>
      </c>
      <c r="AN273" s="95">
        <v>0</v>
      </c>
      <c r="AO273" s="95">
        <v>0</v>
      </c>
      <c r="AP273" s="95">
        <v>0</v>
      </c>
      <c r="AQ273" s="95">
        <v>0</v>
      </c>
      <c r="AR273" s="95">
        <v>0</v>
      </c>
      <c r="AS273" s="95">
        <v>0</v>
      </c>
      <c r="AT273" s="95">
        <v>0</v>
      </c>
      <c r="AU273" s="95">
        <v>0</v>
      </c>
      <c r="AV273" s="95">
        <v>0</v>
      </c>
      <c r="AW273" s="95">
        <v>0</v>
      </c>
      <c r="AX273" s="95">
        <v>0</v>
      </c>
      <c r="AY273" s="95">
        <v>0</v>
      </c>
      <c r="AZ273" s="95">
        <v>0</v>
      </c>
      <c r="BA273" s="95">
        <v>0</v>
      </c>
      <c r="BB273" s="95">
        <v>0</v>
      </c>
      <c r="BC273" s="95">
        <v>0</v>
      </c>
      <c r="BD273" s="95">
        <v>0</v>
      </c>
      <c r="BE273" s="95">
        <v>0</v>
      </c>
      <c r="BF273" s="95">
        <v>0</v>
      </c>
      <c r="BG273" s="95">
        <v>0</v>
      </c>
      <c r="BH273" s="95">
        <v>0</v>
      </c>
      <c r="BI273" s="95">
        <v>0</v>
      </c>
      <c r="BJ273" s="95">
        <v>0</v>
      </c>
      <c r="BK273" s="95">
        <v>0</v>
      </c>
      <c r="BL273" s="95">
        <v>0</v>
      </c>
      <c r="BM273" s="95">
        <v>0</v>
      </c>
      <c r="BN273" s="95">
        <v>0</v>
      </c>
      <c r="BO273" s="95">
        <v>0</v>
      </c>
      <c r="BP273" s="95">
        <v>0</v>
      </c>
      <c r="BQ273" s="95">
        <v>0</v>
      </c>
      <c r="BR273" s="95">
        <v>0</v>
      </c>
      <c r="BS273" s="95">
        <v>0</v>
      </c>
      <c r="BT273" s="95">
        <v>0</v>
      </c>
      <c r="BU273" s="95">
        <v>0</v>
      </c>
      <c r="BV273" s="95">
        <v>0</v>
      </c>
      <c r="BW273" s="95">
        <v>0</v>
      </c>
      <c r="BX273" s="95">
        <v>0</v>
      </c>
      <c r="BY273" s="95">
        <v>0</v>
      </c>
      <c r="BZ273" s="95">
        <v>0</v>
      </c>
      <c r="CA273" s="95">
        <v>0</v>
      </c>
      <c r="CB273" s="95">
        <v>0</v>
      </c>
      <c r="CC273" s="95">
        <v>0</v>
      </c>
      <c r="CD273" s="95">
        <v>0</v>
      </c>
      <c r="CE273" s="95">
        <v>0</v>
      </c>
      <c r="CF273" s="95">
        <v>0</v>
      </c>
      <c r="CG273" s="95">
        <v>0</v>
      </c>
      <c r="CH273" s="95">
        <v>0</v>
      </c>
      <c r="CI273" s="95">
        <v>0</v>
      </c>
      <c r="CJ273" s="95">
        <v>0</v>
      </c>
      <c r="CK273" s="95">
        <v>0</v>
      </c>
      <c r="CL273" s="95">
        <v>0</v>
      </c>
    </row>
    <row r="274" spans="1:90" ht="13.2" customHeight="1" x14ac:dyDescent="0.25">
      <c r="A274" s="93" t="s">
        <v>1109</v>
      </c>
      <c r="B274" s="94" t="s">
        <v>2275</v>
      </c>
      <c r="C274" s="95">
        <v>0</v>
      </c>
      <c r="D274" s="95">
        <v>0</v>
      </c>
      <c r="E274" s="95">
        <v>0</v>
      </c>
      <c r="F274" s="95">
        <v>0</v>
      </c>
      <c r="G274" s="95">
        <v>0</v>
      </c>
      <c r="H274" s="95">
        <v>0</v>
      </c>
      <c r="I274" s="95">
        <v>0</v>
      </c>
      <c r="J274" s="95">
        <v>0</v>
      </c>
      <c r="K274" s="95">
        <v>0</v>
      </c>
      <c r="L274" s="95">
        <v>0</v>
      </c>
      <c r="M274" s="95">
        <v>0</v>
      </c>
      <c r="N274" s="95">
        <v>0</v>
      </c>
      <c r="O274" s="95">
        <v>0</v>
      </c>
      <c r="P274" s="95">
        <v>0</v>
      </c>
      <c r="Q274" s="95">
        <v>0</v>
      </c>
      <c r="R274" s="95">
        <v>0</v>
      </c>
      <c r="S274" s="95">
        <v>0</v>
      </c>
      <c r="T274" s="95">
        <v>0</v>
      </c>
      <c r="U274" s="95">
        <v>0</v>
      </c>
      <c r="V274" s="95">
        <v>0</v>
      </c>
      <c r="W274" s="95">
        <v>0</v>
      </c>
      <c r="X274" s="95">
        <v>0</v>
      </c>
      <c r="Y274" s="95">
        <v>0</v>
      </c>
      <c r="Z274" s="95">
        <v>0</v>
      </c>
      <c r="AA274" s="95">
        <v>0</v>
      </c>
      <c r="AB274" s="95">
        <v>0</v>
      </c>
      <c r="AC274" s="95">
        <v>0</v>
      </c>
      <c r="AD274" s="95">
        <v>0</v>
      </c>
      <c r="AE274" s="95">
        <v>0</v>
      </c>
      <c r="AF274" s="95">
        <v>0</v>
      </c>
      <c r="AG274" s="95">
        <v>0</v>
      </c>
      <c r="AH274" s="95">
        <v>0</v>
      </c>
      <c r="AI274" s="95">
        <v>0</v>
      </c>
      <c r="AJ274" s="95">
        <v>0</v>
      </c>
      <c r="AK274" s="95">
        <v>0</v>
      </c>
      <c r="AL274" s="95">
        <v>0</v>
      </c>
      <c r="AM274" s="95">
        <v>0</v>
      </c>
      <c r="AN274" s="95">
        <v>0</v>
      </c>
      <c r="AO274" s="95">
        <v>0</v>
      </c>
      <c r="AP274" s="95">
        <v>0</v>
      </c>
      <c r="AQ274" s="95">
        <v>0</v>
      </c>
      <c r="AR274" s="95">
        <v>0</v>
      </c>
      <c r="AS274" s="95">
        <v>0</v>
      </c>
      <c r="AT274" s="95">
        <v>0</v>
      </c>
      <c r="AU274" s="95">
        <v>0</v>
      </c>
      <c r="AV274" s="95">
        <v>0</v>
      </c>
      <c r="AW274" s="95">
        <v>0</v>
      </c>
      <c r="AX274" s="95">
        <v>0</v>
      </c>
      <c r="AY274" s="95">
        <v>0</v>
      </c>
      <c r="AZ274" s="95">
        <v>0</v>
      </c>
      <c r="BA274" s="95">
        <v>0</v>
      </c>
      <c r="BB274" s="95">
        <v>0</v>
      </c>
      <c r="BC274" s="95">
        <v>0</v>
      </c>
      <c r="BD274" s="95">
        <v>0</v>
      </c>
      <c r="BE274" s="95">
        <v>0</v>
      </c>
      <c r="BF274" s="95">
        <v>0</v>
      </c>
      <c r="BG274" s="95">
        <v>0</v>
      </c>
      <c r="BH274" s="95">
        <v>0</v>
      </c>
      <c r="BI274" s="95">
        <v>0</v>
      </c>
      <c r="BJ274" s="95">
        <v>0</v>
      </c>
      <c r="BK274" s="95">
        <v>0</v>
      </c>
      <c r="BL274" s="95">
        <v>0</v>
      </c>
      <c r="BM274" s="95">
        <v>0</v>
      </c>
      <c r="BN274" s="95">
        <v>0</v>
      </c>
      <c r="BO274" s="95">
        <v>0</v>
      </c>
      <c r="BP274" s="95">
        <v>0</v>
      </c>
      <c r="BQ274" s="95">
        <v>0</v>
      </c>
      <c r="BR274" s="95">
        <v>0</v>
      </c>
      <c r="BS274" s="95">
        <v>0</v>
      </c>
      <c r="BT274" s="95">
        <v>0</v>
      </c>
      <c r="BU274" s="95">
        <v>0</v>
      </c>
      <c r="BV274" s="95">
        <v>0</v>
      </c>
      <c r="BW274" s="95">
        <v>0</v>
      </c>
      <c r="BX274" s="95">
        <v>0</v>
      </c>
      <c r="BY274" s="95">
        <v>0</v>
      </c>
      <c r="BZ274" s="95">
        <v>0</v>
      </c>
      <c r="CA274" s="95">
        <v>0</v>
      </c>
      <c r="CB274" s="95">
        <v>0</v>
      </c>
      <c r="CC274" s="95">
        <v>0</v>
      </c>
      <c r="CD274" s="95">
        <v>0</v>
      </c>
      <c r="CE274" s="95">
        <v>0</v>
      </c>
      <c r="CF274" s="95">
        <v>0</v>
      </c>
      <c r="CG274" s="95">
        <v>0</v>
      </c>
      <c r="CH274" s="95">
        <v>0</v>
      </c>
      <c r="CI274" s="95">
        <v>0</v>
      </c>
      <c r="CJ274" s="95">
        <v>0</v>
      </c>
      <c r="CK274" s="95">
        <v>0</v>
      </c>
      <c r="CL274" s="95">
        <v>0</v>
      </c>
    </row>
    <row r="275" spans="1:90" ht="13.2" customHeight="1" x14ac:dyDescent="0.25">
      <c r="A275" s="93" t="s">
        <v>1863</v>
      </c>
      <c r="B275" s="94" t="s">
        <v>1864</v>
      </c>
      <c r="C275" s="95">
        <v>80</v>
      </c>
      <c r="D275" s="95">
        <v>0</v>
      </c>
      <c r="E275" s="95">
        <v>0</v>
      </c>
      <c r="F275" s="95">
        <v>0</v>
      </c>
      <c r="G275" s="95">
        <v>0</v>
      </c>
      <c r="H275" s="95">
        <v>0</v>
      </c>
      <c r="I275" s="95">
        <v>0</v>
      </c>
      <c r="J275" s="95">
        <v>0</v>
      </c>
      <c r="K275" s="95">
        <v>0</v>
      </c>
      <c r="L275" s="95">
        <v>0</v>
      </c>
      <c r="M275" s="95">
        <v>0</v>
      </c>
      <c r="N275" s="95">
        <v>0</v>
      </c>
      <c r="O275" s="95">
        <v>0</v>
      </c>
      <c r="P275" s="95">
        <v>0</v>
      </c>
      <c r="Q275" s="95">
        <v>0</v>
      </c>
      <c r="R275" s="95">
        <v>0</v>
      </c>
      <c r="S275" s="95">
        <v>0</v>
      </c>
      <c r="T275" s="95">
        <v>0</v>
      </c>
      <c r="U275" s="95">
        <v>0</v>
      </c>
      <c r="V275" s="95">
        <v>0</v>
      </c>
      <c r="W275" s="95">
        <v>0</v>
      </c>
      <c r="X275" s="95">
        <v>0</v>
      </c>
      <c r="Y275" s="95">
        <v>0</v>
      </c>
      <c r="Z275" s="95">
        <v>0</v>
      </c>
      <c r="AA275" s="95">
        <v>0</v>
      </c>
      <c r="AB275" s="95">
        <v>0</v>
      </c>
      <c r="AC275" s="95">
        <v>0</v>
      </c>
      <c r="AD275" s="95">
        <v>0</v>
      </c>
      <c r="AE275" s="95">
        <v>0</v>
      </c>
      <c r="AF275" s="95">
        <v>0</v>
      </c>
      <c r="AG275" s="95">
        <v>0</v>
      </c>
      <c r="AH275" s="95">
        <v>0</v>
      </c>
      <c r="AI275" s="95">
        <v>0</v>
      </c>
      <c r="AJ275" s="95">
        <v>0</v>
      </c>
      <c r="AK275" s="95">
        <v>0</v>
      </c>
      <c r="AL275" s="95">
        <v>0</v>
      </c>
      <c r="AM275" s="95">
        <v>0</v>
      </c>
      <c r="AN275" s="95">
        <v>0</v>
      </c>
      <c r="AO275" s="95">
        <v>0</v>
      </c>
      <c r="AP275" s="95">
        <v>0</v>
      </c>
      <c r="AQ275" s="95">
        <v>0</v>
      </c>
      <c r="AR275" s="95">
        <v>0</v>
      </c>
      <c r="AS275" s="95">
        <v>0</v>
      </c>
      <c r="AT275" s="95">
        <v>0</v>
      </c>
      <c r="AU275" s="95">
        <v>0</v>
      </c>
      <c r="AV275" s="95">
        <v>0</v>
      </c>
      <c r="AW275" s="95">
        <v>0</v>
      </c>
      <c r="AX275" s="95">
        <v>0</v>
      </c>
      <c r="AY275" s="95">
        <v>0</v>
      </c>
      <c r="AZ275" s="95">
        <v>0</v>
      </c>
      <c r="BA275" s="95">
        <v>0</v>
      </c>
      <c r="BB275" s="95">
        <v>0</v>
      </c>
      <c r="BC275" s="95">
        <v>0</v>
      </c>
      <c r="BD275" s="95">
        <v>0</v>
      </c>
      <c r="BE275" s="95">
        <v>0</v>
      </c>
      <c r="BF275" s="95">
        <v>0</v>
      </c>
      <c r="BG275" s="95">
        <v>0</v>
      </c>
      <c r="BH275" s="95">
        <v>0</v>
      </c>
      <c r="BI275" s="95">
        <v>0</v>
      </c>
      <c r="BJ275" s="95">
        <v>0</v>
      </c>
      <c r="BK275" s="95">
        <v>0</v>
      </c>
      <c r="BL275" s="95">
        <v>0</v>
      </c>
      <c r="BM275" s="95">
        <v>0</v>
      </c>
      <c r="BN275" s="95">
        <v>0</v>
      </c>
      <c r="BO275" s="95">
        <v>0</v>
      </c>
      <c r="BP275" s="95">
        <v>0</v>
      </c>
      <c r="BQ275" s="95">
        <v>0</v>
      </c>
      <c r="BR275" s="95">
        <v>106485009.91</v>
      </c>
      <c r="BS275" s="95">
        <v>0</v>
      </c>
      <c r="BT275" s="95">
        <v>0</v>
      </c>
      <c r="BU275" s="95">
        <v>0</v>
      </c>
      <c r="BV275" s="95">
        <v>0</v>
      </c>
      <c r="BW275" s="95">
        <v>0</v>
      </c>
      <c r="BX275" s="95">
        <v>0</v>
      </c>
      <c r="BY275" s="95">
        <v>0</v>
      </c>
      <c r="BZ275" s="95">
        <v>0</v>
      </c>
      <c r="CA275" s="95">
        <v>0</v>
      </c>
      <c r="CB275" s="95">
        <v>0</v>
      </c>
      <c r="CC275" s="95">
        <v>0</v>
      </c>
      <c r="CD275" s="95">
        <v>0</v>
      </c>
      <c r="CE275" s="95">
        <v>0</v>
      </c>
      <c r="CF275" s="95">
        <v>0</v>
      </c>
      <c r="CG275" s="95">
        <v>0</v>
      </c>
      <c r="CH275" s="95">
        <v>0</v>
      </c>
      <c r="CI275" s="95">
        <v>0</v>
      </c>
      <c r="CJ275" s="95">
        <v>0</v>
      </c>
      <c r="CK275" s="95">
        <v>0</v>
      </c>
      <c r="CL275" s="95">
        <v>0</v>
      </c>
    </row>
    <row r="276" spans="1:90" ht="13.2" customHeight="1" x14ac:dyDescent="0.25">
      <c r="A276" s="93" t="s">
        <v>1865</v>
      </c>
      <c r="B276" s="94" t="s">
        <v>1866</v>
      </c>
      <c r="C276" s="95">
        <v>0</v>
      </c>
      <c r="D276" s="95">
        <v>0</v>
      </c>
      <c r="E276" s="95">
        <v>0</v>
      </c>
      <c r="F276" s="95">
        <v>0</v>
      </c>
      <c r="G276" s="95">
        <v>0</v>
      </c>
      <c r="H276" s="95">
        <v>0</v>
      </c>
      <c r="I276" s="95">
        <v>0</v>
      </c>
      <c r="J276" s="95">
        <v>0</v>
      </c>
      <c r="K276" s="95">
        <v>0</v>
      </c>
      <c r="L276" s="95">
        <v>0</v>
      </c>
      <c r="M276" s="95">
        <v>0</v>
      </c>
      <c r="N276" s="95">
        <v>0</v>
      </c>
      <c r="O276" s="95">
        <v>0</v>
      </c>
      <c r="P276" s="95">
        <v>0</v>
      </c>
      <c r="Q276" s="95">
        <v>0</v>
      </c>
      <c r="R276" s="95">
        <v>0</v>
      </c>
      <c r="S276" s="95">
        <v>0</v>
      </c>
      <c r="T276" s="95">
        <v>0</v>
      </c>
      <c r="U276" s="95">
        <v>0</v>
      </c>
      <c r="V276" s="95">
        <v>0</v>
      </c>
      <c r="W276" s="95">
        <v>0</v>
      </c>
      <c r="X276" s="95">
        <v>0</v>
      </c>
      <c r="Y276" s="95">
        <v>0</v>
      </c>
      <c r="Z276" s="95">
        <v>0</v>
      </c>
      <c r="AA276" s="95">
        <v>0</v>
      </c>
      <c r="AB276" s="95">
        <v>0</v>
      </c>
      <c r="AC276" s="95">
        <v>0</v>
      </c>
      <c r="AD276" s="95">
        <v>0</v>
      </c>
      <c r="AE276" s="95">
        <v>0</v>
      </c>
      <c r="AF276" s="95">
        <v>0</v>
      </c>
      <c r="AG276" s="95">
        <v>0</v>
      </c>
      <c r="AH276" s="95">
        <v>0</v>
      </c>
      <c r="AI276" s="95">
        <v>0</v>
      </c>
      <c r="AJ276" s="95">
        <v>0</v>
      </c>
      <c r="AK276" s="95">
        <v>0</v>
      </c>
      <c r="AL276" s="95">
        <v>0</v>
      </c>
      <c r="AM276" s="95">
        <v>0</v>
      </c>
      <c r="AN276" s="95">
        <v>0</v>
      </c>
      <c r="AO276" s="95">
        <v>0</v>
      </c>
      <c r="AP276" s="95">
        <v>0</v>
      </c>
      <c r="AQ276" s="95">
        <v>0</v>
      </c>
      <c r="AR276" s="95">
        <v>0</v>
      </c>
      <c r="AS276" s="95">
        <v>0</v>
      </c>
      <c r="AT276" s="95">
        <v>0</v>
      </c>
      <c r="AU276" s="95">
        <v>0</v>
      </c>
      <c r="AV276" s="95">
        <v>0</v>
      </c>
      <c r="AW276" s="95">
        <v>0</v>
      </c>
      <c r="AX276" s="95">
        <v>0</v>
      </c>
      <c r="AY276" s="95">
        <v>0</v>
      </c>
      <c r="AZ276" s="95">
        <v>0</v>
      </c>
      <c r="BA276" s="95">
        <v>0</v>
      </c>
      <c r="BB276" s="95">
        <v>0</v>
      </c>
      <c r="BC276" s="95">
        <v>0</v>
      </c>
      <c r="BD276" s="95">
        <v>0</v>
      </c>
      <c r="BE276" s="95">
        <v>0</v>
      </c>
      <c r="BF276" s="95">
        <v>0</v>
      </c>
      <c r="BG276" s="95">
        <v>0</v>
      </c>
      <c r="BH276" s="95">
        <v>0</v>
      </c>
      <c r="BI276" s="95">
        <v>0</v>
      </c>
      <c r="BJ276" s="95">
        <v>0</v>
      </c>
      <c r="BK276" s="95">
        <v>0</v>
      </c>
      <c r="BL276" s="95">
        <v>0</v>
      </c>
      <c r="BM276" s="95">
        <v>0</v>
      </c>
      <c r="BN276" s="95">
        <v>0</v>
      </c>
      <c r="BO276" s="95">
        <v>0</v>
      </c>
      <c r="BP276" s="95">
        <v>0</v>
      </c>
      <c r="BQ276" s="95">
        <v>0</v>
      </c>
      <c r="BR276" s="95">
        <v>0</v>
      </c>
      <c r="BS276" s="95">
        <v>0</v>
      </c>
      <c r="BT276" s="95">
        <v>0</v>
      </c>
      <c r="BU276" s="95">
        <v>0</v>
      </c>
      <c r="BV276" s="95">
        <v>0</v>
      </c>
      <c r="BW276" s="95">
        <v>0</v>
      </c>
      <c r="BX276" s="95">
        <v>0</v>
      </c>
      <c r="BY276" s="95">
        <v>0</v>
      </c>
      <c r="BZ276" s="95">
        <v>0</v>
      </c>
      <c r="CA276" s="95">
        <v>0</v>
      </c>
      <c r="CB276" s="95">
        <v>0</v>
      </c>
      <c r="CC276" s="95">
        <v>0</v>
      </c>
      <c r="CD276" s="95">
        <v>0</v>
      </c>
      <c r="CE276" s="95">
        <v>0</v>
      </c>
      <c r="CF276" s="95">
        <v>0</v>
      </c>
      <c r="CG276" s="95">
        <v>0</v>
      </c>
      <c r="CH276" s="95">
        <v>0</v>
      </c>
      <c r="CI276" s="95">
        <v>0</v>
      </c>
      <c r="CJ276" s="95">
        <v>0</v>
      </c>
      <c r="CK276" s="95">
        <v>0</v>
      </c>
      <c r="CL276" s="95">
        <v>0</v>
      </c>
    </row>
    <row r="277" spans="1:90" ht="13.2" customHeight="1" x14ac:dyDescent="0.25">
      <c r="A277" s="93" t="s">
        <v>1867</v>
      </c>
      <c r="B277" s="94" t="s">
        <v>1868</v>
      </c>
      <c r="C277" s="95">
        <v>48000</v>
      </c>
      <c r="D277" s="95">
        <v>0</v>
      </c>
      <c r="E277" s="95">
        <v>0</v>
      </c>
      <c r="F277" s="95">
        <v>0</v>
      </c>
      <c r="G277" s="95">
        <v>0</v>
      </c>
      <c r="H277" s="95">
        <v>0</v>
      </c>
      <c r="I277" s="95">
        <v>0</v>
      </c>
      <c r="J277" s="95">
        <v>0</v>
      </c>
      <c r="K277" s="95">
        <v>0</v>
      </c>
      <c r="L277" s="95">
        <v>0</v>
      </c>
      <c r="M277" s="95">
        <v>0</v>
      </c>
      <c r="N277" s="95">
        <v>0</v>
      </c>
      <c r="O277" s="95">
        <v>0</v>
      </c>
      <c r="P277" s="95">
        <v>0</v>
      </c>
      <c r="Q277" s="95">
        <v>0</v>
      </c>
      <c r="R277" s="95">
        <v>0</v>
      </c>
      <c r="S277" s="95">
        <v>0</v>
      </c>
      <c r="T277" s="95">
        <v>0</v>
      </c>
      <c r="U277" s="95">
        <v>0</v>
      </c>
      <c r="V277" s="95">
        <v>0</v>
      </c>
      <c r="W277" s="95">
        <v>0</v>
      </c>
      <c r="X277" s="95">
        <v>0</v>
      </c>
      <c r="Y277" s="95">
        <v>0</v>
      </c>
      <c r="Z277" s="95">
        <v>0</v>
      </c>
      <c r="AA277" s="95">
        <v>0</v>
      </c>
      <c r="AB277" s="95">
        <v>0</v>
      </c>
      <c r="AC277" s="95">
        <v>0</v>
      </c>
      <c r="AD277" s="95">
        <v>0</v>
      </c>
      <c r="AE277" s="95">
        <v>0</v>
      </c>
      <c r="AF277" s="95">
        <v>0</v>
      </c>
      <c r="AG277" s="95">
        <v>0</v>
      </c>
      <c r="AH277" s="95">
        <v>0</v>
      </c>
      <c r="AI277" s="95">
        <v>0</v>
      </c>
      <c r="AJ277" s="95">
        <v>0</v>
      </c>
      <c r="AK277" s="95">
        <v>0</v>
      </c>
      <c r="AL277" s="95">
        <v>0</v>
      </c>
      <c r="AM277" s="95">
        <v>0</v>
      </c>
      <c r="AN277" s="95">
        <v>0</v>
      </c>
      <c r="AO277" s="95">
        <v>0</v>
      </c>
      <c r="AP277" s="95">
        <v>0</v>
      </c>
      <c r="AQ277" s="95">
        <v>0</v>
      </c>
      <c r="AR277" s="95">
        <v>0</v>
      </c>
      <c r="AS277" s="95">
        <v>0</v>
      </c>
      <c r="AT277" s="95">
        <v>0</v>
      </c>
      <c r="AU277" s="95">
        <v>0</v>
      </c>
      <c r="AV277" s="95">
        <v>0</v>
      </c>
      <c r="AW277" s="95">
        <v>0</v>
      </c>
      <c r="AX277" s="95">
        <v>0</v>
      </c>
      <c r="AY277" s="95">
        <v>0</v>
      </c>
      <c r="AZ277" s="95">
        <v>0</v>
      </c>
      <c r="BA277" s="95">
        <v>0</v>
      </c>
      <c r="BB277" s="95">
        <v>0</v>
      </c>
      <c r="BC277" s="95">
        <v>0</v>
      </c>
      <c r="BD277" s="95">
        <v>0</v>
      </c>
      <c r="BE277" s="95">
        <v>0</v>
      </c>
      <c r="BF277" s="95">
        <v>0</v>
      </c>
      <c r="BG277" s="95">
        <v>0</v>
      </c>
      <c r="BH277" s="95">
        <v>0</v>
      </c>
      <c r="BI277" s="95">
        <v>0</v>
      </c>
      <c r="BJ277" s="95">
        <v>0</v>
      </c>
      <c r="BK277" s="95">
        <v>0</v>
      </c>
      <c r="BL277" s="95">
        <v>0</v>
      </c>
      <c r="BM277" s="95">
        <v>0</v>
      </c>
      <c r="BN277" s="95">
        <v>0</v>
      </c>
      <c r="BO277" s="95">
        <v>0</v>
      </c>
      <c r="BP277" s="95">
        <v>0</v>
      </c>
      <c r="BQ277" s="95">
        <v>0</v>
      </c>
      <c r="BR277" s="95">
        <v>0</v>
      </c>
      <c r="BS277" s="95">
        <v>0</v>
      </c>
      <c r="BT277" s="95">
        <v>0</v>
      </c>
      <c r="BU277" s="95">
        <v>0</v>
      </c>
      <c r="BV277" s="95">
        <v>0</v>
      </c>
      <c r="BW277" s="95">
        <v>0</v>
      </c>
      <c r="BX277" s="95">
        <v>0</v>
      </c>
      <c r="BY277" s="95">
        <v>0</v>
      </c>
      <c r="BZ277" s="95">
        <v>0</v>
      </c>
      <c r="CA277" s="95">
        <v>0</v>
      </c>
      <c r="CB277" s="95">
        <v>0</v>
      </c>
      <c r="CC277" s="95">
        <v>0</v>
      </c>
      <c r="CD277" s="95">
        <v>0</v>
      </c>
      <c r="CE277" s="95">
        <v>0</v>
      </c>
      <c r="CF277" s="95">
        <v>0</v>
      </c>
      <c r="CG277" s="95">
        <v>0</v>
      </c>
      <c r="CH277" s="95">
        <v>0</v>
      </c>
      <c r="CI277" s="95">
        <v>0</v>
      </c>
      <c r="CJ277" s="95">
        <v>0</v>
      </c>
      <c r="CK277" s="95">
        <v>0</v>
      </c>
      <c r="CL277" s="95">
        <v>0</v>
      </c>
    </row>
    <row r="278" spans="1:90" ht="13.2" customHeight="1" x14ac:dyDescent="0.25">
      <c r="A278" s="93" t="s">
        <v>1869</v>
      </c>
      <c r="B278" s="94" t="s">
        <v>1870</v>
      </c>
      <c r="C278" s="95">
        <v>0</v>
      </c>
      <c r="D278" s="95">
        <v>0</v>
      </c>
      <c r="E278" s="95">
        <v>0</v>
      </c>
      <c r="F278" s="95">
        <v>0</v>
      </c>
      <c r="G278" s="95">
        <v>0</v>
      </c>
      <c r="H278" s="95">
        <v>0</v>
      </c>
      <c r="I278" s="95">
        <v>0</v>
      </c>
      <c r="J278" s="95">
        <v>0</v>
      </c>
      <c r="K278" s="95">
        <v>0</v>
      </c>
      <c r="L278" s="95">
        <v>0</v>
      </c>
      <c r="M278" s="95">
        <v>0</v>
      </c>
      <c r="N278" s="95">
        <v>0</v>
      </c>
      <c r="O278" s="95">
        <v>0</v>
      </c>
      <c r="P278" s="95">
        <v>0</v>
      </c>
      <c r="Q278" s="95">
        <v>0</v>
      </c>
      <c r="R278" s="95">
        <v>0</v>
      </c>
      <c r="S278" s="95">
        <v>0</v>
      </c>
      <c r="T278" s="95">
        <v>0</v>
      </c>
      <c r="U278" s="95">
        <v>0</v>
      </c>
      <c r="V278" s="95">
        <v>0</v>
      </c>
      <c r="W278" s="95">
        <v>0</v>
      </c>
      <c r="X278" s="95">
        <v>0</v>
      </c>
      <c r="Y278" s="95">
        <v>0</v>
      </c>
      <c r="Z278" s="95">
        <v>0</v>
      </c>
      <c r="AA278" s="95">
        <v>0</v>
      </c>
      <c r="AB278" s="95">
        <v>0</v>
      </c>
      <c r="AC278" s="95">
        <v>0</v>
      </c>
      <c r="AD278" s="95">
        <v>0</v>
      </c>
      <c r="AE278" s="95">
        <v>0</v>
      </c>
      <c r="AF278" s="95">
        <v>0</v>
      </c>
      <c r="AG278" s="95">
        <v>0</v>
      </c>
      <c r="AH278" s="95">
        <v>0</v>
      </c>
      <c r="AI278" s="95">
        <v>0</v>
      </c>
      <c r="AJ278" s="95">
        <v>0</v>
      </c>
      <c r="AK278" s="95">
        <v>0</v>
      </c>
      <c r="AL278" s="95">
        <v>0</v>
      </c>
      <c r="AM278" s="95">
        <v>0</v>
      </c>
      <c r="AN278" s="95">
        <v>0</v>
      </c>
      <c r="AO278" s="95">
        <v>0</v>
      </c>
      <c r="AP278" s="95">
        <v>0</v>
      </c>
      <c r="AQ278" s="95">
        <v>0</v>
      </c>
      <c r="AR278" s="95">
        <v>0</v>
      </c>
      <c r="AS278" s="95">
        <v>0</v>
      </c>
      <c r="AT278" s="95">
        <v>0</v>
      </c>
      <c r="AU278" s="95">
        <v>0</v>
      </c>
      <c r="AV278" s="95">
        <v>0</v>
      </c>
      <c r="AW278" s="95">
        <v>0</v>
      </c>
      <c r="AX278" s="95">
        <v>0</v>
      </c>
      <c r="AY278" s="95">
        <v>0</v>
      </c>
      <c r="AZ278" s="95">
        <v>0</v>
      </c>
      <c r="BA278" s="95">
        <v>0</v>
      </c>
      <c r="BB278" s="95">
        <v>0</v>
      </c>
      <c r="BC278" s="95">
        <v>0</v>
      </c>
      <c r="BD278" s="95">
        <v>0</v>
      </c>
      <c r="BE278" s="95">
        <v>0</v>
      </c>
      <c r="BF278" s="95">
        <v>0</v>
      </c>
      <c r="BG278" s="95">
        <v>0</v>
      </c>
      <c r="BH278" s="95">
        <v>0</v>
      </c>
      <c r="BI278" s="95">
        <v>0</v>
      </c>
      <c r="BJ278" s="95">
        <v>0</v>
      </c>
      <c r="BK278" s="95">
        <v>0</v>
      </c>
      <c r="BL278" s="95">
        <v>0</v>
      </c>
      <c r="BM278" s="95">
        <v>0</v>
      </c>
      <c r="BN278" s="95">
        <v>0</v>
      </c>
      <c r="BO278" s="95">
        <v>0</v>
      </c>
      <c r="BP278" s="95">
        <v>0</v>
      </c>
      <c r="BQ278" s="95">
        <v>0</v>
      </c>
      <c r="BR278" s="95">
        <v>2183872</v>
      </c>
      <c r="BS278" s="95">
        <v>0</v>
      </c>
      <c r="BT278" s="95">
        <v>0</v>
      </c>
      <c r="BU278" s="95">
        <v>0</v>
      </c>
      <c r="BV278" s="95">
        <v>0</v>
      </c>
      <c r="BW278" s="95">
        <v>0</v>
      </c>
      <c r="BX278" s="95">
        <v>0</v>
      </c>
      <c r="BY278" s="95">
        <v>0</v>
      </c>
      <c r="BZ278" s="95">
        <v>0</v>
      </c>
      <c r="CA278" s="95">
        <v>0</v>
      </c>
      <c r="CB278" s="95">
        <v>0</v>
      </c>
      <c r="CC278" s="95">
        <v>0</v>
      </c>
      <c r="CD278" s="95">
        <v>0</v>
      </c>
      <c r="CE278" s="95">
        <v>0</v>
      </c>
      <c r="CF278" s="95">
        <v>0</v>
      </c>
      <c r="CG278" s="95">
        <v>0</v>
      </c>
      <c r="CH278" s="95">
        <v>0</v>
      </c>
      <c r="CI278" s="95">
        <v>0</v>
      </c>
      <c r="CJ278" s="95">
        <v>0</v>
      </c>
      <c r="CK278" s="95">
        <v>0</v>
      </c>
      <c r="CL278" s="95">
        <v>0</v>
      </c>
    </row>
    <row r="279" spans="1:90" ht="13.2" customHeight="1" x14ac:dyDescent="0.25">
      <c r="A279" s="93" t="s">
        <v>1871</v>
      </c>
      <c r="B279" s="94" t="s">
        <v>1872</v>
      </c>
      <c r="C279" s="95">
        <v>0</v>
      </c>
      <c r="D279" s="95">
        <v>0</v>
      </c>
      <c r="E279" s="95">
        <v>0</v>
      </c>
      <c r="F279" s="95">
        <v>0</v>
      </c>
      <c r="G279" s="95">
        <v>0</v>
      </c>
      <c r="H279" s="95">
        <v>0</v>
      </c>
      <c r="I279" s="95">
        <v>0</v>
      </c>
      <c r="J279" s="95">
        <v>0</v>
      </c>
      <c r="K279" s="95">
        <v>0</v>
      </c>
      <c r="L279" s="95">
        <v>0</v>
      </c>
      <c r="M279" s="95">
        <v>0</v>
      </c>
      <c r="N279" s="95">
        <v>0</v>
      </c>
      <c r="O279" s="95">
        <v>0</v>
      </c>
      <c r="P279" s="95">
        <v>0</v>
      </c>
      <c r="Q279" s="95">
        <v>0</v>
      </c>
      <c r="R279" s="95">
        <v>0</v>
      </c>
      <c r="S279" s="95">
        <v>0</v>
      </c>
      <c r="T279" s="95">
        <v>0</v>
      </c>
      <c r="U279" s="95">
        <v>0</v>
      </c>
      <c r="V279" s="95">
        <v>0</v>
      </c>
      <c r="W279" s="95">
        <v>0</v>
      </c>
      <c r="X279" s="95">
        <v>0</v>
      </c>
      <c r="Y279" s="95">
        <v>0</v>
      </c>
      <c r="Z279" s="95">
        <v>0</v>
      </c>
      <c r="AA279" s="95">
        <v>0</v>
      </c>
      <c r="AB279" s="95">
        <v>0</v>
      </c>
      <c r="AC279" s="95">
        <v>0</v>
      </c>
      <c r="AD279" s="95">
        <v>0</v>
      </c>
      <c r="AE279" s="95">
        <v>0</v>
      </c>
      <c r="AF279" s="95">
        <v>0</v>
      </c>
      <c r="AG279" s="95">
        <v>0</v>
      </c>
      <c r="AH279" s="95">
        <v>0</v>
      </c>
      <c r="AI279" s="95">
        <v>0</v>
      </c>
      <c r="AJ279" s="95">
        <v>0</v>
      </c>
      <c r="AK279" s="95">
        <v>0</v>
      </c>
      <c r="AL279" s="95">
        <v>0</v>
      </c>
      <c r="AM279" s="95">
        <v>0</v>
      </c>
      <c r="AN279" s="95">
        <v>0</v>
      </c>
      <c r="AO279" s="95">
        <v>0</v>
      </c>
      <c r="AP279" s="95">
        <v>0</v>
      </c>
      <c r="AQ279" s="95">
        <v>0</v>
      </c>
      <c r="AR279" s="95">
        <v>0</v>
      </c>
      <c r="AS279" s="95">
        <v>0</v>
      </c>
      <c r="AT279" s="95">
        <v>0</v>
      </c>
      <c r="AU279" s="95">
        <v>0</v>
      </c>
      <c r="AV279" s="95">
        <v>0</v>
      </c>
      <c r="AW279" s="95">
        <v>0</v>
      </c>
      <c r="AX279" s="95">
        <v>0</v>
      </c>
      <c r="AY279" s="95">
        <v>0</v>
      </c>
      <c r="AZ279" s="95">
        <v>0</v>
      </c>
      <c r="BA279" s="95">
        <v>0</v>
      </c>
      <c r="BB279" s="95">
        <v>0</v>
      </c>
      <c r="BC279" s="95">
        <v>0</v>
      </c>
      <c r="BD279" s="95">
        <v>0</v>
      </c>
      <c r="BE279" s="95">
        <v>0</v>
      </c>
      <c r="BF279" s="95">
        <v>0</v>
      </c>
      <c r="BG279" s="95">
        <v>0</v>
      </c>
      <c r="BH279" s="95">
        <v>0</v>
      </c>
      <c r="BI279" s="95">
        <v>0</v>
      </c>
      <c r="BJ279" s="95">
        <v>0</v>
      </c>
      <c r="BK279" s="95">
        <v>0</v>
      </c>
      <c r="BL279" s="95">
        <v>0</v>
      </c>
      <c r="BM279" s="95">
        <v>0</v>
      </c>
      <c r="BN279" s="95">
        <v>0</v>
      </c>
      <c r="BO279" s="95">
        <v>0</v>
      </c>
      <c r="BP279" s="95">
        <v>0</v>
      </c>
      <c r="BQ279" s="95">
        <v>0</v>
      </c>
      <c r="BR279" s="95">
        <v>0</v>
      </c>
      <c r="BS279" s="95">
        <v>0</v>
      </c>
      <c r="BT279" s="95">
        <v>0</v>
      </c>
      <c r="BU279" s="95">
        <v>0</v>
      </c>
      <c r="BV279" s="95">
        <v>0</v>
      </c>
      <c r="BW279" s="95">
        <v>0</v>
      </c>
      <c r="BX279" s="95">
        <v>0</v>
      </c>
      <c r="BY279" s="95">
        <v>0</v>
      </c>
      <c r="BZ279" s="95">
        <v>0</v>
      </c>
      <c r="CA279" s="95">
        <v>0</v>
      </c>
      <c r="CB279" s="95">
        <v>0</v>
      </c>
      <c r="CC279" s="95">
        <v>0</v>
      </c>
      <c r="CD279" s="95">
        <v>0</v>
      </c>
      <c r="CE279" s="95">
        <v>0</v>
      </c>
      <c r="CF279" s="95">
        <v>0</v>
      </c>
      <c r="CG279" s="95">
        <v>0</v>
      </c>
      <c r="CH279" s="95">
        <v>0</v>
      </c>
      <c r="CI279" s="95">
        <v>0</v>
      </c>
      <c r="CJ279" s="95">
        <v>0</v>
      </c>
      <c r="CK279" s="95">
        <v>0</v>
      </c>
      <c r="CL279" s="95">
        <v>0</v>
      </c>
    </row>
    <row r="280" spans="1:90" ht="13.2" customHeight="1" x14ac:dyDescent="0.25">
      <c r="A280" s="93" t="s">
        <v>1873</v>
      </c>
      <c r="B280" s="94" t="s">
        <v>1874</v>
      </c>
      <c r="C280" s="95">
        <v>0</v>
      </c>
      <c r="D280" s="95">
        <v>0</v>
      </c>
      <c r="E280" s="95">
        <v>0</v>
      </c>
      <c r="F280" s="95">
        <v>0</v>
      </c>
      <c r="G280" s="95">
        <v>0</v>
      </c>
      <c r="H280" s="95">
        <v>0</v>
      </c>
      <c r="I280" s="95">
        <v>0</v>
      </c>
      <c r="J280" s="95">
        <v>0</v>
      </c>
      <c r="K280" s="95">
        <v>0</v>
      </c>
      <c r="L280" s="95">
        <v>0</v>
      </c>
      <c r="M280" s="95">
        <v>0</v>
      </c>
      <c r="N280" s="95">
        <v>0</v>
      </c>
      <c r="O280" s="95">
        <v>0</v>
      </c>
      <c r="P280" s="95">
        <v>0</v>
      </c>
      <c r="Q280" s="95">
        <v>0</v>
      </c>
      <c r="R280" s="95">
        <v>0</v>
      </c>
      <c r="S280" s="95">
        <v>0</v>
      </c>
      <c r="T280" s="95">
        <v>0</v>
      </c>
      <c r="U280" s="95">
        <v>0</v>
      </c>
      <c r="V280" s="95">
        <v>0</v>
      </c>
      <c r="W280" s="95">
        <v>0</v>
      </c>
      <c r="X280" s="95">
        <v>0</v>
      </c>
      <c r="Y280" s="95">
        <v>0</v>
      </c>
      <c r="Z280" s="95">
        <v>0</v>
      </c>
      <c r="AA280" s="95">
        <v>0</v>
      </c>
      <c r="AB280" s="95">
        <v>0</v>
      </c>
      <c r="AC280" s="95">
        <v>0</v>
      </c>
      <c r="AD280" s="95">
        <v>0</v>
      </c>
      <c r="AE280" s="95">
        <v>0</v>
      </c>
      <c r="AF280" s="95">
        <v>0</v>
      </c>
      <c r="AG280" s="95">
        <v>0</v>
      </c>
      <c r="AH280" s="95">
        <v>0</v>
      </c>
      <c r="AI280" s="95">
        <v>0</v>
      </c>
      <c r="AJ280" s="95">
        <v>0</v>
      </c>
      <c r="AK280" s="95">
        <v>0</v>
      </c>
      <c r="AL280" s="95">
        <v>0</v>
      </c>
      <c r="AM280" s="95">
        <v>0</v>
      </c>
      <c r="AN280" s="95">
        <v>0</v>
      </c>
      <c r="AO280" s="95">
        <v>0</v>
      </c>
      <c r="AP280" s="95">
        <v>0</v>
      </c>
      <c r="AQ280" s="95">
        <v>0</v>
      </c>
      <c r="AR280" s="95">
        <v>0</v>
      </c>
      <c r="AS280" s="95">
        <v>0</v>
      </c>
      <c r="AT280" s="95">
        <v>0</v>
      </c>
      <c r="AU280" s="95">
        <v>0</v>
      </c>
      <c r="AV280" s="95">
        <v>0</v>
      </c>
      <c r="AW280" s="95">
        <v>0</v>
      </c>
      <c r="AX280" s="95">
        <v>0</v>
      </c>
      <c r="AY280" s="95">
        <v>0</v>
      </c>
      <c r="AZ280" s="95">
        <v>0</v>
      </c>
      <c r="BA280" s="95">
        <v>0</v>
      </c>
      <c r="BB280" s="95">
        <v>0</v>
      </c>
      <c r="BC280" s="95">
        <v>0</v>
      </c>
      <c r="BD280" s="95">
        <v>0</v>
      </c>
      <c r="BE280" s="95">
        <v>0</v>
      </c>
      <c r="BF280" s="95">
        <v>0</v>
      </c>
      <c r="BG280" s="95">
        <v>0</v>
      </c>
      <c r="BH280" s="95">
        <v>0</v>
      </c>
      <c r="BI280" s="95">
        <v>0</v>
      </c>
      <c r="BJ280" s="95">
        <v>0</v>
      </c>
      <c r="BK280" s="95">
        <v>0</v>
      </c>
      <c r="BL280" s="95">
        <v>0</v>
      </c>
      <c r="BM280" s="95">
        <v>0</v>
      </c>
      <c r="BN280" s="95">
        <v>0</v>
      </c>
      <c r="BO280" s="95">
        <v>0</v>
      </c>
      <c r="BP280" s="95">
        <v>0</v>
      </c>
      <c r="BQ280" s="95">
        <v>0</v>
      </c>
      <c r="BR280" s="121">
        <v>0</v>
      </c>
      <c r="BS280" s="121">
        <v>0</v>
      </c>
      <c r="BT280" s="121">
        <v>0</v>
      </c>
      <c r="BU280" s="121">
        <v>0</v>
      </c>
      <c r="BV280" s="121">
        <v>0</v>
      </c>
      <c r="BW280" s="121">
        <v>0</v>
      </c>
      <c r="BX280" s="121">
        <v>0</v>
      </c>
      <c r="BY280" s="121">
        <v>0</v>
      </c>
      <c r="BZ280" s="121">
        <v>0</v>
      </c>
      <c r="CA280" s="121">
        <v>0</v>
      </c>
      <c r="CB280" s="121">
        <v>0</v>
      </c>
      <c r="CC280" s="121">
        <v>0</v>
      </c>
      <c r="CD280" s="121">
        <v>0</v>
      </c>
      <c r="CE280" s="121">
        <v>0</v>
      </c>
      <c r="CF280" s="121">
        <v>0</v>
      </c>
      <c r="CG280" s="121">
        <v>0</v>
      </c>
      <c r="CH280" s="121">
        <v>0</v>
      </c>
      <c r="CI280" s="121">
        <v>0</v>
      </c>
      <c r="CJ280" s="121">
        <v>0</v>
      </c>
      <c r="CK280" s="121">
        <v>0</v>
      </c>
      <c r="CL280" s="121">
        <v>0</v>
      </c>
    </row>
    <row r="281" spans="1:90" ht="13.2" customHeight="1" x14ac:dyDescent="0.25">
      <c r="A281" s="93" t="s">
        <v>1875</v>
      </c>
      <c r="B281" s="94" t="s">
        <v>1876</v>
      </c>
      <c r="C281" s="95">
        <v>0</v>
      </c>
      <c r="D281" s="95">
        <v>0</v>
      </c>
      <c r="E281" s="95">
        <v>0</v>
      </c>
      <c r="F281" s="95">
        <v>0</v>
      </c>
      <c r="G281" s="95">
        <v>0</v>
      </c>
      <c r="H281" s="95">
        <v>0</v>
      </c>
      <c r="I281" s="95">
        <v>0</v>
      </c>
      <c r="J281" s="95">
        <v>0</v>
      </c>
      <c r="K281" s="95">
        <v>0</v>
      </c>
      <c r="L281" s="95">
        <v>0</v>
      </c>
      <c r="M281" s="95">
        <v>0</v>
      </c>
      <c r="N281" s="95">
        <v>0</v>
      </c>
      <c r="O281" s="95">
        <v>0</v>
      </c>
      <c r="P281" s="95">
        <v>0</v>
      </c>
      <c r="Q281" s="95">
        <v>0</v>
      </c>
      <c r="R281" s="95">
        <v>0</v>
      </c>
      <c r="S281" s="95">
        <v>0</v>
      </c>
      <c r="T281" s="95">
        <v>0</v>
      </c>
      <c r="U281" s="95">
        <v>0</v>
      </c>
      <c r="V281" s="95">
        <v>0</v>
      </c>
      <c r="W281" s="95">
        <v>0</v>
      </c>
      <c r="X281" s="95">
        <v>0</v>
      </c>
      <c r="Y281" s="95">
        <v>0</v>
      </c>
      <c r="Z281" s="95">
        <v>0</v>
      </c>
      <c r="AA281" s="95">
        <v>0</v>
      </c>
      <c r="AB281" s="95">
        <v>0</v>
      </c>
      <c r="AC281" s="95">
        <v>0</v>
      </c>
      <c r="AD281" s="95">
        <v>0</v>
      </c>
      <c r="AE281" s="95">
        <v>0</v>
      </c>
      <c r="AF281" s="95">
        <v>0</v>
      </c>
      <c r="AG281" s="95">
        <v>0</v>
      </c>
      <c r="AH281" s="95">
        <v>0</v>
      </c>
      <c r="AI281" s="95">
        <v>0</v>
      </c>
      <c r="AJ281" s="95">
        <v>0</v>
      </c>
      <c r="AK281" s="95">
        <v>0</v>
      </c>
      <c r="AL281" s="95">
        <v>0</v>
      </c>
      <c r="AM281" s="95">
        <v>0</v>
      </c>
      <c r="AN281" s="95">
        <v>0</v>
      </c>
      <c r="AO281" s="95">
        <v>0</v>
      </c>
      <c r="AP281" s="95">
        <v>0</v>
      </c>
      <c r="AQ281" s="95">
        <v>0</v>
      </c>
      <c r="AR281" s="95">
        <v>0</v>
      </c>
      <c r="AS281" s="95">
        <v>0</v>
      </c>
      <c r="AT281" s="95">
        <v>0</v>
      </c>
      <c r="AU281" s="95">
        <v>0</v>
      </c>
      <c r="AV281" s="95">
        <v>0</v>
      </c>
      <c r="AW281" s="95">
        <v>0</v>
      </c>
      <c r="AX281" s="95">
        <v>0</v>
      </c>
      <c r="AY281" s="95">
        <v>0</v>
      </c>
      <c r="AZ281" s="95">
        <v>0</v>
      </c>
      <c r="BA281" s="95">
        <v>0</v>
      </c>
      <c r="BB281" s="95">
        <v>0</v>
      </c>
      <c r="BC281" s="95">
        <v>0</v>
      </c>
      <c r="BD281" s="95">
        <v>0</v>
      </c>
      <c r="BE281" s="95">
        <v>0</v>
      </c>
      <c r="BF281" s="95">
        <v>0</v>
      </c>
      <c r="BG281" s="95">
        <v>0</v>
      </c>
      <c r="BH281" s="95">
        <v>0</v>
      </c>
      <c r="BI281" s="95">
        <v>0</v>
      </c>
      <c r="BJ281" s="95">
        <v>0</v>
      </c>
      <c r="BK281" s="95">
        <v>0</v>
      </c>
      <c r="BL281" s="95">
        <v>0</v>
      </c>
      <c r="BM281" s="95">
        <v>0</v>
      </c>
      <c r="BN281" s="95">
        <v>0</v>
      </c>
      <c r="BO281" s="95">
        <v>0</v>
      </c>
      <c r="BP281" s="95">
        <v>0</v>
      </c>
      <c r="BQ281" s="95">
        <v>0</v>
      </c>
      <c r="BR281" s="121">
        <v>436950</v>
      </c>
      <c r="BS281" s="121">
        <v>0</v>
      </c>
      <c r="BT281" s="121">
        <v>0</v>
      </c>
      <c r="BU281" s="121">
        <v>0</v>
      </c>
      <c r="BV281" s="121">
        <v>0</v>
      </c>
      <c r="BW281" s="121">
        <v>0</v>
      </c>
      <c r="BX281" s="121">
        <v>0</v>
      </c>
      <c r="BY281" s="121">
        <v>0</v>
      </c>
      <c r="BZ281" s="121">
        <v>0</v>
      </c>
      <c r="CA281" s="121">
        <v>0</v>
      </c>
      <c r="CB281" s="121">
        <v>0</v>
      </c>
      <c r="CC281" s="121">
        <v>0</v>
      </c>
      <c r="CD281" s="121">
        <v>0</v>
      </c>
      <c r="CE281" s="121">
        <v>0</v>
      </c>
      <c r="CF281" s="121">
        <v>0</v>
      </c>
      <c r="CG281" s="121">
        <v>0</v>
      </c>
      <c r="CH281" s="121">
        <v>0</v>
      </c>
      <c r="CI281" s="121">
        <v>0</v>
      </c>
      <c r="CJ281" s="121">
        <v>0</v>
      </c>
      <c r="CK281" s="121">
        <v>0</v>
      </c>
      <c r="CL281" s="121">
        <v>0</v>
      </c>
    </row>
    <row r="282" spans="1:90" ht="13.2" customHeight="1" x14ac:dyDescent="0.25">
      <c r="A282" s="93" t="s">
        <v>1877</v>
      </c>
      <c r="B282" s="94" t="s">
        <v>1878</v>
      </c>
      <c r="C282" s="95">
        <v>0</v>
      </c>
      <c r="D282" s="95">
        <v>0</v>
      </c>
      <c r="E282" s="95">
        <v>0</v>
      </c>
      <c r="F282" s="95">
        <v>0</v>
      </c>
      <c r="G282" s="95">
        <v>0</v>
      </c>
      <c r="H282" s="95">
        <v>0</v>
      </c>
      <c r="I282" s="95">
        <v>0</v>
      </c>
      <c r="J282" s="95">
        <v>0</v>
      </c>
      <c r="K282" s="95">
        <v>0</v>
      </c>
      <c r="L282" s="95">
        <v>0</v>
      </c>
      <c r="M282" s="95">
        <v>0</v>
      </c>
      <c r="N282" s="95">
        <v>0</v>
      </c>
      <c r="O282" s="95">
        <v>0</v>
      </c>
      <c r="P282" s="95">
        <v>0</v>
      </c>
      <c r="Q282" s="95">
        <v>0</v>
      </c>
      <c r="R282" s="95">
        <v>0</v>
      </c>
      <c r="S282" s="95">
        <v>0</v>
      </c>
      <c r="T282" s="95">
        <v>0</v>
      </c>
      <c r="U282" s="95">
        <v>0</v>
      </c>
      <c r="V282" s="95">
        <v>0</v>
      </c>
      <c r="W282" s="95">
        <v>0</v>
      </c>
      <c r="X282" s="95">
        <v>0</v>
      </c>
      <c r="Y282" s="95">
        <v>0</v>
      </c>
      <c r="Z282" s="95">
        <v>0</v>
      </c>
      <c r="AA282" s="95">
        <v>0</v>
      </c>
      <c r="AB282" s="95">
        <v>0</v>
      </c>
      <c r="AC282" s="95">
        <v>0</v>
      </c>
      <c r="AD282" s="95">
        <v>0</v>
      </c>
      <c r="AE282" s="95">
        <v>0</v>
      </c>
      <c r="AF282" s="95">
        <v>0</v>
      </c>
      <c r="AG282" s="95">
        <v>0</v>
      </c>
      <c r="AH282" s="95">
        <v>0</v>
      </c>
      <c r="AI282" s="95">
        <v>0</v>
      </c>
      <c r="AJ282" s="95">
        <v>0</v>
      </c>
      <c r="AK282" s="95">
        <v>0</v>
      </c>
      <c r="AL282" s="95">
        <v>0</v>
      </c>
      <c r="AM282" s="95">
        <v>0</v>
      </c>
      <c r="AN282" s="95">
        <v>0</v>
      </c>
      <c r="AO282" s="95">
        <v>0</v>
      </c>
      <c r="AP282" s="95">
        <v>0</v>
      </c>
      <c r="AQ282" s="95">
        <v>0</v>
      </c>
      <c r="AR282" s="95">
        <v>0</v>
      </c>
      <c r="AS282" s="95">
        <v>0</v>
      </c>
      <c r="AT282" s="95">
        <v>0</v>
      </c>
      <c r="AU282" s="95">
        <v>0</v>
      </c>
      <c r="AV282" s="95">
        <v>0</v>
      </c>
      <c r="AW282" s="95">
        <v>0</v>
      </c>
      <c r="AX282" s="95">
        <v>0</v>
      </c>
      <c r="AY282" s="95">
        <v>0</v>
      </c>
      <c r="AZ282" s="95">
        <v>0</v>
      </c>
      <c r="BA282" s="95">
        <v>0</v>
      </c>
      <c r="BB282" s="95">
        <v>0</v>
      </c>
      <c r="BC282" s="95">
        <v>0</v>
      </c>
      <c r="BD282" s="95">
        <v>0</v>
      </c>
      <c r="BE282" s="95">
        <v>0</v>
      </c>
      <c r="BF282" s="95">
        <v>0</v>
      </c>
      <c r="BG282" s="95">
        <v>0</v>
      </c>
      <c r="BH282" s="95">
        <v>0</v>
      </c>
      <c r="BI282" s="95">
        <v>0</v>
      </c>
      <c r="BJ282" s="95">
        <v>0</v>
      </c>
      <c r="BK282" s="95">
        <v>0</v>
      </c>
      <c r="BL282" s="95">
        <v>0</v>
      </c>
      <c r="BM282" s="95">
        <v>0</v>
      </c>
      <c r="BN282" s="95">
        <v>0</v>
      </c>
      <c r="BO282" s="95">
        <v>0</v>
      </c>
      <c r="BP282" s="95">
        <v>0</v>
      </c>
      <c r="BQ282" s="95">
        <v>0</v>
      </c>
      <c r="BR282" s="121">
        <v>368691.47</v>
      </c>
      <c r="BS282" s="121">
        <v>0</v>
      </c>
      <c r="BT282" s="121">
        <v>0</v>
      </c>
      <c r="BU282" s="121">
        <v>0</v>
      </c>
      <c r="BV282" s="121">
        <v>0</v>
      </c>
      <c r="BW282" s="121">
        <v>0</v>
      </c>
      <c r="BX282" s="121">
        <v>0</v>
      </c>
      <c r="BY282" s="121">
        <v>0</v>
      </c>
      <c r="BZ282" s="121">
        <v>0</v>
      </c>
      <c r="CA282" s="121">
        <v>0</v>
      </c>
      <c r="CB282" s="121">
        <v>0</v>
      </c>
      <c r="CC282" s="121">
        <v>0</v>
      </c>
      <c r="CD282" s="121">
        <v>0</v>
      </c>
      <c r="CE282" s="121">
        <v>0</v>
      </c>
      <c r="CF282" s="121">
        <v>0</v>
      </c>
      <c r="CG282" s="121">
        <v>0</v>
      </c>
      <c r="CH282" s="121">
        <v>0</v>
      </c>
      <c r="CI282" s="121">
        <v>0</v>
      </c>
      <c r="CJ282" s="121">
        <v>0</v>
      </c>
      <c r="CK282" s="121">
        <v>0</v>
      </c>
      <c r="CL282" s="121">
        <v>0</v>
      </c>
    </row>
    <row r="283" spans="1:90" ht="13.2" customHeight="1" x14ac:dyDescent="0.25">
      <c r="A283" s="93" t="s">
        <v>253</v>
      </c>
      <c r="B283" s="94" t="s">
        <v>2276</v>
      </c>
      <c r="C283" s="95">
        <v>0</v>
      </c>
      <c r="D283" s="95">
        <v>0</v>
      </c>
      <c r="E283" s="95">
        <v>0</v>
      </c>
      <c r="F283" s="95">
        <v>0</v>
      </c>
      <c r="G283" s="95">
        <v>0</v>
      </c>
      <c r="H283" s="95">
        <v>0</v>
      </c>
      <c r="I283" s="95">
        <v>0</v>
      </c>
      <c r="J283" s="95">
        <v>0</v>
      </c>
      <c r="K283" s="95">
        <v>0</v>
      </c>
      <c r="L283" s="95">
        <v>0</v>
      </c>
      <c r="M283" s="95">
        <v>0</v>
      </c>
      <c r="N283" s="95">
        <v>0</v>
      </c>
      <c r="O283" s="95">
        <v>0</v>
      </c>
      <c r="P283" s="95">
        <v>0</v>
      </c>
      <c r="Q283" s="95">
        <v>0</v>
      </c>
      <c r="R283" s="95">
        <v>0</v>
      </c>
      <c r="S283" s="95">
        <v>0</v>
      </c>
      <c r="T283" s="95">
        <v>0</v>
      </c>
      <c r="U283" s="95">
        <v>0</v>
      </c>
      <c r="V283" s="95">
        <v>0</v>
      </c>
      <c r="W283" s="95">
        <v>0</v>
      </c>
      <c r="X283" s="95">
        <v>0</v>
      </c>
      <c r="Y283" s="95">
        <v>0</v>
      </c>
      <c r="Z283" s="95">
        <v>0</v>
      </c>
      <c r="AA283" s="95">
        <v>0</v>
      </c>
      <c r="AB283" s="95">
        <v>0</v>
      </c>
      <c r="AC283" s="95">
        <v>0</v>
      </c>
      <c r="AD283" s="95">
        <v>0</v>
      </c>
      <c r="AE283" s="95">
        <v>0</v>
      </c>
      <c r="AF283" s="95">
        <v>0</v>
      </c>
      <c r="AG283" s="95">
        <v>0</v>
      </c>
      <c r="AH283" s="95">
        <v>0</v>
      </c>
      <c r="AI283" s="95">
        <v>0</v>
      </c>
      <c r="AJ283" s="95">
        <v>0</v>
      </c>
      <c r="AK283" s="95">
        <v>0</v>
      </c>
      <c r="AL283" s="95">
        <v>0</v>
      </c>
      <c r="AM283" s="95">
        <v>0</v>
      </c>
      <c r="AN283" s="95">
        <v>0</v>
      </c>
      <c r="AO283" s="95">
        <v>0</v>
      </c>
      <c r="AP283" s="95">
        <v>0</v>
      </c>
      <c r="AQ283" s="95">
        <v>0</v>
      </c>
      <c r="AR283" s="95">
        <v>0</v>
      </c>
      <c r="AS283" s="95">
        <v>0</v>
      </c>
      <c r="AT283" s="95">
        <v>0</v>
      </c>
      <c r="AU283" s="95">
        <v>0</v>
      </c>
      <c r="AV283" s="95">
        <v>0</v>
      </c>
      <c r="AW283" s="95">
        <v>0</v>
      </c>
      <c r="AX283" s="95">
        <v>0</v>
      </c>
      <c r="AY283" s="95">
        <v>0</v>
      </c>
      <c r="AZ283" s="95">
        <v>0</v>
      </c>
      <c r="BA283" s="95">
        <v>0</v>
      </c>
      <c r="BB283" s="95">
        <v>0</v>
      </c>
      <c r="BC283" s="95">
        <v>0</v>
      </c>
      <c r="BD283" s="95">
        <v>0</v>
      </c>
      <c r="BE283" s="95">
        <v>0</v>
      </c>
      <c r="BF283" s="95">
        <v>0</v>
      </c>
      <c r="BG283" s="95">
        <v>0</v>
      </c>
      <c r="BH283" s="95">
        <v>0</v>
      </c>
      <c r="BI283" s="95">
        <v>0</v>
      </c>
      <c r="BJ283" s="95">
        <v>0</v>
      </c>
      <c r="BK283" s="95">
        <v>0</v>
      </c>
      <c r="BL283" s="95">
        <v>0</v>
      </c>
      <c r="BM283" s="95">
        <v>0</v>
      </c>
      <c r="BN283" s="95">
        <v>0</v>
      </c>
      <c r="BO283" s="95">
        <v>0</v>
      </c>
      <c r="BP283" s="95">
        <v>0</v>
      </c>
      <c r="BQ283" s="95">
        <v>0</v>
      </c>
      <c r="BR283" s="121">
        <v>0</v>
      </c>
      <c r="BS283" s="121">
        <v>0</v>
      </c>
      <c r="BT283" s="121">
        <v>0</v>
      </c>
      <c r="BU283" s="121">
        <v>0</v>
      </c>
      <c r="BV283" s="121">
        <v>0</v>
      </c>
      <c r="BW283" s="121">
        <v>0</v>
      </c>
      <c r="BX283" s="121">
        <v>0</v>
      </c>
      <c r="BY283" s="121">
        <v>0</v>
      </c>
      <c r="BZ283" s="121">
        <v>0</v>
      </c>
      <c r="CA283" s="121">
        <v>0</v>
      </c>
      <c r="CB283" s="121">
        <v>0</v>
      </c>
      <c r="CC283" s="121">
        <v>0</v>
      </c>
      <c r="CD283" s="121">
        <v>0</v>
      </c>
      <c r="CE283" s="121">
        <v>0</v>
      </c>
      <c r="CF283" s="121">
        <v>0</v>
      </c>
      <c r="CG283" s="121">
        <v>0</v>
      </c>
      <c r="CH283" s="121">
        <v>0</v>
      </c>
      <c r="CI283" s="121">
        <v>0</v>
      </c>
      <c r="CJ283" s="121">
        <v>0</v>
      </c>
      <c r="CK283" s="121">
        <v>0</v>
      </c>
      <c r="CL283" s="121">
        <v>0</v>
      </c>
    </row>
    <row r="284" spans="1:90" ht="13.2" customHeight="1" x14ac:dyDescent="0.25">
      <c r="A284" s="93" t="s">
        <v>1879</v>
      </c>
      <c r="B284" s="94" t="s">
        <v>1880</v>
      </c>
      <c r="C284" s="95">
        <v>0</v>
      </c>
      <c r="D284" s="95">
        <v>0</v>
      </c>
      <c r="E284" s="95">
        <v>0</v>
      </c>
      <c r="F284" s="95">
        <v>0</v>
      </c>
      <c r="G284" s="95">
        <v>0</v>
      </c>
      <c r="H284" s="95">
        <v>0</v>
      </c>
      <c r="I284" s="95">
        <v>0</v>
      </c>
      <c r="J284" s="95">
        <v>0</v>
      </c>
      <c r="K284" s="95">
        <v>0</v>
      </c>
      <c r="L284" s="95">
        <v>0</v>
      </c>
      <c r="M284" s="95">
        <v>0</v>
      </c>
      <c r="N284" s="95">
        <v>0</v>
      </c>
      <c r="O284" s="95">
        <v>0</v>
      </c>
      <c r="P284" s="95">
        <v>0</v>
      </c>
      <c r="Q284" s="95">
        <v>0</v>
      </c>
      <c r="R284" s="95">
        <v>0</v>
      </c>
      <c r="S284" s="95">
        <v>0</v>
      </c>
      <c r="T284" s="95">
        <v>0</v>
      </c>
      <c r="U284" s="95">
        <v>0</v>
      </c>
      <c r="V284" s="95">
        <v>0</v>
      </c>
      <c r="W284" s="95">
        <v>0</v>
      </c>
      <c r="X284" s="95">
        <v>0</v>
      </c>
      <c r="Y284" s="95">
        <v>0</v>
      </c>
      <c r="Z284" s="95">
        <v>0</v>
      </c>
      <c r="AA284" s="95">
        <v>0</v>
      </c>
      <c r="AB284" s="95">
        <v>0</v>
      </c>
      <c r="AC284" s="95">
        <v>0</v>
      </c>
      <c r="AD284" s="95">
        <v>0</v>
      </c>
      <c r="AE284" s="95">
        <v>0</v>
      </c>
      <c r="AF284" s="95">
        <v>0</v>
      </c>
      <c r="AG284" s="95">
        <v>0</v>
      </c>
      <c r="AH284" s="95">
        <v>0</v>
      </c>
      <c r="AI284" s="95">
        <v>0</v>
      </c>
      <c r="AJ284" s="95">
        <v>0</v>
      </c>
      <c r="AK284" s="95">
        <v>0</v>
      </c>
      <c r="AL284" s="95">
        <v>0</v>
      </c>
      <c r="AM284" s="95">
        <v>0</v>
      </c>
      <c r="AN284" s="95">
        <v>0</v>
      </c>
      <c r="AO284" s="95">
        <v>0</v>
      </c>
      <c r="AP284" s="95">
        <v>0</v>
      </c>
      <c r="AQ284" s="95">
        <v>0</v>
      </c>
      <c r="AR284" s="95">
        <v>0</v>
      </c>
      <c r="AS284" s="95">
        <v>0</v>
      </c>
      <c r="AT284" s="95">
        <v>0</v>
      </c>
      <c r="AU284" s="95">
        <v>0</v>
      </c>
      <c r="AV284" s="95">
        <v>0</v>
      </c>
      <c r="AW284" s="95">
        <v>0</v>
      </c>
      <c r="AX284" s="95">
        <v>0</v>
      </c>
      <c r="AY284" s="95">
        <v>0</v>
      </c>
      <c r="AZ284" s="95">
        <v>0</v>
      </c>
      <c r="BA284" s="95">
        <v>0</v>
      </c>
      <c r="BB284" s="95">
        <v>0</v>
      </c>
      <c r="BC284" s="95">
        <v>0</v>
      </c>
      <c r="BD284" s="95">
        <v>0</v>
      </c>
      <c r="BE284" s="95">
        <v>0</v>
      </c>
      <c r="BF284" s="95">
        <v>0</v>
      </c>
      <c r="BG284" s="95">
        <v>0</v>
      </c>
      <c r="BH284" s="95">
        <v>0</v>
      </c>
      <c r="BI284" s="95">
        <v>0</v>
      </c>
      <c r="BJ284" s="95">
        <v>0</v>
      </c>
      <c r="BK284" s="95">
        <v>0</v>
      </c>
      <c r="BL284" s="95">
        <v>0</v>
      </c>
      <c r="BM284" s="95">
        <v>0</v>
      </c>
      <c r="BN284" s="95">
        <v>0</v>
      </c>
      <c r="BO284" s="95">
        <v>0</v>
      </c>
      <c r="BP284" s="95">
        <v>0</v>
      </c>
      <c r="BQ284" s="95">
        <v>0</v>
      </c>
      <c r="BR284" s="121">
        <v>0</v>
      </c>
      <c r="BS284" s="121">
        <v>0</v>
      </c>
      <c r="BT284" s="121">
        <v>0</v>
      </c>
      <c r="BU284" s="121">
        <v>0</v>
      </c>
      <c r="BV284" s="121">
        <v>0</v>
      </c>
      <c r="BW284" s="121">
        <v>0</v>
      </c>
      <c r="BX284" s="121">
        <v>0</v>
      </c>
      <c r="BY284" s="121">
        <v>0</v>
      </c>
      <c r="BZ284" s="121">
        <v>0</v>
      </c>
      <c r="CA284" s="121">
        <v>0</v>
      </c>
      <c r="CB284" s="121">
        <v>0</v>
      </c>
      <c r="CC284" s="121">
        <v>0</v>
      </c>
      <c r="CD284" s="121">
        <v>0</v>
      </c>
      <c r="CE284" s="121">
        <v>0</v>
      </c>
      <c r="CF284" s="121">
        <v>0</v>
      </c>
      <c r="CG284" s="121">
        <v>0</v>
      </c>
      <c r="CH284" s="121">
        <v>0</v>
      </c>
      <c r="CI284" s="121">
        <v>0</v>
      </c>
      <c r="CJ284" s="121">
        <v>0</v>
      </c>
      <c r="CK284" s="121">
        <v>0</v>
      </c>
      <c r="CL284" s="121">
        <v>0</v>
      </c>
    </row>
    <row r="285" spans="1:90" ht="13.2" customHeight="1" x14ac:dyDescent="0.25">
      <c r="A285" s="93" t="s">
        <v>1110</v>
      </c>
      <c r="B285" s="94" t="s">
        <v>1111</v>
      </c>
      <c r="C285" s="95">
        <v>0</v>
      </c>
      <c r="D285" s="95">
        <v>0</v>
      </c>
      <c r="E285" s="95">
        <v>0</v>
      </c>
      <c r="F285" s="95">
        <v>0</v>
      </c>
      <c r="G285" s="95">
        <v>0</v>
      </c>
      <c r="H285" s="95">
        <v>0</v>
      </c>
      <c r="I285" s="95">
        <v>0</v>
      </c>
      <c r="J285" s="95">
        <v>0</v>
      </c>
      <c r="K285" s="95">
        <v>0</v>
      </c>
      <c r="L285" s="95">
        <v>0</v>
      </c>
      <c r="M285" s="95">
        <v>0</v>
      </c>
      <c r="N285" s="95">
        <v>0</v>
      </c>
      <c r="O285" s="95">
        <v>0</v>
      </c>
      <c r="P285" s="95">
        <v>0</v>
      </c>
      <c r="Q285" s="95">
        <v>0</v>
      </c>
      <c r="R285" s="95">
        <v>0</v>
      </c>
      <c r="S285" s="95">
        <v>0</v>
      </c>
      <c r="T285" s="95">
        <v>0</v>
      </c>
      <c r="U285" s="95">
        <v>0</v>
      </c>
      <c r="V285" s="95">
        <v>0</v>
      </c>
      <c r="W285" s="95">
        <v>0</v>
      </c>
      <c r="X285" s="95">
        <v>0</v>
      </c>
      <c r="Y285" s="95">
        <v>0</v>
      </c>
      <c r="Z285" s="95">
        <v>0</v>
      </c>
      <c r="AA285" s="95">
        <v>0</v>
      </c>
      <c r="AB285" s="95">
        <v>0</v>
      </c>
      <c r="AC285" s="95">
        <v>0</v>
      </c>
      <c r="AD285" s="95">
        <v>0</v>
      </c>
      <c r="AE285" s="95">
        <v>0</v>
      </c>
      <c r="AF285" s="95">
        <v>0</v>
      </c>
      <c r="AG285" s="95">
        <v>0</v>
      </c>
      <c r="AH285" s="95">
        <v>0</v>
      </c>
      <c r="AI285" s="95">
        <v>0</v>
      </c>
      <c r="AJ285" s="95">
        <v>0</v>
      </c>
      <c r="AK285" s="95">
        <v>0</v>
      </c>
      <c r="AL285" s="95">
        <v>0</v>
      </c>
      <c r="AM285" s="95">
        <v>0</v>
      </c>
      <c r="AN285" s="95">
        <v>0</v>
      </c>
      <c r="AO285" s="95">
        <v>0</v>
      </c>
      <c r="AP285" s="95">
        <v>0</v>
      </c>
      <c r="AQ285" s="95">
        <v>0</v>
      </c>
      <c r="AR285" s="95">
        <v>0</v>
      </c>
      <c r="AS285" s="95">
        <v>0</v>
      </c>
      <c r="AT285" s="95">
        <v>0</v>
      </c>
      <c r="AU285" s="95">
        <v>0</v>
      </c>
      <c r="AV285" s="95">
        <v>0</v>
      </c>
      <c r="AW285" s="95">
        <v>0</v>
      </c>
      <c r="AX285" s="95">
        <v>0</v>
      </c>
      <c r="AY285" s="95">
        <v>0</v>
      </c>
      <c r="AZ285" s="95">
        <v>0</v>
      </c>
      <c r="BA285" s="95">
        <v>0</v>
      </c>
      <c r="BB285" s="95">
        <v>0</v>
      </c>
      <c r="BC285" s="95">
        <v>0</v>
      </c>
      <c r="BD285" s="95">
        <v>0</v>
      </c>
      <c r="BE285" s="95">
        <v>0</v>
      </c>
      <c r="BF285" s="95">
        <v>0</v>
      </c>
      <c r="BG285" s="95">
        <v>0</v>
      </c>
      <c r="BH285" s="95">
        <v>0</v>
      </c>
      <c r="BI285" s="95">
        <v>0</v>
      </c>
      <c r="BJ285" s="95">
        <v>0</v>
      </c>
      <c r="BK285" s="95">
        <v>0</v>
      </c>
      <c r="BL285" s="95">
        <v>0</v>
      </c>
      <c r="BM285" s="95">
        <v>0</v>
      </c>
      <c r="BN285" s="95">
        <v>0</v>
      </c>
      <c r="BO285" s="95">
        <v>0</v>
      </c>
      <c r="BP285" s="95">
        <v>0</v>
      </c>
      <c r="BQ285" s="95">
        <v>0</v>
      </c>
      <c r="BR285" s="121">
        <v>0</v>
      </c>
      <c r="BS285" s="121">
        <v>0</v>
      </c>
      <c r="BT285" s="121">
        <v>0</v>
      </c>
      <c r="BU285" s="121">
        <v>0</v>
      </c>
      <c r="BV285" s="121">
        <v>0</v>
      </c>
      <c r="BW285" s="121">
        <v>0</v>
      </c>
      <c r="BX285" s="121">
        <v>0</v>
      </c>
      <c r="BY285" s="121">
        <v>0</v>
      </c>
      <c r="BZ285" s="121">
        <v>0</v>
      </c>
      <c r="CA285" s="121">
        <v>0</v>
      </c>
      <c r="CB285" s="121">
        <v>0</v>
      </c>
      <c r="CC285" s="121">
        <v>0</v>
      </c>
      <c r="CD285" s="121">
        <v>0</v>
      </c>
      <c r="CE285" s="121">
        <v>0</v>
      </c>
      <c r="CF285" s="121">
        <v>0</v>
      </c>
      <c r="CG285" s="121">
        <v>0</v>
      </c>
      <c r="CH285" s="121">
        <v>0</v>
      </c>
      <c r="CI285" s="121">
        <v>0</v>
      </c>
      <c r="CJ285" s="121">
        <v>0</v>
      </c>
      <c r="CK285" s="121">
        <v>0</v>
      </c>
      <c r="CL285" s="121">
        <v>0</v>
      </c>
    </row>
    <row r="286" spans="1:90" ht="13.2" customHeight="1" x14ac:dyDescent="0.25">
      <c r="A286" s="93" t="s">
        <v>1112</v>
      </c>
      <c r="B286" s="94" t="s">
        <v>1113</v>
      </c>
      <c r="C286" s="95">
        <v>0</v>
      </c>
      <c r="D286" s="95">
        <v>0</v>
      </c>
      <c r="E286" s="95">
        <v>0</v>
      </c>
      <c r="F286" s="95">
        <v>0</v>
      </c>
      <c r="G286" s="95">
        <v>0</v>
      </c>
      <c r="H286" s="95">
        <v>0</v>
      </c>
      <c r="I286" s="95">
        <v>0</v>
      </c>
      <c r="J286" s="95">
        <v>0</v>
      </c>
      <c r="K286" s="95">
        <v>0</v>
      </c>
      <c r="L286" s="95">
        <v>0</v>
      </c>
      <c r="M286" s="95">
        <v>0</v>
      </c>
      <c r="N286" s="95">
        <v>0</v>
      </c>
      <c r="O286" s="95">
        <v>0</v>
      </c>
      <c r="P286" s="95">
        <v>0</v>
      </c>
      <c r="Q286" s="95">
        <v>0</v>
      </c>
      <c r="R286" s="95">
        <v>0</v>
      </c>
      <c r="S286" s="95">
        <v>0</v>
      </c>
      <c r="T286" s="95">
        <v>0</v>
      </c>
      <c r="U286" s="95">
        <v>0</v>
      </c>
      <c r="V286" s="95">
        <v>0</v>
      </c>
      <c r="W286" s="95">
        <v>0</v>
      </c>
      <c r="X286" s="95">
        <v>0</v>
      </c>
      <c r="Y286" s="95">
        <v>0</v>
      </c>
      <c r="Z286" s="95">
        <v>0</v>
      </c>
      <c r="AA286" s="95">
        <v>0</v>
      </c>
      <c r="AB286" s="95">
        <v>0</v>
      </c>
      <c r="AC286" s="95">
        <v>0</v>
      </c>
      <c r="AD286" s="95">
        <v>0</v>
      </c>
      <c r="AE286" s="95">
        <v>0</v>
      </c>
      <c r="AF286" s="95">
        <v>0</v>
      </c>
      <c r="AG286" s="95">
        <v>0</v>
      </c>
      <c r="AH286" s="95">
        <v>0</v>
      </c>
      <c r="AI286" s="95">
        <v>0</v>
      </c>
      <c r="AJ286" s="95">
        <v>0</v>
      </c>
      <c r="AK286" s="95">
        <v>0</v>
      </c>
      <c r="AL286" s="95">
        <v>0</v>
      </c>
      <c r="AM286" s="95">
        <v>0</v>
      </c>
      <c r="AN286" s="95">
        <v>0</v>
      </c>
      <c r="AO286" s="95">
        <v>0</v>
      </c>
      <c r="AP286" s="95">
        <v>0</v>
      </c>
      <c r="AQ286" s="95">
        <v>0</v>
      </c>
      <c r="AR286" s="95">
        <v>0</v>
      </c>
      <c r="AS286" s="95">
        <v>0</v>
      </c>
      <c r="AT286" s="95">
        <v>0</v>
      </c>
      <c r="AU286" s="95">
        <v>0</v>
      </c>
      <c r="AV286" s="95">
        <v>0</v>
      </c>
      <c r="AW286" s="95">
        <v>0</v>
      </c>
      <c r="AX286" s="95">
        <v>0</v>
      </c>
      <c r="AY286" s="95">
        <v>0</v>
      </c>
      <c r="AZ286" s="95">
        <v>0</v>
      </c>
      <c r="BA286" s="95">
        <v>0</v>
      </c>
      <c r="BB286" s="95">
        <v>0</v>
      </c>
      <c r="BC286" s="95">
        <v>0</v>
      </c>
      <c r="BD286" s="95">
        <v>0</v>
      </c>
      <c r="BE286" s="95">
        <v>0</v>
      </c>
      <c r="BF286" s="95">
        <v>0</v>
      </c>
      <c r="BG286" s="95">
        <v>0</v>
      </c>
      <c r="BH286" s="95">
        <v>0</v>
      </c>
      <c r="BI286" s="95">
        <v>0</v>
      </c>
      <c r="BJ286" s="95">
        <v>0</v>
      </c>
      <c r="BK286" s="95">
        <v>0</v>
      </c>
      <c r="BL286" s="95">
        <v>0</v>
      </c>
      <c r="BM286" s="95">
        <v>0</v>
      </c>
      <c r="BN286" s="95">
        <v>0</v>
      </c>
      <c r="BO286" s="95">
        <v>0</v>
      </c>
      <c r="BP286" s="95">
        <v>0</v>
      </c>
      <c r="BQ286" s="95">
        <v>0</v>
      </c>
      <c r="BR286" s="95">
        <v>0</v>
      </c>
      <c r="BS286" s="95">
        <v>0</v>
      </c>
      <c r="BT286" s="95">
        <v>0</v>
      </c>
      <c r="BU286" s="121">
        <v>0</v>
      </c>
      <c r="BV286" s="95">
        <v>0</v>
      </c>
      <c r="BW286" s="95">
        <v>0</v>
      </c>
      <c r="BX286" s="95">
        <v>0</v>
      </c>
      <c r="BY286" s="95">
        <v>0</v>
      </c>
      <c r="BZ286" s="121">
        <v>0</v>
      </c>
      <c r="CA286" s="95">
        <v>0</v>
      </c>
      <c r="CB286" s="95">
        <v>0</v>
      </c>
      <c r="CC286" s="121">
        <v>0</v>
      </c>
      <c r="CD286" s="95">
        <v>0</v>
      </c>
      <c r="CE286" s="95">
        <v>0</v>
      </c>
      <c r="CF286" s="95">
        <v>0</v>
      </c>
      <c r="CG286" s="95">
        <v>0</v>
      </c>
      <c r="CH286" s="95">
        <v>0</v>
      </c>
      <c r="CI286" s="95">
        <v>0</v>
      </c>
      <c r="CJ286" s="95">
        <v>0</v>
      </c>
      <c r="CK286" s="95">
        <v>0</v>
      </c>
      <c r="CL286" s="121">
        <v>0</v>
      </c>
    </row>
    <row r="287" spans="1:90" ht="13.2" customHeight="1" x14ac:dyDescent="0.25">
      <c r="A287" s="93" t="s">
        <v>1114</v>
      </c>
      <c r="B287" s="94" t="s">
        <v>1115</v>
      </c>
      <c r="C287" s="95">
        <v>0</v>
      </c>
      <c r="D287" s="95">
        <v>0</v>
      </c>
      <c r="E287" s="95">
        <v>0</v>
      </c>
      <c r="F287" s="95">
        <v>0</v>
      </c>
      <c r="G287" s="95">
        <v>0</v>
      </c>
      <c r="H287" s="95">
        <v>0</v>
      </c>
      <c r="I287" s="95">
        <v>0</v>
      </c>
      <c r="J287" s="95">
        <v>0</v>
      </c>
      <c r="K287" s="95">
        <v>0</v>
      </c>
      <c r="L287" s="95">
        <v>0</v>
      </c>
      <c r="M287" s="95">
        <v>0</v>
      </c>
      <c r="N287" s="95">
        <v>0</v>
      </c>
      <c r="O287" s="95">
        <v>0</v>
      </c>
      <c r="P287" s="95">
        <v>0</v>
      </c>
      <c r="Q287" s="95">
        <v>0</v>
      </c>
      <c r="R287" s="95">
        <v>0</v>
      </c>
      <c r="S287" s="95">
        <v>0</v>
      </c>
      <c r="T287" s="95">
        <v>0</v>
      </c>
      <c r="U287" s="95">
        <v>0</v>
      </c>
      <c r="V287" s="95">
        <v>0</v>
      </c>
      <c r="W287" s="95">
        <v>0</v>
      </c>
      <c r="X287" s="95">
        <v>0</v>
      </c>
      <c r="Y287" s="95">
        <v>0</v>
      </c>
      <c r="Z287" s="95">
        <v>0</v>
      </c>
      <c r="AA287" s="95">
        <v>0</v>
      </c>
      <c r="AB287" s="95">
        <v>0</v>
      </c>
      <c r="AC287" s="95">
        <v>0</v>
      </c>
      <c r="AD287" s="95">
        <v>0</v>
      </c>
      <c r="AE287" s="95">
        <v>0</v>
      </c>
      <c r="AF287" s="95">
        <v>0</v>
      </c>
      <c r="AG287" s="95">
        <v>0</v>
      </c>
      <c r="AH287" s="95">
        <v>0</v>
      </c>
      <c r="AI287" s="95">
        <v>0</v>
      </c>
      <c r="AJ287" s="95">
        <v>0</v>
      </c>
      <c r="AK287" s="95">
        <v>0</v>
      </c>
      <c r="AL287" s="95">
        <v>0</v>
      </c>
      <c r="AM287" s="95">
        <v>0</v>
      </c>
      <c r="AN287" s="95">
        <v>0</v>
      </c>
      <c r="AO287" s="95">
        <v>0</v>
      </c>
      <c r="AP287" s="95">
        <v>0</v>
      </c>
      <c r="AQ287" s="95">
        <v>0</v>
      </c>
      <c r="AR287" s="95">
        <v>0</v>
      </c>
      <c r="AS287" s="95">
        <v>0</v>
      </c>
      <c r="AT287" s="95">
        <v>0</v>
      </c>
      <c r="AU287" s="95">
        <v>0</v>
      </c>
      <c r="AV287" s="95">
        <v>0</v>
      </c>
      <c r="AW287" s="95">
        <v>0</v>
      </c>
      <c r="AX287" s="95">
        <v>0</v>
      </c>
      <c r="AY287" s="95">
        <v>0</v>
      </c>
      <c r="AZ287" s="95">
        <v>0</v>
      </c>
      <c r="BA287" s="95">
        <v>0</v>
      </c>
      <c r="BB287" s="95">
        <v>0</v>
      </c>
      <c r="BC287" s="95">
        <v>0</v>
      </c>
      <c r="BD287" s="95">
        <v>0</v>
      </c>
      <c r="BE287" s="95">
        <v>0</v>
      </c>
      <c r="BF287" s="95">
        <v>0</v>
      </c>
      <c r="BG287" s="95">
        <v>0</v>
      </c>
      <c r="BH287" s="95">
        <v>0</v>
      </c>
      <c r="BI287" s="95">
        <v>0</v>
      </c>
      <c r="BJ287" s="95">
        <v>0</v>
      </c>
      <c r="BK287" s="95">
        <v>0</v>
      </c>
      <c r="BL287" s="95">
        <v>0</v>
      </c>
      <c r="BM287" s="95">
        <v>0</v>
      </c>
      <c r="BN287" s="95">
        <v>0</v>
      </c>
      <c r="BO287" s="95">
        <v>0</v>
      </c>
      <c r="BP287" s="95">
        <v>0</v>
      </c>
      <c r="BQ287" s="95">
        <v>0</v>
      </c>
      <c r="BR287" s="121">
        <v>0</v>
      </c>
      <c r="BS287" s="95">
        <v>0</v>
      </c>
      <c r="BT287" s="95">
        <v>0</v>
      </c>
      <c r="BU287" s="121">
        <v>0</v>
      </c>
      <c r="BV287" s="121">
        <v>0</v>
      </c>
      <c r="BW287" s="95">
        <v>0</v>
      </c>
      <c r="BX287" s="95">
        <v>0</v>
      </c>
      <c r="BY287" s="95">
        <v>0</v>
      </c>
      <c r="BZ287" s="95">
        <v>0</v>
      </c>
      <c r="CA287" s="95">
        <v>0</v>
      </c>
      <c r="CB287" s="95">
        <v>0</v>
      </c>
      <c r="CC287" s="95">
        <v>0</v>
      </c>
      <c r="CD287" s="95">
        <v>0</v>
      </c>
      <c r="CE287" s="121">
        <v>0</v>
      </c>
      <c r="CF287" s="95">
        <v>0</v>
      </c>
      <c r="CG287" s="95">
        <v>0</v>
      </c>
      <c r="CH287" s="95">
        <v>0</v>
      </c>
      <c r="CI287" s="95">
        <v>0</v>
      </c>
      <c r="CJ287" s="95">
        <v>0</v>
      </c>
      <c r="CK287" s="95">
        <v>0</v>
      </c>
      <c r="CL287" s="95">
        <v>0</v>
      </c>
    </row>
    <row r="288" spans="1:90" ht="13.2" customHeight="1" x14ac:dyDescent="0.25">
      <c r="A288" s="93" t="s">
        <v>1116</v>
      </c>
      <c r="B288" s="94" t="s">
        <v>2277</v>
      </c>
      <c r="C288" s="95">
        <v>0</v>
      </c>
      <c r="D288" s="95">
        <v>0</v>
      </c>
      <c r="E288" s="95">
        <v>0</v>
      </c>
      <c r="F288" s="95">
        <v>0</v>
      </c>
      <c r="G288" s="95">
        <v>0</v>
      </c>
      <c r="H288" s="95">
        <v>0</v>
      </c>
      <c r="I288" s="95">
        <v>0</v>
      </c>
      <c r="J288" s="95">
        <v>0</v>
      </c>
      <c r="K288" s="95">
        <v>0</v>
      </c>
      <c r="L288" s="95">
        <v>0</v>
      </c>
      <c r="M288" s="95">
        <v>0</v>
      </c>
      <c r="N288" s="95">
        <v>0</v>
      </c>
      <c r="O288" s="95">
        <v>0</v>
      </c>
      <c r="P288" s="95">
        <v>0</v>
      </c>
      <c r="Q288" s="95">
        <v>0</v>
      </c>
      <c r="R288" s="95">
        <v>0</v>
      </c>
      <c r="S288" s="95">
        <v>0</v>
      </c>
      <c r="T288" s="95">
        <v>0</v>
      </c>
      <c r="U288" s="95">
        <v>0</v>
      </c>
      <c r="V288" s="95">
        <v>0</v>
      </c>
      <c r="W288" s="95">
        <v>0</v>
      </c>
      <c r="X288" s="95">
        <v>0</v>
      </c>
      <c r="Y288" s="95">
        <v>0</v>
      </c>
      <c r="Z288" s="95">
        <v>0</v>
      </c>
      <c r="AA288" s="95">
        <v>0</v>
      </c>
      <c r="AB288" s="95">
        <v>0</v>
      </c>
      <c r="AC288" s="95">
        <v>0</v>
      </c>
      <c r="AD288" s="95">
        <v>0</v>
      </c>
      <c r="AE288" s="95">
        <v>0</v>
      </c>
      <c r="AF288" s="95">
        <v>0</v>
      </c>
      <c r="AG288" s="95">
        <v>0</v>
      </c>
      <c r="AH288" s="95">
        <v>0</v>
      </c>
      <c r="AI288" s="95">
        <v>0</v>
      </c>
      <c r="AJ288" s="95">
        <v>0</v>
      </c>
      <c r="AK288" s="95">
        <v>0</v>
      </c>
      <c r="AL288" s="95">
        <v>0</v>
      </c>
      <c r="AM288" s="95">
        <v>0</v>
      </c>
      <c r="AN288" s="95">
        <v>0</v>
      </c>
      <c r="AO288" s="95">
        <v>0</v>
      </c>
      <c r="AP288" s="95">
        <v>0</v>
      </c>
      <c r="AQ288" s="95">
        <v>0</v>
      </c>
      <c r="AR288" s="95">
        <v>0</v>
      </c>
      <c r="AS288" s="95">
        <v>0</v>
      </c>
      <c r="AT288" s="95">
        <v>0</v>
      </c>
      <c r="AU288" s="95">
        <v>0</v>
      </c>
      <c r="AV288" s="95">
        <v>0</v>
      </c>
      <c r="AW288" s="95">
        <v>0</v>
      </c>
      <c r="AX288" s="95">
        <v>0</v>
      </c>
      <c r="AY288" s="95">
        <v>0</v>
      </c>
      <c r="AZ288" s="95">
        <v>0</v>
      </c>
      <c r="BA288" s="95">
        <v>0</v>
      </c>
      <c r="BB288" s="95">
        <v>0</v>
      </c>
      <c r="BC288" s="95">
        <v>0</v>
      </c>
      <c r="BD288" s="95">
        <v>0</v>
      </c>
      <c r="BE288" s="95">
        <v>0</v>
      </c>
      <c r="BF288" s="95">
        <v>0</v>
      </c>
      <c r="BG288" s="95">
        <v>0</v>
      </c>
      <c r="BH288" s="95">
        <v>0</v>
      </c>
      <c r="BI288" s="95">
        <v>0</v>
      </c>
      <c r="BJ288" s="95">
        <v>0</v>
      </c>
      <c r="BK288" s="95">
        <v>0</v>
      </c>
      <c r="BL288" s="95">
        <v>0</v>
      </c>
      <c r="BM288" s="95">
        <v>0</v>
      </c>
      <c r="BN288" s="95">
        <v>0</v>
      </c>
      <c r="BO288" s="95">
        <v>0</v>
      </c>
      <c r="BP288" s="95">
        <v>0</v>
      </c>
      <c r="BQ288" s="95">
        <v>0</v>
      </c>
      <c r="BR288" s="95">
        <v>0</v>
      </c>
      <c r="BS288" s="95">
        <v>0</v>
      </c>
      <c r="BT288" s="95">
        <v>0</v>
      </c>
      <c r="BU288" s="95">
        <v>0</v>
      </c>
      <c r="BV288" s="95">
        <v>0</v>
      </c>
      <c r="BW288" s="95">
        <v>0</v>
      </c>
      <c r="BX288" s="95">
        <v>0</v>
      </c>
      <c r="BY288" s="95">
        <v>0</v>
      </c>
      <c r="BZ288" s="95">
        <v>0</v>
      </c>
      <c r="CA288" s="95">
        <v>0</v>
      </c>
      <c r="CB288" s="95">
        <v>0</v>
      </c>
      <c r="CC288" s="95">
        <v>0</v>
      </c>
      <c r="CD288" s="95">
        <v>0</v>
      </c>
      <c r="CE288" s="95">
        <v>0</v>
      </c>
      <c r="CF288" s="95">
        <v>0</v>
      </c>
      <c r="CG288" s="95">
        <v>0</v>
      </c>
      <c r="CH288" s="95">
        <v>0</v>
      </c>
      <c r="CI288" s="95">
        <v>0</v>
      </c>
      <c r="CJ288" s="95">
        <v>0</v>
      </c>
      <c r="CK288" s="95">
        <v>0</v>
      </c>
      <c r="CL288" s="95">
        <v>0</v>
      </c>
    </row>
    <row r="289" spans="1:90" ht="13.2" customHeight="1" x14ac:dyDescent="0.25">
      <c r="A289" s="93" t="s">
        <v>1117</v>
      </c>
      <c r="B289" s="94" t="s">
        <v>1883</v>
      </c>
      <c r="C289" s="95">
        <v>0</v>
      </c>
      <c r="D289" s="95">
        <v>0</v>
      </c>
      <c r="E289" s="95">
        <v>0</v>
      </c>
      <c r="F289" s="95">
        <v>0</v>
      </c>
      <c r="G289" s="95">
        <v>0</v>
      </c>
      <c r="H289" s="95">
        <v>0</v>
      </c>
      <c r="I289" s="95">
        <v>0</v>
      </c>
      <c r="J289" s="95">
        <v>0</v>
      </c>
      <c r="K289" s="95">
        <v>0</v>
      </c>
      <c r="L289" s="95">
        <v>0</v>
      </c>
      <c r="M289" s="95">
        <v>0</v>
      </c>
      <c r="N289" s="95">
        <v>0</v>
      </c>
      <c r="O289" s="95">
        <v>0</v>
      </c>
      <c r="P289" s="95">
        <v>0</v>
      </c>
      <c r="Q289" s="95">
        <v>0</v>
      </c>
      <c r="R289" s="95">
        <v>0</v>
      </c>
      <c r="S289" s="95">
        <v>0</v>
      </c>
      <c r="T289" s="95">
        <v>0</v>
      </c>
      <c r="U289" s="95">
        <v>0</v>
      </c>
      <c r="V289" s="95">
        <v>0</v>
      </c>
      <c r="W289" s="95">
        <v>0</v>
      </c>
      <c r="X289" s="95">
        <v>0</v>
      </c>
      <c r="Y289" s="95">
        <v>0</v>
      </c>
      <c r="Z289" s="95">
        <v>0</v>
      </c>
      <c r="AA289" s="95">
        <v>0</v>
      </c>
      <c r="AB289" s="95">
        <v>0</v>
      </c>
      <c r="AC289" s="95">
        <v>0</v>
      </c>
      <c r="AD289" s="95">
        <v>0</v>
      </c>
      <c r="AE289" s="95">
        <v>0</v>
      </c>
      <c r="AF289" s="95">
        <v>0</v>
      </c>
      <c r="AG289" s="95">
        <v>0</v>
      </c>
      <c r="AH289" s="95">
        <v>0</v>
      </c>
      <c r="AI289" s="95">
        <v>0</v>
      </c>
      <c r="AJ289" s="95">
        <v>0</v>
      </c>
      <c r="AK289" s="95">
        <v>0</v>
      </c>
      <c r="AL289" s="95">
        <v>0</v>
      </c>
      <c r="AM289" s="95">
        <v>0</v>
      </c>
      <c r="AN289" s="95">
        <v>0</v>
      </c>
      <c r="AO289" s="95">
        <v>0</v>
      </c>
      <c r="AP289" s="95">
        <v>0</v>
      </c>
      <c r="AQ289" s="95">
        <v>0</v>
      </c>
      <c r="AR289" s="95">
        <v>0</v>
      </c>
      <c r="AS289" s="95">
        <v>0</v>
      </c>
      <c r="AT289" s="95">
        <v>0</v>
      </c>
      <c r="AU289" s="95">
        <v>0</v>
      </c>
      <c r="AV289" s="95">
        <v>0</v>
      </c>
      <c r="AW289" s="95">
        <v>0</v>
      </c>
      <c r="AX289" s="95">
        <v>0</v>
      </c>
      <c r="AY289" s="95">
        <v>0</v>
      </c>
      <c r="AZ289" s="95">
        <v>0</v>
      </c>
      <c r="BA289" s="95">
        <v>0</v>
      </c>
      <c r="BB289" s="95">
        <v>0</v>
      </c>
      <c r="BC289" s="95">
        <v>0</v>
      </c>
      <c r="BD289" s="95">
        <v>0</v>
      </c>
      <c r="BE289" s="95">
        <v>0</v>
      </c>
      <c r="BF289" s="95">
        <v>0</v>
      </c>
      <c r="BG289" s="95">
        <v>0</v>
      </c>
      <c r="BH289" s="95">
        <v>0</v>
      </c>
      <c r="BI289" s="95">
        <v>0</v>
      </c>
      <c r="BJ289" s="95">
        <v>0</v>
      </c>
      <c r="BK289" s="95">
        <v>0</v>
      </c>
      <c r="BL289" s="95">
        <v>0</v>
      </c>
      <c r="BM289" s="95">
        <v>0</v>
      </c>
      <c r="BN289" s="95">
        <v>0</v>
      </c>
      <c r="BO289" s="95">
        <v>0</v>
      </c>
      <c r="BP289" s="95">
        <v>0</v>
      </c>
      <c r="BQ289" s="95">
        <v>0</v>
      </c>
      <c r="BR289" s="121">
        <v>0</v>
      </c>
      <c r="BS289" s="121">
        <v>0</v>
      </c>
      <c r="BT289" s="121">
        <v>0</v>
      </c>
      <c r="BU289" s="121">
        <v>0</v>
      </c>
      <c r="BV289" s="121">
        <v>0</v>
      </c>
      <c r="BW289" s="95">
        <v>0</v>
      </c>
      <c r="BX289" s="95">
        <v>0</v>
      </c>
      <c r="BY289" s="95">
        <v>0</v>
      </c>
      <c r="BZ289" s="95">
        <v>0</v>
      </c>
      <c r="CA289" s="121">
        <v>0</v>
      </c>
      <c r="CB289" s="95">
        <v>0</v>
      </c>
      <c r="CC289" s="121">
        <v>0</v>
      </c>
      <c r="CD289" s="121">
        <v>0</v>
      </c>
      <c r="CE289" s="95">
        <v>0</v>
      </c>
      <c r="CF289" s="95">
        <v>0</v>
      </c>
      <c r="CG289" s="121">
        <v>0</v>
      </c>
      <c r="CH289" s="121">
        <v>0</v>
      </c>
      <c r="CI289" s="121">
        <v>0</v>
      </c>
      <c r="CJ289" s="95">
        <v>0</v>
      </c>
      <c r="CK289" s="95">
        <v>0</v>
      </c>
      <c r="CL289" s="121">
        <v>0</v>
      </c>
    </row>
    <row r="290" spans="1:90" ht="13.2" customHeight="1" x14ac:dyDescent="0.25">
      <c r="A290" s="93" t="s">
        <v>1118</v>
      </c>
      <c r="B290" s="94" t="s">
        <v>1119</v>
      </c>
      <c r="C290" s="95">
        <v>0</v>
      </c>
      <c r="D290" s="95">
        <v>0</v>
      </c>
      <c r="E290" s="95">
        <v>0</v>
      </c>
      <c r="F290" s="95">
        <v>0</v>
      </c>
      <c r="G290" s="95">
        <v>0</v>
      </c>
      <c r="H290" s="95">
        <v>0</v>
      </c>
      <c r="I290" s="95">
        <v>0</v>
      </c>
      <c r="J290" s="95">
        <v>0</v>
      </c>
      <c r="K290" s="95">
        <v>0</v>
      </c>
      <c r="L290" s="95">
        <v>0</v>
      </c>
      <c r="M290" s="95">
        <v>0</v>
      </c>
      <c r="N290" s="95">
        <v>0</v>
      </c>
      <c r="O290" s="95">
        <v>0</v>
      </c>
      <c r="P290" s="95">
        <v>0</v>
      </c>
      <c r="Q290" s="95">
        <v>0</v>
      </c>
      <c r="R290" s="95">
        <v>0</v>
      </c>
      <c r="S290" s="95">
        <v>0</v>
      </c>
      <c r="T290" s="95">
        <v>0</v>
      </c>
      <c r="U290" s="95">
        <v>0</v>
      </c>
      <c r="V290" s="95">
        <v>0</v>
      </c>
      <c r="W290" s="95">
        <v>0</v>
      </c>
      <c r="X290" s="95">
        <v>0</v>
      </c>
      <c r="Y290" s="95">
        <v>0</v>
      </c>
      <c r="Z290" s="95">
        <v>0</v>
      </c>
      <c r="AA290" s="95">
        <v>0</v>
      </c>
      <c r="AB290" s="95">
        <v>0</v>
      </c>
      <c r="AC290" s="95">
        <v>0</v>
      </c>
      <c r="AD290" s="95">
        <v>0</v>
      </c>
      <c r="AE290" s="95">
        <v>0</v>
      </c>
      <c r="AF290" s="95">
        <v>0</v>
      </c>
      <c r="AG290" s="95">
        <v>0</v>
      </c>
      <c r="AH290" s="95">
        <v>0</v>
      </c>
      <c r="AI290" s="95">
        <v>0</v>
      </c>
      <c r="AJ290" s="95">
        <v>0</v>
      </c>
      <c r="AK290" s="95">
        <v>0</v>
      </c>
      <c r="AL290" s="95">
        <v>0</v>
      </c>
      <c r="AM290" s="95">
        <v>0</v>
      </c>
      <c r="AN290" s="95">
        <v>0</v>
      </c>
      <c r="AO290" s="95">
        <v>0</v>
      </c>
      <c r="AP290" s="95">
        <v>0</v>
      </c>
      <c r="AQ290" s="95">
        <v>0</v>
      </c>
      <c r="AR290" s="95">
        <v>0</v>
      </c>
      <c r="AS290" s="95">
        <v>0</v>
      </c>
      <c r="AT290" s="95">
        <v>0</v>
      </c>
      <c r="AU290" s="95">
        <v>0</v>
      </c>
      <c r="AV290" s="95">
        <v>0</v>
      </c>
      <c r="AW290" s="95">
        <v>0</v>
      </c>
      <c r="AX290" s="95">
        <v>0</v>
      </c>
      <c r="AY290" s="95">
        <v>0</v>
      </c>
      <c r="AZ290" s="95">
        <v>0</v>
      </c>
      <c r="BA290" s="95">
        <v>0</v>
      </c>
      <c r="BB290" s="95">
        <v>0</v>
      </c>
      <c r="BC290" s="95">
        <v>0</v>
      </c>
      <c r="BD290" s="95">
        <v>0</v>
      </c>
      <c r="BE290" s="95">
        <v>0</v>
      </c>
      <c r="BF290" s="95">
        <v>0</v>
      </c>
      <c r="BG290" s="95">
        <v>0</v>
      </c>
      <c r="BH290" s="95">
        <v>0</v>
      </c>
      <c r="BI290" s="95">
        <v>0</v>
      </c>
      <c r="BJ290" s="95">
        <v>0</v>
      </c>
      <c r="BK290" s="95">
        <v>0</v>
      </c>
      <c r="BL290" s="95">
        <v>0</v>
      </c>
      <c r="BM290" s="95">
        <v>0</v>
      </c>
      <c r="BN290" s="95">
        <v>0</v>
      </c>
      <c r="BO290" s="95">
        <v>0</v>
      </c>
      <c r="BP290" s="95">
        <v>0</v>
      </c>
      <c r="BQ290" s="95">
        <v>0</v>
      </c>
      <c r="BR290" s="121">
        <v>0</v>
      </c>
      <c r="BS290" s="121">
        <v>0</v>
      </c>
      <c r="BT290" s="121">
        <v>0</v>
      </c>
      <c r="BU290" s="121">
        <v>0</v>
      </c>
      <c r="BV290" s="95">
        <v>0</v>
      </c>
      <c r="BW290" s="121">
        <v>0</v>
      </c>
      <c r="BX290" s="121">
        <v>0</v>
      </c>
      <c r="BY290" s="121">
        <v>0</v>
      </c>
      <c r="BZ290" s="121">
        <v>0</v>
      </c>
      <c r="CA290" s="121">
        <v>0</v>
      </c>
      <c r="CB290" s="121">
        <v>0</v>
      </c>
      <c r="CC290" s="121">
        <v>0</v>
      </c>
      <c r="CD290" s="121">
        <v>0</v>
      </c>
      <c r="CE290" s="121">
        <v>0</v>
      </c>
      <c r="CF290" s="121">
        <v>0</v>
      </c>
      <c r="CG290" s="121">
        <v>0</v>
      </c>
      <c r="CH290" s="121">
        <v>0</v>
      </c>
      <c r="CI290" s="121">
        <v>0</v>
      </c>
      <c r="CJ290" s="121">
        <v>0</v>
      </c>
      <c r="CK290" s="121">
        <v>0</v>
      </c>
      <c r="CL290" s="121">
        <v>0</v>
      </c>
    </row>
    <row r="291" spans="1:90" ht="13.2" customHeight="1" x14ac:dyDescent="0.25">
      <c r="A291" s="93" t="s">
        <v>1120</v>
      </c>
      <c r="B291" s="94" t="s">
        <v>1885</v>
      </c>
      <c r="C291" s="95">
        <v>0</v>
      </c>
      <c r="D291" s="95">
        <v>0</v>
      </c>
      <c r="E291" s="95">
        <v>0</v>
      </c>
      <c r="F291" s="95">
        <v>0</v>
      </c>
      <c r="G291" s="95">
        <v>0</v>
      </c>
      <c r="H291" s="95">
        <v>0</v>
      </c>
      <c r="I291" s="95">
        <v>0</v>
      </c>
      <c r="J291" s="95">
        <v>0</v>
      </c>
      <c r="K291" s="95">
        <v>0</v>
      </c>
      <c r="L291" s="95">
        <v>0</v>
      </c>
      <c r="M291" s="95">
        <v>0</v>
      </c>
      <c r="N291" s="95">
        <v>0</v>
      </c>
      <c r="O291" s="95">
        <v>0</v>
      </c>
      <c r="P291" s="95">
        <v>0</v>
      </c>
      <c r="Q291" s="95">
        <v>0</v>
      </c>
      <c r="R291" s="95">
        <v>0</v>
      </c>
      <c r="S291" s="95">
        <v>0</v>
      </c>
      <c r="T291" s="95">
        <v>0</v>
      </c>
      <c r="U291" s="95">
        <v>0</v>
      </c>
      <c r="V291" s="95">
        <v>0</v>
      </c>
      <c r="W291" s="95">
        <v>0</v>
      </c>
      <c r="X291" s="95">
        <v>0</v>
      </c>
      <c r="Y291" s="95">
        <v>0</v>
      </c>
      <c r="Z291" s="95">
        <v>0</v>
      </c>
      <c r="AA291" s="95">
        <v>0</v>
      </c>
      <c r="AB291" s="95">
        <v>0</v>
      </c>
      <c r="AC291" s="95">
        <v>0</v>
      </c>
      <c r="AD291" s="95">
        <v>0</v>
      </c>
      <c r="AE291" s="95">
        <v>0</v>
      </c>
      <c r="AF291" s="95">
        <v>0</v>
      </c>
      <c r="AG291" s="95">
        <v>0</v>
      </c>
      <c r="AH291" s="95">
        <v>0</v>
      </c>
      <c r="AI291" s="95">
        <v>0</v>
      </c>
      <c r="AJ291" s="95">
        <v>0</v>
      </c>
      <c r="AK291" s="95">
        <v>0</v>
      </c>
      <c r="AL291" s="95">
        <v>0</v>
      </c>
      <c r="AM291" s="95">
        <v>0</v>
      </c>
      <c r="AN291" s="95">
        <v>0</v>
      </c>
      <c r="AO291" s="95">
        <v>0</v>
      </c>
      <c r="AP291" s="95">
        <v>0</v>
      </c>
      <c r="AQ291" s="95">
        <v>0</v>
      </c>
      <c r="AR291" s="95">
        <v>0</v>
      </c>
      <c r="AS291" s="95">
        <v>0</v>
      </c>
      <c r="AT291" s="95">
        <v>0</v>
      </c>
      <c r="AU291" s="95">
        <v>0</v>
      </c>
      <c r="AV291" s="95">
        <v>0</v>
      </c>
      <c r="AW291" s="95">
        <v>0</v>
      </c>
      <c r="AX291" s="95">
        <v>0</v>
      </c>
      <c r="AY291" s="95">
        <v>0</v>
      </c>
      <c r="AZ291" s="95">
        <v>0</v>
      </c>
      <c r="BA291" s="95">
        <v>0</v>
      </c>
      <c r="BB291" s="95">
        <v>0</v>
      </c>
      <c r="BC291" s="95">
        <v>0</v>
      </c>
      <c r="BD291" s="95">
        <v>0</v>
      </c>
      <c r="BE291" s="95">
        <v>0</v>
      </c>
      <c r="BF291" s="95">
        <v>0</v>
      </c>
      <c r="BG291" s="95">
        <v>0</v>
      </c>
      <c r="BH291" s="95">
        <v>0</v>
      </c>
      <c r="BI291" s="95">
        <v>0</v>
      </c>
      <c r="BJ291" s="95">
        <v>0</v>
      </c>
      <c r="BK291" s="95">
        <v>0</v>
      </c>
      <c r="BL291" s="95">
        <v>0</v>
      </c>
      <c r="BM291" s="95">
        <v>0</v>
      </c>
      <c r="BN291" s="95">
        <v>0</v>
      </c>
      <c r="BO291" s="95">
        <v>0</v>
      </c>
      <c r="BP291" s="95">
        <v>0</v>
      </c>
      <c r="BQ291" s="95">
        <v>0</v>
      </c>
      <c r="BR291" s="95">
        <v>0</v>
      </c>
      <c r="BS291" s="95">
        <v>0</v>
      </c>
      <c r="BT291" s="95">
        <v>0</v>
      </c>
      <c r="BU291" s="121">
        <v>0</v>
      </c>
      <c r="BV291" s="95">
        <v>0</v>
      </c>
      <c r="BW291" s="95">
        <v>0</v>
      </c>
      <c r="BX291" s="95">
        <v>0</v>
      </c>
      <c r="BY291" s="95">
        <v>0</v>
      </c>
      <c r="BZ291" s="95">
        <v>0</v>
      </c>
      <c r="CA291" s="95">
        <v>0</v>
      </c>
      <c r="CB291" s="95">
        <v>0</v>
      </c>
      <c r="CC291" s="95">
        <v>0</v>
      </c>
      <c r="CD291" s="121">
        <v>0</v>
      </c>
      <c r="CE291" s="95">
        <v>0</v>
      </c>
      <c r="CF291" s="95">
        <v>0</v>
      </c>
      <c r="CG291" s="95">
        <v>0</v>
      </c>
      <c r="CH291" s="95">
        <v>0</v>
      </c>
      <c r="CI291" s="95">
        <v>0</v>
      </c>
      <c r="CJ291" s="95">
        <v>0</v>
      </c>
      <c r="CK291" s="95">
        <v>0</v>
      </c>
      <c r="CL291" s="95">
        <v>0</v>
      </c>
    </row>
    <row r="292" spans="1:90" ht="13.2" customHeight="1" x14ac:dyDescent="0.25">
      <c r="A292" s="93" t="s">
        <v>1121</v>
      </c>
      <c r="B292" s="94" t="s">
        <v>1886</v>
      </c>
      <c r="C292" s="95">
        <v>0</v>
      </c>
      <c r="D292" s="95">
        <v>0</v>
      </c>
      <c r="E292" s="95">
        <v>0</v>
      </c>
      <c r="F292" s="95">
        <v>0</v>
      </c>
      <c r="G292" s="95">
        <v>0</v>
      </c>
      <c r="H292" s="95">
        <v>0</v>
      </c>
      <c r="I292" s="95">
        <v>0</v>
      </c>
      <c r="J292" s="95">
        <v>0</v>
      </c>
      <c r="K292" s="95">
        <v>0</v>
      </c>
      <c r="L292" s="95">
        <v>0</v>
      </c>
      <c r="M292" s="95">
        <v>0</v>
      </c>
      <c r="N292" s="95">
        <v>0</v>
      </c>
      <c r="O292" s="95">
        <v>0</v>
      </c>
      <c r="P292" s="95">
        <v>0</v>
      </c>
      <c r="Q292" s="95">
        <v>0</v>
      </c>
      <c r="R292" s="95">
        <v>0</v>
      </c>
      <c r="S292" s="95">
        <v>0</v>
      </c>
      <c r="T292" s="95">
        <v>0</v>
      </c>
      <c r="U292" s="95">
        <v>0</v>
      </c>
      <c r="V292" s="95">
        <v>0</v>
      </c>
      <c r="W292" s="95">
        <v>0</v>
      </c>
      <c r="X292" s="95">
        <v>0</v>
      </c>
      <c r="Y292" s="95">
        <v>0</v>
      </c>
      <c r="Z292" s="95">
        <v>0</v>
      </c>
      <c r="AA292" s="95">
        <v>0</v>
      </c>
      <c r="AB292" s="95">
        <v>0</v>
      </c>
      <c r="AC292" s="95">
        <v>0</v>
      </c>
      <c r="AD292" s="95">
        <v>0</v>
      </c>
      <c r="AE292" s="95">
        <v>0</v>
      </c>
      <c r="AF292" s="95">
        <v>0</v>
      </c>
      <c r="AG292" s="95">
        <v>0</v>
      </c>
      <c r="AH292" s="95">
        <v>0</v>
      </c>
      <c r="AI292" s="95">
        <v>0</v>
      </c>
      <c r="AJ292" s="95">
        <v>0</v>
      </c>
      <c r="AK292" s="95">
        <v>0</v>
      </c>
      <c r="AL292" s="95">
        <v>0</v>
      </c>
      <c r="AM292" s="95">
        <v>0</v>
      </c>
      <c r="AN292" s="95">
        <v>0</v>
      </c>
      <c r="AO292" s="95">
        <v>0</v>
      </c>
      <c r="AP292" s="95">
        <v>0</v>
      </c>
      <c r="AQ292" s="95">
        <v>0</v>
      </c>
      <c r="AR292" s="95">
        <v>0</v>
      </c>
      <c r="AS292" s="95">
        <v>0</v>
      </c>
      <c r="AT292" s="95">
        <v>0</v>
      </c>
      <c r="AU292" s="95">
        <v>0</v>
      </c>
      <c r="AV292" s="95">
        <v>0</v>
      </c>
      <c r="AW292" s="95">
        <v>0</v>
      </c>
      <c r="AX292" s="95">
        <v>0</v>
      </c>
      <c r="AY292" s="95">
        <v>0</v>
      </c>
      <c r="AZ292" s="95">
        <v>0</v>
      </c>
      <c r="BA292" s="95">
        <v>0</v>
      </c>
      <c r="BB292" s="95">
        <v>0</v>
      </c>
      <c r="BC292" s="95">
        <v>0</v>
      </c>
      <c r="BD292" s="95">
        <v>0</v>
      </c>
      <c r="BE292" s="95">
        <v>0</v>
      </c>
      <c r="BF292" s="95">
        <v>0</v>
      </c>
      <c r="BG292" s="95">
        <v>0</v>
      </c>
      <c r="BH292" s="95">
        <v>0</v>
      </c>
      <c r="BI292" s="95">
        <v>0</v>
      </c>
      <c r="BJ292" s="95">
        <v>0</v>
      </c>
      <c r="BK292" s="95">
        <v>0</v>
      </c>
      <c r="BL292" s="95">
        <v>0</v>
      </c>
      <c r="BM292" s="95">
        <v>0</v>
      </c>
      <c r="BN292" s="95">
        <v>0</v>
      </c>
      <c r="BO292" s="95">
        <v>0</v>
      </c>
      <c r="BP292" s="95">
        <v>0</v>
      </c>
      <c r="BQ292" s="95">
        <v>0</v>
      </c>
      <c r="BR292" s="121">
        <v>0</v>
      </c>
      <c r="BS292" s="95">
        <v>0</v>
      </c>
      <c r="BT292" s="95">
        <v>0</v>
      </c>
      <c r="BU292" s="121">
        <v>0</v>
      </c>
      <c r="BV292" s="95">
        <v>0</v>
      </c>
      <c r="BW292" s="95">
        <v>0</v>
      </c>
      <c r="BX292" s="121">
        <v>0</v>
      </c>
      <c r="BY292" s="95">
        <v>0</v>
      </c>
      <c r="BZ292" s="95">
        <v>0</v>
      </c>
      <c r="CA292" s="95">
        <v>0</v>
      </c>
      <c r="CB292" s="95">
        <v>0</v>
      </c>
      <c r="CC292" s="121">
        <v>0</v>
      </c>
      <c r="CD292" s="95">
        <v>0</v>
      </c>
      <c r="CE292" s="121">
        <v>0</v>
      </c>
      <c r="CF292" s="95">
        <v>0</v>
      </c>
      <c r="CG292" s="95">
        <v>0</v>
      </c>
      <c r="CH292" s="95">
        <v>0</v>
      </c>
      <c r="CI292" s="95">
        <v>0</v>
      </c>
      <c r="CJ292" s="121">
        <v>0</v>
      </c>
      <c r="CK292" s="95">
        <v>0</v>
      </c>
      <c r="CL292" s="95">
        <v>0</v>
      </c>
    </row>
    <row r="293" spans="1:90" ht="13.2" customHeight="1" x14ac:dyDescent="0.25">
      <c r="A293" s="93" t="s">
        <v>1122</v>
      </c>
      <c r="B293" s="94" t="s">
        <v>1887</v>
      </c>
      <c r="C293" s="95">
        <v>0</v>
      </c>
      <c r="D293" s="95">
        <v>0</v>
      </c>
      <c r="E293" s="95">
        <v>0</v>
      </c>
      <c r="F293" s="95">
        <v>0</v>
      </c>
      <c r="G293" s="95">
        <v>0</v>
      </c>
      <c r="H293" s="95">
        <v>0</v>
      </c>
      <c r="I293" s="95">
        <v>0</v>
      </c>
      <c r="J293" s="95">
        <v>0</v>
      </c>
      <c r="K293" s="95">
        <v>0</v>
      </c>
      <c r="L293" s="95">
        <v>0</v>
      </c>
      <c r="M293" s="95">
        <v>0</v>
      </c>
      <c r="N293" s="95">
        <v>0</v>
      </c>
      <c r="O293" s="95">
        <v>0</v>
      </c>
      <c r="P293" s="95">
        <v>0</v>
      </c>
      <c r="Q293" s="95">
        <v>0</v>
      </c>
      <c r="R293" s="95">
        <v>0</v>
      </c>
      <c r="S293" s="95">
        <v>0</v>
      </c>
      <c r="T293" s="95">
        <v>0</v>
      </c>
      <c r="U293" s="95">
        <v>0</v>
      </c>
      <c r="V293" s="95">
        <v>0</v>
      </c>
      <c r="W293" s="95">
        <v>0</v>
      </c>
      <c r="X293" s="95">
        <v>0</v>
      </c>
      <c r="Y293" s="95">
        <v>0</v>
      </c>
      <c r="Z293" s="95">
        <v>0</v>
      </c>
      <c r="AA293" s="95">
        <v>0</v>
      </c>
      <c r="AB293" s="95">
        <v>0</v>
      </c>
      <c r="AC293" s="95">
        <v>0</v>
      </c>
      <c r="AD293" s="95">
        <v>0</v>
      </c>
      <c r="AE293" s="95">
        <v>0</v>
      </c>
      <c r="AF293" s="95">
        <v>0</v>
      </c>
      <c r="AG293" s="95">
        <v>0</v>
      </c>
      <c r="AH293" s="95">
        <v>0</v>
      </c>
      <c r="AI293" s="95">
        <v>0</v>
      </c>
      <c r="AJ293" s="95">
        <v>0</v>
      </c>
      <c r="AK293" s="95">
        <v>0</v>
      </c>
      <c r="AL293" s="95">
        <v>0</v>
      </c>
      <c r="AM293" s="95">
        <v>0</v>
      </c>
      <c r="AN293" s="95">
        <v>0</v>
      </c>
      <c r="AO293" s="95">
        <v>0</v>
      </c>
      <c r="AP293" s="95">
        <v>0</v>
      </c>
      <c r="AQ293" s="95">
        <v>0</v>
      </c>
      <c r="AR293" s="95">
        <v>0</v>
      </c>
      <c r="AS293" s="95">
        <v>0</v>
      </c>
      <c r="AT293" s="95">
        <v>0</v>
      </c>
      <c r="AU293" s="95">
        <v>0</v>
      </c>
      <c r="AV293" s="95">
        <v>0</v>
      </c>
      <c r="AW293" s="95">
        <v>0</v>
      </c>
      <c r="AX293" s="95">
        <v>0</v>
      </c>
      <c r="AY293" s="95">
        <v>0</v>
      </c>
      <c r="AZ293" s="95">
        <v>0</v>
      </c>
      <c r="BA293" s="95">
        <v>0</v>
      </c>
      <c r="BB293" s="95">
        <v>0</v>
      </c>
      <c r="BC293" s="95">
        <v>0</v>
      </c>
      <c r="BD293" s="95">
        <v>0</v>
      </c>
      <c r="BE293" s="95">
        <v>0</v>
      </c>
      <c r="BF293" s="95">
        <v>0</v>
      </c>
      <c r="BG293" s="95">
        <v>0</v>
      </c>
      <c r="BH293" s="95">
        <v>0</v>
      </c>
      <c r="BI293" s="95">
        <v>0</v>
      </c>
      <c r="BJ293" s="95">
        <v>0</v>
      </c>
      <c r="BK293" s="95">
        <v>0</v>
      </c>
      <c r="BL293" s="95">
        <v>0</v>
      </c>
      <c r="BM293" s="95">
        <v>0</v>
      </c>
      <c r="BN293" s="95">
        <v>0</v>
      </c>
      <c r="BO293" s="95">
        <v>0</v>
      </c>
      <c r="BP293" s="95">
        <v>0</v>
      </c>
      <c r="BQ293" s="95">
        <v>0</v>
      </c>
      <c r="BR293" s="121">
        <v>0</v>
      </c>
      <c r="BS293" s="121">
        <v>0</v>
      </c>
      <c r="BT293" s="121">
        <v>0</v>
      </c>
      <c r="BU293" s="121">
        <v>0</v>
      </c>
      <c r="BV293" s="121">
        <v>0</v>
      </c>
      <c r="BW293" s="121">
        <v>0</v>
      </c>
      <c r="BX293" s="121">
        <v>0</v>
      </c>
      <c r="BY293" s="121">
        <v>0</v>
      </c>
      <c r="BZ293" s="121">
        <v>0</v>
      </c>
      <c r="CA293" s="121">
        <v>0</v>
      </c>
      <c r="CB293" s="121">
        <v>0</v>
      </c>
      <c r="CC293" s="121">
        <v>0</v>
      </c>
      <c r="CD293" s="121">
        <v>0</v>
      </c>
      <c r="CE293" s="121">
        <v>0</v>
      </c>
      <c r="CF293" s="121">
        <v>0</v>
      </c>
      <c r="CG293" s="121">
        <v>0</v>
      </c>
      <c r="CH293" s="121">
        <v>0</v>
      </c>
      <c r="CI293" s="121">
        <v>0</v>
      </c>
      <c r="CJ293" s="121">
        <v>0</v>
      </c>
      <c r="CK293" s="121">
        <v>0</v>
      </c>
      <c r="CL293" s="121">
        <v>0</v>
      </c>
    </row>
    <row r="294" spans="1:90" ht="13.2" customHeight="1" x14ac:dyDescent="0.25">
      <c r="A294" s="93" t="s">
        <v>1123</v>
      </c>
      <c r="B294" s="94" t="s">
        <v>1888</v>
      </c>
      <c r="C294" s="95">
        <v>0</v>
      </c>
      <c r="D294" s="95">
        <v>0</v>
      </c>
      <c r="E294" s="95">
        <v>0</v>
      </c>
      <c r="F294" s="95">
        <v>0</v>
      </c>
      <c r="G294" s="95">
        <v>0</v>
      </c>
      <c r="H294" s="95">
        <v>0</v>
      </c>
      <c r="I294" s="95">
        <v>0</v>
      </c>
      <c r="J294" s="95">
        <v>0</v>
      </c>
      <c r="K294" s="95">
        <v>0</v>
      </c>
      <c r="L294" s="95">
        <v>0</v>
      </c>
      <c r="M294" s="95">
        <v>0</v>
      </c>
      <c r="N294" s="95">
        <v>0</v>
      </c>
      <c r="O294" s="95">
        <v>0</v>
      </c>
      <c r="P294" s="95">
        <v>0</v>
      </c>
      <c r="Q294" s="95">
        <v>0</v>
      </c>
      <c r="R294" s="95">
        <v>0</v>
      </c>
      <c r="S294" s="95">
        <v>0</v>
      </c>
      <c r="T294" s="95">
        <v>0</v>
      </c>
      <c r="U294" s="95">
        <v>0</v>
      </c>
      <c r="V294" s="95">
        <v>0</v>
      </c>
      <c r="W294" s="95">
        <v>0</v>
      </c>
      <c r="X294" s="95">
        <v>0</v>
      </c>
      <c r="Y294" s="95">
        <v>0</v>
      </c>
      <c r="Z294" s="95">
        <v>0</v>
      </c>
      <c r="AA294" s="95">
        <v>0</v>
      </c>
      <c r="AB294" s="95">
        <v>0</v>
      </c>
      <c r="AC294" s="95">
        <v>0</v>
      </c>
      <c r="AD294" s="95">
        <v>0</v>
      </c>
      <c r="AE294" s="95">
        <v>0</v>
      </c>
      <c r="AF294" s="95">
        <v>0</v>
      </c>
      <c r="AG294" s="95">
        <v>0</v>
      </c>
      <c r="AH294" s="95">
        <v>0</v>
      </c>
      <c r="AI294" s="95">
        <v>0</v>
      </c>
      <c r="AJ294" s="95">
        <v>0</v>
      </c>
      <c r="AK294" s="95">
        <v>0</v>
      </c>
      <c r="AL294" s="95">
        <v>0</v>
      </c>
      <c r="AM294" s="95">
        <v>0</v>
      </c>
      <c r="AN294" s="95">
        <v>0</v>
      </c>
      <c r="AO294" s="95">
        <v>0</v>
      </c>
      <c r="AP294" s="95">
        <v>0</v>
      </c>
      <c r="AQ294" s="95">
        <v>0</v>
      </c>
      <c r="AR294" s="95">
        <v>0</v>
      </c>
      <c r="AS294" s="95">
        <v>0</v>
      </c>
      <c r="AT294" s="95">
        <v>0</v>
      </c>
      <c r="AU294" s="95">
        <v>0</v>
      </c>
      <c r="AV294" s="95">
        <v>0</v>
      </c>
      <c r="AW294" s="95">
        <v>0</v>
      </c>
      <c r="AX294" s="95">
        <v>0</v>
      </c>
      <c r="AY294" s="95">
        <v>0</v>
      </c>
      <c r="AZ294" s="95">
        <v>0</v>
      </c>
      <c r="BA294" s="95">
        <v>0</v>
      </c>
      <c r="BB294" s="95">
        <v>0</v>
      </c>
      <c r="BC294" s="95">
        <v>0</v>
      </c>
      <c r="BD294" s="95">
        <v>0</v>
      </c>
      <c r="BE294" s="95">
        <v>0</v>
      </c>
      <c r="BF294" s="95">
        <v>0</v>
      </c>
      <c r="BG294" s="95">
        <v>0</v>
      </c>
      <c r="BH294" s="95">
        <v>0</v>
      </c>
      <c r="BI294" s="95">
        <v>0</v>
      </c>
      <c r="BJ294" s="95">
        <v>0</v>
      </c>
      <c r="BK294" s="95">
        <v>0</v>
      </c>
      <c r="BL294" s="95">
        <v>0</v>
      </c>
      <c r="BM294" s="95">
        <v>0</v>
      </c>
      <c r="BN294" s="95">
        <v>0</v>
      </c>
      <c r="BO294" s="95">
        <v>0</v>
      </c>
      <c r="BP294" s="95">
        <v>0</v>
      </c>
      <c r="BQ294" s="95">
        <v>0</v>
      </c>
      <c r="BR294" s="121">
        <v>0</v>
      </c>
      <c r="BS294" s="95">
        <v>0</v>
      </c>
      <c r="BT294" s="95">
        <v>0</v>
      </c>
      <c r="BU294" s="121">
        <v>0</v>
      </c>
      <c r="BV294" s="95">
        <v>0</v>
      </c>
      <c r="BW294" s="95">
        <v>0</v>
      </c>
      <c r="BX294" s="121">
        <v>0</v>
      </c>
      <c r="BY294" s="95">
        <v>0</v>
      </c>
      <c r="BZ294" s="95">
        <v>0</v>
      </c>
      <c r="CA294" s="95">
        <v>0</v>
      </c>
      <c r="CB294" s="95">
        <v>0</v>
      </c>
      <c r="CC294" s="121">
        <v>0</v>
      </c>
      <c r="CD294" s="121">
        <v>0</v>
      </c>
      <c r="CE294" s="95">
        <v>0</v>
      </c>
      <c r="CF294" s="95">
        <v>0</v>
      </c>
      <c r="CG294" s="95">
        <v>0</v>
      </c>
      <c r="CH294" s="95">
        <v>0</v>
      </c>
      <c r="CI294" s="121">
        <v>0</v>
      </c>
      <c r="CJ294" s="121">
        <v>0</v>
      </c>
      <c r="CK294" s="95">
        <v>0</v>
      </c>
      <c r="CL294" s="95">
        <v>0</v>
      </c>
    </row>
    <row r="295" spans="1:90" ht="13.2" customHeight="1" x14ac:dyDescent="0.25">
      <c r="A295" s="93" t="s">
        <v>1889</v>
      </c>
      <c r="B295" s="94" t="s">
        <v>1881</v>
      </c>
      <c r="C295" s="95">
        <v>0</v>
      </c>
      <c r="D295" s="95">
        <v>0</v>
      </c>
      <c r="E295" s="95">
        <v>0</v>
      </c>
      <c r="F295" s="95">
        <v>0</v>
      </c>
      <c r="G295" s="95">
        <v>0</v>
      </c>
      <c r="H295" s="95">
        <v>0</v>
      </c>
      <c r="I295" s="95">
        <v>0</v>
      </c>
      <c r="J295" s="95">
        <v>0</v>
      </c>
      <c r="K295" s="95">
        <v>0</v>
      </c>
      <c r="L295" s="95">
        <v>0</v>
      </c>
      <c r="M295" s="95">
        <v>0</v>
      </c>
      <c r="N295" s="95">
        <v>0</v>
      </c>
      <c r="O295" s="95">
        <v>0</v>
      </c>
      <c r="P295" s="95">
        <v>0</v>
      </c>
      <c r="Q295" s="95">
        <v>0</v>
      </c>
      <c r="R295" s="95">
        <v>0</v>
      </c>
      <c r="S295" s="95">
        <v>0</v>
      </c>
      <c r="T295" s="95">
        <v>0</v>
      </c>
      <c r="U295" s="95">
        <v>0</v>
      </c>
      <c r="V295" s="95">
        <v>0</v>
      </c>
      <c r="W295" s="95">
        <v>0</v>
      </c>
      <c r="X295" s="95">
        <v>0</v>
      </c>
      <c r="Y295" s="95">
        <v>0</v>
      </c>
      <c r="Z295" s="95">
        <v>0</v>
      </c>
      <c r="AA295" s="95">
        <v>0</v>
      </c>
      <c r="AB295" s="95">
        <v>0</v>
      </c>
      <c r="AC295" s="95">
        <v>0</v>
      </c>
      <c r="AD295" s="95">
        <v>0</v>
      </c>
      <c r="AE295" s="95">
        <v>0</v>
      </c>
      <c r="AF295" s="95">
        <v>0</v>
      </c>
      <c r="AG295" s="95">
        <v>0</v>
      </c>
      <c r="AH295" s="95">
        <v>0</v>
      </c>
      <c r="AI295" s="95">
        <v>0</v>
      </c>
      <c r="AJ295" s="95">
        <v>0</v>
      </c>
      <c r="AK295" s="95">
        <v>0</v>
      </c>
      <c r="AL295" s="95">
        <v>0</v>
      </c>
      <c r="AM295" s="95">
        <v>0</v>
      </c>
      <c r="AN295" s="95">
        <v>0</v>
      </c>
      <c r="AO295" s="95">
        <v>0</v>
      </c>
      <c r="AP295" s="95">
        <v>0</v>
      </c>
      <c r="AQ295" s="95">
        <v>0</v>
      </c>
      <c r="AR295" s="95">
        <v>0</v>
      </c>
      <c r="AS295" s="95">
        <v>0</v>
      </c>
      <c r="AT295" s="95">
        <v>0</v>
      </c>
      <c r="AU295" s="95">
        <v>0</v>
      </c>
      <c r="AV295" s="95">
        <v>0</v>
      </c>
      <c r="AW295" s="95">
        <v>0</v>
      </c>
      <c r="AX295" s="95">
        <v>0</v>
      </c>
      <c r="AY295" s="95">
        <v>0</v>
      </c>
      <c r="AZ295" s="95">
        <v>0</v>
      </c>
      <c r="BA295" s="95">
        <v>0</v>
      </c>
      <c r="BB295" s="95">
        <v>0</v>
      </c>
      <c r="BC295" s="95">
        <v>0</v>
      </c>
      <c r="BD295" s="95">
        <v>0</v>
      </c>
      <c r="BE295" s="95">
        <v>0</v>
      </c>
      <c r="BF295" s="95">
        <v>0</v>
      </c>
      <c r="BG295" s="95">
        <v>0</v>
      </c>
      <c r="BH295" s="95">
        <v>0</v>
      </c>
      <c r="BI295" s="95">
        <v>0</v>
      </c>
      <c r="BJ295" s="95">
        <v>0</v>
      </c>
      <c r="BK295" s="95">
        <v>0</v>
      </c>
      <c r="BL295" s="95">
        <v>0</v>
      </c>
      <c r="BM295" s="95">
        <v>0</v>
      </c>
      <c r="BN295" s="95">
        <v>0</v>
      </c>
      <c r="BO295" s="95">
        <v>0</v>
      </c>
      <c r="BP295" s="95">
        <v>0</v>
      </c>
      <c r="BQ295" s="95">
        <v>0</v>
      </c>
      <c r="BR295" s="95">
        <v>0</v>
      </c>
      <c r="BS295" s="95">
        <v>0</v>
      </c>
      <c r="BT295" s="95">
        <v>0</v>
      </c>
      <c r="BU295" s="121">
        <v>0</v>
      </c>
      <c r="BV295" s="95">
        <v>0</v>
      </c>
      <c r="BW295" s="121">
        <v>0</v>
      </c>
      <c r="BX295" s="95">
        <v>0</v>
      </c>
      <c r="BY295" s="121">
        <v>0</v>
      </c>
      <c r="BZ295" s="95">
        <v>0</v>
      </c>
      <c r="CA295" s="95">
        <v>0</v>
      </c>
      <c r="CB295" s="95">
        <v>0</v>
      </c>
      <c r="CC295" s="95">
        <v>0</v>
      </c>
      <c r="CD295" s="121">
        <v>0</v>
      </c>
      <c r="CE295" s="121">
        <v>0</v>
      </c>
      <c r="CF295" s="121">
        <v>0</v>
      </c>
      <c r="CG295" s="121">
        <v>0</v>
      </c>
      <c r="CH295" s="121">
        <v>0</v>
      </c>
      <c r="CI295" s="121">
        <v>0</v>
      </c>
      <c r="CJ295" s="121">
        <v>0</v>
      </c>
      <c r="CK295" s="95">
        <v>0</v>
      </c>
      <c r="CL295" s="95">
        <v>0</v>
      </c>
    </row>
    <row r="296" spans="1:90" ht="13.2" customHeight="1" x14ac:dyDescent="0.25">
      <c r="A296" s="93" t="s">
        <v>1890</v>
      </c>
      <c r="B296" s="94" t="s">
        <v>1882</v>
      </c>
      <c r="C296" s="95">
        <v>0</v>
      </c>
      <c r="D296" s="95">
        <v>0</v>
      </c>
      <c r="E296" s="95">
        <v>0</v>
      </c>
      <c r="F296" s="95">
        <v>0</v>
      </c>
      <c r="G296" s="95">
        <v>0</v>
      </c>
      <c r="H296" s="95">
        <v>0</v>
      </c>
      <c r="I296" s="95">
        <v>0</v>
      </c>
      <c r="J296" s="95">
        <v>0</v>
      </c>
      <c r="K296" s="95">
        <v>0</v>
      </c>
      <c r="L296" s="95">
        <v>0</v>
      </c>
      <c r="M296" s="95">
        <v>0</v>
      </c>
      <c r="N296" s="95">
        <v>0</v>
      </c>
      <c r="O296" s="95">
        <v>0</v>
      </c>
      <c r="P296" s="95">
        <v>0</v>
      </c>
      <c r="Q296" s="95">
        <v>0</v>
      </c>
      <c r="R296" s="95">
        <v>0</v>
      </c>
      <c r="S296" s="95">
        <v>0</v>
      </c>
      <c r="T296" s="95">
        <v>0</v>
      </c>
      <c r="U296" s="95">
        <v>0</v>
      </c>
      <c r="V296" s="95">
        <v>0</v>
      </c>
      <c r="W296" s="95">
        <v>0</v>
      </c>
      <c r="X296" s="95">
        <v>0</v>
      </c>
      <c r="Y296" s="95">
        <v>0</v>
      </c>
      <c r="Z296" s="95">
        <v>0</v>
      </c>
      <c r="AA296" s="95">
        <v>0</v>
      </c>
      <c r="AB296" s="95">
        <v>0</v>
      </c>
      <c r="AC296" s="95">
        <v>0</v>
      </c>
      <c r="AD296" s="95">
        <v>0</v>
      </c>
      <c r="AE296" s="95">
        <v>0</v>
      </c>
      <c r="AF296" s="95">
        <v>0</v>
      </c>
      <c r="AG296" s="95">
        <v>0</v>
      </c>
      <c r="AH296" s="95">
        <v>0</v>
      </c>
      <c r="AI296" s="95">
        <v>0</v>
      </c>
      <c r="AJ296" s="95">
        <v>0</v>
      </c>
      <c r="AK296" s="95">
        <v>0</v>
      </c>
      <c r="AL296" s="95">
        <v>0</v>
      </c>
      <c r="AM296" s="95">
        <v>0</v>
      </c>
      <c r="AN296" s="95">
        <v>0</v>
      </c>
      <c r="AO296" s="95">
        <v>0</v>
      </c>
      <c r="AP296" s="95">
        <v>0</v>
      </c>
      <c r="AQ296" s="95">
        <v>0</v>
      </c>
      <c r="AR296" s="95">
        <v>0</v>
      </c>
      <c r="AS296" s="95">
        <v>0</v>
      </c>
      <c r="AT296" s="95">
        <v>0</v>
      </c>
      <c r="AU296" s="95">
        <v>0</v>
      </c>
      <c r="AV296" s="95">
        <v>0</v>
      </c>
      <c r="AW296" s="95">
        <v>0</v>
      </c>
      <c r="AX296" s="95">
        <v>0</v>
      </c>
      <c r="AY296" s="95">
        <v>0</v>
      </c>
      <c r="AZ296" s="95">
        <v>0</v>
      </c>
      <c r="BA296" s="95">
        <v>0</v>
      </c>
      <c r="BB296" s="95">
        <v>0</v>
      </c>
      <c r="BC296" s="95">
        <v>0</v>
      </c>
      <c r="BD296" s="95">
        <v>0</v>
      </c>
      <c r="BE296" s="95">
        <v>0</v>
      </c>
      <c r="BF296" s="95">
        <v>0</v>
      </c>
      <c r="BG296" s="95">
        <v>0</v>
      </c>
      <c r="BH296" s="95">
        <v>0</v>
      </c>
      <c r="BI296" s="95">
        <v>0</v>
      </c>
      <c r="BJ296" s="95">
        <v>0</v>
      </c>
      <c r="BK296" s="95">
        <v>0</v>
      </c>
      <c r="BL296" s="95">
        <v>0</v>
      </c>
      <c r="BM296" s="95">
        <v>0</v>
      </c>
      <c r="BN296" s="95">
        <v>0</v>
      </c>
      <c r="BO296" s="95">
        <v>0</v>
      </c>
      <c r="BP296" s="95">
        <v>0</v>
      </c>
      <c r="BQ296" s="95">
        <v>0</v>
      </c>
      <c r="BR296" s="95">
        <v>0</v>
      </c>
      <c r="BS296" s="95">
        <v>0</v>
      </c>
      <c r="BT296" s="95">
        <v>0</v>
      </c>
      <c r="BU296" s="95">
        <v>0</v>
      </c>
      <c r="BV296" s="95">
        <v>0</v>
      </c>
      <c r="BW296" s="95">
        <v>0</v>
      </c>
      <c r="BX296" s="95">
        <v>0</v>
      </c>
      <c r="BY296" s="121">
        <v>0</v>
      </c>
      <c r="BZ296" s="95">
        <v>0</v>
      </c>
      <c r="CA296" s="95">
        <v>0</v>
      </c>
      <c r="CB296" s="95">
        <v>0</v>
      </c>
      <c r="CC296" s="95">
        <v>0</v>
      </c>
      <c r="CD296" s="95">
        <v>0</v>
      </c>
      <c r="CE296" s="95">
        <v>0</v>
      </c>
      <c r="CF296" s="95">
        <v>0</v>
      </c>
      <c r="CG296" s="95">
        <v>0</v>
      </c>
      <c r="CH296" s="121">
        <v>0</v>
      </c>
      <c r="CI296" s="95">
        <v>0</v>
      </c>
      <c r="CJ296" s="95">
        <v>0</v>
      </c>
      <c r="CK296" s="95">
        <v>0</v>
      </c>
      <c r="CL296" s="95">
        <v>0</v>
      </c>
    </row>
    <row r="297" spans="1:90" ht="13.2" customHeight="1" x14ac:dyDescent="0.25">
      <c r="A297" s="93" t="s">
        <v>1891</v>
      </c>
      <c r="B297" s="94" t="s">
        <v>1883</v>
      </c>
      <c r="C297" s="95">
        <v>0</v>
      </c>
      <c r="D297" s="95">
        <v>0</v>
      </c>
      <c r="E297" s="95">
        <v>0</v>
      </c>
      <c r="F297" s="95">
        <v>0</v>
      </c>
      <c r="G297" s="95">
        <v>0</v>
      </c>
      <c r="H297" s="95">
        <v>0</v>
      </c>
      <c r="I297" s="95">
        <v>0</v>
      </c>
      <c r="J297" s="95">
        <v>0</v>
      </c>
      <c r="K297" s="95">
        <v>0</v>
      </c>
      <c r="L297" s="95">
        <v>0</v>
      </c>
      <c r="M297" s="95">
        <v>0</v>
      </c>
      <c r="N297" s="95">
        <v>0</v>
      </c>
      <c r="O297" s="95">
        <v>0</v>
      </c>
      <c r="P297" s="95">
        <v>0</v>
      </c>
      <c r="Q297" s="95">
        <v>0</v>
      </c>
      <c r="R297" s="95">
        <v>0</v>
      </c>
      <c r="S297" s="95">
        <v>0</v>
      </c>
      <c r="T297" s="95">
        <v>0</v>
      </c>
      <c r="U297" s="95">
        <v>0</v>
      </c>
      <c r="V297" s="95">
        <v>0</v>
      </c>
      <c r="W297" s="95">
        <v>0</v>
      </c>
      <c r="X297" s="95">
        <v>0</v>
      </c>
      <c r="Y297" s="95">
        <v>0</v>
      </c>
      <c r="Z297" s="95">
        <v>0</v>
      </c>
      <c r="AA297" s="95">
        <v>0</v>
      </c>
      <c r="AB297" s="95">
        <v>0</v>
      </c>
      <c r="AC297" s="95">
        <v>0</v>
      </c>
      <c r="AD297" s="95">
        <v>0</v>
      </c>
      <c r="AE297" s="95">
        <v>0</v>
      </c>
      <c r="AF297" s="95">
        <v>0</v>
      </c>
      <c r="AG297" s="95">
        <v>0</v>
      </c>
      <c r="AH297" s="95">
        <v>0</v>
      </c>
      <c r="AI297" s="95">
        <v>0</v>
      </c>
      <c r="AJ297" s="95">
        <v>0</v>
      </c>
      <c r="AK297" s="95">
        <v>0</v>
      </c>
      <c r="AL297" s="95">
        <v>0</v>
      </c>
      <c r="AM297" s="95">
        <v>0</v>
      </c>
      <c r="AN297" s="95">
        <v>0</v>
      </c>
      <c r="AO297" s="95">
        <v>0</v>
      </c>
      <c r="AP297" s="95">
        <v>0</v>
      </c>
      <c r="AQ297" s="95">
        <v>0</v>
      </c>
      <c r="AR297" s="95">
        <v>0</v>
      </c>
      <c r="AS297" s="95">
        <v>0</v>
      </c>
      <c r="AT297" s="95">
        <v>0</v>
      </c>
      <c r="AU297" s="95">
        <v>0</v>
      </c>
      <c r="AV297" s="95">
        <v>0</v>
      </c>
      <c r="AW297" s="95">
        <v>0</v>
      </c>
      <c r="AX297" s="95">
        <v>0</v>
      </c>
      <c r="AY297" s="95">
        <v>0</v>
      </c>
      <c r="AZ297" s="95">
        <v>0</v>
      </c>
      <c r="BA297" s="95">
        <v>0</v>
      </c>
      <c r="BB297" s="95">
        <v>0</v>
      </c>
      <c r="BC297" s="95">
        <v>0</v>
      </c>
      <c r="BD297" s="95">
        <v>0</v>
      </c>
      <c r="BE297" s="95">
        <v>0</v>
      </c>
      <c r="BF297" s="95">
        <v>0</v>
      </c>
      <c r="BG297" s="95">
        <v>0</v>
      </c>
      <c r="BH297" s="95">
        <v>0</v>
      </c>
      <c r="BI297" s="95">
        <v>0</v>
      </c>
      <c r="BJ297" s="95">
        <v>0</v>
      </c>
      <c r="BK297" s="95">
        <v>0</v>
      </c>
      <c r="BL297" s="95">
        <v>0</v>
      </c>
      <c r="BM297" s="95">
        <v>0</v>
      </c>
      <c r="BN297" s="95">
        <v>0</v>
      </c>
      <c r="BO297" s="95">
        <v>0</v>
      </c>
      <c r="BP297" s="95">
        <v>0</v>
      </c>
      <c r="BQ297" s="95">
        <v>0</v>
      </c>
      <c r="BR297" s="95">
        <v>0</v>
      </c>
      <c r="BS297" s="95">
        <v>0</v>
      </c>
      <c r="BT297" s="95">
        <v>0</v>
      </c>
      <c r="BU297" s="95">
        <v>0</v>
      </c>
      <c r="BV297" s="95">
        <v>0</v>
      </c>
      <c r="BW297" s="95">
        <v>0</v>
      </c>
      <c r="BX297" s="95">
        <v>0</v>
      </c>
      <c r="BY297" s="95">
        <v>0</v>
      </c>
      <c r="BZ297" s="95">
        <v>0</v>
      </c>
      <c r="CA297" s="95">
        <v>0</v>
      </c>
      <c r="CB297" s="95">
        <v>0</v>
      </c>
      <c r="CC297" s="95">
        <v>0</v>
      </c>
      <c r="CD297" s="95">
        <v>0</v>
      </c>
      <c r="CE297" s="95">
        <v>0</v>
      </c>
      <c r="CF297" s="95">
        <v>0</v>
      </c>
      <c r="CG297" s="95">
        <v>0</v>
      </c>
      <c r="CH297" s="95">
        <v>0</v>
      </c>
      <c r="CI297" s="95">
        <v>0</v>
      </c>
      <c r="CJ297" s="95">
        <v>0</v>
      </c>
      <c r="CK297" s="95">
        <v>0</v>
      </c>
      <c r="CL297" s="95">
        <v>0</v>
      </c>
    </row>
    <row r="298" spans="1:90" ht="13.2" customHeight="1" x14ac:dyDescent="0.25">
      <c r="A298" s="93" t="s">
        <v>1892</v>
      </c>
      <c r="B298" s="94" t="s">
        <v>1884</v>
      </c>
      <c r="C298" s="95">
        <v>0</v>
      </c>
      <c r="D298" s="95">
        <v>0</v>
      </c>
      <c r="E298" s="95">
        <v>0</v>
      </c>
      <c r="F298" s="95">
        <v>0</v>
      </c>
      <c r="G298" s="95">
        <v>0</v>
      </c>
      <c r="H298" s="95">
        <v>0</v>
      </c>
      <c r="I298" s="95">
        <v>0</v>
      </c>
      <c r="J298" s="95">
        <v>0</v>
      </c>
      <c r="K298" s="95">
        <v>0</v>
      </c>
      <c r="L298" s="95">
        <v>0</v>
      </c>
      <c r="M298" s="95">
        <v>0</v>
      </c>
      <c r="N298" s="95">
        <v>0</v>
      </c>
      <c r="O298" s="95">
        <v>0</v>
      </c>
      <c r="P298" s="95">
        <v>0</v>
      </c>
      <c r="Q298" s="95">
        <v>0</v>
      </c>
      <c r="R298" s="95">
        <v>0</v>
      </c>
      <c r="S298" s="95">
        <v>0</v>
      </c>
      <c r="T298" s="95">
        <v>0</v>
      </c>
      <c r="U298" s="95">
        <v>0</v>
      </c>
      <c r="V298" s="95">
        <v>0</v>
      </c>
      <c r="W298" s="95">
        <v>0</v>
      </c>
      <c r="X298" s="95">
        <v>0</v>
      </c>
      <c r="Y298" s="95">
        <v>0</v>
      </c>
      <c r="Z298" s="95">
        <v>0</v>
      </c>
      <c r="AA298" s="95">
        <v>0</v>
      </c>
      <c r="AB298" s="95">
        <v>0</v>
      </c>
      <c r="AC298" s="95">
        <v>0</v>
      </c>
      <c r="AD298" s="95">
        <v>0</v>
      </c>
      <c r="AE298" s="95">
        <v>0</v>
      </c>
      <c r="AF298" s="95">
        <v>0</v>
      </c>
      <c r="AG298" s="95">
        <v>0</v>
      </c>
      <c r="AH298" s="95">
        <v>0</v>
      </c>
      <c r="AI298" s="95">
        <v>0</v>
      </c>
      <c r="AJ298" s="95">
        <v>0</v>
      </c>
      <c r="AK298" s="95">
        <v>0</v>
      </c>
      <c r="AL298" s="95">
        <v>0</v>
      </c>
      <c r="AM298" s="95">
        <v>0</v>
      </c>
      <c r="AN298" s="95">
        <v>0</v>
      </c>
      <c r="AO298" s="95">
        <v>0</v>
      </c>
      <c r="AP298" s="95">
        <v>0</v>
      </c>
      <c r="AQ298" s="95">
        <v>0</v>
      </c>
      <c r="AR298" s="95">
        <v>0</v>
      </c>
      <c r="AS298" s="95">
        <v>0</v>
      </c>
      <c r="AT298" s="95">
        <v>0</v>
      </c>
      <c r="AU298" s="95">
        <v>0</v>
      </c>
      <c r="AV298" s="95">
        <v>0</v>
      </c>
      <c r="AW298" s="95">
        <v>0</v>
      </c>
      <c r="AX298" s="95">
        <v>0</v>
      </c>
      <c r="AY298" s="95">
        <v>0</v>
      </c>
      <c r="AZ298" s="95">
        <v>0</v>
      </c>
      <c r="BA298" s="95">
        <v>0</v>
      </c>
      <c r="BB298" s="95">
        <v>0</v>
      </c>
      <c r="BC298" s="95">
        <v>0</v>
      </c>
      <c r="BD298" s="95">
        <v>0</v>
      </c>
      <c r="BE298" s="95">
        <v>0</v>
      </c>
      <c r="BF298" s="95">
        <v>0</v>
      </c>
      <c r="BG298" s="95">
        <v>0</v>
      </c>
      <c r="BH298" s="95">
        <v>0</v>
      </c>
      <c r="BI298" s="95">
        <v>0</v>
      </c>
      <c r="BJ298" s="95">
        <v>0</v>
      </c>
      <c r="BK298" s="95">
        <v>0</v>
      </c>
      <c r="BL298" s="95">
        <v>0</v>
      </c>
      <c r="BM298" s="95">
        <v>0</v>
      </c>
      <c r="BN298" s="95">
        <v>0</v>
      </c>
      <c r="BO298" s="95">
        <v>0</v>
      </c>
      <c r="BP298" s="95">
        <v>0</v>
      </c>
      <c r="BQ298" s="95">
        <v>0</v>
      </c>
      <c r="BR298" s="121">
        <v>0</v>
      </c>
      <c r="BS298" s="95">
        <v>0</v>
      </c>
      <c r="BT298" s="95">
        <v>0</v>
      </c>
      <c r="BU298" s="95">
        <v>0</v>
      </c>
      <c r="BV298" s="95">
        <v>0</v>
      </c>
      <c r="BW298" s="95">
        <v>0</v>
      </c>
      <c r="BX298" s="95">
        <v>0</v>
      </c>
      <c r="BY298" s="95">
        <v>0</v>
      </c>
      <c r="BZ298" s="95">
        <v>0</v>
      </c>
      <c r="CA298" s="95">
        <v>0</v>
      </c>
      <c r="CB298" s="95">
        <v>0</v>
      </c>
      <c r="CC298" s="95">
        <v>0</v>
      </c>
      <c r="CD298" s="95">
        <v>0</v>
      </c>
      <c r="CE298" s="95">
        <v>0</v>
      </c>
      <c r="CF298" s="95">
        <v>0</v>
      </c>
      <c r="CG298" s="95">
        <v>0</v>
      </c>
      <c r="CH298" s="95">
        <v>0</v>
      </c>
      <c r="CI298" s="95">
        <v>0</v>
      </c>
      <c r="CJ298" s="95">
        <v>0</v>
      </c>
      <c r="CK298" s="95">
        <v>0</v>
      </c>
      <c r="CL298" s="95">
        <v>0</v>
      </c>
    </row>
    <row r="299" spans="1:90" ht="13.2" customHeight="1" x14ac:dyDescent="0.25">
      <c r="A299" s="93" t="s">
        <v>1893</v>
      </c>
      <c r="B299" s="94" t="s">
        <v>1885</v>
      </c>
      <c r="C299" s="95">
        <v>0</v>
      </c>
      <c r="D299" s="95">
        <v>0</v>
      </c>
      <c r="E299" s="95">
        <v>0</v>
      </c>
      <c r="F299" s="95">
        <v>0</v>
      </c>
      <c r="G299" s="95">
        <v>0</v>
      </c>
      <c r="H299" s="95">
        <v>0</v>
      </c>
      <c r="I299" s="95">
        <v>0</v>
      </c>
      <c r="J299" s="95">
        <v>0</v>
      </c>
      <c r="K299" s="95">
        <v>0</v>
      </c>
      <c r="L299" s="95">
        <v>0</v>
      </c>
      <c r="M299" s="95">
        <v>0</v>
      </c>
      <c r="N299" s="95">
        <v>0</v>
      </c>
      <c r="O299" s="95">
        <v>0</v>
      </c>
      <c r="P299" s="95">
        <v>0</v>
      </c>
      <c r="Q299" s="95">
        <v>0</v>
      </c>
      <c r="R299" s="95">
        <v>0</v>
      </c>
      <c r="S299" s="95">
        <v>0</v>
      </c>
      <c r="T299" s="95">
        <v>0</v>
      </c>
      <c r="U299" s="95">
        <v>0</v>
      </c>
      <c r="V299" s="95">
        <v>0</v>
      </c>
      <c r="W299" s="95">
        <v>0</v>
      </c>
      <c r="X299" s="95">
        <v>0</v>
      </c>
      <c r="Y299" s="95">
        <v>0</v>
      </c>
      <c r="Z299" s="95">
        <v>0</v>
      </c>
      <c r="AA299" s="95">
        <v>0</v>
      </c>
      <c r="AB299" s="95">
        <v>0</v>
      </c>
      <c r="AC299" s="95">
        <v>0</v>
      </c>
      <c r="AD299" s="95">
        <v>0</v>
      </c>
      <c r="AE299" s="95">
        <v>0</v>
      </c>
      <c r="AF299" s="95">
        <v>0</v>
      </c>
      <c r="AG299" s="95">
        <v>0</v>
      </c>
      <c r="AH299" s="95">
        <v>0</v>
      </c>
      <c r="AI299" s="95">
        <v>0</v>
      </c>
      <c r="AJ299" s="95">
        <v>0</v>
      </c>
      <c r="AK299" s="95">
        <v>0</v>
      </c>
      <c r="AL299" s="95">
        <v>0</v>
      </c>
      <c r="AM299" s="95">
        <v>0</v>
      </c>
      <c r="AN299" s="95">
        <v>0</v>
      </c>
      <c r="AO299" s="95">
        <v>0</v>
      </c>
      <c r="AP299" s="95">
        <v>0</v>
      </c>
      <c r="AQ299" s="95">
        <v>0</v>
      </c>
      <c r="AR299" s="95">
        <v>0</v>
      </c>
      <c r="AS299" s="95">
        <v>0</v>
      </c>
      <c r="AT299" s="95">
        <v>0</v>
      </c>
      <c r="AU299" s="95">
        <v>0</v>
      </c>
      <c r="AV299" s="95">
        <v>0</v>
      </c>
      <c r="AW299" s="95">
        <v>0</v>
      </c>
      <c r="AX299" s="95">
        <v>0</v>
      </c>
      <c r="AY299" s="95">
        <v>0</v>
      </c>
      <c r="AZ299" s="95">
        <v>0</v>
      </c>
      <c r="BA299" s="95">
        <v>0</v>
      </c>
      <c r="BB299" s="95">
        <v>0</v>
      </c>
      <c r="BC299" s="95">
        <v>0</v>
      </c>
      <c r="BD299" s="95">
        <v>0</v>
      </c>
      <c r="BE299" s="95">
        <v>0</v>
      </c>
      <c r="BF299" s="95">
        <v>0</v>
      </c>
      <c r="BG299" s="95">
        <v>0</v>
      </c>
      <c r="BH299" s="95">
        <v>0</v>
      </c>
      <c r="BI299" s="95">
        <v>0</v>
      </c>
      <c r="BJ299" s="95">
        <v>0</v>
      </c>
      <c r="BK299" s="95">
        <v>0</v>
      </c>
      <c r="BL299" s="95">
        <v>0</v>
      </c>
      <c r="BM299" s="95">
        <v>0</v>
      </c>
      <c r="BN299" s="95">
        <v>0</v>
      </c>
      <c r="BO299" s="95">
        <v>0</v>
      </c>
      <c r="BP299" s="95">
        <v>0</v>
      </c>
      <c r="BQ299" s="95">
        <v>0</v>
      </c>
      <c r="BR299" s="121">
        <v>0</v>
      </c>
      <c r="BS299" s="121">
        <v>0</v>
      </c>
      <c r="BT299" s="121">
        <v>0</v>
      </c>
      <c r="BU299" s="121">
        <v>0</v>
      </c>
      <c r="BV299" s="121">
        <v>0</v>
      </c>
      <c r="BW299" s="121">
        <v>0</v>
      </c>
      <c r="BX299" s="121">
        <v>0</v>
      </c>
      <c r="BY299" s="121">
        <v>0</v>
      </c>
      <c r="BZ299" s="95">
        <v>0</v>
      </c>
      <c r="CA299" s="121">
        <v>0</v>
      </c>
      <c r="CB299" s="121">
        <v>0</v>
      </c>
      <c r="CC299" s="121">
        <v>0</v>
      </c>
      <c r="CD299" s="121">
        <v>0</v>
      </c>
      <c r="CE299" s="121">
        <v>0</v>
      </c>
      <c r="CF299" s="121">
        <v>0</v>
      </c>
      <c r="CG299" s="121">
        <v>0</v>
      </c>
      <c r="CH299" s="121">
        <v>0</v>
      </c>
      <c r="CI299" s="121">
        <v>0</v>
      </c>
      <c r="CJ299" s="121">
        <v>0</v>
      </c>
      <c r="CK299" s="121">
        <v>0</v>
      </c>
      <c r="CL299" s="121">
        <v>0</v>
      </c>
    </row>
    <row r="300" spans="1:90" ht="13.2" customHeight="1" x14ac:dyDescent="0.25">
      <c r="A300" s="93" t="s">
        <v>1894</v>
      </c>
      <c r="B300" s="94" t="s">
        <v>1886</v>
      </c>
      <c r="C300" s="95">
        <v>0</v>
      </c>
      <c r="D300" s="95">
        <v>0</v>
      </c>
      <c r="E300" s="95">
        <v>0</v>
      </c>
      <c r="F300" s="95">
        <v>0</v>
      </c>
      <c r="G300" s="95">
        <v>0</v>
      </c>
      <c r="H300" s="95">
        <v>0</v>
      </c>
      <c r="I300" s="95">
        <v>0</v>
      </c>
      <c r="J300" s="95">
        <v>0</v>
      </c>
      <c r="K300" s="95">
        <v>0</v>
      </c>
      <c r="L300" s="95">
        <v>0</v>
      </c>
      <c r="M300" s="95">
        <v>0</v>
      </c>
      <c r="N300" s="95">
        <v>0</v>
      </c>
      <c r="O300" s="95">
        <v>0</v>
      </c>
      <c r="P300" s="95">
        <v>0</v>
      </c>
      <c r="Q300" s="95">
        <v>0</v>
      </c>
      <c r="R300" s="95">
        <v>0</v>
      </c>
      <c r="S300" s="95">
        <v>0</v>
      </c>
      <c r="T300" s="95">
        <v>0</v>
      </c>
      <c r="U300" s="95">
        <v>0</v>
      </c>
      <c r="V300" s="95">
        <v>0</v>
      </c>
      <c r="W300" s="95">
        <v>0</v>
      </c>
      <c r="X300" s="95">
        <v>0</v>
      </c>
      <c r="Y300" s="95">
        <v>0</v>
      </c>
      <c r="Z300" s="95">
        <v>0</v>
      </c>
      <c r="AA300" s="95">
        <v>0</v>
      </c>
      <c r="AB300" s="95">
        <v>0</v>
      </c>
      <c r="AC300" s="95">
        <v>0</v>
      </c>
      <c r="AD300" s="95">
        <v>0</v>
      </c>
      <c r="AE300" s="95">
        <v>0</v>
      </c>
      <c r="AF300" s="95">
        <v>0</v>
      </c>
      <c r="AG300" s="95">
        <v>0</v>
      </c>
      <c r="AH300" s="95">
        <v>0</v>
      </c>
      <c r="AI300" s="95">
        <v>0</v>
      </c>
      <c r="AJ300" s="95">
        <v>0</v>
      </c>
      <c r="AK300" s="95">
        <v>0</v>
      </c>
      <c r="AL300" s="95">
        <v>0</v>
      </c>
      <c r="AM300" s="95">
        <v>0</v>
      </c>
      <c r="AN300" s="95">
        <v>0</v>
      </c>
      <c r="AO300" s="95">
        <v>0</v>
      </c>
      <c r="AP300" s="95">
        <v>0</v>
      </c>
      <c r="AQ300" s="95">
        <v>0</v>
      </c>
      <c r="AR300" s="95">
        <v>0</v>
      </c>
      <c r="AS300" s="95">
        <v>0</v>
      </c>
      <c r="AT300" s="95">
        <v>0</v>
      </c>
      <c r="AU300" s="95">
        <v>0</v>
      </c>
      <c r="AV300" s="95">
        <v>0</v>
      </c>
      <c r="AW300" s="95">
        <v>0</v>
      </c>
      <c r="AX300" s="95">
        <v>0</v>
      </c>
      <c r="AY300" s="95">
        <v>0</v>
      </c>
      <c r="AZ300" s="95">
        <v>0</v>
      </c>
      <c r="BA300" s="95">
        <v>0</v>
      </c>
      <c r="BB300" s="95">
        <v>0</v>
      </c>
      <c r="BC300" s="95">
        <v>0</v>
      </c>
      <c r="BD300" s="95">
        <v>0</v>
      </c>
      <c r="BE300" s="95">
        <v>0</v>
      </c>
      <c r="BF300" s="95">
        <v>0</v>
      </c>
      <c r="BG300" s="95">
        <v>0</v>
      </c>
      <c r="BH300" s="95">
        <v>0</v>
      </c>
      <c r="BI300" s="95">
        <v>0</v>
      </c>
      <c r="BJ300" s="95">
        <v>0</v>
      </c>
      <c r="BK300" s="95">
        <v>0</v>
      </c>
      <c r="BL300" s="95">
        <v>0</v>
      </c>
      <c r="BM300" s="95">
        <v>0</v>
      </c>
      <c r="BN300" s="95">
        <v>0</v>
      </c>
      <c r="BO300" s="95">
        <v>0</v>
      </c>
      <c r="BP300" s="95">
        <v>0</v>
      </c>
      <c r="BQ300" s="95">
        <v>0</v>
      </c>
      <c r="BR300" s="95">
        <v>0</v>
      </c>
      <c r="BS300" s="95">
        <v>0</v>
      </c>
      <c r="BT300" s="95">
        <v>0</v>
      </c>
      <c r="BU300" s="95">
        <v>0</v>
      </c>
      <c r="BV300" s="95">
        <v>0</v>
      </c>
      <c r="BW300" s="121">
        <v>0</v>
      </c>
      <c r="BX300" s="95">
        <v>0</v>
      </c>
      <c r="BY300" s="95">
        <v>0</v>
      </c>
      <c r="BZ300" s="121">
        <v>0</v>
      </c>
      <c r="CA300" s="95">
        <v>0</v>
      </c>
      <c r="CB300" s="121">
        <v>0</v>
      </c>
      <c r="CC300" s="95">
        <v>0</v>
      </c>
      <c r="CD300" s="95">
        <v>0</v>
      </c>
      <c r="CE300" s="95">
        <v>0</v>
      </c>
      <c r="CF300" s="95">
        <v>0</v>
      </c>
      <c r="CG300" s="95">
        <v>0</v>
      </c>
      <c r="CH300" s="95">
        <v>0</v>
      </c>
      <c r="CI300" s="121">
        <v>0</v>
      </c>
      <c r="CJ300" s="95">
        <v>0</v>
      </c>
      <c r="CK300" s="95">
        <v>0</v>
      </c>
      <c r="CL300" s="95">
        <v>0</v>
      </c>
    </row>
    <row r="301" spans="1:90" ht="13.2" customHeight="1" x14ac:dyDescent="0.25">
      <c r="A301" s="93" t="s">
        <v>1895</v>
      </c>
      <c r="B301" s="94" t="s">
        <v>1887</v>
      </c>
      <c r="C301" s="95">
        <v>0</v>
      </c>
      <c r="D301" s="95">
        <v>0</v>
      </c>
      <c r="E301" s="95">
        <v>0</v>
      </c>
      <c r="F301" s="95">
        <v>0</v>
      </c>
      <c r="G301" s="95">
        <v>0</v>
      </c>
      <c r="H301" s="95">
        <v>0</v>
      </c>
      <c r="I301" s="95">
        <v>0</v>
      </c>
      <c r="J301" s="95">
        <v>0</v>
      </c>
      <c r="K301" s="95">
        <v>0</v>
      </c>
      <c r="L301" s="95">
        <v>0</v>
      </c>
      <c r="M301" s="95">
        <v>0</v>
      </c>
      <c r="N301" s="95">
        <v>0</v>
      </c>
      <c r="O301" s="95">
        <v>0</v>
      </c>
      <c r="P301" s="95">
        <v>0</v>
      </c>
      <c r="Q301" s="95">
        <v>0</v>
      </c>
      <c r="R301" s="95">
        <v>0</v>
      </c>
      <c r="S301" s="95">
        <v>0</v>
      </c>
      <c r="T301" s="95">
        <v>0</v>
      </c>
      <c r="U301" s="95">
        <v>0</v>
      </c>
      <c r="V301" s="95">
        <v>0</v>
      </c>
      <c r="W301" s="95">
        <v>0</v>
      </c>
      <c r="X301" s="95">
        <v>0</v>
      </c>
      <c r="Y301" s="95">
        <v>0</v>
      </c>
      <c r="Z301" s="95">
        <v>0</v>
      </c>
      <c r="AA301" s="95">
        <v>0</v>
      </c>
      <c r="AB301" s="95">
        <v>0</v>
      </c>
      <c r="AC301" s="95">
        <v>0</v>
      </c>
      <c r="AD301" s="95">
        <v>0</v>
      </c>
      <c r="AE301" s="95">
        <v>0</v>
      </c>
      <c r="AF301" s="95">
        <v>0</v>
      </c>
      <c r="AG301" s="95">
        <v>0</v>
      </c>
      <c r="AH301" s="95">
        <v>0</v>
      </c>
      <c r="AI301" s="95">
        <v>0</v>
      </c>
      <c r="AJ301" s="95">
        <v>0</v>
      </c>
      <c r="AK301" s="95">
        <v>0</v>
      </c>
      <c r="AL301" s="95">
        <v>0</v>
      </c>
      <c r="AM301" s="95">
        <v>0</v>
      </c>
      <c r="AN301" s="95">
        <v>0</v>
      </c>
      <c r="AO301" s="95">
        <v>0</v>
      </c>
      <c r="AP301" s="95">
        <v>0</v>
      </c>
      <c r="AQ301" s="95">
        <v>0</v>
      </c>
      <c r="AR301" s="95">
        <v>0</v>
      </c>
      <c r="AS301" s="95">
        <v>0</v>
      </c>
      <c r="AT301" s="95">
        <v>0</v>
      </c>
      <c r="AU301" s="95">
        <v>0</v>
      </c>
      <c r="AV301" s="95">
        <v>0</v>
      </c>
      <c r="AW301" s="95">
        <v>0</v>
      </c>
      <c r="AX301" s="95">
        <v>0</v>
      </c>
      <c r="AY301" s="95">
        <v>0</v>
      </c>
      <c r="AZ301" s="95">
        <v>0</v>
      </c>
      <c r="BA301" s="95">
        <v>0</v>
      </c>
      <c r="BB301" s="95">
        <v>0</v>
      </c>
      <c r="BC301" s="95">
        <v>0</v>
      </c>
      <c r="BD301" s="95">
        <v>0</v>
      </c>
      <c r="BE301" s="95">
        <v>0</v>
      </c>
      <c r="BF301" s="95">
        <v>0</v>
      </c>
      <c r="BG301" s="95">
        <v>0</v>
      </c>
      <c r="BH301" s="95">
        <v>0</v>
      </c>
      <c r="BI301" s="95">
        <v>0</v>
      </c>
      <c r="BJ301" s="95">
        <v>0</v>
      </c>
      <c r="BK301" s="95">
        <v>0</v>
      </c>
      <c r="BL301" s="95">
        <v>0</v>
      </c>
      <c r="BM301" s="95">
        <v>0</v>
      </c>
      <c r="BN301" s="95">
        <v>0</v>
      </c>
      <c r="BO301" s="95">
        <v>0</v>
      </c>
      <c r="BP301" s="95">
        <v>0</v>
      </c>
      <c r="BQ301" s="95">
        <v>0</v>
      </c>
      <c r="BR301" s="121">
        <v>0</v>
      </c>
      <c r="BS301" s="121">
        <v>0</v>
      </c>
      <c r="BT301" s="95">
        <v>0</v>
      </c>
      <c r="BU301" s="121">
        <v>0</v>
      </c>
      <c r="BV301" s="121">
        <v>0</v>
      </c>
      <c r="BW301" s="121">
        <v>0</v>
      </c>
      <c r="BX301" s="121">
        <v>0</v>
      </c>
      <c r="BY301" s="121">
        <v>0</v>
      </c>
      <c r="BZ301" s="95">
        <v>0</v>
      </c>
      <c r="CA301" s="121">
        <v>0</v>
      </c>
      <c r="CB301" s="121">
        <v>0</v>
      </c>
      <c r="CC301" s="121">
        <v>0</v>
      </c>
      <c r="CD301" s="121">
        <v>0</v>
      </c>
      <c r="CE301" s="121">
        <v>0</v>
      </c>
      <c r="CF301" s="121">
        <v>0</v>
      </c>
      <c r="CG301" s="121">
        <v>0</v>
      </c>
      <c r="CH301" s="121">
        <v>0</v>
      </c>
      <c r="CI301" s="95">
        <v>0</v>
      </c>
      <c r="CJ301" s="121">
        <v>0</v>
      </c>
      <c r="CK301" s="121">
        <v>0</v>
      </c>
      <c r="CL301" s="121">
        <v>0</v>
      </c>
    </row>
    <row r="302" spans="1:90" ht="13.2" customHeight="1" x14ac:dyDescent="0.25">
      <c r="A302" s="93" t="s">
        <v>1896</v>
      </c>
      <c r="B302" s="94" t="s">
        <v>1888</v>
      </c>
      <c r="C302" s="95">
        <v>0</v>
      </c>
      <c r="D302" s="95">
        <v>0</v>
      </c>
      <c r="E302" s="95">
        <v>0</v>
      </c>
      <c r="F302" s="95">
        <v>0</v>
      </c>
      <c r="G302" s="95">
        <v>0</v>
      </c>
      <c r="H302" s="95">
        <v>0</v>
      </c>
      <c r="I302" s="95">
        <v>0</v>
      </c>
      <c r="J302" s="95">
        <v>0</v>
      </c>
      <c r="K302" s="95">
        <v>0</v>
      </c>
      <c r="L302" s="95">
        <v>0</v>
      </c>
      <c r="M302" s="95">
        <v>0</v>
      </c>
      <c r="N302" s="95">
        <v>0</v>
      </c>
      <c r="O302" s="95">
        <v>0</v>
      </c>
      <c r="P302" s="95">
        <v>0</v>
      </c>
      <c r="Q302" s="95">
        <v>0</v>
      </c>
      <c r="R302" s="95">
        <v>0</v>
      </c>
      <c r="S302" s="95">
        <v>0</v>
      </c>
      <c r="T302" s="95">
        <v>0</v>
      </c>
      <c r="U302" s="95">
        <v>0</v>
      </c>
      <c r="V302" s="95">
        <v>0</v>
      </c>
      <c r="W302" s="95">
        <v>0</v>
      </c>
      <c r="X302" s="95">
        <v>0</v>
      </c>
      <c r="Y302" s="95">
        <v>0</v>
      </c>
      <c r="Z302" s="95">
        <v>0</v>
      </c>
      <c r="AA302" s="95">
        <v>0</v>
      </c>
      <c r="AB302" s="95">
        <v>0</v>
      </c>
      <c r="AC302" s="95">
        <v>0</v>
      </c>
      <c r="AD302" s="95">
        <v>0</v>
      </c>
      <c r="AE302" s="95">
        <v>0</v>
      </c>
      <c r="AF302" s="95">
        <v>0</v>
      </c>
      <c r="AG302" s="95">
        <v>0</v>
      </c>
      <c r="AH302" s="95">
        <v>0</v>
      </c>
      <c r="AI302" s="95">
        <v>0</v>
      </c>
      <c r="AJ302" s="95">
        <v>0</v>
      </c>
      <c r="AK302" s="95">
        <v>0</v>
      </c>
      <c r="AL302" s="95">
        <v>0</v>
      </c>
      <c r="AM302" s="95">
        <v>0</v>
      </c>
      <c r="AN302" s="95">
        <v>0</v>
      </c>
      <c r="AO302" s="95">
        <v>0</v>
      </c>
      <c r="AP302" s="95">
        <v>0</v>
      </c>
      <c r="AQ302" s="95">
        <v>0</v>
      </c>
      <c r="AR302" s="95">
        <v>0</v>
      </c>
      <c r="AS302" s="95">
        <v>0</v>
      </c>
      <c r="AT302" s="95">
        <v>0</v>
      </c>
      <c r="AU302" s="95">
        <v>0</v>
      </c>
      <c r="AV302" s="95">
        <v>0</v>
      </c>
      <c r="AW302" s="95">
        <v>0</v>
      </c>
      <c r="AX302" s="95">
        <v>0</v>
      </c>
      <c r="AY302" s="95">
        <v>0</v>
      </c>
      <c r="AZ302" s="95">
        <v>0</v>
      </c>
      <c r="BA302" s="95">
        <v>0</v>
      </c>
      <c r="BB302" s="95">
        <v>0</v>
      </c>
      <c r="BC302" s="95">
        <v>0</v>
      </c>
      <c r="BD302" s="95">
        <v>0</v>
      </c>
      <c r="BE302" s="95">
        <v>0</v>
      </c>
      <c r="BF302" s="95">
        <v>0</v>
      </c>
      <c r="BG302" s="95">
        <v>0</v>
      </c>
      <c r="BH302" s="95">
        <v>0</v>
      </c>
      <c r="BI302" s="95">
        <v>0</v>
      </c>
      <c r="BJ302" s="95">
        <v>0</v>
      </c>
      <c r="BK302" s="95">
        <v>0</v>
      </c>
      <c r="BL302" s="95">
        <v>0</v>
      </c>
      <c r="BM302" s="95">
        <v>0</v>
      </c>
      <c r="BN302" s="95">
        <v>0</v>
      </c>
      <c r="BO302" s="95">
        <v>0</v>
      </c>
      <c r="BP302" s="95">
        <v>0</v>
      </c>
      <c r="BQ302" s="95">
        <v>0</v>
      </c>
      <c r="BR302" s="121">
        <v>0</v>
      </c>
      <c r="BS302" s="95">
        <v>0</v>
      </c>
      <c r="BT302" s="95">
        <v>0</v>
      </c>
      <c r="BU302" s="95">
        <v>0</v>
      </c>
      <c r="BV302" s="95">
        <v>0</v>
      </c>
      <c r="BW302" s="95">
        <v>0</v>
      </c>
      <c r="BX302" s="95">
        <v>0</v>
      </c>
      <c r="BY302" s="95">
        <v>0</v>
      </c>
      <c r="BZ302" s="95">
        <v>0</v>
      </c>
      <c r="CA302" s="95">
        <v>0</v>
      </c>
      <c r="CB302" s="95">
        <v>0</v>
      </c>
      <c r="CC302" s="95">
        <v>0</v>
      </c>
      <c r="CD302" s="95">
        <v>0</v>
      </c>
      <c r="CE302" s="95">
        <v>0</v>
      </c>
      <c r="CF302" s="95">
        <v>0</v>
      </c>
      <c r="CG302" s="95">
        <v>0</v>
      </c>
      <c r="CH302" s="95">
        <v>0</v>
      </c>
      <c r="CI302" s="95">
        <v>0</v>
      </c>
      <c r="CJ302" s="95">
        <v>0</v>
      </c>
      <c r="CK302" s="95">
        <v>0</v>
      </c>
      <c r="CL302" s="95">
        <v>0</v>
      </c>
    </row>
    <row r="303" spans="1:90" ht="13.2" customHeight="1" x14ac:dyDescent="0.25">
      <c r="A303" s="93" t="s">
        <v>254</v>
      </c>
      <c r="B303" s="94" t="s">
        <v>255</v>
      </c>
      <c r="C303" s="95">
        <v>48434954.359999999</v>
      </c>
      <c r="D303" s="95">
        <v>3452320.17</v>
      </c>
      <c r="E303" s="95">
        <v>2869114.76</v>
      </c>
      <c r="F303" s="95">
        <v>3622383.27</v>
      </c>
      <c r="G303" s="95">
        <v>3204700.35</v>
      </c>
      <c r="H303" s="95">
        <v>7503716.9199999999</v>
      </c>
      <c r="I303" s="95">
        <v>4893725.0199999996</v>
      </c>
      <c r="J303" s="95">
        <v>7655972.8899999997</v>
      </c>
      <c r="K303" s="95">
        <v>4860070.01</v>
      </c>
      <c r="L303" s="95">
        <v>2277908.69</v>
      </c>
      <c r="M303" s="95">
        <v>23168498.890000001</v>
      </c>
      <c r="N303" s="95">
        <v>2280325.7200000002</v>
      </c>
      <c r="O303" s="95">
        <v>22425643.199999999</v>
      </c>
      <c r="P303" s="95">
        <v>5026675.3499999996</v>
      </c>
      <c r="Q303" s="95">
        <v>4314314.9800000004</v>
      </c>
      <c r="R303" s="95">
        <v>13638834.630000001</v>
      </c>
      <c r="S303" s="95">
        <v>2411820.64</v>
      </c>
      <c r="T303" s="95">
        <v>3156393.1</v>
      </c>
      <c r="U303" s="95">
        <v>1174324.27</v>
      </c>
      <c r="V303" s="95">
        <v>1304650.8500000001</v>
      </c>
      <c r="W303" s="95">
        <v>93993387.549999997</v>
      </c>
      <c r="X303" s="95">
        <v>2410342.3199999998</v>
      </c>
      <c r="Y303" s="95">
        <v>5193185.01</v>
      </c>
      <c r="Z303" s="95">
        <v>4568111.33</v>
      </c>
      <c r="AA303" s="95">
        <v>1738040.04</v>
      </c>
      <c r="AB303" s="95">
        <v>1660373.92</v>
      </c>
      <c r="AC303" s="95">
        <v>3825913.09</v>
      </c>
      <c r="AD303" s="95">
        <v>35183778.640000001</v>
      </c>
      <c r="AE303" s="95">
        <v>7167424.2400000002</v>
      </c>
      <c r="AF303" s="95">
        <v>2810138.58</v>
      </c>
      <c r="AG303" s="95">
        <v>7205829.6699999999</v>
      </c>
      <c r="AH303" s="95">
        <v>26395725.379999999</v>
      </c>
      <c r="AI303" s="95">
        <v>2643465.59</v>
      </c>
      <c r="AJ303" s="95">
        <v>3275109.29</v>
      </c>
      <c r="AK303" s="95">
        <v>119948630.15000001</v>
      </c>
      <c r="AL303" s="95">
        <v>1839494.21</v>
      </c>
      <c r="AM303" s="95">
        <v>4593262.66</v>
      </c>
      <c r="AN303" s="95">
        <v>12671196.710000001</v>
      </c>
      <c r="AO303" s="95">
        <v>7110744.2800000003</v>
      </c>
      <c r="AP303" s="95">
        <v>2212926.63</v>
      </c>
      <c r="AQ303" s="95">
        <v>777862.05</v>
      </c>
      <c r="AR303" s="95">
        <v>15583983.08</v>
      </c>
      <c r="AS303" s="95">
        <v>2290176.56</v>
      </c>
      <c r="AT303" s="95">
        <v>8871009.9900000002</v>
      </c>
      <c r="AU303" s="95">
        <v>11544934.789999999</v>
      </c>
      <c r="AV303" s="95">
        <v>1441797.9</v>
      </c>
      <c r="AW303" s="95">
        <v>1588539.39</v>
      </c>
      <c r="AX303" s="95">
        <v>3057845.02</v>
      </c>
      <c r="AY303" s="95">
        <v>5360066</v>
      </c>
      <c r="AZ303" s="95">
        <v>158396.96</v>
      </c>
      <c r="BA303" s="95">
        <v>17700531.670000002</v>
      </c>
      <c r="BB303" s="95">
        <v>2566450.52</v>
      </c>
      <c r="BC303" s="95">
        <v>33470167.420000002</v>
      </c>
      <c r="BD303" s="95">
        <v>19283966.59</v>
      </c>
      <c r="BE303" s="95">
        <v>7868150.1200000001</v>
      </c>
      <c r="BF303" s="95">
        <v>7320328.1100000003</v>
      </c>
      <c r="BG303" s="95">
        <v>56586880.210000001</v>
      </c>
      <c r="BH303" s="95">
        <v>1468298.48</v>
      </c>
      <c r="BI303" s="95">
        <v>3400624.82</v>
      </c>
      <c r="BJ303" s="95">
        <v>9290178.3200000003</v>
      </c>
      <c r="BK303" s="95">
        <v>3377737.4</v>
      </c>
      <c r="BL303" s="95">
        <v>21779111.440000001</v>
      </c>
      <c r="BM303" s="95">
        <v>11425189.85</v>
      </c>
      <c r="BN303" s="95">
        <v>7154681.3700000001</v>
      </c>
      <c r="BO303" s="95">
        <v>17776461.699999999</v>
      </c>
      <c r="BP303" s="95">
        <v>7839607.5800000001</v>
      </c>
      <c r="BQ303" s="95">
        <v>5435967.7400000002</v>
      </c>
      <c r="BR303" s="95">
        <v>86179061.409999996</v>
      </c>
      <c r="BS303" s="121">
        <v>8912756.6500000004</v>
      </c>
      <c r="BT303" s="95">
        <v>9857136.7400000002</v>
      </c>
      <c r="BU303" s="121">
        <v>46296927</v>
      </c>
      <c r="BV303" s="95">
        <v>747729.11</v>
      </c>
      <c r="BW303" s="95">
        <v>10271550.09</v>
      </c>
      <c r="BX303" s="121">
        <v>17346947.32</v>
      </c>
      <c r="BY303" s="95">
        <v>4595628.84</v>
      </c>
      <c r="BZ303" s="95">
        <v>10627328.060000001</v>
      </c>
      <c r="CA303" s="121">
        <v>1656255.23</v>
      </c>
      <c r="CB303" s="95">
        <v>9390058.0600000005</v>
      </c>
      <c r="CC303" s="121">
        <v>20123655.93</v>
      </c>
      <c r="CD303" s="121">
        <v>5912685.5899999999</v>
      </c>
      <c r="CE303" s="121">
        <v>8010614.6799999997</v>
      </c>
      <c r="CF303" s="95">
        <v>3482692.62</v>
      </c>
      <c r="CG303" s="121">
        <v>6153964.0199999996</v>
      </c>
      <c r="CH303" s="95">
        <v>5466426.4199999999</v>
      </c>
      <c r="CI303" s="95">
        <v>4564515.37</v>
      </c>
      <c r="CJ303" s="95">
        <v>17304938.010000002</v>
      </c>
      <c r="CK303" s="95">
        <v>5674434.4699999997</v>
      </c>
      <c r="CL303" s="95">
        <v>2438425.4</v>
      </c>
    </row>
    <row r="304" spans="1:90" ht="13.2" customHeight="1" x14ac:dyDescent="0.25">
      <c r="A304" s="93" t="s">
        <v>256</v>
      </c>
      <c r="B304" s="94" t="s">
        <v>257</v>
      </c>
      <c r="C304" s="95">
        <v>17789269.289999999</v>
      </c>
      <c r="D304" s="95">
        <v>1218977.06</v>
      </c>
      <c r="E304" s="95">
        <v>844855.79</v>
      </c>
      <c r="F304" s="95">
        <v>484549.55</v>
      </c>
      <c r="G304" s="95">
        <v>1760626.6</v>
      </c>
      <c r="H304" s="95">
        <v>2656193.0699999998</v>
      </c>
      <c r="I304" s="95">
        <v>746646.55</v>
      </c>
      <c r="J304" s="95">
        <v>5521974.3099999996</v>
      </c>
      <c r="K304" s="95">
        <v>972015.09</v>
      </c>
      <c r="L304" s="95">
        <v>264273.89</v>
      </c>
      <c r="M304" s="95">
        <v>17108446.780000001</v>
      </c>
      <c r="N304" s="95">
        <v>682635.23</v>
      </c>
      <c r="O304" s="95">
        <v>18829967.02</v>
      </c>
      <c r="P304" s="95">
        <v>1000631.52</v>
      </c>
      <c r="Q304" s="95">
        <v>2057757.39</v>
      </c>
      <c r="R304" s="95">
        <v>5549011.1500000004</v>
      </c>
      <c r="S304" s="95">
        <v>333669.8</v>
      </c>
      <c r="T304" s="95">
        <v>910426.38</v>
      </c>
      <c r="U304" s="95">
        <v>585744.51</v>
      </c>
      <c r="V304" s="95">
        <v>303528.3</v>
      </c>
      <c r="W304" s="95">
        <v>87829712.819999993</v>
      </c>
      <c r="X304" s="95">
        <v>714334.09</v>
      </c>
      <c r="Y304" s="95">
        <v>2860065.41</v>
      </c>
      <c r="Z304" s="95">
        <v>2705467.98</v>
      </c>
      <c r="AA304" s="95">
        <v>389780.93</v>
      </c>
      <c r="AB304" s="95">
        <v>413782.81</v>
      </c>
      <c r="AC304" s="95">
        <v>1343962.46</v>
      </c>
      <c r="AD304" s="95">
        <v>7535282.7999999998</v>
      </c>
      <c r="AE304" s="95">
        <v>1650737.8</v>
      </c>
      <c r="AF304" s="95">
        <v>1383255.14</v>
      </c>
      <c r="AG304" s="95">
        <v>3102175.95</v>
      </c>
      <c r="AH304" s="95">
        <v>5103069.49</v>
      </c>
      <c r="AI304" s="95">
        <v>1232348.8500000001</v>
      </c>
      <c r="AJ304" s="95">
        <v>845849.74</v>
      </c>
      <c r="AK304" s="95">
        <v>161028996.61000001</v>
      </c>
      <c r="AL304" s="95">
        <v>909649</v>
      </c>
      <c r="AM304" s="95">
        <v>1954628.1</v>
      </c>
      <c r="AN304" s="95">
        <v>10372554.74</v>
      </c>
      <c r="AO304" s="95">
        <v>4249083.37</v>
      </c>
      <c r="AP304" s="95">
        <v>932861.3</v>
      </c>
      <c r="AQ304" s="95">
        <v>237190.16</v>
      </c>
      <c r="AR304" s="95">
        <v>7878362.8600000003</v>
      </c>
      <c r="AS304" s="95">
        <v>827757.9</v>
      </c>
      <c r="AT304" s="95">
        <v>1818385.33</v>
      </c>
      <c r="AU304" s="95">
        <v>2612847.2599999998</v>
      </c>
      <c r="AV304" s="95">
        <v>811134.93</v>
      </c>
      <c r="AW304" s="95">
        <v>1159542.8999999999</v>
      </c>
      <c r="AX304" s="95">
        <v>639424.06999999995</v>
      </c>
      <c r="AY304" s="95">
        <v>2164700.75</v>
      </c>
      <c r="AZ304" s="95">
        <v>86450</v>
      </c>
      <c r="BA304" s="95">
        <v>2969955</v>
      </c>
      <c r="BB304" s="95">
        <v>1156712.94</v>
      </c>
      <c r="BC304" s="95">
        <v>12762536.25</v>
      </c>
      <c r="BD304" s="95">
        <v>6460710</v>
      </c>
      <c r="BE304" s="95">
        <v>1151929.3999999999</v>
      </c>
      <c r="BF304" s="95">
        <v>1222929.6499999999</v>
      </c>
      <c r="BG304" s="95">
        <v>80279812.420000002</v>
      </c>
      <c r="BH304" s="95">
        <v>853082.8</v>
      </c>
      <c r="BI304" s="95">
        <v>2334479.4</v>
      </c>
      <c r="BJ304" s="95">
        <v>1707397.8</v>
      </c>
      <c r="BK304" s="95">
        <v>991742.9</v>
      </c>
      <c r="BL304" s="95">
        <v>17043467.34</v>
      </c>
      <c r="BM304" s="95">
        <v>5103246.87</v>
      </c>
      <c r="BN304" s="95">
        <v>1551758.89</v>
      </c>
      <c r="BO304" s="95">
        <v>11700915.6</v>
      </c>
      <c r="BP304" s="95">
        <v>4869833.95</v>
      </c>
      <c r="BQ304" s="95">
        <v>1393295.85</v>
      </c>
      <c r="BR304" s="95">
        <v>181065566.28999999</v>
      </c>
      <c r="BS304" s="95">
        <v>3301430.36</v>
      </c>
      <c r="BT304" s="95">
        <v>4171675.78</v>
      </c>
      <c r="BU304" s="95">
        <v>26089086.27</v>
      </c>
      <c r="BV304" s="95">
        <v>279343.68</v>
      </c>
      <c r="BW304" s="95">
        <v>2828514.33</v>
      </c>
      <c r="BX304" s="95">
        <v>6939971.8499999996</v>
      </c>
      <c r="BY304" s="95">
        <v>2166937.77</v>
      </c>
      <c r="BZ304" s="95">
        <v>2073672.52</v>
      </c>
      <c r="CA304" s="95">
        <v>711793.15</v>
      </c>
      <c r="CB304" s="95">
        <v>3123908.92</v>
      </c>
      <c r="CC304" s="95">
        <v>7394502.4000000004</v>
      </c>
      <c r="CD304" s="95">
        <v>2650319.8199999998</v>
      </c>
      <c r="CE304" s="95">
        <v>2313892.2400000002</v>
      </c>
      <c r="CF304" s="95">
        <v>1292088.26</v>
      </c>
      <c r="CG304" s="95">
        <v>1245565.8700000001</v>
      </c>
      <c r="CH304" s="95">
        <v>1484544.87</v>
      </c>
      <c r="CI304" s="95">
        <v>1802330.27</v>
      </c>
      <c r="CJ304" s="95">
        <v>6652983.0999999996</v>
      </c>
      <c r="CK304" s="95">
        <v>1963983.3</v>
      </c>
      <c r="CL304" s="95">
        <v>737232.25</v>
      </c>
    </row>
    <row r="305" spans="1:90" ht="13.2" customHeight="1" x14ac:dyDescent="0.25">
      <c r="A305" s="93" t="s">
        <v>258</v>
      </c>
      <c r="B305" s="94" t="s">
        <v>259</v>
      </c>
      <c r="C305" s="95">
        <v>30470013.190000001</v>
      </c>
      <c r="D305" s="95">
        <v>482201.25</v>
      </c>
      <c r="E305" s="95">
        <v>1536890.5</v>
      </c>
      <c r="F305" s="95">
        <v>849386.2</v>
      </c>
      <c r="G305" s="95">
        <v>1741872</v>
      </c>
      <c r="H305" s="95">
        <v>3876356</v>
      </c>
      <c r="I305" s="95">
        <v>1228370.3999999999</v>
      </c>
      <c r="J305" s="95">
        <v>2878100.21</v>
      </c>
      <c r="K305" s="95">
        <v>3037843.3</v>
      </c>
      <c r="L305" s="95">
        <v>615465</v>
      </c>
      <c r="M305" s="95">
        <v>13610462</v>
      </c>
      <c r="N305" s="95">
        <v>3172183.4</v>
      </c>
      <c r="O305" s="95">
        <v>7596686.0499999998</v>
      </c>
      <c r="P305" s="95">
        <v>2318855.75</v>
      </c>
      <c r="Q305" s="95">
        <v>1967017</v>
      </c>
      <c r="R305" s="95">
        <v>6888239.25</v>
      </c>
      <c r="S305" s="95">
        <v>840014</v>
      </c>
      <c r="T305" s="95">
        <v>301533</v>
      </c>
      <c r="U305" s="95">
        <v>406945</v>
      </c>
      <c r="V305" s="95">
        <v>639453</v>
      </c>
      <c r="W305" s="95">
        <v>13618012.34</v>
      </c>
      <c r="X305" s="95">
        <v>721330.2</v>
      </c>
      <c r="Y305" s="95">
        <v>1641753.32</v>
      </c>
      <c r="Z305" s="95">
        <v>1314640</v>
      </c>
      <c r="AA305" s="95">
        <v>1044772</v>
      </c>
      <c r="AB305" s="95">
        <v>423970</v>
      </c>
      <c r="AC305" s="95">
        <v>2378221.75</v>
      </c>
      <c r="AD305" s="95">
        <v>9727692.2799999993</v>
      </c>
      <c r="AE305" s="95">
        <v>839117</v>
      </c>
      <c r="AF305" s="95">
        <v>1767698</v>
      </c>
      <c r="AG305" s="95">
        <v>4267115.8</v>
      </c>
      <c r="AH305" s="95">
        <v>2298263.1</v>
      </c>
      <c r="AI305" s="95">
        <v>1636321.6</v>
      </c>
      <c r="AJ305" s="95">
        <v>1414117</v>
      </c>
      <c r="AK305" s="95">
        <v>83190437.609999999</v>
      </c>
      <c r="AL305" s="95">
        <v>784776.75</v>
      </c>
      <c r="AM305" s="95">
        <v>2396068</v>
      </c>
      <c r="AN305" s="95">
        <v>2424613</v>
      </c>
      <c r="AO305" s="95">
        <v>1963989.05</v>
      </c>
      <c r="AP305" s="95">
        <v>847216</v>
      </c>
      <c r="AQ305" s="95">
        <v>325513</v>
      </c>
      <c r="AR305" s="95">
        <v>4760332.37</v>
      </c>
      <c r="AS305" s="95">
        <v>1246247.47</v>
      </c>
      <c r="AT305" s="95">
        <v>3137760</v>
      </c>
      <c r="AU305" s="95">
        <v>6301059.5</v>
      </c>
      <c r="AV305" s="95">
        <v>569870</v>
      </c>
      <c r="AW305" s="95">
        <v>1198164</v>
      </c>
      <c r="AX305" s="95">
        <v>1476555.39</v>
      </c>
      <c r="AY305" s="95">
        <v>1746157</v>
      </c>
      <c r="AZ305" s="95">
        <v>9210</v>
      </c>
      <c r="BA305" s="95">
        <v>861252.37</v>
      </c>
      <c r="BB305" s="95">
        <v>1128400.8</v>
      </c>
      <c r="BC305" s="95">
        <v>4561413.5</v>
      </c>
      <c r="BD305" s="95">
        <v>4387320.8499999996</v>
      </c>
      <c r="BE305" s="95">
        <v>2825221</v>
      </c>
      <c r="BF305" s="95">
        <v>3212713</v>
      </c>
      <c r="BG305" s="95">
        <v>12652467.050000001</v>
      </c>
      <c r="BH305" s="95">
        <v>446483.97</v>
      </c>
      <c r="BI305" s="95">
        <v>2082713.78</v>
      </c>
      <c r="BJ305" s="95">
        <v>1167890</v>
      </c>
      <c r="BK305" s="95">
        <v>1478684.7</v>
      </c>
      <c r="BL305" s="95">
        <v>6344567.9800000004</v>
      </c>
      <c r="BM305" s="95">
        <v>4698030.09</v>
      </c>
      <c r="BN305" s="95">
        <v>2865968</v>
      </c>
      <c r="BO305" s="95">
        <v>6733368.4000000004</v>
      </c>
      <c r="BP305" s="95">
        <v>2020042.2</v>
      </c>
      <c r="BQ305" s="95">
        <v>5485593.5</v>
      </c>
      <c r="BR305" s="95">
        <v>6114028</v>
      </c>
      <c r="BS305" s="95">
        <v>7078483</v>
      </c>
      <c r="BT305" s="95">
        <v>4566356.5</v>
      </c>
      <c r="BU305" s="121">
        <v>12145359.720000001</v>
      </c>
      <c r="BV305" s="95">
        <v>23970.5</v>
      </c>
      <c r="BW305" s="95">
        <v>4041413.5</v>
      </c>
      <c r="BX305" s="95">
        <v>5875107</v>
      </c>
      <c r="BY305" s="95">
        <v>2630597</v>
      </c>
      <c r="BZ305" s="95">
        <v>3293403</v>
      </c>
      <c r="CA305" s="95">
        <v>1687908.5</v>
      </c>
      <c r="CB305" s="95">
        <v>3758779.5</v>
      </c>
      <c r="CC305" s="95">
        <v>6971556.0199999996</v>
      </c>
      <c r="CD305" s="121">
        <v>2993118</v>
      </c>
      <c r="CE305" s="95">
        <v>1547317</v>
      </c>
      <c r="CF305" s="95">
        <v>975587</v>
      </c>
      <c r="CG305" s="95">
        <v>1478169.22</v>
      </c>
      <c r="CH305" s="95">
        <v>3602178.25</v>
      </c>
      <c r="CI305" s="95">
        <v>3419615</v>
      </c>
      <c r="CJ305" s="95">
        <v>7938591.9000000004</v>
      </c>
      <c r="CK305" s="95">
        <v>1590637</v>
      </c>
      <c r="CL305" s="95">
        <v>1393986.44</v>
      </c>
    </row>
    <row r="306" spans="1:90" ht="13.2" customHeight="1" x14ac:dyDescent="0.25">
      <c r="A306" s="93" t="s">
        <v>260</v>
      </c>
      <c r="B306" s="94" t="s">
        <v>261</v>
      </c>
      <c r="C306" s="95">
        <v>3182436.15</v>
      </c>
      <c r="D306" s="95">
        <v>380709.25</v>
      </c>
      <c r="E306" s="95">
        <v>338018</v>
      </c>
      <c r="F306" s="95">
        <v>315498.5</v>
      </c>
      <c r="G306" s="95">
        <v>541990.28</v>
      </c>
      <c r="H306" s="95">
        <v>369775.47</v>
      </c>
      <c r="I306" s="95">
        <v>290000</v>
      </c>
      <c r="J306" s="95">
        <v>623411.46</v>
      </c>
      <c r="K306" s="95">
        <v>753220.9</v>
      </c>
      <c r="L306" s="95">
        <v>959248</v>
      </c>
      <c r="M306" s="95">
        <v>1676539</v>
      </c>
      <c r="N306" s="95">
        <v>90793.08</v>
      </c>
      <c r="O306" s="95">
        <v>2460083.98</v>
      </c>
      <c r="P306" s="95">
        <v>687372.6</v>
      </c>
      <c r="Q306" s="95">
        <v>767159.04</v>
      </c>
      <c r="R306" s="95">
        <v>679782.1</v>
      </c>
      <c r="S306" s="95">
        <v>332140.34000000003</v>
      </c>
      <c r="T306" s="95">
        <v>130051.6</v>
      </c>
      <c r="U306" s="95">
        <v>1000912.95</v>
      </c>
      <c r="V306" s="95">
        <v>574199</v>
      </c>
      <c r="W306" s="95">
        <v>10957227.890000001</v>
      </c>
      <c r="X306" s="95">
        <v>314670.7</v>
      </c>
      <c r="Y306" s="95">
        <v>1574447</v>
      </c>
      <c r="Z306" s="95">
        <v>686834.46</v>
      </c>
      <c r="AA306" s="95">
        <v>277190.15000000002</v>
      </c>
      <c r="AB306" s="95">
        <v>234875.4</v>
      </c>
      <c r="AC306" s="95">
        <v>1077358.57</v>
      </c>
      <c r="AD306" s="95">
        <v>3605360.94</v>
      </c>
      <c r="AE306" s="95">
        <v>689650.37</v>
      </c>
      <c r="AF306" s="95">
        <v>1014606</v>
      </c>
      <c r="AG306" s="95">
        <v>2337982.7999999998</v>
      </c>
      <c r="AH306" s="95">
        <v>666170</v>
      </c>
      <c r="AI306" s="95">
        <v>1451749.92</v>
      </c>
      <c r="AJ306" s="95">
        <v>1010735.5</v>
      </c>
      <c r="AK306" s="95">
        <v>11124214.43</v>
      </c>
      <c r="AL306" s="95">
        <v>1467361.1</v>
      </c>
      <c r="AM306" s="95">
        <v>945239.7</v>
      </c>
      <c r="AN306" s="95">
        <v>2273504.83</v>
      </c>
      <c r="AO306" s="95">
        <v>1996215.96</v>
      </c>
      <c r="AP306" s="95">
        <v>687599.7</v>
      </c>
      <c r="AQ306" s="95">
        <v>124878.59</v>
      </c>
      <c r="AR306" s="95">
        <v>5873847.4199999999</v>
      </c>
      <c r="AS306" s="95">
        <v>1178260.8999999999</v>
      </c>
      <c r="AT306" s="95">
        <v>450670</v>
      </c>
      <c r="AU306" s="95">
        <v>2101874.04</v>
      </c>
      <c r="AV306" s="95">
        <v>92775</v>
      </c>
      <c r="AW306" s="95">
        <v>267823.82</v>
      </c>
      <c r="AX306" s="95">
        <v>776109.27</v>
      </c>
      <c r="AY306" s="95">
        <v>501806</v>
      </c>
      <c r="AZ306" s="95">
        <v>124947.75</v>
      </c>
      <c r="BA306" s="95">
        <v>1391415.6</v>
      </c>
      <c r="BB306" s="95">
        <v>531944.5</v>
      </c>
      <c r="BC306" s="95">
        <v>1208680.82</v>
      </c>
      <c r="BD306" s="95">
        <v>507160.1</v>
      </c>
      <c r="BE306" s="95">
        <v>405125</v>
      </c>
      <c r="BF306" s="95">
        <v>242415.48</v>
      </c>
      <c r="BG306" s="95">
        <v>6119020.8300000001</v>
      </c>
      <c r="BH306" s="95">
        <v>358560.25</v>
      </c>
      <c r="BI306" s="95">
        <v>1261022</v>
      </c>
      <c r="BJ306" s="95">
        <v>668780</v>
      </c>
      <c r="BK306" s="95">
        <v>369327.16</v>
      </c>
      <c r="BL306" s="95">
        <v>3253370.26</v>
      </c>
      <c r="BM306" s="95">
        <v>3358730.71</v>
      </c>
      <c r="BN306" s="95">
        <v>573769</v>
      </c>
      <c r="BO306" s="95">
        <v>1383756.33</v>
      </c>
      <c r="BP306" s="95">
        <v>1684406.6</v>
      </c>
      <c r="BQ306" s="95">
        <v>2305150.79</v>
      </c>
      <c r="BR306" s="95">
        <v>12709819.619999999</v>
      </c>
      <c r="BS306" s="95">
        <v>1277373.22</v>
      </c>
      <c r="BT306" s="95">
        <v>232735</v>
      </c>
      <c r="BU306" s="95">
        <v>5957995.3399999999</v>
      </c>
      <c r="BV306" s="95">
        <v>372121</v>
      </c>
      <c r="BW306" s="95">
        <v>683395.38</v>
      </c>
      <c r="BX306" s="95">
        <v>1909743.28</v>
      </c>
      <c r="BY306" s="95">
        <v>464979.3</v>
      </c>
      <c r="BZ306" s="95">
        <v>545101.19999999995</v>
      </c>
      <c r="CA306" s="95">
        <v>444845</v>
      </c>
      <c r="CB306" s="95">
        <v>1100771</v>
      </c>
      <c r="CC306" s="95">
        <v>3266309</v>
      </c>
      <c r="CD306" s="95">
        <v>673751</v>
      </c>
      <c r="CE306" s="95">
        <v>843862.23</v>
      </c>
      <c r="CF306" s="95">
        <v>731879</v>
      </c>
      <c r="CG306" s="95">
        <v>740587.38</v>
      </c>
      <c r="CH306" s="121">
        <v>481524.35</v>
      </c>
      <c r="CI306" s="95">
        <v>1293715.49</v>
      </c>
      <c r="CJ306" s="95">
        <v>3749744.5</v>
      </c>
      <c r="CK306" s="95">
        <v>429620</v>
      </c>
      <c r="CL306" s="121">
        <v>323020.12</v>
      </c>
    </row>
    <row r="307" spans="1:90" ht="13.2" customHeight="1" x14ac:dyDescent="0.25">
      <c r="A307" s="93" t="s">
        <v>262</v>
      </c>
      <c r="B307" s="94" t="s">
        <v>263</v>
      </c>
      <c r="C307" s="95">
        <v>3820763.84</v>
      </c>
      <c r="D307" s="95">
        <v>1563484.9</v>
      </c>
      <c r="E307" s="95">
        <v>51384.61</v>
      </c>
      <c r="F307" s="95">
        <v>137814.01</v>
      </c>
      <c r="G307" s="95">
        <v>136317</v>
      </c>
      <c r="H307" s="95">
        <v>329591.8</v>
      </c>
      <c r="I307" s="95">
        <v>273352.77</v>
      </c>
      <c r="J307" s="95">
        <v>625763.55000000005</v>
      </c>
      <c r="K307" s="95">
        <v>385861.79</v>
      </c>
      <c r="L307" s="95">
        <v>0</v>
      </c>
      <c r="M307" s="95">
        <v>8229065.25</v>
      </c>
      <c r="N307" s="95">
        <v>366897.96</v>
      </c>
      <c r="O307" s="95">
        <v>2303184.9900000002</v>
      </c>
      <c r="P307" s="95">
        <v>73562.38</v>
      </c>
      <c r="Q307" s="95">
        <v>259309.49</v>
      </c>
      <c r="R307" s="95">
        <v>2950947.24</v>
      </c>
      <c r="S307" s="95">
        <v>285828.03999999998</v>
      </c>
      <c r="T307" s="95">
        <v>700426.2</v>
      </c>
      <c r="U307" s="95">
        <v>3015865.71</v>
      </c>
      <c r="V307" s="95">
        <v>635995.42000000004</v>
      </c>
      <c r="W307" s="95">
        <v>14055874.4</v>
      </c>
      <c r="X307" s="95">
        <v>208396.2</v>
      </c>
      <c r="Y307" s="95">
        <v>437721.4</v>
      </c>
      <c r="Z307" s="95">
        <v>611807.32999999996</v>
      </c>
      <c r="AA307" s="95">
        <v>97035.16</v>
      </c>
      <c r="AB307" s="95">
        <v>200628.82</v>
      </c>
      <c r="AC307" s="95">
        <v>31366.54</v>
      </c>
      <c r="AD307" s="95">
        <v>2120635.04</v>
      </c>
      <c r="AE307" s="95">
        <v>443566.15</v>
      </c>
      <c r="AF307" s="95">
        <v>743794.57</v>
      </c>
      <c r="AG307" s="95">
        <v>816130.49</v>
      </c>
      <c r="AH307" s="95">
        <v>1621239.48</v>
      </c>
      <c r="AI307" s="95">
        <v>307040.78999999998</v>
      </c>
      <c r="AJ307" s="95">
        <v>224531.12</v>
      </c>
      <c r="AK307" s="95">
        <v>25030232.690000001</v>
      </c>
      <c r="AL307" s="95">
        <v>436252.04</v>
      </c>
      <c r="AM307" s="95">
        <v>228374.36</v>
      </c>
      <c r="AN307" s="95">
        <v>558211.37</v>
      </c>
      <c r="AO307" s="95">
        <v>1288003.45</v>
      </c>
      <c r="AP307" s="95">
        <v>608581.56000000006</v>
      </c>
      <c r="AQ307" s="95">
        <v>11977</v>
      </c>
      <c r="AR307" s="95">
        <v>5112812.41</v>
      </c>
      <c r="AS307" s="95">
        <v>375815.04</v>
      </c>
      <c r="AT307" s="95">
        <v>556580.12</v>
      </c>
      <c r="AU307" s="95">
        <v>1873463.78</v>
      </c>
      <c r="AV307" s="95">
        <v>166436</v>
      </c>
      <c r="AW307" s="95">
        <v>77607.86</v>
      </c>
      <c r="AX307" s="95">
        <v>264307.39</v>
      </c>
      <c r="AY307" s="95">
        <v>358981</v>
      </c>
      <c r="AZ307" s="95">
        <v>98589.39</v>
      </c>
      <c r="BA307" s="95">
        <v>618463.66</v>
      </c>
      <c r="BB307" s="95">
        <v>224425.2</v>
      </c>
      <c r="BC307" s="95">
        <v>2650820.7200000002</v>
      </c>
      <c r="BD307" s="95">
        <v>469042</v>
      </c>
      <c r="BE307" s="95">
        <v>719277.9</v>
      </c>
      <c r="BF307" s="95">
        <v>343970.84</v>
      </c>
      <c r="BG307" s="95">
        <v>18883452.239999998</v>
      </c>
      <c r="BH307" s="95">
        <v>54722.6</v>
      </c>
      <c r="BI307" s="95">
        <v>1590839.42</v>
      </c>
      <c r="BJ307" s="95">
        <v>694829.85</v>
      </c>
      <c r="BK307" s="95">
        <v>269527.59000000003</v>
      </c>
      <c r="BL307" s="95">
        <v>4289929.3899999997</v>
      </c>
      <c r="BM307" s="95">
        <v>1157900</v>
      </c>
      <c r="BN307" s="95">
        <v>410042.01</v>
      </c>
      <c r="BO307" s="95">
        <v>1975259.42</v>
      </c>
      <c r="BP307" s="95">
        <v>1181461.26</v>
      </c>
      <c r="BQ307" s="95">
        <v>1199462.73</v>
      </c>
      <c r="BR307" s="121">
        <v>13983755.57</v>
      </c>
      <c r="BS307" s="95">
        <v>1017669.07</v>
      </c>
      <c r="BT307" s="95">
        <v>10200</v>
      </c>
      <c r="BU307" s="121">
        <v>3445031.76</v>
      </c>
      <c r="BV307" s="95">
        <v>567174.48</v>
      </c>
      <c r="BW307" s="95">
        <v>778874.82</v>
      </c>
      <c r="BX307" s="121">
        <v>2006225.79</v>
      </c>
      <c r="BY307" s="95">
        <v>216367</v>
      </c>
      <c r="BZ307" s="95">
        <v>650342.04</v>
      </c>
      <c r="CA307" s="95">
        <v>122358.3</v>
      </c>
      <c r="CB307" s="95">
        <v>500059.05</v>
      </c>
      <c r="CC307" s="95">
        <v>639389.41</v>
      </c>
      <c r="CD307" s="95">
        <v>330680.69</v>
      </c>
      <c r="CE307" s="95">
        <v>411225.83</v>
      </c>
      <c r="CF307" s="95">
        <v>435932.4</v>
      </c>
      <c r="CG307" s="95">
        <v>475144.64</v>
      </c>
      <c r="CH307" s="95">
        <v>160499.94</v>
      </c>
      <c r="CI307" s="121">
        <v>287547.07</v>
      </c>
      <c r="CJ307" s="121">
        <v>2509909.62</v>
      </c>
      <c r="CK307" s="95">
        <v>979708.52</v>
      </c>
      <c r="CL307" s="95">
        <v>130257.73</v>
      </c>
    </row>
    <row r="308" spans="1:90" ht="13.2" customHeight="1" x14ac:dyDescent="0.25">
      <c r="A308" s="93" t="s">
        <v>264</v>
      </c>
      <c r="B308" s="94" t="s">
        <v>265</v>
      </c>
      <c r="C308" s="95">
        <v>4180208.78</v>
      </c>
      <c r="D308" s="95">
        <v>336110</v>
      </c>
      <c r="E308" s="95">
        <v>37800</v>
      </c>
      <c r="F308" s="95">
        <v>315840</v>
      </c>
      <c r="G308" s="95">
        <v>129230</v>
      </c>
      <c r="H308" s="95">
        <v>594951</v>
      </c>
      <c r="I308" s="95">
        <v>0</v>
      </c>
      <c r="J308" s="95">
        <v>372423.65</v>
      </c>
      <c r="K308" s="95">
        <v>1356713</v>
      </c>
      <c r="L308" s="95">
        <v>250040</v>
      </c>
      <c r="M308" s="95">
        <v>2851349</v>
      </c>
      <c r="N308" s="95">
        <v>749186.74</v>
      </c>
      <c r="O308" s="95">
        <v>845170</v>
      </c>
      <c r="P308" s="95">
        <v>292200</v>
      </c>
      <c r="Q308" s="95">
        <v>355850</v>
      </c>
      <c r="R308" s="95">
        <v>829770</v>
      </c>
      <c r="S308" s="95">
        <v>45900</v>
      </c>
      <c r="T308" s="95">
        <v>117500</v>
      </c>
      <c r="U308" s="95">
        <v>2605360</v>
      </c>
      <c r="V308" s="95">
        <v>-278210</v>
      </c>
      <c r="W308" s="95">
        <v>2733798.03</v>
      </c>
      <c r="X308" s="95">
        <v>16450</v>
      </c>
      <c r="Y308" s="95">
        <v>360900</v>
      </c>
      <c r="Z308" s="95">
        <v>1519110</v>
      </c>
      <c r="AA308" s="95">
        <v>30840</v>
      </c>
      <c r="AB308" s="95">
        <v>124900</v>
      </c>
      <c r="AC308" s="95">
        <v>387972</v>
      </c>
      <c r="AD308" s="95">
        <v>2304129</v>
      </c>
      <c r="AE308" s="95">
        <v>17500</v>
      </c>
      <c r="AF308" s="95">
        <v>122840</v>
      </c>
      <c r="AG308" s="95">
        <v>1084700</v>
      </c>
      <c r="AH308" s="95">
        <v>568740</v>
      </c>
      <c r="AI308" s="95">
        <v>55100</v>
      </c>
      <c r="AJ308" s="95">
        <v>112370</v>
      </c>
      <c r="AK308" s="95">
        <v>7774541</v>
      </c>
      <c r="AL308" s="95">
        <v>270866</v>
      </c>
      <c r="AM308" s="95">
        <v>384150</v>
      </c>
      <c r="AN308" s="95">
        <v>891954</v>
      </c>
      <c r="AO308" s="95">
        <v>837510</v>
      </c>
      <c r="AP308" s="95">
        <v>720030</v>
      </c>
      <c r="AQ308" s="95">
        <v>68643.929999999993</v>
      </c>
      <c r="AR308" s="95">
        <v>8152824.29</v>
      </c>
      <c r="AS308" s="95">
        <v>454021.1</v>
      </c>
      <c r="AT308" s="95">
        <v>446910</v>
      </c>
      <c r="AU308" s="95">
        <v>682126.3</v>
      </c>
      <c r="AV308" s="95">
        <v>289300</v>
      </c>
      <c r="AW308" s="95">
        <v>237749</v>
      </c>
      <c r="AX308" s="95">
        <v>34600</v>
      </c>
      <c r="AY308" s="95">
        <v>255593</v>
      </c>
      <c r="AZ308" s="95">
        <v>0</v>
      </c>
      <c r="BA308" s="95">
        <v>712100</v>
      </c>
      <c r="BB308" s="95">
        <v>79965</v>
      </c>
      <c r="BC308" s="95">
        <v>705000</v>
      </c>
      <c r="BD308" s="95">
        <v>2568000</v>
      </c>
      <c r="BE308" s="95">
        <v>339518</v>
      </c>
      <c r="BF308" s="95">
        <v>59870</v>
      </c>
      <c r="BG308" s="95">
        <v>3291006.1</v>
      </c>
      <c r="BH308" s="95">
        <v>85684</v>
      </c>
      <c r="BI308" s="95">
        <v>1023213.55</v>
      </c>
      <c r="BJ308" s="95">
        <v>450863.44</v>
      </c>
      <c r="BK308" s="95">
        <v>25000</v>
      </c>
      <c r="BL308" s="95">
        <v>4664100.4400000004</v>
      </c>
      <c r="BM308" s="95">
        <v>707718</v>
      </c>
      <c r="BN308" s="95">
        <v>661534</v>
      </c>
      <c r="BO308" s="95">
        <v>2036013</v>
      </c>
      <c r="BP308" s="95">
        <v>988838</v>
      </c>
      <c r="BQ308" s="95">
        <v>1668398.02</v>
      </c>
      <c r="BR308" s="95">
        <v>55894488</v>
      </c>
      <c r="BS308" s="95">
        <v>251390</v>
      </c>
      <c r="BT308" s="95">
        <v>196720</v>
      </c>
      <c r="BU308" s="95">
        <v>4688612</v>
      </c>
      <c r="BV308" s="95">
        <v>858431.2</v>
      </c>
      <c r="BW308" s="95">
        <v>1000310</v>
      </c>
      <c r="BX308" s="95">
        <v>3901913.5</v>
      </c>
      <c r="BY308" s="95">
        <v>481850</v>
      </c>
      <c r="BZ308" s="95">
        <v>698400</v>
      </c>
      <c r="CA308" s="95">
        <v>106470</v>
      </c>
      <c r="CB308" s="95">
        <v>571275</v>
      </c>
      <c r="CC308" s="95">
        <v>2602089</v>
      </c>
      <c r="CD308" s="95">
        <v>417290</v>
      </c>
      <c r="CE308" s="95">
        <v>661518</v>
      </c>
      <c r="CF308" s="95">
        <v>1136900</v>
      </c>
      <c r="CG308" s="95">
        <v>828030</v>
      </c>
      <c r="CH308" s="95">
        <v>117180</v>
      </c>
      <c r="CI308" s="95">
        <v>889669</v>
      </c>
      <c r="CJ308" s="95">
        <v>4476796.5</v>
      </c>
      <c r="CK308" s="95">
        <v>104460</v>
      </c>
      <c r="CL308" s="95">
        <v>257890</v>
      </c>
    </row>
    <row r="309" spans="1:90" ht="13.2" customHeight="1" x14ac:dyDescent="0.25">
      <c r="A309" s="93" t="s">
        <v>266</v>
      </c>
      <c r="B309" s="94" t="s">
        <v>267</v>
      </c>
      <c r="C309" s="95">
        <v>0</v>
      </c>
      <c r="D309" s="95">
        <v>0</v>
      </c>
      <c r="E309" s="95">
        <v>0</v>
      </c>
      <c r="F309" s="95">
        <v>0</v>
      </c>
      <c r="G309" s="95">
        <v>0</v>
      </c>
      <c r="H309" s="95">
        <v>0</v>
      </c>
      <c r="I309" s="95">
        <v>0</v>
      </c>
      <c r="J309" s="95">
        <v>0</v>
      </c>
      <c r="K309" s="95">
        <v>0</v>
      </c>
      <c r="L309" s="95">
        <v>0</v>
      </c>
      <c r="M309" s="95">
        <v>0</v>
      </c>
      <c r="N309" s="95">
        <v>0</v>
      </c>
      <c r="O309" s="95">
        <v>0</v>
      </c>
      <c r="P309" s="95">
        <v>0</v>
      </c>
      <c r="Q309" s="95">
        <v>0</v>
      </c>
      <c r="R309" s="95">
        <v>0</v>
      </c>
      <c r="S309" s="95">
        <v>0</v>
      </c>
      <c r="T309" s="95">
        <v>0</v>
      </c>
      <c r="U309" s="95">
        <v>0</v>
      </c>
      <c r="V309" s="95">
        <v>0</v>
      </c>
      <c r="W309" s="95">
        <v>0</v>
      </c>
      <c r="X309" s="95">
        <v>0</v>
      </c>
      <c r="Y309" s="95">
        <v>0</v>
      </c>
      <c r="Z309" s="95">
        <v>0</v>
      </c>
      <c r="AA309" s="95">
        <v>0</v>
      </c>
      <c r="AB309" s="95">
        <v>0</v>
      </c>
      <c r="AC309" s="95">
        <v>0</v>
      </c>
      <c r="AD309" s="95">
        <v>0</v>
      </c>
      <c r="AE309" s="95">
        <v>0</v>
      </c>
      <c r="AF309" s="95">
        <v>0</v>
      </c>
      <c r="AG309" s="95">
        <v>0</v>
      </c>
      <c r="AH309" s="95">
        <v>0</v>
      </c>
      <c r="AI309" s="95">
        <v>0</v>
      </c>
      <c r="AJ309" s="95">
        <v>0</v>
      </c>
      <c r="AK309" s="95">
        <v>2007000</v>
      </c>
      <c r="AL309" s="95">
        <v>0</v>
      </c>
      <c r="AM309" s="95">
        <v>0</v>
      </c>
      <c r="AN309" s="95">
        <v>0</v>
      </c>
      <c r="AO309" s="95">
        <v>0</v>
      </c>
      <c r="AP309" s="95">
        <v>0</v>
      </c>
      <c r="AQ309" s="95">
        <v>0</v>
      </c>
      <c r="AR309" s="95">
        <v>0</v>
      </c>
      <c r="AS309" s="95">
        <v>0</v>
      </c>
      <c r="AT309" s="95">
        <v>55100</v>
      </c>
      <c r="AU309" s="95">
        <v>0</v>
      </c>
      <c r="AV309" s="95">
        <v>0</v>
      </c>
      <c r="AW309" s="95">
        <v>0</v>
      </c>
      <c r="AX309" s="95">
        <v>0</v>
      </c>
      <c r="AY309" s="95">
        <v>0</v>
      </c>
      <c r="AZ309" s="95">
        <v>0</v>
      </c>
      <c r="BA309" s="95">
        <v>0</v>
      </c>
      <c r="BB309" s="95">
        <v>0</v>
      </c>
      <c r="BC309" s="95">
        <v>249950</v>
      </c>
      <c r="BD309" s="95">
        <v>96000</v>
      </c>
      <c r="BE309" s="95">
        <v>0</v>
      </c>
      <c r="BF309" s="95">
        <v>0</v>
      </c>
      <c r="BG309" s="95">
        <v>292126.78000000003</v>
      </c>
      <c r="BH309" s="95">
        <v>0</v>
      </c>
      <c r="BI309" s="95">
        <v>0</v>
      </c>
      <c r="BJ309" s="95">
        <v>0</v>
      </c>
      <c r="BK309" s="95">
        <v>0</v>
      </c>
      <c r="BL309" s="95">
        <v>3116800</v>
      </c>
      <c r="BM309" s="95">
        <v>0</v>
      </c>
      <c r="BN309" s="95">
        <v>0</v>
      </c>
      <c r="BO309" s="95">
        <v>0</v>
      </c>
      <c r="BP309" s="95">
        <v>1457300</v>
      </c>
      <c r="BQ309" s="95">
        <v>0</v>
      </c>
      <c r="BR309" s="121">
        <v>0</v>
      </c>
      <c r="BS309" s="95">
        <v>0</v>
      </c>
      <c r="BT309" s="95">
        <v>0</v>
      </c>
      <c r="BU309" s="95">
        <v>0</v>
      </c>
      <c r="BV309" s="95">
        <v>0</v>
      </c>
      <c r="BW309" s="95">
        <v>0</v>
      </c>
      <c r="BX309" s="95">
        <v>3021670</v>
      </c>
      <c r="BY309" s="95">
        <v>0</v>
      </c>
      <c r="BZ309" s="95">
        <v>0</v>
      </c>
      <c r="CA309" s="95">
        <v>0</v>
      </c>
      <c r="CB309" s="95">
        <v>0</v>
      </c>
      <c r="CC309" s="95">
        <v>0</v>
      </c>
      <c r="CD309" s="95">
        <v>0</v>
      </c>
      <c r="CE309" s="95">
        <v>0</v>
      </c>
      <c r="CF309" s="95">
        <v>0</v>
      </c>
      <c r="CG309" s="95">
        <v>0</v>
      </c>
      <c r="CH309" s="95">
        <v>0</v>
      </c>
      <c r="CI309" s="95">
        <v>0</v>
      </c>
      <c r="CJ309" s="95">
        <v>0</v>
      </c>
      <c r="CK309" s="95">
        <v>0</v>
      </c>
      <c r="CL309" s="95">
        <v>0</v>
      </c>
    </row>
    <row r="310" spans="1:90" ht="13.2" customHeight="1" x14ac:dyDescent="0.25">
      <c r="A310" s="93" t="s">
        <v>268</v>
      </c>
      <c r="B310" s="94" t="s">
        <v>269</v>
      </c>
      <c r="C310" s="95">
        <v>0</v>
      </c>
      <c r="D310" s="95">
        <v>0</v>
      </c>
      <c r="E310" s="95">
        <v>0</v>
      </c>
      <c r="F310" s="95">
        <v>0</v>
      </c>
      <c r="G310" s="95">
        <v>0</v>
      </c>
      <c r="H310" s="95">
        <v>0</v>
      </c>
      <c r="I310" s="95">
        <v>0</v>
      </c>
      <c r="J310" s="95">
        <v>0</v>
      </c>
      <c r="K310" s="95">
        <v>0</v>
      </c>
      <c r="L310" s="95">
        <v>0</v>
      </c>
      <c r="M310" s="95">
        <v>0</v>
      </c>
      <c r="N310" s="95">
        <v>0</v>
      </c>
      <c r="O310" s="95">
        <v>0</v>
      </c>
      <c r="P310" s="95">
        <v>0</v>
      </c>
      <c r="Q310" s="95">
        <v>0</v>
      </c>
      <c r="R310" s="95">
        <v>0</v>
      </c>
      <c r="S310" s="95">
        <v>0</v>
      </c>
      <c r="T310" s="95">
        <v>0</v>
      </c>
      <c r="U310" s="95">
        <v>0</v>
      </c>
      <c r="V310" s="95">
        <v>0</v>
      </c>
      <c r="W310" s="95">
        <v>0</v>
      </c>
      <c r="X310" s="95">
        <v>0</v>
      </c>
      <c r="Y310" s="95">
        <v>0</v>
      </c>
      <c r="Z310" s="95">
        <v>0</v>
      </c>
      <c r="AA310" s="95">
        <v>0</v>
      </c>
      <c r="AB310" s="95">
        <v>0</v>
      </c>
      <c r="AC310" s="95">
        <v>0</v>
      </c>
      <c r="AD310" s="95">
        <v>0</v>
      </c>
      <c r="AE310" s="95">
        <v>0</v>
      </c>
      <c r="AF310" s="95">
        <v>0</v>
      </c>
      <c r="AG310" s="95">
        <v>0</v>
      </c>
      <c r="AH310" s="95">
        <v>0</v>
      </c>
      <c r="AI310" s="95">
        <v>0</v>
      </c>
      <c r="AJ310" s="95">
        <v>0</v>
      </c>
      <c r="AK310" s="95">
        <v>0</v>
      </c>
      <c r="AL310" s="95">
        <v>0</v>
      </c>
      <c r="AM310" s="95">
        <v>0</v>
      </c>
      <c r="AN310" s="95">
        <v>1053753</v>
      </c>
      <c r="AO310" s="95">
        <v>24750</v>
      </c>
      <c r="AP310" s="95">
        <v>0</v>
      </c>
      <c r="AQ310" s="95">
        <v>0</v>
      </c>
      <c r="AR310" s="95">
        <v>0</v>
      </c>
      <c r="AS310" s="95">
        <v>0</v>
      </c>
      <c r="AT310" s="95">
        <v>0</v>
      </c>
      <c r="AU310" s="95">
        <v>0</v>
      </c>
      <c r="AV310" s="95">
        <v>0</v>
      </c>
      <c r="AW310" s="95">
        <v>0</v>
      </c>
      <c r="AX310" s="95">
        <v>0</v>
      </c>
      <c r="AY310" s="95">
        <v>0</v>
      </c>
      <c r="AZ310" s="95">
        <v>0</v>
      </c>
      <c r="BA310" s="95">
        <v>0</v>
      </c>
      <c r="BB310" s="95">
        <v>0</v>
      </c>
      <c r="BC310" s="95">
        <v>0</v>
      </c>
      <c r="BD310" s="95">
        <v>233734.5</v>
      </c>
      <c r="BE310" s="95">
        <v>0</v>
      </c>
      <c r="BF310" s="95">
        <v>0</v>
      </c>
      <c r="BG310" s="95">
        <v>0</v>
      </c>
      <c r="BH310" s="95">
        <v>0</v>
      </c>
      <c r="BI310" s="95">
        <v>0</v>
      </c>
      <c r="BJ310" s="95">
        <v>0</v>
      </c>
      <c r="BK310" s="95">
        <v>0</v>
      </c>
      <c r="BL310" s="95">
        <v>0</v>
      </c>
      <c r="BM310" s="95">
        <v>0</v>
      </c>
      <c r="BN310" s="95">
        <v>0</v>
      </c>
      <c r="BO310" s="95">
        <v>0</v>
      </c>
      <c r="BP310" s="95">
        <v>0</v>
      </c>
      <c r="BQ310" s="95">
        <v>0</v>
      </c>
      <c r="BR310" s="95">
        <v>161030</v>
      </c>
      <c r="BS310" s="95">
        <v>0</v>
      </c>
      <c r="BT310" s="95">
        <v>0</v>
      </c>
      <c r="BU310" s="95">
        <v>24125</v>
      </c>
      <c r="BV310" s="95">
        <v>605327.19999999995</v>
      </c>
      <c r="BW310" s="95">
        <v>0</v>
      </c>
      <c r="BX310" s="95">
        <v>0</v>
      </c>
      <c r="BY310" s="95">
        <v>0</v>
      </c>
      <c r="BZ310" s="95">
        <v>0</v>
      </c>
      <c r="CA310" s="95">
        <v>0</v>
      </c>
      <c r="CB310" s="95">
        <v>0</v>
      </c>
      <c r="CC310" s="95">
        <v>0</v>
      </c>
      <c r="CD310" s="95">
        <v>0</v>
      </c>
      <c r="CE310" s="95">
        <v>0</v>
      </c>
      <c r="CF310" s="95">
        <v>0</v>
      </c>
      <c r="CG310" s="95">
        <v>0</v>
      </c>
      <c r="CH310" s="95">
        <v>0</v>
      </c>
      <c r="CI310" s="95">
        <v>0</v>
      </c>
      <c r="CJ310" s="95">
        <v>0</v>
      </c>
      <c r="CK310" s="95">
        <v>0</v>
      </c>
      <c r="CL310" s="95">
        <v>0</v>
      </c>
    </row>
    <row r="311" spans="1:90" ht="13.2" customHeight="1" x14ac:dyDescent="0.25">
      <c r="A311" s="93" t="s">
        <v>270</v>
      </c>
      <c r="B311" s="94" t="s">
        <v>271</v>
      </c>
      <c r="C311" s="95">
        <v>0</v>
      </c>
      <c r="D311" s="95">
        <v>0</v>
      </c>
      <c r="E311" s="95">
        <v>0</v>
      </c>
      <c r="F311" s="95">
        <v>0</v>
      </c>
      <c r="G311" s="95">
        <v>0</v>
      </c>
      <c r="H311" s="95">
        <v>0</v>
      </c>
      <c r="I311" s="95">
        <v>0</v>
      </c>
      <c r="J311" s="95">
        <v>0</v>
      </c>
      <c r="K311" s="95">
        <v>0</v>
      </c>
      <c r="L311" s="95">
        <v>0</v>
      </c>
      <c r="M311" s="95">
        <v>0</v>
      </c>
      <c r="N311" s="95">
        <v>0</v>
      </c>
      <c r="O311" s="95">
        <v>0</v>
      </c>
      <c r="P311" s="95">
        <v>0</v>
      </c>
      <c r="Q311" s="95">
        <v>0</v>
      </c>
      <c r="R311" s="95">
        <v>0</v>
      </c>
      <c r="S311" s="95">
        <v>0</v>
      </c>
      <c r="T311" s="95">
        <v>0</v>
      </c>
      <c r="U311" s="95">
        <v>0</v>
      </c>
      <c r="V311" s="95">
        <v>0</v>
      </c>
      <c r="W311" s="95">
        <v>0</v>
      </c>
      <c r="X311" s="95">
        <v>0</v>
      </c>
      <c r="Y311" s="95">
        <v>0</v>
      </c>
      <c r="Z311" s="95">
        <v>0</v>
      </c>
      <c r="AA311" s="95">
        <v>0</v>
      </c>
      <c r="AB311" s="95">
        <v>0</v>
      </c>
      <c r="AC311" s="95">
        <v>0</v>
      </c>
      <c r="AD311" s="95">
        <v>0</v>
      </c>
      <c r="AE311" s="95">
        <v>0</v>
      </c>
      <c r="AF311" s="95">
        <v>0</v>
      </c>
      <c r="AG311" s="95">
        <v>0</v>
      </c>
      <c r="AH311" s="95">
        <v>0</v>
      </c>
      <c r="AI311" s="95">
        <v>0</v>
      </c>
      <c r="AJ311" s="95">
        <v>0</v>
      </c>
      <c r="AK311" s="95">
        <v>0</v>
      </c>
      <c r="AL311" s="95">
        <v>0</v>
      </c>
      <c r="AM311" s="95">
        <v>0</v>
      </c>
      <c r="AN311" s="95">
        <v>0</v>
      </c>
      <c r="AO311" s="95">
        <v>0</v>
      </c>
      <c r="AP311" s="95">
        <v>0</v>
      </c>
      <c r="AQ311" s="95">
        <v>0</v>
      </c>
      <c r="AR311" s="95">
        <v>0</v>
      </c>
      <c r="AS311" s="95">
        <v>0</v>
      </c>
      <c r="AT311" s="95">
        <v>0</v>
      </c>
      <c r="AU311" s="95">
        <v>0</v>
      </c>
      <c r="AV311" s="95">
        <v>0</v>
      </c>
      <c r="AW311" s="95">
        <v>0</v>
      </c>
      <c r="AX311" s="95">
        <v>0</v>
      </c>
      <c r="AY311" s="95">
        <v>0</v>
      </c>
      <c r="AZ311" s="95">
        <v>0</v>
      </c>
      <c r="BA311" s="95">
        <v>0</v>
      </c>
      <c r="BB311" s="95">
        <v>0</v>
      </c>
      <c r="BC311" s="95">
        <v>0</v>
      </c>
      <c r="BD311" s="95">
        <v>0</v>
      </c>
      <c r="BE311" s="95">
        <v>0</v>
      </c>
      <c r="BF311" s="95">
        <v>0</v>
      </c>
      <c r="BG311" s="95">
        <v>0</v>
      </c>
      <c r="BH311" s="95">
        <v>0</v>
      </c>
      <c r="BI311" s="95">
        <v>0</v>
      </c>
      <c r="BJ311" s="95">
        <v>355525</v>
      </c>
      <c r="BK311" s="95">
        <v>0</v>
      </c>
      <c r="BL311" s="95">
        <v>0</v>
      </c>
      <c r="BM311" s="95">
        <v>0</v>
      </c>
      <c r="BN311" s="95">
        <v>0</v>
      </c>
      <c r="BO311" s="95">
        <v>0</v>
      </c>
      <c r="BP311" s="95">
        <v>0</v>
      </c>
      <c r="BQ311" s="95">
        <v>0</v>
      </c>
      <c r="BR311" s="95">
        <v>0</v>
      </c>
      <c r="BS311" s="121">
        <v>0</v>
      </c>
      <c r="BT311" s="95">
        <v>0</v>
      </c>
      <c r="BU311" s="95">
        <v>0</v>
      </c>
      <c r="BV311" s="95">
        <v>0</v>
      </c>
      <c r="BW311" s="95">
        <v>0</v>
      </c>
      <c r="BX311" s="95">
        <v>0</v>
      </c>
      <c r="BY311" s="121">
        <v>0</v>
      </c>
      <c r="BZ311" s="95">
        <v>0</v>
      </c>
      <c r="CA311" s="95">
        <v>0</v>
      </c>
      <c r="CB311" s="121">
        <v>0</v>
      </c>
      <c r="CC311" s="95">
        <v>0</v>
      </c>
      <c r="CD311" s="121">
        <v>0</v>
      </c>
      <c r="CE311" s="95">
        <v>0</v>
      </c>
      <c r="CF311" s="95">
        <v>0</v>
      </c>
      <c r="CG311" s="121">
        <v>0</v>
      </c>
      <c r="CH311" s="95">
        <v>0</v>
      </c>
      <c r="CI311" s="95">
        <v>0</v>
      </c>
      <c r="CJ311" s="95">
        <v>0</v>
      </c>
      <c r="CK311" s="121">
        <v>0</v>
      </c>
      <c r="CL311" s="95">
        <v>0</v>
      </c>
    </row>
    <row r="312" spans="1:90" ht="13.2" customHeight="1" x14ac:dyDescent="0.25">
      <c r="A312" s="93" t="s">
        <v>272</v>
      </c>
      <c r="B312" s="94" t="s">
        <v>273</v>
      </c>
      <c r="C312" s="95">
        <v>1843772.77</v>
      </c>
      <c r="D312" s="95">
        <v>229409</v>
      </c>
      <c r="E312" s="95">
        <v>86000</v>
      </c>
      <c r="F312" s="95">
        <v>87200</v>
      </c>
      <c r="G312" s="95">
        <v>327200</v>
      </c>
      <c r="H312" s="95">
        <v>2200074</v>
      </c>
      <c r="I312" s="95">
        <v>48000</v>
      </c>
      <c r="J312" s="95">
        <v>268479</v>
      </c>
      <c r="K312" s="95">
        <v>188066</v>
      </c>
      <c r="L312" s="95">
        <v>29700</v>
      </c>
      <c r="M312" s="95">
        <v>572960</v>
      </c>
      <c r="N312" s="95">
        <v>62010.5</v>
      </c>
      <c r="O312" s="95">
        <v>402311.5</v>
      </c>
      <c r="P312" s="95">
        <v>135800</v>
      </c>
      <c r="Q312" s="95">
        <v>6034.8</v>
      </c>
      <c r="R312" s="95">
        <v>167041.10999999999</v>
      </c>
      <c r="S312" s="95">
        <v>1500</v>
      </c>
      <c r="T312" s="95">
        <v>18500</v>
      </c>
      <c r="U312" s="95">
        <v>73000</v>
      </c>
      <c r="V312" s="95">
        <v>40200</v>
      </c>
      <c r="W312" s="95">
        <v>583731.85</v>
      </c>
      <c r="X312" s="95">
        <v>1800</v>
      </c>
      <c r="Y312" s="95">
        <v>0</v>
      </c>
      <c r="Z312" s="95">
        <v>0</v>
      </c>
      <c r="AA312" s="95">
        <v>87000</v>
      </c>
      <c r="AB312" s="95">
        <v>71200</v>
      </c>
      <c r="AC312" s="95">
        <v>0</v>
      </c>
      <c r="AD312" s="95">
        <v>168780</v>
      </c>
      <c r="AE312" s="95">
        <v>0</v>
      </c>
      <c r="AF312" s="95">
        <v>137340</v>
      </c>
      <c r="AG312" s="95">
        <v>5700</v>
      </c>
      <c r="AH312" s="95">
        <v>136490</v>
      </c>
      <c r="AI312" s="95">
        <v>92000</v>
      </c>
      <c r="AJ312" s="95">
        <v>132000</v>
      </c>
      <c r="AK312" s="95">
        <v>1904410.34</v>
      </c>
      <c r="AL312" s="95">
        <v>118040</v>
      </c>
      <c r="AM312" s="95">
        <v>112675</v>
      </c>
      <c r="AN312" s="95">
        <v>799502.6</v>
      </c>
      <c r="AO312" s="95">
        <v>1539736</v>
      </c>
      <c r="AP312" s="95">
        <v>191300</v>
      </c>
      <c r="AQ312" s="95">
        <v>0</v>
      </c>
      <c r="AR312" s="95">
        <v>4046780.66</v>
      </c>
      <c r="AS312" s="95">
        <v>149640</v>
      </c>
      <c r="AT312" s="95">
        <v>794110</v>
      </c>
      <c r="AU312" s="95">
        <v>240728.5</v>
      </c>
      <c r="AV312" s="95">
        <v>9000</v>
      </c>
      <c r="AW312" s="95">
        <v>193610</v>
      </c>
      <c r="AX312" s="95">
        <v>92469</v>
      </c>
      <c r="AY312" s="95">
        <v>404170</v>
      </c>
      <c r="AZ312" s="95">
        <v>30700</v>
      </c>
      <c r="BA312" s="95">
        <v>0</v>
      </c>
      <c r="BB312" s="95">
        <v>108000</v>
      </c>
      <c r="BC312" s="95">
        <v>974386.8</v>
      </c>
      <c r="BD312" s="95">
        <v>266000</v>
      </c>
      <c r="BE312" s="95">
        <v>36000</v>
      </c>
      <c r="BF312" s="95">
        <v>118090</v>
      </c>
      <c r="BG312" s="95">
        <v>1548181.3</v>
      </c>
      <c r="BH312" s="95">
        <v>0</v>
      </c>
      <c r="BI312" s="95">
        <v>314970</v>
      </c>
      <c r="BJ312" s="95">
        <v>200000</v>
      </c>
      <c r="BK312" s="95">
        <v>0</v>
      </c>
      <c r="BL312" s="95">
        <v>76511.199999999997</v>
      </c>
      <c r="BM312" s="95">
        <v>614500</v>
      </c>
      <c r="BN312" s="95">
        <v>152150</v>
      </c>
      <c r="BO312" s="95">
        <v>934214.73</v>
      </c>
      <c r="BP312" s="95">
        <v>186900</v>
      </c>
      <c r="BQ312" s="95">
        <v>186880</v>
      </c>
      <c r="BR312" s="95">
        <v>319644.33</v>
      </c>
      <c r="BS312" s="95">
        <v>148779</v>
      </c>
      <c r="BT312" s="121">
        <v>302660</v>
      </c>
      <c r="BU312" s="121">
        <v>212635</v>
      </c>
      <c r="BV312" s="95">
        <v>4600</v>
      </c>
      <c r="BW312" s="95">
        <v>251385</v>
      </c>
      <c r="BX312" s="95">
        <v>303897</v>
      </c>
      <c r="BY312" s="95">
        <v>27000</v>
      </c>
      <c r="BZ312" s="121">
        <v>114000</v>
      </c>
      <c r="CA312" s="121">
        <v>4060</v>
      </c>
      <c r="CB312" s="95">
        <v>281000</v>
      </c>
      <c r="CC312" s="121">
        <v>604354</v>
      </c>
      <c r="CD312" s="121">
        <v>87720</v>
      </c>
      <c r="CE312" s="121">
        <v>65139</v>
      </c>
      <c r="CF312" s="121">
        <v>166000</v>
      </c>
      <c r="CG312" s="121">
        <v>152200</v>
      </c>
      <c r="CH312" s="95">
        <v>136490</v>
      </c>
      <c r="CI312" s="121">
        <v>85650</v>
      </c>
      <c r="CJ312" s="121">
        <v>3600955.7</v>
      </c>
      <c r="CK312" s="121">
        <v>61000</v>
      </c>
      <c r="CL312" s="121">
        <v>130180</v>
      </c>
    </row>
    <row r="313" spans="1:90" ht="13.2" customHeight="1" x14ac:dyDescent="0.25">
      <c r="A313" s="93" t="s">
        <v>274</v>
      </c>
      <c r="B313" s="94" t="s">
        <v>275</v>
      </c>
      <c r="C313" s="95">
        <v>6042253.8799999999</v>
      </c>
      <c r="D313" s="95">
        <v>371321.84</v>
      </c>
      <c r="E313" s="95">
        <v>273308.59000000003</v>
      </c>
      <c r="F313" s="95">
        <v>164848.21</v>
      </c>
      <c r="G313" s="95">
        <v>248458.4</v>
      </c>
      <c r="H313" s="95">
        <v>451551.27</v>
      </c>
      <c r="I313" s="95">
        <v>371218.41</v>
      </c>
      <c r="J313" s="95">
        <v>270439.71000000002</v>
      </c>
      <c r="K313" s="95">
        <v>249291.41</v>
      </c>
      <c r="L313" s="95">
        <v>14273.6</v>
      </c>
      <c r="M313" s="95">
        <v>1510462.84</v>
      </c>
      <c r="N313" s="95">
        <v>328709.77</v>
      </c>
      <c r="O313" s="95">
        <v>469505.83</v>
      </c>
      <c r="P313" s="95">
        <v>323774.73</v>
      </c>
      <c r="Q313" s="95">
        <v>309969.40000000002</v>
      </c>
      <c r="R313" s="95">
        <v>393590.9</v>
      </c>
      <c r="S313" s="95">
        <v>51105</v>
      </c>
      <c r="T313" s="95">
        <v>239012.05</v>
      </c>
      <c r="U313" s="95">
        <v>0</v>
      </c>
      <c r="V313" s="95">
        <v>210018</v>
      </c>
      <c r="W313" s="95">
        <v>588383.48</v>
      </c>
      <c r="X313" s="95">
        <v>71794.39</v>
      </c>
      <c r="Y313" s="95">
        <v>177108.89</v>
      </c>
      <c r="Z313" s="95">
        <v>156846.79999999999</v>
      </c>
      <c r="AA313" s="95">
        <v>101741.21</v>
      </c>
      <c r="AB313" s="95">
        <v>29070</v>
      </c>
      <c r="AC313" s="95">
        <v>347397.24</v>
      </c>
      <c r="AD313" s="95">
        <v>554790.71</v>
      </c>
      <c r="AE313" s="95">
        <v>347295.54</v>
      </c>
      <c r="AF313" s="95">
        <v>153314.82999999999</v>
      </c>
      <c r="AG313" s="95">
        <v>361599.93</v>
      </c>
      <c r="AH313" s="95">
        <v>511480.5</v>
      </c>
      <c r="AI313" s="95">
        <v>265213.32</v>
      </c>
      <c r="AJ313" s="95">
        <v>248058.88</v>
      </c>
      <c r="AK313" s="95">
        <v>1131671.3600000001</v>
      </c>
      <c r="AL313" s="95">
        <v>104427.2</v>
      </c>
      <c r="AM313" s="95">
        <v>347156.2</v>
      </c>
      <c r="AN313" s="95">
        <v>325312.8</v>
      </c>
      <c r="AO313" s="95">
        <v>51280</v>
      </c>
      <c r="AP313" s="95">
        <v>79077</v>
      </c>
      <c r="AQ313" s="95">
        <v>144359.45000000001</v>
      </c>
      <c r="AR313" s="95">
        <v>2659957.25</v>
      </c>
      <c r="AS313" s="95">
        <v>108251.26</v>
      </c>
      <c r="AT313" s="95">
        <v>238574.6</v>
      </c>
      <c r="AU313" s="95">
        <v>659317</v>
      </c>
      <c r="AV313" s="95">
        <v>187862.6</v>
      </c>
      <c r="AW313" s="95">
        <v>331720.2</v>
      </c>
      <c r="AX313" s="95">
        <v>125745.75</v>
      </c>
      <c r="AY313" s="95">
        <v>212096.54</v>
      </c>
      <c r="AZ313" s="95">
        <v>7675</v>
      </c>
      <c r="BA313" s="95">
        <v>0</v>
      </c>
      <c r="BB313" s="95">
        <v>118309.12</v>
      </c>
      <c r="BC313" s="95">
        <v>46704</v>
      </c>
      <c r="BD313" s="95">
        <v>693687</v>
      </c>
      <c r="BE313" s="95">
        <v>107852</v>
      </c>
      <c r="BF313" s="95">
        <v>130846</v>
      </c>
      <c r="BG313" s="95">
        <v>1086731.8999999999</v>
      </c>
      <c r="BH313" s="95">
        <v>26740</v>
      </c>
      <c r="BI313" s="95">
        <v>319580.79999999999</v>
      </c>
      <c r="BJ313" s="95">
        <v>198008.5</v>
      </c>
      <c r="BK313" s="95">
        <v>102669</v>
      </c>
      <c r="BL313" s="95">
        <v>584286.1</v>
      </c>
      <c r="BM313" s="95">
        <v>703468.29</v>
      </c>
      <c r="BN313" s="95">
        <v>254864.25</v>
      </c>
      <c r="BO313" s="95">
        <v>1821900</v>
      </c>
      <c r="BP313" s="95">
        <v>215880</v>
      </c>
      <c r="BQ313" s="95">
        <v>234487.01</v>
      </c>
      <c r="BR313" s="95">
        <v>152963</v>
      </c>
      <c r="BS313" s="121">
        <v>192506.88</v>
      </c>
      <c r="BT313" s="121">
        <v>499810.51</v>
      </c>
      <c r="BU313" s="95">
        <v>1205355.68</v>
      </c>
      <c r="BV313" s="95">
        <v>0</v>
      </c>
      <c r="BW313" s="121">
        <v>304173.90000000002</v>
      </c>
      <c r="BX313" s="95">
        <v>762520.68</v>
      </c>
      <c r="BY313" s="121">
        <v>263161</v>
      </c>
      <c r="BZ313" s="121">
        <v>196522.72</v>
      </c>
      <c r="CA313" s="121">
        <v>296033.84000000003</v>
      </c>
      <c r="CB313" s="95">
        <v>427990.46</v>
      </c>
      <c r="CC313" s="121">
        <v>349726.33</v>
      </c>
      <c r="CD313" s="95">
        <v>335118.8</v>
      </c>
      <c r="CE313" s="121">
        <v>211703.42</v>
      </c>
      <c r="CF313" s="121">
        <v>84438</v>
      </c>
      <c r="CG313" s="95">
        <v>390172.67</v>
      </c>
      <c r="CH313" s="121">
        <v>214407</v>
      </c>
      <c r="CI313" s="95">
        <v>182342.01</v>
      </c>
      <c r="CJ313" s="95">
        <v>354909</v>
      </c>
      <c r="CK313" s="121">
        <v>202600</v>
      </c>
      <c r="CL313" s="121">
        <v>37235</v>
      </c>
    </row>
    <row r="314" spans="1:90" ht="13.2" customHeight="1" x14ac:dyDescent="0.25">
      <c r="A314" s="93" t="s">
        <v>276</v>
      </c>
      <c r="B314" s="94" t="s">
        <v>277</v>
      </c>
      <c r="C314" s="95">
        <v>0</v>
      </c>
      <c r="D314" s="95">
        <v>0</v>
      </c>
      <c r="E314" s="95">
        <v>0</v>
      </c>
      <c r="F314" s="95">
        <v>0</v>
      </c>
      <c r="G314" s="95">
        <v>0</v>
      </c>
      <c r="H314" s="95">
        <v>0</v>
      </c>
      <c r="I314" s="95">
        <v>0</v>
      </c>
      <c r="J314" s="95">
        <v>0</v>
      </c>
      <c r="K314" s="95">
        <v>0</v>
      </c>
      <c r="L314" s="95">
        <v>0</v>
      </c>
      <c r="M314" s="95">
        <v>0</v>
      </c>
      <c r="N314" s="95">
        <v>0</v>
      </c>
      <c r="O314" s="95">
        <v>0</v>
      </c>
      <c r="P314" s="95">
        <v>0</v>
      </c>
      <c r="Q314" s="95">
        <v>0</v>
      </c>
      <c r="R314" s="95">
        <v>0</v>
      </c>
      <c r="S314" s="95">
        <v>0</v>
      </c>
      <c r="T314" s="95">
        <v>0</v>
      </c>
      <c r="U314" s="95">
        <v>0</v>
      </c>
      <c r="V314" s="95">
        <v>0</v>
      </c>
      <c r="W314" s="95">
        <v>0</v>
      </c>
      <c r="X314" s="95">
        <v>0</v>
      </c>
      <c r="Y314" s="95">
        <v>0</v>
      </c>
      <c r="Z314" s="95">
        <v>0</v>
      </c>
      <c r="AA314" s="95">
        <v>0</v>
      </c>
      <c r="AB314" s="95">
        <v>0</v>
      </c>
      <c r="AC314" s="95">
        <v>0</v>
      </c>
      <c r="AD314" s="95">
        <v>0</v>
      </c>
      <c r="AE314" s="95">
        <v>0</v>
      </c>
      <c r="AF314" s="95">
        <v>0</v>
      </c>
      <c r="AG314" s="95">
        <v>0</v>
      </c>
      <c r="AH314" s="95">
        <v>0</v>
      </c>
      <c r="AI314" s="95">
        <v>0</v>
      </c>
      <c r="AJ314" s="95">
        <v>0</v>
      </c>
      <c r="AK314" s="95">
        <v>0</v>
      </c>
      <c r="AL314" s="95">
        <v>0</v>
      </c>
      <c r="AM314" s="95">
        <v>0</v>
      </c>
      <c r="AN314" s="95">
        <v>0</v>
      </c>
      <c r="AO314" s="95">
        <v>0</v>
      </c>
      <c r="AP314" s="95">
        <v>0</v>
      </c>
      <c r="AQ314" s="95">
        <v>0</v>
      </c>
      <c r="AR314" s="95">
        <v>0</v>
      </c>
      <c r="AS314" s="95">
        <v>0</v>
      </c>
      <c r="AT314" s="95">
        <v>0</v>
      </c>
      <c r="AU314" s="95">
        <v>0</v>
      </c>
      <c r="AV314" s="95">
        <v>0</v>
      </c>
      <c r="AW314" s="95">
        <v>0</v>
      </c>
      <c r="AX314" s="95">
        <v>0</v>
      </c>
      <c r="AY314" s="95">
        <v>0</v>
      </c>
      <c r="AZ314" s="95">
        <v>0</v>
      </c>
      <c r="BA314" s="95">
        <v>0</v>
      </c>
      <c r="BB314" s="95">
        <v>0</v>
      </c>
      <c r="BC314" s="95">
        <v>0</v>
      </c>
      <c r="BD314" s="95">
        <v>28500</v>
      </c>
      <c r="BE314" s="95">
        <v>0</v>
      </c>
      <c r="BF314" s="95">
        <v>0</v>
      </c>
      <c r="BG314" s="95">
        <v>0</v>
      </c>
      <c r="BH314" s="95">
        <v>0</v>
      </c>
      <c r="BI314" s="95">
        <v>0</v>
      </c>
      <c r="BJ314" s="95">
        <v>0</v>
      </c>
      <c r="BK314" s="95">
        <v>0</v>
      </c>
      <c r="BL314" s="95">
        <v>0</v>
      </c>
      <c r="BM314" s="95">
        <v>0</v>
      </c>
      <c r="BN314" s="95">
        <v>0</v>
      </c>
      <c r="BO314" s="95">
        <v>0</v>
      </c>
      <c r="BP314" s="95">
        <v>0</v>
      </c>
      <c r="BQ314" s="95">
        <v>0</v>
      </c>
      <c r="BR314" s="121">
        <v>0</v>
      </c>
      <c r="BS314" s="95">
        <v>0</v>
      </c>
      <c r="BT314" s="95">
        <v>0</v>
      </c>
      <c r="BU314" s="121">
        <v>3700</v>
      </c>
      <c r="BV314" s="95">
        <v>0</v>
      </c>
      <c r="BW314" s="95">
        <v>0</v>
      </c>
      <c r="BX314" s="95">
        <v>0</v>
      </c>
      <c r="BY314" s="121">
        <v>0</v>
      </c>
      <c r="BZ314" s="95">
        <v>0</v>
      </c>
      <c r="CA314" s="121">
        <v>0</v>
      </c>
      <c r="CB314" s="95">
        <v>0</v>
      </c>
      <c r="CC314" s="95">
        <v>0</v>
      </c>
      <c r="CD314" s="121">
        <v>38785</v>
      </c>
      <c r="CE314" s="121">
        <v>0</v>
      </c>
      <c r="CF314" s="121">
        <v>0</v>
      </c>
      <c r="CG314" s="95">
        <v>0</v>
      </c>
      <c r="CH314" s="95">
        <v>0</v>
      </c>
      <c r="CI314" s="121">
        <v>0</v>
      </c>
      <c r="CJ314" s="95">
        <v>0</v>
      </c>
      <c r="CK314" s="95">
        <v>0</v>
      </c>
      <c r="CL314" s="95">
        <v>0</v>
      </c>
    </row>
    <row r="315" spans="1:90" ht="13.2" customHeight="1" x14ac:dyDescent="0.25">
      <c r="A315" s="93" t="s">
        <v>278</v>
      </c>
      <c r="B315" s="94" t="s">
        <v>279</v>
      </c>
      <c r="C315" s="95">
        <v>13625</v>
      </c>
      <c r="D315" s="95">
        <v>0</v>
      </c>
      <c r="E315" s="95">
        <v>0</v>
      </c>
      <c r="F315" s="95">
        <v>0</v>
      </c>
      <c r="G315" s="95">
        <v>0</v>
      </c>
      <c r="H315" s="95">
        <v>0</v>
      </c>
      <c r="I315" s="95">
        <v>0</v>
      </c>
      <c r="J315" s="95">
        <v>52539.5</v>
      </c>
      <c r="K315" s="95">
        <v>194065.9</v>
      </c>
      <c r="L315" s="95">
        <v>0</v>
      </c>
      <c r="M315" s="95">
        <v>0</v>
      </c>
      <c r="N315" s="95">
        <v>0</v>
      </c>
      <c r="O315" s="95">
        <v>848995</v>
      </c>
      <c r="P315" s="95">
        <v>0</v>
      </c>
      <c r="Q315" s="95">
        <v>0</v>
      </c>
      <c r="R315" s="95">
        <v>0</v>
      </c>
      <c r="S315" s="95">
        <v>0</v>
      </c>
      <c r="T315" s="95">
        <v>0</v>
      </c>
      <c r="U315" s="95">
        <v>0</v>
      </c>
      <c r="V315" s="95">
        <v>0</v>
      </c>
      <c r="W315" s="95">
        <v>4250923.37</v>
      </c>
      <c r="X315" s="95">
        <v>0</v>
      </c>
      <c r="Y315" s="95">
        <v>0</v>
      </c>
      <c r="Z315" s="95">
        <v>0</v>
      </c>
      <c r="AA315" s="95">
        <v>0</v>
      </c>
      <c r="AB315" s="95">
        <v>0</v>
      </c>
      <c r="AC315" s="95">
        <v>0</v>
      </c>
      <c r="AD315" s="95">
        <v>11343024</v>
      </c>
      <c r="AE315" s="95">
        <v>0</v>
      </c>
      <c r="AF315" s="95">
        <v>0</v>
      </c>
      <c r="AG315" s="95">
        <v>0</v>
      </c>
      <c r="AH315" s="95">
        <v>0</v>
      </c>
      <c r="AI315" s="95">
        <v>0</v>
      </c>
      <c r="AJ315" s="95">
        <v>0</v>
      </c>
      <c r="AK315" s="95">
        <v>27647227.940000001</v>
      </c>
      <c r="AL315" s="95">
        <v>0</v>
      </c>
      <c r="AM315" s="95">
        <v>0</v>
      </c>
      <c r="AN315" s="95">
        <v>0</v>
      </c>
      <c r="AO315" s="95">
        <v>0</v>
      </c>
      <c r="AP315" s="95">
        <v>0</v>
      </c>
      <c r="AQ315" s="95">
        <v>0</v>
      </c>
      <c r="AR315" s="95">
        <v>175925</v>
      </c>
      <c r="AS315" s="95">
        <v>105000</v>
      </c>
      <c r="AT315" s="95">
        <v>0</v>
      </c>
      <c r="AU315" s="95">
        <v>0</v>
      </c>
      <c r="AV315" s="95">
        <v>0</v>
      </c>
      <c r="AW315" s="95">
        <v>0</v>
      </c>
      <c r="AX315" s="95">
        <v>0</v>
      </c>
      <c r="AY315" s="95">
        <v>0</v>
      </c>
      <c r="AZ315" s="95">
        <v>0</v>
      </c>
      <c r="BA315" s="95">
        <v>122000</v>
      </c>
      <c r="BB315" s="95">
        <v>0</v>
      </c>
      <c r="BC315" s="95">
        <v>162020</v>
      </c>
      <c r="BD315" s="95">
        <v>0</v>
      </c>
      <c r="BE315" s="95">
        <v>0</v>
      </c>
      <c r="BF315" s="95">
        <v>0</v>
      </c>
      <c r="BG315" s="95">
        <v>1080000</v>
      </c>
      <c r="BH315" s="95">
        <v>0</v>
      </c>
      <c r="BI315" s="95">
        <v>0</v>
      </c>
      <c r="BJ315" s="95">
        <v>0</v>
      </c>
      <c r="BK315" s="95">
        <v>0</v>
      </c>
      <c r="BL315" s="95">
        <v>892600</v>
      </c>
      <c r="BM315" s="95">
        <v>0</v>
      </c>
      <c r="BN315" s="95">
        <v>0</v>
      </c>
      <c r="BO315" s="95">
        <v>0</v>
      </c>
      <c r="BP315" s="95">
        <v>0</v>
      </c>
      <c r="BQ315" s="95">
        <v>0</v>
      </c>
      <c r="BR315" s="95">
        <v>4556592.72</v>
      </c>
      <c r="BS315" s="95">
        <v>0</v>
      </c>
      <c r="BT315" s="95">
        <v>0</v>
      </c>
      <c r="BU315" s="121">
        <v>6083600</v>
      </c>
      <c r="BV315" s="95">
        <v>0</v>
      </c>
      <c r="BW315" s="95">
        <v>0</v>
      </c>
      <c r="BX315" s="95">
        <v>2911300</v>
      </c>
      <c r="BY315" s="95">
        <v>0</v>
      </c>
      <c r="BZ315" s="95">
        <v>0</v>
      </c>
      <c r="CA315" s="121">
        <v>0</v>
      </c>
      <c r="CB315" s="95">
        <v>0</v>
      </c>
      <c r="CC315" s="95">
        <v>2051069</v>
      </c>
      <c r="CD315" s="121">
        <v>0</v>
      </c>
      <c r="CE315" s="121">
        <v>1263275</v>
      </c>
      <c r="CF315" s="95">
        <v>0</v>
      </c>
      <c r="CG315" s="95">
        <v>0</v>
      </c>
      <c r="CH315" s="95">
        <v>0</v>
      </c>
      <c r="CI315" s="121">
        <v>0</v>
      </c>
      <c r="CJ315" s="95">
        <v>1300252.3700000001</v>
      </c>
      <c r="CK315" s="95">
        <v>0</v>
      </c>
      <c r="CL315" s="95">
        <v>0</v>
      </c>
    </row>
    <row r="316" spans="1:90" ht="13.2" customHeight="1" x14ac:dyDescent="0.25">
      <c r="A316" s="93" t="s">
        <v>280</v>
      </c>
      <c r="B316" s="94" t="s">
        <v>1897</v>
      </c>
      <c r="C316" s="95">
        <v>3062443.92</v>
      </c>
      <c r="D316" s="95">
        <v>0</v>
      </c>
      <c r="E316" s="95">
        <v>1030592.4</v>
      </c>
      <c r="F316" s="95">
        <v>1114262</v>
      </c>
      <c r="G316" s="95">
        <v>286590</v>
      </c>
      <c r="H316" s="95">
        <v>532889.79</v>
      </c>
      <c r="I316" s="95">
        <v>224302.5</v>
      </c>
      <c r="J316" s="95">
        <v>3000077.76</v>
      </c>
      <c r="K316" s="95">
        <v>1261081</v>
      </c>
      <c r="L316" s="95">
        <v>240240</v>
      </c>
      <c r="M316" s="95">
        <v>3421870</v>
      </c>
      <c r="N316" s="95">
        <v>200874</v>
      </c>
      <c r="O316" s="95">
        <v>2680581</v>
      </c>
      <c r="P316" s="95">
        <v>548865</v>
      </c>
      <c r="Q316" s="95">
        <v>429154</v>
      </c>
      <c r="R316" s="95">
        <v>2667430.4</v>
      </c>
      <c r="S316" s="95">
        <v>268222.5</v>
      </c>
      <c r="T316" s="95">
        <v>249744</v>
      </c>
      <c r="U316" s="95">
        <v>1553099.55</v>
      </c>
      <c r="V316" s="95">
        <v>269261</v>
      </c>
      <c r="W316" s="95">
        <v>7558400.7000000002</v>
      </c>
      <c r="X316" s="95">
        <v>95254</v>
      </c>
      <c r="Y316" s="95">
        <v>34414.800000000003</v>
      </c>
      <c r="Z316" s="95">
        <v>316816.09999999998</v>
      </c>
      <c r="AA316" s="95">
        <v>5360</v>
      </c>
      <c r="AB316" s="95">
        <v>39945</v>
      </c>
      <c r="AC316" s="95">
        <v>99420.14</v>
      </c>
      <c r="AD316" s="95">
        <v>1727310.2</v>
      </c>
      <c r="AE316" s="95">
        <v>502989</v>
      </c>
      <c r="AF316" s="95">
        <v>48998.15</v>
      </c>
      <c r="AG316" s="95">
        <v>533555.5</v>
      </c>
      <c r="AH316" s="95">
        <v>2130851.5</v>
      </c>
      <c r="AI316" s="95">
        <v>312380</v>
      </c>
      <c r="AJ316" s="95">
        <v>97657.2</v>
      </c>
      <c r="AK316" s="95">
        <v>20225199</v>
      </c>
      <c r="AL316" s="95">
        <v>159780.29999999999</v>
      </c>
      <c r="AM316" s="95">
        <v>587234</v>
      </c>
      <c r="AN316" s="95">
        <v>1930161.3</v>
      </c>
      <c r="AO316" s="95">
        <v>1691821</v>
      </c>
      <c r="AP316" s="95">
        <v>1322885</v>
      </c>
      <c r="AQ316" s="95">
        <v>652968.5</v>
      </c>
      <c r="AR316" s="95">
        <v>3262431.88</v>
      </c>
      <c r="AS316" s="95">
        <v>652150</v>
      </c>
      <c r="AT316" s="95">
        <v>338542</v>
      </c>
      <c r="AU316" s="95">
        <v>1390201.2</v>
      </c>
      <c r="AV316" s="95">
        <v>602583.80000000005</v>
      </c>
      <c r="AW316" s="95">
        <v>408045</v>
      </c>
      <c r="AX316" s="95">
        <v>384227</v>
      </c>
      <c r="AY316" s="95">
        <v>1071670</v>
      </c>
      <c r="AZ316" s="95">
        <v>117075</v>
      </c>
      <c r="BA316" s="95">
        <v>0</v>
      </c>
      <c r="BB316" s="95">
        <v>370273</v>
      </c>
      <c r="BC316" s="95">
        <v>3001374.4</v>
      </c>
      <c r="BD316" s="95">
        <v>1663112.9</v>
      </c>
      <c r="BE316" s="95">
        <v>812991</v>
      </c>
      <c r="BF316" s="95">
        <v>387580</v>
      </c>
      <c r="BG316" s="95">
        <v>9146347.5</v>
      </c>
      <c r="BH316" s="95">
        <v>179927</v>
      </c>
      <c r="BI316" s="95">
        <v>808427</v>
      </c>
      <c r="BJ316" s="95">
        <v>488336.02</v>
      </c>
      <c r="BK316" s="95">
        <v>275826</v>
      </c>
      <c r="BL316" s="95">
        <v>781680.62</v>
      </c>
      <c r="BM316" s="95">
        <v>767775.1</v>
      </c>
      <c r="BN316" s="95">
        <v>957206.35</v>
      </c>
      <c r="BO316" s="95">
        <v>4508205</v>
      </c>
      <c r="BP316" s="95">
        <v>837470.5</v>
      </c>
      <c r="BQ316" s="95">
        <v>1555784.7</v>
      </c>
      <c r="BR316" s="95">
        <v>5546069</v>
      </c>
      <c r="BS316" s="95">
        <v>1596672.3</v>
      </c>
      <c r="BT316" s="95">
        <v>1695553</v>
      </c>
      <c r="BU316" s="95">
        <v>5540372.04</v>
      </c>
      <c r="BV316" s="95">
        <v>212205</v>
      </c>
      <c r="BW316" s="95">
        <v>2965008.3</v>
      </c>
      <c r="BX316" s="95">
        <v>2230916</v>
      </c>
      <c r="BY316" s="95">
        <v>960640</v>
      </c>
      <c r="BZ316" s="95">
        <v>1247483.6499999999</v>
      </c>
      <c r="CA316" s="95">
        <v>3598045</v>
      </c>
      <c r="CB316" s="95">
        <v>879792</v>
      </c>
      <c r="CC316" s="95">
        <v>4334231.4000000004</v>
      </c>
      <c r="CD316" s="95">
        <v>725556.5</v>
      </c>
      <c r="CE316" s="95">
        <v>3004423.64</v>
      </c>
      <c r="CF316" s="95">
        <v>984208</v>
      </c>
      <c r="CG316" s="95">
        <v>1187574</v>
      </c>
      <c r="CH316" s="95">
        <v>207421</v>
      </c>
      <c r="CI316" s="95">
        <v>537940.65</v>
      </c>
      <c r="CJ316" s="95">
        <v>2569208</v>
      </c>
      <c r="CK316" s="95">
        <v>1314875.44</v>
      </c>
      <c r="CL316" s="95">
        <v>235737</v>
      </c>
    </row>
    <row r="317" spans="1:90" ht="13.2" customHeight="1" x14ac:dyDescent="0.25">
      <c r="A317" s="93" t="s">
        <v>281</v>
      </c>
      <c r="B317" s="94" t="s">
        <v>1898</v>
      </c>
      <c r="C317" s="95">
        <v>5920800</v>
      </c>
      <c r="D317" s="95">
        <v>0</v>
      </c>
      <c r="E317" s="95">
        <v>481900</v>
      </c>
      <c r="F317" s="95">
        <v>349220</v>
      </c>
      <c r="G317" s="95">
        <v>246350</v>
      </c>
      <c r="H317" s="95">
        <v>71790</v>
      </c>
      <c r="I317" s="95">
        <v>206420</v>
      </c>
      <c r="J317" s="95">
        <v>1452343</v>
      </c>
      <c r="K317" s="95">
        <v>35000</v>
      </c>
      <c r="L317" s="95">
        <v>0</v>
      </c>
      <c r="M317" s="95">
        <v>3583302.67</v>
      </c>
      <c r="N317" s="95">
        <v>34425.230000000003</v>
      </c>
      <c r="O317" s="95">
        <v>3144108</v>
      </c>
      <c r="P317" s="95">
        <v>559180</v>
      </c>
      <c r="Q317" s="95">
        <v>1165157</v>
      </c>
      <c r="R317" s="95">
        <v>963874</v>
      </c>
      <c r="S317" s="95">
        <v>336350</v>
      </c>
      <c r="T317" s="95">
        <v>119320</v>
      </c>
      <c r="U317" s="95">
        <v>570422.5</v>
      </c>
      <c r="V317" s="95">
        <v>347160</v>
      </c>
      <c r="W317" s="95">
        <v>43743630</v>
      </c>
      <c r="X317" s="95">
        <v>0</v>
      </c>
      <c r="Y317" s="95">
        <v>0</v>
      </c>
      <c r="Z317" s="95">
        <v>0</v>
      </c>
      <c r="AA317" s="95">
        <v>0</v>
      </c>
      <c r="AB317" s="95">
        <v>0</v>
      </c>
      <c r="AC317" s="95">
        <v>0</v>
      </c>
      <c r="AD317" s="95">
        <v>2090750</v>
      </c>
      <c r="AE317" s="95">
        <v>0</v>
      </c>
      <c r="AF317" s="95">
        <v>0</v>
      </c>
      <c r="AG317" s="95">
        <v>0</v>
      </c>
      <c r="AH317" s="95">
        <v>0</v>
      </c>
      <c r="AI317" s="95">
        <v>0</v>
      </c>
      <c r="AJ317" s="95">
        <v>0</v>
      </c>
      <c r="AK317" s="95">
        <v>3660833.32</v>
      </c>
      <c r="AL317" s="95">
        <v>0</v>
      </c>
      <c r="AM317" s="95">
        <v>0</v>
      </c>
      <c r="AN317" s="95">
        <v>0</v>
      </c>
      <c r="AO317" s="95">
        <v>0</v>
      </c>
      <c r="AP317" s="95">
        <v>0</v>
      </c>
      <c r="AQ317" s="95">
        <v>0</v>
      </c>
      <c r="AR317" s="95">
        <v>1212350.3700000001</v>
      </c>
      <c r="AS317" s="95">
        <v>0</v>
      </c>
      <c r="AT317" s="95">
        <v>0</v>
      </c>
      <c r="AU317" s="95">
        <v>0</v>
      </c>
      <c r="AV317" s="95">
        <v>9770</v>
      </c>
      <c r="AW317" s="95">
        <v>0</v>
      </c>
      <c r="AX317" s="95">
        <v>0</v>
      </c>
      <c r="AY317" s="95">
        <v>27540</v>
      </c>
      <c r="AZ317" s="95">
        <v>0</v>
      </c>
      <c r="BA317" s="95">
        <v>0</v>
      </c>
      <c r="BB317" s="95">
        <v>0</v>
      </c>
      <c r="BC317" s="95">
        <v>624500</v>
      </c>
      <c r="BD317" s="95">
        <v>551020</v>
      </c>
      <c r="BE317" s="95">
        <v>162950</v>
      </c>
      <c r="BF317" s="95">
        <v>186650</v>
      </c>
      <c r="BG317" s="95">
        <v>5019440</v>
      </c>
      <c r="BH317" s="95">
        <v>0</v>
      </c>
      <c r="BI317" s="95">
        <v>45450</v>
      </c>
      <c r="BJ317" s="95">
        <v>0</v>
      </c>
      <c r="BK317" s="95">
        <v>0</v>
      </c>
      <c r="BL317" s="95">
        <v>939435.05</v>
      </c>
      <c r="BM317" s="95">
        <v>1095140</v>
      </c>
      <c r="BN317" s="95">
        <v>0</v>
      </c>
      <c r="BO317" s="95">
        <v>437220</v>
      </c>
      <c r="BP317" s="95">
        <v>216910</v>
      </c>
      <c r="BQ317" s="95">
        <v>364407.06</v>
      </c>
      <c r="BR317" s="95">
        <v>43200</v>
      </c>
      <c r="BS317" s="95">
        <v>0</v>
      </c>
      <c r="BT317" s="95">
        <v>0</v>
      </c>
      <c r="BU317" s="95">
        <v>2498800</v>
      </c>
      <c r="BV317" s="95">
        <v>0</v>
      </c>
      <c r="BW317" s="95">
        <v>0</v>
      </c>
      <c r="BX317" s="95">
        <v>2753600</v>
      </c>
      <c r="BY317" s="95">
        <v>0</v>
      </c>
      <c r="BZ317" s="95">
        <v>0</v>
      </c>
      <c r="CA317" s="95">
        <v>0</v>
      </c>
      <c r="CB317" s="95">
        <v>0</v>
      </c>
      <c r="CC317" s="95">
        <v>3611650</v>
      </c>
      <c r="CD317" s="95">
        <v>4700</v>
      </c>
      <c r="CE317" s="95">
        <v>868275</v>
      </c>
      <c r="CF317" s="95">
        <v>0</v>
      </c>
      <c r="CG317" s="95">
        <v>0</v>
      </c>
      <c r="CH317" s="95">
        <v>0</v>
      </c>
      <c r="CI317" s="95">
        <v>0</v>
      </c>
      <c r="CJ317" s="95">
        <v>1249267</v>
      </c>
      <c r="CK317" s="95">
        <v>0</v>
      </c>
      <c r="CL317" s="95">
        <v>0</v>
      </c>
    </row>
    <row r="318" spans="1:90" ht="13.2" customHeight="1" x14ac:dyDescent="0.25">
      <c r="A318" s="93" t="s">
        <v>282</v>
      </c>
      <c r="B318" s="94" t="s">
        <v>283</v>
      </c>
      <c r="C318" s="95">
        <v>0</v>
      </c>
      <c r="D318" s="95">
        <v>0</v>
      </c>
      <c r="E318" s="95">
        <v>0</v>
      </c>
      <c r="F318" s="95">
        <v>0</v>
      </c>
      <c r="G318" s="95">
        <v>0</v>
      </c>
      <c r="H318" s="95">
        <v>0</v>
      </c>
      <c r="I318" s="95">
        <v>0</v>
      </c>
      <c r="J318" s="95">
        <v>0</v>
      </c>
      <c r="K318" s="95">
        <v>0</v>
      </c>
      <c r="L318" s="95">
        <v>0</v>
      </c>
      <c r="M318" s="95">
        <v>0</v>
      </c>
      <c r="N318" s="95">
        <v>0</v>
      </c>
      <c r="O318" s="95">
        <v>0</v>
      </c>
      <c r="P318" s="95">
        <v>0</v>
      </c>
      <c r="Q318" s="95">
        <v>0</v>
      </c>
      <c r="R318" s="95">
        <v>0</v>
      </c>
      <c r="S318" s="95">
        <v>0</v>
      </c>
      <c r="T318" s="95">
        <v>0</v>
      </c>
      <c r="U318" s="95">
        <v>0</v>
      </c>
      <c r="V318" s="95">
        <v>0</v>
      </c>
      <c r="W318" s="95">
        <v>0</v>
      </c>
      <c r="X318" s="95">
        <v>0</v>
      </c>
      <c r="Y318" s="95">
        <v>0</v>
      </c>
      <c r="Z318" s="95">
        <v>0</v>
      </c>
      <c r="AA318" s="95">
        <v>0</v>
      </c>
      <c r="AB318" s="95">
        <v>0</v>
      </c>
      <c r="AC318" s="95">
        <v>0</v>
      </c>
      <c r="AD318" s="95">
        <v>0</v>
      </c>
      <c r="AE318" s="95">
        <v>0</v>
      </c>
      <c r="AF318" s="95">
        <v>0</v>
      </c>
      <c r="AG318" s="95">
        <v>0</v>
      </c>
      <c r="AH318" s="95">
        <v>0</v>
      </c>
      <c r="AI318" s="95">
        <v>0</v>
      </c>
      <c r="AJ318" s="95">
        <v>0</v>
      </c>
      <c r="AK318" s="95">
        <v>0</v>
      </c>
      <c r="AL318" s="95">
        <v>0</v>
      </c>
      <c r="AM318" s="95">
        <v>0</v>
      </c>
      <c r="AN318" s="95">
        <v>0</v>
      </c>
      <c r="AO318" s="95">
        <v>0</v>
      </c>
      <c r="AP318" s="95">
        <v>0</v>
      </c>
      <c r="AQ318" s="95">
        <v>0</v>
      </c>
      <c r="AR318" s="95">
        <v>0</v>
      </c>
      <c r="AS318" s="95">
        <v>530</v>
      </c>
      <c r="AT318" s="95">
        <v>0</v>
      </c>
      <c r="AU318" s="95">
        <v>0</v>
      </c>
      <c r="AV318" s="95">
        <v>0</v>
      </c>
      <c r="AW318" s="95">
        <v>0</v>
      </c>
      <c r="AX318" s="95">
        <v>0</v>
      </c>
      <c r="AY318" s="95">
        <v>0</v>
      </c>
      <c r="AZ318" s="95">
        <v>0</v>
      </c>
      <c r="BA318" s="95">
        <v>0</v>
      </c>
      <c r="BB318" s="95">
        <v>0</v>
      </c>
      <c r="BC318" s="95">
        <v>0</v>
      </c>
      <c r="BD318" s="95">
        <v>0</v>
      </c>
      <c r="BE318" s="95">
        <v>0</v>
      </c>
      <c r="BF318" s="95">
        <v>0</v>
      </c>
      <c r="BG318" s="95">
        <v>0</v>
      </c>
      <c r="BH318" s="95">
        <v>0</v>
      </c>
      <c r="BI318" s="95">
        <v>0</v>
      </c>
      <c r="BJ318" s="95">
        <v>0</v>
      </c>
      <c r="BK318" s="95">
        <v>0</v>
      </c>
      <c r="BL318" s="95">
        <v>0</v>
      </c>
      <c r="BM318" s="95">
        <v>0</v>
      </c>
      <c r="BN318" s="95">
        <v>0</v>
      </c>
      <c r="BO318" s="95">
        <v>0</v>
      </c>
      <c r="BP318" s="95">
        <v>0</v>
      </c>
      <c r="BQ318" s="95">
        <v>0</v>
      </c>
      <c r="BR318" s="95">
        <v>0</v>
      </c>
      <c r="BS318" s="121">
        <v>0</v>
      </c>
      <c r="BT318" s="121">
        <v>0</v>
      </c>
      <c r="BU318" s="121">
        <v>187980</v>
      </c>
      <c r="BV318" s="121">
        <v>0</v>
      </c>
      <c r="BW318" s="95">
        <v>360</v>
      </c>
      <c r="BX318" s="121">
        <v>0</v>
      </c>
      <c r="BY318" s="95">
        <v>0</v>
      </c>
      <c r="BZ318" s="95">
        <v>0</v>
      </c>
      <c r="CA318" s="121">
        <v>0</v>
      </c>
      <c r="CB318" s="95">
        <v>0</v>
      </c>
      <c r="CC318" s="95">
        <v>0</v>
      </c>
      <c r="CD318" s="121">
        <v>114849.9</v>
      </c>
      <c r="CE318" s="95">
        <v>24640</v>
      </c>
      <c r="CF318" s="121">
        <v>227430</v>
      </c>
      <c r="CG318" s="95">
        <v>0</v>
      </c>
      <c r="CH318" s="121">
        <v>24780</v>
      </c>
      <c r="CI318" s="121">
        <v>81060.42</v>
      </c>
      <c r="CJ318" s="95">
        <v>62000</v>
      </c>
      <c r="CK318" s="95">
        <v>0</v>
      </c>
      <c r="CL318" s="121">
        <v>0</v>
      </c>
    </row>
    <row r="319" spans="1:90" ht="13.2" customHeight="1" x14ac:dyDescent="0.25">
      <c r="A319" s="93" t="s">
        <v>284</v>
      </c>
      <c r="B319" s="94" t="s">
        <v>285</v>
      </c>
      <c r="C319" s="95">
        <v>0</v>
      </c>
      <c r="D319" s="95">
        <v>0</v>
      </c>
      <c r="E319" s="95">
        <v>0</v>
      </c>
      <c r="F319" s="95">
        <v>0</v>
      </c>
      <c r="G319" s="95">
        <v>0</v>
      </c>
      <c r="H319" s="95">
        <v>0</v>
      </c>
      <c r="I319" s="95">
        <v>0</v>
      </c>
      <c r="J319" s="95">
        <v>0</v>
      </c>
      <c r="K319" s="95">
        <v>0</v>
      </c>
      <c r="L319" s="95">
        <v>0</v>
      </c>
      <c r="M319" s="95">
        <v>0</v>
      </c>
      <c r="N319" s="95">
        <v>0</v>
      </c>
      <c r="O319" s="95">
        <v>0</v>
      </c>
      <c r="P319" s="95">
        <v>0</v>
      </c>
      <c r="Q319" s="95">
        <v>0</v>
      </c>
      <c r="R319" s="95">
        <v>0</v>
      </c>
      <c r="S319" s="95">
        <v>0</v>
      </c>
      <c r="T319" s="95">
        <v>0</v>
      </c>
      <c r="U319" s="95">
        <v>0</v>
      </c>
      <c r="V319" s="95">
        <v>0</v>
      </c>
      <c r="W319" s="95">
        <v>0</v>
      </c>
      <c r="X319" s="95">
        <v>0</v>
      </c>
      <c r="Y319" s="95">
        <v>0</v>
      </c>
      <c r="Z319" s="95">
        <v>0</v>
      </c>
      <c r="AA319" s="95">
        <v>0</v>
      </c>
      <c r="AB319" s="95">
        <v>0</v>
      </c>
      <c r="AC319" s="95">
        <v>0</v>
      </c>
      <c r="AD319" s="95">
        <v>0</v>
      </c>
      <c r="AE319" s="95">
        <v>0</v>
      </c>
      <c r="AF319" s="95">
        <v>0</v>
      </c>
      <c r="AG319" s="95">
        <v>0</v>
      </c>
      <c r="AH319" s="95">
        <v>0</v>
      </c>
      <c r="AI319" s="95">
        <v>0</v>
      </c>
      <c r="AJ319" s="95">
        <v>0</v>
      </c>
      <c r="AK319" s="95">
        <v>0</v>
      </c>
      <c r="AL319" s="95">
        <v>0</v>
      </c>
      <c r="AM319" s="95">
        <v>0</v>
      </c>
      <c r="AN319" s="95">
        <v>0</v>
      </c>
      <c r="AO319" s="95">
        <v>0</v>
      </c>
      <c r="AP319" s="95">
        <v>0</v>
      </c>
      <c r="AQ319" s="95">
        <v>0</v>
      </c>
      <c r="AR319" s="95">
        <v>0</v>
      </c>
      <c r="AS319" s="95">
        <v>0</v>
      </c>
      <c r="AT319" s="95">
        <v>0</v>
      </c>
      <c r="AU319" s="95">
        <v>0</v>
      </c>
      <c r="AV319" s="95">
        <v>0</v>
      </c>
      <c r="AW319" s="95">
        <v>0</v>
      </c>
      <c r="AX319" s="95">
        <v>0</v>
      </c>
      <c r="AY319" s="95">
        <v>0</v>
      </c>
      <c r="AZ319" s="95">
        <v>0</v>
      </c>
      <c r="BA319" s="95">
        <v>0</v>
      </c>
      <c r="BB319" s="95">
        <v>0</v>
      </c>
      <c r="BC319" s="95">
        <v>0</v>
      </c>
      <c r="BD319" s="95">
        <v>0</v>
      </c>
      <c r="BE319" s="95">
        <v>0</v>
      </c>
      <c r="BF319" s="95">
        <v>0</v>
      </c>
      <c r="BG319" s="95">
        <v>0</v>
      </c>
      <c r="BH319" s="95">
        <v>0</v>
      </c>
      <c r="BI319" s="95">
        <v>0</v>
      </c>
      <c r="BJ319" s="95">
        <v>0</v>
      </c>
      <c r="BK319" s="95">
        <v>0</v>
      </c>
      <c r="BL319" s="95">
        <v>0</v>
      </c>
      <c r="BM319" s="95">
        <v>0</v>
      </c>
      <c r="BN319" s="95">
        <v>0</v>
      </c>
      <c r="BO319" s="95">
        <v>0</v>
      </c>
      <c r="BP319" s="95">
        <v>0</v>
      </c>
      <c r="BQ319" s="95">
        <v>0</v>
      </c>
      <c r="BR319" s="121">
        <v>0</v>
      </c>
      <c r="BS319" s="121">
        <v>0</v>
      </c>
      <c r="BT319" s="121">
        <v>0</v>
      </c>
      <c r="BU319" s="121">
        <v>0</v>
      </c>
      <c r="BV319" s="121">
        <v>0</v>
      </c>
      <c r="BW319" s="121">
        <v>0</v>
      </c>
      <c r="BX319" s="121">
        <v>0</v>
      </c>
      <c r="BY319" s="121">
        <v>0</v>
      </c>
      <c r="BZ319" s="121">
        <v>0</v>
      </c>
      <c r="CA319" s="121">
        <v>0</v>
      </c>
      <c r="CB319" s="121">
        <v>0</v>
      </c>
      <c r="CC319" s="121">
        <v>0</v>
      </c>
      <c r="CD319" s="121">
        <v>0</v>
      </c>
      <c r="CE319" s="121">
        <v>0</v>
      </c>
      <c r="CF319" s="121">
        <v>0</v>
      </c>
      <c r="CG319" s="121">
        <v>0</v>
      </c>
      <c r="CH319" s="121">
        <v>0</v>
      </c>
      <c r="CI319" s="121">
        <v>0</v>
      </c>
      <c r="CJ319" s="121">
        <v>0</v>
      </c>
      <c r="CK319" s="121">
        <v>0</v>
      </c>
      <c r="CL319" s="121">
        <v>0</v>
      </c>
    </row>
    <row r="320" spans="1:90" s="92" customFormat="1" ht="13.2" customHeight="1" x14ac:dyDescent="0.25">
      <c r="A320" s="89" t="s">
        <v>1899</v>
      </c>
      <c r="B320" s="90" t="s">
        <v>1364</v>
      </c>
      <c r="C320" s="91">
        <v>0</v>
      </c>
      <c r="D320" s="91">
        <v>0</v>
      </c>
      <c r="E320" s="91">
        <v>0</v>
      </c>
      <c r="F320" s="91">
        <v>0</v>
      </c>
      <c r="G320" s="91">
        <v>0</v>
      </c>
      <c r="H320" s="91">
        <v>0</v>
      </c>
      <c r="I320" s="91">
        <v>0</v>
      </c>
      <c r="J320" s="91">
        <v>0</v>
      </c>
      <c r="K320" s="91">
        <v>0</v>
      </c>
      <c r="L320" s="91">
        <v>0</v>
      </c>
      <c r="M320" s="91">
        <v>0</v>
      </c>
      <c r="N320" s="91">
        <v>0</v>
      </c>
      <c r="O320" s="91">
        <v>340657.2</v>
      </c>
      <c r="P320" s="91">
        <v>100000</v>
      </c>
      <c r="Q320" s="91">
        <v>0</v>
      </c>
      <c r="R320" s="91">
        <v>0</v>
      </c>
      <c r="S320" s="91">
        <v>0</v>
      </c>
      <c r="T320" s="91">
        <v>0</v>
      </c>
      <c r="U320" s="91">
        <v>0</v>
      </c>
      <c r="V320" s="91">
        <v>0</v>
      </c>
      <c r="W320" s="91">
        <v>854186</v>
      </c>
      <c r="X320" s="91">
        <v>0</v>
      </c>
      <c r="Y320" s="91">
        <v>0</v>
      </c>
      <c r="Z320" s="91">
        <v>0</v>
      </c>
      <c r="AA320" s="91">
        <v>0</v>
      </c>
      <c r="AB320" s="91">
        <v>0</v>
      </c>
      <c r="AC320" s="91">
        <v>0</v>
      </c>
      <c r="AD320" s="91">
        <v>0</v>
      </c>
      <c r="AE320" s="91">
        <v>0</v>
      </c>
      <c r="AF320" s="91">
        <v>0</v>
      </c>
      <c r="AG320" s="91">
        <v>0</v>
      </c>
      <c r="AH320" s="91">
        <v>0</v>
      </c>
      <c r="AI320" s="91">
        <v>0</v>
      </c>
      <c r="AJ320" s="91">
        <v>0</v>
      </c>
      <c r="AK320" s="91">
        <v>0</v>
      </c>
      <c r="AL320" s="91">
        <v>0</v>
      </c>
      <c r="AM320" s="91">
        <v>0</v>
      </c>
      <c r="AN320" s="91">
        <v>0</v>
      </c>
      <c r="AO320" s="91">
        <v>0</v>
      </c>
      <c r="AP320" s="91">
        <v>0</v>
      </c>
      <c r="AQ320" s="91">
        <v>0</v>
      </c>
      <c r="AR320" s="91">
        <v>0</v>
      </c>
      <c r="AS320" s="91">
        <v>0</v>
      </c>
      <c r="AT320" s="91">
        <v>0</v>
      </c>
      <c r="AU320" s="91">
        <v>0</v>
      </c>
      <c r="AV320" s="91">
        <v>0</v>
      </c>
      <c r="AW320" s="91">
        <v>0</v>
      </c>
      <c r="AX320" s="91">
        <v>0</v>
      </c>
      <c r="AY320" s="91">
        <v>0</v>
      </c>
      <c r="AZ320" s="91">
        <v>0</v>
      </c>
      <c r="BA320" s="91">
        <v>31030</v>
      </c>
      <c r="BB320" s="91">
        <v>0</v>
      </c>
      <c r="BC320" s="91">
        <v>0</v>
      </c>
      <c r="BD320" s="91">
        <v>0</v>
      </c>
      <c r="BE320" s="91">
        <v>0</v>
      </c>
      <c r="BF320" s="91">
        <v>0</v>
      </c>
      <c r="BG320" s="91">
        <v>0</v>
      </c>
      <c r="BH320" s="91">
        <v>0</v>
      </c>
      <c r="BI320" s="91">
        <v>0</v>
      </c>
      <c r="BJ320" s="91">
        <v>0</v>
      </c>
      <c r="BK320" s="91">
        <v>0</v>
      </c>
      <c r="BL320" s="91">
        <v>0</v>
      </c>
      <c r="BM320" s="91">
        <v>0</v>
      </c>
      <c r="BN320" s="91">
        <v>0</v>
      </c>
      <c r="BO320" s="91">
        <v>0</v>
      </c>
      <c r="BP320" s="91">
        <v>0</v>
      </c>
      <c r="BQ320" s="91">
        <v>0</v>
      </c>
      <c r="BR320" s="120">
        <v>0</v>
      </c>
      <c r="BS320" s="120">
        <v>0</v>
      </c>
      <c r="BT320" s="120">
        <v>0</v>
      </c>
      <c r="BU320" s="120">
        <v>1423330</v>
      </c>
      <c r="BV320" s="91">
        <v>0</v>
      </c>
      <c r="BW320" s="120">
        <v>0</v>
      </c>
      <c r="BX320" s="120">
        <v>0</v>
      </c>
      <c r="BY320" s="120">
        <v>0</v>
      </c>
      <c r="BZ320" s="120">
        <v>0</v>
      </c>
      <c r="CA320" s="120">
        <v>0</v>
      </c>
      <c r="CB320" s="120">
        <v>0</v>
      </c>
      <c r="CC320" s="120">
        <v>0</v>
      </c>
      <c r="CD320" s="120">
        <v>0</v>
      </c>
      <c r="CE320" s="120">
        <v>0</v>
      </c>
      <c r="CF320" s="120">
        <v>0</v>
      </c>
      <c r="CG320" s="120">
        <v>0</v>
      </c>
      <c r="CH320" s="120">
        <v>0</v>
      </c>
      <c r="CI320" s="120">
        <v>0</v>
      </c>
      <c r="CJ320" s="120">
        <v>0</v>
      </c>
      <c r="CK320" s="120">
        <v>0</v>
      </c>
      <c r="CL320" s="120">
        <v>0</v>
      </c>
    </row>
    <row r="321" spans="1:90" s="92" customFormat="1" ht="13.2" customHeight="1" x14ac:dyDescent="0.25">
      <c r="A321" s="89" t="s">
        <v>286</v>
      </c>
      <c r="B321" s="90" t="s">
        <v>287</v>
      </c>
      <c r="C321" s="91">
        <v>0</v>
      </c>
      <c r="D321" s="91">
        <v>0</v>
      </c>
      <c r="E321" s="91">
        <v>0</v>
      </c>
      <c r="F321" s="91">
        <v>0</v>
      </c>
      <c r="G321" s="91">
        <v>0</v>
      </c>
      <c r="H321" s="91">
        <v>0</v>
      </c>
      <c r="I321" s="91">
        <v>0</v>
      </c>
      <c r="J321" s="91">
        <v>0</v>
      </c>
      <c r="K321" s="91">
        <v>0</v>
      </c>
      <c r="L321" s="91">
        <v>0</v>
      </c>
      <c r="M321" s="91">
        <v>0</v>
      </c>
      <c r="N321" s="91">
        <v>0</v>
      </c>
      <c r="O321" s="91">
        <v>4550205</v>
      </c>
      <c r="P321" s="91">
        <v>0</v>
      </c>
      <c r="Q321" s="91">
        <v>0</v>
      </c>
      <c r="R321" s="91">
        <v>1453921</v>
      </c>
      <c r="S321" s="91">
        <v>0</v>
      </c>
      <c r="T321" s="91">
        <v>0</v>
      </c>
      <c r="U321" s="91">
        <v>0</v>
      </c>
      <c r="V321" s="91">
        <v>0</v>
      </c>
      <c r="W321" s="91">
        <v>0</v>
      </c>
      <c r="X321" s="91">
        <v>0</v>
      </c>
      <c r="Y321" s="91">
        <v>0</v>
      </c>
      <c r="Z321" s="91">
        <v>0</v>
      </c>
      <c r="AA321" s="91">
        <v>0</v>
      </c>
      <c r="AB321" s="91">
        <v>0</v>
      </c>
      <c r="AC321" s="91">
        <v>0</v>
      </c>
      <c r="AD321" s="91">
        <v>180000</v>
      </c>
      <c r="AE321" s="91">
        <v>0</v>
      </c>
      <c r="AF321" s="91">
        <v>0</v>
      </c>
      <c r="AG321" s="91">
        <v>0</v>
      </c>
      <c r="AH321" s="91">
        <v>0</v>
      </c>
      <c r="AI321" s="91">
        <v>0</v>
      </c>
      <c r="AJ321" s="91">
        <v>0</v>
      </c>
      <c r="AK321" s="91">
        <v>0</v>
      </c>
      <c r="AL321" s="91">
        <v>0</v>
      </c>
      <c r="AM321" s="91">
        <v>938400</v>
      </c>
      <c r="AN321" s="91">
        <v>0</v>
      </c>
      <c r="AO321" s="91">
        <v>608900</v>
      </c>
      <c r="AP321" s="91">
        <v>149200</v>
      </c>
      <c r="AQ321" s="91">
        <v>0</v>
      </c>
      <c r="AR321" s="91">
        <v>0</v>
      </c>
      <c r="AS321" s="91">
        <v>0</v>
      </c>
      <c r="AT321" s="91">
        <v>0</v>
      </c>
      <c r="AU321" s="91">
        <v>0</v>
      </c>
      <c r="AV321" s="91">
        <v>0</v>
      </c>
      <c r="AW321" s="91">
        <v>0</v>
      </c>
      <c r="AX321" s="91">
        <v>0</v>
      </c>
      <c r="AY321" s="91">
        <v>478700</v>
      </c>
      <c r="AZ321" s="91">
        <v>478700</v>
      </c>
      <c r="BA321" s="91">
        <v>762900</v>
      </c>
      <c r="BB321" s="91">
        <v>54800</v>
      </c>
      <c r="BC321" s="91">
        <v>0</v>
      </c>
      <c r="BD321" s="91">
        <v>0</v>
      </c>
      <c r="BE321" s="91">
        <v>0</v>
      </c>
      <c r="BF321" s="91">
        <v>0</v>
      </c>
      <c r="BG321" s="91">
        <v>0</v>
      </c>
      <c r="BH321" s="91">
        <v>0</v>
      </c>
      <c r="BI321" s="91">
        <v>0</v>
      </c>
      <c r="BJ321" s="91">
        <v>36250</v>
      </c>
      <c r="BK321" s="91">
        <v>0</v>
      </c>
      <c r="BL321" s="91">
        <v>3440429.56</v>
      </c>
      <c r="BM321" s="91">
        <v>0</v>
      </c>
      <c r="BN321" s="91">
        <v>0</v>
      </c>
      <c r="BO321" s="91">
        <v>0</v>
      </c>
      <c r="BP321" s="91">
        <v>0</v>
      </c>
      <c r="BQ321" s="91">
        <v>84425</v>
      </c>
      <c r="BR321" s="120">
        <v>2839180</v>
      </c>
      <c r="BS321" s="91">
        <v>0</v>
      </c>
      <c r="BT321" s="91">
        <v>0</v>
      </c>
      <c r="BU321" s="120">
        <v>0</v>
      </c>
      <c r="BV321" s="91">
        <v>0</v>
      </c>
      <c r="BW321" s="91">
        <v>0</v>
      </c>
      <c r="BX321" s="120">
        <v>0</v>
      </c>
      <c r="BY321" s="91">
        <v>0</v>
      </c>
      <c r="BZ321" s="91">
        <v>0</v>
      </c>
      <c r="CA321" s="120">
        <v>0</v>
      </c>
      <c r="CB321" s="91">
        <v>0</v>
      </c>
      <c r="CC321" s="91">
        <v>0</v>
      </c>
      <c r="CD321" s="120">
        <v>0</v>
      </c>
      <c r="CE321" s="120">
        <v>0</v>
      </c>
      <c r="CF321" s="91">
        <v>0</v>
      </c>
      <c r="CG321" s="91">
        <v>0</v>
      </c>
      <c r="CH321" s="120">
        <v>0</v>
      </c>
      <c r="CI321" s="91">
        <v>0</v>
      </c>
      <c r="CJ321" s="91">
        <v>0</v>
      </c>
      <c r="CK321" s="91">
        <v>0</v>
      </c>
      <c r="CL321" s="120">
        <v>0</v>
      </c>
    </row>
    <row r="322" spans="1:90" ht="13.2" customHeight="1" x14ac:dyDescent="0.25">
      <c r="A322" s="93" t="s">
        <v>288</v>
      </c>
      <c r="B322" s="94" t="s">
        <v>289</v>
      </c>
      <c r="C322" s="95">
        <v>255570</v>
      </c>
      <c r="D322" s="95">
        <v>0</v>
      </c>
      <c r="E322" s="95">
        <v>1187363.3500000001</v>
      </c>
      <c r="F322" s="95">
        <v>1186030</v>
      </c>
      <c r="G322" s="95">
        <v>369824</v>
      </c>
      <c r="H322" s="95">
        <v>987054.4</v>
      </c>
      <c r="I322" s="95">
        <v>262752</v>
      </c>
      <c r="J322" s="95">
        <v>2382441</v>
      </c>
      <c r="K322" s="95">
        <v>1030708</v>
      </c>
      <c r="L322" s="95">
        <v>0</v>
      </c>
      <c r="M322" s="95">
        <v>2914456.5</v>
      </c>
      <c r="N322" s="95">
        <v>240718</v>
      </c>
      <c r="O322" s="95">
        <v>1846170.42</v>
      </c>
      <c r="P322" s="95">
        <v>1425529.75</v>
      </c>
      <c r="Q322" s="95">
        <v>70807</v>
      </c>
      <c r="R322" s="95">
        <v>892650.85</v>
      </c>
      <c r="S322" s="95">
        <v>1176570.71</v>
      </c>
      <c r="T322" s="95">
        <v>220161</v>
      </c>
      <c r="U322" s="95">
        <v>1682142.5</v>
      </c>
      <c r="V322" s="95">
        <v>502686</v>
      </c>
      <c r="W322" s="95">
        <v>507384</v>
      </c>
      <c r="X322" s="95">
        <v>1527400</v>
      </c>
      <c r="Y322" s="95">
        <v>3397400</v>
      </c>
      <c r="Z322" s="95">
        <v>3772851.85</v>
      </c>
      <c r="AA322" s="95">
        <v>225500</v>
      </c>
      <c r="AB322" s="95">
        <v>625827.5</v>
      </c>
      <c r="AC322" s="95">
        <v>0</v>
      </c>
      <c r="AD322" s="95">
        <v>0</v>
      </c>
      <c r="AE322" s="95">
        <v>0</v>
      </c>
      <c r="AF322" s="95">
        <v>2275287.3199999998</v>
      </c>
      <c r="AG322" s="95">
        <v>1683800</v>
      </c>
      <c r="AH322" s="95">
        <v>0</v>
      </c>
      <c r="AI322" s="95">
        <v>0</v>
      </c>
      <c r="AJ322" s="95">
        <v>1342600</v>
      </c>
      <c r="AK322" s="95">
        <v>1132889.6499999999</v>
      </c>
      <c r="AL322" s="95">
        <v>0</v>
      </c>
      <c r="AM322" s="95">
        <v>0</v>
      </c>
      <c r="AN322" s="95">
        <v>0</v>
      </c>
      <c r="AO322" s="95">
        <v>0</v>
      </c>
      <c r="AP322" s="95">
        <v>0</v>
      </c>
      <c r="AQ322" s="95">
        <v>333295</v>
      </c>
      <c r="AR322" s="95">
        <v>0</v>
      </c>
      <c r="AS322" s="95">
        <v>50832</v>
      </c>
      <c r="AT322" s="95">
        <v>2137185</v>
      </c>
      <c r="AU322" s="95">
        <v>0</v>
      </c>
      <c r="AV322" s="95">
        <v>7261.68</v>
      </c>
      <c r="AW322" s="95">
        <v>32734</v>
      </c>
      <c r="AX322" s="95">
        <v>7465</v>
      </c>
      <c r="AY322" s="95">
        <v>0</v>
      </c>
      <c r="AZ322" s="95">
        <v>0</v>
      </c>
      <c r="BA322" s="95">
        <v>0</v>
      </c>
      <c r="BB322" s="95">
        <v>0</v>
      </c>
      <c r="BC322" s="95">
        <v>1020268.89</v>
      </c>
      <c r="BD322" s="95">
        <v>3732166.5</v>
      </c>
      <c r="BE322" s="95">
        <v>0</v>
      </c>
      <c r="BF322" s="95">
        <v>801</v>
      </c>
      <c r="BG322" s="95">
        <v>644863.35</v>
      </c>
      <c r="BH322" s="95">
        <v>1634840.75</v>
      </c>
      <c r="BI322" s="95">
        <v>0</v>
      </c>
      <c r="BJ322" s="95">
        <v>1473987.5</v>
      </c>
      <c r="BK322" s="95">
        <v>0</v>
      </c>
      <c r="BL322" s="95">
        <v>3200</v>
      </c>
      <c r="BM322" s="95">
        <v>1063828.24</v>
      </c>
      <c r="BN322" s="95">
        <v>0</v>
      </c>
      <c r="BO322" s="95">
        <v>744450</v>
      </c>
      <c r="BP322" s="95">
        <v>980543.36</v>
      </c>
      <c r="BQ322" s="95">
        <v>814090.84</v>
      </c>
      <c r="BR322" s="121">
        <v>0</v>
      </c>
      <c r="BS322" s="95">
        <v>3071888.86</v>
      </c>
      <c r="BT322" s="95">
        <v>3004168</v>
      </c>
      <c r="BU322" s="95">
        <v>3091890</v>
      </c>
      <c r="BV322" s="95">
        <v>119840</v>
      </c>
      <c r="BW322" s="95">
        <v>1402970</v>
      </c>
      <c r="BX322" s="121">
        <v>3070844</v>
      </c>
      <c r="BY322" s="95">
        <v>639020</v>
      </c>
      <c r="BZ322" s="95">
        <v>338260.5</v>
      </c>
      <c r="CA322" s="95">
        <v>3415609.45</v>
      </c>
      <c r="CB322" s="95">
        <v>3161136.56</v>
      </c>
      <c r="CC322" s="95">
        <v>2522257.5299999998</v>
      </c>
      <c r="CD322" s="95">
        <v>1342219.82</v>
      </c>
      <c r="CE322" s="95">
        <v>4006920</v>
      </c>
      <c r="CF322" s="95">
        <v>3347140.94</v>
      </c>
      <c r="CG322" s="95">
        <v>1593677</v>
      </c>
      <c r="CH322" s="95">
        <v>1601069.14</v>
      </c>
      <c r="CI322" s="95">
        <v>1276750.98</v>
      </c>
      <c r="CJ322" s="121">
        <v>3180520</v>
      </c>
      <c r="CK322" s="95">
        <v>2258976.4900000002</v>
      </c>
      <c r="CL322" s="95">
        <v>943518.13</v>
      </c>
    </row>
    <row r="323" spans="1:90" ht="13.2" customHeight="1" x14ac:dyDescent="0.25">
      <c r="A323" s="93" t="s">
        <v>290</v>
      </c>
      <c r="B323" s="94" t="s">
        <v>291</v>
      </c>
      <c r="C323" s="95">
        <v>227137</v>
      </c>
      <c r="D323" s="95">
        <v>0</v>
      </c>
      <c r="E323" s="95">
        <v>24980</v>
      </c>
      <c r="F323" s="95">
        <v>0</v>
      </c>
      <c r="G323" s="95">
        <v>0</v>
      </c>
      <c r="H323" s="95">
        <v>0</v>
      </c>
      <c r="I323" s="95">
        <v>0</v>
      </c>
      <c r="J323" s="95">
        <v>0</v>
      </c>
      <c r="K323" s="95">
        <v>0</v>
      </c>
      <c r="L323" s="95">
        <v>0</v>
      </c>
      <c r="M323" s="95">
        <v>7300</v>
      </c>
      <c r="N323" s="95">
        <v>39899</v>
      </c>
      <c r="O323" s="95">
        <v>3050</v>
      </c>
      <c r="P323" s="95">
        <v>0</v>
      </c>
      <c r="Q323" s="95">
        <v>17899</v>
      </c>
      <c r="R323" s="95">
        <v>69178.25</v>
      </c>
      <c r="S323" s="95">
        <v>19953.990000000002</v>
      </c>
      <c r="T323" s="95">
        <v>0</v>
      </c>
      <c r="U323" s="95">
        <v>0</v>
      </c>
      <c r="V323" s="95">
        <v>0</v>
      </c>
      <c r="W323" s="95">
        <v>0</v>
      </c>
      <c r="X323" s="95">
        <v>0</v>
      </c>
      <c r="Y323" s="95">
        <v>0</v>
      </c>
      <c r="Z323" s="95">
        <v>0</v>
      </c>
      <c r="AA323" s="95">
        <v>0</v>
      </c>
      <c r="AB323" s="95">
        <v>0</v>
      </c>
      <c r="AC323" s="95">
        <v>0</v>
      </c>
      <c r="AD323" s="95">
        <v>0</v>
      </c>
      <c r="AE323" s="95">
        <v>0</v>
      </c>
      <c r="AF323" s="95">
        <v>0</v>
      </c>
      <c r="AG323" s="95">
        <v>0</v>
      </c>
      <c r="AH323" s="95">
        <v>64639.75</v>
      </c>
      <c r="AI323" s="95">
        <v>0</v>
      </c>
      <c r="AJ323" s="95">
        <v>0</v>
      </c>
      <c r="AK323" s="95">
        <v>390289</v>
      </c>
      <c r="AL323" s="95">
        <v>0</v>
      </c>
      <c r="AM323" s="95">
        <v>11276.5</v>
      </c>
      <c r="AN323" s="95">
        <v>147865.75</v>
      </c>
      <c r="AO323" s="95">
        <v>0</v>
      </c>
      <c r="AP323" s="95">
        <v>0</v>
      </c>
      <c r="AQ323" s="95">
        <v>0</v>
      </c>
      <c r="AR323" s="95">
        <v>0</v>
      </c>
      <c r="AS323" s="95">
        <v>0</v>
      </c>
      <c r="AT323" s="95">
        <v>2310</v>
      </c>
      <c r="AU323" s="95">
        <v>0</v>
      </c>
      <c r="AV323" s="95">
        <v>0</v>
      </c>
      <c r="AW323" s="95">
        <v>57550.93</v>
      </c>
      <c r="AX323" s="95">
        <v>7550.75</v>
      </c>
      <c r="AY323" s="95">
        <v>0</v>
      </c>
      <c r="AZ323" s="95">
        <v>0</v>
      </c>
      <c r="BA323" s="95">
        <v>0</v>
      </c>
      <c r="BB323" s="95">
        <v>0</v>
      </c>
      <c r="BC323" s="95">
        <v>0</v>
      </c>
      <c r="BD323" s="95">
        <v>5842</v>
      </c>
      <c r="BE323" s="95">
        <v>0</v>
      </c>
      <c r="BF323" s="95">
        <v>0</v>
      </c>
      <c r="BG323" s="95">
        <v>0</v>
      </c>
      <c r="BH323" s="95">
        <v>0</v>
      </c>
      <c r="BI323" s="95">
        <v>0</v>
      </c>
      <c r="BJ323" s="95">
        <v>145014</v>
      </c>
      <c r="BK323" s="95">
        <v>1046617</v>
      </c>
      <c r="BL323" s="95">
        <v>0</v>
      </c>
      <c r="BM323" s="95">
        <v>0</v>
      </c>
      <c r="BN323" s="95">
        <v>39143</v>
      </c>
      <c r="BO323" s="95">
        <v>0</v>
      </c>
      <c r="BP323" s="95">
        <v>0</v>
      </c>
      <c r="BQ323" s="95">
        <v>311727</v>
      </c>
      <c r="BR323" s="95">
        <v>0</v>
      </c>
      <c r="BS323" s="121">
        <v>0</v>
      </c>
      <c r="BT323" s="121">
        <v>0</v>
      </c>
      <c r="BU323" s="121">
        <v>0</v>
      </c>
      <c r="BV323" s="121">
        <v>0</v>
      </c>
      <c r="BW323" s="121">
        <v>48910</v>
      </c>
      <c r="BX323" s="121">
        <v>0</v>
      </c>
      <c r="BY323" s="121">
        <v>0</v>
      </c>
      <c r="BZ323" s="121">
        <v>0</v>
      </c>
      <c r="CA323" s="121">
        <v>1102</v>
      </c>
      <c r="CB323" s="95">
        <v>29904</v>
      </c>
      <c r="CC323" s="121">
        <v>0</v>
      </c>
      <c r="CD323" s="121">
        <v>0</v>
      </c>
      <c r="CE323" s="121">
        <v>0</v>
      </c>
      <c r="CF323" s="121">
        <v>0</v>
      </c>
      <c r="CG323" s="121">
        <v>0</v>
      </c>
      <c r="CH323" s="121">
        <v>0</v>
      </c>
      <c r="CI323" s="121">
        <v>0</v>
      </c>
      <c r="CJ323" s="121">
        <v>0</v>
      </c>
      <c r="CK323" s="121">
        <v>0</v>
      </c>
      <c r="CL323" s="121">
        <v>0</v>
      </c>
    </row>
    <row r="324" spans="1:90" ht="13.2" customHeight="1" x14ac:dyDescent="0.25">
      <c r="A324" s="93" t="s">
        <v>292</v>
      </c>
      <c r="B324" s="94" t="s">
        <v>1900</v>
      </c>
      <c r="C324" s="95">
        <v>0</v>
      </c>
      <c r="D324" s="95">
        <v>0</v>
      </c>
      <c r="E324" s="95">
        <v>347344</v>
      </c>
      <c r="F324" s="95">
        <v>356045.5</v>
      </c>
      <c r="G324" s="95">
        <v>57682</v>
      </c>
      <c r="H324" s="95">
        <v>0</v>
      </c>
      <c r="I324" s="95">
        <v>240</v>
      </c>
      <c r="J324" s="95">
        <v>473915</v>
      </c>
      <c r="K324" s="95">
        <v>0</v>
      </c>
      <c r="L324" s="95">
        <v>0</v>
      </c>
      <c r="M324" s="95">
        <v>7712</v>
      </c>
      <c r="N324" s="95">
        <v>157330.5</v>
      </c>
      <c r="O324" s="95">
        <v>0</v>
      </c>
      <c r="P324" s="95">
        <v>0</v>
      </c>
      <c r="Q324" s="95">
        <v>0</v>
      </c>
      <c r="R324" s="95">
        <v>0</v>
      </c>
      <c r="S324" s="95">
        <v>0</v>
      </c>
      <c r="T324" s="95">
        <v>0</v>
      </c>
      <c r="U324" s="95">
        <v>0</v>
      </c>
      <c r="V324" s="95">
        <v>0</v>
      </c>
      <c r="W324" s="95">
        <v>0</v>
      </c>
      <c r="X324" s="95">
        <v>0</v>
      </c>
      <c r="Y324" s="95">
        <v>0</v>
      </c>
      <c r="Z324" s="95">
        <v>0</v>
      </c>
      <c r="AA324" s="95">
        <v>0</v>
      </c>
      <c r="AB324" s="95">
        <v>420</v>
      </c>
      <c r="AC324" s="95">
        <v>0</v>
      </c>
      <c r="AD324" s="95">
        <v>0</v>
      </c>
      <c r="AE324" s="95">
        <v>0</v>
      </c>
      <c r="AF324" s="95">
        <v>0</v>
      </c>
      <c r="AG324" s="95">
        <v>0</v>
      </c>
      <c r="AH324" s="95">
        <v>0</v>
      </c>
      <c r="AI324" s="95">
        <v>0</v>
      </c>
      <c r="AJ324" s="95">
        <v>0</v>
      </c>
      <c r="AK324" s="95">
        <v>124354</v>
      </c>
      <c r="AL324" s="95">
        <v>350</v>
      </c>
      <c r="AM324" s="95">
        <v>700</v>
      </c>
      <c r="AN324" s="95">
        <v>0</v>
      </c>
      <c r="AO324" s="95">
        <v>0</v>
      </c>
      <c r="AP324" s="95">
        <v>0</v>
      </c>
      <c r="AQ324" s="95">
        <v>0</v>
      </c>
      <c r="AR324" s="95">
        <v>0</v>
      </c>
      <c r="AS324" s="95">
        <v>0</v>
      </c>
      <c r="AT324" s="95">
        <v>0</v>
      </c>
      <c r="AU324" s="95">
        <v>0</v>
      </c>
      <c r="AV324" s="95">
        <v>700</v>
      </c>
      <c r="AW324" s="95">
        <v>2134</v>
      </c>
      <c r="AX324" s="95">
        <v>0</v>
      </c>
      <c r="AY324" s="95">
        <v>0</v>
      </c>
      <c r="AZ324" s="95">
        <v>0</v>
      </c>
      <c r="BA324" s="95">
        <v>0</v>
      </c>
      <c r="BB324" s="95">
        <v>0</v>
      </c>
      <c r="BC324" s="95">
        <v>0</v>
      </c>
      <c r="BD324" s="95">
        <v>0</v>
      </c>
      <c r="BE324" s="95">
        <v>0</v>
      </c>
      <c r="BF324" s="95">
        <v>0</v>
      </c>
      <c r="BG324" s="95">
        <v>0</v>
      </c>
      <c r="BH324" s="95">
        <v>0</v>
      </c>
      <c r="BI324" s="95">
        <v>0</v>
      </c>
      <c r="BJ324" s="95">
        <v>0</v>
      </c>
      <c r="BK324" s="95">
        <v>0</v>
      </c>
      <c r="BL324" s="95">
        <v>13184</v>
      </c>
      <c r="BM324" s="95">
        <v>0</v>
      </c>
      <c r="BN324" s="95">
        <v>180</v>
      </c>
      <c r="BO324" s="95">
        <v>0</v>
      </c>
      <c r="BP324" s="95">
        <v>0</v>
      </c>
      <c r="BQ324" s="95">
        <v>360</v>
      </c>
      <c r="BR324" s="121">
        <v>0</v>
      </c>
      <c r="BS324" s="95">
        <v>46966.75</v>
      </c>
      <c r="BT324" s="95">
        <v>0</v>
      </c>
      <c r="BU324" s="95">
        <v>176362</v>
      </c>
      <c r="BV324" s="95">
        <v>3094</v>
      </c>
      <c r="BW324" s="95">
        <v>345380.5</v>
      </c>
      <c r="BX324" s="121">
        <v>34796.5</v>
      </c>
      <c r="BY324" s="95">
        <v>39195</v>
      </c>
      <c r="BZ324" s="95">
        <v>0</v>
      </c>
      <c r="CA324" s="121">
        <v>25586.5</v>
      </c>
      <c r="CB324" s="95">
        <v>151021.5</v>
      </c>
      <c r="CC324" s="95">
        <v>0</v>
      </c>
      <c r="CD324" s="95">
        <v>4442</v>
      </c>
      <c r="CE324" s="95">
        <v>1814</v>
      </c>
      <c r="CF324" s="121">
        <v>3901</v>
      </c>
      <c r="CG324" s="95">
        <v>15357.5</v>
      </c>
      <c r="CH324" s="95">
        <v>12516.75</v>
      </c>
      <c r="CI324" s="95">
        <v>8198.5</v>
      </c>
      <c r="CJ324" s="95">
        <v>72272.5</v>
      </c>
      <c r="CK324" s="121">
        <v>26534</v>
      </c>
      <c r="CL324" s="121">
        <v>15258</v>
      </c>
    </row>
    <row r="325" spans="1:90" ht="13.2" customHeight="1" x14ac:dyDescent="0.25">
      <c r="A325" s="93" t="s">
        <v>293</v>
      </c>
      <c r="B325" s="94" t="s">
        <v>294</v>
      </c>
      <c r="C325" s="95">
        <v>695344.95</v>
      </c>
      <c r="D325" s="95">
        <v>0</v>
      </c>
      <c r="E325" s="95">
        <v>0</v>
      </c>
      <c r="F325" s="95">
        <v>0</v>
      </c>
      <c r="G325" s="95">
        <v>0</v>
      </c>
      <c r="H325" s="95">
        <v>0</v>
      </c>
      <c r="I325" s="95">
        <v>0</v>
      </c>
      <c r="J325" s="95">
        <v>0</v>
      </c>
      <c r="K325" s="95">
        <v>0</v>
      </c>
      <c r="L325" s="95">
        <v>0</v>
      </c>
      <c r="M325" s="95">
        <v>0</v>
      </c>
      <c r="N325" s="95">
        <v>0</v>
      </c>
      <c r="O325" s="95">
        <v>729399.6</v>
      </c>
      <c r="P325" s="95">
        <v>0</v>
      </c>
      <c r="Q325" s="95">
        <v>0</v>
      </c>
      <c r="R325" s="95">
        <v>0</v>
      </c>
      <c r="S325" s="95">
        <v>0</v>
      </c>
      <c r="T325" s="95">
        <v>0</v>
      </c>
      <c r="U325" s="95">
        <v>0</v>
      </c>
      <c r="V325" s="95">
        <v>0</v>
      </c>
      <c r="W325" s="95">
        <v>0</v>
      </c>
      <c r="X325" s="95">
        <v>0</v>
      </c>
      <c r="Y325" s="95">
        <v>0</v>
      </c>
      <c r="Z325" s="95">
        <v>0</v>
      </c>
      <c r="AA325" s="95">
        <v>0</v>
      </c>
      <c r="AB325" s="95">
        <v>0</v>
      </c>
      <c r="AC325" s="95">
        <v>0</v>
      </c>
      <c r="AD325" s="95">
        <v>0</v>
      </c>
      <c r="AE325" s="95">
        <v>0</v>
      </c>
      <c r="AF325" s="95">
        <v>0</v>
      </c>
      <c r="AG325" s="95">
        <v>0</v>
      </c>
      <c r="AH325" s="95">
        <v>0</v>
      </c>
      <c r="AI325" s="95">
        <v>0</v>
      </c>
      <c r="AJ325" s="95">
        <v>0</v>
      </c>
      <c r="AK325" s="95">
        <v>0</v>
      </c>
      <c r="AL325" s="95">
        <v>0</v>
      </c>
      <c r="AM325" s="95">
        <v>0</v>
      </c>
      <c r="AN325" s="95">
        <v>0</v>
      </c>
      <c r="AO325" s="95">
        <v>0</v>
      </c>
      <c r="AP325" s="95">
        <v>0</v>
      </c>
      <c r="AQ325" s="95">
        <v>0</v>
      </c>
      <c r="AR325" s="95">
        <v>0</v>
      </c>
      <c r="AS325" s="95">
        <v>0</v>
      </c>
      <c r="AT325" s="95">
        <v>0</v>
      </c>
      <c r="AU325" s="95">
        <v>0</v>
      </c>
      <c r="AV325" s="95">
        <v>0</v>
      </c>
      <c r="AW325" s="95">
        <v>0</v>
      </c>
      <c r="AX325" s="95">
        <v>0</v>
      </c>
      <c r="AY325" s="95">
        <v>0</v>
      </c>
      <c r="AZ325" s="95">
        <v>0</v>
      </c>
      <c r="BA325" s="95">
        <v>0</v>
      </c>
      <c r="BB325" s="95">
        <v>0</v>
      </c>
      <c r="BC325" s="95">
        <v>0</v>
      </c>
      <c r="BD325" s="95">
        <v>0</v>
      </c>
      <c r="BE325" s="95">
        <v>0</v>
      </c>
      <c r="BF325" s="95">
        <v>0</v>
      </c>
      <c r="BG325" s="95">
        <v>797614.75</v>
      </c>
      <c r="BH325" s="95">
        <v>0</v>
      </c>
      <c r="BI325" s="95">
        <v>0</v>
      </c>
      <c r="BJ325" s="95">
        <v>0</v>
      </c>
      <c r="BK325" s="95">
        <v>0</v>
      </c>
      <c r="BL325" s="95">
        <v>0</v>
      </c>
      <c r="BM325" s="95">
        <v>0</v>
      </c>
      <c r="BN325" s="95">
        <v>0</v>
      </c>
      <c r="BO325" s="95">
        <v>0</v>
      </c>
      <c r="BP325" s="95">
        <v>0</v>
      </c>
      <c r="BQ325" s="95">
        <v>0</v>
      </c>
      <c r="BR325" s="121">
        <v>0</v>
      </c>
      <c r="BS325" s="121">
        <v>0</v>
      </c>
      <c r="BT325" s="121">
        <v>0</v>
      </c>
      <c r="BU325" s="121">
        <v>0</v>
      </c>
      <c r="BV325" s="121">
        <v>0</v>
      </c>
      <c r="BW325" s="121">
        <v>0</v>
      </c>
      <c r="BX325" s="121">
        <v>0</v>
      </c>
      <c r="BY325" s="121">
        <v>0</v>
      </c>
      <c r="BZ325" s="121">
        <v>0</v>
      </c>
      <c r="CA325" s="121">
        <v>0</v>
      </c>
      <c r="CB325" s="121">
        <v>0</v>
      </c>
      <c r="CC325" s="121">
        <v>0</v>
      </c>
      <c r="CD325" s="121">
        <v>0</v>
      </c>
      <c r="CE325" s="121">
        <v>0</v>
      </c>
      <c r="CF325" s="121">
        <v>0</v>
      </c>
      <c r="CG325" s="121">
        <v>0</v>
      </c>
      <c r="CH325" s="121">
        <v>0</v>
      </c>
      <c r="CI325" s="121">
        <v>0</v>
      </c>
      <c r="CJ325" s="121">
        <v>794325.75</v>
      </c>
      <c r="CK325" s="121">
        <v>0</v>
      </c>
      <c r="CL325" s="121">
        <v>0</v>
      </c>
    </row>
    <row r="326" spans="1:90" ht="13.2" customHeight="1" x14ac:dyDescent="0.25">
      <c r="A326" s="93" t="s">
        <v>295</v>
      </c>
      <c r="B326" s="94" t="s">
        <v>1901</v>
      </c>
      <c r="C326" s="95">
        <v>10855.44</v>
      </c>
      <c r="D326" s="95">
        <v>0</v>
      </c>
      <c r="E326" s="95">
        <v>63925.599999999999</v>
      </c>
      <c r="F326" s="95">
        <v>299609.46000000002</v>
      </c>
      <c r="G326" s="95">
        <v>1150</v>
      </c>
      <c r="H326" s="95">
        <v>0</v>
      </c>
      <c r="I326" s="95">
        <v>3700</v>
      </c>
      <c r="J326" s="95">
        <v>38898.6</v>
      </c>
      <c r="K326" s="95">
        <v>0</v>
      </c>
      <c r="L326" s="95">
        <v>0</v>
      </c>
      <c r="M326" s="95">
        <v>240389.92</v>
      </c>
      <c r="N326" s="95">
        <v>0</v>
      </c>
      <c r="O326" s="95">
        <v>2670</v>
      </c>
      <c r="P326" s="95">
        <v>1250</v>
      </c>
      <c r="Q326" s="95">
        <v>1705</v>
      </c>
      <c r="R326" s="95">
        <v>0</v>
      </c>
      <c r="S326" s="95">
        <v>95311.37</v>
      </c>
      <c r="T326" s="95">
        <v>0</v>
      </c>
      <c r="U326" s="95">
        <v>136513.35999999999</v>
      </c>
      <c r="V326" s="95">
        <v>377725.48</v>
      </c>
      <c r="W326" s="95">
        <v>0</v>
      </c>
      <c r="X326" s="95">
        <v>0</v>
      </c>
      <c r="Y326" s="95">
        <v>0</v>
      </c>
      <c r="Z326" s="95">
        <v>0</v>
      </c>
      <c r="AA326" s="95">
        <v>0</v>
      </c>
      <c r="AB326" s="95">
        <v>0</v>
      </c>
      <c r="AC326" s="95">
        <v>0</v>
      </c>
      <c r="AD326" s="95">
        <v>0</v>
      </c>
      <c r="AE326" s="95">
        <v>0</v>
      </c>
      <c r="AF326" s="95">
        <v>0</v>
      </c>
      <c r="AG326" s="95">
        <v>0</v>
      </c>
      <c r="AH326" s="95">
        <v>0</v>
      </c>
      <c r="AI326" s="95">
        <v>0</v>
      </c>
      <c r="AJ326" s="95">
        <v>0</v>
      </c>
      <c r="AK326" s="95">
        <v>0</v>
      </c>
      <c r="AL326" s="95">
        <v>0</v>
      </c>
      <c r="AM326" s="95">
        <v>1500</v>
      </c>
      <c r="AN326" s="95">
        <v>0</v>
      </c>
      <c r="AO326" s="95">
        <v>0</v>
      </c>
      <c r="AP326" s="95">
        <v>0</v>
      </c>
      <c r="AQ326" s="95">
        <v>0</v>
      </c>
      <c r="AR326" s="95">
        <v>0</v>
      </c>
      <c r="AS326" s="95">
        <v>0</v>
      </c>
      <c r="AT326" s="95">
        <v>0</v>
      </c>
      <c r="AU326" s="95">
        <v>0</v>
      </c>
      <c r="AV326" s="95">
        <v>9619.9</v>
      </c>
      <c r="AW326" s="95">
        <v>0</v>
      </c>
      <c r="AX326" s="95">
        <v>18694.599999999999</v>
      </c>
      <c r="AY326" s="95">
        <v>0</v>
      </c>
      <c r="AZ326" s="95">
        <v>0</v>
      </c>
      <c r="BA326" s="95">
        <v>0</v>
      </c>
      <c r="BB326" s="95">
        <v>0</v>
      </c>
      <c r="BC326" s="95">
        <v>0</v>
      </c>
      <c r="BD326" s="95">
        <v>151061.94</v>
      </c>
      <c r="BE326" s="95">
        <v>42823.08</v>
      </c>
      <c r="BF326" s="95">
        <v>61163.45</v>
      </c>
      <c r="BG326" s="95">
        <v>0</v>
      </c>
      <c r="BH326" s="95">
        <v>0</v>
      </c>
      <c r="BI326" s="95">
        <v>0</v>
      </c>
      <c r="BJ326" s="95">
        <v>0</v>
      </c>
      <c r="BK326" s="95">
        <v>0</v>
      </c>
      <c r="BL326" s="95">
        <v>0</v>
      </c>
      <c r="BM326" s="95">
        <v>0</v>
      </c>
      <c r="BN326" s="95">
        <v>0</v>
      </c>
      <c r="BO326" s="95">
        <v>0</v>
      </c>
      <c r="BP326" s="95">
        <v>42110.57</v>
      </c>
      <c r="BQ326" s="95">
        <v>0</v>
      </c>
      <c r="BR326" s="121">
        <v>0</v>
      </c>
      <c r="BS326" s="95">
        <v>99036.22</v>
      </c>
      <c r="BT326" s="95">
        <v>0</v>
      </c>
      <c r="BU326" s="95">
        <v>55259.46</v>
      </c>
      <c r="BV326" s="95">
        <v>0</v>
      </c>
      <c r="BW326" s="95">
        <v>0</v>
      </c>
      <c r="BX326" s="95">
        <v>75305.81</v>
      </c>
      <c r="BY326" s="121">
        <v>16692.29</v>
      </c>
      <c r="BZ326" s="95">
        <v>0</v>
      </c>
      <c r="CA326" s="95">
        <v>64309.14</v>
      </c>
      <c r="CB326" s="121">
        <v>0</v>
      </c>
      <c r="CC326" s="95">
        <v>14776.38</v>
      </c>
      <c r="CD326" s="121">
        <v>129772.18</v>
      </c>
      <c r="CE326" s="95">
        <v>0</v>
      </c>
      <c r="CF326" s="95">
        <v>0</v>
      </c>
      <c r="CG326" s="95">
        <v>17834.07</v>
      </c>
      <c r="CH326" s="95">
        <v>0</v>
      </c>
      <c r="CI326" s="95">
        <v>0</v>
      </c>
      <c r="CJ326" s="95">
        <v>0</v>
      </c>
      <c r="CK326" s="95">
        <v>0</v>
      </c>
      <c r="CL326" s="121">
        <v>0</v>
      </c>
    </row>
    <row r="327" spans="1:90" ht="13.2" customHeight="1" x14ac:dyDescent="0.25">
      <c r="A327" s="93" t="s">
        <v>296</v>
      </c>
      <c r="B327" s="94" t="s">
        <v>1902</v>
      </c>
      <c r="C327" s="95">
        <v>0</v>
      </c>
      <c r="D327" s="95">
        <v>0</v>
      </c>
      <c r="E327" s="95">
        <v>460</v>
      </c>
      <c r="F327" s="95">
        <v>0</v>
      </c>
      <c r="G327" s="95">
        <v>5060</v>
      </c>
      <c r="H327" s="95">
        <v>0</v>
      </c>
      <c r="I327" s="95">
        <v>0</v>
      </c>
      <c r="J327" s="95">
        <v>10700</v>
      </c>
      <c r="K327" s="95">
        <v>0</v>
      </c>
      <c r="L327" s="95">
        <v>0</v>
      </c>
      <c r="M327" s="95">
        <v>108249.84</v>
      </c>
      <c r="N327" s="95">
        <v>0</v>
      </c>
      <c r="O327" s="95">
        <v>0</v>
      </c>
      <c r="P327" s="95">
        <v>0</v>
      </c>
      <c r="Q327" s="95">
        <v>0</v>
      </c>
      <c r="R327" s="95">
        <v>0</v>
      </c>
      <c r="S327" s="95">
        <v>0</v>
      </c>
      <c r="T327" s="95">
        <v>0</v>
      </c>
      <c r="U327" s="95">
        <v>4050</v>
      </c>
      <c r="V327" s="95">
        <v>0</v>
      </c>
      <c r="W327" s="95">
        <v>0</v>
      </c>
      <c r="X327" s="95">
        <v>0</v>
      </c>
      <c r="Y327" s="95">
        <v>0</v>
      </c>
      <c r="Z327" s="95">
        <v>0</v>
      </c>
      <c r="AA327" s="95">
        <v>0</v>
      </c>
      <c r="AB327" s="95">
        <v>0</v>
      </c>
      <c r="AC327" s="95">
        <v>0</v>
      </c>
      <c r="AD327" s="95">
        <v>0</v>
      </c>
      <c r="AE327" s="95">
        <v>0</v>
      </c>
      <c r="AF327" s="95">
        <v>0</v>
      </c>
      <c r="AG327" s="95">
        <v>0</v>
      </c>
      <c r="AH327" s="95">
        <v>0</v>
      </c>
      <c r="AI327" s="95">
        <v>0</v>
      </c>
      <c r="AJ327" s="95">
        <v>0</v>
      </c>
      <c r="AK327" s="95">
        <v>0</v>
      </c>
      <c r="AL327" s="95">
        <v>0</v>
      </c>
      <c r="AM327" s="95">
        <v>0</v>
      </c>
      <c r="AN327" s="95">
        <v>0</v>
      </c>
      <c r="AO327" s="95">
        <v>0</v>
      </c>
      <c r="AP327" s="95">
        <v>0</v>
      </c>
      <c r="AQ327" s="95">
        <v>0</v>
      </c>
      <c r="AR327" s="95">
        <v>0</v>
      </c>
      <c r="AS327" s="95">
        <v>0</v>
      </c>
      <c r="AT327" s="95">
        <v>0</v>
      </c>
      <c r="AU327" s="95">
        <v>0</v>
      </c>
      <c r="AV327" s="95">
        <v>0</v>
      </c>
      <c r="AW327" s="95">
        <v>0</v>
      </c>
      <c r="AX327" s="95">
        <v>0</v>
      </c>
      <c r="AY327" s="95">
        <v>0</v>
      </c>
      <c r="AZ327" s="95">
        <v>0</v>
      </c>
      <c r="BA327" s="95">
        <v>0</v>
      </c>
      <c r="BB327" s="95">
        <v>0</v>
      </c>
      <c r="BC327" s="95">
        <v>0</v>
      </c>
      <c r="BD327" s="95">
        <v>0</v>
      </c>
      <c r="BE327" s="95">
        <v>0</v>
      </c>
      <c r="BF327" s="95">
        <v>0</v>
      </c>
      <c r="BG327" s="95">
        <v>0</v>
      </c>
      <c r="BH327" s="95">
        <v>0</v>
      </c>
      <c r="BI327" s="95">
        <v>0</v>
      </c>
      <c r="BJ327" s="95">
        <v>0</v>
      </c>
      <c r="BK327" s="95">
        <v>0</v>
      </c>
      <c r="BL327" s="95">
        <v>0</v>
      </c>
      <c r="BM327" s="95">
        <v>0</v>
      </c>
      <c r="BN327" s="95">
        <v>0</v>
      </c>
      <c r="BO327" s="95">
        <v>0</v>
      </c>
      <c r="BP327" s="95">
        <v>0</v>
      </c>
      <c r="BQ327" s="95">
        <v>0</v>
      </c>
      <c r="BR327" s="95">
        <v>0</v>
      </c>
      <c r="BS327" s="95">
        <v>0</v>
      </c>
      <c r="BT327" s="95">
        <v>0</v>
      </c>
      <c r="BU327" s="95">
        <v>0</v>
      </c>
      <c r="BV327" s="95">
        <v>0</v>
      </c>
      <c r="BW327" s="95">
        <v>4725</v>
      </c>
      <c r="BX327" s="95">
        <v>0</v>
      </c>
      <c r="BY327" s="95">
        <v>0</v>
      </c>
      <c r="BZ327" s="95">
        <v>0</v>
      </c>
      <c r="CA327" s="95">
        <v>0</v>
      </c>
      <c r="CB327" s="95">
        <v>0</v>
      </c>
      <c r="CC327" s="95">
        <v>0</v>
      </c>
      <c r="CD327" s="95">
        <v>0</v>
      </c>
      <c r="CE327" s="95">
        <v>0</v>
      </c>
      <c r="CF327" s="95">
        <v>0</v>
      </c>
      <c r="CG327" s="95">
        <v>0</v>
      </c>
      <c r="CH327" s="95">
        <v>0</v>
      </c>
      <c r="CI327" s="95">
        <v>0</v>
      </c>
      <c r="CJ327" s="95">
        <v>0</v>
      </c>
      <c r="CK327" s="95">
        <v>0</v>
      </c>
      <c r="CL327" s="95">
        <v>0</v>
      </c>
    </row>
    <row r="328" spans="1:90" ht="13.2" customHeight="1" x14ac:dyDescent="0.25">
      <c r="A328" s="93" t="s">
        <v>297</v>
      </c>
      <c r="B328" s="94" t="s">
        <v>298</v>
      </c>
      <c r="C328" s="95">
        <v>0</v>
      </c>
      <c r="D328" s="95">
        <v>0</v>
      </c>
      <c r="E328" s="95">
        <v>14758</v>
      </c>
      <c r="F328" s="95">
        <v>35054</v>
      </c>
      <c r="G328" s="95">
        <v>0</v>
      </c>
      <c r="H328" s="95">
        <v>0</v>
      </c>
      <c r="I328" s="95">
        <v>0</v>
      </c>
      <c r="J328" s="95">
        <v>10001.799999999999</v>
      </c>
      <c r="K328" s="95">
        <v>1650</v>
      </c>
      <c r="L328" s="95">
        <v>0</v>
      </c>
      <c r="M328" s="95">
        <v>53653</v>
      </c>
      <c r="N328" s="95">
        <v>0</v>
      </c>
      <c r="O328" s="95">
        <v>0</v>
      </c>
      <c r="P328" s="95">
        <v>0</v>
      </c>
      <c r="Q328" s="95">
        <v>0</v>
      </c>
      <c r="R328" s="95">
        <v>0</v>
      </c>
      <c r="S328" s="95">
        <v>18763</v>
      </c>
      <c r="T328" s="95">
        <v>0</v>
      </c>
      <c r="U328" s="95">
        <v>0</v>
      </c>
      <c r="V328" s="95">
        <v>20293</v>
      </c>
      <c r="W328" s="95">
        <v>0</v>
      </c>
      <c r="X328" s="95">
        <v>0</v>
      </c>
      <c r="Y328" s="95">
        <v>0</v>
      </c>
      <c r="Z328" s="95">
        <v>0</v>
      </c>
      <c r="AA328" s="95">
        <v>0</v>
      </c>
      <c r="AB328" s="95">
        <v>0</v>
      </c>
      <c r="AC328" s="95">
        <v>0</v>
      </c>
      <c r="AD328" s="95">
        <v>0</v>
      </c>
      <c r="AE328" s="95">
        <v>0</v>
      </c>
      <c r="AF328" s="95">
        <v>0</v>
      </c>
      <c r="AG328" s="95">
        <v>0</v>
      </c>
      <c r="AH328" s="95">
        <v>0</v>
      </c>
      <c r="AI328" s="95">
        <v>0</v>
      </c>
      <c r="AJ328" s="95">
        <v>0</v>
      </c>
      <c r="AK328" s="95">
        <v>0</v>
      </c>
      <c r="AL328" s="95">
        <v>0</v>
      </c>
      <c r="AM328" s="95">
        <v>0</v>
      </c>
      <c r="AN328" s="95">
        <v>0</v>
      </c>
      <c r="AO328" s="95">
        <v>0</v>
      </c>
      <c r="AP328" s="95">
        <v>0</v>
      </c>
      <c r="AQ328" s="95">
        <v>0</v>
      </c>
      <c r="AR328" s="95">
        <v>0</v>
      </c>
      <c r="AS328" s="95">
        <v>0</v>
      </c>
      <c r="AT328" s="95">
        <v>0</v>
      </c>
      <c r="AU328" s="95">
        <v>0</v>
      </c>
      <c r="AV328" s="95">
        <v>0</v>
      </c>
      <c r="AW328" s="95">
        <v>0</v>
      </c>
      <c r="AX328" s="95">
        <v>0</v>
      </c>
      <c r="AY328" s="95">
        <v>0</v>
      </c>
      <c r="AZ328" s="95">
        <v>0</v>
      </c>
      <c r="BA328" s="95">
        <v>0</v>
      </c>
      <c r="BB328" s="95">
        <v>0</v>
      </c>
      <c r="BC328" s="95">
        <v>0</v>
      </c>
      <c r="BD328" s="95">
        <v>28223.3</v>
      </c>
      <c r="BE328" s="95">
        <v>25882</v>
      </c>
      <c r="BF328" s="95">
        <v>35317</v>
      </c>
      <c r="BG328" s="95">
        <v>1747.5</v>
      </c>
      <c r="BH328" s="95">
        <v>5132</v>
      </c>
      <c r="BI328" s="95">
        <v>0</v>
      </c>
      <c r="BJ328" s="95">
        <v>0</v>
      </c>
      <c r="BK328" s="95">
        <v>0</v>
      </c>
      <c r="BL328" s="95">
        <v>0</v>
      </c>
      <c r="BM328" s="95">
        <v>0</v>
      </c>
      <c r="BN328" s="95">
        <v>0</v>
      </c>
      <c r="BO328" s="95">
        <v>0</v>
      </c>
      <c r="BP328" s="95">
        <v>0</v>
      </c>
      <c r="BQ328" s="95">
        <v>0</v>
      </c>
      <c r="BR328" s="121">
        <v>0</v>
      </c>
      <c r="BS328" s="121">
        <v>0</v>
      </c>
      <c r="BT328" s="95">
        <v>0</v>
      </c>
      <c r="BU328" s="121">
        <v>2100</v>
      </c>
      <c r="BV328" s="95">
        <v>0</v>
      </c>
      <c r="BW328" s="121">
        <v>0</v>
      </c>
      <c r="BX328" s="121">
        <v>0</v>
      </c>
      <c r="BY328" s="121">
        <v>2262</v>
      </c>
      <c r="BZ328" s="95">
        <v>0</v>
      </c>
      <c r="CA328" s="121">
        <v>0</v>
      </c>
      <c r="CB328" s="121">
        <v>0</v>
      </c>
      <c r="CC328" s="121">
        <v>0</v>
      </c>
      <c r="CD328" s="121">
        <v>4652.75</v>
      </c>
      <c r="CE328" s="121">
        <v>0</v>
      </c>
      <c r="CF328" s="95">
        <v>0</v>
      </c>
      <c r="CG328" s="121">
        <v>0</v>
      </c>
      <c r="CH328" s="121">
        <v>0</v>
      </c>
      <c r="CI328" s="95">
        <v>0</v>
      </c>
      <c r="CJ328" s="121">
        <v>0</v>
      </c>
      <c r="CK328" s="121">
        <v>0</v>
      </c>
      <c r="CL328" s="121">
        <v>0</v>
      </c>
    </row>
    <row r="329" spans="1:90" s="116" customFormat="1" ht="13.2" customHeight="1" x14ac:dyDescent="0.25">
      <c r="A329" s="113" t="s">
        <v>299</v>
      </c>
      <c r="B329" s="114" t="s">
        <v>300</v>
      </c>
      <c r="C329" s="115">
        <v>0</v>
      </c>
      <c r="D329" s="115">
        <v>0</v>
      </c>
      <c r="E329" s="115">
        <v>0</v>
      </c>
      <c r="F329" s="115">
        <v>0</v>
      </c>
      <c r="G329" s="115">
        <v>0</v>
      </c>
      <c r="H329" s="115">
        <v>0</v>
      </c>
      <c r="I329" s="115">
        <v>0</v>
      </c>
      <c r="J329" s="115">
        <v>0</v>
      </c>
      <c r="K329" s="115">
        <v>0</v>
      </c>
      <c r="L329" s="115">
        <v>0</v>
      </c>
      <c r="M329" s="115">
        <v>0</v>
      </c>
      <c r="N329" s="115">
        <v>0</v>
      </c>
      <c r="O329" s="115">
        <v>0</v>
      </c>
      <c r="P329" s="115">
        <v>0</v>
      </c>
      <c r="Q329" s="115">
        <v>0</v>
      </c>
      <c r="R329" s="115">
        <v>0</v>
      </c>
      <c r="S329" s="115">
        <v>0</v>
      </c>
      <c r="T329" s="115">
        <v>0</v>
      </c>
      <c r="U329" s="115">
        <v>0</v>
      </c>
      <c r="V329" s="115">
        <v>0</v>
      </c>
      <c r="W329" s="115">
        <v>0</v>
      </c>
      <c r="X329" s="115">
        <v>0</v>
      </c>
      <c r="Y329" s="115">
        <v>0</v>
      </c>
      <c r="Z329" s="115">
        <v>0</v>
      </c>
      <c r="AA329" s="115">
        <v>0</v>
      </c>
      <c r="AB329" s="115">
        <v>0</v>
      </c>
      <c r="AC329" s="115">
        <v>0</v>
      </c>
      <c r="AD329" s="115">
        <v>0</v>
      </c>
      <c r="AE329" s="115">
        <v>0</v>
      </c>
      <c r="AF329" s="115">
        <v>0</v>
      </c>
      <c r="AG329" s="115">
        <v>0</v>
      </c>
      <c r="AH329" s="115">
        <v>0</v>
      </c>
      <c r="AI329" s="115">
        <v>0</v>
      </c>
      <c r="AJ329" s="115">
        <v>0</v>
      </c>
      <c r="AK329" s="115">
        <v>0</v>
      </c>
      <c r="AL329" s="115">
        <v>0</v>
      </c>
      <c r="AM329" s="115">
        <v>0</v>
      </c>
      <c r="AN329" s="115">
        <v>0</v>
      </c>
      <c r="AO329" s="115">
        <v>0</v>
      </c>
      <c r="AP329" s="115">
        <v>0</v>
      </c>
      <c r="AQ329" s="115">
        <v>0</v>
      </c>
      <c r="AR329" s="115">
        <v>0</v>
      </c>
      <c r="AS329" s="115">
        <v>0</v>
      </c>
      <c r="AT329" s="115">
        <v>0</v>
      </c>
      <c r="AU329" s="115">
        <v>0</v>
      </c>
      <c r="AV329" s="115">
        <v>0</v>
      </c>
      <c r="AW329" s="115">
        <v>0</v>
      </c>
      <c r="AX329" s="115">
        <v>0</v>
      </c>
      <c r="AY329" s="115">
        <v>0</v>
      </c>
      <c r="AZ329" s="115">
        <v>0</v>
      </c>
      <c r="BA329" s="115">
        <v>1123607.78</v>
      </c>
      <c r="BB329" s="115">
        <v>0</v>
      </c>
      <c r="BC329" s="115">
        <v>0</v>
      </c>
      <c r="BD329" s="115">
        <v>0</v>
      </c>
      <c r="BE329" s="115">
        <v>0</v>
      </c>
      <c r="BF329" s="115">
        <v>0</v>
      </c>
      <c r="BG329" s="115">
        <v>0</v>
      </c>
      <c r="BH329" s="115">
        <v>0</v>
      </c>
      <c r="BI329" s="115">
        <v>0</v>
      </c>
      <c r="BJ329" s="115">
        <v>0</v>
      </c>
      <c r="BK329" s="115">
        <v>0</v>
      </c>
      <c r="BL329" s="115">
        <v>0</v>
      </c>
      <c r="BM329" s="115">
        <v>0</v>
      </c>
      <c r="BN329" s="115">
        <v>0</v>
      </c>
      <c r="BO329" s="115">
        <v>0</v>
      </c>
      <c r="BP329" s="115">
        <v>0</v>
      </c>
      <c r="BQ329" s="115">
        <v>0</v>
      </c>
      <c r="BR329" s="115">
        <v>0</v>
      </c>
      <c r="BS329" s="115">
        <v>0</v>
      </c>
      <c r="BT329" s="115">
        <v>0</v>
      </c>
      <c r="BU329" s="122">
        <v>0</v>
      </c>
      <c r="BV329" s="115">
        <v>0</v>
      </c>
      <c r="BW329" s="115">
        <v>0</v>
      </c>
      <c r="BX329" s="115">
        <v>0</v>
      </c>
      <c r="BY329" s="115">
        <v>0</v>
      </c>
      <c r="BZ329" s="115">
        <v>0</v>
      </c>
      <c r="CA329" s="115">
        <v>0</v>
      </c>
      <c r="CB329" s="115">
        <v>0</v>
      </c>
      <c r="CC329" s="115">
        <v>0</v>
      </c>
      <c r="CD329" s="115">
        <v>0</v>
      </c>
      <c r="CE329" s="115">
        <v>0</v>
      </c>
      <c r="CF329" s="115">
        <v>0</v>
      </c>
      <c r="CG329" s="115">
        <v>0</v>
      </c>
      <c r="CH329" s="115">
        <v>0</v>
      </c>
      <c r="CI329" s="115">
        <v>0</v>
      </c>
      <c r="CJ329" s="115">
        <v>0</v>
      </c>
      <c r="CK329" s="115">
        <v>0</v>
      </c>
      <c r="CL329" s="115">
        <v>0</v>
      </c>
    </row>
    <row r="330" spans="1:90" ht="13.2" customHeight="1" x14ac:dyDescent="0.25">
      <c r="A330" s="93" t="s">
        <v>301</v>
      </c>
      <c r="B330" s="94" t="s">
        <v>302</v>
      </c>
      <c r="C330" s="95">
        <v>-295764.77</v>
      </c>
      <c r="D330" s="95">
        <v>0</v>
      </c>
      <c r="E330" s="95">
        <v>0</v>
      </c>
      <c r="F330" s="95">
        <v>0</v>
      </c>
      <c r="G330" s="95">
        <v>0</v>
      </c>
      <c r="H330" s="95">
        <v>0</v>
      </c>
      <c r="I330" s="95">
        <v>0</v>
      </c>
      <c r="J330" s="95">
        <v>0</v>
      </c>
      <c r="K330" s="95">
        <v>2305125</v>
      </c>
      <c r="L330" s="95">
        <v>0</v>
      </c>
      <c r="M330" s="95">
        <v>0</v>
      </c>
      <c r="N330" s="95">
        <v>0</v>
      </c>
      <c r="O330" s="95">
        <v>1575000</v>
      </c>
      <c r="P330" s="95">
        <v>0</v>
      </c>
      <c r="Q330" s="95">
        <v>0</v>
      </c>
      <c r="R330" s="95">
        <v>0</v>
      </c>
      <c r="S330" s="95">
        <v>0</v>
      </c>
      <c r="T330" s="95">
        <v>0</v>
      </c>
      <c r="U330" s="95">
        <v>0</v>
      </c>
      <c r="V330" s="95">
        <v>0</v>
      </c>
      <c r="W330" s="95">
        <v>0</v>
      </c>
      <c r="X330" s="95">
        <v>0</v>
      </c>
      <c r="Y330" s="95">
        <v>0</v>
      </c>
      <c r="Z330" s="95">
        <v>0</v>
      </c>
      <c r="AA330" s="95">
        <v>0</v>
      </c>
      <c r="AB330" s="95">
        <v>0</v>
      </c>
      <c r="AC330" s="95">
        <v>0</v>
      </c>
      <c r="AD330" s="95">
        <v>0</v>
      </c>
      <c r="AE330" s="95">
        <v>0</v>
      </c>
      <c r="AF330" s="95">
        <v>0</v>
      </c>
      <c r="AG330" s="95">
        <v>0</v>
      </c>
      <c r="AH330" s="95">
        <v>0</v>
      </c>
      <c r="AI330" s="95">
        <v>0</v>
      </c>
      <c r="AJ330" s="95">
        <v>0</v>
      </c>
      <c r="AK330" s="95">
        <v>1345839.29</v>
      </c>
      <c r="AL330" s="95">
        <v>0</v>
      </c>
      <c r="AM330" s="95">
        <v>0</v>
      </c>
      <c r="AN330" s="95">
        <v>0</v>
      </c>
      <c r="AO330" s="95">
        <v>0</v>
      </c>
      <c r="AP330" s="95">
        <v>0</v>
      </c>
      <c r="AQ330" s="95">
        <v>0</v>
      </c>
      <c r="AR330" s="95">
        <v>3108979</v>
      </c>
      <c r="AS330" s="95">
        <v>0</v>
      </c>
      <c r="AT330" s="95">
        <v>0</v>
      </c>
      <c r="AU330" s="95">
        <v>0</v>
      </c>
      <c r="AV330" s="95">
        <v>0</v>
      </c>
      <c r="AW330" s="95">
        <v>0</v>
      </c>
      <c r="AX330" s="95">
        <v>0</v>
      </c>
      <c r="AY330" s="95">
        <v>0</v>
      </c>
      <c r="AZ330" s="95">
        <v>0</v>
      </c>
      <c r="BA330" s="95">
        <v>825543.04</v>
      </c>
      <c r="BB330" s="95">
        <v>0</v>
      </c>
      <c r="BC330" s="95">
        <v>262823</v>
      </c>
      <c r="BD330" s="95">
        <v>11890965</v>
      </c>
      <c r="BE330" s="95">
        <v>0</v>
      </c>
      <c r="BF330" s="95">
        <v>0</v>
      </c>
      <c r="BG330" s="95">
        <v>370590</v>
      </c>
      <c r="BH330" s="95">
        <v>0</v>
      </c>
      <c r="BI330" s="95">
        <v>421200</v>
      </c>
      <c r="BJ330" s="95">
        <v>0</v>
      </c>
      <c r="BK330" s="95">
        <v>0</v>
      </c>
      <c r="BL330" s="95">
        <v>0</v>
      </c>
      <c r="BM330" s="95">
        <v>0</v>
      </c>
      <c r="BN330" s="95">
        <v>0</v>
      </c>
      <c r="BO330" s="95">
        <v>0</v>
      </c>
      <c r="BP330" s="95">
        <v>0</v>
      </c>
      <c r="BQ330" s="95">
        <v>0</v>
      </c>
      <c r="BR330" s="121">
        <v>610810</v>
      </c>
      <c r="BS330" s="121">
        <v>0</v>
      </c>
      <c r="BT330" s="95">
        <v>0</v>
      </c>
      <c r="BU330" s="121">
        <v>1757569</v>
      </c>
      <c r="BV330" s="95">
        <v>0</v>
      </c>
      <c r="BW330" s="121">
        <v>0</v>
      </c>
      <c r="BX330" s="95">
        <v>0</v>
      </c>
      <c r="BY330" s="121">
        <v>0</v>
      </c>
      <c r="BZ330" s="95">
        <v>0</v>
      </c>
      <c r="CA330" s="121">
        <v>0</v>
      </c>
      <c r="CB330" s="121">
        <v>0</v>
      </c>
      <c r="CC330" s="121">
        <v>0</v>
      </c>
      <c r="CD330" s="121">
        <v>0</v>
      </c>
      <c r="CE330" s="121">
        <v>0</v>
      </c>
      <c r="CF330" s="95">
        <v>0</v>
      </c>
      <c r="CG330" s="121">
        <v>0</v>
      </c>
      <c r="CH330" s="121">
        <v>0</v>
      </c>
      <c r="CI330" s="121">
        <v>0</v>
      </c>
      <c r="CJ330" s="121">
        <v>0</v>
      </c>
      <c r="CK330" s="95">
        <v>0</v>
      </c>
      <c r="CL330" s="95">
        <v>0</v>
      </c>
    </row>
    <row r="331" spans="1:90" ht="13.2" customHeight="1" x14ac:dyDescent="0.25">
      <c r="A331" s="93" t="s">
        <v>1124</v>
      </c>
      <c r="B331" s="94" t="s">
        <v>1125</v>
      </c>
      <c r="C331" s="95">
        <v>0</v>
      </c>
      <c r="D331" s="95">
        <v>0</v>
      </c>
      <c r="E331" s="95">
        <v>0</v>
      </c>
      <c r="F331" s="95">
        <v>0</v>
      </c>
      <c r="G331" s="95">
        <v>0</v>
      </c>
      <c r="H331" s="95">
        <v>0</v>
      </c>
      <c r="I331" s="95">
        <v>0</v>
      </c>
      <c r="J331" s="95">
        <v>0</v>
      </c>
      <c r="K331" s="95">
        <v>0</v>
      </c>
      <c r="L331" s="95">
        <v>0</v>
      </c>
      <c r="M331" s="95">
        <v>0</v>
      </c>
      <c r="N331" s="95">
        <v>0</v>
      </c>
      <c r="O331" s="95">
        <v>0</v>
      </c>
      <c r="P331" s="95">
        <v>0</v>
      </c>
      <c r="Q331" s="95">
        <v>0</v>
      </c>
      <c r="R331" s="95">
        <v>0</v>
      </c>
      <c r="S331" s="95">
        <v>0</v>
      </c>
      <c r="T331" s="95">
        <v>0</v>
      </c>
      <c r="U331" s="95">
        <v>0</v>
      </c>
      <c r="V331" s="95">
        <v>0</v>
      </c>
      <c r="W331" s="95">
        <v>0</v>
      </c>
      <c r="X331" s="95">
        <v>0</v>
      </c>
      <c r="Y331" s="95">
        <v>0</v>
      </c>
      <c r="Z331" s="95">
        <v>0</v>
      </c>
      <c r="AA331" s="95">
        <v>0</v>
      </c>
      <c r="AB331" s="95">
        <v>0</v>
      </c>
      <c r="AC331" s="95">
        <v>0</v>
      </c>
      <c r="AD331" s="95">
        <v>0</v>
      </c>
      <c r="AE331" s="95">
        <v>0</v>
      </c>
      <c r="AF331" s="95">
        <v>0</v>
      </c>
      <c r="AG331" s="95">
        <v>0</v>
      </c>
      <c r="AH331" s="95">
        <v>0</v>
      </c>
      <c r="AI331" s="95">
        <v>0</v>
      </c>
      <c r="AJ331" s="95">
        <v>0</v>
      </c>
      <c r="AK331" s="95">
        <v>0</v>
      </c>
      <c r="AL331" s="95">
        <v>0</v>
      </c>
      <c r="AM331" s="95">
        <v>0</v>
      </c>
      <c r="AN331" s="95">
        <v>0</v>
      </c>
      <c r="AO331" s="95">
        <v>0</v>
      </c>
      <c r="AP331" s="95">
        <v>0</v>
      </c>
      <c r="AQ331" s="95">
        <v>0</v>
      </c>
      <c r="AR331" s="95">
        <v>0</v>
      </c>
      <c r="AS331" s="95">
        <v>0</v>
      </c>
      <c r="AT331" s="95">
        <v>0</v>
      </c>
      <c r="AU331" s="95">
        <v>0</v>
      </c>
      <c r="AV331" s="95">
        <v>0</v>
      </c>
      <c r="AW331" s="95">
        <v>0</v>
      </c>
      <c r="AX331" s="95">
        <v>0</v>
      </c>
      <c r="AY331" s="95">
        <v>0</v>
      </c>
      <c r="AZ331" s="95">
        <v>0</v>
      </c>
      <c r="BA331" s="95">
        <v>0</v>
      </c>
      <c r="BB331" s="95">
        <v>0</v>
      </c>
      <c r="BC331" s="95">
        <v>0</v>
      </c>
      <c r="BD331" s="95">
        <v>0</v>
      </c>
      <c r="BE331" s="95">
        <v>0</v>
      </c>
      <c r="BF331" s="95">
        <v>0</v>
      </c>
      <c r="BG331" s="95">
        <v>0</v>
      </c>
      <c r="BH331" s="95">
        <v>0</v>
      </c>
      <c r="BI331" s="95">
        <v>0</v>
      </c>
      <c r="BJ331" s="95">
        <v>0</v>
      </c>
      <c r="BK331" s="95">
        <v>0</v>
      </c>
      <c r="BL331" s="95">
        <v>0</v>
      </c>
      <c r="BM331" s="95">
        <v>0</v>
      </c>
      <c r="BN331" s="95">
        <v>0</v>
      </c>
      <c r="BO331" s="95">
        <v>0</v>
      </c>
      <c r="BP331" s="95">
        <v>0</v>
      </c>
      <c r="BQ331" s="95">
        <v>0</v>
      </c>
      <c r="BR331" s="121">
        <v>0</v>
      </c>
      <c r="BS331" s="95">
        <v>0</v>
      </c>
      <c r="BT331" s="95">
        <v>0</v>
      </c>
      <c r="BU331" s="121">
        <v>0</v>
      </c>
      <c r="BV331" s="95">
        <v>0</v>
      </c>
      <c r="BW331" s="121">
        <v>0</v>
      </c>
      <c r="BX331" s="121">
        <v>0</v>
      </c>
      <c r="BY331" s="121">
        <v>0</v>
      </c>
      <c r="BZ331" s="95">
        <v>0</v>
      </c>
      <c r="CA331" s="121">
        <v>0</v>
      </c>
      <c r="CB331" s="121">
        <v>0</v>
      </c>
      <c r="CC331" s="121">
        <v>0</v>
      </c>
      <c r="CD331" s="121">
        <v>0</v>
      </c>
      <c r="CE331" s="121">
        <v>0</v>
      </c>
      <c r="CF331" s="95">
        <v>0</v>
      </c>
      <c r="CG331" s="121">
        <v>0</v>
      </c>
      <c r="CH331" s="121">
        <v>0</v>
      </c>
      <c r="CI331" s="121">
        <v>0</v>
      </c>
      <c r="CJ331" s="121">
        <v>0</v>
      </c>
      <c r="CK331" s="121">
        <v>0</v>
      </c>
      <c r="CL331" s="121">
        <v>0</v>
      </c>
    </row>
    <row r="332" spans="1:90" ht="13.2" customHeight="1" x14ac:dyDescent="0.25">
      <c r="A332" s="93" t="s">
        <v>303</v>
      </c>
      <c r="B332" s="94" t="s">
        <v>304</v>
      </c>
      <c r="C332" s="95">
        <v>0</v>
      </c>
      <c r="D332" s="95">
        <v>0</v>
      </c>
      <c r="E332" s="95">
        <v>0</v>
      </c>
      <c r="F332" s="95">
        <v>0</v>
      </c>
      <c r="G332" s="95">
        <v>0</v>
      </c>
      <c r="H332" s="95">
        <v>0</v>
      </c>
      <c r="I332" s="95">
        <v>0</v>
      </c>
      <c r="J332" s="95">
        <v>0</v>
      </c>
      <c r="K332" s="95">
        <v>0</v>
      </c>
      <c r="L332" s="95">
        <v>0</v>
      </c>
      <c r="M332" s="95">
        <v>0</v>
      </c>
      <c r="N332" s="95">
        <v>0</v>
      </c>
      <c r="O332" s="95">
        <v>0</v>
      </c>
      <c r="P332" s="95">
        <v>0</v>
      </c>
      <c r="Q332" s="95">
        <v>0</v>
      </c>
      <c r="R332" s="95">
        <v>0</v>
      </c>
      <c r="S332" s="95">
        <v>0</v>
      </c>
      <c r="T332" s="95">
        <v>0</v>
      </c>
      <c r="U332" s="95">
        <v>0</v>
      </c>
      <c r="V332" s="95">
        <v>0</v>
      </c>
      <c r="W332" s="95">
        <v>0</v>
      </c>
      <c r="X332" s="95">
        <v>0</v>
      </c>
      <c r="Y332" s="95">
        <v>0</v>
      </c>
      <c r="Z332" s="95">
        <v>0</v>
      </c>
      <c r="AA332" s="95">
        <v>0</v>
      </c>
      <c r="AB332" s="95">
        <v>0</v>
      </c>
      <c r="AC332" s="95">
        <v>0</v>
      </c>
      <c r="AD332" s="95">
        <v>0</v>
      </c>
      <c r="AE332" s="95">
        <v>0</v>
      </c>
      <c r="AF332" s="95">
        <v>0</v>
      </c>
      <c r="AG332" s="95">
        <v>0</v>
      </c>
      <c r="AH332" s="95">
        <v>0</v>
      </c>
      <c r="AI332" s="95">
        <v>0</v>
      </c>
      <c r="AJ332" s="95">
        <v>0</v>
      </c>
      <c r="AK332" s="95">
        <v>0</v>
      </c>
      <c r="AL332" s="95">
        <v>0</v>
      </c>
      <c r="AM332" s="95">
        <v>0</v>
      </c>
      <c r="AN332" s="95">
        <v>0</v>
      </c>
      <c r="AO332" s="95">
        <v>0</v>
      </c>
      <c r="AP332" s="95">
        <v>0</v>
      </c>
      <c r="AQ332" s="95">
        <v>0</v>
      </c>
      <c r="AR332" s="95">
        <v>0</v>
      </c>
      <c r="AS332" s="95">
        <v>0</v>
      </c>
      <c r="AT332" s="95">
        <v>0</v>
      </c>
      <c r="AU332" s="95">
        <v>0</v>
      </c>
      <c r="AV332" s="95">
        <v>0</v>
      </c>
      <c r="AW332" s="95">
        <v>0</v>
      </c>
      <c r="AX332" s="95">
        <v>0</v>
      </c>
      <c r="AY332" s="95">
        <v>0</v>
      </c>
      <c r="AZ332" s="95">
        <v>0</v>
      </c>
      <c r="BA332" s="95">
        <v>0</v>
      </c>
      <c r="BB332" s="95">
        <v>0</v>
      </c>
      <c r="BC332" s="95">
        <v>0</v>
      </c>
      <c r="BD332" s="95">
        <v>0</v>
      </c>
      <c r="BE332" s="95">
        <v>0</v>
      </c>
      <c r="BF332" s="95">
        <v>0</v>
      </c>
      <c r="BG332" s="95">
        <v>0</v>
      </c>
      <c r="BH332" s="95">
        <v>0</v>
      </c>
      <c r="BI332" s="95">
        <v>0</v>
      </c>
      <c r="BJ332" s="95">
        <v>0</v>
      </c>
      <c r="BK332" s="95">
        <v>0</v>
      </c>
      <c r="BL332" s="95">
        <v>0</v>
      </c>
      <c r="BM332" s="95">
        <v>0</v>
      </c>
      <c r="BN332" s="95">
        <v>0</v>
      </c>
      <c r="BO332" s="95">
        <v>0</v>
      </c>
      <c r="BP332" s="95">
        <v>0</v>
      </c>
      <c r="BQ332" s="95">
        <v>0</v>
      </c>
      <c r="BR332" s="121">
        <v>0</v>
      </c>
      <c r="BS332" s="121">
        <v>0</v>
      </c>
      <c r="BT332" s="95">
        <v>0</v>
      </c>
      <c r="BU332" s="121">
        <v>0</v>
      </c>
      <c r="BV332" s="95">
        <v>0</v>
      </c>
      <c r="BW332" s="121">
        <v>0</v>
      </c>
      <c r="BX332" s="95">
        <v>0</v>
      </c>
      <c r="BY332" s="95">
        <v>0</v>
      </c>
      <c r="BZ332" s="95">
        <v>0</v>
      </c>
      <c r="CA332" s="121">
        <v>0</v>
      </c>
      <c r="CB332" s="95">
        <v>0</v>
      </c>
      <c r="CC332" s="95">
        <v>0</v>
      </c>
      <c r="CD332" s="95">
        <v>0</v>
      </c>
      <c r="CE332" s="95">
        <v>0</v>
      </c>
      <c r="CF332" s="95">
        <v>0</v>
      </c>
      <c r="CG332" s="121">
        <v>0</v>
      </c>
      <c r="CH332" s="95">
        <v>0</v>
      </c>
      <c r="CI332" s="95">
        <v>0</v>
      </c>
      <c r="CJ332" s="95">
        <v>0</v>
      </c>
      <c r="CK332" s="95">
        <v>0</v>
      </c>
      <c r="CL332" s="95">
        <v>0</v>
      </c>
    </row>
    <row r="333" spans="1:90" ht="13.2" customHeight="1" x14ac:dyDescent="0.25">
      <c r="A333" s="93" t="s">
        <v>305</v>
      </c>
      <c r="B333" s="94" t="s">
        <v>306</v>
      </c>
      <c r="C333" s="95">
        <v>968213.49</v>
      </c>
      <c r="D333" s="95">
        <v>0</v>
      </c>
      <c r="E333" s="95">
        <v>0</v>
      </c>
      <c r="F333" s="95">
        <v>0</v>
      </c>
      <c r="G333" s="95">
        <v>0</v>
      </c>
      <c r="H333" s="95">
        <v>0</v>
      </c>
      <c r="I333" s="95">
        <v>0</v>
      </c>
      <c r="J333" s="95">
        <v>0</v>
      </c>
      <c r="K333" s="95">
        <v>0</v>
      </c>
      <c r="L333" s="95">
        <v>0</v>
      </c>
      <c r="M333" s="95">
        <v>0</v>
      </c>
      <c r="N333" s="95">
        <v>0</v>
      </c>
      <c r="O333" s="95">
        <v>0</v>
      </c>
      <c r="P333" s="95">
        <v>0</v>
      </c>
      <c r="Q333" s="95">
        <v>0</v>
      </c>
      <c r="R333" s="95">
        <v>0</v>
      </c>
      <c r="S333" s="95">
        <v>0</v>
      </c>
      <c r="T333" s="95">
        <v>0</v>
      </c>
      <c r="U333" s="95">
        <v>0</v>
      </c>
      <c r="V333" s="95">
        <v>0</v>
      </c>
      <c r="W333" s="95">
        <v>0</v>
      </c>
      <c r="X333" s="95">
        <v>0</v>
      </c>
      <c r="Y333" s="95">
        <v>0</v>
      </c>
      <c r="Z333" s="95">
        <v>0</v>
      </c>
      <c r="AA333" s="95">
        <v>0</v>
      </c>
      <c r="AB333" s="95">
        <v>0</v>
      </c>
      <c r="AC333" s="95">
        <v>0</v>
      </c>
      <c r="AD333" s="95">
        <v>0</v>
      </c>
      <c r="AE333" s="95">
        <v>0</v>
      </c>
      <c r="AF333" s="95">
        <v>0</v>
      </c>
      <c r="AG333" s="95">
        <v>0</v>
      </c>
      <c r="AH333" s="95">
        <v>0</v>
      </c>
      <c r="AI333" s="95">
        <v>0</v>
      </c>
      <c r="AJ333" s="95">
        <v>0</v>
      </c>
      <c r="AK333" s="95">
        <v>0</v>
      </c>
      <c r="AL333" s="95">
        <v>0</v>
      </c>
      <c r="AM333" s="95">
        <v>0</v>
      </c>
      <c r="AN333" s="95">
        <v>0</v>
      </c>
      <c r="AO333" s="95">
        <v>0</v>
      </c>
      <c r="AP333" s="95">
        <v>0</v>
      </c>
      <c r="AQ333" s="95">
        <v>0</v>
      </c>
      <c r="AR333" s="95">
        <v>0</v>
      </c>
      <c r="AS333" s="95">
        <v>0</v>
      </c>
      <c r="AT333" s="95">
        <v>0</v>
      </c>
      <c r="AU333" s="95">
        <v>0</v>
      </c>
      <c r="AV333" s="95">
        <v>0</v>
      </c>
      <c r="AW333" s="95">
        <v>0</v>
      </c>
      <c r="AX333" s="95">
        <v>0</v>
      </c>
      <c r="AY333" s="95">
        <v>0</v>
      </c>
      <c r="AZ333" s="95">
        <v>0</v>
      </c>
      <c r="BA333" s="95">
        <v>0</v>
      </c>
      <c r="BB333" s="95">
        <v>0</v>
      </c>
      <c r="BC333" s="95">
        <v>0</v>
      </c>
      <c r="BD333" s="95">
        <v>0</v>
      </c>
      <c r="BE333" s="95">
        <v>0</v>
      </c>
      <c r="BF333" s="95">
        <v>0</v>
      </c>
      <c r="BG333" s="95">
        <v>0</v>
      </c>
      <c r="BH333" s="95">
        <v>0</v>
      </c>
      <c r="BI333" s="95">
        <v>0</v>
      </c>
      <c r="BJ333" s="95">
        <v>0</v>
      </c>
      <c r="BK333" s="95">
        <v>0</v>
      </c>
      <c r="BL333" s="95">
        <v>0</v>
      </c>
      <c r="BM333" s="95">
        <v>0</v>
      </c>
      <c r="BN333" s="95">
        <v>0</v>
      </c>
      <c r="BO333" s="95">
        <v>0</v>
      </c>
      <c r="BP333" s="95">
        <v>0</v>
      </c>
      <c r="BQ333" s="95">
        <v>0</v>
      </c>
      <c r="BR333" s="95">
        <v>0</v>
      </c>
      <c r="BS333" s="95">
        <v>0</v>
      </c>
      <c r="BT333" s="95">
        <v>0</v>
      </c>
      <c r="BU333" s="95">
        <v>0</v>
      </c>
      <c r="BV333" s="95">
        <v>0</v>
      </c>
      <c r="BW333" s="95">
        <v>0</v>
      </c>
      <c r="BX333" s="95">
        <v>0</v>
      </c>
      <c r="BY333" s="95">
        <v>0</v>
      </c>
      <c r="BZ333" s="95">
        <v>0</v>
      </c>
      <c r="CA333" s="95">
        <v>0</v>
      </c>
      <c r="CB333" s="95">
        <v>0</v>
      </c>
      <c r="CC333" s="95">
        <v>0</v>
      </c>
      <c r="CD333" s="95">
        <v>0</v>
      </c>
      <c r="CE333" s="95">
        <v>0</v>
      </c>
      <c r="CF333" s="95">
        <v>0</v>
      </c>
      <c r="CG333" s="121">
        <v>0</v>
      </c>
      <c r="CH333" s="95">
        <v>0</v>
      </c>
      <c r="CI333" s="95">
        <v>0</v>
      </c>
      <c r="CJ333" s="121">
        <v>0</v>
      </c>
      <c r="CK333" s="95">
        <v>0</v>
      </c>
      <c r="CL333" s="95">
        <v>0</v>
      </c>
    </row>
    <row r="334" spans="1:90" ht="13.2" customHeight="1" x14ac:dyDescent="0.25">
      <c r="A334" s="93" t="s">
        <v>1903</v>
      </c>
      <c r="B334" s="94" t="s">
        <v>1904</v>
      </c>
      <c r="C334" s="95">
        <v>34858.629999999997</v>
      </c>
      <c r="D334" s="95">
        <v>0</v>
      </c>
      <c r="E334" s="95">
        <v>0</v>
      </c>
      <c r="F334" s="95">
        <v>0</v>
      </c>
      <c r="G334" s="95">
        <v>0</v>
      </c>
      <c r="H334" s="95">
        <v>225474.65</v>
      </c>
      <c r="I334" s="95">
        <v>0</v>
      </c>
      <c r="J334" s="95">
        <v>0</v>
      </c>
      <c r="K334" s="95">
        <v>0</v>
      </c>
      <c r="L334" s="95">
        <v>0</v>
      </c>
      <c r="M334" s="95">
        <v>0</v>
      </c>
      <c r="N334" s="95">
        <v>0</v>
      </c>
      <c r="O334" s="95">
        <v>0</v>
      </c>
      <c r="P334" s="95">
        <v>12870</v>
      </c>
      <c r="Q334" s="95">
        <v>0</v>
      </c>
      <c r="R334" s="95">
        <v>0</v>
      </c>
      <c r="S334" s="95">
        <v>0</v>
      </c>
      <c r="T334" s="95">
        <v>0</v>
      </c>
      <c r="U334" s="95">
        <v>0</v>
      </c>
      <c r="V334" s="95">
        <v>0</v>
      </c>
      <c r="W334" s="95">
        <v>0</v>
      </c>
      <c r="X334" s="95">
        <v>0</v>
      </c>
      <c r="Y334" s="95">
        <v>0</v>
      </c>
      <c r="Z334" s="95">
        <v>0</v>
      </c>
      <c r="AA334" s="95">
        <v>0</v>
      </c>
      <c r="AB334" s="95">
        <v>0</v>
      </c>
      <c r="AC334" s="95">
        <v>0</v>
      </c>
      <c r="AD334" s="95">
        <v>0</v>
      </c>
      <c r="AE334" s="95">
        <v>0</v>
      </c>
      <c r="AF334" s="95">
        <v>0</v>
      </c>
      <c r="AG334" s="95">
        <v>0</v>
      </c>
      <c r="AH334" s="95">
        <v>0</v>
      </c>
      <c r="AI334" s="95">
        <v>0</v>
      </c>
      <c r="AJ334" s="95">
        <v>0</v>
      </c>
      <c r="AK334" s="95">
        <v>0</v>
      </c>
      <c r="AL334" s="95">
        <v>0</v>
      </c>
      <c r="AM334" s="95">
        <v>0</v>
      </c>
      <c r="AN334" s="95">
        <v>0</v>
      </c>
      <c r="AO334" s="95">
        <v>0</v>
      </c>
      <c r="AP334" s="95">
        <v>0</v>
      </c>
      <c r="AQ334" s="95">
        <v>0</v>
      </c>
      <c r="AR334" s="95">
        <v>107850.27</v>
      </c>
      <c r="AS334" s="95">
        <v>0</v>
      </c>
      <c r="AT334" s="95">
        <v>0</v>
      </c>
      <c r="AU334" s="95">
        <v>0</v>
      </c>
      <c r="AV334" s="95">
        <v>0</v>
      </c>
      <c r="AW334" s="95">
        <v>0</v>
      </c>
      <c r="AX334" s="95">
        <v>0</v>
      </c>
      <c r="AY334" s="95">
        <v>0</v>
      </c>
      <c r="AZ334" s="95">
        <v>0</v>
      </c>
      <c r="BA334" s="95">
        <v>0</v>
      </c>
      <c r="BB334" s="95">
        <v>0</v>
      </c>
      <c r="BC334" s="95">
        <v>0</v>
      </c>
      <c r="BD334" s="95">
        <v>0</v>
      </c>
      <c r="BE334" s="95">
        <v>0</v>
      </c>
      <c r="BF334" s="95">
        <v>0</v>
      </c>
      <c r="BG334" s="95">
        <v>0</v>
      </c>
      <c r="BH334" s="95">
        <v>0</v>
      </c>
      <c r="BI334" s="95">
        <v>0</v>
      </c>
      <c r="BJ334" s="95">
        <v>5833</v>
      </c>
      <c r="BK334" s="95">
        <v>0</v>
      </c>
      <c r="BL334" s="95">
        <v>0</v>
      </c>
      <c r="BM334" s="95">
        <v>0</v>
      </c>
      <c r="BN334" s="95">
        <v>0</v>
      </c>
      <c r="BO334" s="95">
        <v>0</v>
      </c>
      <c r="BP334" s="95">
        <v>0</v>
      </c>
      <c r="BQ334" s="95">
        <v>0</v>
      </c>
      <c r="BR334" s="121">
        <v>0</v>
      </c>
      <c r="BS334" s="121">
        <v>0</v>
      </c>
      <c r="BT334" s="121">
        <v>0</v>
      </c>
      <c r="BU334" s="121">
        <v>0</v>
      </c>
      <c r="BV334" s="121">
        <v>0</v>
      </c>
      <c r="BW334" s="121">
        <v>0</v>
      </c>
      <c r="BX334" s="121">
        <v>0</v>
      </c>
      <c r="BY334" s="121">
        <v>0</v>
      </c>
      <c r="BZ334" s="121">
        <v>0</v>
      </c>
      <c r="CA334" s="121">
        <v>0</v>
      </c>
      <c r="CB334" s="121">
        <v>0</v>
      </c>
      <c r="CC334" s="121">
        <v>0</v>
      </c>
      <c r="CD334" s="121">
        <v>0</v>
      </c>
      <c r="CE334" s="121">
        <v>0</v>
      </c>
      <c r="CF334" s="121">
        <v>0</v>
      </c>
      <c r="CG334" s="121">
        <v>0</v>
      </c>
      <c r="CH334" s="121">
        <v>0</v>
      </c>
      <c r="CI334" s="121">
        <v>0</v>
      </c>
      <c r="CJ334" s="121">
        <v>0</v>
      </c>
      <c r="CK334" s="121">
        <v>0</v>
      </c>
      <c r="CL334" s="121">
        <v>0</v>
      </c>
    </row>
    <row r="335" spans="1:90" ht="13.2" customHeight="1" x14ac:dyDescent="0.25">
      <c r="A335" s="93" t="s">
        <v>1905</v>
      </c>
      <c r="B335" s="94" t="s">
        <v>313</v>
      </c>
      <c r="C335" s="95">
        <v>63666.91</v>
      </c>
      <c r="D335" s="95">
        <v>0</v>
      </c>
      <c r="E335" s="95">
        <v>0</v>
      </c>
      <c r="F335" s="95">
        <v>0</v>
      </c>
      <c r="G335" s="95">
        <v>0</v>
      </c>
      <c r="H335" s="95">
        <v>0</v>
      </c>
      <c r="I335" s="95">
        <v>0</v>
      </c>
      <c r="J335" s="95">
        <v>0</v>
      </c>
      <c r="K335" s="95">
        <v>0</v>
      </c>
      <c r="L335" s="95">
        <v>0</v>
      </c>
      <c r="M335" s="95">
        <v>0</v>
      </c>
      <c r="N335" s="95">
        <v>0</v>
      </c>
      <c r="O335" s="95">
        <v>1247620.3500000001</v>
      </c>
      <c r="P335" s="95">
        <v>0</v>
      </c>
      <c r="Q335" s="95">
        <v>0</v>
      </c>
      <c r="R335" s="95">
        <v>0</v>
      </c>
      <c r="S335" s="95">
        <v>0</v>
      </c>
      <c r="T335" s="95">
        <v>0</v>
      </c>
      <c r="U335" s="95">
        <v>0</v>
      </c>
      <c r="V335" s="95">
        <v>0</v>
      </c>
      <c r="W335" s="95">
        <v>0</v>
      </c>
      <c r="X335" s="95">
        <v>0</v>
      </c>
      <c r="Y335" s="95">
        <v>634700</v>
      </c>
      <c r="Z335" s="95">
        <v>383125</v>
      </c>
      <c r="AA335" s="95">
        <v>199155</v>
      </c>
      <c r="AB335" s="95">
        <v>0</v>
      </c>
      <c r="AC335" s="95">
        <v>0</v>
      </c>
      <c r="AD335" s="95">
        <v>634615</v>
      </c>
      <c r="AE335" s="95">
        <v>192430</v>
      </c>
      <c r="AF335" s="95">
        <v>0</v>
      </c>
      <c r="AG335" s="95">
        <v>0</v>
      </c>
      <c r="AH335" s="95">
        <v>381539</v>
      </c>
      <c r="AI335" s="95">
        <v>0</v>
      </c>
      <c r="AJ335" s="95">
        <v>0</v>
      </c>
      <c r="AK335" s="95">
        <v>0</v>
      </c>
      <c r="AL335" s="95">
        <v>0</v>
      </c>
      <c r="AM335" s="95">
        <v>0</v>
      </c>
      <c r="AN335" s="95">
        <v>0</v>
      </c>
      <c r="AO335" s="95">
        <v>0</v>
      </c>
      <c r="AP335" s="95">
        <v>0</v>
      </c>
      <c r="AQ335" s="95">
        <v>0</v>
      </c>
      <c r="AR335" s="95">
        <v>0</v>
      </c>
      <c r="AS335" s="95">
        <v>0</v>
      </c>
      <c r="AT335" s="95">
        <v>0</v>
      </c>
      <c r="AU335" s="95">
        <v>0</v>
      </c>
      <c r="AV335" s="95">
        <v>0</v>
      </c>
      <c r="AW335" s="95">
        <v>0</v>
      </c>
      <c r="AX335" s="95">
        <v>0</v>
      </c>
      <c r="AY335" s="95">
        <v>0</v>
      </c>
      <c r="AZ335" s="95">
        <v>0</v>
      </c>
      <c r="BA335" s="95">
        <v>0</v>
      </c>
      <c r="BB335" s="95">
        <v>0</v>
      </c>
      <c r="BC335" s="95">
        <v>1600000</v>
      </c>
      <c r="BD335" s="95">
        <v>0</v>
      </c>
      <c r="BE335" s="95">
        <v>0</v>
      </c>
      <c r="BF335" s="95">
        <v>91300</v>
      </c>
      <c r="BG335" s="95">
        <v>0</v>
      </c>
      <c r="BH335" s="95">
        <v>0</v>
      </c>
      <c r="BI335" s="95">
        <v>0</v>
      </c>
      <c r="BJ335" s="95">
        <v>0</v>
      </c>
      <c r="BK335" s="95">
        <v>0</v>
      </c>
      <c r="BL335" s="95">
        <v>0</v>
      </c>
      <c r="BM335" s="95">
        <v>0</v>
      </c>
      <c r="BN335" s="95">
        <v>0</v>
      </c>
      <c r="BO335" s="95">
        <v>254034</v>
      </c>
      <c r="BP335" s="95">
        <v>0</v>
      </c>
      <c r="BQ335" s="95">
        <v>0</v>
      </c>
      <c r="BR335" s="95">
        <v>1954260</v>
      </c>
      <c r="BS335" s="121">
        <v>0</v>
      </c>
      <c r="BT335" s="95">
        <v>0</v>
      </c>
      <c r="BU335" s="95">
        <v>0</v>
      </c>
      <c r="BV335" s="95">
        <v>0</v>
      </c>
      <c r="BW335" s="121">
        <v>0</v>
      </c>
      <c r="BX335" s="121">
        <v>0</v>
      </c>
      <c r="BY335" s="121">
        <v>0</v>
      </c>
      <c r="BZ335" s="95">
        <v>0</v>
      </c>
      <c r="CA335" s="121">
        <v>10612</v>
      </c>
      <c r="CB335" s="95">
        <v>367990</v>
      </c>
      <c r="CC335" s="95">
        <v>0</v>
      </c>
      <c r="CD335" s="121">
        <v>21782</v>
      </c>
      <c r="CE335" s="95">
        <v>0</v>
      </c>
      <c r="CF335" s="95">
        <v>113655</v>
      </c>
      <c r="CG335" s="121">
        <v>0</v>
      </c>
      <c r="CH335" s="95">
        <v>0</v>
      </c>
      <c r="CI335" s="95">
        <v>0</v>
      </c>
      <c r="CJ335" s="95">
        <v>0</v>
      </c>
      <c r="CK335" s="95">
        <v>0</v>
      </c>
      <c r="CL335" s="95">
        <v>0</v>
      </c>
    </row>
    <row r="336" spans="1:90" ht="13.2" customHeight="1" x14ac:dyDescent="0.25">
      <c r="A336" s="93" t="s">
        <v>1906</v>
      </c>
      <c r="B336" s="94" t="s">
        <v>314</v>
      </c>
      <c r="C336" s="95">
        <v>24890</v>
      </c>
      <c r="D336" s="95">
        <v>0</v>
      </c>
      <c r="E336" s="95">
        <v>449992.2</v>
      </c>
      <c r="F336" s="95">
        <v>0</v>
      </c>
      <c r="G336" s="95">
        <v>0</v>
      </c>
      <c r="H336" s="95">
        <v>0</v>
      </c>
      <c r="I336" s="95">
        <v>0</v>
      </c>
      <c r="J336" s="95">
        <v>0</v>
      </c>
      <c r="K336" s="95">
        <v>0</v>
      </c>
      <c r="L336" s="95">
        <v>0</v>
      </c>
      <c r="M336" s="95">
        <v>0</v>
      </c>
      <c r="N336" s="95">
        <v>0</v>
      </c>
      <c r="O336" s="95">
        <v>496809.5</v>
      </c>
      <c r="P336" s="95">
        <v>0</v>
      </c>
      <c r="Q336" s="95">
        <v>0</v>
      </c>
      <c r="R336" s="95">
        <v>0</v>
      </c>
      <c r="S336" s="95">
        <v>0</v>
      </c>
      <c r="T336" s="95">
        <v>0</v>
      </c>
      <c r="U336" s="95">
        <v>0</v>
      </c>
      <c r="V336" s="95">
        <v>0</v>
      </c>
      <c r="W336" s="95">
        <v>0</v>
      </c>
      <c r="X336" s="95">
        <v>0</v>
      </c>
      <c r="Y336" s="95">
        <v>141520</v>
      </c>
      <c r="Z336" s="95">
        <v>40533</v>
      </c>
      <c r="AA336" s="95">
        <v>0</v>
      </c>
      <c r="AB336" s="95">
        <v>0</v>
      </c>
      <c r="AC336" s="95">
        <v>0</v>
      </c>
      <c r="AD336" s="95">
        <v>0</v>
      </c>
      <c r="AE336" s="95">
        <v>0</v>
      </c>
      <c r="AF336" s="95">
        <v>4225</v>
      </c>
      <c r="AG336" s="95">
        <v>0</v>
      </c>
      <c r="AH336" s="95">
        <v>40460</v>
      </c>
      <c r="AI336" s="95">
        <v>0</v>
      </c>
      <c r="AJ336" s="95">
        <v>0</v>
      </c>
      <c r="AK336" s="95">
        <v>0</v>
      </c>
      <c r="AL336" s="95">
        <v>0</v>
      </c>
      <c r="AM336" s="95">
        <v>0</v>
      </c>
      <c r="AN336" s="95">
        <v>0</v>
      </c>
      <c r="AO336" s="95">
        <v>0</v>
      </c>
      <c r="AP336" s="95">
        <v>0</v>
      </c>
      <c r="AQ336" s="95">
        <v>0</v>
      </c>
      <c r="AR336" s="95">
        <v>0</v>
      </c>
      <c r="AS336" s="95">
        <v>0</v>
      </c>
      <c r="AT336" s="95">
        <v>0</v>
      </c>
      <c r="AU336" s="95">
        <v>0</v>
      </c>
      <c r="AV336" s="95">
        <v>0</v>
      </c>
      <c r="AW336" s="95">
        <v>0</v>
      </c>
      <c r="AX336" s="95">
        <v>0</v>
      </c>
      <c r="AY336" s="95">
        <v>0</v>
      </c>
      <c r="AZ336" s="95">
        <v>0</v>
      </c>
      <c r="BA336" s="95">
        <v>0</v>
      </c>
      <c r="BB336" s="95">
        <v>0</v>
      </c>
      <c r="BC336" s="95">
        <v>700000</v>
      </c>
      <c r="BD336" s="95">
        <v>0</v>
      </c>
      <c r="BE336" s="95">
        <v>0</v>
      </c>
      <c r="BF336" s="95">
        <v>275870</v>
      </c>
      <c r="BG336" s="95">
        <v>0</v>
      </c>
      <c r="BH336" s="95">
        <v>0</v>
      </c>
      <c r="BI336" s="95">
        <v>0</v>
      </c>
      <c r="BJ336" s="95">
        <v>0</v>
      </c>
      <c r="BK336" s="95">
        <v>0</v>
      </c>
      <c r="BL336" s="95">
        <v>0</v>
      </c>
      <c r="BM336" s="95">
        <v>0</v>
      </c>
      <c r="BN336" s="95">
        <v>0</v>
      </c>
      <c r="BO336" s="95">
        <v>21000</v>
      </c>
      <c r="BP336" s="95">
        <v>0</v>
      </c>
      <c r="BQ336" s="95">
        <v>0</v>
      </c>
      <c r="BR336" s="121">
        <v>0</v>
      </c>
      <c r="BS336" s="121">
        <v>0</v>
      </c>
      <c r="BT336" s="121">
        <v>0</v>
      </c>
      <c r="BU336" s="121">
        <v>0</v>
      </c>
      <c r="BV336" s="121">
        <v>0</v>
      </c>
      <c r="BW336" s="121">
        <v>0</v>
      </c>
      <c r="BX336" s="121">
        <v>0</v>
      </c>
      <c r="BY336" s="121">
        <v>0</v>
      </c>
      <c r="BZ336" s="121">
        <v>0</v>
      </c>
      <c r="CA336" s="121">
        <v>4995.25</v>
      </c>
      <c r="CB336" s="121">
        <v>0</v>
      </c>
      <c r="CC336" s="121">
        <v>0</v>
      </c>
      <c r="CD336" s="121">
        <v>6534</v>
      </c>
      <c r="CE336" s="121">
        <v>0</v>
      </c>
      <c r="CF336" s="121">
        <v>0</v>
      </c>
      <c r="CG336" s="121">
        <v>0</v>
      </c>
      <c r="CH336" s="121">
        <v>0</v>
      </c>
      <c r="CI336" s="121">
        <v>0</v>
      </c>
      <c r="CJ336" s="121">
        <v>0</v>
      </c>
      <c r="CK336" s="121">
        <v>0</v>
      </c>
      <c r="CL336" s="121">
        <v>0</v>
      </c>
    </row>
    <row r="337" spans="1:90" ht="13.2" customHeight="1" x14ac:dyDescent="0.25">
      <c r="A337" s="93" t="s">
        <v>1907</v>
      </c>
      <c r="B337" s="94" t="s">
        <v>315</v>
      </c>
      <c r="C337" s="95">
        <v>0</v>
      </c>
      <c r="D337" s="95">
        <v>0</v>
      </c>
      <c r="E337" s="95">
        <v>0</v>
      </c>
      <c r="F337" s="95">
        <v>0</v>
      </c>
      <c r="G337" s="95">
        <v>0</v>
      </c>
      <c r="H337" s="95">
        <v>0</v>
      </c>
      <c r="I337" s="95">
        <v>0</v>
      </c>
      <c r="J337" s="95">
        <v>0</v>
      </c>
      <c r="K337" s="95">
        <v>0</v>
      </c>
      <c r="L337" s="95">
        <v>0</v>
      </c>
      <c r="M337" s="95">
        <v>0</v>
      </c>
      <c r="N337" s="95">
        <v>0</v>
      </c>
      <c r="O337" s="95">
        <v>0</v>
      </c>
      <c r="P337" s="95">
        <v>0</v>
      </c>
      <c r="Q337" s="95">
        <v>0</v>
      </c>
      <c r="R337" s="95">
        <v>0</v>
      </c>
      <c r="S337" s="95">
        <v>0</v>
      </c>
      <c r="T337" s="95">
        <v>0</v>
      </c>
      <c r="U337" s="95">
        <v>0</v>
      </c>
      <c r="V337" s="95">
        <v>0</v>
      </c>
      <c r="W337" s="95">
        <v>0</v>
      </c>
      <c r="X337" s="95">
        <v>0</v>
      </c>
      <c r="Y337" s="95">
        <v>0</v>
      </c>
      <c r="Z337" s="95">
        <v>0</v>
      </c>
      <c r="AA337" s="95">
        <v>0</v>
      </c>
      <c r="AB337" s="95">
        <v>0</v>
      </c>
      <c r="AC337" s="95">
        <v>172840</v>
      </c>
      <c r="AD337" s="95">
        <v>0</v>
      </c>
      <c r="AE337" s="95">
        <v>0</v>
      </c>
      <c r="AF337" s="95">
        <v>0</v>
      </c>
      <c r="AG337" s="95">
        <v>0</v>
      </c>
      <c r="AH337" s="95">
        <v>0</v>
      </c>
      <c r="AI337" s="95">
        <v>0</v>
      </c>
      <c r="AJ337" s="95">
        <v>0</v>
      </c>
      <c r="AK337" s="95">
        <v>0</v>
      </c>
      <c r="AL337" s="95">
        <v>0</v>
      </c>
      <c r="AM337" s="95">
        <v>0</v>
      </c>
      <c r="AN337" s="95">
        <v>0</v>
      </c>
      <c r="AO337" s="95">
        <v>0</v>
      </c>
      <c r="AP337" s="95">
        <v>0</v>
      </c>
      <c r="AQ337" s="95">
        <v>0</v>
      </c>
      <c r="AR337" s="95">
        <v>0</v>
      </c>
      <c r="AS337" s="95">
        <v>0</v>
      </c>
      <c r="AT337" s="95">
        <v>0</v>
      </c>
      <c r="AU337" s="95">
        <v>0</v>
      </c>
      <c r="AV337" s="95">
        <v>0</v>
      </c>
      <c r="AW337" s="95">
        <v>0</v>
      </c>
      <c r="AX337" s="95">
        <v>0</v>
      </c>
      <c r="AY337" s="95">
        <v>0</v>
      </c>
      <c r="AZ337" s="95">
        <v>0</v>
      </c>
      <c r="BA337" s="95">
        <v>0</v>
      </c>
      <c r="BB337" s="95">
        <v>0</v>
      </c>
      <c r="BC337" s="95">
        <v>0</v>
      </c>
      <c r="BD337" s="95">
        <v>0</v>
      </c>
      <c r="BE337" s="95">
        <v>0</v>
      </c>
      <c r="BF337" s="95">
        <v>0</v>
      </c>
      <c r="BG337" s="95">
        <v>0</v>
      </c>
      <c r="BH337" s="95">
        <v>0</v>
      </c>
      <c r="BI337" s="95">
        <v>0</v>
      </c>
      <c r="BJ337" s="95">
        <v>0</v>
      </c>
      <c r="BK337" s="95">
        <v>0</v>
      </c>
      <c r="BL337" s="95">
        <v>0</v>
      </c>
      <c r="BM337" s="95">
        <v>0</v>
      </c>
      <c r="BN337" s="95">
        <v>0</v>
      </c>
      <c r="BO337" s="95">
        <v>0</v>
      </c>
      <c r="BP337" s="95">
        <v>0</v>
      </c>
      <c r="BQ337" s="95">
        <v>0</v>
      </c>
      <c r="BR337" s="121">
        <v>0</v>
      </c>
      <c r="BS337" s="121">
        <v>0</v>
      </c>
      <c r="BT337" s="95">
        <v>0</v>
      </c>
      <c r="BU337" s="95">
        <v>0</v>
      </c>
      <c r="BV337" s="121">
        <v>0</v>
      </c>
      <c r="BW337" s="95">
        <v>0</v>
      </c>
      <c r="BX337" s="121">
        <v>0</v>
      </c>
      <c r="BY337" s="121">
        <v>0</v>
      </c>
      <c r="BZ337" s="95">
        <v>0</v>
      </c>
      <c r="CA337" s="121">
        <v>0</v>
      </c>
      <c r="CB337" s="121">
        <v>0</v>
      </c>
      <c r="CC337" s="95">
        <v>0</v>
      </c>
      <c r="CD337" s="95">
        <v>0</v>
      </c>
      <c r="CE337" s="95">
        <v>0</v>
      </c>
      <c r="CF337" s="95">
        <v>0</v>
      </c>
      <c r="CG337" s="121">
        <v>0</v>
      </c>
      <c r="CH337" s="95">
        <v>0</v>
      </c>
      <c r="CI337" s="95">
        <v>0</v>
      </c>
      <c r="CJ337" s="121">
        <v>0</v>
      </c>
      <c r="CK337" s="121">
        <v>0</v>
      </c>
      <c r="CL337" s="121">
        <v>0</v>
      </c>
    </row>
    <row r="338" spans="1:90" ht="13.2" customHeight="1" x14ac:dyDescent="0.25">
      <c r="A338" s="93" t="s">
        <v>1908</v>
      </c>
      <c r="B338" s="94" t="s">
        <v>316</v>
      </c>
      <c r="C338" s="95">
        <v>0</v>
      </c>
      <c r="D338" s="95">
        <v>0</v>
      </c>
      <c r="E338" s="95">
        <v>0</v>
      </c>
      <c r="F338" s="95">
        <v>0</v>
      </c>
      <c r="G338" s="95">
        <v>0</v>
      </c>
      <c r="H338" s="95">
        <v>0</v>
      </c>
      <c r="I338" s="95">
        <v>0</v>
      </c>
      <c r="J338" s="95">
        <v>0</v>
      </c>
      <c r="K338" s="95">
        <v>0</v>
      </c>
      <c r="L338" s="95">
        <v>0</v>
      </c>
      <c r="M338" s="95">
        <v>0</v>
      </c>
      <c r="N338" s="95">
        <v>0</v>
      </c>
      <c r="O338" s="95">
        <v>0</v>
      </c>
      <c r="P338" s="95">
        <v>0</v>
      </c>
      <c r="Q338" s="95">
        <v>0</v>
      </c>
      <c r="R338" s="95">
        <v>0</v>
      </c>
      <c r="S338" s="95">
        <v>0</v>
      </c>
      <c r="T338" s="95">
        <v>0</v>
      </c>
      <c r="U338" s="95">
        <v>0</v>
      </c>
      <c r="V338" s="95">
        <v>0</v>
      </c>
      <c r="W338" s="95">
        <v>0</v>
      </c>
      <c r="X338" s="95">
        <v>0</v>
      </c>
      <c r="Y338" s="95">
        <v>0</v>
      </c>
      <c r="Z338" s="95">
        <v>0</v>
      </c>
      <c r="AA338" s="95">
        <v>0</v>
      </c>
      <c r="AB338" s="95">
        <v>0</v>
      </c>
      <c r="AC338" s="95">
        <v>0</v>
      </c>
      <c r="AD338" s="95">
        <v>0</v>
      </c>
      <c r="AE338" s="95">
        <v>0</v>
      </c>
      <c r="AF338" s="95">
        <v>0</v>
      </c>
      <c r="AG338" s="95">
        <v>0</v>
      </c>
      <c r="AH338" s="95">
        <v>0</v>
      </c>
      <c r="AI338" s="95">
        <v>0</v>
      </c>
      <c r="AJ338" s="95">
        <v>0</v>
      </c>
      <c r="AK338" s="95">
        <v>0</v>
      </c>
      <c r="AL338" s="95">
        <v>0</v>
      </c>
      <c r="AM338" s="95">
        <v>0</v>
      </c>
      <c r="AN338" s="95">
        <v>0</v>
      </c>
      <c r="AO338" s="95">
        <v>0</v>
      </c>
      <c r="AP338" s="95">
        <v>0</v>
      </c>
      <c r="AQ338" s="95">
        <v>0</v>
      </c>
      <c r="AR338" s="95">
        <v>0</v>
      </c>
      <c r="AS338" s="95">
        <v>0</v>
      </c>
      <c r="AT338" s="95">
        <v>0</v>
      </c>
      <c r="AU338" s="95">
        <v>0</v>
      </c>
      <c r="AV338" s="95">
        <v>0</v>
      </c>
      <c r="AW338" s="95">
        <v>0</v>
      </c>
      <c r="AX338" s="95">
        <v>0</v>
      </c>
      <c r="AY338" s="95">
        <v>0</v>
      </c>
      <c r="AZ338" s="95">
        <v>0</v>
      </c>
      <c r="BA338" s="95">
        <v>0</v>
      </c>
      <c r="BB338" s="95">
        <v>0</v>
      </c>
      <c r="BC338" s="95">
        <v>0</v>
      </c>
      <c r="BD338" s="95">
        <v>0</v>
      </c>
      <c r="BE338" s="95">
        <v>0</v>
      </c>
      <c r="BF338" s="95">
        <v>0</v>
      </c>
      <c r="BG338" s="95">
        <v>0</v>
      </c>
      <c r="BH338" s="95">
        <v>0</v>
      </c>
      <c r="BI338" s="95">
        <v>0</v>
      </c>
      <c r="BJ338" s="95">
        <v>0</v>
      </c>
      <c r="BK338" s="95">
        <v>0</v>
      </c>
      <c r="BL338" s="95">
        <v>0</v>
      </c>
      <c r="BM338" s="95">
        <v>0</v>
      </c>
      <c r="BN338" s="95">
        <v>0</v>
      </c>
      <c r="BO338" s="95">
        <v>0</v>
      </c>
      <c r="BP338" s="95">
        <v>0</v>
      </c>
      <c r="BQ338" s="95">
        <v>0</v>
      </c>
      <c r="BR338" s="121">
        <v>0</v>
      </c>
      <c r="BS338" s="95">
        <v>0</v>
      </c>
      <c r="BT338" s="95">
        <v>0</v>
      </c>
      <c r="BU338" s="121">
        <v>0</v>
      </c>
      <c r="BV338" s="95">
        <v>0</v>
      </c>
      <c r="BW338" s="95">
        <v>0</v>
      </c>
      <c r="BX338" s="95">
        <v>0</v>
      </c>
      <c r="BY338" s="95">
        <v>0</v>
      </c>
      <c r="BZ338" s="95">
        <v>0</v>
      </c>
      <c r="CA338" s="95">
        <v>0</v>
      </c>
      <c r="CB338" s="95">
        <v>0</v>
      </c>
      <c r="CC338" s="95">
        <v>0</v>
      </c>
      <c r="CD338" s="95">
        <v>0</v>
      </c>
      <c r="CE338" s="95">
        <v>0</v>
      </c>
      <c r="CF338" s="95">
        <v>0</v>
      </c>
      <c r="CG338" s="95">
        <v>0</v>
      </c>
      <c r="CH338" s="95">
        <v>0</v>
      </c>
      <c r="CI338" s="95">
        <v>0</v>
      </c>
      <c r="CJ338" s="95">
        <v>0</v>
      </c>
      <c r="CK338" s="95">
        <v>0</v>
      </c>
      <c r="CL338" s="95">
        <v>0</v>
      </c>
    </row>
    <row r="339" spans="1:90" ht="13.2" customHeight="1" x14ac:dyDescent="0.25">
      <c r="A339" s="93" t="s">
        <v>1909</v>
      </c>
      <c r="B339" s="94" t="s">
        <v>317</v>
      </c>
      <c r="C339" s="95">
        <v>0</v>
      </c>
      <c r="D339" s="95">
        <v>0</v>
      </c>
      <c r="E339" s="95">
        <v>0</v>
      </c>
      <c r="F339" s="95">
        <v>0</v>
      </c>
      <c r="G339" s="95">
        <v>45000</v>
      </c>
      <c r="H339" s="95">
        <v>35000</v>
      </c>
      <c r="I339" s="95">
        <v>65000</v>
      </c>
      <c r="J339" s="95">
        <v>110000</v>
      </c>
      <c r="K339" s="95">
        <v>60000</v>
      </c>
      <c r="L339" s="95">
        <v>115000</v>
      </c>
      <c r="M339" s="95">
        <v>185000</v>
      </c>
      <c r="N339" s="95">
        <v>70000</v>
      </c>
      <c r="O339" s="95">
        <v>0</v>
      </c>
      <c r="P339" s="95">
        <v>0</v>
      </c>
      <c r="Q339" s="95">
        <v>110000</v>
      </c>
      <c r="R339" s="95">
        <v>200000</v>
      </c>
      <c r="S339" s="95">
        <v>65000</v>
      </c>
      <c r="T339" s="95">
        <v>0</v>
      </c>
      <c r="U339" s="95">
        <v>0</v>
      </c>
      <c r="V339" s="95">
        <v>0</v>
      </c>
      <c r="W339" s="95">
        <v>0</v>
      </c>
      <c r="X339" s="95">
        <v>0</v>
      </c>
      <c r="Y339" s="95">
        <v>235000</v>
      </c>
      <c r="Z339" s="95">
        <v>95000</v>
      </c>
      <c r="AA339" s="95">
        <v>35000</v>
      </c>
      <c r="AB339" s="95">
        <v>40000</v>
      </c>
      <c r="AC339" s="95">
        <v>80000</v>
      </c>
      <c r="AD339" s="95">
        <v>110000</v>
      </c>
      <c r="AE339" s="95">
        <v>0</v>
      </c>
      <c r="AF339" s="95">
        <v>50000</v>
      </c>
      <c r="AG339" s="95">
        <v>95000</v>
      </c>
      <c r="AH339" s="95">
        <v>170000</v>
      </c>
      <c r="AI339" s="95">
        <v>70000</v>
      </c>
      <c r="AJ339" s="95">
        <v>0</v>
      </c>
      <c r="AK339" s="95">
        <v>980000</v>
      </c>
      <c r="AL339" s="95">
        <v>75000</v>
      </c>
      <c r="AM339" s="95">
        <v>0</v>
      </c>
      <c r="AN339" s="95">
        <v>50000</v>
      </c>
      <c r="AO339" s="95">
        <v>0</v>
      </c>
      <c r="AP339" s="95">
        <v>80000</v>
      </c>
      <c r="AQ339" s="95">
        <v>45000</v>
      </c>
      <c r="AR339" s="95">
        <v>255000</v>
      </c>
      <c r="AS339" s="95">
        <v>100000</v>
      </c>
      <c r="AT339" s="95">
        <v>125000</v>
      </c>
      <c r="AU339" s="95">
        <v>150000</v>
      </c>
      <c r="AV339" s="95">
        <v>80000</v>
      </c>
      <c r="AW339" s="95">
        <v>55000</v>
      </c>
      <c r="AX339" s="95">
        <v>50000</v>
      </c>
      <c r="AY339" s="95">
        <v>70000</v>
      </c>
      <c r="AZ339" s="95">
        <v>50000</v>
      </c>
      <c r="BA339" s="95">
        <v>285000</v>
      </c>
      <c r="BB339" s="95">
        <v>40000</v>
      </c>
      <c r="BC339" s="95">
        <v>480000</v>
      </c>
      <c r="BD339" s="95">
        <v>0</v>
      </c>
      <c r="BE339" s="95">
        <v>0</v>
      </c>
      <c r="BF339" s="95">
        <v>90000</v>
      </c>
      <c r="BG339" s="95">
        <v>0</v>
      </c>
      <c r="BH339" s="95">
        <v>55000</v>
      </c>
      <c r="BI339" s="95">
        <v>60000</v>
      </c>
      <c r="BJ339" s="95">
        <v>65000</v>
      </c>
      <c r="BK339" s="95">
        <v>55000</v>
      </c>
      <c r="BL339" s="95">
        <v>459920</v>
      </c>
      <c r="BM339" s="95">
        <v>150000</v>
      </c>
      <c r="BN339" s="95">
        <v>70000</v>
      </c>
      <c r="BO339" s="95">
        <v>130000</v>
      </c>
      <c r="BP339" s="95">
        <v>120000</v>
      </c>
      <c r="BQ339" s="95">
        <v>0</v>
      </c>
      <c r="BR339" s="121">
        <v>0</v>
      </c>
      <c r="BS339" s="121">
        <v>110000</v>
      </c>
      <c r="BT339" s="121">
        <v>115000</v>
      </c>
      <c r="BU339" s="121">
        <v>345000</v>
      </c>
      <c r="BV339" s="121">
        <v>25000</v>
      </c>
      <c r="BW339" s="121">
        <v>0</v>
      </c>
      <c r="BX339" s="121">
        <v>200000</v>
      </c>
      <c r="BY339" s="121">
        <v>0</v>
      </c>
      <c r="BZ339" s="121">
        <v>0</v>
      </c>
      <c r="CA339" s="121">
        <v>75000</v>
      </c>
      <c r="CB339" s="121">
        <v>0</v>
      </c>
      <c r="CC339" s="121">
        <v>0</v>
      </c>
      <c r="CD339" s="121">
        <v>45000</v>
      </c>
      <c r="CE339" s="121">
        <v>0</v>
      </c>
      <c r="CF339" s="121">
        <v>55000</v>
      </c>
      <c r="CG339" s="121">
        <v>0</v>
      </c>
      <c r="CH339" s="121">
        <v>45000</v>
      </c>
      <c r="CI339" s="121">
        <v>40000</v>
      </c>
      <c r="CJ339" s="121">
        <v>0</v>
      </c>
      <c r="CK339" s="121">
        <v>0</v>
      </c>
      <c r="CL339" s="121">
        <v>60000</v>
      </c>
    </row>
    <row r="340" spans="1:90" ht="13.2" customHeight="1" x14ac:dyDescent="0.25">
      <c r="A340" s="93" t="s">
        <v>1910</v>
      </c>
      <c r="B340" s="94" t="s">
        <v>1911</v>
      </c>
      <c r="C340" s="95">
        <v>0</v>
      </c>
      <c r="D340" s="95">
        <v>913690</v>
      </c>
      <c r="E340" s="95">
        <v>609299</v>
      </c>
      <c r="F340" s="95">
        <v>625736.5</v>
      </c>
      <c r="G340" s="95">
        <v>466345</v>
      </c>
      <c r="H340" s="95">
        <v>741327.5</v>
      </c>
      <c r="I340" s="95">
        <v>1324797.5</v>
      </c>
      <c r="J340" s="95">
        <v>2002871.74</v>
      </c>
      <c r="K340" s="95">
        <v>707654.25</v>
      </c>
      <c r="L340" s="95">
        <v>900000</v>
      </c>
      <c r="M340" s="95">
        <v>1928059.66</v>
      </c>
      <c r="N340" s="95">
        <v>297612.25</v>
      </c>
      <c r="O340" s="95">
        <v>4925529.6100000003</v>
      </c>
      <c r="P340" s="95">
        <v>747916</v>
      </c>
      <c r="Q340" s="95">
        <v>1484843.75</v>
      </c>
      <c r="R340" s="95">
        <v>577473.5</v>
      </c>
      <c r="S340" s="95">
        <v>799034.25</v>
      </c>
      <c r="T340" s="95">
        <v>877003.5</v>
      </c>
      <c r="U340" s="95">
        <v>1190814</v>
      </c>
      <c r="V340" s="95">
        <v>831000.03</v>
      </c>
      <c r="W340" s="95">
        <v>4654360.0599999996</v>
      </c>
      <c r="X340" s="95">
        <v>572217.5</v>
      </c>
      <c r="Y340" s="95">
        <v>890107.25</v>
      </c>
      <c r="Z340" s="95">
        <v>1096322.8600000001</v>
      </c>
      <c r="AA340" s="95">
        <v>504637.5</v>
      </c>
      <c r="AB340" s="95">
        <v>628168</v>
      </c>
      <c r="AC340" s="95">
        <v>624740</v>
      </c>
      <c r="AD340" s="95">
        <v>2352342.5</v>
      </c>
      <c r="AE340" s="95">
        <v>1133253.25</v>
      </c>
      <c r="AF340" s="95">
        <v>732196.25</v>
      </c>
      <c r="AG340" s="95">
        <v>1110695.3999999999</v>
      </c>
      <c r="AH340" s="95">
        <v>1058476</v>
      </c>
      <c r="AI340" s="95">
        <v>1004953.75</v>
      </c>
      <c r="AJ340" s="95">
        <v>442516.25</v>
      </c>
      <c r="AK340" s="95">
        <v>16460230.92</v>
      </c>
      <c r="AL340" s="95">
        <v>838630</v>
      </c>
      <c r="AM340" s="95">
        <v>0</v>
      </c>
      <c r="AN340" s="95">
        <v>348098.75</v>
      </c>
      <c r="AO340" s="95">
        <v>1228035</v>
      </c>
      <c r="AP340" s="95">
        <v>709590</v>
      </c>
      <c r="AQ340" s="95">
        <v>348827.5</v>
      </c>
      <c r="AR340" s="95">
        <v>3051802</v>
      </c>
      <c r="AS340" s="95">
        <v>879075.39</v>
      </c>
      <c r="AT340" s="95">
        <v>853777</v>
      </c>
      <c r="AU340" s="95">
        <v>960470</v>
      </c>
      <c r="AV340" s="95">
        <v>747420</v>
      </c>
      <c r="AW340" s="95">
        <v>405051.88</v>
      </c>
      <c r="AX340" s="95">
        <v>475562</v>
      </c>
      <c r="AY340" s="95">
        <v>586943</v>
      </c>
      <c r="AZ340" s="95">
        <v>519903</v>
      </c>
      <c r="BA340" s="95">
        <v>3810005</v>
      </c>
      <c r="BB340" s="95">
        <v>771838.75</v>
      </c>
      <c r="BC340" s="95">
        <v>6000000</v>
      </c>
      <c r="BD340" s="95">
        <v>2075528</v>
      </c>
      <c r="BE340" s="95">
        <v>679500</v>
      </c>
      <c r="BF340" s="95">
        <v>550000</v>
      </c>
      <c r="BG340" s="95">
        <v>1675000</v>
      </c>
      <c r="BH340" s="95">
        <v>720975</v>
      </c>
      <c r="BI340" s="95">
        <v>599015</v>
      </c>
      <c r="BJ340" s="95">
        <v>737715</v>
      </c>
      <c r="BK340" s="95">
        <v>612274.25</v>
      </c>
      <c r="BL340" s="95">
        <v>6077727.5</v>
      </c>
      <c r="BM340" s="95">
        <v>1139130</v>
      </c>
      <c r="BN340" s="95">
        <v>899865</v>
      </c>
      <c r="BO340" s="95">
        <v>1745075</v>
      </c>
      <c r="BP340" s="95">
        <v>807710</v>
      </c>
      <c r="BQ340" s="95">
        <v>485382.5</v>
      </c>
      <c r="BR340" s="121">
        <v>18000000</v>
      </c>
      <c r="BS340" s="95">
        <v>877813.5</v>
      </c>
      <c r="BT340" s="121">
        <v>919495</v>
      </c>
      <c r="BU340" s="95">
        <v>4444977.5</v>
      </c>
      <c r="BV340" s="95">
        <v>177800</v>
      </c>
      <c r="BW340" s="95">
        <v>934118.5</v>
      </c>
      <c r="BX340" s="121">
        <v>2070000</v>
      </c>
      <c r="BY340" s="121">
        <v>457830</v>
      </c>
      <c r="BZ340" s="95">
        <v>589310</v>
      </c>
      <c r="CA340" s="121">
        <v>867516.25</v>
      </c>
      <c r="CB340" s="121">
        <v>1567290.5</v>
      </c>
      <c r="CC340" s="121">
        <v>2173790</v>
      </c>
      <c r="CD340" s="121">
        <v>903715</v>
      </c>
      <c r="CE340" s="121">
        <v>1526137.5</v>
      </c>
      <c r="CF340" s="121">
        <v>839677.5</v>
      </c>
      <c r="CG340" s="121">
        <v>550880</v>
      </c>
      <c r="CH340" s="121">
        <v>548060</v>
      </c>
      <c r="CI340" s="121">
        <v>470897.5</v>
      </c>
      <c r="CJ340" s="121">
        <v>3095797.5</v>
      </c>
      <c r="CK340" s="121">
        <v>499837</v>
      </c>
      <c r="CL340" s="121">
        <v>355975</v>
      </c>
    </row>
    <row r="341" spans="1:90" ht="13.2" customHeight="1" x14ac:dyDescent="0.25">
      <c r="A341" s="93" t="s">
        <v>1912</v>
      </c>
      <c r="B341" s="94" t="s">
        <v>318</v>
      </c>
      <c r="C341" s="95">
        <v>0</v>
      </c>
      <c r="D341" s="95">
        <v>171745</v>
      </c>
      <c r="E341" s="95">
        <v>92910</v>
      </c>
      <c r="F341" s="95">
        <v>60000</v>
      </c>
      <c r="G341" s="95">
        <v>26030</v>
      </c>
      <c r="H341" s="95">
        <v>25172.5</v>
      </c>
      <c r="I341" s="95">
        <v>115510</v>
      </c>
      <c r="J341" s="95">
        <v>11680</v>
      </c>
      <c r="K341" s="95">
        <v>132920</v>
      </c>
      <c r="L341" s="95">
        <v>200000</v>
      </c>
      <c r="M341" s="95">
        <v>20385</v>
      </c>
      <c r="N341" s="95">
        <v>0</v>
      </c>
      <c r="O341" s="95">
        <v>424411</v>
      </c>
      <c r="P341" s="95">
        <v>66170</v>
      </c>
      <c r="Q341" s="95">
        <v>305475</v>
      </c>
      <c r="R341" s="95">
        <v>1714970.5</v>
      </c>
      <c r="S341" s="95">
        <v>111679</v>
      </c>
      <c r="T341" s="95">
        <v>46415</v>
      </c>
      <c r="U341" s="95">
        <v>55143</v>
      </c>
      <c r="V341" s="95">
        <v>73143.350000000006</v>
      </c>
      <c r="W341" s="95">
        <v>539867.5</v>
      </c>
      <c r="X341" s="95">
        <v>232582.5</v>
      </c>
      <c r="Y341" s="95">
        <v>148170</v>
      </c>
      <c r="Z341" s="95">
        <v>47830</v>
      </c>
      <c r="AA341" s="95">
        <v>0</v>
      </c>
      <c r="AB341" s="95">
        <v>7700</v>
      </c>
      <c r="AC341" s="95">
        <v>0</v>
      </c>
      <c r="AD341" s="95">
        <v>112803.75</v>
      </c>
      <c r="AE341" s="95">
        <v>92560</v>
      </c>
      <c r="AF341" s="95">
        <v>63800</v>
      </c>
      <c r="AG341" s="95">
        <v>379175</v>
      </c>
      <c r="AH341" s="95">
        <v>57710</v>
      </c>
      <c r="AI341" s="95">
        <v>0</v>
      </c>
      <c r="AJ341" s="95">
        <v>85955.53</v>
      </c>
      <c r="AK341" s="95">
        <v>1188761</v>
      </c>
      <c r="AL341" s="95">
        <v>169678.75</v>
      </c>
      <c r="AM341" s="95">
        <v>0</v>
      </c>
      <c r="AN341" s="95">
        <v>194636.25</v>
      </c>
      <c r="AO341" s="95">
        <v>0</v>
      </c>
      <c r="AP341" s="95">
        <v>0</v>
      </c>
      <c r="AQ341" s="95">
        <v>47450</v>
      </c>
      <c r="AR341" s="95">
        <v>302571.25</v>
      </c>
      <c r="AS341" s="95">
        <v>102721.25</v>
      </c>
      <c r="AT341" s="95">
        <v>164383</v>
      </c>
      <c r="AU341" s="95">
        <v>12160</v>
      </c>
      <c r="AV341" s="95">
        <v>19875</v>
      </c>
      <c r="AW341" s="95">
        <v>51112</v>
      </c>
      <c r="AX341" s="95">
        <v>32970</v>
      </c>
      <c r="AY341" s="95">
        <v>57625</v>
      </c>
      <c r="AZ341" s="95">
        <v>89683.75</v>
      </c>
      <c r="BA341" s="95">
        <v>512460</v>
      </c>
      <c r="BB341" s="95">
        <v>44040</v>
      </c>
      <c r="BC341" s="95">
        <v>1300000</v>
      </c>
      <c r="BD341" s="95">
        <v>136235</v>
      </c>
      <c r="BE341" s="95">
        <v>40000</v>
      </c>
      <c r="BF341" s="95">
        <v>30000</v>
      </c>
      <c r="BG341" s="95">
        <v>100000</v>
      </c>
      <c r="BH341" s="95">
        <v>13860</v>
      </c>
      <c r="BI341" s="95">
        <v>106065</v>
      </c>
      <c r="BJ341" s="95">
        <v>144714</v>
      </c>
      <c r="BK341" s="95">
        <v>25130</v>
      </c>
      <c r="BL341" s="95">
        <v>922710</v>
      </c>
      <c r="BM341" s="95">
        <v>224475</v>
      </c>
      <c r="BN341" s="95">
        <v>106940</v>
      </c>
      <c r="BO341" s="95">
        <v>198862</v>
      </c>
      <c r="BP341" s="95">
        <v>78450</v>
      </c>
      <c r="BQ341" s="95">
        <v>64850</v>
      </c>
      <c r="BR341" s="121">
        <v>3000000</v>
      </c>
      <c r="BS341" s="95">
        <v>96895</v>
      </c>
      <c r="BT341" s="95">
        <v>54900</v>
      </c>
      <c r="BU341" s="95">
        <v>421415</v>
      </c>
      <c r="BV341" s="95">
        <v>21742</v>
      </c>
      <c r="BW341" s="95">
        <v>66295</v>
      </c>
      <c r="BX341" s="95">
        <v>350000</v>
      </c>
      <c r="BY341" s="121">
        <v>108935.5</v>
      </c>
      <c r="BZ341" s="121">
        <v>60300</v>
      </c>
      <c r="CA341" s="95">
        <v>33087.5</v>
      </c>
      <c r="CB341" s="95">
        <v>8235</v>
      </c>
      <c r="CC341" s="95">
        <v>315575</v>
      </c>
      <c r="CD341" s="121">
        <v>105280</v>
      </c>
      <c r="CE341" s="95">
        <v>199730</v>
      </c>
      <c r="CF341" s="121">
        <v>36390</v>
      </c>
      <c r="CG341" s="95">
        <v>45800</v>
      </c>
      <c r="CH341" s="95">
        <v>77910</v>
      </c>
      <c r="CI341" s="95">
        <v>85747.5</v>
      </c>
      <c r="CJ341" s="95">
        <v>71080</v>
      </c>
      <c r="CK341" s="95">
        <v>87748</v>
      </c>
      <c r="CL341" s="95">
        <v>50025</v>
      </c>
    </row>
    <row r="342" spans="1:90" ht="13.2" customHeight="1" x14ac:dyDescent="0.25">
      <c r="A342" s="93" t="s">
        <v>1913</v>
      </c>
      <c r="B342" s="94" t="s">
        <v>1914</v>
      </c>
      <c r="C342" s="95">
        <v>0</v>
      </c>
      <c r="D342" s="95">
        <v>9500</v>
      </c>
      <c r="E342" s="95">
        <v>0</v>
      </c>
      <c r="F342" s="95">
        <v>0</v>
      </c>
      <c r="G342" s="95">
        <v>6000</v>
      </c>
      <c r="H342" s="95">
        <v>9000</v>
      </c>
      <c r="I342" s="95">
        <v>20000</v>
      </c>
      <c r="J342" s="95">
        <v>33500</v>
      </c>
      <c r="K342" s="95">
        <v>8500</v>
      </c>
      <c r="L342" s="95">
        <v>18000</v>
      </c>
      <c r="M342" s="95">
        <v>0</v>
      </c>
      <c r="N342" s="95">
        <v>49830</v>
      </c>
      <c r="O342" s="95">
        <v>0</v>
      </c>
      <c r="P342" s="95">
        <v>0</v>
      </c>
      <c r="Q342" s="95">
        <v>15500</v>
      </c>
      <c r="R342" s="95">
        <v>14000</v>
      </c>
      <c r="S342" s="95">
        <v>11000</v>
      </c>
      <c r="T342" s="95">
        <v>0</v>
      </c>
      <c r="U342" s="95">
        <v>0</v>
      </c>
      <c r="V342" s="95">
        <v>0</v>
      </c>
      <c r="W342" s="95">
        <v>0</v>
      </c>
      <c r="X342" s="95">
        <v>0</v>
      </c>
      <c r="Y342" s="95">
        <v>299500</v>
      </c>
      <c r="Z342" s="95">
        <v>16500</v>
      </c>
      <c r="AA342" s="95">
        <v>7500</v>
      </c>
      <c r="AB342" s="95">
        <v>0</v>
      </c>
      <c r="AC342" s="95">
        <v>4500</v>
      </c>
      <c r="AD342" s="95">
        <v>5000</v>
      </c>
      <c r="AE342" s="95">
        <v>0</v>
      </c>
      <c r="AF342" s="95">
        <v>0</v>
      </c>
      <c r="AG342" s="95">
        <v>12000</v>
      </c>
      <c r="AH342" s="95">
        <v>18000</v>
      </c>
      <c r="AI342" s="95">
        <v>12500</v>
      </c>
      <c r="AJ342" s="95">
        <v>0</v>
      </c>
      <c r="AK342" s="95">
        <v>0</v>
      </c>
      <c r="AL342" s="95">
        <v>0</v>
      </c>
      <c r="AM342" s="95">
        <v>0</v>
      </c>
      <c r="AN342" s="95">
        <v>5000</v>
      </c>
      <c r="AO342" s="95">
        <v>0</v>
      </c>
      <c r="AP342" s="95">
        <v>0</v>
      </c>
      <c r="AQ342" s="95">
        <v>4000</v>
      </c>
      <c r="AR342" s="95">
        <v>0</v>
      </c>
      <c r="AS342" s="95">
        <v>10500</v>
      </c>
      <c r="AT342" s="95">
        <v>26000</v>
      </c>
      <c r="AU342" s="95">
        <v>0</v>
      </c>
      <c r="AV342" s="95">
        <v>0</v>
      </c>
      <c r="AW342" s="95">
        <v>8500</v>
      </c>
      <c r="AX342" s="95">
        <v>0</v>
      </c>
      <c r="AY342" s="95">
        <v>17000</v>
      </c>
      <c r="AZ342" s="95">
        <v>19500</v>
      </c>
      <c r="BA342" s="95">
        <v>39630</v>
      </c>
      <c r="BB342" s="95">
        <v>0</v>
      </c>
      <c r="BC342" s="95">
        <v>90000</v>
      </c>
      <c r="BD342" s="95">
        <v>0</v>
      </c>
      <c r="BE342" s="95">
        <v>0</v>
      </c>
      <c r="BF342" s="95">
        <v>21000</v>
      </c>
      <c r="BG342" s="95">
        <v>1000</v>
      </c>
      <c r="BH342" s="95">
        <v>0</v>
      </c>
      <c r="BI342" s="95">
        <v>0</v>
      </c>
      <c r="BJ342" s="95">
        <v>0</v>
      </c>
      <c r="BK342" s="95">
        <v>0</v>
      </c>
      <c r="BL342" s="95">
        <v>64677.42</v>
      </c>
      <c r="BM342" s="95">
        <v>0</v>
      </c>
      <c r="BN342" s="95">
        <v>144000</v>
      </c>
      <c r="BO342" s="95">
        <v>0</v>
      </c>
      <c r="BP342" s="95">
        <v>0</v>
      </c>
      <c r="BQ342" s="95">
        <v>0</v>
      </c>
      <c r="BR342" s="121">
        <v>297908.75</v>
      </c>
      <c r="BS342" s="95">
        <v>0</v>
      </c>
      <c r="BT342" s="95">
        <v>0</v>
      </c>
      <c r="BU342" s="121">
        <v>2000</v>
      </c>
      <c r="BV342" s="95">
        <v>0</v>
      </c>
      <c r="BW342" s="121">
        <v>0</v>
      </c>
      <c r="BX342" s="121">
        <v>27500</v>
      </c>
      <c r="BY342" s="121">
        <v>0</v>
      </c>
      <c r="BZ342" s="95">
        <v>0</v>
      </c>
      <c r="CA342" s="121">
        <v>2000</v>
      </c>
      <c r="CB342" s="121">
        <v>0</v>
      </c>
      <c r="CC342" s="121">
        <v>0</v>
      </c>
      <c r="CD342" s="95">
        <v>0</v>
      </c>
      <c r="CE342" s="121">
        <v>43500</v>
      </c>
      <c r="CF342" s="121">
        <v>0</v>
      </c>
      <c r="CG342" s="121">
        <v>0</v>
      </c>
      <c r="CH342" s="121">
        <v>13000</v>
      </c>
      <c r="CI342" s="121">
        <v>0</v>
      </c>
      <c r="CJ342" s="121">
        <v>0</v>
      </c>
      <c r="CK342" s="121">
        <v>0</v>
      </c>
      <c r="CL342" s="95">
        <v>10500</v>
      </c>
    </row>
    <row r="343" spans="1:90" ht="13.2" customHeight="1" x14ac:dyDescent="0.25">
      <c r="A343" s="93" t="s">
        <v>1915</v>
      </c>
      <c r="B343" s="94" t="s">
        <v>319</v>
      </c>
      <c r="C343" s="95">
        <v>2000000</v>
      </c>
      <c r="D343" s="95">
        <v>0</v>
      </c>
      <c r="E343" s="95">
        <v>0</v>
      </c>
      <c r="F343" s="95">
        <v>0</v>
      </c>
      <c r="G343" s="95">
        <v>0</v>
      </c>
      <c r="H343" s="95">
        <v>0</v>
      </c>
      <c r="I343" s="95">
        <v>0</v>
      </c>
      <c r="J343" s="95">
        <v>0</v>
      </c>
      <c r="K343" s="95">
        <v>0</v>
      </c>
      <c r="L343" s="95">
        <v>0</v>
      </c>
      <c r="M343" s="95">
        <v>0</v>
      </c>
      <c r="N343" s="95">
        <v>0</v>
      </c>
      <c r="O343" s="95">
        <v>377721.42</v>
      </c>
      <c r="P343" s="95">
        <v>53700</v>
      </c>
      <c r="Q343" s="95">
        <v>62800</v>
      </c>
      <c r="R343" s="95">
        <v>0</v>
      </c>
      <c r="S343" s="95">
        <v>39100</v>
      </c>
      <c r="T343" s="95">
        <v>40100</v>
      </c>
      <c r="U343" s="95">
        <v>32700</v>
      </c>
      <c r="V343" s="95">
        <v>0</v>
      </c>
      <c r="W343" s="95">
        <v>6522638</v>
      </c>
      <c r="X343" s="95">
        <v>0</v>
      </c>
      <c r="Y343" s="95">
        <v>0</v>
      </c>
      <c r="Z343" s="95">
        <v>0</v>
      </c>
      <c r="AA343" s="95">
        <v>0</v>
      </c>
      <c r="AB343" s="95">
        <v>0</v>
      </c>
      <c r="AC343" s="95">
        <v>0</v>
      </c>
      <c r="AD343" s="95">
        <v>0</v>
      </c>
      <c r="AE343" s="95">
        <v>0</v>
      </c>
      <c r="AF343" s="95">
        <v>0</v>
      </c>
      <c r="AG343" s="95">
        <v>0</v>
      </c>
      <c r="AH343" s="95">
        <v>0</v>
      </c>
      <c r="AI343" s="95">
        <v>0</v>
      </c>
      <c r="AJ343" s="95">
        <v>0</v>
      </c>
      <c r="AK343" s="95">
        <v>0</v>
      </c>
      <c r="AL343" s="95">
        <v>0</v>
      </c>
      <c r="AM343" s="95">
        <v>0</v>
      </c>
      <c r="AN343" s="95">
        <v>0</v>
      </c>
      <c r="AO343" s="95">
        <v>0</v>
      </c>
      <c r="AP343" s="95">
        <v>0</v>
      </c>
      <c r="AQ343" s="95">
        <v>0</v>
      </c>
      <c r="AR343" s="95">
        <v>0</v>
      </c>
      <c r="AS343" s="95">
        <v>0</v>
      </c>
      <c r="AT343" s="95">
        <v>0</v>
      </c>
      <c r="AU343" s="95">
        <v>0</v>
      </c>
      <c r="AV343" s="95">
        <v>0</v>
      </c>
      <c r="AW343" s="95">
        <v>0</v>
      </c>
      <c r="AX343" s="95">
        <v>0</v>
      </c>
      <c r="AY343" s="95">
        <v>0</v>
      </c>
      <c r="AZ343" s="95">
        <v>0</v>
      </c>
      <c r="BA343" s="95">
        <v>0</v>
      </c>
      <c r="BB343" s="95">
        <v>0</v>
      </c>
      <c r="BC343" s="95">
        <v>5842485.9000000004</v>
      </c>
      <c r="BD343" s="95">
        <v>900000</v>
      </c>
      <c r="BE343" s="95">
        <v>0</v>
      </c>
      <c r="BF343" s="95">
        <v>0</v>
      </c>
      <c r="BG343" s="95">
        <v>0</v>
      </c>
      <c r="BH343" s="95">
        <v>0</v>
      </c>
      <c r="BI343" s="95">
        <v>0</v>
      </c>
      <c r="BJ343" s="95">
        <v>0</v>
      </c>
      <c r="BK343" s="95">
        <v>0</v>
      </c>
      <c r="BL343" s="95">
        <v>8837183.2599999998</v>
      </c>
      <c r="BM343" s="95">
        <v>0</v>
      </c>
      <c r="BN343" s="95">
        <v>0</v>
      </c>
      <c r="BO343" s="95">
        <v>0</v>
      </c>
      <c r="BP343" s="95">
        <v>0</v>
      </c>
      <c r="BQ343" s="95">
        <v>0</v>
      </c>
      <c r="BR343" s="95">
        <v>26863562</v>
      </c>
      <c r="BS343" s="95">
        <v>0</v>
      </c>
      <c r="BT343" s="95">
        <v>0</v>
      </c>
      <c r="BU343" s="95">
        <v>0</v>
      </c>
      <c r="BV343" s="95">
        <v>0</v>
      </c>
      <c r="BW343" s="95">
        <v>0</v>
      </c>
      <c r="BX343" s="95">
        <v>120000</v>
      </c>
      <c r="BY343" s="95">
        <v>0</v>
      </c>
      <c r="BZ343" s="95">
        <v>0</v>
      </c>
      <c r="CA343" s="95">
        <v>0</v>
      </c>
      <c r="CB343" s="121">
        <v>195600</v>
      </c>
      <c r="CC343" s="95">
        <v>0</v>
      </c>
      <c r="CD343" s="121">
        <v>0</v>
      </c>
      <c r="CE343" s="95">
        <v>0</v>
      </c>
      <c r="CF343" s="95">
        <v>0</v>
      </c>
      <c r="CG343" s="95">
        <v>0</v>
      </c>
      <c r="CH343" s="95">
        <v>0</v>
      </c>
      <c r="CI343" s="95">
        <v>0</v>
      </c>
      <c r="CJ343" s="95">
        <v>0</v>
      </c>
      <c r="CK343" s="95">
        <v>0</v>
      </c>
      <c r="CL343" s="95">
        <v>0</v>
      </c>
    </row>
    <row r="344" spans="1:90" ht="13.2" customHeight="1" x14ac:dyDescent="0.25">
      <c r="A344" s="93" t="s">
        <v>1916</v>
      </c>
      <c r="B344" s="94" t="s">
        <v>320</v>
      </c>
      <c r="C344" s="95">
        <v>0</v>
      </c>
      <c r="D344" s="95">
        <v>141800</v>
      </c>
      <c r="E344" s="95">
        <v>398100</v>
      </c>
      <c r="F344" s="95">
        <v>406700</v>
      </c>
      <c r="G344" s="95">
        <v>103250</v>
      </c>
      <c r="H344" s="95">
        <v>656600</v>
      </c>
      <c r="I344" s="95">
        <v>0</v>
      </c>
      <c r="J344" s="95">
        <v>2178100</v>
      </c>
      <c r="K344" s="95">
        <v>0</v>
      </c>
      <c r="L344" s="95">
        <v>552100</v>
      </c>
      <c r="M344" s="95">
        <v>1126200</v>
      </c>
      <c r="N344" s="95">
        <v>0</v>
      </c>
      <c r="O344" s="95">
        <v>1727900</v>
      </c>
      <c r="P344" s="95">
        <v>332700</v>
      </c>
      <c r="Q344" s="95">
        <v>220100</v>
      </c>
      <c r="R344" s="95">
        <v>192578.5</v>
      </c>
      <c r="S344" s="95">
        <v>100700</v>
      </c>
      <c r="T344" s="95">
        <v>538400</v>
      </c>
      <c r="U344" s="95">
        <v>0</v>
      </c>
      <c r="V344" s="95">
        <v>253000</v>
      </c>
      <c r="W344" s="95">
        <v>0</v>
      </c>
      <c r="X344" s="95">
        <v>869400</v>
      </c>
      <c r="Y344" s="95">
        <v>4422600</v>
      </c>
      <c r="Z344" s="95">
        <v>1550600</v>
      </c>
      <c r="AA344" s="95">
        <v>1135800</v>
      </c>
      <c r="AB344" s="95">
        <v>904100</v>
      </c>
      <c r="AC344" s="95">
        <v>416100</v>
      </c>
      <c r="AD344" s="95">
        <v>4047700</v>
      </c>
      <c r="AE344" s="95">
        <v>1091100</v>
      </c>
      <c r="AF344" s="95">
        <v>1272800</v>
      </c>
      <c r="AG344" s="95">
        <v>1699800</v>
      </c>
      <c r="AH344" s="95">
        <v>3121400</v>
      </c>
      <c r="AI344" s="95">
        <v>908190</v>
      </c>
      <c r="AJ344" s="95">
        <v>849500</v>
      </c>
      <c r="AK344" s="95">
        <v>0</v>
      </c>
      <c r="AL344" s="95">
        <v>516300</v>
      </c>
      <c r="AM344" s="95">
        <v>223300</v>
      </c>
      <c r="AN344" s="95">
        <v>303000</v>
      </c>
      <c r="AO344" s="95">
        <v>1778953</v>
      </c>
      <c r="AP344" s="95">
        <v>1111400</v>
      </c>
      <c r="AQ344" s="95">
        <v>858100</v>
      </c>
      <c r="AR344" s="95">
        <v>2776521</v>
      </c>
      <c r="AS344" s="95">
        <v>148900</v>
      </c>
      <c r="AT344" s="95">
        <v>774300</v>
      </c>
      <c r="AU344" s="95">
        <v>531466</v>
      </c>
      <c r="AV344" s="95">
        <v>1504900</v>
      </c>
      <c r="AW344" s="95">
        <v>727800</v>
      </c>
      <c r="AX344" s="95">
        <v>1232400</v>
      </c>
      <c r="AY344" s="95">
        <v>776564</v>
      </c>
      <c r="AZ344" s="95">
        <v>412800</v>
      </c>
      <c r="BA344" s="95">
        <v>1551000</v>
      </c>
      <c r="BB344" s="95">
        <v>951700</v>
      </c>
      <c r="BC344" s="95">
        <v>0</v>
      </c>
      <c r="BD344" s="95">
        <v>0</v>
      </c>
      <c r="BE344" s="95">
        <v>1036900</v>
      </c>
      <c r="BF344" s="95">
        <v>1829000</v>
      </c>
      <c r="BG344" s="95">
        <v>700000</v>
      </c>
      <c r="BH344" s="95">
        <v>278300</v>
      </c>
      <c r="BI344" s="95">
        <v>939700</v>
      </c>
      <c r="BJ344" s="95">
        <v>97100</v>
      </c>
      <c r="BK344" s="95">
        <v>275800</v>
      </c>
      <c r="BL344" s="95">
        <v>0</v>
      </c>
      <c r="BM344" s="95">
        <v>1567400</v>
      </c>
      <c r="BN344" s="95">
        <v>1072400</v>
      </c>
      <c r="BO344" s="95">
        <v>1026500</v>
      </c>
      <c r="BP344" s="95">
        <v>2269900</v>
      </c>
      <c r="BQ344" s="95">
        <v>967800</v>
      </c>
      <c r="BR344" s="121">
        <v>0</v>
      </c>
      <c r="BS344" s="95">
        <v>1546600</v>
      </c>
      <c r="BT344" s="95">
        <v>2024200</v>
      </c>
      <c r="BU344" s="95">
        <v>5736300</v>
      </c>
      <c r="BV344" s="95">
        <v>280456</v>
      </c>
      <c r="BW344" s="95">
        <v>1470500</v>
      </c>
      <c r="BX344" s="95">
        <v>3968700</v>
      </c>
      <c r="BY344" s="95">
        <v>1198500</v>
      </c>
      <c r="BZ344" s="95">
        <v>79300</v>
      </c>
      <c r="CA344" s="121">
        <v>1157600</v>
      </c>
      <c r="CB344" s="121">
        <v>1296920</v>
      </c>
      <c r="CC344" s="121">
        <v>3889500</v>
      </c>
      <c r="CD344" s="121">
        <v>918100</v>
      </c>
      <c r="CE344" s="121">
        <v>3469800</v>
      </c>
      <c r="CF344" s="121">
        <v>1239700</v>
      </c>
      <c r="CG344" s="121">
        <v>433600</v>
      </c>
      <c r="CH344" s="121">
        <v>997900</v>
      </c>
      <c r="CI344" s="121">
        <v>563400</v>
      </c>
      <c r="CJ344" s="121">
        <v>3508100</v>
      </c>
      <c r="CK344" s="121">
        <v>536400</v>
      </c>
      <c r="CL344" s="121">
        <v>924600</v>
      </c>
    </row>
    <row r="345" spans="1:90" ht="13.2" customHeight="1" x14ac:dyDescent="0.25">
      <c r="A345" s="93" t="s">
        <v>1917</v>
      </c>
      <c r="B345" s="94" t="s">
        <v>321</v>
      </c>
      <c r="C345" s="95">
        <v>0</v>
      </c>
      <c r="D345" s="95">
        <v>20000</v>
      </c>
      <c r="E345" s="95">
        <v>0</v>
      </c>
      <c r="F345" s="95">
        <v>0</v>
      </c>
      <c r="G345" s="95">
        <v>0</v>
      </c>
      <c r="H345" s="95">
        <v>0</v>
      </c>
      <c r="I345" s="95">
        <v>0</v>
      </c>
      <c r="J345" s="95">
        <v>0</v>
      </c>
      <c r="K345" s="95">
        <v>287161</v>
      </c>
      <c r="L345" s="95">
        <v>0</v>
      </c>
      <c r="M345" s="95">
        <v>0</v>
      </c>
      <c r="N345" s="95">
        <v>0</v>
      </c>
      <c r="O345" s="95">
        <v>0</v>
      </c>
      <c r="P345" s="95">
        <v>0</v>
      </c>
      <c r="Q345" s="95">
        <v>0</v>
      </c>
      <c r="R345" s="95">
        <v>120000</v>
      </c>
      <c r="S345" s="95">
        <v>5000</v>
      </c>
      <c r="T345" s="95">
        <v>0</v>
      </c>
      <c r="U345" s="95">
        <v>0</v>
      </c>
      <c r="V345" s="95">
        <v>0</v>
      </c>
      <c r="W345" s="95">
        <v>0</v>
      </c>
      <c r="X345" s="95">
        <v>6000</v>
      </c>
      <c r="Y345" s="95">
        <v>0</v>
      </c>
      <c r="Z345" s="95">
        <v>0</v>
      </c>
      <c r="AA345" s="95">
        <v>2040</v>
      </c>
      <c r="AB345" s="95">
        <v>8380</v>
      </c>
      <c r="AC345" s="95">
        <v>0</v>
      </c>
      <c r="AD345" s="95">
        <v>224940</v>
      </c>
      <c r="AE345" s="95">
        <v>0</v>
      </c>
      <c r="AF345" s="95">
        <v>24150</v>
      </c>
      <c r="AG345" s="95">
        <v>5000</v>
      </c>
      <c r="AH345" s="95">
        <v>0</v>
      </c>
      <c r="AI345" s="95">
        <v>34650</v>
      </c>
      <c r="AJ345" s="95">
        <v>34680</v>
      </c>
      <c r="AK345" s="95">
        <v>80000</v>
      </c>
      <c r="AL345" s="95">
        <v>10000</v>
      </c>
      <c r="AM345" s="95">
        <v>12000</v>
      </c>
      <c r="AN345" s="95">
        <v>0</v>
      </c>
      <c r="AO345" s="95">
        <v>0</v>
      </c>
      <c r="AP345" s="95">
        <v>0</v>
      </c>
      <c r="AQ345" s="95">
        <v>0</v>
      </c>
      <c r="AR345" s="95">
        <v>43460</v>
      </c>
      <c r="AS345" s="95">
        <v>0</v>
      </c>
      <c r="AT345" s="95">
        <v>0</v>
      </c>
      <c r="AU345" s="95">
        <v>0</v>
      </c>
      <c r="AV345" s="95">
        <v>0</v>
      </c>
      <c r="AW345" s="95">
        <v>0</v>
      </c>
      <c r="AX345" s="95">
        <v>0</v>
      </c>
      <c r="AY345" s="95">
        <v>0</v>
      </c>
      <c r="AZ345" s="95">
        <v>0</v>
      </c>
      <c r="BA345" s="95">
        <v>0</v>
      </c>
      <c r="BB345" s="95">
        <v>0</v>
      </c>
      <c r="BC345" s="95">
        <v>0</v>
      </c>
      <c r="BD345" s="95">
        <v>0</v>
      </c>
      <c r="BE345" s="95">
        <v>0</v>
      </c>
      <c r="BF345" s="95">
        <v>0</v>
      </c>
      <c r="BG345" s="95">
        <v>0</v>
      </c>
      <c r="BH345" s="95">
        <v>0</v>
      </c>
      <c r="BI345" s="95">
        <v>0</v>
      </c>
      <c r="BJ345" s="95">
        <v>4526750</v>
      </c>
      <c r="BK345" s="95">
        <v>0</v>
      </c>
      <c r="BL345" s="95">
        <v>0</v>
      </c>
      <c r="BM345" s="95">
        <v>0</v>
      </c>
      <c r="BN345" s="95">
        <v>0</v>
      </c>
      <c r="BO345" s="95">
        <v>0</v>
      </c>
      <c r="BP345" s="95">
        <v>0</v>
      </c>
      <c r="BQ345" s="95">
        <v>0</v>
      </c>
      <c r="BR345" s="121">
        <v>0</v>
      </c>
      <c r="BS345" s="95">
        <v>0</v>
      </c>
      <c r="BT345" s="95">
        <v>0</v>
      </c>
      <c r="BU345" s="95">
        <v>0</v>
      </c>
      <c r="BV345" s="95">
        <v>0</v>
      </c>
      <c r="BW345" s="95">
        <v>0</v>
      </c>
      <c r="BX345" s="95">
        <v>30000</v>
      </c>
      <c r="BY345" s="95">
        <v>0</v>
      </c>
      <c r="BZ345" s="95">
        <v>0</v>
      </c>
      <c r="CA345" s="95">
        <v>0</v>
      </c>
      <c r="CB345" s="95">
        <v>0</v>
      </c>
      <c r="CC345" s="95">
        <v>0</v>
      </c>
      <c r="CD345" s="95">
        <v>0</v>
      </c>
      <c r="CE345" s="95">
        <v>0</v>
      </c>
      <c r="CF345" s="95">
        <v>0</v>
      </c>
      <c r="CG345" s="95">
        <v>0</v>
      </c>
      <c r="CH345" s="95">
        <v>0</v>
      </c>
      <c r="CI345" s="95">
        <v>0</v>
      </c>
      <c r="CJ345" s="95">
        <v>0</v>
      </c>
      <c r="CK345" s="95">
        <v>0</v>
      </c>
      <c r="CL345" s="95">
        <v>0</v>
      </c>
    </row>
    <row r="346" spans="1:90" ht="13.2" customHeight="1" x14ac:dyDescent="0.25">
      <c r="A346" s="93" t="s">
        <v>1918</v>
      </c>
      <c r="B346" s="94" t="s">
        <v>300</v>
      </c>
      <c r="C346" s="95">
        <v>5284218.03</v>
      </c>
      <c r="D346" s="95">
        <v>14228.93</v>
      </c>
      <c r="E346" s="95">
        <v>248213.85</v>
      </c>
      <c r="F346" s="95">
        <v>333512.15000000002</v>
      </c>
      <c r="G346" s="95">
        <v>121395</v>
      </c>
      <c r="H346" s="95">
        <v>0</v>
      </c>
      <c r="I346" s="95">
        <v>10836.31</v>
      </c>
      <c r="J346" s="95">
        <v>398632.97</v>
      </c>
      <c r="K346" s="95">
        <v>393128.31</v>
      </c>
      <c r="L346" s="95">
        <v>372734.29</v>
      </c>
      <c r="M346" s="95">
        <v>1188895.6000000001</v>
      </c>
      <c r="N346" s="95">
        <v>92660.91</v>
      </c>
      <c r="O346" s="95">
        <v>3413332.3</v>
      </c>
      <c r="P346" s="95">
        <v>258352.94</v>
      </c>
      <c r="Q346" s="95">
        <v>270665.37</v>
      </c>
      <c r="R346" s="95">
        <v>84574.37</v>
      </c>
      <c r="S346" s="95">
        <v>224404.39</v>
      </c>
      <c r="T346" s="95">
        <v>137114.04</v>
      </c>
      <c r="U346" s="95">
        <v>196894.11</v>
      </c>
      <c r="V346" s="95">
        <v>1800.44</v>
      </c>
      <c r="W346" s="95">
        <v>2086000</v>
      </c>
      <c r="X346" s="95">
        <v>169730.45</v>
      </c>
      <c r="Y346" s="95">
        <v>362317.82</v>
      </c>
      <c r="Z346" s="95">
        <v>665367.27</v>
      </c>
      <c r="AA346" s="95">
        <v>105510.03</v>
      </c>
      <c r="AB346" s="95">
        <v>110273.19</v>
      </c>
      <c r="AC346" s="95">
        <v>204800</v>
      </c>
      <c r="AD346" s="95">
        <v>631148.56000000006</v>
      </c>
      <c r="AE346" s="95">
        <v>415716.19</v>
      </c>
      <c r="AF346" s="95">
        <v>170411.6</v>
      </c>
      <c r="AG346" s="95">
        <v>762598.79</v>
      </c>
      <c r="AH346" s="95">
        <v>214406.15</v>
      </c>
      <c r="AI346" s="95">
        <v>199886.92</v>
      </c>
      <c r="AJ346" s="95">
        <v>114819.75</v>
      </c>
      <c r="AK346" s="95">
        <v>8380505.8300000001</v>
      </c>
      <c r="AL346" s="95">
        <v>194568.24</v>
      </c>
      <c r="AM346" s="95">
        <v>324672.51</v>
      </c>
      <c r="AN346" s="95">
        <v>361863.03</v>
      </c>
      <c r="AO346" s="95">
        <v>334287.45</v>
      </c>
      <c r="AP346" s="95">
        <v>240898.46</v>
      </c>
      <c r="AQ346" s="95">
        <v>107365.81</v>
      </c>
      <c r="AR346" s="95">
        <v>900849.45</v>
      </c>
      <c r="AS346" s="95">
        <v>240594.96</v>
      </c>
      <c r="AT346" s="95">
        <v>389979.79</v>
      </c>
      <c r="AU346" s="95">
        <v>817085.49</v>
      </c>
      <c r="AV346" s="95">
        <v>150251.92000000001</v>
      </c>
      <c r="AW346" s="95">
        <v>148257.69</v>
      </c>
      <c r="AX346" s="95">
        <v>185382.28</v>
      </c>
      <c r="AY346" s="95">
        <v>151899.47</v>
      </c>
      <c r="AZ346" s="95">
        <v>386515.62</v>
      </c>
      <c r="BA346" s="95">
        <v>0</v>
      </c>
      <c r="BB346" s="95">
        <v>188388.58</v>
      </c>
      <c r="BC346" s="95">
        <v>2027210.9</v>
      </c>
      <c r="BD346" s="95">
        <v>395012.67</v>
      </c>
      <c r="BE346" s="95">
        <v>147921.73000000001</v>
      </c>
      <c r="BF346" s="95">
        <v>266078.96999999997</v>
      </c>
      <c r="BG346" s="95">
        <v>5390535.4000000004</v>
      </c>
      <c r="BH346" s="95">
        <v>191450.16</v>
      </c>
      <c r="BI346" s="95">
        <v>45007.88</v>
      </c>
      <c r="BJ346" s="95">
        <v>243270.24</v>
      </c>
      <c r="BK346" s="95">
        <v>188472.71</v>
      </c>
      <c r="BL346" s="95">
        <v>1095302.4099999999</v>
      </c>
      <c r="BM346" s="95">
        <v>467987.28</v>
      </c>
      <c r="BN346" s="95">
        <v>244380.04</v>
      </c>
      <c r="BO346" s="95">
        <v>389117.64</v>
      </c>
      <c r="BP346" s="95">
        <v>481591.79</v>
      </c>
      <c r="BQ346" s="95">
        <v>435326.57</v>
      </c>
      <c r="BR346" s="121">
        <v>10141941.77</v>
      </c>
      <c r="BS346" s="95">
        <v>755707.88</v>
      </c>
      <c r="BT346" s="95">
        <v>233051.14</v>
      </c>
      <c r="BU346" s="95">
        <v>3222436.81</v>
      </c>
      <c r="BV346" s="95">
        <v>97378.55</v>
      </c>
      <c r="BW346" s="95">
        <v>549729.85</v>
      </c>
      <c r="BX346" s="95">
        <v>2172808.36</v>
      </c>
      <c r="BY346" s="95">
        <v>390596.73</v>
      </c>
      <c r="BZ346" s="95">
        <v>441665.89</v>
      </c>
      <c r="CA346" s="95">
        <v>184255.62</v>
      </c>
      <c r="CB346" s="95">
        <v>1967485.72</v>
      </c>
      <c r="CC346" s="95">
        <v>1129614.8899999999</v>
      </c>
      <c r="CD346" s="95">
        <v>32886.720000000001</v>
      </c>
      <c r="CE346" s="95">
        <v>623362.36</v>
      </c>
      <c r="CF346" s="95">
        <v>402961.62</v>
      </c>
      <c r="CG346" s="95">
        <v>199008.68</v>
      </c>
      <c r="CH346" s="95">
        <v>151181.85999999999</v>
      </c>
      <c r="CI346" s="95">
        <v>353777.26</v>
      </c>
      <c r="CJ346" s="95">
        <v>712996.53</v>
      </c>
      <c r="CK346" s="95">
        <v>455493.93</v>
      </c>
      <c r="CL346" s="95">
        <v>268768.28000000003</v>
      </c>
    </row>
    <row r="347" spans="1:90" ht="13.2" customHeight="1" x14ac:dyDescent="0.25">
      <c r="A347" s="93" t="s">
        <v>1919</v>
      </c>
      <c r="B347" s="94" t="s">
        <v>1920</v>
      </c>
      <c r="C347" s="95">
        <v>0</v>
      </c>
      <c r="D347" s="95">
        <v>0</v>
      </c>
      <c r="E347" s="95">
        <v>0</v>
      </c>
      <c r="F347" s="95">
        <v>0</v>
      </c>
      <c r="G347" s="95">
        <v>0</v>
      </c>
      <c r="H347" s="95">
        <v>0</v>
      </c>
      <c r="I347" s="95">
        <v>0</v>
      </c>
      <c r="J347" s="95">
        <v>0</v>
      </c>
      <c r="K347" s="95">
        <v>0</v>
      </c>
      <c r="L347" s="95">
        <v>0</v>
      </c>
      <c r="M347" s="95">
        <v>0</v>
      </c>
      <c r="N347" s="95">
        <v>128400</v>
      </c>
      <c r="O347" s="95">
        <v>0</v>
      </c>
      <c r="P347" s="95">
        <v>0</v>
      </c>
      <c r="Q347" s="95">
        <v>0</v>
      </c>
      <c r="R347" s="95">
        <v>0</v>
      </c>
      <c r="S347" s="95">
        <v>0</v>
      </c>
      <c r="T347" s="95">
        <v>0</v>
      </c>
      <c r="U347" s="95">
        <v>1015012.5</v>
      </c>
      <c r="V347" s="95">
        <v>83310</v>
      </c>
      <c r="W347" s="95">
        <v>0</v>
      </c>
      <c r="X347" s="95">
        <v>25500</v>
      </c>
      <c r="Y347" s="95">
        <v>0</v>
      </c>
      <c r="Z347" s="95">
        <v>0</v>
      </c>
      <c r="AA347" s="95">
        <v>0</v>
      </c>
      <c r="AB347" s="95">
        <v>0</v>
      </c>
      <c r="AC347" s="95">
        <v>0</v>
      </c>
      <c r="AD347" s="95">
        <v>0</v>
      </c>
      <c r="AE347" s="95">
        <v>0</v>
      </c>
      <c r="AF347" s="95">
        <v>36175</v>
      </c>
      <c r="AG347" s="95">
        <v>0</v>
      </c>
      <c r="AH347" s="95">
        <v>0</v>
      </c>
      <c r="AI347" s="95">
        <v>0</v>
      </c>
      <c r="AJ347" s="95">
        <v>0</v>
      </c>
      <c r="AK347" s="95">
        <v>0</v>
      </c>
      <c r="AL347" s="95">
        <v>0</v>
      </c>
      <c r="AM347" s="95">
        <v>0</v>
      </c>
      <c r="AN347" s="95">
        <v>0</v>
      </c>
      <c r="AO347" s="95">
        <v>0</v>
      </c>
      <c r="AP347" s="95">
        <v>0</v>
      </c>
      <c r="AQ347" s="95">
        <v>0</v>
      </c>
      <c r="AR347" s="95">
        <v>0</v>
      </c>
      <c r="AS347" s="95">
        <v>0</v>
      </c>
      <c r="AT347" s="95">
        <v>0</v>
      </c>
      <c r="AU347" s="95">
        <v>0</v>
      </c>
      <c r="AV347" s="95">
        <v>0</v>
      </c>
      <c r="AW347" s="95">
        <v>0</v>
      </c>
      <c r="AX347" s="95">
        <v>0</v>
      </c>
      <c r="AY347" s="95">
        <v>0</v>
      </c>
      <c r="AZ347" s="95">
        <v>0</v>
      </c>
      <c r="BA347" s="95">
        <v>0</v>
      </c>
      <c r="BB347" s="95">
        <v>0</v>
      </c>
      <c r="BC347" s="95">
        <v>0</v>
      </c>
      <c r="BD347" s="95">
        <v>0</v>
      </c>
      <c r="BE347" s="95">
        <v>76410</v>
      </c>
      <c r="BF347" s="95">
        <v>0</v>
      </c>
      <c r="BG347" s="95">
        <v>0</v>
      </c>
      <c r="BH347" s="95">
        <v>0</v>
      </c>
      <c r="BI347" s="95">
        <v>0</v>
      </c>
      <c r="BJ347" s="95">
        <v>251350</v>
      </c>
      <c r="BK347" s="95">
        <v>0</v>
      </c>
      <c r="BL347" s="95">
        <v>0</v>
      </c>
      <c r="BM347" s="95">
        <v>0</v>
      </c>
      <c r="BN347" s="95">
        <v>0</v>
      </c>
      <c r="BO347" s="95">
        <v>0</v>
      </c>
      <c r="BP347" s="95">
        <v>0</v>
      </c>
      <c r="BQ347" s="95">
        <v>0</v>
      </c>
      <c r="BR347" s="121">
        <v>153250</v>
      </c>
      <c r="BS347" s="121">
        <v>0</v>
      </c>
      <c r="BT347" s="95">
        <v>0</v>
      </c>
      <c r="BU347" s="121">
        <v>0</v>
      </c>
      <c r="BV347" s="95">
        <v>0</v>
      </c>
      <c r="BW347" s="95">
        <v>0</v>
      </c>
      <c r="BX347" s="121">
        <v>0</v>
      </c>
      <c r="BY347" s="95">
        <v>0</v>
      </c>
      <c r="BZ347" s="95">
        <v>0</v>
      </c>
      <c r="CA347" s="121">
        <v>0</v>
      </c>
      <c r="CB347" s="121">
        <v>0</v>
      </c>
      <c r="CC347" s="121">
        <v>0</v>
      </c>
      <c r="CD347" s="121">
        <v>124520</v>
      </c>
      <c r="CE347" s="121">
        <v>0</v>
      </c>
      <c r="CF347" s="95">
        <v>0</v>
      </c>
      <c r="CG347" s="121">
        <v>0</v>
      </c>
      <c r="CH347" s="121">
        <v>615841.6</v>
      </c>
      <c r="CI347" s="95">
        <v>0</v>
      </c>
      <c r="CJ347" s="121">
        <v>0</v>
      </c>
      <c r="CK347" s="121">
        <v>0</v>
      </c>
      <c r="CL347" s="95">
        <v>0</v>
      </c>
    </row>
    <row r="348" spans="1:90" ht="13.2" customHeight="1" x14ac:dyDescent="0.25">
      <c r="A348" s="93" t="s">
        <v>1921</v>
      </c>
      <c r="B348" s="94" t="s">
        <v>1922</v>
      </c>
      <c r="C348" s="95">
        <v>-800</v>
      </c>
      <c r="D348" s="95">
        <v>0</v>
      </c>
      <c r="E348" s="95">
        <v>0</v>
      </c>
      <c r="F348" s="95">
        <v>0</v>
      </c>
      <c r="G348" s="95">
        <v>0</v>
      </c>
      <c r="H348" s="95">
        <v>0</v>
      </c>
      <c r="I348" s="95">
        <v>0</v>
      </c>
      <c r="J348" s="95">
        <v>0</v>
      </c>
      <c r="K348" s="95">
        <v>0</v>
      </c>
      <c r="L348" s="95">
        <v>0</v>
      </c>
      <c r="M348" s="95">
        <v>0</v>
      </c>
      <c r="N348" s="95">
        <v>0</v>
      </c>
      <c r="O348" s="95">
        <v>0</v>
      </c>
      <c r="P348" s="95">
        <v>0</v>
      </c>
      <c r="Q348" s="95">
        <v>0</v>
      </c>
      <c r="R348" s="95">
        <v>0</v>
      </c>
      <c r="S348" s="95">
        <v>0</v>
      </c>
      <c r="T348" s="95">
        <v>0</v>
      </c>
      <c r="U348" s="95">
        <v>0</v>
      </c>
      <c r="V348" s="95">
        <v>0</v>
      </c>
      <c r="W348" s="95">
        <v>0</v>
      </c>
      <c r="X348" s="95">
        <v>0</v>
      </c>
      <c r="Y348" s="95">
        <v>0</v>
      </c>
      <c r="Z348" s="95">
        <v>0</v>
      </c>
      <c r="AA348" s="95">
        <v>0</v>
      </c>
      <c r="AB348" s="95">
        <v>0</v>
      </c>
      <c r="AC348" s="95">
        <v>0</v>
      </c>
      <c r="AD348" s="95">
        <v>0</v>
      </c>
      <c r="AE348" s="95">
        <v>0</v>
      </c>
      <c r="AF348" s="95">
        <v>0</v>
      </c>
      <c r="AG348" s="95">
        <v>0</v>
      </c>
      <c r="AH348" s="95">
        <v>0</v>
      </c>
      <c r="AI348" s="95">
        <v>0</v>
      </c>
      <c r="AJ348" s="95">
        <v>0</v>
      </c>
      <c r="AK348" s="95">
        <v>207358.1</v>
      </c>
      <c r="AL348" s="95">
        <v>0</v>
      </c>
      <c r="AM348" s="95">
        <v>0</v>
      </c>
      <c r="AN348" s="95">
        <v>0</v>
      </c>
      <c r="AO348" s="95">
        <v>0</v>
      </c>
      <c r="AP348" s="95">
        <v>0</v>
      </c>
      <c r="AQ348" s="95">
        <v>15000</v>
      </c>
      <c r="AR348" s="95">
        <v>0</v>
      </c>
      <c r="AS348" s="95">
        <v>0</v>
      </c>
      <c r="AT348" s="95">
        <v>0</v>
      </c>
      <c r="AU348" s="95">
        <v>0</v>
      </c>
      <c r="AV348" s="95">
        <v>5975</v>
      </c>
      <c r="AW348" s="95">
        <v>39696</v>
      </c>
      <c r="AX348" s="95">
        <v>0</v>
      </c>
      <c r="AY348" s="95">
        <v>0</v>
      </c>
      <c r="AZ348" s="95">
        <v>0</v>
      </c>
      <c r="BA348" s="95">
        <v>0</v>
      </c>
      <c r="BB348" s="95">
        <v>0</v>
      </c>
      <c r="BC348" s="95">
        <v>0</v>
      </c>
      <c r="BD348" s="95">
        <v>0</v>
      </c>
      <c r="BE348" s="95">
        <v>198850</v>
      </c>
      <c r="BF348" s="95">
        <v>0</v>
      </c>
      <c r="BG348" s="95">
        <v>0</v>
      </c>
      <c r="BH348" s="95">
        <v>0</v>
      </c>
      <c r="BI348" s="95">
        <v>0</v>
      </c>
      <c r="BJ348" s="95">
        <v>1034477.42</v>
      </c>
      <c r="BK348" s="95">
        <v>15090</v>
      </c>
      <c r="BL348" s="95">
        <v>0</v>
      </c>
      <c r="BM348" s="95">
        <v>0</v>
      </c>
      <c r="BN348" s="95">
        <v>0</v>
      </c>
      <c r="BO348" s="95">
        <v>0</v>
      </c>
      <c r="BP348" s="95">
        <v>0</v>
      </c>
      <c r="BQ348" s="95">
        <v>0</v>
      </c>
      <c r="BR348" s="121">
        <v>0</v>
      </c>
      <c r="BS348" s="95">
        <v>0</v>
      </c>
      <c r="BT348" s="95">
        <v>0</v>
      </c>
      <c r="BU348" s="121">
        <v>0</v>
      </c>
      <c r="BV348" s="95">
        <v>0</v>
      </c>
      <c r="BW348" s="95">
        <v>0</v>
      </c>
      <c r="BX348" s="121">
        <v>58245</v>
      </c>
      <c r="BY348" s="95">
        <v>0</v>
      </c>
      <c r="BZ348" s="95">
        <v>0</v>
      </c>
      <c r="CA348" s="95">
        <v>0</v>
      </c>
      <c r="CB348" s="121">
        <v>0</v>
      </c>
      <c r="CC348" s="121">
        <v>0</v>
      </c>
      <c r="CD348" s="121">
        <v>0</v>
      </c>
      <c r="CE348" s="121">
        <v>0</v>
      </c>
      <c r="CF348" s="95">
        <v>0</v>
      </c>
      <c r="CG348" s="95">
        <v>0</v>
      </c>
      <c r="CH348" s="95">
        <v>0</v>
      </c>
      <c r="CI348" s="95">
        <v>0</v>
      </c>
      <c r="CJ348" s="121">
        <v>0</v>
      </c>
      <c r="CK348" s="121">
        <v>0</v>
      </c>
      <c r="CL348" s="95">
        <v>0</v>
      </c>
    </row>
    <row r="349" spans="1:90" ht="13.2" customHeight="1" x14ac:dyDescent="0.25">
      <c r="A349" s="93" t="s">
        <v>307</v>
      </c>
      <c r="B349" s="94" t="s">
        <v>308</v>
      </c>
      <c r="C349" s="95">
        <v>0</v>
      </c>
      <c r="D349" s="95">
        <v>0</v>
      </c>
      <c r="E349" s="95">
        <v>0</v>
      </c>
      <c r="F349" s="95">
        <v>0</v>
      </c>
      <c r="G349" s="95">
        <v>0</v>
      </c>
      <c r="H349" s="95">
        <v>0</v>
      </c>
      <c r="I349" s="95">
        <v>0</v>
      </c>
      <c r="J349" s="95">
        <v>0</v>
      </c>
      <c r="K349" s="95">
        <v>0</v>
      </c>
      <c r="L349" s="95">
        <v>0</v>
      </c>
      <c r="M349" s="95">
        <v>0</v>
      </c>
      <c r="N349" s="95">
        <v>0</v>
      </c>
      <c r="O349" s="95">
        <v>0</v>
      </c>
      <c r="P349" s="95">
        <v>0</v>
      </c>
      <c r="Q349" s="95">
        <v>0</v>
      </c>
      <c r="R349" s="95">
        <v>93739.31</v>
      </c>
      <c r="S349" s="95">
        <v>0</v>
      </c>
      <c r="T349" s="95">
        <v>0</v>
      </c>
      <c r="U349" s="95">
        <v>0</v>
      </c>
      <c r="V349" s="95">
        <v>0</v>
      </c>
      <c r="W349" s="95">
        <v>0</v>
      </c>
      <c r="X349" s="95">
        <v>0</v>
      </c>
      <c r="Y349" s="95">
        <v>0</v>
      </c>
      <c r="Z349" s="95">
        <v>0</v>
      </c>
      <c r="AA349" s="95">
        <v>0</v>
      </c>
      <c r="AB349" s="95">
        <v>0</v>
      </c>
      <c r="AC349" s="95">
        <v>0</v>
      </c>
      <c r="AD349" s="95">
        <v>0</v>
      </c>
      <c r="AE349" s="95">
        <v>0</v>
      </c>
      <c r="AF349" s="95">
        <v>0</v>
      </c>
      <c r="AG349" s="95">
        <v>0</v>
      </c>
      <c r="AH349" s="95">
        <v>0</v>
      </c>
      <c r="AI349" s="95">
        <v>0</v>
      </c>
      <c r="AJ349" s="95">
        <v>0</v>
      </c>
      <c r="AK349" s="95">
        <v>0</v>
      </c>
      <c r="AL349" s="95">
        <v>0</v>
      </c>
      <c r="AM349" s="95">
        <v>0</v>
      </c>
      <c r="AN349" s="95">
        <v>0</v>
      </c>
      <c r="AO349" s="95">
        <v>0</v>
      </c>
      <c r="AP349" s="95">
        <v>0</v>
      </c>
      <c r="AQ349" s="95">
        <v>0</v>
      </c>
      <c r="AR349" s="95">
        <v>0</v>
      </c>
      <c r="AS349" s="95">
        <v>0</v>
      </c>
      <c r="AT349" s="95">
        <v>0</v>
      </c>
      <c r="AU349" s="95">
        <v>0</v>
      </c>
      <c r="AV349" s="95">
        <v>0</v>
      </c>
      <c r="AW349" s="95">
        <v>0</v>
      </c>
      <c r="AX349" s="95">
        <v>0</v>
      </c>
      <c r="AY349" s="95">
        <v>0</v>
      </c>
      <c r="AZ349" s="95">
        <v>0</v>
      </c>
      <c r="BA349" s="95">
        <v>0</v>
      </c>
      <c r="BB349" s="95">
        <v>0</v>
      </c>
      <c r="BC349" s="95">
        <v>0</v>
      </c>
      <c r="BD349" s="95">
        <v>0</v>
      </c>
      <c r="BE349" s="95">
        <v>0</v>
      </c>
      <c r="BF349" s="95">
        <v>0</v>
      </c>
      <c r="BG349" s="95">
        <v>258925.2</v>
      </c>
      <c r="BH349" s="95">
        <v>0</v>
      </c>
      <c r="BI349" s="95">
        <v>0</v>
      </c>
      <c r="BJ349" s="95">
        <v>0</v>
      </c>
      <c r="BK349" s="95">
        <v>0</v>
      </c>
      <c r="BL349" s="95">
        <v>0</v>
      </c>
      <c r="BM349" s="95">
        <v>0</v>
      </c>
      <c r="BN349" s="95">
        <v>0</v>
      </c>
      <c r="BO349" s="95">
        <v>0</v>
      </c>
      <c r="BP349" s="95">
        <v>0</v>
      </c>
      <c r="BQ349" s="95">
        <v>0</v>
      </c>
      <c r="BR349" s="121">
        <v>0</v>
      </c>
      <c r="BS349" s="121">
        <v>0</v>
      </c>
      <c r="BT349" s="95">
        <v>0</v>
      </c>
      <c r="BU349" s="121">
        <v>0</v>
      </c>
      <c r="BV349" s="95">
        <v>0</v>
      </c>
      <c r="BW349" s="95">
        <v>3000000</v>
      </c>
      <c r="BX349" s="121">
        <v>0</v>
      </c>
      <c r="BY349" s="95">
        <v>0</v>
      </c>
      <c r="BZ349" s="95">
        <v>0</v>
      </c>
      <c r="CA349" s="121">
        <v>0</v>
      </c>
      <c r="CB349" s="121">
        <v>159645.45000000001</v>
      </c>
      <c r="CC349" s="121">
        <v>109049</v>
      </c>
      <c r="CD349" s="121">
        <v>41371</v>
      </c>
      <c r="CE349" s="121">
        <v>0</v>
      </c>
      <c r="CF349" s="95">
        <v>0</v>
      </c>
      <c r="CG349" s="121">
        <v>0</v>
      </c>
      <c r="CH349" s="121">
        <v>0</v>
      </c>
      <c r="CI349" s="95">
        <v>0</v>
      </c>
      <c r="CJ349" s="121">
        <v>0</v>
      </c>
      <c r="CK349" s="121">
        <v>14789</v>
      </c>
      <c r="CL349" s="95">
        <v>0</v>
      </c>
    </row>
    <row r="350" spans="1:90" ht="13.2" customHeight="1" x14ac:dyDescent="0.25">
      <c r="A350" s="93" t="s">
        <v>309</v>
      </c>
      <c r="B350" s="94" t="s">
        <v>310</v>
      </c>
      <c r="C350" s="95">
        <v>0</v>
      </c>
      <c r="D350" s="95">
        <v>0</v>
      </c>
      <c r="E350" s="95">
        <v>0</v>
      </c>
      <c r="F350" s="95">
        <v>0</v>
      </c>
      <c r="G350" s="95">
        <v>0</v>
      </c>
      <c r="H350" s="95">
        <v>0</v>
      </c>
      <c r="I350" s="95">
        <v>0</v>
      </c>
      <c r="J350" s="95">
        <v>0</v>
      </c>
      <c r="K350" s="95">
        <v>0</v>
      </c>
      <c r="L350" s="95">
        <v>0</v>
      </c>
      <c r="M350" s="95">
        <v>142918.39999999999</v>
      </c>
      <c r="N350" s="95">
        <v>0</v>
      </c>
      <c r="O350" s="95">
        <v>181780</v>
      </c>
      <c r="P350" s="95">
        <v>0</v>
      </c>
      <c r="Q350" s="95">
        <v>0</v>
      </c>
      <c r="R350" s="95">
        <v>1883811.71</v>
      </c>
      <c r="S350" s="95">
        <v>0</v>
      </c>
      <c r="T350" s="95">
        <v>0</v>
      </c>
      <c r="U350" s="95">
        <v>441133.27</v>
      </c>
      <c r="V350" s="95">
        <v>0</v>
      </c>
      <c r="W350" s="95">
        <v>0</v>
      </c>
      <c r="X350" s="95">
        <v>0</v>
      </c>
      <c r="Y350" s="95">
        <v>0</v>
      </c>
      <c r="Z350" s="95">
        <v>0</v>
      </c>
      <c r="AA350" s="95">
        <v>0</v>
      </c>
      <c r="AB350" s="95">
        <v>0</v>
      </c>
      <c r="AC350" s="95">
        <v>0</v>
      </c>
      <c r="AD350" s="95">
        <v>2763</v>
      </c>
      <c r="AE350" s="95">
        <v>0</v>
      </c>
      <c r="AF350" s="95">
        <v>0</v>
      </c>
      <c r="AG350" s="95">
        <v>0</v>
      </c>
      <c r="AH350" s="95">
        <v>0</v>
      </c>
      <c r="AI350" s="95">
        <v>0</v>
      </c>
      <c r="AJ350" s="95">
        <v>0</v>
      </c>
      <c r="AK350" s="95">
        <v>0</v>
      </c>
      <c r="AL350" s="95">
        <v>0</v>
      </c>
      <c r="AM350" s="95">
        <v>0</v>
      </c>
      <c r="AN350" s="95">
        <v>0</v>
      </c>
      <c r="AO350" s="95">
        <v>4669.5</v>
      </c>
      <c r="AP350" s="95">
        <v>0</v>
      </c>
      <c r="AQ350" s="95">
        <v>0</v>
      </c>
      <c r="AR350" s="95">
        <v>0</v>
      </c>
      <c r="AS350" s="95">
        <v>0</v>
      </c>
      <c r="AT350" s="95">
        <v>26599.919999999998</v>
      </c>
      <c r="AU350" s="95">
        <v>0</v>
      </c>
      <c r="AV350" s="95">
        <v>420000</v>
      </c>
      <c r="AW350" s="95">
        <v>250</v>
      </c>
      <c r="AX350" s="95">
        <v>0</v>
      </c>
      <c r="AY350" s="95">
        <v>0</v>
      </c>
      <c r="AZ350" s="95">
        <v>18000</v>
      </c>
      <c r="BA350" s="95">
        <v>0</v>
      </c>
      <c r="BB350" s="95">
        <v>0</v>
      </c>
      <c r="BC350" s="95">
        <v>0</v>
      </c>
      <c r="BD350" s="95">
        <v>47295</v>
      </c>
      <c r="BE350" s="95">
        <v>15000</v>
      </c>
      <c r="BF350" s="95">
        <v>0</v>
      </c>
      <c r="BG350" s="95">
        <v>0</v>
      </c>
      <c r="BH350" s="95">
        <v>0</v>
      </c>
      <c r="BI350" s="95">
        <v>0</v>
      </c>
      <c r="BJ350" s="95">
        <v>0</v>
      </c>
      <c r="BK350" s="95">
        <v>12850</v>
      </c>
      <c r="BL350" s="95">
        <v>0</v>
      </c>
      <c r="BM350" s="95">
        <v>0</v>
      </c>
      <c r="BN350" s="95">
        <v>0</v>
      </c>
      <c r="BO350" s="95">
        <v>0</v>
      </c>
      <c r="BP350" s="95">
        <v>0</v>
      </c>
      <c r="BQ350" s="95">
        <v>0</v>
      </c>
      <c r="BR350" s="121">
        <v>0</v>
      </c>
      <c r="BS350" s="95">
        <v>38289.589999999997</v>
      </c>
      <c r="BT350" s="95">
        <v>0</v>
      </c>
      <c r="BU350" s="95">
        <v>63399.75</v>
      </c>
      <c r="BV350" s="95">
        <v>0</v>
      </c>
      <c r="BW350" s="95">
        <v>0</v>
      </c>
      <c r="BX350" s="95">
        <v>0</v>
      </c>
      <c r="BY350" s="95">
        <v>0</v>
      </c>
      <c r="BZ350" s="95">
        <v>0</v>
      </c>
      <c r="CA350" s="95">
        <v>0</v>
      </c>
      <c r="CB350" s="95">
        <v>66650.350000000006</v>
      </c>
      <c r="CC350" s="95">
        <v>0</v>
      </c>
      <c r="CD350" s="95">
        <v>0</v>
      </c>
      <c r="CE350" s="95">
        <v>69540</v>
      </c>
      <c r="CF350" s="95">
        <v>10598</v>
      </c>
      <c r="CG350" s="95">
        <v>0</v>
      </c>
      <c r="CH350" s="95">
        <v>0</v>
      </c>
      <c r="CI350" s="95">
        <v>0</v>
      </c>
      <c r="CJ350" s="95">
        <v>82979</v>
      </c>
      <c r="CK350" s="95">
        <v>0</v>
      </c>
      <c r="CL350" s="95">
        <v>0</v>
      </c>
    </row>
    <row r="351" spans="1:90" ht="13.2" customHeight="1" x14ac:dyDescent="0.25">
      <c r="A351" s="93" t="s">
        <v>311</v>
      </c>
      <c r="B351" s="94" t="s">
        <v>312</v>
      </c>
      <c r="C351" s="95">
        <v>0</v>
      </c>
      <c r="D351" s="95">
        <v>0</v>
      </c>
      <c r="E351" s="95">
        <v>0</v>
      </c>
      <c r="F351" s="95">
        <v>1034324</v>
      </c>
      <c r="G351" s="95">
        <v>0</v>
      </c>
      <c r="H351" s="95">
        <v>0</v>
      </c>
      <c r="I351" s="95">
        <v>0</v>
      </c>
      <c r="J351" s="95">
        <v>2869320</v>
      </c>
      <c r="K351" s="95">
        <v>0</v>
      </c>
      <c r="L351" s="95">
        <v>0</v>
      </c>
      <c r="M351" s="95">
        <v>0</v>
      </c>
      <c r="N351" s="95">
        <v>0</v>
      </c>
      <c r="O351" s="95">
        <v>0</v>
      </c>
      <c r="P351" s="95">
        <v>0</v>
      </c>
      <c r="Q351" s="95">
        <v>0</v>
      </c>
      <c r="R351" s="95">
        <v>0</v>
      </c>
      <c r="S351" s="95">
        <v>0</v>
      </c>
      <c r="T351" s="95">
        <v>0</v>
      </c>
      <c r="U351" s="95">
        <v>283522.67</v>
      </c>
      <c r="V351" s="95">
        <v>0</v>
      </c>
      <c r="W351" s="95">
        <v>0</v>
      </c>
      <c r="X351" s="95">
        <v>0</v>
      </c>
      <c r="Y351" s="95">
        <v>0</v>
      </c>
      <c r="Z351" s="95">
        <v>0</v>
      </c>
      <c r="AA351" s="95">
        <v>0</v>
      </c>
      <c r="AB351" s="95">
        <v>0</v>
      </c>
      <c r="AC351" s="95">
        <v>0</v>
      </c>
      <c r="AD351" s="95">
        <v>0</v>
      </c>
      <c r="AE351" s="95">
        <v>0</v>
      </c>
      <c r="AF351" s="95">
        <v>1760</v>
      </c>
      <c r="AG351" s="95">
        <v>0</v>
      </c>
      <c r="AH351" s="95">
        <v>0</v>
      </c>
      <c r="AI351" s="95">
        <v>0</v>
      </c>
      <c r="AJ351" s="95">
        <v>0</v>
      </c>
      <c r="AK351" s="95">
        <v>0</v>
      </c>
      <c r="AL351" s="95">
        <v>7557</v>
      </c>
      <c r="AM351" s="95">
        <v>0</v>
      </c>
      <c r="AN351" s="95">
        <v>36000</v>
      </c>
      <c r="AO351" s="95">
        <v>37403</v>
      </c>
      <c r="AP351" s="95">
        <v>32000</v>
      </c>
      <c r="AQ351" s="95">
        <v>77600</v>
      </c>
      <c r="AR351" s="95">
        <v>1836886</v>
      </c>
      <c r="AS351" s="95">
        <v>132550</v>
      </c>
      <c r="AT351" s="95">
        <v>71140</v>
      </c>
      <c r="AU351" s="95">
        <v>237134</v>
      </c>
      <c r="AV351" s="95">
        <v>139200</v>
      </c>
      <c r="AW351" s="95">
        <v>524276</v>
      </c>
      <c r="AX351" s="95">
        <v>24999</v>
      </c>
      <c r="AY351" s="95">
        <v>473040</v>
      </c>
      <c r="AZ351" s="95">
        <v>0</v>
      </c>
      <c r="BA351" s="95">
        <v>0</v>
      </c>
      <c r="BB351" s="95">
        <v>6300</v>
      </c>
      <c r="BC351" s="95">
        <v>0</v>
      </c>
      <c r="BD351" s="95">
        <v>0</v>
      </c>
      <c r="BE351" s="95">
        <v>0</v>
      </c>
      <c r="BF351" s="95">
        <v>0</v>
      </c>
      <c r="BG351" s="95">
        <v>11333776.34</v>
      </c>
      <c r="BH351" s="95">
        <v>3828100.79</v>
      </c>
      <c r="BI351" s="95">
        <v>0</v>
      </c>
      <c r="BJ351" s="95">
        <v>5651</v>
      </c>
      <c r="BK351" s="95">
        <v>309600</v>
      </c>
      <c r="BL351" s="95">
        <v>0</v>
      </c>
      <c r="BM351" s="95">
        <v>0</v>
      </c>
      <c r="BN351" s="95">
        <v>0</v>
      </c>
      <c r="BO351" s="95">
        <v>0</v>
      </c>
      <c r="BP351" s="95">
        <v>0</v>
      </c>
      <c r="BQ351" s="95">
        <v>0</v>
      </c>
      <c r="BR351" s="95">
        <v>0</v>
      </c>
      <c r="BS351" s="95">
        <v>0</v>
      </c>
      <c r="BT351" s="95">
        <v>0</v>
      </c>
      <c r="BU351" s="95">
        <v>0</v>
      </c>
      <c r="BV351" s="95">
        <v>0</v>
      </c>
      <c r="BW351" s="95">
        <v>0</v>
      </c>
      <c r="BX351" s="95">
        <v>0</v>
      </c>
      <c r="BY351" s="95">
        <v>0</v>
      </c>
      <c r="BZ351" s="95">
        <v>0</v>
      </c>
      <c r="CA351" s="95">
        <v>0</v>
      </c>
      <c r="CB351" s="95">
        <v>0</v>
      </c>
      <c r="CC351" s="95">
        <v>0</v>
      </c>
      <c r="CD351" s="95">
        <v>1649000</v>
      </c>
      <c r="CE351" s="95">
        <v>0</v>
      </c>
      <c r="CF351" s="95">
        <v>0</v>
      </c>
      <c r="CG351" s="95">
        <v>0</v>
      </c>
      <c r="CH351" s="95">
        <v>0</v>
      </c>
      <c r="CI351" s="95">
        <v>0</v>
      </c>
      <c r="CJ351" s="95">
        <v>0</v>
      </c>
      <c r="CK351" s="95">
        <v>0</v>
      </c>
      <c r="CL351" s="95">
        <v>0</v>
      </c>
    </row>
    <row r="352" spans="1:90" ht="13.2" customHeight="1" x14ac:dyDescent="0.25">
      <c r="A352" s="93" t="s">
        <v>1126</v>
      </c>
      <c r="B352" s="94" t="s">
        <v>1127</v>
      </c>
      <c r="C352" s="95">
        <v>44300</v>
      </c>
      <c r="D352" s="95">
        <v>0</v>
      </c>
      <c r="E352" s="95">
        <v>0</v>
      </c>
      <c r="F352" s="95">
        <v>0</v>
      </c>
      <c r="G352" s="95">
        <v>0</v>
      </c>
      <c r="H352" s="95">
        <v>0</v>
      </c>
      <c r="I352" s="95">
        <v>0</v>
      </c>
      <c r="J352" s="95">
        <v>0</v>
      </c>
      <c r="K352" s="95">
        <v>0</v>
      </c>
      <c r="L352" s="95">
        <v>0</v>
      </c>
      <c r="M352" s="95">
        <v>0</v>
      </c>
      <c r="N352" s="95">
        <v>0</v>
      </c>
      <c r="O352" s="95">
        <v>0</v>
      </c>
      <c r="P352" s="95">
        <v>0</v>
      </c>
      <c r="Q352" s="95">
        <v>0</v>
      </c>
      <c r="R352" s="95">
        <v>0</v>
      </c>
      <c r="S352" s="95">
        <v>0</v>
      </c>
      <c r="T352" s="95">
        <v>0</v>
      </c>
      <c r="U352" s="95">
        <v>0</v>
      </c>
      <c r="V352" s="95">
        <v>0</v>
      </c>
      <c r="W352" s="95">
        <v>0</v>
      </c>
      <c r="X352" s="95">
        <v>0</v>
      </c>
      <c r="Y352" s="95">
        <v>0</v>
      </c>
      <c r="Z352" s="95">
        <v>0</v>
      </c>
      <c r="AA352" s="95">
        <v>0</v>
      </c>
      <c r="AB352" s="95">
        <v>0</v>
      </c>
      <c r="AC352" s="95">
        <v>0</v>
      </c>
      <c r="AD352" s="95">
        <v>0</v>
      </c>
      <c r="AE352" s="95">
        <v>0</v>
      </c>
      <c r="AF352" s="95">
        <v>0</v>
      </c>
      <c r="AG352" s="95">
        <v>0</v>
      </c>
      <c r="AH352" s="95">
        <v>0</v>
      </c>
      <c r="AI352" s="95">
        <v>0</v>
      </c>
      <c r="AJ352" s="95">
        <v>0</v>
      </c>
      <c r="AK352" s="95">
        <v>68400</v>
      </c>
      <c r="AL352" s="95">
        <v>0</v>
      </c>
      <c r="AM352" s="95">
        <v>0</v>
      </c>
      <c r="AN352" s="95">
        <v>0</v>
      </c>
      <c r="AO352" s="95">
        <v>0</v>
      </c>
      <c r="AP352" s="95">
        <v>0</v>
      </c>
      <c r="AQ352" s="95">
        <v>0</v>
      </c>
      <c r="AR352" s="95">
        <v>0</v>
      </c>
      <c r="AS352" s="95">
        <v>0</v>
      </c>
      <c r="AT352" s="95">
        <v>0</v>
      </c>
      <c r="AU352" s="95">
        <v>0</v>
      </c>
      <c r="AV352" s="95">
        <v>0</v>
      </c>
      <c r="AW352" s="95">
        <v>0</v>
      </c>
      <c r="AX352" s="95">
        <v>0</v>
      </c>
      <c r="AY352" s="95">
        <v>2500</v>
      </c>
      <c r="AZ352" s="95">
        <v>0</v>
      </c>
      <c r="BA352" s="95">
        <v>0</v>
      </c>
      <c r="BB352" s="95">
        <v>0</v>
      </c>
      <c r="BC352" s="95">
        <v>0</v>
      </c>
      <c r="BD352" s="95">
        <v>0</v>
      </c>
      <c r="BE352" s="95">
        <v>0</v>
      </c>
      <c r="BF352" s="95">
        <v>0</v>
      </c>
      <c r="BG352" s="95">
        <v>103052.87</v>
      </c>
      <c r="BH352" s="95">
        <v>0</v>
      </c>
      <c r="BI352" s="95">
        <v>0</v>
      </c>
      <c r="BJ352" s="95">
        <v>0</v>
      </c>
      <c r="BK352" s="95">
        <v>0</v>
      </c>
      <c r="BL352" s="95">
        <v>0</v>
      </c>
      <c r="BM352" s="95">
        <v>0</v>
      </c>
      <c r="BN352" s="95">
        <v>0</v>
      </c>
      <c r="BO352" s="95">
        <v>0</v>
      </c>
      <c r="BP352" s="95">
        <v>0</v>
      </c>
      <c r="BQ352" s="95">
        <v>0</v>
      </c>
      <c r="BR352" s="95">
        <v>0</v>
      </c>
      <c r="BS352" s="95">
        <v>0</v>
      </c>
      <c r="BT352" s="95">
        <v>0</v>
      </c>
      <c r="BU352" s="95">
        <v>0</v>
      </c>
      <c r="BV352" s="95">
        <v>0</v>
      </c>
      <c r="BW352" s="95">
        <v>0</v>
      </c>
      <c r="BX352" s="95">
        <v>0</v>
      </c>
      <c r="BY352" s="95">
        <v>0</v>
      </c>
      <c r="BZ352" s="95">
        <v>0</v>
      </c>
      <c r="CA352" s="95">
        <v>0</v>
      </c>
      <c r="CB352" s="95">
        <v>0</v>
      </c>
      <c r="CC352" s="95">
        <v>0</v>
      </c>
      <c r="CD352" s="95">
        <v>0</v>
      </c>
      <c r="CE352" s="95">
        <v>0</v>
      </c>
      <c r="CF352" s="95">
        <v>0</v>
      </c>
      <c r="CG352" s="95">
        <v>0</v>
      </c>
      <c r="CH352" s="95">
        <v>0</v>
      </c>
      <c r="CI352" s="95">
        <v>0</v>
      </c>
      <c r="CJ352" s="95">
        <v>0</v>
      </c>
      <c r="CK352" s="95">
        <v>0</v>
      </c>
      <c r="CL352" s="95">
        <v>0</v>
      </c>
    </row>
    <row r="353" spans="1:90" ht="13.2" customHeight="1" x14ac:dyDescent="0.25">
      <c r="A353" s="93" t="s">
        <v>322</v>
      </c>
      <c r="B353" s="94" t="s">
        <v>323</v>
      </c>
      <c r="C353" s="95">
        <v>274896.96000000002</v>
      </c>
      <c r="D353" s="95">
        <v>0</v>
      </c>
      <c r="E353" s="95">
        <v>32635.599999999999</v>
      </c>
      <c r="F353" s="95">
        <v>0</v>
      </c>
      <c r="G353" s="95">
        <v>26969.05</v>
      </c>
      <c r="H353" s="95">
        <v>0</v>
      </c>
      <c r="I353" s="95">
        <v>49646.04</v>
      </c>
      <c r="J353" s="95">
        <v>918409.48</v>
      </c>
      <c r="K353" s="95">
        <v>25579.38</v>
      </c>
      <c r="L353" s="95">
        <v>0</v>
      </c>
      <c r="M353" s="95">
        <v>-14406.25</v>
      </c>
      <c r="N353" s="95">
        <v>16774</v>
      </c>
      <c r="O353" s="95">
        <v>277151.57</v>
      </c>
      <c r="P353" s="95">
        <v>50655.66</v>
      </c>
      <c r="Q353" s="95">
        <v>26401</v>
      </c>
      <c r="R353" s="95">
        <v>54850.7</v>
      </c>
      <c r="S353" s="95">
        <v>58736.93</v>
      </c>
      <c r="T353" s="95">
        <v>59918.66</v>
      </c>
      <c r="U353" s="95">
        <v>109554.35</v>
      </c>
      <c r="V353" s="95">
        <v>7910.42</v>
      </c>
      <c r="W353" s="95">
        <v>426956.74</v>
      </c>
      <c r="X353" s="95">
        <v>27961.34</v>
      </c>
      <c r="Y353" s="95">
        <v>183345.62</v>
      </c>
      <c r="Z353" s="95">
        <v>152761.79999999999</v>
      </c>
      <c r="AA353" s="95">
        <v>0</v>
      </c>
      <c r="AB353" s="95">
        <v>99641.75</v>
      </c>
      <c r="AC353" s="95">
        <v>0</v>
      </c>
      <c r="AD353" s="95">
        <v>13677</v>
      </c>
      <c r="AE353" s="95">
        <v>5096.17</v>
      </c>
      <c r="AF353" s="95">
        <v>52846</v>
      </c>
      <c r="AG353" s="95">
        <v>18737</v>
      </c>
      <c r="AH353" s="95">
        <v>89134.97</v>
      </c>
      <c r="AI353" s="95">
        <v>61857.32</v>
      </c>
      <c r="AJ353" s="95">
        <v>19875.169999999998</v>
      </c>
      <c r="AK353" s="95">
        <v>107756.98</v>
      </c>
      <c r="AL353" s="95">
        <v>32217.34</v>
      </c>
      <c r="AM353" s="95">
        <v>0</v>
      </c>
      <c r="AN353" s="95">
        <v>22007.84</v>
      </c>
      <c r="AO353" s="95">
        <v>23135.88</v>
      </c>
      <c r="AP353" s="95">
        <v>515</v>
      </c>
      <c r="AQ353" s="95">
        <v>11444.31</v>
      </c>
      <c r="AR353" s="95">
        <v>65594.67</v>
      </c>
      <c r="AS353" s="95">
        <v>18787.45</v>
      </c>
      <c r="AT353" s="95">
        <v>0</v>
      </c>
      <c r="AU353" s="95">
        <v>159788.07999999999</v>
      </c>
      <c r="AV353" s="95">
        <v>9</v>
      </c>
      <c r="AW353" s="95">
        <v>4125.51</v>
      </c>
      <c r="AX353" s="95">
        <v>0</v>
      </c>
      <c r="AY353" s="95">
        <v>15340.69</v>
      </c>
      <c r="AZ353" s="95">
        <v>12988.15</v>
      </c>
      <c r="BA353" s="95">
        <v>174816.57</v>
      </c>
      <c r="BB353" s="95">
        <v>783.19</v>
      </c>
      <c r="BC353" s="95">
        <v>88187.21</v>
      </c>
      <c r="BD353" s="95">
        <v>96800.53</v>
      </c>
      <c r="BE353" s="95">
        <v>0</v>
      </c>
      <c r="BF353" s="95">
        <v>144495.60999999999</v>
      </c>
      <c r="BG353" s="95">
        <v>17713.189999999999</v>
      </c>
      <c r="BH353" s="95">
        <v>0</v>
      </c>
      <c r="BI353" s="95">
        <v>0</v>
      </c>
      <c r="BJ353" s="95">
        <v>0</v>
      </c>
      <c r="BK353" s="95">
        <v>0</v>
      </c>
      <c r="BL353" s="95">
        <v>64448.21</v>
      </c>
      <c r="BM353" s="95">
        <v>41938.74</v>
      </c>
      <c r="BN353" s="95">
        <v>1034.1600000000001</v>
      </c>
      <c r="BO353" s="95">
        <v>0</v>
      </c>
      <c r="BP353" s="95">
        <v>24409.32</v>
      </c>
      <c r="BQ353" s="95">
        <v>55442.21</v>
      </c>
      <c r="BR353" s="95">
        <v>0</v>
      </c>
      <c r="BS353" s="121">
        <v>9929</v>
      </c>
      <c r="BT353" s="95">
        <v>0</v>
      </c>
      <c r="BU353" s="121">
        <v>148266.14000000001</v>
      </c>
      <c r="BV353" s="95">
        <v>1099.8399999999999</v>
      </c>
      <c r="BW353" s="121">
        <v>0</v>
      </c>
      <c r="BX353" s="121">
        <v>40854.14</v>
      </c>
      <c r="BY353" s="95">
        <v>0</v>
      </c>
      <c r="BZ353" s="121">
        <v>0</v>
      </c>
      <c r="CA353" s="121">
        <v>11498.05</v>
      </c>
      <c r="CB353" s="95">
        <v>36560</v>
      </c>
      <c r="CC353" s="95">
        <v>110403.51</v>
      </c>
      <c r="CD353" s="121">
        <v>1038</v>
      </c>
      <c r="CE353" s="95">
        <v>43569.94</v>
      </c>
      <c r="CF353" s="121">
        <v>0</v>
      </c>
      <c r="CG353" s="121">
        <v>0</v>
      </c>
      <c r="CH353" s="95">
        <v>14469.18</v>
      </c>
      <c r="CI353" s="121">
        <v>0</v>
      </c>
      <c r="CJ353" s="121">
        <v>46087.57</v>
      </c>
      <c r="CK353" s="121">
        <v>0</v>
      </c>
      <c r="CL353" s="121">
        <v>35307.760000000002</v>
      </c>
    </row>
    <row r="354" spans="1:90" ht="13.2" customHeight="1" x14ac:dyDescent="0.25">
      <c r="A354" s="93" t="s">
        <v>324</v>
      </c>
      <c r="B354" s="94" t="s">
        <v>325</v>
      </c>
      <c r="C354" s="95">
        <v>201000</v>
      </c>
      <c r="D354" s="95">
        <v>0</v>
      </c>
      <c r="E354" s="95">
        <v>0</v>
      </c>
      <c r="F354" s="95">
        <v>0</v>
      </c>
      <c r="G354" s="95">
        <v>0</v>
      </c>
      <c r="H354" s="95">
        <v>0</v>
      </c>
      <c r="I354" s="95">
        <v>0</v>
      </c>
      <c r="J354" s="95">
        <v>0</v>
      </c>
      <c r="K354" s="95">
        <v>0</v>
      </c>
      <c r="L354" s="95">
        <v>0</v>
      </c>
      <c r="M354" s="95">
        <v>0</v>
      </c>
      <c r="N354" s="95">
        <v>0</v>
      </c>
      <c r="O354" s="95">
        <v>0</v>
      </c>
      <c r="P354" s="95">
        <v>0</v>
      </c>
      <c r="Q354" s="95">
        <v>0</v>
      </c>
      <c r="R354" s="95">
        <v>0</v>
      </c>
      <c r="S354" s="95">
        <v>0</v>
      </c>
      <c r="T354" s="95">
        <v>0</v>
      </c>
      <c r="U354" s="95">
        <v>0</v>
      </c>
      <c r="V354" s="95">
        <v>0</v>
      </c>
      <c r="W354" s="95">
        <v>0</v>
      </c>
      <c r="X354" s="95">
        <v>0</v>
      </c>
      <c r="Y354" s="95">
        <v>0</v>
      </c>
      <c r="Z354" s="95">
        <v>0</v>
      </c>
      <c r="AA354" s="95">
        <v>0</v>
      </c>
      <c r="AB354" s="95">
        <v>0</v>
      </c>
      <c r="AC354" s="95">
        <v>0</v>
      </c>
      <c r="AD354" s="95">
        <v>0</v>
      </c>
      <c r="AE354" s="95">
        <v>0</v>
      </c>
      <c r="AF354" s="95">
        <v>0</v>
      </c>
      <c r="AG354" s="95">
        <v>0</v>
      </c>
      <c r="AH354" s="95">
        <v>0</v>
      </c>
      <c r="AI354" s="95">
        <v>0</v>
      </c>
      <c r="AJ354" s="95">
        <v>0</v>
      </c>
      <c r="AK354" s="95">
        <v>0</v>
      </c>
      <c r="AL354" s="95">
        <v>0</v>
      </c>
      <c r="AM354" s="95">
        <v>0</v>
      </c>
      <c r="AN354" s="95">
        <v>0</v>
      </c>
      <c r="AO354" s="95">
        <v>0</v>
      </c>
      <c r="AP354" s="95">
        <v>0</v>
      </c>
      <c r="AQ354" s="95">
        <v>0</v>
      </c>
      <c r="AR354" s="95">
        <v>0</v>
      </c>
      <c r="AS354" s="95">
        <v>0</v>
      </c>
      <c r="AT354" s="95">
        <v>0</v>
      </c>
      <c r="AU354" s="95">
        <v>0</v>
      </c>
      <c r="AV354" s="95">
        <v>0</v>
      </c>
      <c r="AW354" s="95">
        <v>0</v>
      </c>
      <c r="AX354" s="95">
        <v>0</v>
      </c>
      <c r="AY354" s="95">
        <v>0</v>
      </c>
      <c r="AZ354" s="95">
        <v>0</v>
      </c>
      <c r="BA354" s="95">
        <v>0</v>
      </c>
      <c r="BB354" s="95">
        <v>0</v>
      </c>
      <c r="BC354" s="95">
        <v>0</v>
      </c>
      <c r="BD354" s="95">
        <v>0</v>
      </c>
      <c r="BE354" s="95">
        <v>0</v>
      </c>
      <c r="BF354" s="95">
        <v>0</v>
      </c>
      <c r="BG354" s="95">
        <v>0</v>
      </c>
      <c r="BH354" s="95">
        <v>0</v>
      </c>
      <c r="BI354" s="95">
        <v>0</v>
      </c>
      <c r="BJ354" s="95">
        <v>0</v>
      </c>
      <c r="BK354" s="95">
        <v>0</v>
      </c>
      <c r="BL354" s="95">
        <v>0</v>
      </c>
      <c r="BM354" s="95">
        <v>0</v>
      </c>
      <c r="BN354" s="95">
        <v>0</v>
      </c>
      <c r="BO354" s="95">
        <v>0</v>
      </c>
      <c r="BP354" s="95">
        <v>0</v>
      </c>
      <c r="BQ354" s="95">
        <v>0</v>
      </c>
      <c r="BR354" s="95">
        <v>0</v>
      </c>
      <c r="BS354" s="95">
        <v>0</v>
      </c>
      <c r="BT354" s="95">
        <v>0</v>
      </c>
      <c r="BU354" s="95">
        <v>0</v>
      </c>
      <c r="BV354" s="95">
        <v>0</v>
      </c>
      <c r="BW354" s="95">
        <v>0</v>
      </c>
      <c r="BX354" s="95">
        <v>0</v>
      </c>
      <c r="BY354" s="95">
        <v>0</v>
      </c>
      <c r="BZ354" s="95">
        <v>0</v>
      </c>
      <c r="CA354" s="95">
        <v>0</v>
      </c>
      <c r="CB354" s="95">
        <v>0</v>
      </c>
      <c r="CC354" s="95">
        <v>0</v>
      </c>
      <c r="CD354" s="95">
        <v>0</v>
      </c>
      <c r="CE354" s="95">
        <v>0</v>
      </c>
      <c r="CF354" s="95">
        <v>0</v>
      </c>
      <c r="CG354" s="95">
        <v>0</v>
      </c>
      <c r="CH354" s="95">
        <v>0</v>
      </c>
      <c r="CI354" s="95">
        <v>0</v>
      </c>
      <c r="CJ354" s="95">
        <v>0</v>
      </c>
      <c r="CK354" s="95">
        <v>0</v>
      </c>
      <c r="CL354" s="95">
        <v>0</v>
      </c>
    </row>
    <row r="355" spans="1:90" ht="13.2" customHeight="1" x14ac:dyDescent="0.25">
      <c r="A355" s="93" t="s">
        <v>326</v>
      </c>
      <c r="B355" s="94" t="s">
        <v>327</v>
      </c>
      <c r="C355" s="95">
        <v>0</v>
      </c>
      <c r="D355" s="95">
        <v>361270</v>
      </c>
      <c r="E355" s="95">
        <v>173200</v>
      </c>
      <c r="F355" s="95">
        <v>260960</v>
      </c>
      <c r="G355" s="95">
        <v>134300</v>
      </c>
      <c r="H355" s="95">
        <v>93258.3</v>
      </c>
      <c r="I355" s="95">
        <v>465800</v>
      </c>
      <c r="J355" s="95">
        <v>76125</v>
      </c>
      <c r="K355" s="95">
        <v>64525</v>
      </c>
      <c r="L355" s="95">
        <v>314130.02</v>
      </c>
      <c r="M355" s="95">
        <v>18344.86</v>
      </c>
      <c r="N355" s="95">
        <v>0</v>
      </c>
      <c r="O355" s="95">
        <v>49159</v>
      </c>
      <c r="P355" s="95">
        <v>0</v>
      </c>
      <c r="Q355" s="95">
        <v>1059068</v>
      </c>
      <c r="R355" s="95">
        <v>0</v>
      </c>
      <c r="S355" s="95">
        <v>14400</v>
      </c>
      <c r="T355" s="95">
        <v>415800</v>
      </c>
      <c r="U355" s="95">
        <v>1418773</v>
      </c>
      <c r="V355" s="95">
        <v>0</v>
      </c>
      <c r="W355" s="95">
        <v>0</v>
      </c>
      <c r="X355" s="95">
        <v>25500</v>
      </c>
      <c r="Y355" s="95">
        <v>87191.76</v>
      </c>
      <c r="Z355" s="95">
        <v>80749</v>
      </c>
      <c r="AA355" s="95">
        <v>90653.53</v>
      </c>
      <c r="AB355" s="95">
        <v>164736</v>
      </c>
      <c r="AC355" s="95">
        <v>0</v>
      </c>
      <c r="AD355" s="95">
        <v>310850</v>
      </c>
      <c r="AE355" s="95">
        <v>17540</v>
      </c>
      <c r="AF355" s="95">
        <v>215000</v>
      </c>
      <c r="AG355" s="95">
        <v>52000</v>
      </c>
      <c r="AH355" s="95">
        <v>170000</v>
      </c>
      <c r="AI355" s="95">
        <v>171062.16</v>
      </c>
      <c r="AJ355" s="95">
        <v>0</v>
      </c>
      <c r="AK355" s="95">
        <v>0</v>
      </c>
      <c r="AL355" s="95">
        <v>23483.61</v>
      </c>
      <c r="AM355" s="95">
        <v>0</v>
      </c>
      <c r="AN355" s="95">
        <v>10000</v>
      </c>
      <c r="AO355" s="95">
        <v>29265.13</v>
      </c>
      <c r="AP355" s="95">
        <v>38600</v>
      </c>
      <c r="AQ355" s="95">
        <v>105876</v>
      </c>
      <c r="AR355" s="95">
        <v>1751884.41</v>
      </c>
      <c r="AS355" s="95">
        <v>30000</v>
      </c>
      <c r="AT355" s="95">
        <v>5800</v>
      </c>
      <c r="AU355" s="95">
        <v>368700</v>
      </c>
      <c r="AV355" s="95">
        <v>1641850</v>
      </c>
      <c r="AW355" s="95">
        <v>190650</v>
      </c>
      <c r="AX355" s="95">
        <v>0</v>
      </c>
      <c r="AY355" s="95">
        <v>103900</v>
      </c>
      <c r="AZ355" s="95">
        <v>0</v>
      </c>
      <c r="BA355" s="95">
        <v>1733434.65</v>
      </c>
      <c r="BB355" s="95">
        <v>12000</v>
      </c>
      <c r="BC355" s="95">
        <v>0</v>
      </c>
      <c r="BD355" s="95">
        <v>360041.02</v>
      </c>
      <c r="BE355" s="95">
        <v>0</v>
      </c>
      <c r="BF355" s="95">
        <v>1088340</v>
      </c>
      <c r="BG355" s="95">
        <v>422020.48</v>
      </c>
      <c r="BH355" s="95">
        <v>0</v>
      </c>
      <c r="BI355" s="95">
        <v>184085</v>
      </c>
      <c r="BJ355" s="95">
        <v>1544</v>
      </c>
      <c r="BK355" s="95">
        <v>0</v>
      </c>
      <c r="BL355" s="95">
        <v>362400</v>
      </c>
      <c r="BM355" s="95">
        <v>241354</v>
      </c>
      <c r="BN355" s="95">
        <v>132420</v>
      </c>
      <c r="BO355" s="95">
        <v>259850</v>
      </c>
      <c r="BP355" s="95">
        <v>70248</v>
      </c>
      <c r="BQ355" s="95">
        <v>677568.5</v>
      </c>
      <c r="BR355" s="95">
        <v>776709.48</v>
      </c>
      <c r="BS355" s="95">
        <v>17194.54</v>
      </c>
      <c r="BT355" s="95">
        <v>0</v>
      </c>
      <c r="BU355" s="95">
        <v>230952.48</v>
      </c>
      <c r="BV355" s="95">
        <v>0</v>
      </c>
      <c r="BW355" s="95">
        <v>92312.5</v>
      </c>
      <c r="BX355" s="95">
        <v>4814380</v>
      </c>
      <c r="BY355" s="95">
        <v>2585833</v>
      </c>
      <c r="BZ355" s="95">
        <v>106080</v>
      </c>
      <c r="CA355" s="95">
        <v>845388</v>
      </c>
      <c r="CB355" s="95">
        <v>312662</v>
      </c>
      <c r="CC355" s="95">
        <v>0</v>
      </c>
      <c r="CD355" s="95">
        <v>1076180</v>
      </c>
      <c r="CE355" s="95">
        <v>0</v>
      </c>
      <c r="CF355" s="95">
        <v>0</v>
      </c>
      <c r="CG355" s="95">
        <v>117500</v>
      </c>
      <c r="CH355" s="95">
        <v>289236</v>
      </c>
      <c r="CI355" s="95">
        <v>0</v>
      </c>
      <c r="CJ355" s="95">
        <v>351200</v>
      </c>
      <c r="CK355" s="95">
        <v>0</v>
      </c>
      <c r="CL355" s="95">
        <v>0</v>
      </c>
    </row>
    <row r="356" spans="1:90" ht="13.2" customHeight="1" x14ac:dyDescent="0.25">
      <c r="A356" s="93" t="s">
        <v>328</v>
      </c>
      <c r="B356" s="94" t="s">
        <v>1219</v>
      </c>
      <c r="C356" s="95">
        <v>21816903.260000002</v>
      </c>
      <c r="D356" s="95">
        <v>0</v>
      </c>
      <c r="E356" s="95">
        <v>101230</v>
      </c>
      <c r="F356" s="95">
        <v>16964</v>
      </c>
      <c r="G356" s="95">
        <v>47000</v>
      </c>
      <c r="H356" s="95">
        <v>451993.84</v>
      </c>
      <c r="I356" s="95">
        <v>34575</v>
      </c>
      <c r="J356" s="95">
        <v>943500</v>
      </c>
      <c r="K356" s="95">
        <v>0</v>
      </c>
      <c r="L356" s="95">
        <v>13200</v>
      </c>
      <c r="M356" s="95">
        <v>51000</v>
      </c>
      <c r="N356" s="95">
        <v>0</v>
      </c>
      <c r="O356" s="95">
        <v>0</v>
      </c>
      <c r="P356" s="95">
        <v>0</v>
      </c>
      <c r="Q356" s="95">
        <v>55950</v>
      </c>
      <c r="R356" s="95">
        <v>1659932.97</v>
      </c>
      <c r="S356" s="95">
        <v>0</v>
      </c>
      <c r="T356" s="95">
        <v>217019.06</v>
      </c>
      <c r="U356" s="95">
        <v>167325</v>
      </c>
      <c r="V356" s="95">
        <v>0</v>
      </c>
      <c r="W356" s="95">
        <v>0</v>
      </c>
      <c r="X356" s="95">
        <v>0</v>
      </c>
      <c r="Y356" s="95">
        <v>0</v>
      </c>
      <c r="Z356" s="95">
        <v>412880.34</v>
      </c>
      <c r="AA356" s="95">
        <v>0</v>
      </c>
      <c r="AB356" s="95">
        <v>0</v>
      </c>
      <c r="AC356" s="95">
        <v>0</v>
      </c>
      <c r="AD356" s="95">
        <v>0</v>
      </c>
      <c r="AE356" s="95">
        <v>0</v>
      </c>
      <c r="AF356" s="95">
        <v>542000</v>
      </c>
      <c r="AG356" s="95">
        <v>0</v>
      </c>
      <c r="AH356" s="95">
        <v>0</v>
      </c>
      <c r="AI356" s="95">
        <v>255178</v>
      </c>
      <c r="AJ356" s="95">
        <v>0</v>
      </c>
      <c r="AK356" s="95">
        <v>0</v>
      </c>
      <c r="AL356" s="95">
        <v>84800</v>
      </c>
      <c r="AM356" s="95">
        <v>290400</v>
      </c>
      <c r="AN356" s="95">
        <v>0</v>
      </c>
      <c r="AO356" s="95">
        <v>0</v>
      </c>
      <c r="AP356" s="95">
        <v>0</v>
      </c>
      <c r="AQ356" s="95">
        <v>0</v>
      </c>
      <c r="AR356" s="95">
        <v>749888.55</v>
      </c>
      <c r="AS356" s="95">
        <v>0</v>
      </c>
      <c r="AT356" s="95">
        <v>0</v>
      </c>
      <c r="AU356" s="95">
        <v>0</v>
      </c>
      <c r="AV356" s="95">
        <v>0</v>
      </c>
      <c r="AW356" s="95">
        <v>30000</v>
      </c>
      <c r="AX356" s="95">
        <v>0</v>
      </c>
      <c r="AY356" s="95">
        <v>45550</v>
      </c>
      <c r="AZ356" s="95">
        <v>0</v>
      </c>
      <c r="BA356" s="95">
        <v>0</v>
      </c>
      <c r="BB356" s="95">
        <v>0</v>
      </c>
      <c r="BC356" s="95">
        <v>370500</v>
      </c>
      <c r="BD356" s="95">
        <v>100000</v>
      </c>
      <c r="BE356" s="95">
        <v>0</v>
      </c>
      <c r="BF356" s="95">
        <v>0</v>
      </c>
      <c r="BG356" s="95">
        <v>0</v>
      </c>
      <c r="BH356" s="95">
        <v>0</v>
      </c>
      <c r="BI356" s="95">
        <v>223000</v>
      </c>
      <c r="BJ356" s="95">
        <v>0</v>
      </c>
      <c r="BK356" s="95">
        <v>0</v>
      </c>
      <c r="BL356" s="95">
        <v>0</v>
      </c>
      <c r="BM356" s="95">
        <v>39800</v>
      </c>
      <c r="BN356" s="95">
        <v>0</v>
      </c>
      <c r="BO356" s="95">
        <v>0</v>
      </c>
      <c r="BP356" s="95">
        <v>9000</v>
      </c>
      <c r="BQ356" s="95">
        <v>420829.9</v>
      </c>
      <c r="BR356" s="95">
        <v>0</v>
      </c>
      <c r="BS356" s="95">
        <v>0</v>
      </c>
      <c r="BT356" s="95">
        <v>0</v>
      </c>
      <c r="BU356" s="95">
        <v>724830</v>
      </c>
      <c r="BV356" s="95">
        <v>0</v>
      </c>
      <c r="BW356" s="95">
        <v>257102.2</v>
      </c>
      <c r="BX356" s="95">
        <v>1846595.1</v>
      </c>
      <c r="BY356" s="95">
        <v>0</v>
      </c>
      <c r="BZ356" s="95">
        <v>0</v>
      </c>
      <c r="CA356" s="95">
        <v>352936.92</v>
      </c>
      <c r="CB356" s="95">
        <v>324440</v>
      </c>
      <c r="CC356" s="95">
        <v>0</v>
      </c>
      <c r="CD356" s="95">
        <v>0</v>
      </c>
      <c r="CE356" s="95">
        <v>166934.59</v>
      </c>
      <c r="CF356" s="95">
        <v>0</v>
      </c>
      <c r="CG356" s="95">
        <v>0</v>
      </c>
      <c r="CH356" s="95">
        <v>265481</v>
      </c>
      <c r="CI356" s="95">
        <v>0</v>
      </c>
      <c r="CJ356" s="95">
        <v>76800</v>
      </c>
      <c r="CK356" s="95">
        <v>325103.56</v>
      </c>
      <c r="CL356" s="95">
        <v>9120</v>
      </c>
    </row>
    <row r="357" spans="1:90" ht="13.2" customHeight="1" x14ac:dyDescent="0.25">
      <c r="A357" s="93" t="s">
        <v>329</v>
      </c>
      <c r="B357" s="94" t="s">
        <v>330</v>
      </c>
      <c r="C357" s="95">
        <v>8402661.2599999998</v>
      </c>
      <c r="D357" s="95">
        <v>0</v>
      </c>
      <c r="E357" s="95">
        <v>0</v>
      </c>
      <c r="F357" s="95">
        <v>0</v>
      </c>
      <c r="G357" s="95">
        <v>0</v>
      </c>
      <c r="H357" s="95">
        <v>17920.89</v>
      </c>
      <c r="I357" s="95">
        <v>20006.46</v>
      </c>
      <c r="J357" s="95">
        <v>0</v>
      </c>
      <c r="K357" s="95">
        <v>524.14</v>
      </c>
      <c r="L357" s="95">
        <v>0</v>
      </c>
      <c r="M357" s="95">
        <v>59437.08</v>
      </c>
      <c r="N357" s="95">
        <v>0</v>
      </c>
      <c r="O357" s="95">
        <v>14116.94</v>
      </c>
      <c r="P357" s="95">
        <v>29987.54</v>
      </c>
      <c r="Q357" s="95">
        <v>0</v>
      </c>
      <c r="R357" s="95">
        <v>7186.07</v>
      </c>
      <c r="S357" s="95">
        <v>550393.63</v>
      </c>
      <c r="T357" s="95">
        <v>0</v>
      </c>
      <c r="U357" s="95">
        <v>28624.28</v>
      </c>
      <c r="V357" s="95">
        <v>85067.25</v>
      </c>
      <c r="W357" s="95">
        <v>287215.45</v>
      </c>
      <c r="X357" s="95">
        <v>0</v>
      </c>
      <c r="Y357" s="95">
        <v>0</v>
      </c>
      <c r="Z357" s="95">
        <v>1019079.72</v>
      </c>
      <c r="AA357" s="95">
        <v>0</v>
      </c>
      <c r="AB357" s="95">
        <v>0</v>
      </c>
      <c r="AC357" s="95">
        <v>0</v>
      </c>
      <c r="AD357" s="95">
        <v>0</v>
      </c>
      <c r="AE357" s="95">
        <v>32424.84</v>
      </c>
      <c r="AF357" s="95">
        <v>8312.5400000000009</v>
      </c>
      <c r="AG357" s="95">
        <v>0</v>
      </c>
      <c r="AH357" s="95">
        <v>0</v>
      </c>
      <c r="AI357" s="95">
        <v>42314.53</v>
      </c>
      <c r="AJ357" s="95">
        <v>0</v>
      </c>
      <c r="AK357" s="95">
        <v>0</v>
      </c>
      <c r="AL357" s="95">
        <v>42430.3</v>
      </c>
      <c r="AM357" s="95">
        <v>0</v>
      </c>
      <c r="AN357" s="95">
        <v>0</v>
      </c>
      <c r="AO357" s="95">
        <v>7451.03</v>
      </c>
      <c r="AP357" s="95">
        <v>5375.69</v>
      </c>
      <c r="AQ357" s="95">
        <v>0</v>
      </c>
      <c r="AR357" s="95">
        <v>10178.959999999999</v>
      </c>
      <c r="AS357" s="95">
        <v>19093.62</v>
      </c>
      <c r="AT357" s="95">
        <v>47274.97</v>
      </c>
      <c r="AU357" s="95">
        <v>0</v>
      </c>
      <c r="AV357" s="95">
        <v>0</v>
      </c>
      <c r="AW357" s="95">
        <v>0</v>
      </c>
      <c r="AX357" s="95">
        <v>0</v>
      </c>
      <c r="AY357" s="95">
        <v>785.72</v>
      </c>
      <c r="AZ357" s="95">
        <v>0</v>
      </c>
      <c r="BA357" s="95">
        <v>173272.28</v>
      </c>
      <c r="BB357" s="95">
        <v>33048.080000000002</v>
      </c>
      <c r="BC357" s="95">
        <v>1134749.3400000001</v>
      </c>
      <c r="BD357" s="95">
        <v>506468.66</v>
      </c>
      <c r="BE357" s="95">
        <v>357563.28</v>
      </c>
      <c r="BF357" s="95">
        <v>140575.85</v>
      </c>
      <c r="BG357" s="95">
        <v>1041194.25</v>
      </c>
      <c r="BH357" s="95">
        <v>0</v>
      </c>
      <c r="BI357" s="95">
        <v>0</v>
      </c>
      <c r="BJ357" s="95">
        <v>0</v>
      </c>
      <c r="BK357" s="95">
        <v>0</v>
      </c>
      <c r="BL357" s="95">
        <v>51210.91</v>
      </c>
      <c r="BM357" s="95">
        <v>14627.13</v>
      </c>
      <c r="BN357" s="95">
        <v>2491.44</v>
      </c>
      <c r="BO357" s="95">
        <v>24133.74</v>
      </c>
      <c r="BP357" s="95">
        <v>2701.15</v>
      </c>
      <c r="BQ357" s="95">
        <v>8581.19</v>
      </c>
      <c r="BR357" s="95">
        <v>751178.76</v>
      </c>
      <c r="BS357" s="95">
        <v>7977.88</v>
      </c>
      <c r="BT357" s="95">
        <v>0</v>
      </c>
      <c r="BU357" s="95">
        <v>78994.69</v>
      </c>
      <c r="BV357" s="95">
        <v>0</v>
      </c>
      <c r="BW357" s="95">
        <v>11379.14</v>
      </c>
      <c r="BX357" s="95">
        <v>11859.82</v>
      </c>
      <c r="BY357" s="95">
        <v>0</v>
      </c>
      <c r="BZ357" s="95">
        <v>0</v>
      </c>
      <c r="CA357" s="95">
        <v>323.74</v>
      </c>
      <c r="CB357" s="95">
        <v>0</v>
      </c>
      <c r="CC357" s="121">
        <v>22978.74</v>
      </c>
      <c r="CD357" s="95">
        <v>0</v>
      </c>
      <c r="CE357" s="121">
        <v>33472.839999999997</v>
      </c>
      <c r="CF357" s="121">
        <v>0</v>
      </c>
      <c r="CG357" s="95">
        <v>286920.82</v>
      </c>
      <c r="CH357" s="95">
        <v>0</v>
      </c>
      <c r="CI357" s="95">
        <v>0</v>
      </c>
      <c r="CJ357" s="95">
        <v>14147.5</v>
      </c>
      <c r="CK357" s="95">
        <v>0</v>
      </c>
      <c r="CL357" s="95">
        <v>0</v>
      </c>
    </row>
    <row r="358" spans="1:90" ht="13.2" customHeight="1" x14ac:dyDescent="0.25">
      <c r="A358" s="93" t="s">
        <v>331</v>
      </c>
      <c r="B358" s="94" t="s">
        <v>332</v>
      </c>
      <c r="C358" s="95">
        <v>0</v>
      </c>
      <c r="D358" s="95">
        <v>0</v>
      </c>
      <c r="E358" s="95">
        <v>0</v>
      </c>
      <c r="F358" s="95">
        <v>0</v>
      </c>
      <c r="G358" s="95">
        <v>0</v>
      </c>
      <c r="H358" s="95">
        <v>0</v>
      </c>
      <c r="I358" s="95">
        <v>0</v>
      </c>
      <c r="J358" s="95">
        <v>0</v>
      </c>
      <c r="K358" s="95">
        <v>0</v>
      </c>
      <c r="L358" s="95">
        <v>0</v>
      </c>
      <c r="M358" s="95">
        <v>0</v>
      </c>
      <c r="N358" s="95">
        <v>0</v>
      </c>
      <c r="O358" s="95">
        <v>0</v>
      </c>
      <c r="P358" s="95">
        <v>36.159999999999997</v>
      </c>
      <c r="Q358" s="95">
        <v>0</v>
      </c>
      <c r="R358" s="95">
        <v>531194.19999999995</v>
      </c>
      <c r="S358" s="95">
        <v>190</v>
      </c>
      <c r="T358" s="95">
        <v>0</v>
      </c>
      <c r="U358" s="95">
        <v>15556.51</v>
      </c>
      <c r="V358" s="95">
        <v>50</v>
      </c>
      <c r="W358" s="95">
        <v>0</v>
      </c>
      <c r="X358" s="95">
        <v>0</v>
      </c>
      <c r="Y358" s="95">
        <v>0</v>
      </c>
      <c r="Z358" s="95">
        <v>1934.7</v>
      </c>
      <c r="AA358" s="95">
        <v>0</v>
      </c>
      <c r="AB358" s="95">
        <v>0</v>
      </c>
      <c r="AC358" s="95">
        <v>0</v>
      </c>
      <c r="AD358" s="95">
        <v>0</v>
      </c>
      <c r="AE358" s="95">
        <v>0</v>
      </c>
      <c r="AF358" s="95">
        <v>0</v>
      </c>
      <c r="AG358" s="95">
        <v>3.03</v>
      </c>
      <c r="AH358" s="95">
        <v>0</v>
      </c>
      <c r="AI358" s="95">
        <v>0</v>
      </c>
      <c r="AJ358" s="95">
        <v>0</v>
      </c>
      <c r="AK358" s="95">
        <v>0</v>
      </c>
      <c r="AL358" s="95">
        <v>382.1</v>
      </c>
      <c r="AM358" s="95">
        <v>498.57</v>
      </c>
      <c r="AN358" s="95">
        <v>41700.44</v>
      </c>
      <c r="AO358" s="95">
        <v>2572.59</v>
      </c>
      <c r="AP358" s="95">
        <v>62.86</v>
      </c>
      <c r="AQ358" s="95">
        <v>451.06</v>
      </c>
      <c r="AR358" s="95">
        <v>0</v>
      </c>
      <c r="AS358" s="95">
        <v>527.64</v>
      </c>
      <c r="AT358" s="95">
        <v>0</v>
      </c>
      <c r="AU358" s="95">
        <v>0.44</v>
      </c>
      <c r="AV358" s="95">
        <v>282.97000000000003</v>
      </c>
      <c r="AW358" s="95">
        <v>22.77</v>
      </c>
      <c r="AX358" s="95">
        <v>0</v>
      </c>
      <c r="AY358" s="95">
        <v>12.1</v>
      </c>
      <c r="AZ358" s="95">
        <v>84.93</v>
      </c>
      <c r="BA358" s="95">
        <v>0</v>
      </c>
      <c r="BB358" s="95">
        <v>0</v>
      </c>
      <c r="BC358" s="95">
        <v>0</v>
      </c>
      <c r="BD358" s="95">
        <v>946.01</v>
      </c>
      <c r="BE358" s="95">
        <v>1538.16</v>
      </c>
      <c r="BF358" s="95">
        <v>250.24</v>
      </c>
      <c r="BG358" s="95">
        <v>4950</v>
      </c>
      <c r="BH358" s="95">
        <v>6823.37</v>
      </c>
      <c r="BI358" s="95">
        <v>0</v>
      </c>
      <c r="BJ358" s="95">
        <v>219.4</v>
      </c>
      <c r="BK358" s="95">
        <v>0</v>
      </c>
      <c r="BL358" s="95">
        <v>0</v>
      </c>
      <c r="BM358" s="95">
        <v>18.93</v>
      </c>
      <c r="BN358" s="95">
        <v>5.12</v>
      </c>
      <c r="BO358" s="95">
        <v>65.73</v>
      </c>
      <c r="BP358" s="95">
        <v>3.5</v>
      </c>
      <c r="BQ358" s="95">
        <v>71.12</v>
      </c>
      <c r="BR358" s="95">
        <v>0</v>
      </c>
      <c r="BS358" s="95">
        <v>8.48</v>
      </c>
      <c r="BT358" s="95">
        <v>0</v>
      </c>
      <c r="BU358" s="95">
        <v>1942.95</v>
      </c>
      <c r="BV358" s="95">
        <v>0</v>
      </c>
      <c r="BW358" s="95">
        <v>0</v>
      </c>
      <c r="BX358" s="95">
        <v>0</v>
      </c>
      <c r="BY358" s="95">
        <v>0</v>
      </c>
      <c r="BZ358" s="95">
        <v>0</v>
      </c>
      <c r="CA358" s="95">
        <v>11.22</v>
      </c>
      <c r="CB358" s="95">
        <v>0</v>
      </c>
      <c r="CC358" s="95">
        <v>0</v>
      </c>
      <c r="CD358" s="95">
        <v>0</v>
      </c>
      <c r="CE358" s="95">
        <v>119.69</v>
      </c>
      <c r="CF358" s="95">
        <v>0</v>
      </c>
      <c r="CG358" s="95">
        <v>0</v>
      </c>
      <c r="CH358" s="95">
        <v>0</v>
      </c>
      <c r="CI358" s="95">
        <v>11.56</v>
      </c>
      <c r="CJ358" s="95">
        <v>14000</v>
      </c>
      <c r="CK358" s="95">
        <v>0</v>
      </c>
      <c r="CL358" s="95">
        <v>0</v>
      </c>
    </row>
    <row r="359" spans="1:90" ht="13.2" customHeight="1" x14ac:dyDescent="0.25">
      <c r="A359" s="93" t="s">
        <v>333</v>
      </c>
      <c r="B359" s="94" t="s">
        <v>334</v>
      </c>
      <c r="C359" s="95">
        <v>390558.74</v>
      </c>
      <c r="D359" s="95">
        <v>0</v>
      </c>
      <c r="E359" s="95">
        <v>0</v>
      </c>
      <c r="F359" s="95">
        <v>69500</v>
      </c>
      <c r="G359" s="95">
        <v>0</v>
      </c>
      <c r="H359" s="95">
        <v>0</v>
      </c>
      <c r="I359" s="95">
        <v>117400</v>
      </c>
      <c r="J359" s="95">
        <v>0</v>
      </c>
      <c r="K359" s="95">
        <v>0</v>
      </c>
      <c r="L359" s="95">
        <v>0</v>
      </c>
      <c r="M359" s="95">
        <v>5189137.71</v>
      </c>
      <c r="N359" s="95">
        <v>0</v>
      </c>
      <c r="O359" s="95">
        <v>36743</v>
      </c>
      <c r="P359" s="95">
        <v>0</v>
      </c>
      <c r="Q359" s="95">
        <v>0</v>
      </c>
      <c r="R359" s="95">
        <v>0</v>
      </c>
      <c r="S359" s="95">
        <v>2967.44</v>
      </c>
      <c r="T359" s="95">
        <v>2570</v>
      </c>
      <c r="U359" s="95">
        <v>75262</v>
      </c>
      <c r="V359" s="95">
        <v>0</v>
      </c>
      <c r="W359" s="95">
        <v>520</v>
      </c>
      <c r="X359" s="95">
        <v>6158</v>
      </c>
      <c r="Y359" s="95">
        <v>0</v>
      </c>
      <c r="Z359" s="95">
        <v>172146</v>
      </c>
      <c r="AA359" s="95">
        <v>0</v>
      </c>
      <c r="AB359" s="95">
        <v>0</v>
      </c>
      <c r="AC359" s="95">
        <v>0</v>
      </c>
      <c r="AD359" s="95">
        <v>0</v>
      </c>
      <c r="AE359" s="95">
        <v>0</v>
      </c>
      <c r="AF359" s="95">
        <v>10000</v>
      </c>
      <c r="AG359" s="95">
        <v>0</v>
      </c>
      <c r="AH359" s="95">
        <v>0</v>
      </c>
      <c r="AI359" s="95">
        <v>0</v>
      </c>
      <c r="AJ359" s="95">
        <v>4518</v>
      </c>
      <c r="AK359" s="95">
        <v>2907782.57</v>
      </c>
      <c r="AL359" s="95">
        <v>0</v>
      </c>
      <c r="AM359" s="95">
        <v>30000</v>
      </c>
      <c r="AN359" s="95">
        <v>30000</v>
      </c>
      <c r="AO359" s="95">
        <v>30107</v>
      </c>
      <c r="AP359" s="95">
        <v>30000</v>
      </c>
      <c r="AQ359" s="95">
        <v>30000</v>
      </c>
      <c r="AR359" s="95">
        <v>3712.07</v>
      </c>
      <c r="AS359" s="95">
        <v>16100</v>
      </c>
      <c r="AT359" s="95">
        <v>30925.34</v>
      </c>
      <c r="AU359" s="95">
        <v>0</v>
      </c>
      <c r="AV359" s="95">
        <v>0</v>
      </c>
      <c r="AW359" s="95">
        <v>0</v>
      </c>
      <c r="AX359" s="95">
        <v>30044.44</v>
      </c>
      <c r="AY359" s="95">
        <v>0</v>
      </c>
      <c r="AZ359" s="95">
        <v>0</v>
      </c>
      <c r="BA359" s="95">
        <v>0</v>
      </c>
      <c r="BB359" s="95">
        <v>30840</v>
      </c>
      <c r="BC359" s="95">
        <v>0</v>
      </c>
      <c r="BD359" s="95">
        <v>0</v>
      </c>
      <c r="BE359" s="95">
        <v>0</v>
      </c>
      <c r="BF359" s="95">
        <v>0</v>
      </c>
      <c r="BG359" s="95">
        <v>697079</v>
      </c>
      <c r="BH359" s="95">
        <v>0</v>
      </c>
      <c r="BI359" s="95">
        <v>0</v>
      </c>
      <c r="BJ359" s="95">
        <v>0</v>
      </c>
      <c r="BK359" s="95">
        <v>0</v>
      </c>
      <c r="BL359" s="95">
        <v>0</v>
      </c>
      <c r="BM359" s="95">
        <v>367957</v>
      </c>
      <c r="BN359" s="95">
        <v>0</v>
      </c>
      <c r="BO359" s="95">
        <v>56.73</v>
      </c>
      <c r="BP359" s="95">
        <v>88230</v>
      </c>
      <c r="BQ359" s="95">
        <v>307605.09999999998</v>
      </c>
      <c r="BR359" s="95">
        <v>14344903.800000001</v>
      </c>
      <c r="BS359" s="95">
        <v>0</v>
      </c>
      <c r="BT359" s="95">
        <v>0</v>
      </c>
      <c r="BU359" s="95">
        <v>56728</v>
      </c>
      <c r="BV359" s="95">
        <v>0</v>
      </c>
      <c r="BW359" s="95">
        <v>15936</v>
      </c>
      <c r="BX359" s="95">
        <v>477522.96</v>
      </c>
      <c r="BY359" s="95">
        <v>167500</v>
      </c>
      <c r="BZ359" s="95">
        <v>0</v>
      </c>
      <c r="CA359" s="95">
        <v>0</v>
      </c>
      <c r="CB359" s="95">
        <v>553939.06000000006</v>
      </c>
      <c r="CC359" s="95">
        <v>0</v>
      </c>
      <c r="CD359" s="95">
        <v>15000</v>
      </c>
      <c r="CE359" s="95">
        <v>28547.94</v>
      </c>
      <c r="CF359" s="95">
        <v>106718</v>
      </c>
      <c r="CG359" s="95">
        <v>0</v>
      </c>
      <c r="CH359" s="95">
        <v>77747.67</v>
      </c>
      <c r="CI359" s="95">
        <v>0</v>
      </c>
      <c r="CJ359" s="95">
        <v>49876</v>
      </c>
      <c r="CK359" s="95">
        <v>0</v>
      </c>
      <c r="CL359" s="95">
        <v>17564</v>
      </c>
    </row>
    <row r="360" spans="1:90" ht="13.2" customHeight="1" x14ac:dyDescent="0.25">
      <c r="A360" s="93" t="s">
        <v>335</v>
      </c>
      <c r="B360" s="94" t="s">
        <v>336</v>
      </c>
      <c r="C360" s="95">
        <v>50000</v>
      </c>
      <c r="D360" s="95">
        <v>0</v>
      </c>
      <c r="E360" s="95">
        <v>0</v>
      </c>
      <c r="F360" s="95">
        <v>0</v>
      </c>
      <c r="G360" s="95">
        <v>0</v>
      </c>
      <c r="H360" s="95">
        <v>0</v>
      </c>
      <c r="I360" s="95">
        <v>0</v>
      </c>
      <c r="J360" s="95">
        <v>0</v>
      </c>
      <c r="K360" s="95">
        <v>0</v>
      </c>
      <c r="L360" s="95">
        <v>46200</v>
      </c>
      <c r="M360" s="95">
        <v>0</v>
      </c>
      <c r="N360" s="95">
        <v>0</v>
      </c>
      <c r="O360" s="95">
        <v>97329</v>
      </c>
      <c r="P360" s="95">
        <v>0</v>
      </c>
      <c r="Q360" s="95">
        <v>0</v>
      </c>
      <c r="R360" s="95">
        <v>0</v>
      </c>
      <c r="S360" s="95">
        <v>0</v>
      </c>
      <c r="T360" s="95">
        <v>0</v>
      </c>
      <c r="U360" s="95">
        <v>0</v>
      </c>
      <c r="V360" s="95">
        <v>0</v>
      </c>
      <c r="W360" s="95">
        <v>0</v>
      </c>
      <c r="X360" s="95">
        <v>0</v>
      </c>
      <c r="Y360" s="95">
        <v>0</v>
      </c>
      <c r="Z360" s="95">
        <v>0</v>
      </c>
      <c r="AA360" s="95">
        <v>0</v>
      </c>
      <c r="AB360" s="95">
        <v>0</v>
      </c>
      <c r="AC360" s="95">
        <v>0</v>
      </c>
      <c r="AD360" s="95">
        <v>0</v>
      </c>
      <c r="AE360" s="95">
        <v>0</v>
      </c>
      <c r="AF360" s="95">
        <v>0</v>
      </c>
      <c r="AG360" s="95">
        <v>0</v>
      </c>
      <c r="AH360" s="95">
        <v>0</v>
      </c>
      <c r="AI360" s="95">
        <v>0</v>
      </c>
      <c r="AJ360" s="95">
        <v>0</v>
      </c>
      <c r="AK360" s="95">
        <v>7600</v>
      </c>
      <c r="AL360" s="95">
        <v>0</v>
      </c>
      <c r="AM360" s="95">
        <v>0</v>
      </c>
      <c r="AN360" s="95">
        <v>0</v>
      </c>
      <c r="AO360" s="95">
        <v>0</v>
      </c>
      <c r="AP360" s="95">
        <v>0</v>
      </c>
      <c r="AQ360" s="95">
        <v>0</v>
      </c>
      <c r="AR360" s="95">
        <v>0</v>
      </c>
      <c r="AS360" s="95">
        <v>0</v>
      </c>
      <c r="AT360" s="95">
        <v>0</v>
      </c>
      <c r="AU360" s="95">
        <v>53691</v>
      </c>
      <c r="AV360" s="95">
        <v>0</v>
      </c>
      <c r="AW360" s="95">
        <v>0</v>
      </c>
      <c r="AX360" s="95">
        <v>19000</v>
      </c>
      <c r="AY360" s="95">
        <v>0</v>
      </c>
      <c r="AZ360" s="95">
        <v>0</v>
      </c>
      <c r="BA360" s="95">
        <v>0</v>
      </c>
      <c r="BB360" s="95">
        <v>0</v>
      </c>
      <c r="BC360" s="95">
        <v>0</v>
      </c>
      <c r="BD360" s="95">
        <v>0</v>
      </c>
      <c r="BE360" s="95">
        <v>0</v>
      </c>
      <c r="BF360" s="95">
        <v>0</v>
      </c>
      <c r="BG360" s="95">
        <v>213875</v>
      </c>
      <c r="BH360" s="95">
        <v>0</v>
      </c>
      <c r="BI360" s="95">
        <v>0</v>
      </c>
      <c r="BJ360" s="95">
        <v>6400</v>
      </c>
      <c r="BK360" s="95">
        <v>0</v>
      </c>
      <c r="BL360" s="95">
        <v>0</v>
      </c>
      <c r="BM360" s="95">
        <v>0</v>
      </c>
      <c r="BN360" s="95">
        <v>0</v>
      </c>
      <c r="BO360" s="95">
        <v>0</v>
      </c>
      <c r="BP360" s="95">
        <v>0</v>
      </c>
      <c r="BQ360" s="95">
        <v>0</v>
      </c>
      <c r="BR360" s="95">
        <v>0</v>
      </c>
      <c r="BS360" s="95">
        <v>9780</v>
      </c>
      <c r="BT360" s="95">
        <v>0</v>
      </c>
      <c r="BU360" s="95">
        <v>0</v>
      </c>
      <c r="BV360" s="95">
        <v>0</v>
      </c>
      <c r="BW360" s="95">
        <v>8735</v>
      </c>
      <c r="BX360" s="95">
        <v>33374</v>
      </c>
      <c r="BY360" s="95">
        <v>12000</v>
      </c>
      <c r="BZ360" s="95">
        <v>0</v>
      </c>
      <c r="CA360" s="95">
        <v>53950</v>
      </c>
      <c r="CB360" s="95">
        <v>0</v>
      </c>
      <c r="CC360" s="95">
        <v>0</v>
      </c>
      <c r="CD360" s="95">
        <v>58870</v>
      </c>
      <c r="CE360" s="95">
        <v>0</v>
      </c>
      <c r="CF360" s="95">
        <v>0</v>
      </c>
      <c r="CG360" s="95">
        <v>33582</v>
      </c>
      <c r="CH360" s="95">
        <v>0</v>
      </c>
      <c r="CI360" s="95">
        <v>0</v>
      </c>
      <c r="CJ360" s="95">
        <v>0</v>
      </c>
      <c r="CK360" s="95">
        <v>0</v>
      </c>
      <c r="CL360" s="95">
        <v>0</v>
      </c>
    </row>
    <row r="361" spans="1:90" ht="13.2" customHeight="1" x14ac:dyDescent="0.25">
      <c r="A361" s="93" t="s">
        <v>337</v>
      </c>
      <c r="B361" s="94" t="s">
        <v>338</v>
      </c>
      <c r="C361" s="95">
        <v>1081447.6200000001</v>
      </c>
      <c r="D361" s="95">
        <v>38862.870000000003</v>
      </c>
      <c r="E361" s="95">
        <v>38938.65</v>
      </c>
      <c r="F361" s="95">
        <v>26721.35</v>
      </c>
      <c r="G361" s="95">
        <v>7761.25</v>
      </c>
      <c r="H361" s="95">
        <v>27457.51</v>
      </c>
      <c r="I361" s="95">
        <v>67697.25</v>
      </c>
      <c r="J361" s="95">
        <v>97569.03</v>
      </c>
      <c r="K361" s="95">
        <v>14814.56</v>
      </c>
      <c r="L361" s="95">
        <v>20642.64</v>
      </c>
      <c r="M361" s="95">
        <v>29187.47</v>
      </c>
      <c r="N361" s="95">
        <v>2727.03</v>
      </c>
      <c r="O361" s="95">
        <v>241718.24</v>
      </c>
      <c r="P361" s="95">
        <v>13258.49</v>
      </c>
      <c r="Q361" s="95">
        <v>12354.7</v>
      </c>
      <c r="R361" s="95">
        <v>71907.95</v>
      </c>
      <c r="S361" s="95">
        <v>25561.25</v>
      </c>
      <c r="T361" s="95">
        <v>66238.81</v>
      </c>
      <c r="U361" s="95">
        <v>15541.93</v>
      </c>
      <c r="V361" s="95">
        <v>8128.95</v>
      </c>
      <c r="W361" s="95">
        <v>120201.61</v>
      </c>
      <c r="X361" s="95">
        <v>33558.58</v>
      </c>
      <c r="Y361" s="95">
        <v>16609.47</v>
      </c>
      <c r="Z361" s="95">
        <v>38340.14</v>
      </c>
      <c r="AA361" s="95">
        <v>16853.71</v>
      </c>
      <c r="AB361" s="95">
        <v>23403.53</v>
      </c>
      <c r="AC361" s="95">
        <v>26428.46</v>
      </c>
      <c r="AD361" s="95">
        <v>84203.69</v>
      </c>
      <c r="AE361" s="95">
        <v>53450.2</v>
      </c>
      <c r="AF361" s="95">
        <v>8512.14</v>
      </c>
      <c r="AG361" s="95">
        <v>15721.75</v>
      </c>
      <c r="AH361" s="95">
        <v>21467.96</v>
      </c>
      <c r="AI361" s="95">
        <v>33567.620000000003</v>
      </c>
      <c r="AJ361" s="95">
        <v>5536.04</v>
      </c>
      <c r="AK361" s="95">
        <v>635640.14</v>
      </c>
      <c r="AL361" s="95">
        <v>28381.83</v>
      </c>
      <c r="AM361" s="95">
        <v>22344.6</v>
      </c>
      <c r="AN361" s="95">
        <v>69289.45</v>
      </c>
      <c r="AO361" s="95">
        <v>89567.93</v>
      </c>
      <c r="AP361" s="95">
        <v>24543.25</v>
      </c>
      <c r="AQ361" s="95">
        <v>43211</v>
      </c>
      <c r="AR361" s="95">
        <v>154255.23000000001</v>
      </c>
      <c r="AS361" s="95">
        <v>26931.79</v>
      </c>
      <c r="AT361" s="95">
        <v>37605.47</v>
      </c>
      <c r="AU361" s="95">
        <v>64968.47</v>
      </c>
      <c r="AV361" s="95">
        <v>32945.339999999997</v>
      </c>
      <c r="AW361" s="95">
        <v>6916.09</v>
      </c>
      <c r="AX361" s="95">
        <v>53350.95</v>
      </c>
      <c r="AY361" s="95">
        <v>9594.59</v>
      </c>
      <c r="AZ361" s="95">
        <v>12941.45</v>
      </c>
      <c r="BA361" s="95">
        <v>174037.33</v>
      </c>
      <c r="BB361" s="95">
        <v>10052.1</v>
      </c>
      <c r="BC361" s="95">
        <v>431703.03</v>
      </c>
      <c r="BD361" s="95">
        <v>66629.070000000007</v>
      </c>
      <c r="BE361" s="95">
        <v>50993.68</v>
      </c>
      <c r="BF361" s="95">
        <v>80877.490000000005</v>
      </c>
      <c r="BG361" s="95">
        <v>475340.7</v>
      </c>
      <c r="BH361" s="95">
        <v>19682.259999999998</v>
      </c>
      <c r="BI361" s="95">
        <v>21646.799999999999</v>
      </c>
      <c r="BJ361" s="95">
        <v>37935.72</v>
      </c>
      <c r="BK361" s="95">
        <v>35519.300000000003</v>
      </c>
      <c r="BL361" s="95">
        <v>270475.46000000002</v>
      </c>
      <c r="BM361" s="95">
        <v>80684</v>
      </c>
      <c r="BN361" s="95">
        <v>19058.72</v>
      </c>
      <c r="BO361" s="95">
        <v>0</v>
      </c>
      <c r="BP361" s="95">
        <v>18592.060000000001</v>
      </c>
      <c r="BQ361" s="95">
        <v>61443.58</v>
      </c>
      <c r="BR361" s="95">
        <v>1015971.37</v>
      </c>
      <c r="BS361" s="95">
        <v>52258.39</v>
      </c>
      <c r="BT361" s="95">
        <v>33552.71</v>
      </c>
      <c r="BU361" s="95">
        <v>144305.45000000001</v>
      </c>
      <c r="BV361" s="95">
        <v>11235.01</v>
      </c>
      <c r="BW361" s="95">
        <v>21329.9</v>
      </c>
      <c r="BX361" s="95">
        <v>67579.460000000006</v>
      </c>
      <c r="BY361" s="95">
        <v>11336.33</v>
      </c>
      <c r="BZ361" s="95">
        <v>1248.29</v>
      </c>
      <c r="CA361" s="95">
        <v>47797.07</v>
      </c>
      <c r="CB361" s="95">
        <v>38996.03</v>
      </c>
      <c r="CC361" s="95">
        <v>36195.86</v>
      </c>
      <c r="CD361" s="95">
        <v>84116.4</v>
      </c>
      <c r="CE361" s="95">
        <v>34877.86</v>
      </c>
      <c r="CF361" s="95">
        <v>7995.24</v>
      </c>
      <c r="CG361" s="95">
        <v>45917.97</v>
      </c>
      <c r="CH361" s="95">
        <v>10268.469999999999</v>
      </c>
      <c r="CI361" s="95">
        <v>11396.25</v>
      </c>
      <c r="CJ361" s="95">
        <v>74563.929999999993</v>
      </c>
      <c r="CK361" s="95">
        <v>9362.86</v>
      </c>
      <c r="CL361" s="95">
        <v>7813.76</v>
      </c>
    </row>
    <row r="362" spans="1:90" ht="13.2" customHeight="1" x14ac:dyDescent="0.25">
      <c r="A362" s="93" t="s">
        <v>339</v>
      </c>
      <c r="B362" s="94" t="s">
        <v>1923</v>
      </c>
      <c r="C362" s="95">
        <v>0</v>
      </c>
      <c r="D362" s="95">
        <v>3000</v>
      </c>
      <c r="E362" s="95">
        <v>0</v>
      </c>
      <c r="F362" s="95">
        <v>22899.8</v>
      </c>
      <c r="G362" s="95">
        <v>0</v>
      </c>
      <c r="H362" s="95">
        <v>0</v>
      </c>
      <c r="I362" s="95">
        <v>0</v>
      </c>
      <c r="J362" s="95">
        <v>0</v>
      </c>
      <c r="K362" s="95">
        <v>0</v>
      </c>
      <c r="L362" s="95">
        <v>0</v>
      </c>
      <c r="M362" s="95">
        <v>0</v>
      </c>
      <c r="N362" s="95">
        <v>0</v>
      </c>
      <c r="O362" s="95">
        <v>0</v>
      </c>
      <c r="P362" s="95">
        <v>0</v>
      </c>
      <c r="Q362" s="95">
        <v>0</v>
      </c>
      <c r="R362" s="95">
        <v>52455.4</v>
      </c>
      <c r="S362" s="95">
        <v>0</v>
      </c>
      <c r="T362" s="95">
        <v>10447</v>
      </c>
      <c r="U362" s="95">
        <v>0</v>
      </c>
      <c r="V362" s="95">
        <v>0</v>
      </c>
      <c r="W362" s="95">
        <v>0</v>
      </c>
      <c r="X362" s="95">
        <v>18434</v>
      </c>
      <c r="Y362" s="95">
        <v>0</v>
      </c>
      <c r="Z362" s="95">
        <v>0</v>
      </c>
      <c r="AA362" s="95">
        <v>5360</v>
      </c>
      <c r="AB362" s="95">
        <v>0</v>
      </c>
      <c r="AC362" s="95">
        <v>0</v>
      </c>
      <c r="AD362" s="95">
        <v>31129.1</v>
      </c>
      <c r="AE362" s="95">
        <v>0</v>
      </c>
      <c r="AF362" s="95">
        <v>0</v>
      </c>
      <c r="AG362" s="95">
        <v>0</v>
      </c>
      <c r="AH362" s="95">
        <v>0</v>
      </c>
      <c r="AI362" s="95">
        <v>0</v>
      </c>
      <c r="AJ362" s="95">
        <v>270</v>
      </c>
      <c r="AK362" s="95">
        <v>0</v>
      </c>
      <c r="AL362" s="95">
        <v>0</v>
      </c>
      <c r="AM362" s="95">
        <v>0</v>
      </c>
      <c r="AN362" s="95">
        <v>7113.58</v>
      </c>
      <c r="AO362" s="95">
        <v>0</v>
      </c>
      <c r="AP362" s="95">
        <v>0</v>
      </c>
      <c r="AQ362" s="95">
        <v>0</v>
      </c>
      <c r="AR362" s="95">
        <v>0</v>
      </c>
      <c r="AS362" s="95">
        <v>0</v>
      </c>
      <c r="AT362" s="95">
        <v>0</v>
      </c>
      <c r="AU362" s="95">
        <v>0</v>
      </c>
      <c r="AV362" s="95">
        <v>0</v>
      </c>
      <c r="AW362" s="95">
        <v>0</v>
      </c>
      <c r="AX362" s="95">
        <v>0</v>
      </c>
      <c r="AY362" s="95">
        <v>0</v>
      </c>
      <c r="AZ362" s="95">
        <v>0</v>
      </c>
      <c r="BA362" s="95">
        <v>0</v>
      </c>
      <c r="BB362" s="95">
        <v>0</v>
      </c>
      <c r="BC362" s="95">
        <v>0</v>
      </c>
      <c r="BD362" s="95">
        <v>21330</v>
      </c>
      <c r="BE362" s="95">
        <v>0</v>
      </c>
      <c r="BF362" s="95">
        <v>0</v>
      </c>
      <c r="BG362" s="95">
        <v>0</v>
      </c>
      <c r="BH362" s="95">
        <v>0</v>
      </c>
      <c r="BI362" s="95">
        <v>0</v>
      </c>
      <c r="BJ362" s="95">
        <v>0</v>
      </c>
      <c r="BK362" s="95">
        <v>0</v>
      </c>
      <c r="BL362" s="95">
        <v>0</v>
      </c>
      <c r="BM362" s="95">
        <v>0</v>
      </c>
      <c r="BN362" s="95">
        <v>0</v>
      </c>
      <c r="BO362" s="95">
        <v>0</v>
      </c>
      <c r="BP362" s="95">
        <v>0</v>
      </c>
      <c r="BQ362" s="95">
        <v>0</v>
      </c>
      <c r="BR362" s="95">
        <v>0</v>
      </c>
      <c r="BS362" s="95">
        <v>0</v>
      </c>
      <c r="BT362" s="95">
        <v>0</v>
      </c>
      <c r="BU362" s="95">
        <v>0</v>
      </c>
      <c r="BV362" s="95">
        <v>0</v>
      </c>
      <c r="BW362" s="95">
        <v>0</v>
      </c>
      <c r="BX362" s="95">
        <v>0</v>
      </c>
      <c r="BY362" s="95">
        <v>0</v>
      </c>
      <c r="BZ362" s="95">
        <v>0</v>
      </c>
      <c r="CA362" s="95">
        <v>0</v>
      </c>
      <c r="CB362" s="95">
        <v>47043.61</v>
      </c>
      <c r="CC362" s="95">
        <v>0</v>
      </c>
      <c r="CD362" s="95">
        <v>20300</v>
      </c>
      <c r="CE362" s="95">
        <v>0</v>
      </c>
      <c r="CF362" s="95">
        <v>0</v>
      </c>
      <c r="CG362" s="95">
        <v>0</v>
      </c>
      <c r="CH362" s="95">
        <v>0</v>
      </c>
      <c r="CI362" s="95">
        <v>0</v>
      </c>
      <c r="CJ362" s="95">
        <v>0</v>
      </c>
      <c r="CK362" s="95">
        <v>6578</v>
      </c>
      <c r="CL362" s="95">
        <v>0</v>
      </c>
    </row>
    <row r="363" spans="1:90" ht="13.2" customHeight="1" x14ac:dyDescent="0.25">
      <c r="A363" s="93" t="s">
        <v>1220</v>
      </c>
      <c r="B363" s="94" t="s">
        <v>1924</v>
      </c>
      <c r="C363" s="95">
        <v>1104</v>
      </c>
      <c r="D363" s="95">
        <v>0</v>
      </c>
      <c r="E363" s="95">
        <v>0</v>
      </c>
      <c r="F363" s="95">
        <v>0</v>
      </c>
      <c r="G363" s="95">
        <v>0</v>
      </c>
      <c r="H363" s="95">
        <v>0</v>
      </c>
      <c r="I363" s="95">
        <v>0</v>
      </c>
      <c r="J363" s="95">
        <v>0</v>
      </c>
      <c r="K363" s="95">
        <v>0</v>
      </c>
      <c r="L363" s="95">
        <v>0</v>
      </c>
      <c r="M363" s="95">
        <v>0</v>
      </c>
      <c r="N363" s="95">
        <v>0</v>
      </c>
      <c r="O363" s="95">
        <v>0</v>
      </c>
      <c r="P363" s="95">
        <v>0</v>
      </c>
      <c r="Q363" s="95">
        <v>0</v>
      </c>
      <c r="R363" s="95">
        <v>0</v>
      </c>
      <c r="S363" s="95">
        <v>0</v>
      </c>
      <c r="T363" s="95">
        <v>0</v>
      </c>
      <c r="U363" s="95">
        <v>0</v>
      </c>
      <c r="V363" s="95">
        <v>0</v>
      </c>
      <c r="W363" s="95">
        <v>0</v>
      </c>
      <c r="X363" s="95">
        <v>0</v>
      </c>
      <c r="Y363" s="95">
        <v>0</v>
      </c>
      <c r="Z363" s="95">
        <v>0</v>
      </c>
      <c r="AA363" s="95">
        <v>0</v>
      </c>
      <c r="AB363" s="95">
        <v>0</v>
      </c>
      <c r="AC363" s="95">
        <v>0</v>
      </c>
      <c r="AD363" s="95">
        <v>0</v>
      </c>
      <c r="AE363" s="95">
        <v>0</v>
      </c>
      <c r="AF363" s="95">
        <v>0</v>
      </c>
      <c r="AG363" s="95">
        <v>0</v>
      </c>
      <c r="AH363" s="95">
        <v>0</v>
      </c>
      <c r="AI363" s="95">
        <v>0</v>
      </c>
      <c r="AJ363" s="95">
        <v>0</v>
      </c>
      <c r="AK363" s="95">
        <v>0</v>
      </c>
      <c r="AL363" s="95">
        <v>0</v>
      </c>
      <c r="AM363" s="95">
        <v>0</v>
      </c>
      <c r="AN363" s="95">
        <v>0</v>
      </c>
      <c r="AO363" s="95">
        <v>0</v>
      </c>
      <c r="AP363" s="95">
        <v>0</v>
      </c>
      <c r="AQ363" s="95">
        <v>0</v>
      </c>
      <c r="AR363" s="95">
        <v>8237</v>
      </c>
      <c r="AS363" s="95">
        <v>0</v>
      </c>
      <c r="AT363" s="95">
        <v>0</v>
      </c>
      <c r="AU363" s="95">
        <v>0</v>
      </c>
      <c r="AV363" s="95">
        <v>0</v>
      </c>
      <c r="AW363" s="95">
        <v>0</v>
      </c>
      <c r="AX363" s="95">
        <v>0</v>
      </c>
      <c r="AY363" s="95">
        <v>0</v>
      </c>
      <c r="AZ363" s="95">
        <v>0</v>
      </c>
      <c r="BA363" s="95">
        <v>0</v>
      </c>
      <c r="BB363" s="95">
        <v>0</v>
      </c>
      <c r="BC363" s="95">
        <v>0</v>
      </c>
      <c r="BD363" s="95">
        <v>0</v>
      </c>
      <c r="BE363" s="95">
        <v>0</v>
      </c>
      <c r="BF363" s="95">
        <v>0</v>
      </c>
      <c r="BG363" s="95">
        <v>0</v>
      </c>
      <c r="BH363" s="95">
        <v>0</v>
      </c>
      <c r="BI363" s="95">
        <v>0</v>
      </c>
      <c r="BJ363" s="95">
        <v>0</v>
      </c>
      <c r="BK363" s="95">
        <v>0</v>
      </c>
      <c r="BL363" s="95">
        <v>0</v>
      </c>
      <c r="BM363" s="95">
        <v>0</v>
      </c>
      <c r="BN363" s="95">
        <v>0</v>
      </c>
      <c r="BO363" s="95">
        <v>0</v>
      </c>
      <c r="BP363" s="95">
        <v>0</v>
      </c>
      <c r="BQ363" s="95">
        <v>0</v>
      </c>
      <c r="BR363" s="121">
        <v>0</v>
      </c>
      <c r="BS363" s="121">
        <v>0</v>
      </c>
      <c r="BT363" s="95">
        <v>0</v>
      </c>
      <c r="BU363" s="121">
        <v>0</v>
      </c>
      <c r="BV363" s="95">
        <v>0</v>
      </c>
      <c r="BW363" s="95">
        <v>0</v>
      </c>
      <c r="BX363" s="121">
        <v>0</v>
      </c>
      <c r="BY363" s="121">
        <v>0</v>
      </c>
      <c r="BZ363" s="95">
        <v>0</v>
      </c>
      <c r="CA363" s="95">
        <v>0</v>
      </c>
      <c r="CB363" s="121">
        <v>0</v>
      </c>
      <c r="CC363" s="95">
        <v>0</v>
      </c>
      <c r="CD363" s="95">
        <v>0</v>
      </c>
      <c r="CE363" s="121">
        <v>0</v>
      </c>
      <c r="CF363" s="95">
        <v>0</v>
      </c>
      <c r="CG363" s="95">
        <v>0</v>
      </c>
      <c r="CH363" s="121">
        <v>0</v>
      </c>
      <c r="CI363" s="95">
        <v>0</v>
      </c>
      <c r="CJ363" s="121">
        <v>0</v>
      </c>
      <c r="CK363" s="95">
        <v>0</v>
      </c>
      <c r="CL363" s="121">
        <v>0</v>
      </c>
    </row>
    <row r="364" spans="1:90" ht="13.2" customHeight="1" x14ac:dyDescent="0.25">
      <c r="A364" s="93" t="s">
        <v>1221</v>
      </c>
      <c r="B364" s="94" t="s">
        <v>1925</v>
      </c>
      <c r="C364" s="95">
        <v>189812</v>
      </c>
      <c r="D364" s="95">
        <v>0</v>
      </c>
      <c r="E364" s="95">
        <v>19136</v>
      </c>
      <c r="F364" s="95">
        <v>16941</v>
      </c>
      <c r="G364" s="95">
        <v>17080</v>
      </c>
      <c r="H364" s="95">
        <v>25883</v>
      </c>
      <c r="I364" s="95">
        <v>21195</v>
      </c>
      <c r="J364" s="95">
        <v>91961</v>
      </c>
      <c r="K364" s="95">
        <v>21902</v>
      </c>
      <c r="L364" s="95">
        <v>2588</v>
      </c>
      <c r="M364" s="95">
        <v>45546</v>
      </c>
      <c r="N364" s="95">
        <v>9319</v>
      </c>
      <c r="O364" s="95">
        <v>232</v>
      </c>
      <c r="P364" s="95">
        <v>27647</v>
      </c>
      <c r="Q364" s="95">
        <v>29975</v>
      </c>
      <c r="R364" s="95">
        <v>0</v>
      </c>
      <c r="S364" s="95">
        <v>28085</v>
      </c>
      <c r="T364" s="95">
        <v>24323</v>
      </c>
      <c r="U364" s="95">
        <v>20886</v>
      </c>
      <c r="V364" s="95">
        <v>16416.04</v>
      </c>
      <c r="W364" s="95">
        <v>0</v>
      </c>
      <c r="X364" s="95">
        <v>20477</v>
      </c>
      <c r="Y364" s="95">
        <v>47283</v>
      </c>
      <c r="Z364" s="95">
        <v>20118</v>
      </c>
      <c r="AA364" s="95">
        <v>10407</v>
      </c>
      <c r="AB364" s="95">
        <v>0</v>
      </c>
      <c r="AC364" s="95">
        <v>0</v>
      </c>
      <c r="AD364" s="95">
        <v>48655</v>
      </c>
      <c r="AE364" s="95">
        <v>0</v>
      </c>
      <c r="AF364" s="95">
        <v>21663</v>
      </c>
      <c r="AG364" s="95">
        <v>0</v>
      </c>
      <c r="AH364" s="95">
        <v>34191</v>
      </c>
      <c r="AI364" s="95">
        <v>22130</v>
      </c>
      <c r="AJ364" s="95">
        <v>0</v>
      </c>
      <c r="AK364" s="95">
        <v>0</v>
      </c>
      <c r="AL364" s="95">
        <v>0</v>
      </c>
      <c r="AM364" s="95">
        <v>0</v>
      </c>
      <c r="AN364" s="95">
        <v>0</v>
      </c>
      <c r="AO364" s="95">
        <v>49255</v>
      </c>
      <c r="AP364" s="95">
        <v>0</v>
      </c>
      <c r="AQ364" s="95">
        <v>0</v>
      </c>
      <c r="AR364" s="95">
        <v>90906</v>
      </c>
      <c r="AS364" s="95">
        <v>30776</v>
      </c>
      <c r="AT364" s="95">
        <v>68536</v>
      </c>
      <c r="AU364" s="95">
        <v>50899</v>
      </c>
      <c r="AV364" s="95">
        <v>0</v>
      </c>
      <c r="AW364" s="95">
        <v>19098</v>
      </c>
      <c r="AX364" s="95">
        <v>0</v>
      </c>
      <c r="AY364" s="95">
        <v>2986</v>
      </c>
      <c r="AZ364" s="95">
        <v>0</v>
      </c>
      <c r="BA364" s="95">
        <v>0</v>
      </c>
      <c r="BB364" s="95">
        <v>0</v>
      </c>
      <c r="BC364" s="95">
        <v>0</v>
      </c>
      <c r="BD364" s="95">
        <v>46975</v>
      </c>
      <c r="BE364" s="95">
        <v>19765</v>
      </c>
      <c r="BF364" s="95">
        <v>22214</v>
      </c>
      <c r="BG364" s="95">
        <v>208466</v>
      </c>
      <c r="BH364" s="95">
        <v>4313</v>
      </c>
      <c r="BI364" s="95">
        <v>0</v>
      </c>
      <c r="BJ364" s="95">
        <v>11410</v>
      </c>
      <c r="BK364" s="95">
        <v>0</v>
      </c>
      <c r="BL364" s="95">
        <v>0</v>
      </c>
      <c r="BM364" s="95">
        <v>36686</v>
      </c>
      <c r="BN364" s="95">
        <v>25645</v>
      </c>
      <c r="BO364" s="95">
        <v>87799.28</v>
      </c>
      <c r="BP364" s="95">
        <v>0</v>
      </c>
      <c r="BQ364" s="95">
        <v>45185.45</v>
      </c>
      <c r="BR364" s="121">
        <v>0</v>
      </c>
      <c r="BS364" s="121">
        <v>35387</v>
      </c>
      <c r="BT364" s="95">
        <v>0</v>
      </c>
      <c r="BU364" s="121">
        <v>107995</v>
      </c>
      <c r="BV364" s="95">
        <v>0</v>
      </c>
      <c r="BW364" s="95">
        <v>24195.5</v>
      </c>
      <c r="BX364" s="121">
        <v>0</v>
      </c>
      <c r="BY364" s="121">
        <v>0</v>
      </c>
      <c r="BZ364" s="95">
        <v>0</v>
      </c>
      <c r="CA364" s="121">
        <v>0</v>
      </c>
      <c r="CB364" s="121">
        <v>0</v>
      </c>
      <c r="CC364" s="95">
        <v>109049</v>
      </c>
      <c r="CD364" s="121">
        <v>36728</v>
      </c>
      <c r="CE364" s="121">
        <v>69540</v>
      </c>
      <c r="CF364" s="95">
        <v>18788</v>
      </c>
      <c r="CG364" s="95">
        <v>23416</v>
      </c>
      <c r="CH364" s="121">
        <v>63</v>
      </c>
      <c r="CI364" s="95">
        <v>0</v>
      </c>
      <c r="CJ364" s="121">
        <v>82979</v>
      </c>
      <c r="CK364" s="121">
        <v>19613</v>
      </c>
      <c r="CL364" s="121">
        <v>0</v>
      </c>
    </row>
    <row r="365" spans="1:90" ht="13.2" customHeight="1" x14ac:dyDescent="0.25">
      <c r="A365" s="93" t="s">
        <v>340</v>
      </c>
      <c r="B365" s="94" t="s">
        <v>341</v>
      </c>
      <c r="C365" s="95">
        <v>19312427.539999999</v>
      </c>
      <c r="D365" s="95">
        <v>0</v>
      </c>
      <c r="E365" s="95">
        <v>0</v>
      </c>
      <c r="F365" s="95">
        <v>0</v>
      </c>
      <c r="G365" s="95">
        <v>281857.89</v>
      </c>
      <c r="H365" s="95">
        <v>57704.55</v>
      </c>
      <c r="I365" s="95">
        <v>-68750</v>
      </c>
      <c r="J365" s="95">
        <v>0</v>
      </c>
      <c r="K365" s="95">
        <v>0</v>
      </c>
      <c r="L365" s="95">
        <v>0</v>
      </c>
      <c r="M365" s="95">
        <v>0</v>
      </c>
      <c r="N365" s="95">
        <v>0</v>
      </c>
      <c r="O365" s="95">
        <v>28726993.609999999</v>
      </c>
      <c r="P365" s="95">
        <v>0</v>
      </c>
      <c r="Q365" s="95">
        <v>2596606.92</v>
      </c>
      <c r="R365" s="95">
        <v>7310754.79</v>
      </c>
      <c r="S365" s="95">
        <v>2029825.75</v>
      </c>
      <c r="T365" s="95">
        <v>2873637.74</v>
      </c>
      <c r="U365" s="95">
        <v>3719539.88</v>
      </c>
      <c r="V365" s="95">
        <v>12000</v>
      </c>
      <c r="W365" s="95">
        <v>19824908.280000001</v>
      </c>
      <c r="X365" s="95">
        <v>3016185.41</v>
      </c>
      <c r="Y365" s="95">
        <v>0</v>
      </c>
      <c r="Z365" s="95">
        <v>0</v>
      </c>
      <c r="AA365" s="95">
        <v>1967413.12</v>
      </c>
      <c r="AB365" s="95">
        <v>2806378.25</v>
      </c>
      <c r="AC365" s="95">
        <v>0</v>
      </c>
      <c r="AD365" s="95">
        <v>0</v>
      </c>
      <c r="AE365" s="95">
        <v>4086595.27</v>
      </c>
      <c r="AF365" s="95">
        <v>3627750.29</v>
      </c>
      <c r="AG365" s="95">
        <v>0</v>
      </c>
      <c r="AH365" s="95">
        <v>0</v>
      </c>
      <c r="AI365" s="95">
        <v>0</v>
      </c>
      <c r="AJ365" s="95">
        <v>1508142.25</v>
      </c>
      <c r="AK365" s="95">
        <v>0</v>
      </c>
      <c r="AL365" s="95">
        <v>0</v>
      </c>
      <c r="AM365" s="95">
        <v>0</v>
      </c>
      <c r="AN365" s="95">
        <v>0</v>
      </c>
      <c r="AO365" s="95">
        <v>0</v>
      </c>
      <c r="AP365" s="95">
        <v>0</v>
      </c>
      <c r="AQ365" s="95">
        <v>0</v>
      </c>
      <c r="AR365" s="95">
        <v>0</v>
      </c>
      <c r="AS365" s="95">
        <v>0</v>
      </c>
      <c r="AT365" s="95">
        <v>0</v>
      </c>
      <c r="AU365" s="95">
        <v>0</v>
      </c>
      <c r="AV365" s="95">
        <v>0</v>
      </c>
      <c r="AW365" s="95">
        <v>0</v>
      </c>
      <c r="AX365" s="95">
        <v>0</v>
      </c>
      <c r="AY365" s="95">
        <v>0</v>
      </c>
      <c r="AZ365" s="95">
        <v>0</v>
      </c>
      <c r="BA365" s="95">
        <v>0</v>
      </c>
      <c r="BB365" s="95">
        <v>0</v>
      </c>
      <c r="BC365" s="95">
        <v>22396709.449999999</v>
      </c>
      <c r="BD365" s="95">
        <v>17228740.93</v>
      </c>
      <c r="BE365" s="95">
        <v>0</v>
      </c>
      <c r="BF365" s="95">
        <v>0</v>
      </c>
      <c r="BG365" s="95">
        <v>11737207.300000001</v>
      </c>
      <c r="BH365" s="95">
        <v>500000</v>
      </c>
      <c r="BI365" s="95">
        <v>0</v>
      </c>
      <c r="BJ365" s="95">
        <v>684067</v>
      </c>
      <c r="BK365" s="95">
        <v>0</v>
      </c>
      <c r="BL365" s="95">
        <v>0</v>
      </c>
      <c r="BM365" s="95">
        <v>0</v>
      </c>
      <c r="BN365" s="95">
        <v>0</v>
      </c>
      <c r="BO365" s="95">
        <v>0</v>
      </c>
      <c r="BP365" s="95">
        <v>0</v>
      </c>
      <c r="BQ365" s="95">
        <v>0</v>
      </c>
      <c r="BR365" s="95">
        <v>77679672.870000005</v>
      </c>
      <c r="BS365" s="95">
        <v>29436337.949999999</v>
      </c>
      <c r="BT365" s="95">
        <v>24956136.390000001</v>
      </c>
      <c r="BU365" s="95">
        <v>43585529.939999998</v>
      </c>
      <c r="BV365" s="95">
        <v>4722357.03</v>
      </c>
      <c r="BW365" s="95">
        <v>0</v>
      </c>
      <c r="BX365" s="95">
        <v>33468598.460000001</v>
      </c>
      <c r="BY365" s="95">
        <v>12077718.720000001</v>
      </c>
      <c r="BZ365" s="95">
        <v>0</v>
      </c>
      <c r="CA365" s="95">
        <v>7595346.9800000004</v>
      </c>
      <c r="CB365" s="95">
        <v>25038559.079999998</v>
      </c>
      <c r="CC365" s="95">
        <v>43684297.939999998</v>
      </c>
      <c r="CD365" s="95">
        <v>23456268.960000001</v>
      </c>
      <c r="CE365" s="95">
        <v>26194152.09</v>
      </c>
      <c r="CF365" s="95">
        <v>0</v>
      </c>
      <c r="CG365" s="95">
        <v>10467010.08</v>
      </c>
      <c r="CH365" s="95">
        <v>257728.47</v>
      </c>
      <c r="CI365" s="95">
        <v>6527551.2699999996</v>
      </c>
      <c r="CJ365" s="95">
        <v>1892305</v>
      </c>
      <c r="CK365" s="95">
        <v>0</v>
      </c>
      <c r="CL365" s="95">
        <v>239650.24</v>
      </c>
    </row>
    <row r="366" spans="1:90" s="92" customFormat="1" ht="13.2" customHeight="1" x14ac:dyDescent="0.25">
      <c r="A366" s="89" t="s">
        <v>342</v>
      </c>
      <c r="B366" s="90" t="s">
        <v>343</v>
      </c>
      <c r="C366" s="91">
        <v>14238333.01</v>
      </c>
      <c r="D366" s="91">
        <v>0</v>
      </c>
      <c r="E366" s="91">
        <v>0</v>
      </c>
      <c r="F366" s="91">
        <v>0</v>
      </c>
      <c r="G366" s="91">
        <v>0</v>
      </c>
      <c r="H366" s="91">
        <v>0</v>
      </c>
      <c r="I366" s="91">
        <v>568028.44999999995</v>
      </c>
      <c r="J366" s="91">
        <v>0</v>
      </c>
      <c r="K366" s="91">
        <v>0</v>
      </c>
      <c r="L366" s="91">
        <v>42278.97</v>
      </c>
      <c r="M366" s="91">
        <v>2456409.06</v>
      </c>
      <c r="N366" s="91">
        <v>0</v>
      </c>
      <c r="O366" s="91">
        <v>2308001</v>
      </c>
      <c r="P366" s="91">
        <v>1026200</v>
      </c>
      <c r="Q366" s="91">
        <v>0</v>
      </c>
      <c r="R366" s="91">
        <v>230400</v>
      </c>
      <c r="S366" s="91">
        <v>0</v>
      </c>
      <c r="T366" s="91">
        <v>943600</v>
      </c>
      <c r="U366" s="91">
        <v>34000</v>
      </c>
      <c r="V366" s="91">
        <v>1587650.35</v>
      </c>
      <c r="W366" s="91">
        <v>0</v>
      </c>
      <c r="X366" s="91">
        <v>0</v>
      </c>
      <c r="Y366" s="91">
        <v>0</v>
      </c>
      <c r="Z366" s="91">
        <v>0</v>
      </c>
      <c r="AA366" s="91">
        <v>0</v>
      </c>
      <c r="AB366" s="91">
        <v>0</v>
      </c>
      <c r="AC366" s="91">
        <v>0</v>
      </c>
      <c r="AD366" s="91">
        <v>3247576</v>
      </c>
      <c r="AE366" s="91">
        <v>0</v>
      </c>
      <c r="AF366" s="91">
        <v>0</v>
      </c>
      <c r="AG366" s="91">
        <v>0</v>
      </c>
      <c r="AH366" s="91">
        <v>2862729.15</v>
      </c>
      <c r="AI366" s="91">
        <v>0</v>
      </c>
      <c r="AJ366" s="91">
        <v>0</v>
      </c>
      <c r="AK366" s="91">
        <v>331034.5</v>
      </c>
      <c r="AL366" s="91">
        <v>1644.8</v>
      </c>
      <c r="AM366" s="91">
        <v>6000</v>
      </c>
      <c r="AN366" s="91">
        <v>482900</v>
      </c>
      <c r="AO366" s="91">
        <v>146513.67000000001</v>
      </c>
      <c r="AP366" s="91">
        <v>0</v>
      </c>
      <c r="AQ366" s="91">
        <v>0</v>
      </c>
      <c r="AR366" s="91">
        <v>522000</v>
      </c>
      <c r="AS366" s="91">
        <v>2139.9</v>
      </c>
      <c r="AT366" s="91">
        <v>8461.48</v>
      </c>
      <c r="AU366" s="91">
        <v>0</v>
      </c>
      <c r="AV366" s="91">
        <v>2663.06</v>
      </c>
      <c r="AW366" s="91">
        <v>18152.189999999999</v>
      </c>
      <c r="AX366" s="91">
        <v>0</v>
      </c>
      <c r="AY366" s="91">
        <v>4810.8900000000003</v>
      </c>
      <c r="AZ366" s="91">
        <v>0</v>
      </c>
      <c r="BA366" s="91">
        <v>920400</v>
      </c>
      <c r="BB366" s="91">
        <v>236121.94</v>
      </c>
      <c r="BC366" s="91">
        <v>18780693.75</v>
      </c>
      <c r="BD366" s="91">
        <v>2497084.63</v>
      </c>
      <c r="BE366" s="91">
        <v>2027953.11</v>
      </c>
      <c r="BF366" s="91">
        <v>648800</v>
      </c>
      <c r="BG366" s="91">
        <v>0</v>
      </c>
      <c r="BH366" s="91">
        <v>0</v>
      </c>
      <c r="BI366" s="91">
        <v>1481730.67</v>
      </c>
      <c r="BJ366" s="91">
        <v>2687486.27</v>
      </c>
      <c r="BK366" s="91">
        <v>1929852.24</v>
      </c>
      <c r="BL366" s="91">
        <v>4239491.04</v>
      </c>
      <c r="BM366" s="91">
        <v>0</v>
      </c>
      <c r="BN366" s="91">
        <v>0</v>
      </c>
      <c r="BO366" s="91">
        <v>0</v>
      </c>
      <c r="BP366" s="91">
        <v>0</v>
      </c>
      <c r="BQ366" s="91">
        <v>1427095.5</v>
      </c>
      <c r="BR366" s="91">
        <v>7672062.8200000003</v>
      </c>
      <c r="BS366" s="91">
        <v>0</v>
      </c>
      <c r="BT366" s="91">
        <v>0</v>
      </c>
      <c r="BU366" s="120">
        <v>0</v>
      </c>
      <c r="BV366" s="91">
        <v>0</v>
      </c>
      <c r="BW366" s="91">
        <v>0</v>
      </c>
      <c r="BX366" s="91">
        <v>0</v>
      </c>
      <c r="BY366" s="91">
        <v>0</v>
      </c>
      <c r="BZ366" s="91">
        <v>1971253.85</v>
      </c>
      <c r="CA366" s="91">
        <v>0</v>
      </c>
      <c r="CB366" s="120">
        <v>0</v>
      </c>
      <c r="CC366" s="91">
        <v>0</v>
      </c>
      <c r="CD366" s="91">
        <v>1743743.63</v>
      </c>
      <c r="CE366" s="91">
        <v>0</v>
      </c>
      <c r="CF366" s="91">
        <v>4865611.66</v>
      </c>
      <c r="CG366" s="91">
        <v>2873874.1</v>
      </c>
      <c r="CH366" s="91">
        <v>544494.51</v>
      </c>
      <c r="CI366" s="91">
        <v>0</v>
      </c>
      <c r="CJ366" s="91">
        <v>0</v>
      </c>
      <c r="CK366" s="91">
        <v>0</v>
      </c>
      <c r="CL366" s="91">
        <v>2122778.0099999998</v>
      </c>
    </row>
    <row r="367" spans="1:90" ht="13.2" customHeight="1" x14ac:dyDescent="0.25">
      <c r="A367" s="93" t="s">
        <v>344</v>
      </c>
      <c r="B367" s="94" t="s">
        <v>345</v>
      </c>
      <c r="C367" s="95">
        <v>2954367.99</v>
      </c>
      <c r="D367" s="95">
        <v>1287340.8500000001</v>
      </c>
      <c r="E367" s="95">
        <v>543047.9</v>
      </c>
      <c r="F367" s="95">
        <v>133594.48000000001</v>
      </c>
      <c r="G367" s="95">
        <v>321805.15000000002</v>
      </c>
      <c r="H367" s="95">
        <v>750000</v>
      </c>
      <c r="I367" s="95">
        <v>1062990.2</v>
      </c>
      <c r="J367" s="95">
        <v>1124820.6100000001</v>
      </c>
      <c r="K367" s="95">
        <v>1078346.79</v>
      </c>
      <c r="L367" s="95">
        <v>1981204.58</v>
      </c>
      <c r="M367" s="95">
        <v>4248660.2</v>
      </c>
      <c r="N367" s="95">
        <v>0</v>
      </c>
      <c r="O367" s="95">
        <v>0</v>
      </c>
      <c r="P367" s="95">
        <v>607188.98</v>
      </c>
      <c r="Q367" s="95">
        <v>471606</v>
      </c>
      <c r="R367" s="95">
        <v>3656932.84</v>
      </c>
      <c r="S367" s="95">
        <v>510774.04</v>
      </c>
      <c r="T367" s="95">
        <v>976049.63</v>
      </c>
      <c r="U367" s="95">
        <v>318700.15999999997</v>
      </c>
      <c r="V367" s="95">
        <v>184932.5</v>
      </c>
      <c r="W367" s="95">
        <v>2726414.35</v>
      </c>
      <c r="X367" s="95">
        <v>326613.93</v>
      </c>
      <c r="Y367" s="95">
        <v>0</v>
      </c>
      <c r="Z367" s="95">
        <v>1339592.8700000001</v>
      </c>
      <c r="AA367" s="95">
        <v>308901.34000000003</v>
      </c>
      <c r="AB367" s="95">
        <v>29303.1</v>
      </c>
      <c r="AC367" s="95">
        <v>572128.62</v>
      </c>
      <c r="AD367" s="95">
        <v>788737.04</v>
      </c>
      <c r="AE367" s="95">
        <v>244900.27</v>
      </c>
      <c r="AF367" s="95">
        <v>304130.86</v>
      </c>
      <c r="AG367" s="95">
        <v>185607.08</v>
      </c>
      <c r="AH367" s="95">
        <v>1866302.12</v>
      </c>
      <c r="AI367" s="95">
        <v>1066233.05</v>
      </c>
      <c r="AJ367" s="95">
        <v>297208.53000000003</v>
      </c>
      <c r="AK367" s="95">
        <v>0</v>
      </c>
      <c r="AL367" s="95">
        <v>1209630.08</v>
      </c>
      <c r="AM367" s="95">
        <v>0</v>
      </c>
      <c r="AN367" s="95">
        <v>270676.52</v>
      </c>
      <c r="AO367" s="95">
        <v>7638.67</v>
      </c>
      <c r="AP367" s="95">
        <v>0</v>
      </c>
      <c r="AQ367" s="95">
        <v>0</v>
      </c>
      <c r="AR367" s="95">
        <v>2837173.09</v>
      </c>
      <c r="AS367" s="95">
        <v>273829.78000000003</v>
      </c>
      <c r="AT367" s="95">
        <v>298462.2</v>
      </c>
      <c r="AU367" s="95">
        <v>328468.67</v>
      </c>
      <c r="AV367" s="95">
        <v>0</v>
      </c>
      <c r="AW367" s="95">
        <v>685210.4</v>
      </c>
      <c r="AX367" s="95">
        <v>0</v>
      </c>
      <c r="AY367" s="95">
        <v>0</v>
      </c>
      <c r="AZ367" s="95">
        <v>0</v>
      </c>
      <c r="BA367" s="95">
        <v>474864.75</v>
      </c>
      <c r="BB367" s="95">
        <v>0</v>
      </c>
      <c r="BC367" s="95">
        <v>391664.15</v>
      </c>
      <c r="BD367" s="95">
        <v>0</v>
      </c>
      <c r="BE367" s="95">
        <v>459490</v>
      </c>
      <c r="BF367" s="95">
        <v>230478.69</v>
      </c>
      <c r="BG367" s="95">
        <v>722482.05</v>
      </c>
      <c r="BH367" s="95">
        <v>1970165.68</v>
      </c>
      <c r="BI367" s="95">
        <v>54775.040000000001</v>
      </c>
      <c r="BJ367" s="95">
        <v>2977968.4</v>
      </c>
      <c r="BK367" s="95">
        <v>296542.57</v>
      </c>
      <c r="BL367" s="95">
        <v>0</v>
      </c>
      <c r="BM367" s="95">
        <v>0</v>
      </c>
      <c r="BN367" s="95">
        <v>2265588.4700000002</v>
      </c>
      <c r="BO367" s="95">
        <v>3624555.72</v>
      </c>
      <c r="BP367" s="95">
        <v>2661513.2799999998</v>
      </c>
      <c r="BQ367" s="95">
        <v>1443002.03</v>
      </c>
      <c r="BR367" s="95">
        <v>0</v>
      </c>
      <c r="BS367" s="121">
        <v>0</v>
      </c>
      <c r="BT367" s="121">
        <v>0</v>
      </c>
      <c r="BU367" s="121">
        <v>1676768.06</v>
      </c>
      <c r="BV367" s="121">
        <v>0</v>
      </c>
      <c r="BW367" s="121">
        <v>3770899.63</v>
      </c>
      <c r="BX367" s="121">
        <v>0</v>
      </c>
      <c r="BY367" s="121">
        <v>0</v>
      </c>
      <c r="BZ367" s="121">
        <v>0</v>
      </c>
      <c r="CA367" s="121">
        <v>1579714.96</v>
      </c>
      <c r="CB367" s="95">
        <v>512472.43</v>
      </c>
      <c r="CC367" s="121">
        <v>0</v>
      </c>
      <c r="CD367" s="121">
        <v>0</v>
      </c>
      <c r="CE367" s="121">
        <v>1554111.29</v>
      </c>
      <c r="CF367" s="121">
        <v>2049227.2</v>
      </c>
      <c r="CG367" s="121">
        <v>199656.71</v>
      </c>
      <c r="CH367" s="121">
        <v>1032673.18</v>
      </c>
      <c r="CI367" s="95">
        <v>7385.7</v>
      </c>
      <c r="CJ367" s="121">
        <v>1737945.92</v>
      </c>
      <c r="CK367" s="121">
        <v>441670.3</v>
      </c>
      <c r="CL367" s="121">
        <v>1301010.98</v>
      </c>
    </row>
    <row r="368" spans="1:90" ht="13.2" customHeight="1" x14ac:dyDescent="0.25">
      <c r="A368" s="93" t="s">
        <v>346</v>
      </c>
      <c r="B368" s="94" t="s">
        <v>347</v>
      </c>
      <c r="C368" s="95">
        <v>66180</v>
      </c>
      <c r="D368" s="95">
        <v>1140000</v>
      </c>
      <c r="E368" s="95">
        <v>2565000</v>
      </c>
      <c r="F368" s="95">
        <v>1030000</v>
      </c>
      <c r="G368" s="95">
        <v>1380000</v>
      </c>
      <c r="H368" s="95">
        <v>1290000</v>
      </c>
      <c r="I368" s="95">
        <v>1026000</v>
      </c>
      <c r="J368" s="95">
        <v>0</v>
      </c>
      <c r="K368" s="95">
        <v>1419000</v>
      </c>
      <c r="L368" s="95">
        <v>3540000</v>
      </c>
      <c r="M368" s="95">
        <v>1935000</v>
      </c>
      <c r="N368" s="95">
        <v>0</v>
      </c>
      <c r="O368" s="95">
        <v>0</v>
      </c>
      <c r="P368" s="95">
        <v>0</v>
      </c>
      <c r="Q368" s="95">
        <v>0</v>
      </c>
      <c r="R368" s="95">
        <v>3724200</v>
      </c>
      <c r="S368" s="95">
        <v>0</v>
      </c>
      <c r="T368" s="95">
        <v>675000</v>
      </c>
      <c r="U368" s="95">
        <v>0</v>
      </c>
      <c r="V368" s="95">
        <v>528000</v>
      </c>
      <c r="W368" s="95">
        <v>21666870.960000001</v>
      </c>
      <c r="X368" s="95">
        <v>1963850</v>
      </c>
      <c r="Y368" s="95">
        <v>0</v>
      </c>
      <c r="Z368" s="95">
        <v>4675957.1500000004</v>
      </c>
      <c r="AA368" s="95">
        <v>1000000</v>
      </c>
      <c r="AB368" s="95">
        <v>806740</v>
      </c>
      <c r="AC368" s="95">
        <v>0</v>
      </c>
      <c r="AD368" s="95">
        <v>0</v>
      </c>
      <c r="AE368" s="95">
        <v>1500000</v>
      </c>
      <c r="AF368" s="95">
        <v>1657330</v>
      </c>
      <c r="AG368" s="95">
        <v>2742508</v>
      </c>
      <c r="AH368" s="95">
        <v>3941330</v>
      </c>
      <c r="AI368" s="95">
        <v>3138990.05</v>
      </c>
      <c r="AJ368" s="95">
        <v>1753190</v>
      </c>
      <c r="AK368" s="95">
        <v>0</v>
      </c>
      <c r="AL368" s="95">
        <v>0</v>
      </c>
      <c r="AM368" s="95">
        <v>0</v>
      </c>
      <c r="AN368" s="95">
        <v>1514716.7</v>
      </c>
      <c r="AO368" s="95">
        <v>0</v>
      </c>
      <c r="AP368" s="95">
        <v>0</v>
      </c>
      <c r="AQ368" s="95">
        <v>0</v>
      </c>
      <c r="AR368" s="95">
        <v>1156471.5</v>
      </c>
      <c r="AS368" s="95">
        <v>0</v>
      </c>
      <c r="AT368" s="95">
        <v>0</v>
      </c>
      <c r="AU368" s="95">
        <v>2599267</v>
      </c>
      <c r="AV368" s="95">
        <v>0</v>
      </c>
      <c r="AW368" s="95">
        <v>0</v>
      </c>
      <c r="AX368" s="95">
        <v>0</v>
      </c>
      <c r="AY368" s="95">
        <v>0</v>
      </c>
      <c r="AZ368" s="95">
        <v>0</v>
      </c>
      <c r="BA368" s="95">
        <v>3510471</v>
      </c>
      <c r="BB368" s="95">
        <v>0</v>
      </c>
      <c r="BC368" s="95">
        <v>0</v>
      </c>
      <c r="BD368" s="95">
        <v>1203165.6000000001</v>
      </c>
      <c r="BE368" s="95">
        <v>534000</v>
      </c>
      <c r="BF368" s="95">
        <v>939000</v>
      </c>
      <c r="BG368" s="95">
        <v>1900000</v>
      </c>
      <c r="BH368" s="95">
        <v>1571760</v>
      </c>
      <c r="BI368" s="95">
        <v>915000</v>
      </c>
      <c r="BJ368" s="95">
        <v>2569896</v>
      </c>
      <c r="BK368" s="95">
        <v>1113522</v>
      </c>
      <c r="BL368" s="95">
        <v>0</v>
      </c>
      <c r="BM368" s="95">
        <v>0</v>
      </c>
      <c r="BN368" s="95">
        <v>0</v>
      </c>
      <c r="BO368" s="95">
        <v>0</v>
      </c>
      <c r="BP368" s="95">
        <v>0</v>
      </c>
      <c r="BQ368" s="95">
        <v>0</v>
      </c>
      <c r="BR368" s="121">
        <v>0</v>
      </c>
      <c r="BS368" s="121">
        <v>0</v>
      </c>
      <c r="BT368" s="121">
        <v>0</v>
      </c>
      <c r="BU368" s="121">
        <v>0</v>
      </c>
      <c r="BV368" s="121">
        <v>0</v>
      </c>
      <c r="BW368" s="121">
        <v>0</v>
      </c>
      <c r="BX368" s="121">
        <v>0</v>
      </c>
      <c r="BY368" s="121">
        <v>0</v>
      </c>
      <c r="BZ368" s="121">
        <v>789870</v>
      </c>
      <c r="CA368" s="121">
        <v>2614020</v>
      </c>
      <c r="CB368" s="121">
        <v>200000</v>
      </c>
      <c r="CC368" s="121">
        <v>0</v>
      </c>
      <c r="CD368" s="121">
        <v>349057</v>
      </c>
      <c r="CE368" s="121">
        <v>496320</v>
      </c>
      <c r="CF368" s="121">
        <v>886680</v>
      </c>
      <c r="CG368" s="121">
        <v>0</v>
      </c>
      <c r="CH368" s="121">
        <v>1700280</v>
      </c>
      <c r="CI368" s="121">
        <v>0</v>
      </c>
      <c r="CJ368" s="121">
        <v>4290120</v>
      </c>
      <c r="CK368" s="121">
        <v>1230920</v>
      </c>
      <c r="CL368" s="121">
        <v>686280</v>
      </c>
    </row>
    <row r="369" spans="1:90" ht="13.2" customHeight="1" x14ac:dyDescent="0.25">
      <c r="A369" s="93" t="s">
        <v>348</v>
      </c>
      <c r="B369" s="94" t="s">
        <v>349</v>
      </c>
      <c r="C369" s="95">
        <v>0</v>
      </c>
      <c r="D369" s="95">
        <v>0</v>
      </c>
      <c r="E369" s="95">
        <v>150204.22</v>
      </c>
      <c r="F369" s="95">
        <v>1080157.8400000001</v>
      </c>
      <c r="G369" s="95">
        <v>0</v>
      </c>
      <c r="H369" s="95">
        <v>443446.79</v>
      </c>
      <c r="I369" s="95">
        <v>0</v>
      </c>
      <c r="J369" s="95">
        <v>0</v>
      </c>
      <c r="K369" s="95">
        <v>647800</v>
      </c>
      <c r="L369" s="95">
        <v>1596466.48</v>
      </c>
      <c r="M369" s="95">
        <v>1585961.58</v>
      </c>
      <c r="N369" s="95">
        <v>2439989.42</v>
      </c>
      <c r="O369" s="95">
        <v>676260.82</v>
      </c>
      <c r="P369" s="95">
        <v>1630335.44</v>
      </c>
      <c r="Q369" s="95">
        <v>431939.54</v>
      </c>
      <c r="R369" s="95">
        <v>1251240</v>
      </c>
      <c r="S369" s="95">
        <v>2099479.61</v>
      </c>
      <c r="T369" s="95">
        <v>499330.58</v>
      </c>
      <c r="U369" s="95">
        <v>320661.81</v>
      </c>
      <c r="V369" s="95">
        <v>278400</v>
      </c>
      <c r="W369" s="95">
        <v>2000000</v>
      </c>
      <c r="X369" s="95">
        <v>0</v>
      </c>
      <c r="Y369" s="95">
        <v>23223.279999999999</v>
      </c>
      <c r="Z369" s="95">
        <v>0</v>
      </c>
      <c r="AA369" s="95">
        <v>0</v>
      </c>
      <c r="AB369" s="95">
        <v>0</v>
      </c>
      <c r="AC369" s="95">
        <v>0</v>
      </c>
      <c r="AD369" s="95">
        <v>30483050</v>
      </c>
      <c r="AE369" s="95">
        <v>0</v>
      </c>
      <c r="AF369" s="95">
        <v>0</v>
      </c>
      <c r="AG369" s="95">
        <v>130000</v>
      </c>
      <c r="AH369" s="95">
        <v>12490930</v>
      </c>
      <c r="AI369" s="95">
        <v>0</v>
      </c>
      <c r="AJ369" s="95">
        <v>1353400</v>
      </c>
      <c r="AK369" s="95">
        <v>0</v>
      </c>
      <c r="AL369" s="95">
        <v>0</v>
      </c>
      <c r="AM369" s="95">
        <v>0</v>
      </c>
      <c r="AN369" s="95">
        <v>0</v>
      </c>
      <c r="AO369" s="95">
        <v>0</v>
      </c>
      <c r="AP369" s="95">
        <v>0</v>
      </c>
      <c r="AQ369" s="95">
        <v>0</v>
      </c>
      <c r="AR369" s="95">
        <v>135600</v>
      </c>
      <c r="AS369" s="95">
        <v>0</v>
      </c>
      <c r="AT369" s="95">
        <v>0</v>
      </c>
      <c r="AU369" s="95">
        <v>0</v>
      </c>
      <c r="AV369" s="95">
        <v>0</v>
      </c>
      <c r="AW369" s="95">
        <v>0</v>
      </c>
      <c r="AX369" s="95">
        <v>0</v>
      </c>
      <c r="AY369" s="95">
        <v>0</v>
      </c>
      <c r="AZ369" s="95">
        <v>0</v>
      </c>
      <c r="BA369" s="95">
        <v>23030</v>
      </c>
      <c r="BB369" s="95">
        <v>0</v>
      </c>
      <c r="BC369" s="95">
        <v>563885.1</v>
      </c>
      <c r="BD369" s="95">
        <v>2114845.35</v>
      </c>
      <c r="BE369" s="95">
        <v>72000</v>
      </c>
      <c r="BF369" s="95">
        <v>927101.45</v>
      </c>
      <c r="BG369" s="95">
        <v>0</v>
      </c>
      <c r="BH369" s="95">
        <v>0</v>
      </c>
      <c r="BI369" s="95">
        <v>1200000</v>
      </c>
      <c r="BJ369" s="95">
        <v>5927213.0499999998</v>
      </c>
      <c r="BK369" s="95">
        <v>2297600</v>
      </c>
      <c r="BL369" s="95">
        <v>206776.87</v>
      </c>
      <c r="BM369" s="95">
        <v>0</v>
      </c>
      <c r="BN369" s="95">
        <v>1263125.01</v>
      </c>
      <c r="BO369" s="95">
        <v>0</v>
      </c>
      <c r="BP369" s="95">
        <v>0</v>
      </c>
      <c r="BQ369" s="95">
        <v>0</v>
      </c>
      <c r="BR369" s="121">
        <v>4433481.5599999996</v>
      </c>
      <c r="BS369" s="121">
        <v>0</v>
      </c>
      <c r="BT369" s="121">
        <v>0</v>
      </c>
      <c r="BU369" s="121">
        <v>0</v>
      </c>
      <c r="BV369" s="121">
        <v>7800</v>
      </c>
      <c r="BW369" s="121">
        <v>2877480</v>
      </c>
      <c r="BX369" s="121">
        <v>0</v>
      </c>
      <c r="BY369" s="121">
        <v>10288</v>
      </c>
      <c r="BZ369" s="121">
        <v>1817927.73</v>
      </c>
      <c r="CA369" s="121">
        <v>1318061.01</v>
      </c>
      <c r="CB369" s="121">
        <v>12486.32</v>
      </c>
      <c r="CC369" s="121">
        <v>1861177</v>
      </c>
      <c r="CD369" s="121">
        <v>0</v>
      </c>
      <c r="CE369" s="121">
        <v>2480016</v>
      </c>
      <c r="CF369" s="121">
        <v>2147419.52</v>
      </c>
      <c r="CG369" s="121">
        <v>806125</v>
      </c>
      <c r="CH369" s="121">
        <v>5077914.03</v>
      </c>
      <c r="CI369" s="121">
        <v>0</v>
      </c>
      <c r="CJ369" s="121">
        <v>100000</v>
      </c>
      <c r="CK369" s="121">
        <v>1367910.78</v>
      </c>
      <c r="CL369" s="121">
        <v>991140</v>
      </c>
    </row>
    <row r="370" spans="1:90" ht="13.2" customHeight="1" x14ac:dyDescent="0.25">
      <c r="A370" s="93" t="s">
        <v>350</v>
      </c>
      <c r="B370" s="94" t="s">
        <v>351</v>
      </c>
      <c r="C370" s="95">
        <v>6649429.8200000003</v>
      </c>
      <c r="D370" s="95">
        <v>0</v>
      </c>
      <c r="E370" s="95">
        <v>0</v>
      </c>
      <c r="F370" s="95">
        <v>0</v>
      </c>
      <c r="G370" s="95">
        <v>0</v>
      </c>
      <c r="H370" s="95">
        <v>0</v>
      </c>
      <c r="I370" s="95">
        <v>0</v>
      </c>
      <c r="J370" s="95">
        <v>0</v>
      </c>
      <c r="K370" s="95">
        <v>0</v>
      </c>
      <c r="L370" s="95">
        <v>0</v>
      </c>
      <c r="M370" s="95">
        <v>0</v>
      </c>
      <c r="N370" s="95">
        <v>0</v>
      </c>
      <c r="O370" s="95">
        <v>9401159.6600000001</v>
      </c>
      <c r="P370" s="95">
        <v>0</v>
      </c>
      <c r="Q370" s="95">
        <v>0</v>
      </c>
      <c r="R370" s="95">
        <v>0</v>
      </c>
      <c r="S370" s="95">
        <v>0</v>
      </c>
      <c r="T370" s="95">
        <v>0</v>
      </c>
      <c r="U370" s="95">
        <v>0</v>
      </c>
      <c r="V370" s="95">
        <v>0</v>
      </c>
      <c r="W370" s="95">
        <v>9428323.3300000001</v>
      </c>
      <c r="X370" s="95">
        <v>0</v>
      </c>
      <c r="Y370" s="95">
        <v>0</v>
      </c>
      <c r="Z370" s="95">
        <v>0</v>
      </c>
      <c r="AA370" s="95">
        <v>0</v>
      </c>
      <c r="AB370" s="95">
        <v>0</v>
      </c>
      <c r="AC370" s="95">
        <v>0</v>
      </c>
      <c r="AD370" s="95">
        <v>0</v>
      </c>
      <c r="AE370" s="95">
        <v>0</v>
      </c>
      <c r="AF370" s="95">
        <v>0</v>
      </c>
      <c r="AG370" s="95">
        <v>0</v>
      </c>
      <c r="AH370" s="95">
        <v>0</v>
      </c>
      <c r="AI370" s="95">
        <v>0</v>
      </c>
      <c r="AJ370" s="95">
        <v>0</v>
      </c>
      <c r="AK370" s="95">
        <v>23042700.18</v>
      </c>
      <c r="AL370" s="95">
        <v>0</v>
      </c>
      <c r="AM370" s="95">
        <v>0</v>
      </c>
      <c r="AN370" s="95">
        <v>73200</v>
      </c>
      <c r="AO370" s="95">
        <v>0</v>
      </c>
      <c r="AP370" s="95">
        <v>0</v>
      </c>
      <c r="AQ370" s="95">
        <v>0</v>
      </c>
      <c r="AR370" s="95">
        <v>0</v>
      </c>
      <c r="AS370" s="95">
        <v>0</v>
      </c>
      <c r="AT370" s="95">
        <v>0</v>
      </c>
      <c r="AU370" s="95">
        <v>0</v>
      </c>
      <c r="AV370" s="95">
        <v>0</v>
      </c>
      <c r="AW370" s="95">
        <v>0</v>
      </c>
      <c r="AX370" s="95">
        <v>0</v>
      </c>
      <c r="AY370" s="95">
        <v>0</v>
      </c>
      <c r="AZ370" s="95">
        <v>0</v>
      </c>
      <c r="BA370" s="95">
        <v>1071275.22</v>
      </c>
      <c r="BB370" s="95">
        <v>0</v>
      </c>
      <c r="BC370" s="95">
        <v>11365803.560000001</v>
      </c>
      <c r="BD370" s="95">
        <v>0</v>
      </c>
      <c r="BE370" s="95">
        <v>0</v>
      </c>
      <c r="BF370" s="95">
        <v>0</v>
      </c>
      <c r="BG370" s="95">
        <v>1735618.74</v>
      </c>
      <c r="BH370" s="95">
        <v>0</v>
      </c>
      <c r="BI370" s="95">
        <v>0</v>
      </c>
      <c r="BJ370" s="95">
        <v>0</v>
      </c>
      <c r="BK370" s="95">
        <v>0</v>
      </c>
      <c r="BL370" s="95">
        <v>10071389.5</v>
      </c>
      <c r="BM370" s="95">
        <v>0</v>
      </c>
      <c r="BN370" s="95">
        <v>0</v>
      </c>
      <c r="BO370" s="95">
        <v>0</v>
      </c>
      <c r="BP370" s="95">
        <v>0</v>
      </c>
      <c r="BQ370" s="95">
        <v>0</v>
      </c>
      <c r="BR370" s="121">
        <v>85382405.090000004</v>
      </c>
      <c r="BS370" s="121">
        <v>0</v>
      </c>
      <c r="BT370" s="95">
        <v>0</v>
      </c>
      <c r="BU370" s="121">
        <v>0</v>
      </c>
      <c r="BV370" s="95">
        <v>0</v>
      </c>
      <c r="BW370" s="95">
        <v>0</v>
      </c>
      <c r="BX370" s="95">
        <v>0</v>
      </c>
      <c r="BY370" s="121">
        <v>0</v>
      </c>
      <c r="BZ370" s="121">
        <v>0</v>
      </c>
      <c r="CA370" s="121">
        <v>0</v>
      </c>
      <c r="CB370" s="121">
        <v>0</v>
      </c>
      <c r="CC370" s="95">
        <v>0</v>
      </c>
      <c r="CD370" s="95">
        <v>0</v>
      </c>
      <c r="CE370" s="121">
        <v>0</v>
      </c>
      <c r="CF370" s="121">
        <v>0</v>
      </c>
      <c r="CG370" s="121">
        <v>0</v>
      </c>
      <c r="CH370" s="121">
        <v>0</v>
      </c>
      <c r="CI370" s="121">
        <v>0</v>
      </c>
      <c r="CJ370" s="121">
        <v>1915598.16</v>
      </c>
      <c r="CK370" s="95">
        <v>0</v>
      </c>
      <c r="CL370" s="121">
        <v>0</v>
      </c>
    </row>
    <row r="371" spans="1:90" ht="13.2" customHeight="1" x14ac:dyDescent="0.25">
      <c r="A371" s="93" t="s">
        <v>352</v>
      </c>
      <c r="B371" s="94" t="s">
        <v>353</v>
      </c>
      <c r="C371" s="95">
        <v>3578729.71</v>
      </c>
      <c r="D371" s="95">
        <v>0</v>
      </c>
      <c r="E371" s="95">
        <v>0</v>
      </c>
      <c r="F371" s="95">
        <v>0</v>
      </c>
      <c r="G371" s="95">
        <v>0</v>
      </c>
      <c r="H371" s="95">
        <v>0</v>
      </c>
      <c r="I371" s="95">
        <v>0</v>
      </c>
      <c r="J371" s="95">
        <v>0</v>
      </c>
      <c r="K371" s="95">
        <v>0</v>
      </c>
      <c r="L371" s="95">
        <v>0</v>
      </c>
      <c r="M371" s="95">
        <v>0</v>
      </c>
      <c r="N371" s="95">
        <v>0</v>
      </c>
      <c r="O371" s="95">
        <v>3563576.75</v>
      </c>
      <c r="P371" s="95">
        <v>0</v>
      </c>
      <c r="Q371" s="95">
        <v>0</v>
      </c>
      <c r="R371" s="95">
        <v>0</v>
      </c>
      <c r="S371" s="95">
        <v>0</v>
      </c>
      <c r="T371" s="95">
        <v>0</v>
      </c>
      <c r="U371" s="95">
        <v>0</v>
      </c>
      <c r="V371" s="95">
        <v>0</v>
      </c>
      <c r="W371" s="95">
        <v>4486268.8499999996</v>
      </c>
      <c r="X371" s="95">
        <v>0</v>
      </c>
      <c r="Y371" s="95">
        <v>0</v>
      </c>
      <c r="Z371" s="95">
        <v>0</v>
      </c>
      <c r="AA371" s="95">
        <v>0</v>
      </c>
      <c r="AB371" s="95">
        <v>0</v>
      </c>
      <c r="AC371" s="95">
        <v>0</v>
      </c>
      <c r="AD371" s="95">
        <v>0</v>
      </c>
      <c r="AE371" s="95">
        <v>0</v>
      </c>
      <c r="AF371" s="95">
        <v>0</v>
      </c>
      <c r="AG371" s="95">
        <v>0</v>
      </c>
      <c r="AH371" s="95">
        <v>0</v>
      </c>
      <c r="AI371" s="95">
        <v>0</v>
      </c>
      <c r="AJ371" s="95">
        <v>0</v>
      </c>
      <c r="AK371" s="95">
        <v>3708963.77</v>
      </c>
      <c r="AL371" s="95">
        <v>0</v>
      </c>
      <c r="AM371" s="95">
        <v>0</v>
      </c>
      <c r="AN371" s="95">
        <v>0</v>
      </c>
      <c r="AO371" s="95">
        <v>0</v>
      </c>
      <c r="AP371" s="95">
        <v>0</v>
      </c>
      <c r="AQ371" s="95">
        <v>0</v>
      </c>
      <c r="AR371" s="95">
        <v>0</v>
      </c>
      <c r="AS371" s="95">
        <v>0</v>
      </c>
      <c r="AT371" s="95">
        <v>0</v>
      </c>
      <c r="AU371" s="95">
        <v>0</v>
      </c>
      <c r="AV371" s="95">
        <v>0</v>
      </c>
      <c r="AW371" s="95">
        <v>0</v>
      </c>
      <c r="AX371" s="95">
        <v>0</v>
      </c>
      <c r="AY371" s="95">
        <v>0</v>
      </c>
      <c r="AZ371" s="95">
        <v>0</v>
      </c>
      <c r="BA371" s="95">
        <v>3660759.89</v>
      </c>
      <c r="BB371" s="95">
        <v>0</v>
      </c>
      <c r="BC371" s="95">
        <v>2035161.5</v>
      </c>
      <c r="BD371" s="95">
        <v>0</v>
      </c>
      <c r="BE371" s="95">
        <v>0</v>
      </c>
      <c r="BF371" s="95">
        <v>0</v>
      </c>
      <c r="BG371" s="95">
        <v>3055374.46</v>
      </c>
      <c r="BH371" s="95">
        <v>0</v>
      </c>
      <c r="BI371" s="95">
        <v>0</v>
      </c>
      <c r="BJ371" s="95">
        <v>0</v>
      </c>
      <c r="BK371" s="95">
        <v>0</v>
      </c>
      <c r="BL371" s="95">
        <v>0</v>
      </c>
      <c r="BM371" s="95">
        <v>0</v>
      </c>
      <c r="BN371" s="95">
        <v>0</v>
      </c>
      <c r="BO371" s="95">
        <v>0</v>
      </c>
      <c r="BP371" s="95">
        <v>0</v>
      </c>
      <c r="BQ371" s="95">
        <v>0</v>
      </c>
      <c r="BR371" s="121">
        <v>0</v>
      </c>
      <c r="BS371" s="121">
        <v>0</v>
      </c>
      <c r="BT371" s="121">
        <v>0</v>
      </c>
      <c r="BU371" s="121">
        <v>0</v>
      </c>
      <c r="BV371" s="121">
        <v>0</v>
      </c>
      <c r="BW371" s="121">
        <v>0</v>
      </c>
      <c r="BX371" s="121">
        <v>0</v>
      </c>
      <c r="BY371" s="121">
        <v>0</v>
      </c>
      <c r="BZ371" s="95">
        <v>0</v>
      </c>
      <c r="CA371" s="121">
        <v>0</v>
      </c>
      <c r="CB371" s="121">
        <v>0</v>
      </c>
      <c r="CC371" s="121">
        <v>0</v>
      </c>
      <c r="CD371" s="121">
        <v>0</v>
      </c>
      <c r="CE371" s="121">
        <v>0</v>
      </c>
      <c r="CF371" s="121">
        <v>0</v>
      </c>
      <c r="CG371" s="121">
        <v>0</v>
      </c>
      <c r="CH371" s="121">
        <v>0</v>
      </c>
      <c r="CI371" s="121">
        <v>0</v>
      </c>
      <c r="CJ371" s="121">
        <v>820814.92</v>
      </c>
      <c r="CK371" s="121">
        <v>0</v>
      </c>
      <c r="CL371" s="121">
        <v>0</v>
      </c>
    </row>
    <row r="372" spans="1:90" ht="13.2" customHeight="1" x14ac:dyDescent="0.25">
      <c r="A372" s="93" t="s">
        <v>354</v>
      </c>
      <c r="B372" s="94" t="s">
        <v>2278</v>
      </c>
      <c r="C372" s="95">
        <v>241307</v>
      </c>
      <c r="D372" s="95">
        <v>0</v>
      </c>
      <c r="E372" s="95">
        <v>159765</v>
      </c>
      <c r="F372" s="95">
        <v>41636</v>
      </c>
      <c r="G372" s="95">
        <v>28233</v>
      </c>
      <c r="H372" s="95">
        <v>161157</v>
      </c>
      <c r="I372" s="95">
        <v>62148</v>
      </c>
      <c r="J372" s="95">
        <v>108555</v>
      </c>
      <c r="K372" s="95">
        <v>8400</v>
      </c>
      <c r="L372" s="95">
        <v>3280</v>
      </c>
      <c r="M372" s="95">
        <v>-18502</v>
      </c>
      <c r="N372" s="95">
        <v>1756</v>
      </c>
      <c r="O372" s="95">
        <v>520</v>
      </c>
      <c r="P372" s="95">
        <v>0</v>
      </c>
      <c r="Q372" s="95">
        <v>0</v>
      </c>
      <c r="R372" s="95">
        <v>7132</v>
      </c>
      <c r="S372" s="95">
        <v>0</v>
      </c>
      <c r="T372" s="95">
        <v>0</v>
      </c>
      <c r="U372" s="95">
        <v>30415</v>
      </c>
      <c r="V372" s="95">
        <v>37222</v>
      </c>
      <c r="W372" s="95">
        <v>92014</v>
      </c>
      <c r="X372" s="95">
        <v>1785</v>
      </c>
      <c r="Y372" s="95">
        <v>1770</v>
      </c>
      <c r="Z372" s="95">
        <v>60170</v>
      </c>
      <c r="AA372" s="95">
        <v>1190</v>
      </c>
      <c r="AB372" s="95">
        <v>7059</v>
      </c>
      <c r="AC372" s="95">
        <v>0</v>
      </c>
      <c r="AD372" s="95">
        <v>62153</v>
      </c>
      <c r="AE372" s="95">
        <v>260</v>
      </c>
      <c r="AF372" s="95">
        <v>9100</v>
      </c>
      <c r="AG372" s="95">
        <v>130</v>
      </c>
      <c r="AH372" s="95">
        <v>130</v>
      </c>
      <c r="AI372" s="95">
        <v>1560</v>
      </c>
      <c r="AJ372" s="95">
        <v>3884</v>
      </c>
      <c r="AK372" s="95">
        <v>126</v>
      </c>
      <c r="AL372" s="95">
        <v>0</v>
      </c>
      <c r="AM372" s="95">
        <v>0</v>
      </c>
      <c r="AN372" s="95">
        <v>4200</v>
      </c>
      <c r="AO372" s="95">
        <v>16648</v>
      </c>
      <c r="AP372" s="95">
        <v>75</v>
      </c>
      <c r="AQ372" s="95">
        <v>0</v>
      </c>
      <c r="AR372" s="95">
        <v>23927</v>
      </c>
      <c r="AS372" s="95">
        <v>3418</v>
      </c>
      <c r="AT372" s="95">
        <v>4294</v>
      </c>
      <c r="AU372" s="95">
        <v>130</v>
      </c>
      <c r="AV372" s="95">
        <v>0</v>
      </c>
      <c r="AW372" s="95">
        <v>0</v>
      </c>
      <c r="AX372" s="95">
        <v>0</v>
      </c>
      <c r="AY372" s="95">
        <v>3321</v>
      </c>
      <c r="AZ372" s="95">
        <v>0</v>
      </c>
      <c r="BA372" s="95">
        <v>66136</v>
      </c>
      <c r="BB372" s="95">
        <v>0</v>
      </c>
      <c r="BC372" s="95">
        <v>11697</v>
      </c>
      <c r="BD372" s="95">
        <v>2378</v>
      </c>
      <c r="BE372" s="95">
        <v>33143.449999999997</v>
      </c>
      <c r="BF372" s="95">
        <v>35105</v>
      </c>
      <c r="BG372" s="95">
        <v>972</v>
      </c>
      <c r="BH372" s="95">
        <v>0</v>
      </c>
      <c r="BI372" s="95">
        <v>0</v>
      </c>
      <c r="BJ372" s="95">
        <v>0</v>
      </c>
      <c r="BK372" s="95">
        <v>0</v>
      </c>
      <c r="BL372" s="95">
        <v>22517.84</v>
      </c>
      <c r="BM372" s="95">
        <v>28801</v>
      </c>
      <c r="BN372" s="95">
        <v>7650</v>
      </c>
      <c r="BO372" s="95">
        <v>6663</v>
      </c>
      <c r="BP372" s="95">
        <v>9381</v>
      </c>
      <c r="BQ372" s="95">
        <v>94366</v>
      </c>
      <c r="BR372" s="95">
        <v>611258</v>
      </c>
      <c r="BS372" s="95">
        <v>5060</v>
      </c>
      <c r="BT372" s="95">
        <v>0</v>
      </c>
      <c r="BU372" s="95">
        <v>220237.94</v>
      </c>
      <c r="BV372" s="95">
        <v>0</v>
      </c>
      <c r="BW372" s="95">
        <v>0</v>
      </c>
      <c r="BX372" s="95">
        <v>149747</v>
      </c>
      <c r="BY372" s="95">
        <v>0</v>
      </c>
      <c r="BZ372" s="95">
        <v>0</v>
      </c>
      <c r="CA372" s="95">
        <v>720</v>
      </c>
      <c r="CB372" s="95">
        <v>0</v>
      </c>
      <c r="CC372" s="95">
        <v>1820</v>
      </c>
      <c r="CD372" s="95">
        <v>49465</v>
      </c>
      <c r="CE372" s="95">
        <v>130</v>
      </c>
      <c r="CF372" s="95">
        <v>0</v>
      </c>
      <c r="CG372" s="95">
        <v>0</v>
      </c>
      <c r="CH372" s="95">
        <v>480</v>
      </c>
      <c r="CI372" s="95">
        <v>120</v>
      </c>
      <c r="CJ372" s="95">
        <v>1632</v>
      </c>
      <c r="CK372" s="95">
        <v>4340</v>
      </c>
      <c r="CL372" s="95">
        <v>0</v>
      </c>
    </row>
    <row r="373" spans="1:90" ht="13.2" customHeight="1" x14ac:dyDescent="0.25">
      <c r="A373" s="93" t="s">
        <v>355</v>
      </c>
      <c r="B373" s="94" t="s">
        <v>356</v>
      </c>
      <c r="C373" s="95">
        <v>486322.1</v>
      </c>
      <c r="D373" s="95">
        <v>0</v>
      </c>
      <c r="E373" s="95">
        <v>9168.33</v>
      </c>
      <c r="F373" s="95">
        <v>16332</v>
      </c>
      <c r="G373" s="95">
        <v>5279</v>
      </c>
      <c r="H373" s="95">
        <v>142745</v>
      </c>
      <c r="I373" s="95">
        <v>4478</v>
      </c>
      <c r="J373" s="95">
        <v>286165</v>
      </c>
      <c r="K373" s="95">
        <v>16800</v>
      </c>
      <c r="L373" s="95">
        <v>4180</v>
      </c>
      <c r="M373" s="95">
        <v>40876</v>
      </c>
      <c r="N373" s="95">
        <v>302</v>
      </c>
      <c r="O373" s="95">
        <v>1400</v>
      </c>
      <c r="P373" s="95">
        <v>0</v>
      </c>
      <c r="Q373" s="95">
        <v>0</v>
      </c>
      <c r="R373" s="95">
        <v>44984</v>
      </c>
      <c r="S373" s="95">
        <v>0</v>
      </c>
      <c r="T373" s="95">
        <v>0</v>
      </c>
      <c r="U373" s="95">
        <v>1750</v>
      </c>
      <c r="V373" s="95">
        <v>10000</v>
      </c>
      <c r="W373" s="95">
        <v>46693</v>
      </c>
      <c r="X373" s="95">
        <v>4779</v>
      </c>
      <c r="Y373" s="95">
        <v>3150</v>
      </c>
      <c r="Z373" s="95">
        <v>161090</v>
      </c>
      <c r="AA373" s="95">
        <v>1710</v>
      </c>
      <c r="AB373" s="95">
        <v>18593</v>
      </c>
      <c r="AC373" s="95">
        <v>0</v>
      </c>
      <c r="AD373" s="95">
        <v>5600</v>
      </c>
      <c r="AE373" s="95">
        <v>700</v>
      </c>
      <c r="AF373" s="95">
        <v>24500</v>
      </c>
      <c r="AG373" s="95">
        <v>350</v>
      </c>
      <c r="AH373" s="95">
        <v>350</v>
      </c>
      <c r="AI373" s="95">
        <v>4200</v>
      </c>
      <c r="AJ373" s="95">
        <v>10285</v>
      </c>
      <c r="AK373" s="95">
        <v>321</v>
      </c>
      <c r="AL373" s="95">
        <v>0</v>
      </c>
      <c r="AM373" s="95">
        <v>0</v>
      </c>
      <c r="AN373" s="95">
        <v>11140</v>
      </c>
      <c r="AO373" s="95">
        <v>0</v>
      </c>
      <c r="AP373" s="95">
        <v>193</v>
      </c>
      <c r="AQ373" s="95">
        <v>0</v>
      </c>
      <c r="AR373" s="95">
        <v>0</v>
      </c>
      <c r="AS373" s="95">
        <v>9864</v>
      </c>
      <c r="AT373" s="95">
        <v>1966</v>
      </c>
      <c r="AU373" s="95">
        <v>350</v>
      </c>
      <c r="AV373" s="95">
        <v>0</v>
      </c>
      <c r="AW373" s="95">
        <v>0</v>
      </c>
      <c r="AX373" s="95">
        <v>0</v>
      </c>
      <c r="AY373" s="95">
        <v>8914</v>
      </c>
      <c r="AZ373" s="95">
        <v>0</v>
      </c>
      <c r="BA373" s="95">
        <v>6437</v>
      </c>
      <c r="BB373" s="95">
        <v>0</v>
      </c>
      <c r="BC373" s="95">
        <v>14750</v>
      </c>
      <c r="BD373" s="95">
        <v>6378</v>
      </c>
      <c r="BE373" s="95">
        <v>7082</v>
      </c>
      <c r="BF373" s="95">
        <v>16043</v>
      </c>
      <c r="BG373" s="95">
        <v>2356</v>
      </c>
      <c r="BH373" s="95">
        <v>0</v>
      </c>
      <c r="BI373" s="95">
        <v>0</v>
      </c>
      <c r="BJ373" s="95">
        <v>0</v>
      </c>
      <c r="BK373" s="95">
        <v>0</v>
      </c>
      <c r="BL373" s="95">
        <v>47660.800000000003</v>
      </c>
      <c r="BM373" s="95">
        <v>16801</v>
      </c>
      <c r="BN373" s="95">
        <v>7350</v>
      </c>
      <c r="BO373" s="95">
        <v>0</v>
      </c>
      <c r="BP373" s="95">
        <v>8657</v>
      </c>
      <c r="BQ373" s="95">
        <v>62233</v>
      </c>
      <c r="BR373" s="95">
        <v>97708</v>
      </c>
      <c r="BS373" s="95">
        <v>0</v>
      </c>
      <c r="BT373" s="95">
        <v>0</v>
      </c>
      <c r="BU373" s="95">
        <v>110863</v>
      </c>
      <c r="BV373" s="95">
        <v>0</v>
      </c>
      <c r="BW373" s="95">
        <v>0</v>
      </c>
      <c r="BX373" s="95">
        <v>8018</v>
      </c>
      <c r="BY373" s="95">
        <v>0</v>
      </c>
      <c r="BZ373" s="95">
        <v>0</v>
      </c>
      <c r="CA373" s="95">
        <v>0</v>
      </c>
      <c r="CB373" s="95">
        <v>0</v>
      </c>
      <c r="CC373" s="95">
        <v>4900</v>
      </c>
      <c r="CD373" s="95">
        <v>46696</v>
      </c>
      <c r="CE373" s="95">
        <v>350</v>
      </c>
      <c r="CF373" s="95">
        <v>0</v>
      </c>
      <c r="CG373" s="95">
        <v>0</v>
      </c>
      <c r="CH373" s="95">
        <v>0</v>
      </c>
      <c r="CI373" s="95">
        <v>0</v>
      </c>
      <c r="CJ373" s="95">
        <v>4228</v>
      </c>
      <c r="CK373" s="95">
        <v>326</v>
      </c>
      <c r="CL373" s="95">
        <v>0</v>
      </c>
    </row>
    <row r="374" spans="1:90" ht="13.2" customHeight="1" x14ac:dyDescent="0.25">
      <c r="A374" s="93" t="s">
        <v>357</v>
      </c>
      <c r="B374" s="94" t="s">
        <v>358</v>
      </c>
      <c r="C374" s="95">
        <v>485782</v>
      </c>
      <c r="D374" s="95">
        <v>0</v>
      </c>
      <c r="E374" s="95">
        <v>118152.4</v>
      </c>
      <c r="F374" s="95">
        <v>89728</v>
      </c>
      <c r="G374" s="95">
        <v>34642</v>
      </c>
      <c r="H374" s="95">
        <v>59402</v>
      </c>
      <c r="I374" s="95">
        <v>102360</v>
      </c>
      <c r="J374" s="95">
        <v>223862</v>
      </c>
      <c r="K374" s="95">
        <v>13596</v>
      </c>
      <c r="L374" s="95">
        <v>9068</v>
      </c>
      <c r="M374" s="95">
        <v>94937</v>
      </c>
      <c r="N374" s="95">
        <v>4953</v>
      </c>
      <c r="O374" s="95">
        <v>824</v>
      </c>
      <c r="P374" s="95">
        <v>0</v>
      </c>
      <c r="Q374" s="95">
        <v>0</v>
      </c>
      <c r="R374" s="95">
        <v>4475</v>
      </c>
      <c r="S374" s="95">
        <v>0</v>
      </c>
      <c r="T374" s="95">
        <v>0</v>
      </c>
      <c r="U374" s="95">
        <v>52223</v>
      </c>
      <c r="V374" s="95">
        <v>60810</v>
      </c>
      <c r="W374" s="95">
        <v>169215</v>
      </c>
      <c r="X374" s="95">
        <v>2823</v>
      </c>
      <c r="Y374" s="95">
        <v>2884</v>
      </c>
      <c r="Z374" s="95">
        <v>95241</v>
      </c>
      <c r="AA374" s="95">
        <v>0</v>
      </c>
      <c r="AB374" s="95">
        <v>11173</v>
      </c>
      <c r="AC374" s="95">
        <v>0</v>
      </c>
      <c r="AD374" s="95">
        <v>106607</v>
      </c>
      <c r="AE374" s="95">
        <v>412</v>
      </c>
      <c r="AF374" s="95">
        <v>14420</v>
      </c>
      <c r="AG374" s="95">
        <v>206</v>
      </c>
      <c r="AH374" s="95">
        <v>206</v>
      </c>
      <c r="AI374" s="95">
        <v>2472</v>
      </c>
      <c r="AJ374" s="95">
        <v>6155</v>
      </c>
      <c r="AK374" s="95">
        <v>195</v>
      </c>
      <c r="AL374" s="95">
        <v>0</v>
      </c>
      <c r="AM374" s="95">
        <v>0</v>
      </c>
      <c r="AN374" s="95">
        <v>6592</v>
      </c>
      <c r="AO374" s="95">
        <v>27936</v>
      </c>
      <c r="AP374" s="95">
        <v>117</v>
      </c>
      <c r="AQ374" s="95">
        <v>0</v>
      </c>
      <c r="AR374" s="95">
        <v>41139</v>
      </c>
      <c r="AS374" s="95">
        <v>5410</v>
      </c>
      <c r="AT374" s="95">
        <v>8852</v>
      </c>
      <c r="AU374" s="95">
        <v>206</v>
      </c>
      <c r="AV374" s="95">
        <v>0</v>
      </c>
      <c r="AW374" s="95">
        <v>0</v>
      </c>
      <c r="AX374" s="95">
        <v>0</v>
      </c>
      <c r="AY374" s="95">
        <v>5256</v>
      </c>
      <c r="AZ374" s="95">
        <v>0</v>
      </c>
      <c r="BA374" s="95">
        <v>114211</v>
      </c>
      <c r="BB374" s="95">
        <v>0</v>
      </c>
      <c r="BC374" s="95">
        <v>11756</v>
      </c>
      <c r="BD374" s="95">
        <v>3762</v>
      </c>
      <c r="BE374" s="95">
        <v>29486</v>
      </c>
      <c r="BF374" s="95">
        <v>74483</v>
      </c>
      <c r="BG374" s="95">
        <v>1540</v>
      </c>
      <c r="BH374" s="95">
        <v>0</v>
      </c>
      <c r="BI374" s="95">
        <v>0</v>
      </c>
      <c r="BJ374" s="95">
        <v>0</v>
      </c>
      <c r="BK374" s="95">
        <v>0</v>
      </c>
      <c r="BL374" s="95">
        <v>31546</v>
      </c>
      <c r="BM374" s="95">
        <v>75601</v>
      </c>
      <c r="BN374" s="95">
        <v>12772</v>
      </c>
      <c r="BO374" s="95">
        <v>16518</v>
      </c>
      <c r="BP374" s="95">
        <v>10828</v>
      </c>
      <c r="BQ374" s="95">
        <v>36667</v>
      </c>
      <c r="BR374" s="95">
        <v>626515</v>
      </c>
      <c r="BS374" s="95">
        <v>12218</v>
      </c>
      <c r="BT374" s="95">
        <v>0</v>
      </c>
      <c r="BU374" s="95">
        <v>59946</v>
      </c>
      <c r="BV374" s="95">
        <v>0</v>
      </c>
      <c r="BW374" s="95">
        <v>0</v>
      </c>
      <c r="BX374" s="95">
        <v>3708</v>
      </c>
      <c r="BY374" s="95">
        <v>0</v>
      </c>
      <c r="BZ374" s="95">
        <v>0</v>
      </c>
      <c r="CA374" s="95">
        <v>1106</v>
      </c>
      <c r="CB374" s="95">
        <v>0</v>
      </c>
      <c r="CC374" s="95">
        <v>2884</v>
      </c>
      <c r="CD374" s="95">
        <v>23806</v>
      </c>
      <c r="CE374" s="95">
        <v>206</v>
      </c>
      <c r="CF374" s="95">
        <v>0</v>
      </c>
      <c r="CG374" s="95">
        <v>0</v>
      </c>
      <c r="CH374" s="95">
        <v>824</v>
      </c>
      <c r="CI374" s="95">
        <v>206</v>
      </c>
      <c r="CJ374" s="95">
        <v>2588</v>
      </c>
      <c r="CK374" s="95">
        <v>1854</v>
      </c>
      <c r="CL374" s="95">
        <v>0</v>
      </c>
    </row>
    <row r="375" spans="1:90" ht="13.2" customHeight="1" x14ac:dyDescent="0.25">
      <c r="A375" s="93" t="s">
        <v>359</v>
      </c>
      <c r="B375" s="94" t="s">
        <v>360</v>
      </c>
      <c r="C375" s="95">
        <v>0</v>
      </c>
      <c r="D375" s="95">
        <v>0</v>
      </c>
      <c r="E375" s="95">
        <v>0</v>
      </c>
      <c r="F375" s="95">
        <v>0</v>
      </c>
      <c r="G375" s="95">
        <v>0</v>
      </c>
      <c r="H375" s="95">
        <v>0</v>
      </c>
      <c r="I375" s="95">
        <v>0</v>
      </c>
      <c r="J375" s="95">
        <v>0</v>
      </c>
      <c r="K375" s="95">
        <v>0</v>
      </c>
      <c r="L375" s="95">
        <v>0</v>
      </c>
      <c r="M375" s="95">
        <v>0</v>
      </c>
      <c r="N375" s="95">
        <v>0</v>
      </c>
      <c r="O375" s="95">
        <v>0</v>
      </c>
      <c r="P375" s="95">
        <v>0</v>
      </c>
      <c r="Q375" s="95">
        <v>0</v>
      </c>
      <c r="R375" s="95">
        <v>0</v>
      </c>
      <c r="S375" s="95">
        <v>0</v>
      </c>
      <c r="T375" s="95">
        <v>0</v>
      </c>
      <c r="U375" s="95">
        <v>0</v>
      </c>
      <c r="V375" s="95">
        <v>0</v>
      </c>
      <c r="W375" s="95">
        <v>0</v>
      </c>
      <c r="X375" s="95">
        <v>0</v>
      </c>
      <c r="Y375" s="95">
        <v>0</v>
      </c>
      <c r="Z375" s="95">
        <v>0</v>
      </c>
      <c r="AA375" s="95">
        <v>0</v>
      </c>
      <c r="AB375" s="95">
        <v>0</v>
      </c>
      <c r="AC375" s="95">
        <v>0</v>
      </c>
      <c r="AD375" s="95">
        <v>0</v>
      </c>
      <c r="AE375" s="95">
        <v>0</v>
      </c>
      <c r="AF375" s="95">
        <v>0</v>
      </c>
      <c r="AG375" s="95">
        <v>0</v>
      </c>
      <c r="AH375" s="95">
        <v>0</v>
      </c>
      <c r="AI375" s="95">
        <v>0</v>
      </c>
      <c r="AJ375" s="95">
        <v>0</v>
      </c>
      <c r="AK375" s="95">
        <v>6287904.1100000003</v>
      </c>
      <c r="AL375" s="95">
        <v>0</v>
      </c>
      <c r="AM375" s="95">
        <v>0</v>
      </c>
      <c r="AN375" s="95">
        <v>0</v>
      </c>
      <c r="AO375" s="95">
        <v>129645</v>
      </c>
      <c r="AP375" s="95">
        <v>0</v>
      </c>
      <c r="AQ375" s="95">
        <v>0</v>
      </c>
      <c r="AR375" s="95">
        <v>0</v>
      </c>
      <c r="AS375" s="95">
        <v>10500</v>
      </c>
      <c r="AT375" s="95">
        <v>0</v>
      </c>
      <c r="AU375" s="95">
        <v>0</v>
      </c>
      <c r="AV375" s="95">
        <v>0</v>
      </c>
      <c r="AW375" s="95">
        <v>0</v>
      </c>
      <c r="AX375" s="95">
        <v>0</v>
      </c>
      <c r="AY375" s="95">
        <v>0</v>
      </c>
      <c r="AZ375" s="95">
        <v>0</v>
      </c>
      <c r="BA375" s="95">
        <v>0</v>
      </c>
      <c r="BB375" s="95">
        <v>0</v>
      </c>
      <c r="BC375" s="95">
        <v>0</v>
      </c>
      <c r="BD375" s="95">
        <v>0</v>
      </c>
      <c r="BE375" s="95">
        <v>0</v>
      </c>
      <c r="BF375" s="95">
        <v>0</v>
      </c>
      <c r="BG375" s="95">
        <v>0</v>
      </c>
      <c r="BH375" s="95">
        <v>0</v>
      </c>
      <c r="BI375" s="95">
        <v>0</v>
      </c>
      <c r="BJ375" s="95">
        <v>0</v>
      </c>
      <c r="BK375" s="95">
        <v>0</v>
      </c>
      <c r="BL375" s="95">
        <v>0</v>
      </c>
      <c r="BM375" s="95">
        <v>0</v>
      </c>
      <c r="BN375" s="95">
        <v>0</v>
      </c>
      <c r="BO375" s="95">
        <v>0</v>
      </c>
      <c r="BP375" s="95">
        <v>0</v>
      </c>
      <c r="BQ375" s="95">
        <v>0</v>
      </c>
      <c r="BR375" s="121">
        <v>12980671.08</v>
      </c>
      <c r="BS375" s="95">
        <v>0</v>
      </c>
      <c r="BT375" s="95">
        <v>0</v>
      </c>
      <c r="BU375" s="95">
        <v>0</v>
      </c>
      <c r="BV375" s="95">
        <v>0</v>
      </c>
      <c r="BW375" s="95">
        <v>0</v>
      </c>
      <c r="BX375" s="95">
        <v>0</v>
      </c>
      <c r="BY375" s="95">
        <v>0</v>
      </c>
      <c r="BZ375" s="95">
        <v>0</v>
      </c>
      <c r="CA375" s="95">
        <v>0</v>
      </c>
      <c r="CB375" s="95">
        <v>0</v>
      </c>
      <c r="CC375" s="95">
        <v>0</v>
      </c>
      <c r="CD375" s="95">
        <v>0</v>
      </c>
      <c r="CE375" s="95">
        <v>0</v>
      </c>
      <c r="CF375" s="95">
        <v>0</v>
      </c>
      <c r="CG375" s="95">
        <v>0</v>
      </c>
      <c r="CH375" s="95">
        <v>0</v>
      </c>
      <c r="CI375" s="95">
        <v>0</v>
      </c>
      <c r="CJ375" s="95">
        <v>0</v>
      </c>
      <c r="CK375" s="95">
        <v>0</v>
      </c>
      <c r="CL375" s="95">
        <v>0</v>
      </c>
    </row>
    <row r="376" spans="1:90" ht="13.2" customHeight="1" x14ac:dyDescent="0.25">
      <c r="A376" s="93" t="s">
        <v>1128</v>
      </c>
      <c r="B376" s="94" t="s">
        <v>1129</v>
      </c>
      <c r="C376" s="95">
        <v>0</v>
      </c>
      <c r="D376" s="95">
        <v>0</v>
      </c>
      <c r="E376" s="95">
        <v>0</v>
      </c>
      <c r="F376" s="95">
        <v>0</v>
      </c>
      <c r="G376" s="95">
        <v>0</v>
      </c>
      <c r="H376" s="95">
        <v>0</v>
      </c>
      <c r="I376" s="95">
        <v>0</v>
      </c>
      <c r="J376" s="95">
        <v>0</v>
      </c>
      <c r="K376" s="95">
        <v>0</v>
      </c>
      <c r="L376" s="95">
        <v>0</v>
      </c>
      <c r="M376" s="95">
        <v>0</v>
      </c>
      <c r="N376" s="95">
        <v>0</v>
      </c>
      <c r="O376" s="95">
        <v>0</v>
      </c>
      <c r="P376" s="95">
        <v>0</v>
      </c>
      <c r="Q376" s="95">
        <v>0</v>
      </c>
      <c r="R376" s="95">
        <v>0</v>
      </c>
      <c r="S376" s="95">
        <v>0</v>
      </c>
      <c r="T376" s="95">
        <v>0</v>
      </c>
      <c r="U376" s="95">
        <v>0</v>
      </c>
      <c r="V376" s="95">
        <v>0</v>
      </c>
      <c r="W376" s="95">
        <v>0</v>
      </c>
      <c r="X376" s="95">
        <v>0</v>
      </c>
      <c r="Y376" s="95">
        <v>0</v>
      </c>
      <c r="Z376" s="95">
        <v>0</v>
      </c>
      <c r="AA376" s="95">
        <v>0</v>
      </c>
      <c r="AB376" s="95">
        <v>0</v>
      </c>
      <c r="AC376" s="95">
        <v>0</v>
      </c>
      <c r="AD376" s="95">
        <v>0</v>
      </c>
      <c r="AE376" s="95">
        <v>0</v>
      </c>
      <c r="AF376" s="95">
        <v>0</v>
      </c>
      <c r="AG376" s="95">
        <v>0</v>
      </c>
      <c r="AH376" s="95">
        <v>0</v>
      </c>
      <c r="AI376" s="95">
        <v>0</v>
      </c>
      <c r="AJ376" s="95">
        <v>0</v>
      </c>
      <c r="AK376" s="95">
        <v>0</v>
      </c>
      <c r="AL376" s="95">
        <v>0</v>
      </c>
      <c r="AM376" s="95">
        <v>0</v>
      </c>
      <c r="AN376" s="95">
        <v>0</v>
      </c>
      <c r="AO376" s="95">
        <v>0</v>
      </c>
      <c r="AP376" s="95">
        <v>0</v>
      </c>
      <c r="AQ376" s="95">
        <v>0</v>
      </c>
      <c r="AR376" s="95">
        <v>0</v>
      </c>
      <c r="AS376" s="95">
        <v>0</v>
      </c>
      <c r="AT376" s="95">
        <v>0</v>
      </c>
      <c r="AU376" s="95">
        <v>0</v>
      </c>
      <c r="AV376" s="95">
        <v>0</v>
      </c>
      <c r="AW376" s="95">
        <v>0</v>
      </c>
      <c r="AX376" s="95">
        <v>0</v>
      </c>
      <c r="AY376" s="95">
        <v>0</v>
      </c>
      <c r="AZ376" s="95">
        <v>0</v>
      </c>
      <c r="BA376" s="95">
        <v>0</v>
      </c>
      <c r="BB376" s="95">
        <v>0</v>
      </c>
      <c r="BC376" s="95">
        <v>0</v>
      </c>
      <c r="BD376" s="95">
        <v>0</v>
      </c>
      <c r="BE376" s="95">
        <v>0</v>
      </c>
      <c r="BF376" s="95">
        <v>0</v>
      </c>
      <c r="BG376" s="95">
        <v>0</v>
      </c>
      <c r="BH376" s="95">
        <v>0</v>
      </c>
      <c r="BI376" s="95">
        <v>0</v>
      </c>
      <c r="BJ376" s="95">
        <v>0</v>
      </c>
      <c r="BK376" s="95">
        <v>0</v>
      </c>
      <c r="BL376" s="95">
        <v>0</v>
      </c>
      <c r="BM376" s="95">
        <v>0</v>
      </c>
      <c r="BN376" s="95">
        <v>0</v>
      </c>
      <c r="BO376" s="95">
        <v>0</v>
      </c>
      <c r="BP376" s="95">
        <v>0</v>
      </c>
      <c r="BQ376" s="95">
        <v>0</v>
      </c>
      <c r="BR376" s="95">
        <v>0</v>
      </c>
      <c r="BS376" s="95">
        <v>0</v>
      </c>
      <c r="BT376" s="95">
        <v>0</v>
      </c>
      <c r="BU376" s="95">
        <v>0</v>
      </c>
      <c r="BV376" s="95">
        <v>0</v>
      </c>
      <c r="BW376" s="95">
        <v>0</v>
      </c>
      <c r="BX376" s="95">
        <v>0</v>
      </c>
      <c r="BY376" s="95">
        <v>0</v>
      </c>
      <c r="BZ376" s="95">
        <v>0</v>
      </c>
      <c r="CA376" s="95">
        <v>0</v>
      </c>
      <c r="CB376" s="95">
        <v>0</v>
      </c>
      <c r="CC376" s="95">
        <v>0</v>
      </c>
      <c r="CD376" s="95">
        <v>0</v>
      </c>
      <c r="CE376" s="95">
        <v>0</v>
      </c>
      <c r="CF376" s="95">
        <v>0</v>
      </c>
      <c r="CG376" s="95">
        <v>0</v>
      </c>
      <c r="CH376" s="95">
        <v>0</v>
      </c>
      <c r="CI376" s="95">
        <v>0</v>
      </c>
      <c r="CJ376" s="95">
        <v>0</v>
      </c>
      <c r="CK376" s="95">
        <v>0</v>
      </c>
      <c r="CL376" s="95">
        <v>0</v>
      </c>
    </row>
    <row r="377" spans="1:90" ht="13.2" customHeight="1" x14ac:dyDescent="0.25">
      <c r="A377" s="93" t="s">
        <v>1130</v>
      </c>
      <c r="B377" s="94" t="s">
        <v>1131</v>
      </c>
      <c r="C377" s="95">
        <v>0</v>
      </c>
      <c r="D377" s="95">
        <v>0</v>
      </c>
      <c r="E377" s="95">
        <v>0</v>
      </c>
      <c r="F377" s="95">
        <v>0</v>
      </c>
      <c r="G377" s="95">
        <v>0</v>
      </c>
      <c r="H377" s="95">
        <v>0</v>
      </c>
      <c r="I377" s="95">
        <v>0</v>
      </c>
      <c r="J377" s="95">
        <v>0</v>
      </c>
      <c r="K377" s="95">
        <v>0</v>
      </c>
      <c r="L377" s="95">
        <v>0</v>
      </c>
      <c r="M377" s="95">
        <v>0</v>
      </c>
      <c r="N377" s="95">
        <v>0</v>
      </c>
      <c r="O377" s="95">
        <v>0</v>
      </c>
      <c r="P377" s="95">
        <v>0</v>
      </c>
      <c r="Q377" s="95">
        <v>0</v>
      </c>
      <c r="R377" s="95">
        <v>0</v>
      </c>
      <c r="S377" s="95">
        <v>0</v>
      </c>
      <c r="T377" s="95">
        <v>0</v>
      </c>
      <c r="U377" s="95">
        <v>0</v>
      </c>
      <c r="V377" s="95">
        <v>0</v>
      </c>
      <c r="W377" s="95">
        <v>0</v>
      </c>
      <c r="X377" s="95">
        <v>0</v>
      </c>
      <c r="Y377" s="95">
        <v>0</v>
      </c>
      <c r="Z377" s="95">
        <v>0</v>
      </c>
      <c r="AA377" s="95">
        <v>0</v>
      </c>
      <c r="AB377" s="95">
        <v>0</v>
      </c>
      <c r="AC377" s="95">
        <v>0</v>
      </c>
      <c r="AD377" s="95">
        <v>0</v>
      </c>
      <c r="AE377" s="95">
        <v>0</v>
      </c>
      <c r="AF377" s="95">
        <v>0</v>
      </c>
      <c r="AG377" s="95">
        <v>0</v>
      </c>
      <c r="AH377" s="95">
        <v>0</v>
      </c>
      <c r="AI377" s="95">
        <v>0</v>
      </c>
      <c r="AJ377" s="95">
        <v>0</v>
      </c>
      <c r="AK377" s="95">
        <v>0</v>
      </c>
      <c r="AL377" s="95">
        <v>0</v>
      </c>
      <c r="AM377" s="95">
        <v>0</v>
      </c>
      <c r="AN377" s="95">
        <v>0</v>
      </c>
      <c r="AO377" s="95">
        <v>0</v>
      </c>
      <c r="AP377" s="95">
        <v>0</v>
      </c>
      <c r="AQ377" s="95">
        <v>0</v>
      </c>
      <c r="AR377" s="95">
        <v>0</v>
      </c>
      <c r="AS377" s="95">
        <v>0</v>
      </c>
      <c r="AT377" s="95">
        <v>0</v>
      </c>
      <c r="AU377" s="95">
        <v>0</v>
      </c>
      <c r="AV377" s="95">
        <v>0</v>
      </c>
      <c r="AW377" s="95">
        <v>0</v>
      </c>
      <c r="AX377" s="95">
        <v>0</v>
      </c>
      <c r="AY377" s="95">
        <v>0</v>
      </c>
      <c r="AZ377" s="95">
        <v>0</v>
      </c>
      <c r="BA377" s="95">
        <v>0</v>
      </c>
      <c r="BB377" s="95">
        <v>0</v>
      </c>
      <c r="BC377" s="95">
        <v>0</v>
      </c>
      <c r="BD377" s="95">
        <v>0</v>
      </c>
      <c r="BE377" s="95">
        <v>0</v>
      </c>
      <c r="BF377" s="95">
        <v>0</v>
      </c>
      <c r="BG377" s="95">
        <v>0</v>
      </c>
      <c r="BH377" s="95">
        <v>0</v>
      </c>
      <c r="BI377" s="95">
        <v>12000</v>
      </c>
      <c r="BJ377" s="95">
        <v>0</v>
      </c>
      <c r="BK377" s="95">
        <v>0</v>
      </c>
      <c r="BL377" s="95">
        <v>0</v>
      </c>
      <c r="BM377" s="95">
        <v>0</v>
      </c>
      <c r="BN377" s="95">
        <v>0</v>
      </c>
      <c r="BO377" s="95">
        <v>0</v>
      </c>
      <c r="BP377" s="95">
        <v>0</v>
      </c>
      <c r="BQ377" s="95">
        <v>0</v>
      </c>
      <c r="BR377" s="95">
        <v>0</v>
      </c>
      <c r="BS377" s="95">
        <v>0</v>
      </c>
      <c r="BT377" s="95">
        <v>0</v>
      </c>
      <c r="BU377" s="95">
        <v>0</v>
      </c>
      <c r="BV377" s="95">
        <v>0</v>
      </c>
      <c r="BW377" s="95">
        <v>0</v>
      </c>
      <c r="BX377" s="95">
        <v>0</v>
      </c>
      <c r="BY377" s="95">
        <v>0</v>
      </c>
      <c r="BZ377" s="95">
        <v>0</v>
      </c>
      <c r="CA377" s="95">
        <v>0</v>
      </c>
      <c r="CB377" s="95">
        <v>0</v>
      </c>
      <c r="CC377" s="95">
        <v>0</v>
      </c>
      <c r="CD377" s="95">
        <v>0</v>
      </c>
      <c r="CE377" s="95">
        <v>0</v>
      </c>
      <c r="CF377" s="95">
        <v>0</v>
      </c>
      <c r="CG377" s="95">
        <v>0</v>
      </c>
      <c r="CH377" s="95">
        <v>0</v>
      </c>
      <c r="CI377" s="95">
        <v>0</v>
      </c>
      <c r="CJ377" s="95">
        <v>0</v>
      </c>
      <c r="CK377" s="95">
        <v>0</v>
      </c>
      <c r="CL377" s="95">
        <v>0</v>
      </c>
    </row>
    <row r="378" spans="1:90" ht="13.2" customHeight="1" x14ac:dyDescent="0.25">
      <c r="A378" s="93" t="s">
        <v>361</v>
      </c>
      <c r="B378" s="94" t="s">
        <v>362</v>
      </c>
      <c r="C378" s="95">
        <v>3830226.8</v>
      </c>
      <c r="D378" s="95">
        <v>366124</v>
      </c>
      <c r="E378" s="95">
        <v>60400</v>
      </c>
      <c r="F378" s="95">
        <v>0</v>
      </c>
      <c r="G378" s="95">
        <v>0</v>
      </c>
      <c r="H378" s="95">
        <v>0</v>
      </c>
      <c r="I378" s="95">
        <v>0</v>
      </c>
      <c r="J378" s="95">
        <v>0</v>
      </c>
      <c r="K378" s="95">
        <v>186227</v>
      </c>
      <c r="L378" s="95">
        <v>314644</v>
      </c>
      <c r="M378" s="95">
        <v>495058.65</v>
      </c>
      <c r="N378" s="95">
        <v>38940</v>
      </c>
      <c r="O378" s="95">
        <v>2002568.2</v>
      </c>
      <c r="P378" s="95">
        <v>223105</v>
      </c>
      <c r="Q378" s="95">
        <v>376121.25</v>
      </c>
      <c r="R378" s="95">
        <v>762546.5</v>
      </c>
      <c r="S378" s="95">
        <v>428750.61</v>
      </c>
      <c r="T378" s="95">
        <v>284326.5</v>
      </c>
      <c r="U378" s="95">
        <v>108900</v>
      </c>
      <c r="V378" s="95">
        <v>213222</v>
      </c>
      <c r="W378" s="95">
        <v>7428139</v>
      </c>
      <c r="X378" s="95">
        <v>347370</v>
      </c>
      <c r="Y378" s="95">
        <v>294647</v>
      </c>
      <c r="Z378" s="95">
        <v>143075</v>
      </c>
      <c r="AA378" s="95">
        <v>158225</v>
      </c>
      <c r="AB378" s="95">
        <v>120500</v>
      </c>
      <c r="AC378" s="95">
        <v>139800</v>
      </c>
      <c r="AD378" s="95">
        <v>556880.5</v>
      </c>
      <c r="AE378" s="95">
        <v>27475</v>
      </c>
      <c r="AF378" s="95">
        <v>513155.5</v>
      </c>
      <c r="AG378" s="95">
        <v>254955</v>
      </c>
      <c r="AH378" s="95">
        <v>497101.5</v>
      </c>
      <c r="AI378" s="95">
        <v>347040</v>
      </c>
      <c r="AJ378" s="95">
        <v>124425</v>
      </c>
      <c r="AK378" s="95">
        <v>0</v>
      </c>
      <c r="AL378" s="95">
        <v>102945</v>
      </c>
      <c r="AM378" s="95">
        <v>126458</v>
      </c>
      <c r="AN378" s="95">
        <v>235292</v>
      </c>
      <c r="AO378" s="95">
        <v>0</v>
      </c>
      <c r="AP378" s="95">
        <v>114060</v>
      </c>
      <c r="AQ378" s="95">
        <v>120198</v>
      </c>
      <c r="AR378" s="95">
        <v>714860</v>
      </c>
      <c r="AS378" s="95">
        <v>216316</v>
      </c>
      <c r="AT378" s="95">
        <v>699264</v>
      </c>
      <c r="AU378" s="95">
        <v>652338</v>
      </c>
      <c r="AV378" s="95">
        <v>38755</v>
      </c>
      <c r="AW378" s="95">
        <v>66410</v>
      </c>
      <c r="AX378" s="95">
        <v>41400</v>
      </c>
      <c r="AY378" s="95">
        <v>163945</v>
      </c>
      <c r="AZ378" s="95">
        <v>489757.5</v>
      </c>
      <c r="BA378" s="95">
        <v>2456486</v>
      </c>
      <c r="BB378" s="95">
        <v>218925</v>
      </c>
      <c r="BC378" s="95">
        <v>3002559.04</v>
      </c>
      <c r="BD378" s="95">
        <v>691407.5</v>
      </c>
      <c r="BE378" s="95">
        <v>41950</v>
      </c>
      <c r="BF378" s="95">
        <v>100240</v>
      </c>
      <c r="BG378" s="95">
        <v>2356101.54</v>
      </c>
      <c r="BH378" s="95">
        <v>189526.5</v>
      </c>
      <c r="BI378" s="95">
        <v>44150</v>
      </c>
      <c r="BJ378" s="95">
        <v>285045</v>
      </c>
      <c r="BK378" s="95">
        <v>183443.85</v>
      </c>
      <c r="BL378" s="95">
        <v>2586085.46</v>
      </c>
      <c r="BM378" s="95">
        <v>206526</v>
      </c>
      <c r="BN378" s="95">
        <v>494183</v>
      </c>
      <c r="BO378" s="95">
        <v>191817.2</v>
      </c>
      <c r="BP378" s="95">
        <v>366687</v>
      </c>
      <c r="BQ378" s="95">
        <v>58586</v>
      </c>
      <c r="BR378" s="95">
        <v>0</v>
      </c>
      <c r="BS378" s="95">
        <v>548650</v>
      </c>
      <c r="BT378" s="95">
        <v>0</v>
      </c>
      <c r="BU378" s="95">
        <v>1356580.32</v>
      </c>
      <c r="BV378" s="95">
        <v>0</v>
      </c>
      <c r="BW378" s="95">
        <v>65332</v>
      </c>
      <c r="BX378" s="95">
        <v>642898</v>
      </c>
      <c r="BY378" s="95">
        <v>49650</v>
      </c>
      <c r="BZ378" s="95">
        <v>840891.9</v>
      </c>
      <c r="CA378" s="95">
        <v>347050</v>
      </c>
      <c r="CB378" s="95">
        <v>296890</v>
      </c>
      <c r="CC378" s="95">
        <v>1287104</v>
      </c>
      <c r="CD378" s="95">
        <v>319938</v>
      </c>
      <c r="CE378" s="95">
        <v>375862.5</v>
      </c>
      <c r="CF378" s="95">
        <v>227146.55</v>
      </c>
      <c r="CG378" s="95">
        <v>120501</v>
      </c>
      <c r="CH378" s="95">
        <v>19750</v>
      </c>
      <c r="CI378" s="95">
        <v>149222.5</v>
      </c>
      <c r="CJ378" s="95">
        <v>938822.6</v>
      </c>
      <c r="CK378" s="95">
        <v>340247.6</v>
      </c>
      <c r="CL378" s="95">
        <v>173092</v>
      </c>
    </row>
    <row r="379" spans="1:90" ht="13.2" customHeight="1" x14ac:dyDescent="0.25">
      <c r="A379" s="93" t="s">
        <v>363</v>
      </c>
      <c r="B379" s="94" t="s">
        <v>364</v>
      </c>
      <c r="C379" s="95">
        <v>297049</v>
      </c>
      <c r="D379" s="95">
        <v>0</v>
      </c>
      <c r="E379" s="95">
        <v>0</v>
      </c>
      <c r="F379" s="95">
        <v>0</v>
      </c>
      <c r="G379" s="95">
        <v>0</v>
      </c>
      <c r="H379" s="95">
        <v>0</v>
      </c>
      <c r="I379" s="95">
        <v>0</v>
      </c>
      <c r="J379" s="95">
        <v>0</v>
      </c>
      <c r="K379" s="95">
        <v>0</v>
      </c>
      <c r="L379" s="95">
        <v>0</v>
      </c>
      <c r="M379" s="95">
        <v>0</v>
      </c>
      <c r="N379" s="95">
        <v>0</v>
      </c>
      <c r="O379" s="95">
        <v>0</v>
      </c>
      <c r="P379" s="95">
        <v>0</v>
      </c>
      <c r="Q379" s="95">
        <v>0</v>
      </c>
      <c r="R379" s="95">
        <v>0</v>
      </c>
      <c r="S379" s="95">
        <v>0</v>
      </c>
      <c r="T379" s="95">
        <v>0</v>
      </c>
      <c r="U379" s="95">
        <v>0</v>
      </c>
      <c r="V379" s="95">
        <v>0</v>
      </c>
      <c r="W379" s="95">
        <v>0</v>
      </c>
      <c r="X379" s="95">
        <v>0</v>
      </c>
      <c r="Y379" s="95">
        <v>0</v>
      </c>
      <c r="Z379" s="95">
        <v>0</v>
      </c>
      <c r="AA379" s="95">
        <v>0</v>
      </c>
      <c r="AB379" s="95">
        <v>0</v>
      </c>
      <c r="AC379" s="95">
        <v>0</v>
      </c>
      <c r="AD379" s="95">
        <v>0</v>
      </c>
      <c r="AE379" s="95">
        <v>0</v>
      </c>
      <c r="AF379" s="95">
        <v>0</v>
      </c>
      <c r="AG379" s="95">
        <v>0</v>
      </c>
      <c r="AH379" s="95">
        <v>0</v>
      </c>
      <c r="AI379" s="95">
        <v>0</v>
      </c>
      <c r="AJ379" s="95">
        <v>0</v>
      </c>
      <c r="AK379" s="95">
        <v>0</v>
      </c>
      <c r="AL379" s="95">
        <v>0</v>
      </c>
      <c r="AM379" s="95">
        <v>0</v>
      </c>
      <c r="AN379" s="95">
        <v>0</v>
      </c>
      <c r="AO379" s="95">
        <v>0</v>
      </c>
      <c r="AP379" s="95">
        <v>0</v>
      </c>
      <c r="AQ379" s="95">
        <v>0</v>
      </c>
      <c r="AR379" s="95">
        <v>0</v>
      </c>
      <c r="AS379" s="95">
        <v>0</v>
      </c>
      <c r="AT379" s="95">
        <v>0</v>
      </c>
      <c r="AU379" s="95">
        <v>0</v>
      </c>
      <c r="AV379" s="95">
        <v>0</v>
      </c>
      <c r="AW379" s="95">
        <v>0</v>
      </c>
      <c r="AX379" s="95">
        <v>0</v>
      </c>
      <c r="AY379" s="95">
        <v>0</v>
      </c>
      <c r="AZ379" s="95">
        <v>0</v>
      </c>
      <c r="BA379" s="95">
        <v>0</v>
      </c>
      <c r="BB379" s="95">
        <v>0</v>
      </c>
      <c r="BC379" s="95">
        <v>0</v>
      </c>
      <c r="BD379" s="95">
        <v>0</v>
      </c>
      <c r="BE379" s="95">
        <v>0</v>
      </c>
      <c r="BF379" s="95">
        <v>0</v>
      </c>
      <c r="BG379" s="95">
        <v>0</v>
      </c>
      <c r="BH379" s="95">
        <v>0</v>
      </c>
      <c r="BI379" s="95">
        <v>0</v>
      </c>
      <c r="BJ379" s="95">
        <v>0</v>
      </c>
      <c r="BK379" s="95">
        <v>0</v>
      </c>
      <c r="BL379" s="95">
        <v>0</v>
      </c>
      <c r="BM379" s="95">
        <v>0</v>
      </c>
      <c r="BN379" s="95">
        <v>0</v>
      </c>
      <c r="BO379" s="95">
        <v>0</v>
      </c>
      <c r="BP379" s="95">
        <v>0</v>
      </c>
      <c r="BQ379" s="95">
        <v>0</v>
      </c>
      <c r="BR379" s="95">
        <v>0</v>
      </c>
      <c r="BS379" s="95">
        <v>0</v>
      </c>
      <c r="BT379" s="95">
        <v>0</v>
      </c>
      <c r="BU379" s="95">
        <v>0</v>
      </c>
      <c r="BV379" s="95">
        <v>0</v>
      </c>
      <c r="BW379" s="95">
        <v>0</v>
      </c>
      <c r="BX379" s="95">
        <v>0</v>
      </c>
      <c r="BY379" s="95">
        <v>0</v>
      </c>
      <c r="BZ379" s="95">
        <v>0</v>
      </c>
      <c r="CA379" s="95">
        <v>0</v>
      </c>
      <c r="CB379" s="95">
        <v>0</v>
      </c>
      <c r="CC379" s="95">
        <v>0</v>
      </c>
      <c r="CD379" s="95">
        <v>0</v>
      </c>
      <c r="CE379" s="95">
        <v>0</v>
      </c>
      <c r="CF379" s="95">
        <v>0</v>
      </c>
      <c r="CG379" s="95">
        <v>0</v>
      </c>
      <c r="CH379" s="95">
        <v>0</v>
      </c>
      <c r="CI379" s="95">
        <v>0</v>
      </c>
      <c r="CJ379" s="95">
        <v>0</v>
      </c>
      <c r="CK379" s="95">
        <v>0</v>
      </c>
      <c r="CL379" s="95">
        <v>0</v>
      </c>
    </row>
    <row r="380" spans="1:90" ht="13.2" customHeight="1" x14ac:dyDescent="0.25">
      <c r="A380" s="93" t="s">
        <v>365</v>
      </c>
      <c r="B380" s="94" t="s">
        <v>366</v>
      </c>
      <c r="C380" s="95">
        <v>0</v>
      </c>
      <c r="D380" s="95">
        <v>0</v>
      </c>
      <c r="E380" s="95">
        <v>0</v>
      </c>
      <c r="F380" s="95">
        <v>0</v>
      </c>
      <c r="G380" s="95">
        <v>0</v>
      </c>
      <c r="H380" s="95">
        <v>0</v>
      </c>
      <c r="I380" s="95">
        <v>0</v>
      </c>
      <c r="J380" s="95">
        <v>0</v>
      </c>
      <c r="K380" s="95">
        <v>0</v>
      </c>
      <c r="L380" s="95">
        <v>0</v>
      </c>
      <c r="M380" s="95">
        <v>0</v>
      </c>
      <c r="N380" s="95">
        <v>0</v>
      </c>
      <c r="O380" s="95">
        <v>0</v>
      </c>
      <c r="P380" s="95">
        <v>147736.9</v>
      </c>
      <c r="Q380" s="95">
        <v>1084822.75</v>
      </c>
      <c r="R380" s="95">
        <v>0</v>
      </c>
      <c r="S380" s="95">
        <v>0</v>
      </c>
      <c r="T380" s="95">
        <v>321784.8</v>
      </c>
      <c r="U380" s="95">
        <v>297963</v>
      </c>
      <c r="V380" s="95">
        <v>77305.100000000006</v>
      </c>
      <c r="W380" s="95">
        <v>0</v>
      </c>
      <c r="X380" s="95">
        <v>0</v>
      </c>
      <c r="Y380" s="95">
        <v>0</v>
      </c>
      <c r="Z380" s="95">
        <v>0</v>
      </c>
      <c r="AA380" s="95">
        <v>0</v>
      </c>
      <c r="AB380" s="95">
        <v>0</v>
      </c>
      <c r="AC380" s="95">
        <v>0</v>
      </c>
      <c r="AD380" s="95">
        <v>0</v>
      </c>
      <c r="AE380" s="95">
        <v>0</v>
      </c>
      <c r="AF380" s="95">
        <v>0</v>
      </c>
      <c r="AG380" s="95">
        <v>0</v>
      </c>
      <c r="AH380" s="95">
        <v>0</v>
      </c>
      <c r="AI380" s="95">
        <v>0</v>
      </c>
      <c r="AJ380" s="95">
        <v>0</v>
      </c>
      <c r="AK380" s="95">
        <v>0</v>
      </c>
      <c r="AL380" s="95">
        <v>0</v>
      </c>
      <c r="AM380" s="95">
        <v>0</v>
      </c>
      <c r="AN380" s="95">
        <v>0</v>
      </c>
      <c r="AO380" s="95">
        <v>0</v>
      </c>
      <c r="AP380" s="95">
        <v>0</v>
      </c>
      <c r="AQ380" s="95">
        <v>0</v>
      </c>
      <c r="AR380" s="95">
        <v>0</v>
      </c>
      <c r="AS380" s="95">
        <v>0</v>
      </c>
      <c r="AT380" s="95">
        <v>0</v>
      </c>
      <c r="AU380" s="95">
        <v>0</v>
      </c>
      <c r="AV380" s="95">
        <v>0</v>
      </c>
      <c r="AW380" s="95">
        <v>0</v>
      </c>
      <c r="AX380" s="95">
        <v>0</v>
      </c>
      <c r="AY380" s="95">
        <v>0</v>
      </c>
      <c r="AZ380" s="95">
        <v>0</v>
      </c>
      <c r="BA380" s="95">
        <v>0</v>
      </c>
      <c r="BB380" s="95">
        <v>0</v>
      </c>
      <c r="BC380" s="95">
        <v>0</v>
      </c>
      <c r="BD380" s="95">
        <v>0</v>
      </c>
      <c r="BE380" s="95">
        <v>0</v>
      </c>
      <c r="BF380" s="95">
        <v>0</v>
      </c>
      <c r="BG380" s="95">
        <v>0</v>
      </c>
      <c r="BH380" s="95">
        <v>0</v>
      </c>
      <c r="BI380" s="95">
        <v>0</v>
      </c>
      <c r="BJ380" s="95">
        <v>0</v>
      </c>
      <c r="BK380" s="95">
        <v>0</v>
      </c>
      <c r="BL380" s="95">
        <v>0</v>
      </c>
      <c r="BM380" s="95">
        <v>0</v>
      </c>
      <c r="BN380" s="95">
        <v>0</v>
      </c>
      <c r="BO380" s="95">
        <v>0</v>
      </c>
      <c r="BP380" s="95">
        <v>0</v>
      </c>
      <c r="BQ380" s="95">
        <v>0</v>
      </c>
      <c r="BR380" s="95">
        <v>0</v>
      </c>
      <c r="BS380" s="95">
        <v>0</v>
      </c>
      <c r="BT380" s="95">
        <v>0</v>
      </c>
      <c r="BU380" s="95">
        <v>0</v>
      </c>
      <c r="BV380" s="95">
        <v>0</v>
      </c>
      <c r="BW380" s="95">
        <v>0</v>
      </c>
      <c r="BX380" s="95">
        <v>0</v>
      </c>
      <c r="BY380" s="95">
        <v>0</v>
      </c>
      <c r="BZ380" s="95">
        <v>0</v>
      </c>
      <c r="CA380" s="95">
        <v>0</v>
      </c>
      <c r="CB380" s="95">
        <v>0</v>
      </c>
      <c r="CC380" s="95">
        <v>0</v>
      </c>
      <c r="CD380" s="95">
        <v>0</v>
      </c>
      <c r="CE380" s="95">
        <v>0</v>
      </c>
      <c r="CF380" s="95">
        <v>0</v>
      </c>
      <c r="CG380" s="95">
        <v>0</v>
      </c>
      <c r="CH380" s="95">
        <v>0</v>
      </c>
      <c r="CI380" s="95">
        <v>0</v>
      </c>
      <c r="CJ380" s="95">
        <v>0</v>
      </c>
      <c r="CK380" s="95">
        <v>0</v>
      </c>
      <c r="CL380" s="95">
        <v>0</v>
      </c>
    </row>
    <row r="381" spans="1:90" ht="13.2" customHeight="1" x14ac:dyDescent="0.25">
      <c r="A381" s="93" t="s">
        <v>367</v>
      </c>
      <c r="B381" s="94" t="s">
        <v>368</v>
      </c>
      <c r="C381" s="95">
        <v>0</v>
      </c>
      <c r="D381" s="95">
        <v>0</v>
      </c>
      <c r="E381" s="95">
        <v>0</v>
      </c>
      <c r="F381" s="95">
        <v>0</v>
      </c>
      <c r="G381" s="95">
        <v>0</v>
      </c>
      <c r="H381" s="95">
        <v>0</v>
      </c>
      <c r="I381" s="95">
        <v>0</v>
      </c>
      <c r="J381" s="95">
        <v>0</v>
      </c>
      <c r="K381" s="95">
        <v>0</v>
      </c>
      <c r="L381" s="95">
        <v>0</v>
      </c>
      <c r="M381" s="95">
        <v>0</v>
      </c>
      <c r="N381" s="95">
        <v>0</v>
      </c>
      <c r="O381" s="95">
        <v>0</v>
      </c>
      <c r="P381" s="95">
        <v>0</v>
      </c>
      <c r="Q381" s="95">
        <v>0</v>
      </c>
      <c r="R381" s="95">
        <v>0</v>
      </c>
      <c r="S381" s="95">
        <v>0</v>
      </c>
      <c r="T381" s="95">
        <v>0</v>
      </c>
      <c r="U381" s="95">
        <v>0</v>
      </c>
      <c r="V381" s="95">
        <v>0</v>
      </c>
      <c r="W381" s="95">
        <v>0</v>
      </c>
      <c r="X381" s="95">
        <v>0</v>
      </c>
      <c r="Y381" s="95">
        <v>0</v>
      </c>
      <c r="Z381" s="95">
        <v>0</v>
      </c>
      <c r="AA381" s="95">
        <v>0</v>
      </c>
      <c r="AB381" s="95">
        <v>0</v>
      </c>
      <c r="AC381" s="95">
        <v>0</v>
      </c>
      <c r="AD381" s="95">
        <v>0</v>
      </c>
      <c r="AE381" s="95">
        <v>0</v>
      </c>
      <c r="AF381" s="95">
        <v>0</v>
      </c>
      <c r="AG381" s="95">
        <v>0</v>
      </c>
      <c r="AH381" s="95">
        <v>0</v>
      </c>
      <c r="AI381" s="95">
        <v>0</v>
      </c>
      <c r="AJ381" s="95">
        <v>0</v>
      </c>
      <c r="AK381" s="95">
        <v>0</v>
      </c>
      <c r="AL381" s="95">
        <v>0</v>
      </c>
      <c r="AM381" s="95">
        <v>0</v>
      </c>
      <c r="AN381" s="95">
        <v>0</v>
      </c>
      <c r="AO381" s="95">
        <v>0</v>
      </c>
      <c r="AP381" s="95">
        <v>0</v>
      </c>
      <c r="AQ381" s="95">
        <v>0</v>
      </c>
      <c r="AR381" s="95">
        <v>0</v>
      </c>
      <c r="AS381" s="95">
        <v>0</v>
      </c>
      <c r="AT381" s="95">
        <v>0</v>
      </c>
      <c r="AU381" s="95">
        <v>0</v>
      </c>
      <c r="AV381" s="95">
        <v>0</v>
      </c>
      <c r="AW381" s="95">
        <v>0</v>
      </c>
      <c r="AX381" s="95">
        <v>0</v>
      </c>
      <c r="AY381" s="95">
        <v>0</v>
      </c>
      <c r="AZ381" s="95">
        <v>0</v>
      </c>
      <c r="BA381" s="95">
        <v>0</v>
      </c>
      <c r="BB381" s="95">
        <v>0</v>
      </c>
      <c r="BC381" s="95">
        <v>0</v>
      </c>
      <c r="BD381" s="95">
        <v>0</v>
      </c>
      <c r="BE381" s="95">
        <v>0</v>
      </c>
      <c r="BF381" s="95">
        <v>0</v>
      </c>
      <c r="BG381" s="95">
        <v>0</v>
      </c>
      <c r="BH381" s="95">
        <v>0</v>
      </c>
      <c r="BI381" s="95">
        <v>0</v>
      </c>
      <c r="BJ381" s="95">
        <v>0</v>
      </c>
      <c r="BK381" s="95">
        <v>0</v>
      </c>
      <c r="BL381" s="95">
        <v>0</v>
      </c>
      <c r="BM381" s="95">
        <v>0</v>
      </c>
      <c r="BN381" s="95">
        <v>0</v>
      </c>
      <c r="BO381" s="95">
        <v>0</v>
      </c>
      <c r="BP381" s="95">
        <v>0</v>
      </c>
      <c r="BQ381" s="95">
        <v>0</v>
      </c>
      <c r="BR381" s="121">
        <v>0</v>
      </c>
      <c r="BS381" s="95">
        <v>0</v>
      </c>
      <c r="BT381" s="95">
        <v>0</v>
      </c>
      <c r="BU381" s="95">
        <v>0</v>
      </c>
      <c r="BV381" s="95">
        <v>0</v>
      </c>
      <c r="BW381" s="95">
        <v>0</v>
      </c>
      <c r="BX381" s="95">
        <v>0</v>
      </c>
      <c r="BY381" s="95">
        <v>0</v>
      </c>
      <c r="BZ381" s="95">
        <v>0</v>
      </c>
      <c r="CA381" s="95">
        <v>0</v>
      </c>
      <c r="CB381" s="95">
        <v>0</v>
      </c>
      <c r="CC381" s="95">
        <v>0</v>
      </c>
      <c r="CD381" s="95">
        <v>0</v>
      </c>
      <c r="CE381" s="95">
        <v>0</v>
      </c>
      <c r="CF381" s="95">
        <v>0</v>
      </c>
      <c r="CG381" s="95">
        <v>0</v>
      </c>
      <c r="CH381" s="95">
        <v>0</v>
      </c>
      <c r="CI381" s="95">
        <v>0</v>
      </c>
      <c r="CJ381" s="95">
        <v>0</v>
      </c>
      <c r="CK381" s="95">
        <v>0</v>
      </c>
      <c r="CL381" s="95">
        <v>0</v>
      </c>
    </row>
    <row r="382" spans="1:90" ht="13.2" customHeight="1" x14ac:dyDescent="0.25">
      <c r="A382" s="93" t="s">
        <v>369</v>
      </c>
      <c r="B382" s="94" t="s">
        <v>370</v>
      </c>
      <c r="C382" s="95">
        <v>632776.88</v>
      </c>
      <c r="D382" s="95">
        <v>0</v>
      </c>
      <c r="E382" s="95">
        <v>0</v>
      </c>
      <c r="F382" s="95">
        <v>0</v>
      </c>
      <c r="G382" s="95">
        <v>0</v>
      </c>
      <c r="H382" s="95">
        <v>0</v>
      </c>
      <c r="I382" s="95">
        <v>0</v>
      </c>
      <c r="J382" s="95">
        <v>16403.689999999999</v>
      </c>
      <c r="K382" s="95">
        <v>0</v>
      </c>
      <c r="L382" s="95">
        <v>0</v>
      </c>
      <c r="M382" s="95">
        <v>0</v>
      </c>
      <c r="N382" s="95">
        <v>0</v>
      </c>
      <c r="O382" s="95">
        <v>0</v>
      </c>
      <c r="P382" s="95">
        <v>0</v>
      </c>
      <c r="Q382" s="95">
        <v>0</v>
      </c>
      <c r="R382" s="95">
        <v>0</v>
      </c>
      <c r="S382" s="95">
        <v>0</v>
      </c>
      <c r="T382" s="95">
        <v>0</v>
      </c>
      <c r="U382" s="95">
        <v>0</v>
      </c>
      <c r="V382" s="95">
        <v>0</v>
      </c>
      <c r="W382" s="95">
        <v>0</v>
      </c>
      <c r="X382" s="95">
        <v>0</v>
      </c>
      <c r="Y382" s="95">
        <v>0</v>
      </c>
      <c r="Z382" s="95">
        <v>0</v>
      </c>
      <c r="AA382" s="95">
        <v>0</v>
      </c>
      <c r="AB382" s="95">
        <v>0</v>
      </c>
      <c r="AC382" s="95">
        <v>0</v>
      </c>
      <c r="AD382" s="95">
        <v>0</v>
      </c>
      <c r="AE382" s="95">
        <v>0</v>
      </c>
      <c r="AF382" s="95">
        <v>0</v>
      </c>
      <c r="AG382" s="95">
        <v>0</v>
      </c>
      <c r="AH382" s="95">
        <v>0</v>
      </c>
      <c r="AI382" s="95">
        <v>0</v>
      </c>
      <c r="AJ382" s="95">
        <v>0</v>
      </c>
      <c r="AK382" s="95">
        <v>0</v>
      </c>
      <c r="AL382" s="95">
        <v>0</v>
      </c>
      <c r="AM382" s="95">
        <v>0</v>
      </c>
      <c r="AN382" s="95">
        <v>844530</v>
      </c>
      <c r="AO382" s="95">
        <v>0</v>
      </c>
      <c r="AP382" s="95">
        <v>0</v>
      </c>
      <c r="AQ382" s="95">
        <v>0</v>
      </c>
      <c r="AR382" s="95">
        <v>0</v>
      </c>
      <c r="AS382" s="95">
        <v>0</v>
      </c>
      <c r="AT382" s="95">
        <v>0</v>
      </c>
      <c r="AU382" s="95">
        <v>0</v>
      </c>
      <c r="AV382" s="95">
        <v>0</v>
      </c>
      <c r="AW382" s="95">
        <v>18000</v>
      </c>
      <c r="AX382" s="95">
        <v>0</v>
      </c>
      <c r="AY382" s="95">
        <v>0</v>
      </c>
      <c r="AZ382" s="95">
        <v>0</v>
      </c>
      <c r="BA382" s="95">
        <v>0</v>
      </c>
      <c r="BB382" s="95">
        <v>0</v>
      </c>
      <c r="BC382" s="95">
        <v>0</v>
      </c>
      <c r="BD382" s="95">
        <v>0</v>
      </c>
      <c r="BE382" s="95">
        <v>0</v>
      </c>
      <c r="BF382" s="95">
        <v>0</v>
      </c>
      <c r="BG382" s="95">
        <v>0</v>
      </c>
      <c r="BH382" s="95">
        <v>0</v>
      </c>
      <c r="BI382" s="95">
        <v>2000000</v>
      </c>
      <c r="BJ382" s="95">
        <v>0</v>
      </c>
      <c r="BK382" s="95">
        <v>0</v>
      </c>
      <c r="BL382" s="95">
        <v>0</v>
      </c>
      <c r="BM382" s="95">
        <v>0</v>
      </c>
      <c r="BN382" s="95">
        <v>0</v>
      </c>
      <c r="BO382" s="95">
        <v>0</v>
      </c>
      <c r="BP382" s="95">
        <v>0</v>
      </c>
      <c r="BQ382" s="95">
        <v>0</v>
      </c>
      <c r="BR382" s="95">
        <v>0</v>
      </c>
      <c r="BS382" s="95">
        <v>0</v>
      </c>
      <c r="BT382" s="95">
        <v>0</v>
      </c>
      <c r="BU382" s="95">
        <v>0</v>
      </c>
      <c r="BV382" s="95">
        <v>0</v>
      </c>
      <c r="BW382" s="95">
        <v>0</v>
      </c>
      <c r="BX382" s="95">
        <v>0</v>
      </c>
      <c r="BY382" s="95">
        <v>0</v>
      </c>
      <c r="BZ382" s="95">
        <v>0</v>
      </c>
      <c r="CA382" s="95">
        <v>0</v>
      </c>
      <c r="CB382" s="95">
        <v>0</v>
      </c>
      <c r="CC382" s="95">
        <v>0</v>
      </c>
      <c r="CD382" s="95">
        <v>0</v>
      </c>
      <c r="CE382" s="95">
        <v>533672</v>
      </c>
      <c r="CF382" s="95">
        <v>22199</v>
      </c>
      <c r="CG382" s="95">
        <v>0</v>
      </c>
      <c r="CH382" s="95">
        <v>0</v>
      </c>
      <c r="CI382" s="95">
        <v>0</v>
      </c>
      <c r="CJ382" s="95">
        <v>0</v>
      </c>
      <c r="CK382" s="95">
        <v>0</v>
      </c>
      <c r="CL382" s="95">
        <v>0</v>
      </c>
    </row>
    <row r="383" spans="1:90" ht="13.2" customHeight="1" x14ac:dyDescent="0.25">
      <c r="A383" s="93" t="s">
        <v>1132</v>
      </c>
      <c r="B383" s="94" t="s">
        <v>1133</v>
      </c>
      <c r="C383" s="95">
        <v>0</v>
      </c>
      <c r="D383" s="95">
        <v>0</v>
      </c>
      <c r="E383" s="95">
        <v>0</v>
      </c>
      <c r="F383" s="95">
        <v>0</v>
      </c>
      <c r="G383" s="95">
        <v>0</v>
      </c>
      <c r="H383" s="95">
        <v>0</v>
      </c>
      <c r="I383" s="95">
        <v>0</v>
      </c>
      <c r="J383" s="95">
        <v>0</v>
      </c>
      <c r="K383" s="95">
        <v>0</v>
      </c>
      <c r="L383" s="95">
        <v>0</v>
      </c>
      <c r="M383" s="95">
        <v>0</v>
      </c>
      <c r="N383" s="95">
        <v>0</v>
      </c>
      <c r="O383" s="95">
        <v>0</v>
      </c>
      <c r="P383" s="95">
        <v>0</v>
      </c>
      <c r="Q383" s="95">
        <v>0</v>
      </c>
      <c r="R383" s="95">
        <v>0</v>
      </c>
      <c r="S383" s="95">
        <v>0</v>
      </c>
      <c r="T383" s="95">
        <v>0</v>
      </c>
      <c r="U383" s="95">
        <v>0</v>
      </c>
      <c r="V383" s="95">
        <v>0</v>
      </c>
      <c r="W383" s="95">
        <v>0</v>
      </c>
      <c r="X383" s="95">
        <v>0</v>
      </c>
      <c r="Y383" s="95">
        <v>0</v>
      </c>
      <c r="Z383" s="95">
        <v>0</v>
      </c>
      <c r="AA383" s="95">
        <v>0</v>
      </c>
      <c r="AB383" s="95">
        <v>0</v>
      </c>
      <c r="AC383" s="95">
        <v>0</v>
      </c>
      <c r="AD383" s="95">
        <v>0</v>
      </c>
      <c r="AE383" s="95">
        <v>0</v>
      </c>
      <c r="AF383" s="95">
        <v>0</v>
      </c>
      <c r="AG383" s="95">
        <v>0</v>
      </c>
      <c r="AH383" s="95">
        <v>0</v>
      </c>
      <c r="AI383" s="95">
        <v>0</v>
      </c>
      <c r="AJ383" s="95">
        <v>0</v>
      </c>
      <c r="AK383" s="95">
        <v>0</v>
      </c>
      <c r="AL383" s="95">
        <v>0</v>
      </c>
      <c r="AM383" s="95">
        <v>0</v>
      </c>
      <c r="AN383" s="95">
        <v>0</v>
      </c>
      <c r="AO383" s="95">
        <v>0</v>
      </c>
      <c r="AP383" s="95">
        <v>0</v>
      </c>
      <c r="AQ383" s="95">
        <v>0</v>
      </c>
      <c r="AR383" s="95">
        <v>0</v>
      </c>
      <c r="AS383" s="95">
        <v>0</v>
      </c>
      <c r="AT383" s="95">
        <v>0</v>
      </c>
      <c r="AU383" s="95">
        <v>0</v>
      </c>
      <c r="AV383" s="95">
        <v>0</v>
      </c>
      <c r="AW383" s="95">
        <v>0</v>
      </c>
      <c r="AX383" s="95">
        <v>0</v>
      </c>
      <c r="AY383" s="95">
        <v>0</v>
      </c>
      <c r="AZ383" s="95">
        <v>0</v>
      </c>
      <c r="BA383" s="95">
        <v>0</v>
      </c>
      <c r="BB383" s="95">
        <v>0</v>
      </c>
      <c r="BC383" s="95">
        <v>0</v>
      </c>
      <c r="BD383" s="95">
        <v>0</v>
      </c>
      <c r="BE383" s="95">
        <v>0</v>
      </c>
      <c r="BF383" s="95">
        <v>0</v>
      </c>
      <c r="BG383" s="95">
        <v>0</v>
      </c>
      <c r="BH383" s="95">
        <v>0</v>
      </c>
      <c r="BI383" s="95">
        <v>0</v>
      </c>
      <c r="BJ383" s="95">
        <v>0</v>
      </c>
      <c r="BK383" s="95">
        <v>0</v>
      </c>
      <c r="BL383" s="95">
        <v>0</v>
      </c>
      <c r="BM383" s="95">
        <v>0</v>
      </c>
      <c r="BN383" s="95">
        <v>0</v>
      </c>
      <c r="BO383" s="95">
        <v>0</v>
      </c>
      <c r="BP383" s="95">
        <v>0</v>
      </c>
      <c r="BQ383" s="95">
        <v>0</v>
      </c>
      <c r="BR383" s="95">
        <v>0</v>
      </c>
      <c r="BS383" s="95">
        <v>0</v>
      </c>
      <c r="BT383" s="95">
        <v>0</v>
      </c>
      <c r="BU383" s="95">
        <v>0</v>
      </c>
      <c r="BV383" s="95">
        <v>0</v>
      </c>
      <c r="BW383" s="95">
        <v>0</v>
      </c>
      <c r="BX383" s="95">
        <v>0</v>
      </c>
      <c r="BY383" s="95">
        <v>0</v>
      </c>
      <c r="BZ383" s="95">
        <v>0</v>
      </c>
      <c r="CA383" s="95">
        <v>0</v>
      </c>
      <c r="CB383" s="95">
        <v>0</v>
      </c>
      <c r="CC383" s="95">
        <v>0</v>
      </c>
      <c r="CD383" s="95">
        <v>0</v>
      </c>
      <c r="CE383" s="95">
        <v>0</v>
      </c>
      <c r="CF383" s="95">
        <v>0</v>
      </c>
      <c r="CG383" s="95">
        <v>0</v>
      </c>
      <c r="CH383" s="95">
        <v>0</v>
      </c>
      <c r="CI383" s="95">
        <v>0</v>
      </c>
      <c r="CJ383" s="95">
        <v>0</v>
      </c>
      <c r="CK383" s="95">
        <v>0</v>
      </c>
      <c r="CL383" s="95">
        <v>0</v>
      </c>
    </row>
    <row r="384" spans="1:90" ht="13.2" customHeight="1" x14ac:dyDescent="0.25">
      <c r="A384" s="93" t="s">
        <v>1926</v>
      </c>
      <c r="B384" s="94" t="s">
        <v>1305</v>
      </c>
      <c r="C384" s="95">
        <v>0</v>
      </c>
      <c r="D384" s="95">
        <v>0</v>
      </c>
      <c r="E384" s="95">
        <v>0</v>
      </c>
      <c r="F384" s="95">
        <v>0</v>
      </c>
      <c r="G384" s="95">
        <v>0</v>
      </c>
      <c r="H384" s="95">
        <v>0</v>
      </c>
      <c r="I384" s="95">
        <v>0</v>
      </c>
      <c r="J384" s="95">
        <v>0</v>
      </c>
      <c r="K384" s="95">
        <v>0</v>
      </c>
      <c r="L384" s="95">
        <v>0</v>
      </c>
      <c r="M384" s="95">
        <v>0</v>
      </c>
      <c r="N384" s="95">
        <v>0</v>
      </c>
      <c r="O384" s="95">
        <v>0</v>
      </c>
      <c r="P384" s="95">
        <v>0</v>
      </c>
      <c r="Q384" s="95">
        <v>0</v>
      </c>
      <c r="R384" s="95">
        <v>0</v>
      </c>
      <c r="S384" s="95">
        <v>0</v>
      </c>
      <c r="T384" s="95">
        <v>0</v>
      </c>
      <c r="U384" s="95">
        <v>0</v>
      </c>
      <c r="V384" s="95">
        <v>0</v>
      </c>
      <c r="W384" s="95">
        <v>0</v>
      </c>
      <c r="X384" s="95">
        <v>0</v>
      </c>
      <c r="Y384" s="95">
        <v>0</v>
      </c>
      <c r="Z384" s="95">
        <v>0</v>
      </c>
      <c r="AA384" s="95">
        <v>0</v>
      </c>
      <c r="AB384" s="95">
        <v>0</v>
      </c>
      <c r="AC384" s="95">
        <v>0</v>
      </c>
      <c r="AD384" s="95">
        <v>0</v>
      </c>
      <c r="AE384" s="95">
        <v>0</v>
      </c>
      <c r="AF384" s="95">
        <v>0</v>
      </c>
      <c r="AG384" s="95">
        <v>0</v>
      </c>
      <c r="AH384" s="95">
        <v>0</v>
      </c>
      <c r="AI384" s="95">
        <v>0</v>
      </c>
      <c r="AJ384" s="95">
        <v>0</v>
      </c>
      <c r="AK384" s="95">
        <v>0</v>
      </c>
      <c r="AL384" s="95">
        <v>0</v>
      </c>
      <c r="AM384" s="95">
        <v>0</v>
      </c>
      <c r="AN384" s="95">
        <v>0</v>
      </c>
      <c r="AO384" s="95">
        <v>0</v>
      </c>
      <c r="AP384" s="95">
        <v>0</v>
      </c>
      <c r="AQ384" s="95">
        <v>0</v>
      </c>
      <c r="AR384" s="95">
        <v>0</v>
      </c>
      <c r="AS384" s="95">
        <v>0</v>
      </c>
      <c r="AT384" s="95">
        <v>0</v>
      </c>
      <c r="AU384" s="95">
        <v>0</v>
      </c>
      <c r="AV384" s="95">
        <v>0</v>
      </c>
      <c r="AW384" s="95">
        <v>0</v>
      </c>
      <c r="AX384" s="95">
        <v>0</v>
      </c>
      <c r="AY384" s="95">
        <v>0</v>
      </c>
      <c r="AZ384" s="95">
        <v>0</v>
      </c>
      <c r="BA384" s="95">
        <v>0</v>
      </c>
      <c r="BB384" s="95">
        <v>0</v>
      </c>
      <c r="BC384" s="95">
        <v>0</v>
      </c>
      <c r="BD384" s="95">
        <v>0</v>
      </c>
      <c r="BE384" s="95">
        <v>0</v>
      </c>
      <c r="BF384" s="95">
        <v>0</v>
      </c>
      <c r="BG384" s="95">
        <v>0</v>
      </c>
      <c r="BH384" s="95">
        <v>0</v>
      </c>
      <c r="BI384" s="95">
        <v>0</v>
      </c>
      <c r="BJ384" s="95">
        <v>0</v>
      </c>
      <c r="BK384" s="95">
        <v>0</v>
      </c>
      <c r="BL384" s="95">
        <v>0</v>
      </c>
      <c r="BM384" s="95">
        <v>0</v>
      </c>
      <c r="BN384" s="95">
        <v>0</v>
      </c>
      <c r="BO384" s="95">
        <v>0</v>
      </c>
      <c r="BP384" s="95">
        <v>0</v>
      </c>
      <c r="BQ384" s="95">
        <v>0</v>
      </c>
      <c r="BR384" s="95">
        <v>0</v>
      </c>
      <c r="BS384" s="95">
        <v>0</v>
      </c>
      <c r="BT384" s="95">
        <v>0</v>
      </c>
      <c r="BU384" s="95">
        <v>0</v>
      </c>
      <c r="BV384" s="95">
        <v>0</v>
      </c>
      <c r="BW384" s="95">
        <v>0</v>
      </c>
      <c r="BX384" s="95">
        <v>0</v>
      </c>
      <c r="BY384" s="95">
        <v>0</v>
      </c>
      <c r="BZ384" s="95">
        <v>0</v>
      </c>
      <c r="CA384" s="95">
        <v>0</v>
      </c>
      <c r="CB384" s="95">
        <v>0</v>
      </c>
      <c r="CC384" s="95">
        <v>0</v>
      </c>
      <c r="CD384" s="95">
        <v>0</v>
      </c>
      <c r="CE384" s="95">
        <v>0</v>
      </c>
      <c r="CF384" s="95">
        <v>0</v>
      </c>
      <c r="CG384" s="95">
        <v>0</v>
      </c>
      <c r="CH384" s="95">
        <v>0</v>
      </c>
      <c r="CI384" s="95">
        <v>0</v>
      </c>
      <c r="CJ384" s="95">
        <v>0</v>
      </c>
      <c r="CK384" s="95">
        <v>0</v>
      </c>
      <c r="CL384" s="95">
        <v>0</v>
      </c>
    </row>
    <row r="385" spans="1:99" ht="13.2" customHeight="1" x14ac:dyDescent="0.25">
      <c r="A385" s="93" t="s">
        <v>1927</v>
      </c>
      <c r="B385" s="94" t="s">
        <v>1928</v>
      </c>
      <c r="C385" s="95">
        <v>0</v>
      </c>
      <c r="D385" s="95">
        <v>0</v>
      </c>
      <c r="E385" s="95">
        <v>0</v>
      </c>
      <c r="F385" s="95">
        <v>0</v>
      </c>
      <c r="G385" s="95">
        <v>0</v>
      </c>
      <c r="H385" s="95">
        <v>0</v>
      </c>
      <c r="I385" s="95">
        <v>0</v>
      </c>
      <c r="J385" s="95">
        <v>0</v>
      </c>
      <c r="K385" s="95">
        <v>0</v>
      </c>
      <c r="L385" s="95">
        <v>0</v>
      </c>
      <c r="M385" s="95">
        <v>0</v>
      </c>
      <c r="N385" s="95">
        <v>0</v>
      </c>
      <c r="O385" s="95">
        <v>0</v>
      </c>
      <c r="P385" s="95">
        <v>0</v>
      </c>
      <c r="Q385" s="95">
        <v>0</v>
      </c>
      <c r="R385" s="95">
        <v>0</v>
      </c>
      <c r="S385" s="95">
        <v>0</v>
      </c>
      <c r="T385" s="95">
        <v>0</v>
      </c>
      <c r="U385" s="95">
        <v>0</v>
      </c>
      <c r="V385" s="95">
        <v>0</v>
      </c>
      <c r="W385" s="95">
        <v>0</v>
      </c>
      <c r="X385" s="95">
        <v>0</v>
      </c>
      <c r="Y385" s="95">
        <v>0</v>
      </c>
      <c r="Z385" s="95">
        <v>0</v>
      </c>
      <c r="AA385" s="95">
        <v>0</v>
      </c>
      <c r="AB385" s="95">
        <v>0</v>
      </c>
      <c r="AC385" s="95">
        <v>0</v>
      </c>
      <c r="AD385" s="95">
        <v>0</v>
      </c>
      <c r="AE385" s="95">
        <v>0</v>
      </c>
      <c r="AF385" s="95">
        <v>0</v>
      </c>
      <c r="AG385" s="95">
        <v>0</v>
      </c>
      <c r="AH385" s="95">
        <v>0</v>
      </c>
      <c r="AI385" s="95">
        <v>0</v>
      </c>
      <c r="AJ385" s="95">
        <v>0</v>
      </c>
      <c r="AK385" s="95">
        <v>0</v>
      </c>
      <c r="AL385" s="95">
        <v>0</v>
      </c>
      <c r="AM385" s="95">
        <v>0</v>
      </c>
      <c r="AN385" s="95">
        <v>0</v>
      </c>
      <c r="AO385" s="95">
        <v>0</v>
      </c>
      <c r="AP385" s="95">
        <v>0</v>
      </c>
      <c r="AQ385" s="95">
        <v>0</v>
      </c>
      <c r="AR385" s="95">
        <v>0</v>
      </c>
      <c r="AS385" s="95">
        <v>0</v>
      </c>
      <c r="AT385" s="95">
        <v>0</v>
      </c>
      <c r="AU385" s="95">
        <v>0</v>
      </c>
      <c r="AV385" s="95">
        <v>0</v>
      </c>
      <c r="AW385" s="95">
        <v>0</v>
      </c>
      <c r="AX385" s="95">
        <v>0</v>
      </c>
      <c r="AY385" s="95">
        <v>0</v>
      </c>
      <c r="AZ385" s="95">
        <v>0</v>
      </c>
      <c r="BA385" s="95">
        <v>0</v>
      </c>
      <c r="BB385" s="95">
        <v>0</v>
      </c>
      <c r="BC385" s="95">
        <v>0</v>
      </c>
      <c r="BD385" s="95">
        <v>0</v>
      </c>
      <c r="BE385" s="95">
        <v>0</v>
      </c>
      <c r="BF385" s="95">
        <v>0</v>
      </c>
      <c r="BG385" s="95">
        <v>0</v>
      </c>
      <c r="BH385" s="95">
        <v>0</v>
      </c>
      <c r="BI385" s="95">
        <v>0</v>
      </c>
      <c r="BJ385" s="95">
        <v>0</v>
      </c>
      <c r="BK385" s="95">
        <v>0</v>
      </c>
      <c r="BL385" s="95">
        <v>0</v>
      </c>
      <c r="BM385" s="95">
        <v>0</v>
      </c>
      <c r="BN385" s="95">
        <v>0</v>
      </c>
      <c r="BO385" s="95">
        <v>0</v>
      </c>
      <c r="BP385" s="95">
        <v>0</v>
      </c>
      <c r="BQ385" s="95">
        <v>0</v>
      </c>
      <c r="BR385" s="95">
        <v>0</v>
      </c>
      <c r="BS385" s="95">
        <v>0</v>
      </c>
      <c r="BT385" s="95">
        <v>0</v>
      </c>
      <c r="BU385" s="95">
        <v>0</v>
      </c>
      <c r="BV385" s="95">
        <v>0</v>
      </c>
      <c r="BW385" s="95">
        <v>0</v>
      </c>
      <c r="BX385" s="95">
        <v>0</v>
      </c>
      <c r="BY385" s="95">
        <v>0</v>
      </c>
      <c r="BZ385" s="95">
        <v>0</v>
      </c>
      <c r="CA385" s="95">
        <v>0</v>
      </c>
      <c r="CB385" s="95">
        <v>0</v>
      </c>
      <c r="CC385" s="95">
        <v>0</v>
      </c>
      <c r="CD385" s="95">
        <v>0</v>
      </c>
      <c r="CE385" s="95">
        <v>0</v>
      </c>
      <c r="CF385" s="95">
        <v>0</v>
      </c>
      <c r="CG385" s="95">
        <v>0</v>
      </c>
      <c r="CH385" s="95">
        <v>0</v>
      </c>
      <c r="CI385" s="95">
        <v>0</v>
      </c>
      <c r="CJ385" s="95">
        <v>0</v>
      </c>
      <c r="CK385" s="95">
        <v>0</v>
      </c>
      <c r="CL385" s="95">
        <v>0</v>
      </c>
    </row>
    <row r="386" spans="1:99" ht="13.2" customHeight="1" x14ac:dyDescent="0.25">
      <c r="A386" s="93" t="s">
        <v>1929</v>
      </c>
      <c r="B386" s="94" t="s">
        <v>1306</v>
      </c>
      <c r="C386" s="95">
        <v>0</v>
      </c>
      <c r="D386" s="95">
        <v>0</v>
      </c>
      <c r="E386" s="95">
        <v>0</v>
      </c>
      <c r="F386" s="95">
        <v>0</v>
      </c>
      <c r="G386" s="95">
        <v>0</v>
      </c>
      <c r="H386" s="95">
        <v>0</v>
      </c>
      <c r="I386" s="95">
        <v>0</v>
      </c>
      <c r="J386" s="95">
        <v>0</v>
      </c>
      <c r="K386" s="95">
        <v>0</v>
      </c>
      <c r="L386" s="95">
        <v>0</v>
      </c>
      <c r="M386" s="95">
        <v>0</v>
      </c>
      <c r="N386" s="95">
        <v>0</v>
      </c>
      <c r="O386" s="95">
        <v>0</v>
      </c>
      <c r="P386" s="95">
        <v>0</v>
      </c>
      <c r="Q386" s="95">
        <v>0</v>
      </c>
      <c r="R386" s="95">
        <v>0</v>
      </c>
      <c r="S386" s="95">
        <v>0</v>
      </c>
      <c r="T386" s="95">
        <v>0</v>
      </c>
      <c r="U386" s="95">
        <v>0</v>
      </c>
      <c r="V386" s="95">
        <v>0</v>
      </c>
      <c r="W386" s="95">
        <v>0</v>
      </c>
      <c r="X386" s="95">
        <v>0</v>
      </c>
      <c r="Y386" s="95">
        <v>0</v>
      </c>
      <c r="Z386" s="95">
        <v>0</v>
      </c>
      <c r="AA386" s="95">
        <v>0</v>
      </c>
      <c r="AB386" s="95">
        <v>0</v>
      </c>
      <c r="AC386" s="95">
        <v>0</v>
      </c>
      <c r="AD386" s="95">
        <v>0</v>
      </c>
      <c r="AE386" s="95">
        <v>0</v>
      </c>
      <c r="AF386" s="95">
        <v>0</v>
      </c>
      <c r="AG386" s="95">
        <v>0</v>
      </c>
      <c r="AH386" s="95">
        <v>0</v>
      </c>
      <c r="AI386" s="95">
        <v>0</v>
      </c>
      <c r="AJ386" s="95">
        <v>0</v>
      </c>
      <c r="AK386" s="95">
        <v>0</v>
      </c>
      <c r="AL386" s="95">
        <v>0</v>
      </c>
      <c r="AM386" s="95">
        <v>0</v>
      </c>
      <c r="AN386" s="95">
        <v>0</v>
      </c>
      <c r="AO386" s="95">
        <v>0</v>
      </c>
      <c r="AP386" s="95">
        <v>0</v>
      </c>
      <c r="AQ386" s="95">
        <v>0</v>
      </c>
      <c r="AR386" s="95">
        <v>0</v>
      </c>
      <c r="AS386" s="95">
        <v>0</v>
      </c>
      <c r="AT386" s="95">
        <v>0</v>
      </c>
      <c r="AU386" s="95">
        <v>0</v>
      </c>
      <c r="AV386" s="95">
        <v>0</v>
      </c>
      <c r="AW386" s="95">
        <v>0</v>
      </c>
      <c r="AX386" s="95">
        <v>0</v>
      </c>
      <c r="AY386" s="95">
        <v>0</v>
      </c>
      <c r="AZ386" s="95">
        <v>0</v>
      </c>
      <c r="BA386" s="95">
        <v>0</v>
      </c>
      <c r="BB386" s="95">
        <v>0</v>
      </c>
      <c r="BC386" s="95">
        <v>0</v>
      </c>
      <c r="BD386" s="95">
        <v>0</v>
      </c>
      <c r="BE386" s="95">
        <v>0</v>
      </c>
      <c r="BF386" s="95">
        <v>0</v>
      </c>
      <c r="BG386" s="95">
        <v>0</v>
      </c>
      <c r="BH386" s="95">
        <v>0</v>
      </c>
      <c r="BI386" s="95">
        <v>0</v>
      </c>
      <c r="BJ386" s="95">
        <v>0</v>
      </c>
      <c r="BK386" s="95">
        <v>0</v>
      </c>
      <c r="BL386" s="95">
        <v>0</v>
      </c>
      <c r="BM386" s="95">
        <v>0</v>
      </c>
      <c r="BN386" s="95">
        <v>0</v>
      </c>
      <c r="BO386" s="95">
        <v>0</v>
      </c>
      <c r="BP386" s="95">
        <v>0</v>
      </c>
      <c r="BQ386" s="95">
        <v>0</v>
      </c>
      <c r="BR386" s="95">
        <v>0</v>
      </c>
      <c r="BS386" s="95">
        <v>0</v>
      </c>
      <c r="BT386" s="95">
        <v>0</v>
      </c>
      <c r="BU386" s="95">
        <v>0</v>
      </c>
      <c r="BV386" s="121">
        <v>0</v>
      </c>
      <c r="BW386" s="95">
        <v>0</v>
      </c>
      <c r="BX386" s="95">
        <v>0</v>
      </c>
      <c r="BY386" s="95">
        <v>0</v>
      </c>
      <c r="BZ386" s="95">
        <v>0</v>
      </c>
      <c r="CA386" s="95">
        <v>0</v>
      </c>
      <c r="CB386" s="95">
        <v>0</v>
      </c>
      <c r="CC386" s="95">
        <v>0</v>
      </c>
      <c r="CD386" s="95">
        <v>0</v>
      </c>
      <c r="CE386" s="95">
        <v>0</v>
      </c>
      <c r="CF386" s="95">
        <v>0</v>
      </c>
      <c r="CG386" s="95">
        <v>0</v>
      </c>
      <c r="CH386" s="95">
        <v>0</v>
      </c>
      <c r="CI386" s="95">
        <v>0</v>
      </c>
      <c r="CJ386" s="95">
        <v>0</v>
      </c>
      <c r="CK386" s="95">
        <v>0</v>
      </c>
      <c r="CL386" s="95">
        <v>0</v>
      </c>
    </row>
    <row r="387" spans="1:99" ht="13.2" customHeight="1" x14ac:dyDescent="0.25">
      <c r="A387" s="93" t="s">
        <v>1930</v>
      </c>
      <c r="B387" s="94" t="s">
        <v>1307</v>
      </c>
      <c r="C387" s="95">
        <v>0</v>
      </c>
      <c r="D387" s="95">
        <v>0</v>
      </c>
      <c r="E387" s="95">
        <v>0</v>
      </c>
      <c r="F387" s="95">
        <v>0</v>
      </c>
      <c r="G387" s="95">
        <v>0</v>
      </c>
      <c r="H387" s="95">
        <v>0</v>
      </c>
      <c r="I387" s="95">
        <v>0</v>
      </c>
      <c r="J387" s="95">
        <v>0</v>
      </c>
      <c r="K387" s="95">
        <v>0</v>
      </c>
      <c r="L387" s="95">
        <v>0</v>
      </c>
      <c r="M387" s="95">
        <v>0</v>
      </c>
      <c r="N387" s="95">
        <v>0</v>
      </c>
      <c r="O387" s="95">
        <v>0</v>
      </c>
      <c r="P387" s="95">
        <v>0</v>
      </c>
      <c r="Q387" s="95">
        <v>0</v>
      </c>
      <c r="R387" s="95">
        <v>0</v>
      </c>
      <c r="S387" s="95">
        <v>0</v>
      </c>
      <c r="T387" s="95">
        <v>0</v>
      </c>
      <c r="U387" s="95">
        <v>0</v>
      </c>
      <c r="V387" s="95">
        <v>0</v>
      </c>
      <c r="W387" s="95">
        <v>0</v>
      </c>
      <c r="X387" s="95">
        <v>0</v>
      </c>
      <c r="Y387" s="95">
        <v>0</v>
      </c>
      <c r="Z387" s="95">
        <v>0</v>
      </c>
      <c r="AA387" s="95">
        <v>0</v>
      </c>
      <c r="AB387" s="95">
        <v>0</v>
      </c>
      <c r="AC387" s="95">
        <v>0</v>
      </c>
      <c r="AD387" s="95">
        <v>0</v>
      </c>
      <c r="AE387" s="95">
        <v>0</v>
      </c>
      <c r="AF387" s="95">
        <v>0</v>
      </c>
      <c r="AG387" s="95">
        <v>0</v>
      </c>
      <c r="AH387" s="95">
        <v>0</v>
      </c>
      <c r="AI387" s="95">
        <v>0</v>
      </c>
      <c r="AJ387" s="95">
        <v>0</v>
      </c>
      <c r="AK387" s="95">
        <v>0</v>
      </c>
      <c r="AL387" s="95">
        <v>0</v>
      </c>
      <c r="AM387" s="95">
        <v>0</v>
      </c>
      <c r="AN387" s="95">
        <v>0</v>
      </c>
      <c r="AO387" s="95">
        <v>0</v>
      </c>
      <c r="AP387" s="95">
        <v>0</v>
      </c>
      <c r="AQ387" s="95">
        <v>0</v>
      </c>
      <c r="AR387" s="95">
        <v>0</v>
      </c>
      <c r="AS387" s="95">
        <v>0</v>
      </c>
      <c r="AT387" s="95">
        <v>0</v>
      </c>
      <c r="AU387" s="95">
        <v>0</v>
      </c>
      <c r="AV387" s="95">
        <v>0</v>
      </c>
      <c r="AW387" s="95">
        <v>0</v>
      </c>
      <c r="AX387" s="95">
        <v>0</v>
      </c>
      <c r="AY387" s="95">
        <v>0</v>
      </c>
      <c r="AZ387" s="95">
        <v>0</v>
      </c>
      <c r="BA387" s="95">
        <v>0</v>
      </c>
      <c r="BB387" s="95">
        <v>0</v>
      </c>
      <c r="BC387" s="95">
        <v>0</v>
      </c>
      <c r="BD387" s="95">
        <v>0</v>
      </c>
      <c r="BE387" s="95">
        <v>0</v>
      </c>
      <c r="BF387" s="95">
        <v>0</v>
      </c>
      <c r="BG387" s="95">
        <v>0</v>
      </c>
      <c r="BH387" s="95">
        <v>0</v>
      </c>
      <c r="BI387" s="95">
        <v>0</v>
      </c>
      <c r="BJ387" s="95">
        <v>0</v>
      </c>
      <c r="BK387" s="95">
        <v>0</v>
      </c>
      <c r="BL387" s="95">
        <v>0</v>
      </c>
      <c r="BM387" s="95">
        <v>0</v>
      </c>
      <c r="BN387" s="95">
        <v>0</v>
      </c>
      <c r="BO387" s="95">
        <v>0</v>
      </c>
      <c r="BP387" s="95">
        <v>0</v>
      </c>
      <c r="BQ387" s="95">
        <v>0</v>
      </c>
      <c r="BR387" s="95">
        <v>0</v>
      </c>
      <c r="BS387" s="95">
        <v>0</v>
      </c>
      <c r="BT387" s="95">
        <v>0</v>
      </c>
      <c r="BU387" s="95">
        <v>0</v>
      </c>
      <c r="BV387" s="95">
        <v>0</v>
      </c>
      <c r="BW387" s="95">
        <v>0</v>
      </c>
      <c r="BX387" s="95">
        <v>0</v>
      </c>
      <c r="BY387" s="95">
        <v>0</v>
      </c>
      <c r="BZ387" s="95">
        <v>0</v>
      </c>
      <c r="CA387" s="95">
        <v>0</v>
      </c>
      <c r="CB387" s="95">
        <v>0</v>
      </c>
      <c r="CC387" s="95">
        <v>0</v>
      </c>
      <c r="CD387" s="95">
        <v>0</v>
      </c>
      <c r="CE387" s="95">
        <v>0</v>
      </c>
      <c r="CF387" s="95">
        <v>0</v>
      </c>
      <c r="CG387" s="95">
        <v>0</v>
      </c>
      <c r="CH387" s="95">
        <v>0</v>
      </c>
      <c r="CI387" s="95">
        <v>0</v>
      </c>
      <c r="CJ387" s="95">
        <v>0</v>
      </c>
      <c r="CK387" s="95">
        <v>0</v>
      </c>
      <c r="CL387" s="95">
        <v>0</v>
      </c>
    </row>
    <row r="388" spans="1:99" ht="13.2" customHeight="1" x14ac:dyDescent="0.25">
      <c r="A388" s="93" t="s">
        <v>1931</v>
      </c>
      <c r="B388" s="94" t="s">
        <v>1134</v>
      </c>
      <c r="C388" s="95">
        <v>0</v>
      </c>
      <c r="D388" s="95">
        <v>0</v>
      </c>
      <c r="E388" s="95">
        <v>0</v>
      </c>
      <c r="F388" s="95">
        <v>0</v>
      </c>
      <c r="G388" s="95">
        <v>0</v>
      </c>
      <c r="H388" s="95">
        <v>0</v>
      </c>
      <c r="I388" s="95">
        <v>0</v>
      </c>
      <c r="J388" s="95">
        <v>0</v>
      </c>
      <c r="K388" s="95">
        <v>0</v>
      </c>
      <c r="L388" s="95">
        <v>0</v>
      </c>
      <c r="M388" s="95">
        <v>0</v>
      </c>
      <c r="N388" s="95">
        <v>0</v>
      </c>
      <c r="O388" s="95">
        <v>0</v>
      </c>
      <c r="P388" s="95">
        <v>0</v>
      </c>
      <c r="Q388" s="95">
        <v>0</v>
      </c>
      <c r="R388" s="95">
        <v>0</v>
      </c>
      <c r="S388" s="95">
        <v>0</v>
      </c>
      <c r="T388" s="95">
        <v>0</v>
      </c>
      <c r="U388" s="95">
        <v>0</v>
      </c>
      <c r="V388" s="95">
        <v>0</v>
      </c>
      <c r="W388" s="95">
        <v>0</v>
      </c>
      <c r="X388" s="95">
        <v>0</v>
      </c>
      <c r="Y388" s="95">
        <v>0</v>
      </c>
      <c r="Z388" s="95">
        <v>0</v>
      </c>
      <c r="AA388" s="95">
        <v>0</v>
      </c>
      <c r="AB388" s="95">
        <v>0</v>
      </c>
      <c r="AC388" s="95">
        <v>0</v>
      </c>
      <c r="AD388" s="95">
        <v>0</v>
      </c>
      <c r="AE388" s="95">
        <v>0</v>
      </c>
      <c r="AF388" s="95">
        <v>0</v>
      </c>
      <c r="AG388" s="95">
        <v>0</v>
      </c>
      <c r="AH388" s="95">
        <v>0</v>
      </c>
      <c r="AI388" s="95">
        <v>0</v>
      </c>
      <c r="AJ388" s="95">
        <v>0</v>
      </c>
      <c r="AK388" s="95">
        <v>0</v>
      </c>
      <c r="AL388" s="95">
        <v>0</v>
      </c>
      <c r="AM388" s="95">
        <v>0</v>
      </c>
      <c r="AN388" s="95">
        <v>0</v>
      </c>
      <c r="AO388" s="95">
        <v>0</v>
      </c>
      <c r="AP388" s="95">
        <v>0</v>
      </c>
      <c r="AQ388" s="95">
        <v>0</v>
      </c>
      <c r="AR388" s="95">
        <v>0</v>
      </c>
      <c r="AS388" s="95">
        <v>0</v>
      </c>
      <c r="AT388" s="95">
        <v>0</v>
      </c>
      <c r="AU388" s="95">
        <v>0</v>
      </c>
      <c r="AV388" s="95">
        <v>0</v>
      </c>
      <c r="AW388" s="95">
        <v>0</v>
      </c>
      <c r="AX388" s="95">
        <v>0</v>
      </c>
      <c r="AY388" s="95">
        <v>0</v>
      </c>
      <c r="AZ388" s="95">
        <v>0</v>
      </c>
      <c r="BA388" s="95">
        <v>0</v>
      </c>
      <c r="BB388" s="95">
        <v>0</v>
      </c>
      <c r="BC388" s="95">
        <v>0</v>
      </c>
      <c r="BD388" s="95">
        <v>0</v>
      </c>
      <c r="BE388" s="95">
        <v>0</v>
      </c>
      <c r="BF388" s="95">
        <v>0</v>
      </c>
      <c r="BG388" s="95">
        <v>0</v>
      </c>
      <c r="BH388" s="95">
        <v>0</v>
      </c>
      <c r="BI388" s="95">
        <v>0</v>
      </c>
      <c r="BJ388" s="95">
        <v>0</v>
      </c>
      <c r="BK388" s="95">
        <v>0</v>
      </c>
      <c r="BL388" s="95">
        <v>0</v>
      </c>
      <c r="BM388" s="95">
        <v>0</v>
      </c>
      <c r="BN388" s="95">
        <v>0</v>
      </c>
      <c r="BO388" s="95">
        <v>0</v>
      </c>
      <c r="BP388" s="95">
        <v>0</v>
      </c>
      <c r="BQ388" s="95">
        <v>0</v>
      </c>
      <c r="BR388" s="121">
        <v>0</v>
      </c>
      <c r="BS388" s="95">
        <v>0</v>
      </c>
      <c r="BT388" s="95">
        <v>0</v>
      </c>
      <c r="BU388" s="121">
        <v>0</v>
      </c>
      <c r="BV388" s="95">
        <v>0</v>
      </c>
      <c r="BW388" s="95">
        <v>0</v>
      </c>
      <c r="BX388" s="121">
        <v>0</v>
      </c>
      <c r="BY388" s="95">
        <v>0</v>
      </c>
      <c r="BZ388" s="95">
        <v>0</v>
      </c>
      <c r="CA388" s="95">
        <v>0</v>
      </c>
      <c r="CB388" s="95">
        <v>0</v>
      </c>
      <c r="CC388" s="95">
        <v>0</v>
      </c>
      <c r="CD388" s="121">
        <v>0</v>
      </c>
      <c r="CE388" s="95">
        <v>0</v>
      </c>
      <c r="CF388" s="95">
        <v>0</v>
      </c>
      <c r="CG388" s="95">
        <v>0</v>
      </c>
      <c r="CH388" s="95">
        <v>0</v>
      </c>
      <c r="CI388" s="95">
        <v>0</v>
      </c>
      <c r="CJ388" s="95">
        <v>0</v>
      </c>
      <c r="CK388" s="95">
        <v>0</v>
      </c>
      <c r="CL388" s="95">
        <v>0</v>
      </c>
    </row>
    <row r="389" spans="1:99" ht="13.2" customHeight="1" x14ac:dyDescent="0.25">
      <c r="A389" s="93" t="s">
        <v>1932</v>
      </c>
      <c r="B389" s="94" t="s">
        <v>371</v>
      </c>
      <c r="C389" s="95">
        <v>0</v>
      </c>
      <c r="D389" s="95">
        <v>0</v>
      </c>
      <c r="E389" s="95">
        <v>0</v>
      </c>
      <c r="F389" s="95">
        <v>0</v>
      </c>
      <c r="G389" s="95">
        <v>931261.4</v>
      </c>
      <c r="H389" s="95">
        <v>0</v>
      </c>
      <c r="I389" s="95">
        <v>0</v>
      </c>
      <c r="J389" s="95">
        <v>424166.58</v>
      </c>
      <c r="K389" s="95">
        <v>0</v>
      </c>
      <c r="L389" s="95">
        <v>2584737.65</v>
      </c>
      <c r="M389" s="95">
        <v>0</v>
      </c>
      <c r="N389" s="95">
        <v>0</v>
      </c>
      <c r="O389" s="95">
        <v>8414251.4399999995</v>
      </c>
      <c r="P389" s="95">
        <v>232032.58</v>
      </c>
      <c r="Q389" s="95">
        <v>0</v>
      </c>
      <c r="R389" s="95">
        <v>434584.89</v>
      </c>
      <c r="S389" s="95">
        <v>0</v>
      </c>
      <c r="T389" s="95">
        <v>0</v>
      </c>
      <c r="U389" s="95">
        <v>17340.75</v>
      </c>
      <c r="V389" s="95">
        <v>0</v>
      </c>
      <c r="W389" s="95">
        <v>441289.82</v>
      </c>
      <c r="X389" s="95">
        <v>2791344.54</v>
      </c>
      <c r="Y389" s="95">
        <v>1521923.83</v>
      </c>
      <c r="Z389" s="95">
        <v>6819.14</v>
      </c>
      <c r="AA389" s="95">
        <v>0</v>
      </c>
      <c r="AB389" s="95">
        <v>0</v>
      </c>
      <c r="AC389" s="95">
        <v>0</v>
      </c>
      <c r="AD389" s="95">
        <v>0</v>
      </c>
      <c r="AE389" s="95">
        <v>4774.17</v>
      </c>
      <c r="AF389" s="95">
        <v>474154.51</v>
      </c>
      <c r="AG389" s="95">
        <v>0</v>
      </c>
      <c r="AH389" s="95">
        <v>0</v>
      </c>
      <c r="AI389" s="95">
        <v>227345.24</v>
      </c>
      <c r="AJ389" s="95">
        <v>0</v>
      </c>
      <c r="AK389" s="95">
        <v>0</v>
      </c>
      <c r="AL389" s="95">
        <v>0</v>
      </c>
      <c r="AM389" s="95">
        <v>0</v>
      </c>
      <c r="AN389" s="95">
        <v>2831154.5</v>
      </c>
      <c r="AO389" s="95">
        <v>138795.54</v>
      </c>
      <c r="AP389" s="95">
        <v>0</v>
      </c>
      <c r="AQ389" s="95">
        <v>0</v>
      </c>
      <c r="AR389" s="95">
        <v>926995.05</v>
      </c>
      <c r="AS389" s="95">
        <v>0</v>
      </c>
      <c r="AT389" s="95">
        <v>0</v>
      </c>
      <c r="AU389" s="95">
        <v>0</v>
      </c>
      <c r="AV389" s="95">
        <v>0</v>
      </c>
      <c r="AW389" s="95">
        <v>0</v>
      </c>
      <c r="AX389" s="95">
        <v>0</v>
      </c>
      <c r="AY389" s="95">
        <v>0</v>
      </c>
      <c r="AZ389" s="95">
        <v>0</v>
      </c>
      <c r="BA389" s="95">
        <v>0</v>
      </c>
      <c r="BB389" s="95">
        <v>0</v>
      </c>
      <c r="BC389" s="95">
        <v>71975.839999999997</v>
      </c>
      <c r="BD389" s="95">
        <v>0</v>
      </c>
      <c r="BE389" s="95">
        <v>0</v>
      </c>
      <c r="BF389" s="95">
        <v>99255.06</v>
      </c>
      <c r="BG389" s="95">
        <v>0</v>
      </c>
      <c r="BH389" s="95">
        <v>0</v>
      </c>
      <c r="BI389" s="95">
        <v>0</v>
      </c>
      <c r="BJ389" s="95">
        <v>0</v>
      </c>
      <c r="BK389" s="95">
        <v>0</v>
      </c>
      <c r="BL389" s="95">
        <v>0</v>
      </c>
      <c r="BM389" s="95">
        <v>0</v>
      </c>
      <c r="BN389" s="95">
        <v>7057.6</v>
      </c>
      <c r="BO389" s="95">
        <v>336698.32</v>
      </c>
      <c r="BP389" s="95">
        <v>551799</v>
      </c>
      <c r="BQ389" s="95">
        <v>230786.8</v>
      </c>
      <c r="BR389" s="95">
        <v>6634813.5599999996</v>
      </c>
      <c r="BS389" s="95">
        <v>0</v>
      </c>
      <c r="BT389" s="95">
        <v>0</v>
      </c>
      <c r="BU389" s="95">
        <v>0</v>
      </c>
      <c r="BV389" s="95">
        <v>0</v>
      </c>
      <c r="BW389" s="95">
        <v>0</v>
      </c>
      <c r="BX389" s="95">
        <v>6758130.5800000001</v>
      </c>
      <c r="BY389" s="95">
        <v>0</v>
      </c>
      <c r="BZ389" s="95">
        <v>0</v>
      </c>
      <c r="CA389" s="95">
        <v>0</v>
      </c>
      <c r="CB389" s="95">
        <v>230</v>
      </c>
      <c r="CC389" s="121">
        <v>0</v>
      </c>
      <c r="CD389" s="95">
        <v>0</v>
      </c>
      <c r="CE389" s="95">
        <v>0</v>
      </c>
      <c r="CF389" s="95">
        <v>0</v>
      </c>
      <c r="CG389" s="95">
        <v>0</v>
      </c>
      <c r="CH389" s="95">
        <v>185143.45</v>
      </c>
      <c r="CI389" s="95">
        <v>0</v>
      </c>
      <c r="CJ389" s="95">
        <v>80853.45</v>
      </c>
      <c r="CK389" s="95">
        <v>0</v>
      </c>
      <c r="CL389" s="95">
        <v>110163.47</v>
      </c>
    </row>
    <row r="390" spans="1:99" ht="13.2" customHeight="1" x14ac:dyDescent="0.25">
      <c r="A390" s="93" t="s">
        <v>1933</v>
      </c>
      <c r="B390" s="94" t="s">
        <v>372</v>
      </c>
      <c r="C390" s="95">
        <v>1984538.4</v>
      </c>
      <c r="D390" s="95">
        <v>1731389.66</v>
      </c>
      <c r="E390" s="95">
        <v>0</v>
      </c>
      <c r="F390" s="95">
        <v>90777.919999999998</v>
      </c>
      <c r="G390" s="95">
        <v>0</v>
      </c>
      <c r="H390" s="95">
        <v>0</v>
      </c>
      <c r="I390" s="95">
        <v>0</v>
      </c>
      <c r="J390" s="95">
        <v>901051.92</v>
      </c>
      <c r="K390" s="95">
        <v>183499.85</v>
      </c>
      <c r="L390" s="95">
        <v>2035800.7</v>
      </c>
      <c r="M390" s="95">
        <v>1213849.31</v>
      </c>
      <c r="N390" s="95">
        <v>0</v>
      </c>
      <c r="O390" s="95">
        <v>19639225.870000001</v>
      </c>
      <c r="P390" s="95">
        <v>2340957.71</v>
      </c>
      <c r="Q390" s="95">
        <v>1485.99</v>
      </c>
      <c r="R390" s="95">
        <v>4905067</v>
      </c>
      <c r="S390" s="95">
        <v>291726.61</v>
      </c>
      <c r="T390" s="95">
        <v>410871.18</v>
      </c>
      <c r="U390" s="95">
        <v>0</v>
      </c>
      <c r="V390" s="95">
        <v>2411733.2799999998</v>
      </c>
      <c r="W390" s="95">
        <v>47058536.490000002</v>
      </c>
      <c r="X390" s="95">
        <v>0</v>
      </c>
      <c r="Y390" s="95">
        <v>0</v>
      </c>
      <c r="Z390" s="95">
        <v>0</v>
      </c>
      <c r="AA390" s="95">
        <v>0</v>
      </c>
      <c r="AB390" s="95">
        <v>240633.68</v>
      </c>
      <c r="AC390" s="95">
        <v>0</v>
      </c>
      <c r="AD390" s="95">
        <v>41666.58</v>
      </c>
      <c r="AE390" s="95">
        <v>0</v>
      </c>
      <c r="AF390" s="95">
        <v>0</v>
      </c>
      <c r="AG390" s="95">
        <v>54517.05</v>
      </c>
      <c r="AH390" s="95">
        <v>17128975.09</v>
      </c>
      <c r="AI390" s="95">
        <v>6680164.1600000001</v>
      </c>
      <c r="AJ390" s="95">
        <v>2025325.49</v>
      </c>
      <c r="AK390" s="95">
        <v>12682432.609999999</v>
      </c>
      <c r="AL390" s="95">
        <v>488389.51</v>
      </c>
      <c r="AM390" s="95">
        <v>0</v>
      </c>
      <c r="AN390" s="95">
        <v>0</v>
      </c>
      <c r="AO390" s="95">
        <v>372891.74</v>
      </c>
      <c r="AP390" s="95">
        <v>0</v>
      </c>
      <c r="AQ390" s="95">
        <v>0</v>
      </c>
      <c r="AR390" s="95">
        <v>6282152.7300000004</v>
      </c>
      <c r="AS390" s="95">
        <v>2656829.54</v>
      </c>
      <c r="AT390" s="95">
        <v>0</v>
      </c>
      <c r="AU390" s="95">
        <v>0</v>
      </c>
      <c r="AV390" s="95">
        <v>0</v>
      </c>
      <c r="AW390" s="95">
        <v>0</v>
      </c>
      <c r="AX390" s="95">
        <v>742303.51</v>
      </c>
      <c r="AY390" s="95">
        <v>0</v>
      </c>
      <c r="AZ390" s="95">
        <v>0</v>
      </c>
      <c r="BA390" s="95">
        <v>598960.14</v>
      </c>
      <c r="BB390" s="95">
        <v>59453774.990000002</v>
      </c>
      <c r="BC390" s="95">
        <v>0</v>
      </c>
      <c r="BD390" s="95">
        <v>9291280.6899999995</v>
      </c>
      <c r="BE390" s="95">
        <v>0</v>
      </c>
      <c r="BF390" s="95">
        <v>126977479.3</v>
      </c>
      <c r="BG390" s="95">
        <v>4701680.72</v>
      </c>
      <c r="BH390" s="95">
        <v>0</v>
      </c>
      <c r="BI390" s="95">
        <v>177473.75</v>
      </c>
      <c r="BJ390" s="95">
        <v>11000</v>
      </c>
      <c r="BK390" s="95">
        <v>251897.73</v>
      </c>
      <c r="BL390" s="95">
        <v>23375264.289999999</v>
      </c>
      <c r="BM390" s="95">
        <v>0</v>
      </c>
      <c r="BN390" s="95">
        <v>4373050.01</v>
      </c>
      <c r="BO390" s="95">
        <v>343300</v>
      </c>
      <c r="BP390" s="95">
        <v>212340.13</v>
      </c>
      <c r="BQ390" s="95">
        <v>0</v>
      </c>
      <c r="BR390" s="121">
        <v>11762118.220000001</v>
      </c>
      <c r="BS390" s="95">
        <v>0</v>
      </c>
      <c r="BT390" s="95">
        <v>0</v>
      </c>
      <c r="BU390" s="95">
        <v>0</v>
      </c>
      <c r="BV390" s="95">
        <v>0</v>
      </c>
      <c r="BW390" s="95">
        <v>0</v>
      </c>
      <c r="BX390" s="121">
        <v>4395750.6500000004</v>
      </c>
      <c r="BY390" s="95">
        <v>910133.33</v>
      </c>
      <c r="BZ390" s="95">
        <v>0</v>
      </c>
      <c r="CA390" s="95">
        <v>210866.88</v>
      </c>
      <c r="CB390" s="95">
        <v>2587911.27</v>
      </c>
      <c r="CC390" s="95">
        <v>0</v>
      </c>
      <c r="CD390" s="95">
        <v>0</v>
      </c>
      <c r="CE390" s="95">
        <v>1229866.81</v>
      </c>
      <c r="CF390" s="95">
        <v>0</v>
      </c>
      <c r="CG390" s="95">
        <v>0</v>
      </c>
      <c r="CH390" s="95">
        <v>0</v>
      </c>
      <c r="CI390" s="95">
        <v>0</v>
      </c>
      <c r="CJ390" s="95">
        <v>1983450.75</v>
      </c>
      <c r="CK390" s="95">
        <v>3789572.65</v>
      </c>
      <c r="CL390" s="95">
        <v>63266.62</v>
      </c>
    </row>
    <row r="391" spans="1:99" ht="13.2" customHeight="1" x14ac:dyDescent="0.25">
      <c r="A391" s="93" t="s">
        <v>1934</v>
      </c>
      <c r="B391" s="94" t="s">
        <v>373</v>
      </c>
      <c r="C391" s="95">
        <v>0</v>
      </c>
      <c r="D391" s="95">
        <v>0</v>
      </c>
      <c r="E391" s="95">
        <v>0</v>
      </c>
      <c r="F391" s="95">
        <v>0</v>
      </c>
      <c r="G391" s="95">
        <v>0</v>
      </c>
      <c r="H391" s="95">
        <v>0</v>
      </c>
      <c r="I391" s="95">
        <v>0</v>
      </c>
      <c r="J391" s="95">
        <v>0</v>
      </c>
      <c r="K391" s="95">
        <v>0</v>
      </c>
      <c r="L391" s="95">
        <v>0</v>
      </c>
      <c r="M391" s="95">
        <v>0</v>
      </c>
      <c r="N391" s="95">
        <v>0</v>
      </c>
      <c r="O391" s="95">
        <v>0</v>
      </c>
      <c r="P391" s="95">
        <v>0</v>
      </c>
      <c r="Q391" s="95">
        <v>0</v>
      </c>
      <c r="R391" s="95">
        <v>0</v>
      </c>
      <c r="S391" s="95">
        <v>0</v>
      </c>
      <c r="T391" s="95">
        <v>0</v>
      </c>
      <c r="U391" s="95">
        <v>0</v>
      </c>
      <c r="V391" s="95">
        <v>0</v>
      </c>
      <c r="W391" s="95">
        <v>0</v>
      </c>
      <c r="X391" s="95">
        <v>0</v>
      </c>
      <c r="Y391" s="95">
        <v>0</v>
      </c>
      <c r="Z391" s="95">
        <v>0</v>
      </c>
      <c r="AA391" s="95">
        <v>0</v>
      </c>
      <c r="AB391" s="95">
        <v>0</v>
      </c>
      <c r="AC391" s="95">
        <v>0</v>
      </c>
      <c r="AD391" s="95">
        <v>0</v>
      </c>
      <c r="AE391" s="95">
        <v>0</v>
      </c>
      <c r="AF391" s="95">
        <v>0</v>
      </c>
      <c r="AG391" s="95">
        <v>0</v>
      </c>
      <c r="AH391" s="95">
        <v>0</v>
      </c>
      <c r="AI391" s="95">
        <v>0</v>
      </c>
      <c r="AJ391" s="95">
        <v>0</v>
      </c>
      <c r="AK391" s="95">
        <v>0</v>
      </c>
      <c r="AL391" s="95">
        <v>0</v>
      </c>
      <c r="AM391" s="95">
        <v>0</v>
      </c>
      <c r="AN391" s="95">
        <v>0</v>
      </c>
      <c r="AO391" s="95">
        <v>0</v>
      </c>
      <c r="AP391" s="95">
        <v>0</v>
      </c>
      <c r="AQ391" s="95">
        <v>0</v>
      </c>
      <c r="AR391" s="95">
        <v>0</v>
      </c>
      <c r="AS391" s="95">
        <v>0</v>
      </c>
      <c r="AT391" s="95">
        <v>0</v>
      </c>
      <c r="AU391" s="95">
        <v>0</v>
      </c>
      <c r="AV391" s="95">
        <v>0</v>
      </c>
      <c r="AW391" s="95">
        <v>0</v>
      </c>
      <c r="AX391" s="95">
        <v>0</v>
      </c>
      <c r="AY391" s="95">
        <v>0</v>
      </c>
      <c r="AZ391" s="95">
        <v>0</v>
      </c>
      <c r="BA391" s="95">
        <v>0</v>
      </c>
      <c r="BB391" s="95">
        <v>0</v>
      </c>
      <c r="BC391" s="95">
        <v>0</v>
      </c>
      <c r="BD391" s="95">
        <v>0</v>
      </c>
      <c r="BE391" s="95">
        <v>0</v>
      </c>
      <c r="BF391" s="95">
        <v>0</v>
      </c>
      <c r="BG391" s="95">
        <v>0</v>
      </c>
      <c r="BH391" s="95">
        <v>0</v>
      </c>
      <c r="BI391" s="95">
        <v>0</v>
      </c>
      <c r="BJ391" s="95">
        <v>0</v>
      </c>
      <c r="BK391" s="95">
        <v>0</v>
      </c>
      <c r="BL391" s="95">
        <v>0</v>
      </c>
      <c r="BM391" s="95">
        <v>0</v>
      </c>
      <c r="BN391" s="95">
        <v>0</v>
      </c>
      <c r="BO391" s="95">
        <v>0</v>
      </c>
      <c r="BP391" s="95">
        <v>0</v>
      </c>
      <c r="BQ391" s="95">
        <v>0</v>
      </c>
      <c r="BR391" s="121">
        <v>0</v>
      </c>
      <c r="BS391" s="95">
        <v>0</v>
      </c>
      <c r="BT391" s="95">
        <v>0</v>
      </c>
      <c r="BU391" s="95">
        <v>0</v>
      </c>
      <c r="BV391" s="95">
        <v>0</v>
      </c>
      <c r="BW391" s="95">
        <v>0</v>
      </c>
      <c r="BX391" s="95">
        <v>0</v>
      </c>
      <c r="BY391" s="95">
        <v>0</v>
      </c>
      <c r="BZ391" s="95">
        <v>0</v>
      </c>
      <c r="CA391" s="95">
        <v>0</v>
      </c>
      <c r="CB391" s="95">
        <v>0</v>
      </c>
      <c r="CC391" s="95">
        <v>0</v>
      </c>
      <c r="CD391" s="95">
        <v>0</v>
      </c>
      <c r="CE391" s="95">
        <v>0</v>
      </c>
      <c r="CF391" s="95">
        <v>0</v>
      </c>
      <c r="CG391" s="95">
        <v>0</v>
      </c>
      <c r="CH391" s="95">
        <v>0</v>
      </c>
      <c r="CI391" s="95">
        <v>0</v>
      </c>
      <c r="CJ391" s="121">
        <v>0</v>
      </c>
      <c r="CK391" s="95">
        <v>0</v>
      </c>
      <c r="CL391" s="95">
        <v>0</v>
      </c>
    </row>
    <row r="392" spans="1:99" ht="13.2" customHeight="1" x14ac:dyDescent="0.25">
      <c r="A392" s="93" t="s">
        <v>1935</v>
      </c>
      <c r="B392" s="94" t="s">
        <v>1135</v>
      </c>
      <c r="C392" s="95">
        <v>0</v>
      </c>
      <c r="D392" s="95">
        <v>0</v>
      </c>
      <c r="E392" s="95">
        <v>0</v>
      </c>
      <c r="F392" s="95">
        <v>0</v>
      </c>
      <c r="G392" s="95">
        <v>0</v>
      </c>
      <c r="H392" s="95">
        <v>0</v>
      </c>
      <c r="I392" s="95">
        <v>0</v>
      </c>
      <c r="J392" s="95">
        <v>0</v>
      </c>
      <c r="K392" s="95">
        <v>0</v>
      </c>
      <c r="L392" s="95">
        <v>0</v>
      </c>
      <c r="M392" s="95">
        <v>0</v>
      </c>
      <c r="N392" s="95">
        <v>0</v>
      </c>
      <c r="O392" s="95">
        <v>0</v>
      </c>
      <c r="P392" s="95">
        <v>0</v>
      </c>
      <c r="Q392" s="95">
        <v>0</v>
      </c>
      <c r="R392" s="95">
        <v>0</v>
      </c>
      <c r="S392" s="95">
        <v>0</v>
      </c>
      <c r="T392" s="95">
        <v>0</v>
      </c>
      <c r="U392" s="95">
        <v>0</v>
      </c>
      <c r="V392" s="95">
        <v>0</v>
      </c>
      <c r="W392" s="95">
        <v>0</v>
      </c>
      <c r="X392" s="95">
        <v>0</v>
      </c>
      <c r="Y392" s="95">
        <v>0</v>
      </c>
      <c r="Z392" s="95">
        <v>0</v>
      </c>
      <c r="AA392" s="95">
        <v>0</v>
      </c>
      <c r="AB392" s="95">
        <v>0</v>
      </c>
      <c r="AC392" s="95">
        <v>0</v>
      </c>
      <c r="AD392" s="95">
        <v>0</v>
      </c>
      <c r="AE392" s="95">
        <v>0</v>
      </c>
      <c r="AF392" s="95">
        <v>0</v>
      </c>
      <c r="AG392" s="95">
        <v>0</v>
      </c>
      <c r="AH392" s="95">
        <v>0</v>
      </c>
      <c r="AI392" s="95">
        <v>0</v>
      </c>
      <c r="AJ392" s="95">
        <v>0</v>
      </c>
      <c r="AK392" s="95">
        <v>0</v>
      </c>
      <c r="AL392" s="95">
        <v>0</v>
      </c>
      <c r="AM392" s="95">
        <v>0</v>
      </c>
      <c r="AN392" s="95">
        <v>0</v>
      </c>
      <c r="AO392" s="95">
        <v>0</v>
      </c>
      <c r="AP392" s="95">
        <v>0</v>
      </c>
      <c r="AQ392" s="95">
        <v>0</v>
      </c>
      <c r="AR392" s="95">
        <v>0</v>
      </c>
      <c r="AS392" s="95">
        <v>0</v>
      </c>
      <c r="AT392" s="95">
        <v>0</v>
      </c>
      <c r="AU392" s="95">
        <v>0</v>
      </c>
      <c r="AV392" s="95">
        <v>0</v>
      </c>
      <c r="AW392" s="95">
        <v>0</v>
      </c>
      <c r="AX392" s="95">
        <v>0</v>
      </c>
      <c r="AY392" s="95">
        <v>0</v>
      </c>
      <c r="AZ392" s="95">
        <v>0</v>
      </c>
      <c r="BA392" s="95">
        <v>0</v>
      </c>
      <c r="BB392" s="95">
        <v>0</v>
      </c>
      <c r="BC392" s="95">
        <v>0</v>
      </c>
      <c r="BD392" s="95">
        <v>0</v>
      </c>
      <c r="BE392" s="95">
        <v>0</v>
      </c>
      <c r="BF392" s="95">
        <v>0</v>
      </c>
      <c r="BG392" s="95">
        <v>0</v>
      </c>
      <c r="BH392" s="95">
        <v>0</v>
      </c>
      <c r="BI392" s="95">
        <v>0</v>
      </c>
      <c r="BJ392" s="95">
        <v>0</v>
      </c>
      <c r="BK392" s="95">
        <v>0</v>
      </c>
      <c r="BL392" s="95">
        <v>0</v>
      </c>
      <c r="BM392" s="95">
        <v>0</v>
      </c>
      <c r="BN392" s="95">
        <v>0</v>
      </c>
      <c r="BO392" s="95">
        <v>0</v>
      </c>
      <c r="BP392" s="95">
        <v>0</v>
      </c>
      <c r="BQ392" s="95">
        <v>0</v>
      </c>
      <c r="BR392" s="121">
        <v>0</v>
      </c>
      <c r="BS392" s="121">
        <v>0</v>
      </c>
      <c r="BT392" s="121">
        <v>0</v>
      </c>
      <c r="BU392" s="121">
        <v>0</v>
      </c>
      <c r="BV392" s="95">
        <v>0</v>
      </c>
      <c r="BW392" s="95">
        <v>0</v>
      </c>
      <c r="BX392" s="121">
        <v>0</v>
      </c>
      <c r="BY392" s="121">
        <v>0</v>
      </c>
      <c r="BZ392" s="95">
        <v>0</v>
      </c>
      <c r="CA392" s="121">
        <v>0</v>
      </c>
      <c r="CB392" s="121">
        <v>0</v>
      </c>
      <c r="CC392" s="121">
        <v>0</v>
      </c>
      <c r="CD392" s="121">
        <v>0</v>
      </c>
      <c r="CE392" s="95">
        <v>0</v>
      </c>
      <c r="CF392" s="121">
        <v>0</v>
      </c>
      <c r="CG392" s="95">
        <v>0</v>
      </c>
      <c r="CH392" s="95">
        <v>0</v>
      </c>
      <c r="CI392" s="121">
        <v>0</v>
      </c>
      <c r="CJ392" s="121">
        <v>0</v>
      </c>
      <c r="CK392" s="121">
        <v>0</v>
      </c>
      <c r="CL392" s="95">
        <v>0</v>
      </c>
    </row>
    <row r="393" spans="1:99" ht="13.2" customHeight="1" x14ac:dyDescent="0.25">
      <c r="A393" s="93" t="s">
        <v>1936</v>
      </c>
      <c r="B393" s="94" t="s">
        <v>2285</v>
      </c>
      <c r="C393" s="95">
        <v>233756230.44</v>
      </c>
      <c r="D393" s="95">
        <v>0</v>
      </c>
      <c r="E393" s="95">
        <v>0</v>
      </c>
      <c r="F393" s="95">
        <v>0</v>
      </c>
      <c r="G393" s="95">
        <v>0</v>
      </c>
      <c r="H393" s="95">
        <v>0</v>
      </c>
      <c r="I393" s="95">
        <v>0</v>
      </c>
      <c r="J393" s="95">
        <v>0</v>
      </c>
      <c r="K393" s="95">
        <v>0</v>
      </c>
      <c r="L393" s="95">
        <v>0</v>
      </c>
      <c r="M393" s="95">
        <v>0</v>
      </c>
      <c r="N393" s="95">
        <v>-6636748.5999999996</v>
      </c>
      <c r="O393" s="95">
        <v>0</v>
      </c>
      <c r="P393" s="95">
        <v>0</v>
      </c>
      <c r="Q393" s="95">
        <v>0</v>
      </c>
      <c r="R393" s="95">
        <v>0</v>
      </c>
      <c r="S393" s="95">
        <v>0</v>
      </c>
      <c r="T393" s="95">
        <v>0</v>
      </c>
      <c r="U393" s="95">
        <v>0</v>
      </c>
      <c r="V393" s="95">
        <v>0</v>
      </c>
      <c r="W393" s="95">
        <v>0</v>
      </c>
      <c r="X393" s="95">
        <v>0</v>
      </c>
      <c r="Y393" s="95">
        <v>0</v>
      </c>
      <c r="Z393" s="95">
        <v>0</v>
      </c>
      <c r="AA393" s="95">
        <v>0</v>
      </c>
      <c r="AB393" s="95">
        <v>0</v>
      </c>
      <c r="AC393" s="95">
        <v>0</v>
      </c>
      <c r="AD393" s="95">
        <v>0</v>
      </c>
      <c r="AE393" s="95">
        <v>0</v>
      </c>
      <c r="AF393" s="95">
        <v>0</v>
      </c>
      <c r="AG393" s="95">
        <v>0</v>
      </c>
      <c r="AH393" s="95">
        <v>0</v>
      </c>
      <c r="AI393" s="95">
        <v>0</v>
      </c>
      <c r="AJ393" s="95">
        <v>36378534.920000002</v>
      </c>
      <c r="AK393" s="95">
        <v>0</v>
      </c>
      <c r="AL393" s="95">
        <v>23968152.969999999</v>
      </c>
      <c r="AM393" s="95">
        <v>26447343.739999998</v>
      </c>
      <c r="AN393" s="95">
        <v>70463608.060000002</v>
      </c>
      <c r="AO393" s="95">
        <v>78333012.75</v>
      </c>
      <c r="AP393" s="95">
        <v>25054752.039999999</v>
      </c>
      <c r="AQ393" s="95">
        <v>3859439.73</v>
      </c>
      <c r="AR393" s="95">
        <v>158386094.90000001</v>
      </c>
      <c r="AS393" s="95">
        <v>26169073.359999999</v>
      </c>
      <c r="AT393" s="95">
        <v>36167489.140000001</v>
      </c>
      <c r="AU393" s="95">
        <v>40467470.530000001</v>
      </c>
      <c r="AV393" s="95">
        <v>1672048.58</v>
      </c>
      <c r="AW393" s="95">
        <v>15160619.42</v>
      </c>
      <c r="AX393" s="95">
        <v>42382744.899999999</v>
      </c>
      <c r="AY393" s="95">
        <v>10078828.52</v>
      </c>
      <c r="AZ393" s="95">
        <v>12891487.369999999</v>
      </c>
      <c r="BA393" s="95">
        <v>282266844.94</v>
      </c>
      <c r="BB393" s="95">
        <v>29616962.84</v>
      </c>
      <c r="BC393" s="95">
        <v>0</v>
      </c>
      <c r="BD393" s="95">
        <v>0</v>
      </c>
      <c r="BE393" s="95">
        <v>0</v>
      </c>
      <c r="BF393" s="95">
        <v>0</v>
      </c>
      <c r="BG393" s="95">
        <v>0</v>
      </c>
      <c r="BH393" s="95">
        <v>0</v>
      </c>
      <c r="BI393" s="95">
        <v>0</v>
      </c>
      <c r="BJ393" s="95">
        <v>0</v>
      </c>
      <c r="BK393" s="95">
        <v>0</v>
      </c>
      <c r="BL393" s="95">
        <v>117470669.69</v>
      </c>
      <c r="BM393" s="95">
        <v>30236209.329999998</v>
      </c>
      <c r="BN393" s="95">
        <v>41865814.75</v>
      </c>
      <c r="BO393" s="95">
        <v>46596032.57</v>
      </c>
      <c r="BP393" s="95">
        <v>31774057.32</v>
      </c>
      <c r="BQ393" s="95">
        <v>42320593.380000003</v>
      </c>
      <c r="BR393" s="121">
        <v>0</v>
      </c>
      <c r="BS393" s="95">
        <v>30989046.48</v>
      </c>
      <c r="BT393" s="95">
        <v>-2037763.92</v>
      </c>
      <c r="BU393" s="121">
        <v>-9108</v>
      </c>
      <c r="BV393" s="121">
        <v>47955236.850000001</v>
      </c>
      <c r="BW393" s="121">
        <v>29704775.239999998</v>
      </c>
      <c r="BX393" s="95">
        <v>112950588</v>
      </c>
      <c r="BY393" s="95">
        <v>11522957.720000001</v>
      </c>
      <c r="BZ393" s="121">
        <v>7617544.9000000004</v>
      </c>
      <c r="CA393" s="121">
        <v>12116212.800000001</v>
      </c>
      <c r="CB393" s="95">
        <v>0</v>
      </c>
      <c r="CC393" s="121">
        <v>169719056.34</v>
      </c>
      <c r="CD393" s="95">
        <v>9685361.2400000002</v>
      </c>
      <c r="CE393" s="95">
        <v>120520858.13</v>
      </c>
      <c r="CF393" s="95">
        <v>4511732.2300000004</v>
      </c>
      <c r="CG393" s="121">
        <v>7842971.6799999997</v>
      </c>
      <c r="CH393" s="95">
        <v>7794445.8499999996</v>
      </c>
      <c r="CI393" s="121">
        <v>0</v>
      </c>
      <c r="CJ393" s="121">
        <v>74912498.540000007</v>
      </c>
      <c r="CK393" s="95">
        <v>39403795.75</v>
      </c>
      <c r="CL393" s="95">
        <v>34749117.539999999</v>
      </c>
    </row>
    <row r="394" spans="1:99" ht="13.2" customHeight="1" x14ac:dyDescent="0.25">
      <c r="A394" s="93" t="s">
        <v>1937</v>
      </c>
      <c r="B394" s="94" t="s">
        <v>1264</v>
      </c>
      <c r="C394" s="95">
        <v>618133745.20000005</v>
      </c>
      <c r="D394" s="95">
        <v>87385463.219999999</v>
      </c>
      <c r="E394" s="95">
        <v>60815824.93</v>
      </c>
      <c r="F394" s="95">
        <v>32638070.329999998</v>
      </c>
      <c r="G394" s="95">
        <v>46412614.340000004</v>
      </c>
      <c r="H394" s="95">
        <v>26752035.010000002</v>
      </c>
      <c r="I394" s="95">
        <v>32041632.719999999</v>
      </c>
      <c r="J394" s="95">
        <v>127777738.22</v>
      </c>
      <c r="K394" s="95">
        <v>70440173.019999996</v>
      </c>
      <c r="L394" s="95">
        <v>123666893.34</v>
      </c>
      <c r="M394" s="95">
        <v>170232187.41999999</v>
      </c>
      <c r="N394" s="95">
        <v>35915014.740000002</v>
      </c>
      <c r="O394" s="95">
        <v>565717237.40999997</v>
      </c>
      <c r="P394" s="95">
        <v>52697344.950000003</v>
      </c>
      <c r="Q394" s="95">
        <v>46741358.659999996</v>
      </c>
      <c r="R394" s="95">
        <v>0</v>
      </c>
      <c r="S394" s="95">
        <v>66851153.100000001</v>
      </c>
      <c r="T394" s="95">
        <v>49175850.469999999</v>
      </c>
      <c r="U394" s="95">
        <v>46373582.960000001</v>
      </c>
      <c r="V394" s="95">
        <v>3588898.08</v>
      </c>
      <c r="W394" s="95">
        <v>529690688.33999997</v>
      </c>
      <c r="X394" s="95">
        <v>47302510.229999997</v>
      </c>
      <c r="Y394" s="95">
        <v>104556577.78</v>
      </c>
      <c r="Z394" s="95">
        <v>48261500.18</v>
      </c>
      <c r="AA394" s="95">
        <v>322405.2</v>
      </c>
      <c r="AB394" s="95">
        <v>37813066.880000003</v>
      </c>
      <c r="AC394" s="95">
        <v>31811577.27</v>
      </c>
      <c r="AD394" s="95">
        <v>127104962.45</v>
      </c>
      <c r="AE394" s="95">
        <v>7325443.6900000004</v>
      </c>
      <c r="AF394" s="95">
        <v>22187052.440000001</v>
      </c>
      <c r="AG394" s="95">
        <v>42302172.880000003</v>
      </c>
      <c r="AH394" s="95">
        <v>35732848.450000003</v>
      </c>
      <c r="AI394" s="95">
        <v>75951502.140000001</v>
      </c>
      <c r="AJ394" s="95">
        <v>0</v>
      </c>
      <c r="AK394" s="95">
        <v>1609617118.3699999</v>
      </c>
      <c r="AL394" s="95">
        <v>54618454.469999999</v>
      </c>
      <c r="AM394" s="95">
        <v>14220398.49</v>
      </c>
      <c r="AN394" s="95">
        <v>1848328.13</v>
      </c>
      <c r="AO394" s="95">
        <v>-5921381.1600000001</v>
      </c>
      <c r="AP394" s="95">
        <v>52506134.770000003</v>
      </c>
      <c r="AQ394" s="95">
        <v>11808862.050000001</v>
      </c>
      <c r="AR394" s="95">
        <v>236323150.09999999</v>
      </c>
      <c r="AS394" s="95">
        <v>43406889.009999998</v>
      </c>
      <c r="AT394" s="95">
        <v>51775446.350000001</v>
      </c>
      <c r="AU394" s="95">
        <v>54795023.719999999</v>
      </c>
      <c r="AV394" s="95">
        <v>41152336.630000003</v>
      </c>
      <c r="AW394" s="95">
        <v>19751954.48</v>
      </c>
      <c r="AX394" s="95">
        <v>39480024.109999999</v>
      </c>
      <c r="AY394" s="95">
        <v>19950923.219999999</v>
      </c>
      <c r="AZ394" s="95">
        <v>71329984.450000003</v>
      </c>
      <c r="BA394" s="95">
        <v>365810957.43000001</v>
      </c>
      <c r="BB394" s="95">
        <v>23073241</v>
      </c>
      <c r="BC394" s="95">
        <v>1012587088.7</v>
      </c>
      <c r="BD394" s="95">
        <v>146904369.87</v>
      </c>
      <c r="BE394" s="95">
        <v>13348857.92</v>
      </c>
      <c r="BF394" s="95">
        <v>24716266.879999999</v>
      </c>
      <c r="BG394" s="95">
        <v>539186885.26999998</v>
      </c>
      <c r="BH394" s="95">
        <v>52135715.090000004</v>
      </c>
      <c r="BI394" s="95">
        <v>29712762.949999999</v>
      </c>
      <c r="BJ394" s="95">
        <v>59996195.240000002</v>
      </c>
      <c r="BK394" s="95">
        <v>52220210.310000002</v>
      </c>
      <c r="BL394" s="95">
        <v>-213599153.75</v>
      </c>
      <c r="BM394" s="95">
        <v>-14901529.01</v>
      </c>
      <c r="BN394" s="95">
        <v>47914978.509999998</v>
      </c>
      <c r="BO394" s="95">
        <v>54165606.770000003</v>
      </c>
      <c r="BP394" s="95">
        <v>58907698.159999996</v>
      </c>
      <c r="BQ394" s="95">
        <v>60332681.560000002</v>
      </c>
      <c r="BR394" s="121">
        <v>2283869094.8099999</v>
      </c>
      <c r="BS394" s="95">
        <v>22068327.239999998</v>
      </c>
      <c r="BT394" s="95">
        <v>11966202.48</v>
      </c>
      <c r="BU394" s="95">
        <v>624374954.91999996</v>
      </c>
      <c r="BV394" s="95">
        <v>20161753.129999999</v>
      </c>
      <c r="BW394" s="95">
        <v>2757682.86</v>
      </c>
      <c r="BX394" s="95">
        <v>161717844.71000001</v>
      </c>
      <c r="BY394" s="95">
        <v>-17399182.140000001</v>
      </c>
      <c r="BZ394" s="95">
        <v>7431342.8899999997</v>
      </c>
      <c r="CA394" s="95">
        <v>42079751.43</v>
      </c>
      <c r="CB394" s="95">
        <v>78947898.379999995</v>
      </c>
      <c r="CC394" s="95">
        <v>44920899.600000001</v>
      </c>
      <c r="CD394" s="95">
        <v>85113384.969999999</v>
      </c>
      <c r="CE394" s="95">
        <v>86607920.75</v>
      </c>
      <c r="CF394" s="95">
        <v>7817749.1699999999</v>
      </c>
      <c r="CG394" s="95">
        <v>5867436.4500000002</v>
      </c>
      <c r="CH394" s="95">
        <v>7618188.0300000003</v>
      </c>
      <c r="CI394" s="95">
        <v>1122071.83</v>
      </c>
      <c r="CJ394" s="95">
        <v>111044870.48999999</v>
      </c>
      <c r="CK394" s="95">
        <v>7353711.7699999996</v>
      </c>
      <c r="CL394" s="95">
        <v>14423092.859999999</v>
      </c>
    </row>
    <row r="395" spans="1:99" ht="13.2" customHeight="1" x14ac:dyDescent="0.25">
      <c r="A395" s="93" t="s">
        <v>1938</v>
      </c>
      <c r="B395" s="94" t="s">
        <v>374</v>
      </c>
      <c r="C395" s="95">
        <v>0</v>
      </c>
      <c r="D395" s="95">
        <v>104601.24</v>
      </c>
      <c r="E395" s="95">
        <v>89013.36</v>
      </c>
      <c r="F395" s="95">
        <v>151467.04999999999</v>
      </c>
      <c r="G395" s="95">
        <v>761652.72</v>
      </c>
      <c r="H395" s="95">
        <v>53718.82</v>
      </c>
      <c r="I395" s="95">
        <v>-3544670.58</v>
      </c>
      <c r="J395" s="95">
        <v>585629.34</v>
      </c>
      <c r="K395" s="95">
        <v>-21031.13</v>
      </c>
      <c r="L395" s="95">
        <v>980284.19</v>
      </c>
      <c r="M395" s="95">
        <v>565416.1</v>
      </c>
      <c r="N395" s="95">
        <v>15585.51</v>
      </c>
      <c r="O395" s="95">
        <v>0</v>
      </c>
      <c r="P395" s="95">
        <v>0</v>
      </c>
      <c r="Q395" s="95">
        <v>24500.18</v>
      </c>
      <c r="R395" s="95">
        <v>27546.400000000001</v>
      </c>
      <c r="S395" s="95">
        <v>-5370295.8300000001</v>
      </c>
      <c r="T395" s="95">
        <v>0</v>
      </c>
      <c r="U395" s="95">
        <v>0</v>
      </c>
      <c r="V395" s="95">
        <v>38255.65</v>
      </c>
      <c r="W395" s="95">
        <v>6512618.8700000001</v>
      </c>
      <c r="X395" s="95">
        <v>5140.26</v>
      </c>
      <c r="Y395" s="95">
        <v>-3544061.56</v>
      </c>
      <c r="Z395" s="95">
        <v>49416.37</v>
      </c>
      <c r="AA395" s="95">
        <v>82200.509999999995</v>
      </c>
      <c r="AB395" s="95">
        <v>268622.94</v>
      </c>
      <c r="AC395" s="95">
        <v>177350.88</v>
      </c>
      <c r="AD395" s="95">
        <v>226392.24</v>
      </c>
      <c r="AE395" s="95">
        <v>0</v>
      </c>
      <c r="AF395" s="95">
        <v>26581.71</v>
      </c>
      <c r="AG395" s="95">
        <v>107578.81</v>
      </c>
      <c r="AH395" s="95">
        <v>3500</v>
      </c>
      <c r="AI395" s="95">
        <v>-390664.18</v>
      </c>
      <c r="AJ395" s="95">
        <v>77182.39</v>
      </c>
      <c r="AK395" s="95">
        <v>-110084230.58</v>
      </c>
      <c r="AL395" s="95">
        <v>0</v>
      </c>
      <c r="AM395" s="95">
        <v>0</v>
      </c>
      <c r="AN395" s="95">
        <v>-254111.09</v>
      </c>
      <c r="AO395" s="95">
        <v>0</v>
      </c>
      <c r="AP395" s="95">
        <v>40707.72</v>
      </c>
      <c r="AQ395" s="95">
        <v>4016850.18</v>
      </c>
      <c r="AR395" s="95">
        <v>504300</v>
      </c>
      <c r="AS395" s="95">
        <v>0</v>
      </c>
      <c r="AT395" s="95">
        <v>0</v>
      </c>
      <c r="AU395" s="95">
        <v>0</v>
      </c>
      <c r="AV395" s="95">
        <v>21439603.199999999</v>
      </c>
      <c r="AW395" s="95">
        <v>0</v>
      </c>
      <c r="AX395" s="95">
        <v>0</v>
      </c>
      <c r="AY395" s="95">
        <v>5369472.2300000004</v>
      </c>
      <c r="AZ395" s="95">
        <v>0</v>
      </c>
      <c r="BA395" s="95">
        <v>-990</v>
      </c>
      <c r="BB395" s="95">
        <v>-3817320.08</v>
      </c>
      <c r="BC395" s="95">
        <v>-2087913.05</v>
      </c>
      <c r="BD395" s="95">
        <v>0</v>
      </c>
      <c r="BE395" s="95">
        <v>157913.19</v>
      </c>
      <c r="BF395" s="95">
        <v>0</v>
      </c>
      <c r="BG395" s="95">
        <v>-1665854.32</v>
      </c>
      <c r="BH395" s="95">
        <v>304331.55</v>
      </c>
      <c r="BI395" s="95">
        <v>-390457</v>
      </c>
      <c r="BJ395" s="95">
        <v>-7887.02</v>
      </c>
      <c r="BK395" s="95">
        <v>553118.5</v>
      </c>
      <c r="BL395" s="95">
        <v>-3737187.17</v>
      </c>
      <c r="BM395" s="95">
        <v>270818.28000000003</v>
      </c>
      <c r="BN395" s="95">
        <v>77141.83</v>
      </c>
      <c r="BO395" s="95">
        <v>341613.07</v>
      </c>
      <c r="BP395" s="95">
        <v>0</v>
      </c>
      <c r="BQ395" s="95">
        <v>6031814.2300000004</v>
      </c>
      <c r="BR395" s="121">
        <v>0</v>
      </c>
      <c r="BS395" s="121">
        <v>55167.73</v>
      </c>
      <c r="BT395" s="95">
        <v>227880.23</v>
      </c>
      <c r="BU395" s="121">
        <v>0</v>
      </c>
      <c r="BV395" s="95">
        <v>-2108237.33</v>
      </c>
      <c r="BW395" s="121">
        <v>0</v>
      </c>
      <c r="BX395" s="121">
        <v>0</v>
      </c>
      <c r="BY395" s="121">
        <v>0</v>
      </c>
      <c r="BZ395" s="95">
        <v>-500</v>
      </c>
      <c r="CA395" s="95">
        <v>34491.4</v>
      </c>
      <c r="CB395" s="121">
        <v>445354.04</v>
      </c>
      <c r="CC395" s="121">
        <v>-2000</v>
      </c>
      <c r="CD395" s="95">
        <v>4009748.35</v>
      </c>
      <c r="CE395" s="95">
        <v>0</v>
      </c>
      <c r="CF395" s="95">
        <v>0</v>
      </c>
      <c r="CG395" s="95">
        <v>0</v>
      </c>
      <c r="CH395" s="95">
        <v>-615150.61</v>
      </c>
      <c r="CI395" s="121">
        <v>0</v>
      </c>
      <c r="CJ395" s="121">
        <v>5469632.5800000001</v>
      </c>
      <c r="CK395" s="95">
        <v>0</v>
      </c>
      <c r="CL395" s="95">
        <v>-2598411.13</v>
      </c>
    </row>
    <row r="396" spans="1:99" ht="13.2" customHeight="1" x14ac:dyDescent="0.25">
      <c r="A396" s="93" t="s">
        <v>1939</v>
      </c>
      <c r="B396" s="94" t="s">
        <v>1940</v>
      </c>
      <c r="C396" s="95">
        <v>2987108.8</v>
      </c>
      <c r="D396" s="95">
        <v>2629550.25</v>
      </c>
      <c r="E396" s="95">
        <v>1604568.6</v>
      </c>
      <c r="F396" s="95">
        <v>-2389</v>
      </c>
      <c r="G396" s="95">
        <v>8975299.1600000001</v>
      </c>
      <c r="H396" s="95">
        <v>-3975089.61</v>
      </c>
      <c r="I396" s="95">
        <v>-35294.82</v>
      </c>
      <c r="J396" s="95">
        <v>0</v>
      </c>
      <c r="K396" s="95">
        <v>3079635</v>
      </c>
      <c r="L396" s="95">
        <v>9518268.8000000007</v>
      </c>
      <c r="M396" s="95">
        <v>-948788.21</v>
      </c>
      <c r="N396" s="95">
        <v>6385798.5700000003</v>
      </c>
      <c r="O396" s="95">
        <v>24848662.879999999</v>
      </c>
      <c r="P396" s="95">
        <v>-5274712.25</v>
      </c>
      <c r="Q396" s="95">
        <v>2121509.04</v>
      </c>
      <c r="R396" s="95">
        <v>0</v>
      </c>
      <c r="S396" s="95">
        <v>10920176.449999999</v>
      </c>
      <c r="T396" s="95">
        <v>4267030.2699999996</v>
      </c>
      <c r="U396" s="95">
        <v>-9306766.5600000005</v>
      </c>
      <c r="V396" s="95">
        <v>-361005.68</v>
      </c>
      <c r="W396" s="95">
        <v>-94096.4</v>
      </c>
      <c r="X396" s="95">
        <v>10170865.77</v>
      </c>
      <c r="Y396" s="95">
        <v>2051625.82</v>
      </c>
      <c r="Z396" s="95">
        <v>4528112.76</v>
      </c>
      <c r="AA396" s="95">
        <v>6756430.9800000004</v>
      </c>
      <c r="AB396" s="95">
        <v>-73171.31</v>
      </c>
      <c r="AC396" s="95">
        <v>0</v>
      </c>
      <c r="AD396" s="95">
        <v>1494851.01</v>
      </c>
      <c r="AE396" s="95">
        <v>115970.78</v>
      </c>
      <c r="AF396" s="95">
        <v>-161556.31</v>
      </c>
      <c r="AG396" s="95">
        <v>8343755.9900000002</v>
      </c>
      <c r="AH396" s="95">
        <v>2788493.31</v>
      </c>
      <c r="AI396" s="95">
        <v>580318.77</v>
      </c>
      <c r="AJ396" s="95">
        <v>513164.38</v>
      </c>
      <c r="AK396" s="95">
        <v>-54232423.890000001</v>
      </c>
      <c r="AL396" s="95">
        <v>-11743120.199999999</v>
      </c>
      <c r="AM396" s="95">
        <v>7718003.3700000001</v>
      </c>
      <c r="AN396" s="95">
        <v>0</v>
      </c>
      <c r="AO396" s="95">
        <v>31220126.050000001</v>
      </c>
      <c r="AP396" s="95">
        <v>754738.65</v>
      </c>
      <c r="AQ396" s="95">
        <v>3080125</v>
      </c>
      <c r="AR396" s="95">
        <v>-29710307.739999998</v>
      </c>
      <c r="AS396" s="95">
        <v>18715496.91</v>
      </c>
      <c r="AT396" s="95">
        <v>9503634.0099999998</v>
      </c>
      <c r="AU396" s="95">
        <v>8368900.9400000004</v>
      </c>
      <c r="AV396" s="95">
        <v>2803459.08</v>
      </c>
      <c r="AW396" s="95">
        <v>3979056.32</v>
      </c>
      <c r="AX396" s="95">
        <v>5809750.1500000004</v>
      </c>
      <c r="AY396" s="95">
        <v>3949656.26</v>
      </c>
      <c r="AZ396" s="95">
        <v>4538207.53</v>
      </c>
      <c r="BA396" s="95">
        <v>28457937.629999999</v>
      </c>
      <c r="BB396" s="95">
        <v>9382365.5600000005</v>
      </c>
      <c r="BC396" s="95">
        <v>-11705429.23</v>
      </c>
      <c r="BD396" s="95">
        <v>23224884.649999999</v>
      </c>
      <c r="BE396" s="95">
        <v>-463839.99</v>
      </c>
      <c r="BF396" s="95">
        <v>8347762.6699999999</v>
      </c>
      <c r="BG396" s="95">
        <v>9517996.0899999999</v>
      </c>
      <c r="BH396" s="95">
        <v>5446933.46</v>
      </c>
      <c r="BI396" s="95">
        <v>7417478.1100000003</v>
      </c>
      <c r="BJ396" s="95">
        <v>89978.52</v>
      </c>
      <c r="BK396" s="95">
        <v>4041474.64</v>
      </c>
      <c r="BL396" s="95">
        <v>-2742872.25</v>
      </c>
      <c r="BM396" s="95">
        <v>9498758.8800000008</v>
      </c>
      <c r="BN396" s="95">
        <v>1229690.8700000001</v>
      </c>
      <c r="BO396" s="95">
        <v>138633.35999999999</v>
      </c>
      <c r="BP396" s="95">
        <v>7742802.9800000004</v>
      </c>
      <c r="BQ396" s="95">
        <v>916010.25</v>
      </c>
      <c r="BR396" s="121">
        <v>156411708.47999999</v>
      </c>
      <c r="BS396" s="121">
        <v>4781572.54</v>
      </c>
      <c r="BT396" s="121">
        <v>2514189.12</v>
      </c>
      <c r="BU396" s="121">
        <v>3976202.73</v>
      </c>
      <c r="BV396" s="121">
        <v>0</v>
      </c>
      <c r="BW396" s="121">
        <v>3949360.85</v>
      </c>
      <c r="BX396" s="121">
        <v>24954321.16</v>
      </c>
      <c r="BY396" s="121">
        <v>-106345.25</v>
      </c>
      <c r="BZ396" s="121">
        <v>3809781.22</v>
      </c>
      <c r="CA396" s="121">
        <v>275870.5</v>
      </c>
      <c r="CB396" s="121">
        <v>0</v>
      </c>
      <c r="CC396" s="121">
        <v>7735897.2300000004</v>
      </c>
      <c r="CD396" s="121">
        <v>12800</v>
      </c>
      <c r="CE396" s="121">
        <v>2659128.08</v>
      </c>
      <c r="CF396" s="121">
        <v>5614756.2699999996</v>
      </c>
      <c r="CG396" s="121">
        <v>2387587.27</v>
      </c>
      <c r="CH396" s="121">
        <v>938882</v>
      </c>
      <c r="CI396" s="121">
        <v>1823549.34</v>
      </c>
      <c r="CJ396" s="121">
        <v>624855.6</v>
      </c>
      <c r="CK396" s="121">
        <v>-7745637.3600000003</v>
      </c>
      <c r="CL396" s="121">
        <v>-234039.81</v>
      </c>
    </row>
    <row r="397" spans="1:99" ht="13.2" customHeight="1" x14ac:dyDescent="0.25">
      <c r="A397" s="93" t="s">
        <v>1941</v>
      </c>
      <c r="B397" s="94" t="s">
        <v>1942</v>
      </c>
      <c r="C397" s="95">
        <v>3274415.03</v>
      </c>
      <c r="D397" s="95">
        <v>0</v>
      </c>
      <c r="E397" s="95">
        <v>-460716.5</v>
      </c>
      <c r="F397" s="95">
        <v>-2943600</v>
      </c>
      <c r="G397" s="95">
        <v>0</v>
      </c>
      <c r="H397" s="95">
        <v>890905.15</v>
      </c>
      <c r="I397" s="95">
        <v>-7578300</v>
      </c>
      <c r="J397" s="95">
        <v>0</v>
      </c>
      <c r="K397" s="95">
        <v>-4692445.5599999996</v>
      </c>
      <c r="L397" s="95">
        <v>-958112.47</v>
      </c>
      <c r="M397" s="95">
        <v>-500</v>
      </c>
      <c r="N397" s="95">
        <v>-6627540</v>
      </c>
      <c r="O397" s="95">
        <v>-35466811.060000002</v>
      </c>
      <c r="P397" s="95">
        <v>12952332.710000001</v>
      </c>
      <c r="Q397" s="95">
        <v>-437008.46</v>
      </c>
      <c r="R397" s="95">
        <v>1039597.64</v>
      </c>
      <c r="S397" s="95">
        <v>0</v>
      </c>
      <c r="T397" s="95">
        <v>15530.26</v>
      </c>
      <c r="U397" s="95">
        <v>-57188.25</v>
      </c>
      <c r="V397" s="95">
        <v>1787111.44</v>
      </c>
      <c r="W397" s="95">
        <v>400505</v>
      </c>
      <c r="X397" s="95">
        <v>40506.44</v>
      </c>
      <c r="Y397" s="95">
        <v>125492.95</v>
      </c>
      <c r="Z397" s="95">
        <v>-99593.25</v>
      </c>
      <c r="AA397" s="95">
        <v>-3629090.09</v>
      </c>
      <c r="AB397" s="95">
        <v>767368.6</v>
      </c>
      <c r="AC397" s="95">
        <v>0</v>
      </c>
      <c r="AD397" s="95">
        <v>45600</v>
      </c>
      <c r="AE397" s="95">
        <v>-423854.36</v>
      </c>
      <c r="AF397" s="95">
        <v>0</v>
      </c>
      <c r="AG397" s="95">
        <v>61165.59</v>
      </c>
      <c r="AH397" s="95">
        <v>-11971276.699999999</v>
      </c>
      <c r="AI397" s="95">
        <v>24299.68</v>
      </c>
      <c r="AJ397" s="95">
        <v>-558685.5</v>
      </c>
      <c r="AK397" s="95">
        <v>-80187682.579999998</v>
      </c>
      <c r="AL397" s="95">
        <v>-2012474.11</v>
      </c>
      <c r="AM397" s="95">
        <v>-3342812.76</v>
      </c>
      <c r="AN397" s="95">
        <v>0</v>
      </c>
      <c r="AO397" s="95">
        <v>-12885315.960000001</v>
      </c>
      <c r="AP397" s="95">
        <v>-2548413.5</v>
      </c>
      <c r="AQ397" s="95">
        <v>-3080125</v>
      </c>
      <c r="AR397" s="95">
        <v>-4826974.17</v>
      </c>
      <c r="AS397" s="95">
        <v>-22084096.82</v>
      </c>
      <c r="AT397" s="95">
        <v>-520220.25</v>
      </c>
      <c r="AU397" s="95">
        <v>-13634368.9</v>
      </c>
      <c r="AV397" s="95">
        <v>-2868175</v>
      </c>
      <c r="AW397" s="95">
        <v>426916.53</v>
      </c>
      <c r="AX397" s="95">
        <v>37824.379999999997</v>
      </c>
      <c r="AY397" s="95">
        <v>-4889298.16</v>
      </c>
      <c r="AZ397" s="95">
        <v>-5418916.71</v>
      </c>
      <c r="BA397" s="95">
        <v>-18151917.66</v>
      </c>
      <c r="BB397" s="95">
        <v>-6715352.7999999998</v>
      </c>
      <c r="BC397" s="95">
        <v>1411748.16</v>
      </c>
      <c r="BD397" s="95">
        <v>-967762.86</v>
      </c>
      <c r="BE397" s="95">
        <v>32765.15</v>
      </c>
      <c r="BF397" s="95">
        <v>-11030961.529999999</v>
      </c>
      <c r="BG397" s="95">
        <v>-11672085.83</v>
      </c>
      <c r="BH397" s="95">
        <v>-5979994</v>
      </c>
      <c r="BI397" s="95">
        <v>-5638525.46</v>
      </c>
      <c r="BJ397" s="95">
        <v>-100276.8</v>
      </c>
      <c r="BK397" s="95">
        <v>929716.43</v>
      </c>
      <c r="BL397" s="95">
        <v>1193733.45</v>
      </c>
      <c r="BM397" s="95">
        <v>-1206500</v>
      </c>
      <c r="BN397" s="95">
        <v>-66267.86</v>
      </c>
      <c r="BO397" s="95">
        <v>-3968604.12</v>
      </c>
      <c r="BP397" s="95">
        <v>183600.45</v>
      </c>
      <c r="BQ397" s="95">
        <v>0</v>
      </c>
      <c r="BR397" s="121">
        <v>-12407902.800000001</v>
      </c>
      <c r="BS397" s="121">
        <v>-25713.7</v>
      </c>
      <c r="BT397" s="121">
        <v>-492295.95</v>
      </c>
      <c r="BU397" s="121">
        <v>-92379.17</v>
      </c>
      <c r="BV397" s="95">
        <v>0</v>
      </c>
      <c r="BW397" s="121">
        <v>-4930110</v>
      </c>
      <c r="BX397" s="121">
        <v>-23104470.460000001</v>
      </c>
      <c r="BY397" s="121">
        <v>0</v>
      </c>
      <c r="BZ397" s="121">
        <v>48508.61</v>
      </c>
      <c r="CA397" s="121">
        <v>-165552.4</v>
      </c>
      <c r="CB397" s="121">
        <v>0</v>
      </c>
      <c r="CC397" s="121">
        <v>-292622.12</v>
      </c>
      <c r="CD397" s="121">
        <v>0</v>
      </c>
      <c r="CE397" s="121">
        <v>1372910.16</v>
      </c>
      <c r="CF397" s="121">
        <v>-2105089.39</v>
      </c>
      <c r="CG397" s="121">
        <v>107500</v>
      </c>
      <c r="CH397" s="121">
        <v>134</v>
      </c>
      <c r="CI397" s="121">
        <v>-576483.97</v>
      </c>
      <c r="CJ397" s="121">
        <v>3430</v>
      </c>
      <c r="CK397" s="121">
        <v>99788.07</v>
      </c>
      <c r="CL397" s="121">
        <v>-116321</v>
      </c>
    </row>
    <row r="398" spans="1:99" ht="13.2" customHeight="1" x14ac:dyDescent="0.25">
      <c r="A398" s="93" t="s">
        <v>1943</v>
      </c>
      <c r="B398" s="94" t="s">
        <v>1944</v>
      </c>
      <c r="C398" s="95">
        <v>18750462.5</v>
      </c>
      <c r="D398" s="95">
        <v>-805586.61</v>
      </c>
      <c r="E398" s="95">
        <v>916031.82</v>
      </c>
      <c r="F398" s="95">
        <v>7359500</v>
      </c>
      <c r="G398" s="95">
        <v>399492.81</v>
      </c>
      <c r="H398" s="95">
        <v>0</v>
      </c>
      <c r="I398" s="95">
        <v>0</v>
      </c>
      <c r="J398" s="95">
        <v>0</v>
      </c>
      <c r="K398" s="95">
        <v>105257.76</v>
      </c>
      <c r="L398" s="95">
        <v>16054364.83</v>
      </c>
      <c r="M398" s="95">
        <v>0</v>
      </c>
      <c r="N398" s="95">
        <v>19477.04</v>
      </c>
      <c r="O398" s="95">
        <v>0</v>
      </c>
      <c r="P398" s="95">
        <v>797292.94</v>
      </c>
      <c r="Q398" s="95">
        <v>0</v>
      </c>
      <c r="R398" s="95">
        <v>179888794.46000001</v>
      </c>
      <c r="S398" s="95">
        <v>0</v>
      </c>
      <c r="T398" s="95">
        <v>54270.11</v>
      </c>
      <c r="U398" s="95">
        <v>8522617.5</v>
      </c>
      <c r="V398" s="95">
        <v>313219.09999999998</v>
      </c>
      <c r="W398" s="95">
        <v>213113.45</v>
      </c>
      <c r="X398" s="95">
        <v>0</v>
      </c>
      <c r="Y398" s="95">
        <v>-53054.400000000001</v>
      </c>
      <c r="Z398" s="95">
        <v>1454.07</v>
      </c>
      <c r="AA398" s="95">
        <v>-94933.45</v>
      </c>
      <c r="AB398" s="95">
        <v>-185958.61</v>
      </c>
      <c r="AC398" s="95">
        <v>0</v>
      </c>
      <c r="AD398" s="95">
        <v>315490.21999999997</v>
      </c>
      <c r="AE398" s="95">
        <v>6294243.1600000001</v>
      </c>
      <c r="AF398" s="95">
        <v>0</v>
      </c>
      <c r="AG398" s="95">
        <v>-7872049.5</v>
      </c>
      <c r="AH398" s="95">
        <v>799884.64</v>
      </c>
      <c r="AI398" s="95">
        <v>2179663.02</v>
      </c>
      <c r="AJ398" s="95">
        <v>-70118.179999999993</v>
      </c>
      <c r="AK398" s="95">
        <v>0</v>
      </c>
      <c r="AL398" s="95">
        <v>0</v>
      </c>
      <c r="AM398" s="95">
        <v>0</v>
      </c>
      <c r="AN398" s="95">
        <v>0</v>
      </c>
      <c r="AO398" s="95">
        <v>0</v>
      </c>
      <c r="AP398" s="95">
        <v>0</v>
      </c>
      <c r="AQ398" s="95">
        <v>0</v>
      </c>
      <c r="AR398" s="95">
        <v>0</v>
      </c>
      <c r="AS398" s="95">
        <v>0</v>
      </c>
      <c r="AT398" s="95">
        <v>0</v>
      </c>
      <c r="AU398" s="95">
        <v>0</v>
      </c>
      <c r="AV398" s="95">
        <v>0</v>
      </c>
      <c r="AW398" s="95">
        <v>0</v>
      </c>
      <c r="AX398" s="95">
        <v>0</v>
      </c>
      <c r="AY398" s="95">
        <v>0</v>
      </c>
      <c r="AZ398" s="95">
        <v>0</v>
      </c>
      <c r="BA398" s="95">
        <v>0</v>
      </c>
      <c r="BB398" s="95">
        <v>6505975.5</v>
      </c>
      <c r="BC398" s="95">
        <v>29819992.539999999</v>
      </c>
      <c r="BD398" s="95">
        <v>5423355.6100000003</v>
      </c>
      <c r="BE398" s="95">
        <v>-184362.53</v>
      </c>
      <c r="BF398" s="95">
        <v>301311.42</v>
      </c>
      <c r="BG398" s="95">
        <v>0</v>
      </c>
      <c r="BH398" s="95">
        <v>0</v>
      </c>
      <c r="BI398" s="95">
        <v>-48582.37</v>
      </c>
      <c r="BJ398" s="95">
        <v>-1805359.37</v>
      </c>
      <c r="BK398" s="95">
        <v>0</v>
      </c>
      <c r="BL398" s="95">
        <v>0</v>
      </c>
      <c r="BM398" s="95">
        <v>989034.75</v>
      </c>
      <c r="BN398" s="95">
        <v>0</v>
      </c>
      <c r="BO398" s="95">
        <v>0</v>
      </c>
      <c r="BP398" s="95">
        <v>0</v>
      </c>
      <c r="BQ398" s="95">
        <v>0</v>
      </c>
      <c r="BR398" s="95">
        <v>0</v>
      </c>
      <c r="BS398" s="95">
        <v>0</v>
      </c>
      <c r="BT398" s="95">
        <v>0</v>
      </c>
      <c r="BU398" s="95">
        <v>687926.41</v>
      </c>
      <c r="BV398" s="95">
        <v>0</v>
      </c>
      <c r="BW398" s="95">
        <v>215647.89</v>
      </c>
      <c r="BX398" s="95">
        <v>0</v>
      </c>
      <c r="BY398" s="95">
        <v>-5663241.6100000003</v>
      </c>
      <c r="BZ398" s="95">
        <v>-27000</v>
      </c>
      <c r="CA398" s="95">
        <v>-4685284</v>
      </c>
      <c r="CB398" s="95">
        <v>0</v>
      </c>
      <c r="CC398" s="95">
        <v>-59164.94</v>
      </c>
      <c r="CD398" s="95">
        <v>0</v>
      </c>
      <c r="CE398" s="95">
        <v>0</v>
      </c>
      <c r="CF398" s="95">
        <v>5422.06</v>
      </c>
      <c r="CG398" s="95">
        <v>0</v>
      </c>
      <c r="CH398" s="95">
        <v>-64953.33</v>
      </c>
      <c r="CI398" s="95">
        <v>17892.97</v>
      </c>
      <c r="CJ398" s="95">
        <v>0</v>
      </c>
      <c r="CK398" s="95">
        <v>4125050</v>
      </c>
      <c r="CL398" s="95">
        <v>8910513.5099999998</v>
      </c>
    </row>
    <row r="399" spans="1:99" ht="13.2" customHeight="1" x14ac:dyDescent="0.25">
      <c r="A399" s="93" t="s">
        <v>1945</v>
      </c>
      <c r="B399" s="94" t="s">
        <v>1222</v>
      </c>
      <c r="C399" s="95">
        <v>249080470.47999999</v>
      </c>
      <c r="D399" s="95">
        <v>22891242.109999999</v>
      </c>
      <c r="E399" s="95">
        <v>30236719.219999999</v>
      </c>
      <c r="F399" s="95">
        <v>31369794.600000001</v>
      </c>
      <c r="G399" s="95">
        <v>8903132.8599999994</v>
      </c>
      <c r="H399" s="95">
        <v>33849327.630000003</v>
      </c>
      <c r="I399" s="95">
        <v>69091726.230000004</v>
      </c>
      <c r="J399" s="95">
        <v>14557165.560000001</v>
      </c>
      <c r="K399" s="95">
        <v>21197053.23</v>
      </c>
      <c r="L399" s="95">
        <v>22566254.149999999</v>
      </c>
      <c r="M399" s="95">
        <v>26581648.960000001</v>
      </c>
      <c r="N399" s="95">
        <v>31813842.32</v>
      </c>
      <c r="O399" s="95">
        <v>61801744.18</v>
      </c>
      <c r="P399" s="95">
        <v>31797074.420000002</v>
      </c>
      <c r="Q399" s="95">
        <v>22456884.030000001</v>
      </c>
      <c r="R399" s="95">
        <v>28980773.84</v>
      </c>
      <c r="S399" s="95">
        <v>31419073.620000001</v>
      </c>
      <c r="T399" s="95">
        <v>29120762.219999999</v>
      </c>
      <c r="U399" s="95">
        <v>26910149.059999999</v>
      </c>
      <c r="V399" s="95">
        <v>26490401.649999999</v>
      </c>
      <c r="W399" s="95">
        <v>239930343.05000001</v>
      </c>
      <c r="X399" s="95">
        <v>32345909.780000001</v>
      </c>
      <c r="Y399" s="95">
        <v>54039418.990000002</v>
      </c>
      <c r="Z399" s="95">
        <v>20380429.670000002</v>
      </c>
      <c r="AA399" s="95">
        <v>27269617.510000002</v>
      </c>
      <c r="AB399" s="95">
        <v>8236487.6600000001</v>
      </c>
      <c r="AC399" s="95">
        <v>17244950.18</v>
      </c>
      <c r="AD399" s="95">
        <v>52982957.590000004</v>
      </c>
      <c r="AE399" s="95">
        <v>34659025.270000003</v>
      </c>
      <c r="AF399" s="95">
        <v>28259269.73</v>
      </c>
      <c r="AG399" s="95">
        <v>22893920.390000001</v>
      </c>
      <c r="AH399" s="95">
        <v>32243363.399999999</v>
      </c>
      <c r="AI399" s="95">
        <v>19244157.52</v>
      </c>
      <c r="AJ399" s="95">
        <v>30083636.390000001</v>
      </c>
      <c r="AK399" s="95">
        <v>157724788.56999999</v>
      </c>
      <c r="AL399" s="95">
        <v>31131238.550000001</v>
      </c>
      <c r="AM399" s="95">
        <v>18691734.199999999</v>
      </c>
      <c r="AN399" s="95">
        <v>27804043.030000001</v>
      </c>
      <c r="AO399" s="95">
        <v>33889457.700000003</v>
      </c>
      <c r="AP399" s="95">
        <v>17709941.120000001</v>
      </c>
      <c r="AQ399" s="95">
        <v>14256950.470000001</v>
      </c>
      <c r="AR399" s="95">
        <v>24886955.09</v>
      </c>
      <c r="AS399" s="95">
        <v>20754235.879999999</v>
      </c>
      <c r="AT399" s="95">
        <v>22076134.620000001</v>
      </c>
      <c r="AU399" s="95">
        <v>38248248.5</v>
      </c>
      <c r="AV399" s="95">
        <v>19154514.390000001</v>
      </c>
      <c r="AW399" s="95">
        <v>12197412.18</v>
      </c>
      <c r="AX399" s="95">
        <v>20759884.870000001</v>
      </c>
      <c r="AY399" s="95">
        <v>22862193.59</v>
      </c>
      <c r="AZ399" s="95">
        <v>21812243.460000001</v>
      </c>
      <c r="BA399" s="95">
        <v>59118911.729999997</v>
      </c>
      <c r="BB399" s="95">
        <v>43070854.219999999</v>
      </c>
      <c r="BC399" s="95">
        <v>289656690.64999998</v>
      </c>
      <c r="BD399" s="95">
        <v>35883267.240000002</v>
      </c>
      <c r="BE399" s="95">
        <v>16039458.859999999</v>
      </c>
      <c r="BF399" s="95">
        <v>34587666.460000001</v>
      </c>
      <c r="BG399" s="95">
        <v>60132804.939999998</v>
      </c>
      <c r="BH399" s="95">
        <v>8218141.8200000003</v>
      </c>
      <c r="BI399" s="95">
        <v>30438019.84</v>
      </c>
      <c r="BJ399" s="95">
        <v>20851600.489999998</v>
      </c>
      <c r="BK399" s="95">
        <v>21848904.120000001</v>
      </c>
      <c r="BL399" s="95">
        <v>690077831.24000001</v>
      </c>
      <c r="BM399" s="95">
        <v>108109119.28</v>
      </c>
      <c r="BN399" s="95">
        <v>24214739.68</v>
      </c>
      <c r="BO399" s="95">
        <v>26011723.989999998</v>
      </c>
      <c r="BP399" s="95">
        <v>12302486.5</v>
      </c>
      <c r="BQ399" s="95">
        <v>0</v>
      </c>
      <c r="BR399" s="95">
        <v>867606173.36000001</v>
      </c>
      <c r="BS399" s="95">
        <v>15149857.32</v>
      </c>
      <c r="BT399" s="95">
        <v>29239745.98</v>
      </c>
      <c r="BU399" s="95">
        <v>56170456.350000001</v>
      </c>
      <c r="BV399" s="95">
        <v>13568518.18</v>
      </c>
      <c r="BW399" s="95">
        <v>23237772.129999999</v>
      </c>
      <c r="BX399" s="95">
        <v>34707288.57</v>
      </c>
      <c r="BY399" s="95">
        <v>48864598.479999997</v>
      </c>
      <c r="BZ399" s="95">
        <v>27920086.379999999</v>
      </c>
      <c r="CA399" s="95">
        <v>21087202.91</v>
      </c>
      <c r="CB399" s="95">
        <v>25382419.440000001</v>
      </c>
      <c r="CC399" s="95">
        <v>53197008.5</v>
      </c>
      <c r="CD399" s="95">
        <v>36112364.159999996</v>
      </c>
      <c r="CE399" s="95">
        <v>15646121.35</v>
      </c>
      <c r="CF399" s="95">
        <v>21797853.379999999</v>
      </c>
      <c r="CG399" s="95">
        <v>19441752.550000001</v>
      </c>
      <c r="CH399" s="95">
        <v>32398990.390000001</v>
      </c>
      <c r="CI399" s="95">
        <v>23930135.370000001</v>
      </c>
      <c r="CJ399" s="95">
        <v>70630765.549999997</v>
      </c>
      <c r="CK399" s="95">
        <v>16903988.050000001</v>
      </c>
      <c r="CL399" s="95">
        <v>16251964.07</v>
      </c>
    </row>
    <row r="400" spans="1:99" ht="13.2" customHeight="1" x14ac:dyDescent="0.25">
      <c r="A400" s="93" t="s">
        <v>1946</v>
      </c>
      <c r="B400" s="94" t="s">
        <v>375</v>
      </c>
      <c r="C400" s="95">
        <v>0</v>
      </c>
      <c r="D400" s="95">
        <v>0</v>
      </c>
      <c r="E400" s="95">
        <v>0</v>
      </c>
      <c r="F400" s="95">
        <v>0</v>
      </c>
      <c r="G400" s="95">
        <v>0</v>
      </c>
      <c r="H400" s="95">
        <v>0</v>
      </c>
      <c r="I400" s="95">
        <v>0</v>
      </c>
      <c r="J400" s="95">
        <v>0</v>
      </c>
      <c r="K400" s="95">
        <v>0</v>
      </c>
      <c r="L400" s="95">
        <v>0</v>
      </c>
      <c r="M400" s="95">
        <v>0</v>
      </c>
      <c r="N400" s="95">
        <v>0</v>
      </c>
      <c r="O400" s="95">
        <v>0</v>
      </c>
      <c r="P400" s="95">
        <v>0</v>
      </c>
      <c r="Q400" s="95">
        <v>0</v>
      </c>
      <c r="R400" s="95">
        <v>0</v>
      </c>
      <c r="S400" s="95">
        <v>0</v>
      </c>
      <c r="T400" s="95">
        <v>0</v>
      </c>
      <c r="U400" s="95">
        <v>0</v>
      </c>
      <c r="V400" s="95">
        <v>0</v>
      </c>
      <c r="W400" s="95">
        <v>0</v>
      </c>
      <c r="X400" s="95">
        <v>0</v>
      </c>
      <c r="Y400" s="95">
        <v>0</v>
      </c>
      <c r="Z400" s="95">
        <v>0</v>
      </c>
      <c r="AA400" s="95">
        <v>0</v>
      </c>
      <c r="AB400" s="95">
        <v>0</v>
      </c>
      <c r="AC400" s="95">
        <v>0</v>
      </c>
      <c r="AD400" s="95">
        <v>0</v>
      </c>
      <c r="AE400" s="95">
        <v>0</v>
      </c>
      <c r="AF400" s="95">
        <v>0</v>
      </c>
      <c r="AG400" s="95">
        <v>0</v>
      </c>
      <c r="AH400" s="95">
        <v>0</v>
      </c>
      <c r="AI400" s="95">
        <v>0</v>
      </c>
      <c r="AJ400" s="95">
        <v>0</v>
      </c>
      <c r="AK400" s="95">
        <v>0</v>
      </c>
      <c r="AL400" s="95">
        <v>0</v>
      </c>
      <c r="AM400" s="95">
        <v>0</v>
      </c>
      <c r="AN400" s="95">
        <v>0</v>
      </c>
      <c r="AO400" s="95">
        <v>0</v>
      </c>
      <c r="AP400" s="95">
        <v>0</v>
      </c>
      <c r="AQ400" s="95">
        <v>0</v>
      </c>
      <c r="AR400" s="95">
        <v>0</v>
      </c>
      <c r="AS400" s="95">
        <v>0</v>
      </c>
      <c r="AT400" s="95">
        <v>0</v>
      </c>
      <c r="AU400" s="95">
        <v>0</v>
      </c>
      <c r="AV400" s="95">
        <v>0</v>
      </c>
      <c r="AW400" s="95">
        <v>0</v>
      </c>
      <c r="AX400" s="95">
        <v>0</v>
      </c>
      <c r="AY400" s="95">
        <v>0</v>
      </c>
      <c r="AZ400" s="95">
        <v>0</v>
      </c>
      <c r="BA400" s="95">
        <v>0</v>
      </c>
      <c r="BB400" s="95">
        <v>0</v>
      </c>
      <c r="BC400" s="95">
        <v>0</v>
      </c>
      <c r="BD400" s="95">
        <v>0</v>
      </c>
      <c r="BE400" s="95">
        <v>0</v>
      </c>
      <c r="BF400" s="95">
        <v>0</v>
      </c>
      <c r="BG400" s="95">
        <v>0</v>
      </c>
      <c r="BH400" s="95">
        <v>0</v>
      </c>
      <c r="BI400" s="95">
        <v>0</v>
      </c>
      <c r="BJ400" s="95">
        <v>0</v>
      </c>
      <c r="BK400" s="95">
        <v>0</v>
      </c>
      <c r="BL400" s="95">
        <v>0</v>
      </c>
      <c r="BM400" s="95">
        <v>0</v>
      </c>
      <c r="BN400" s="95">
        <v>0</v>
      </c>
      <c r="BO400" s="95">
        <v>0</v>
      </c>
      <c r="BP400" s="95">
        <v>0</v>
      </c>
      <c r="BQ400" s="95">
        <v>0</v>
      </c>
      <c r="BR400" s="95">
        <v>0</v>
      </c>
      <c r="BS400" s="95">
        <v>0</v>
      </c>
      <c r="BT400" s="95">
        <v>0</v>
      </c>
      <c r="BU400" s="95">
        <v>0</v>
      </c>
      <c r="BV400" s="95">
        <v>0</v>
      </c>
      <c r="BW400" s="95">
        <v>0</v>
      </c>
      <c r="BX400" s="95">
        <v>0</v>
      </c>
      <c r="BY400" s="95">
        <v>0</v>
      </c>
      <c r="BZ400" s="95">
        <v>0</v>
      </c>
      <c r="CA400" s="95">
        <v>0</v>
      </c>
      <c r="CB400" s="95">
        <v>0</v>
      </c>
      <c r="CC400" s="95">
        <v>0</v>
      </c>
      <c r="CD400" s="95">
        <v>0</v>
      </c>
      <c r="CE400" s="95">
        <v>0</v>
      </c>
      <c r="CF400" s="95">
        <v>0</v>
      </c>
      <c r="CG400" s="95">
        <v>0</v>
      </c>
      <c r="CH400" s="95">
        <v>0</v>
      </c>
      <c r="CI400" s="95">
        <v>0</v>
      </c>
      <c r="CJ400" s="95">
        <v>0</v>
      </c>
      <c r="CK400" s="95">
        <v>0</v>
      </c>
      <c r="CL400" s="95">
        <v>0</v>
      </c>
      <c r="CM400" s="92" t="s">
        <v>2349</v>
      </c>
      <c r="CN400" s="92" t="s">
        <v>2350</v>
      </c>
      <c r="CO400" s="92" t="s">
        <v>2351</v>
      </c>
      <c r="CP400" s="92"/>
      <c r="CQ400" s="92" t="s">
        <v>2352</v>
      </c>
      <c r="CR400" s="92" t="s">
        <v>2353</v>
      </c>
      <c r="CS400" s="92" t="s">
        <v>2270</v>
      </c>
      <c r="CT400" s="92"/>
      <c r="CU400" s="92" t="s">
        <v>2354</v>
      </c>
    </row>
    <row r="401" spans="1:106" ht="13.2" customHeight="1" x14ac:dyDescent="0.25">
      <c r="A401" s="93" t="s">
        <v>376</v>
      </c>
      <c r="B401" s="94" t="s">
        <v>377</v>
      </c>
      <c r="C401" s="95">
        <v>320000</v>
      </c>
      <c r="D401" s="95">
        <v>0</v>
      </c>
      <c r="E401" s="95">
        <v>0</v>
      </c>
      <c r="F401" s="95">
        <v>0</v>
      </c>
      <c r="G401" s="95">
        <v>0</v>
      </c>
      <c r="H401" s="95">
        <v>0</v>
      </c>
      <c r="I401" s="95">
        <v>0</v>
      </c>
      <c r="J401" s="95">
        <v>0</v>
      </c>
      <c r="K401" s="95">
        <v>0</v>
      </c>
      <c r="L401" s="95">
        <v>0</v>
      </c>
      <c r="M401" s="95">
        <v>0</v>
      </c>
      <c r="N401" s="95">
        <v>0</v>
      </c>
      <c r="O401" s="95">
        <v>0</v>
      </c>
      <c r="P401" s="95">
        <v>0</v>
      </c>
      <c r="Q401" s="95">
        <v>0</v>
      </c>
      <c r="R401" s="95">
        <v>0</v>
      </c>
      <c r="S401" s="95">
        <v>0</v>
      </c>
      <c r="T401" s="95">
        <v>0</v>
      </c>
      <c r="U401" s="95">
        <v>0</v>
      </c>
      <c r="V401" s="95">
        <v>0</v>
      </c>
      <c r="W401" s="95">
        <v>0</v>
      </c>
      <c r="X401" s="95">
        <v>0</v>
      </c>
      <c r="Y401" s="95">
        <v>0</v>
      </c>
      <c r="Z401" s="95">
        <v>0</v>
      </c>
      <c r="AA401" s="95">
        <v>0</v>
      </c>
      <c r="AB401" s="95">
        <v>0</v>
      </c>
      <c r="AC401" s="95">
        <v>0</v>
      </c>
      <c r="AD401" s="95">
        <v>0</v>
      </c>
      <c r="AE401" s="95">
        <v>0</v>
      </c>
      <c r="AF401" s="95">
        <v>0</v>
      </c>
      <c r="AG401" s="95">
        <v>0</v>
      </c>
      <c r="AH401" s="95">
        <v>0</v>
      </c>
      <c r="AI401" s="95">
        <v>0</v>
      </c>
      <c r="AJ401" s="95">
        <v>0</v>
      </c>
      <c r="AK401" s="95">
        <v>0</v>
      </c>
      <c r="AL401" s="95">
        <v>0</v>
      </c>
      <c r="AM401" s="95">
        <v>0</v>
      </c>
      <c r="AN401" s="95">
        <v>0</v>
      </c>
      <c r="AO401" s="95">
        <v>0</v>
      </c>
      <c r="AP401" s="95">
        <v>0</v>
      </c>
      <c r="AQ401" s="95">
        <v>0</v>
      </c>
      <c r="AR401" s="95">
        <v>0</v>
      </c>
      <c r="AS401" s="95">
        <v>0</v>
      </c>
      <c r="AT401" s="95">
        <v>0</v>
      </c>
      <c r="AU401" s="95">
        <v>0</v>
      </c>
      <c r="AV401" s="95">
        <v>0</v>
      </c>
      <c r="AW401" s="95">
        <v>0</v>
      </c>
      <c r="AX401" s="95">
        <v>0</v>
      </c>
      <c r="AY401" s="95">
        <v>0</v>
      </c>
      <c r="AZ401" s="95">
        <v>0</v>
      </c>
      <c r="BA401" s="95">
        <v>0</v>
      </c>
      <c r="BB401" s="95">
        <v>0</v>
      </c>
      <c r="BC401" s="95">
        <v>0</v>
      </c>
      <c r="BD401" s="95">
        <v>0</v>
      </c>
      <c r="BE401" s="95">
        <v>0</v>
      </c>
      <c r="BF401" s="95">
        <v>0</v>
      </c>
      <c r="BG401" s="95">
        <v>0</v>
      </c>
      <c r="BH401" s="95">
        <v>0</v>
      </c>
      <c r="BI401" s="95">
        <v>0</v>
      </c>
      <c r="BJ401" s="95">
        <v>0</v>
      </c>
      <c r="BK401" s="95">
        <v>0</v>
      </c>
      <c r="BL401" s="95">
        <v>0</v>
      </c>
      <c r="BM401" s="95">
        <v>0</v>
      </c>
      <c r="BN401" s="95">
        <v>0</v>
      </c>
      <c r="BO401" s="95">
        <v>0</v>
      </c>
      <c r="BP401" s="95">
        <v>0</v>
      </c>
      <c r="BQ401" s="95">
        <v>0</v>
      </c>
      <c r="BR401" s="95">
        <v>0</v>
      </c>
      <c r="BS401" s="95">
        <v>0</v>
      </c>
      <c r="BT401" s="95">
        <v>0</v>
      </c>
      <c r="BU401" s="95">
        <v>0</v>
      </c>
      <c r="BV401" s="95">
        <v>0</v>
      </c>
      <c r="BW401" s="95">
        <v>0</v>
      </c>
      <c r="BX401" s="95">
        <v>0</v>
      </c>
      <c r="BY401" s="95">
        <v>0</v>
      </c>
      <c r="BZ401" s="95">
        <v>0</v>
      </c>
      <c r="CA401" s="95">
        <v>0</v>
      </c>
      <c r="CB401" s="95">
        <v>0</v>
      </c>
      <c r="CC401" s="95">
        <v>0</v>
      </c>
      <c r="CD401" s="95">
        <v>0</v>
      </c>
      <c r="CE401" s="95">
        <v>0</v>
      </c>
      <c r="CF401" s="95">
        <v>0</v>
      </c>
      <c r="CG401" s="95">
        <v>0</v>
      </c>
      <c r="CH401" s="95">
        <v>0</v>
      </c>
      <c r="CI401" s="95">
        <v>0</v>
      </c>
      <c r="CJ401" s="95">
        <v>0</v>
      </c>
      <c r="CK401" s="95">
        <v>0</v>
      </c>
      <c r="CL401" s="95">
        <v>0</v>
      </c>
      <c r="CM401" s="87" t="s">
        <v>376</v>
      </c>
      <c r="CN401" s="87" t="s">
        <v>377</v>
      </c>
      <c r="CO401" s="87" t="s">
        <v>1383</v>
      </c>
      <c r="CP401" s="87" t="s">
        <v>2243</v>
      </c>
      <c r="CQ401" s="87" t="s">
        <v>1382</v>
      </c>
      <c r="CR401" s="87" t="s">
        <v>2243</v>
      </c>
      <c r="CS401" s="87">
        <v>9</v>
      </c>
      <c r="CT401" s="87" t="s">
        <v>1414</v>
      </c>
      <c r="CY401" s="87">
        <v>1</v>
      </c>
      <c r="DA401" s="87" t="s">
        <v>2368</v>
      </c>
      <c r="DB401" s="87" t="s">
        <v>2369</v>
      </c>
    </row>
    <row r="402" spans="1:106" ht="13.2" customHeight="1" x14ac:dyDescent="0.25">
      <c r="A402" s="93" t="s">
        <v>1054</v>
      </c>
      <c r="B402" s="94" t="s">
        <v>1055</v>
      </c>
      <c r="C402" s="95">
        <v>0</v>
      </c>
      <c r="D402" s="95">
        <v>0</v>
      </c>
      <c r="E402" s="95">
        <v>0</v>
      </c>
      <c r="F402" s="95">
        <v>0</v>
      </c>
      <c r="G402" s="95">
        <v>0</v>
      </c>
      <c r="H402" s="95">
        <v>0</v>
      </c>
      <c r="I402" s="95">
        <v>0</v>
      </c>
      <c r="J402" s="95">
        <v>0</v>
      </c>
      <c r="K402" s="95">
        <v>0</v>
      </c>
      <c r="L402" s="95">
        <v>0</v>
      </c>
      <c r="M402" s="95">
        <v>0</v>
      </c>
      <c r="N402" s="95">
        <v>0</v>
      </c>
      <c r="O402" s="95">
        <v>0</v>
      </c>
      <c r="P402" s="95">
        <v>0</v>
      </c>
      <c r="Q402" s="95">
        <v>0</v>
      </c>
      <c r="R402" s="95">
        <v>0</v>
      </c>
      <c r="S402" s="95">
        <v>0</v>
      </c>
      <c r="T402" s="95">
        <v>0</v>
      </c>
      <c r="U402" s="95">
        <v>0</v>
      </c>
      <c r="V402" s="95">
        <v>0</v>
      </c>
      <c r="W402" s="95">
        <v>0</v>
      </c>
      <c r="X402" s="95">
        <v>0</v>
      </c>
      <c r="Y402" s="95">
        <v>0</v>
      </c>
      <c r="Z402" s="95">
        <v>0</v>
      </c>
      <c r="AA402" s="95">
        <v>0</v>
      </c>
      <c r="AB402" s="95">
        <v>0</v>
      </c>
      <c r="AC402" s="95">
        <v>0</v>
      </c>
      <c r="AD402" s="95">
        <v>0</v>
      </c>
      <c r="AE402" s="95">
        <v>0</v>
      </c>
      <c r="AF402" s="95">
        <v>0</v>
      </c>
      <c r="AG402" s="95">
        <v>0</v>
      </c>
      <c r="AH402" s="95">
        <v>0</v>
      </c>
      <c r="AI402" s="95">
        <v>0</v>
      </c>
      <c r="AJ402" s="95">
        <v>0</v>
      </c>
      <c r="AK402" s="95">
        <v>0</v>
      </c>
      <c r="AL402" s="95">
        <v>0</v>
      </c>
      <c r="AM402" s="95">
        <v>0</v>
      </c>
      <c r="AN402" s="95">
        <v>0</v>
      </c>
      <c r="AO402" s="95">
        <v>0</v>
      </c>
      <c r="AP402" s="95">
        <v>0</v>
      </c>
      <c r="AQ402" s="95">
        <v>0</v>
      </c>
      <c r="AR402" s="95">
        <v>0</v>
      </c>
      <c r="AS402" s="95">
        <v>0</v>
      </c>
      <c r="AT402" s="95">
        <v>0</v>
      </c>
      <c r="AU402" s="95">
        <v>0</v>
      </c>
      <c r="AV402" s="95">
        <v>0</v>
      </c>
      <c r="AW402" s="95">
        <v>0</v>
      </c>
      <c r="AX402" s="95">
        <v>0</v>
      </c>
      <c r="AY402" s="95">
        <v>0</v>
      </c>
      <c r="AZ402" s="95">
        <v>0</v>
      </c>
      <c r="BA402" s="95">
        <v>0</v>
      </c>
      <c r="BB402" s="95">
        <v>0</v>
      </c>
      <c r="BC402" s="95">
        <v>0</v>
      </c>
      <c r="BD402" s="95">
        <v>0</v>
      </c>
      <c r="BE402" s="95">
        <v>0</v>
      </c>
      <c r="BF402" s="95">
        <v>0</v>
      </c>
      <c r="BG402" s="95">
        <v>0</v>
      </c>
      <c r="BH402" s="95">
        <v>0</v>
      </c>
      <c r="BI402" s="95">
        <v>0</v>
      </c>
      <c r="BJ402" s="95">
        <v>0</v>
      </c>
      <c r="BK402" s="95">
        <v>0</v>
      </c>
      <c r="BL402" s="95">
        <v>0</v>
      </c>
      <c r="BM402" s="95">
        <v>0</v>
      </c>
      <c r="BN402" s="95">
        <v>0</v>
      </c>
      <c r="BO402" s="95">
        <v>0</v>
      </c>
      <c r="BP402" s="95">
        <v>0</v>
      </c>
      <c r="BQ402" s="95">
        <v>0</v>
      </c>
      <c r="BR402" s="121">
        <v>0</v>
      </c>
      <c r="BS402" s="121">
        <v>0</v>
      </c>
      <c r="BT402" s="121">
        <v>0</v>
      </c>
      <c r="BU402" s="121">
        <v>0</v>
      </c>
      <c r="BV402" s="121">
        <v>0</v>
      </c>
      <c r="BW402" s="121">
        <v>0</v>
      </c>
      <c r="BX402" s="121">
        <v>0</v>
      </c>
      <c r="BY402" s="121">
        <v>0</v>
      </c>
      <c r="BZ402" s="121">
        <v>0</v>
      </c>
      <c r="CA402" s="121">
        <v>0</v>
      </c>
      <c r="CB402" s="121">
        <v>0</v>
      </c>
      <c r="CC402" s="121">
        <v>0</v>
      </c>
      <c r="CD402" s="121">
        <v>0</v>
      </c>
      <c r="CE402" s="121">
        <v>0</v>
      </c>
      <c r="CF402" s="121">
        <v>0</v>
      </c>
      <c r="CG402" s="121">
        <v>0</v>
      </c>
      <c r="CH402" s="121">
        <v>0</v>
      </c>
      <c r="CI402" s="121">
        <v>0</v>
      </c>
      <c r="CJ402" s="121">
        <v>0</v>
      </c>
      <c r="CK402" s="121">
        <v>0</v>
      </c>
      <c r="CL402" s="121">
        <v>0</v>
      </c>
      <c r="CM402" s="87" t="s">
        <v>1054</v>
      </c>
      <c r="CN402" s="87" t="s">
        <v>1055</v>
      </c>
      <c r="CO402" s="87" t="s">
        <v>1383</v>
      </c>
      <c r="CP402" s="87" t="s">
        <v>2243</v>
      </c>
      <c r="CQ402" s="87" t="s">
        <v>1382</v>
      </c>
      <c r="CR402" s="87" t="s">
        <v>2243</v>
      </c>
      <c r="CS402" s="87">
        <v>9</v>
      </c>
      <c r="CT402" s="87" t="s">
        <v>1418</v>
      </c>
      <c r="CY402" s="87">
        <v>2</v>
      </c>
      <c r="DA402" s="87" t="s">
        <v>2347</v>
      </c>
      <c r="DB402" s="87" t="s">
        <v>2370</v>
      </c>
    </row>
    <row r="403" spans="1:106" ht="13.2" customHeight="1" x14ac:dyDescent="0.25">
      <c r="A403" s="93" t="s">
        <v>378</v>
      </c>
      <c r="B403" s="94" t="s">
        <v>379</v>
      </c>
      <c r="C403" s="95">
        <v>0</v>
      </c>
      <c r="D403" s="95">
        <v>0</v>
      </c>
      <c r="E403" s="95">
        <v>0</v>
      </c>
      <c r="F403" s="95">
        <v>0</v>
      </c>
      <c r="G403" s="95">
        <v>0</v>
      </c>
      <c r="H403" s="95">
        <v>0</v>
      </c>
      <c r="I403" s="95">
        <v>0</v>
      </c>
      <c r="J403" s="95">
        <v>0</v>
      </c>
      <c r="K403" s="95">
        <v>0</v>
      </c>
      <c r="L403" s="95">
        <v>0</v>
      </c>
      <c r="M403" s="95">
        <v>0</v>
      </c>
      <c r="N403" s="95">
        <v>0</v>
      </c>
      <c r="O403" s="95">
        <v>300</v>
      </c>
      <c r="P403" s="95">
        <v>0</v>
      </c>
      <c r="Q403" s="95">
        <v>0</v>
      </c>
      <c r="R403" s="95">
        <v>210</v>
      </c>
      <c r="S403" s="95">
        <v>0</v>
      </c>
      <c r="T403" s="95">
        <v>0</v>
      </c>
      <c r="U403" s="95">
        <v>0</v>
      </c>
      <c r="V403" s="95">
        <v>0</v>
      </c>
      <c r="W403" s="95">
        <v>0</v>
      </c>
      <c r="X403" s="95">
        <v>0</v>
      </c>
      <c r="Y403" s="95">
        <v>0</v>
      </c>
      <c r="Z403" s="95">
        <v>0</v>
      </c>
      <c r="AA403" s="95">
        <v>0</v>
      </c>
      <c r="AB403" s="95">
        <v>0</v>
      </c>
      <c r="AC403" s="95">
        <v>0</v>
      </c>
      <c r="AD403" s="95">
        <v>0</v>
      </c>
      <c r="AE403" s="95">
        <v>0</v>
      </c>
      <c r="AF403" s="95">
        <v>0</v>
      </c>
      <c r="AG403" s="95">
        <v>0</v>
      </c>
      <c r="AH403" s="95">
        <v>0</v>
      </c>
      <c r="AI403" s="95">
        <v>0</v>
      </c>
      <c r="AJ403" s="95">
        <v>0</v>
      </c>
      <c r="AK403" s="95">
        <v>5600</v>
      </c>
      <c r="AL403" s="95">
        <v>0</v>
      </c>
      <c r="AM403" s="95">
        <v>0</v>
      </c>
      <c r="AN403" s="95">
        <v>0</v>
      </c>
      <c r="AO403" s="95">
        <v>0</v>
      </c>
      <c r="AP403" s="95">
        <v>0</v>
      </c>
      <c r="AQ403" s="95">
        <v>0</v>
      </c>
      <c r="AR403" s="95">
        <v>3050</v>
      </c>
      <c r="AS403" s="95">
        <v>0</v>
      </c>
      <c r="AT403" s="95">
        <v>0</v>
      </c>
      <c r="AU403" s="95">
        <v>0</v>
      </c>
      <c r="AV403" s="95">
        <v>0</v>
      </c>
      <c r="AW403" s="95">
        <v>0</v>
      </c>
      <c r="AX403" s="95">
        <v>0</v>
      </c>
      <c r="AY403" s="95">
        <v>0</v>
      </c>
      <c r="AZ403" s="95">
        <v>0</v>
      </c>
      <c r="BA403" s="95">
        <v>1050</v>
      </c>
      <c r="BB403" s="95">
        <v>0</v>
      </c>
      <c r="BC403" s="95">
        <v>7600</v>
      </c>
      <c r="BD403" s="95">
        <v>0</v>
      </c>
      <c r="BE403" s="95">
        <v>0</v>
      </c>
      <c r="BF403" s="95">
        <v>0</v>
      </c>
      <c r="BG403" s="95">
        <v>0</v>
      </c>
      <c r="BH403" s="95">
        <v>0</v>
      </c>
      <c r="BI403" s="95">
        <v>0</v>
      </c>
      <c r="BJ403" s="95">
        <v>0</v>
      </c>
      <c r="BK403" s="95">
        <v>0</v>
      </c>
      <c r="BL403" s="95">
        <v>1200</v>
      </c>
      <c r="BM403" s="95">
        <v>0</v>
      </c>
      <c r="BN403" s="95">
        <v>0</v>
      </c>
      <c r="BO403" s="95">
        <v>0</v>
      </c>
      <c r="BP403" s="95">
        <v>0</v>
      </c>
      <c r="BQ403" s="95">
        <v>0</v>
      </c>
      <c r="BR403" s="121">
        <v>400</v>
      </c>
      <c r="BS403" s="121">
        <v>0</v>
      </c>
      <c r="BT403" s="121">
        <v>0</v>
      </c>
      <c r="BU403" s="121">
        <v>0</v>
      </c>
      <c r="BV403" s="95">
        <v>0</v>
      </c>
      <c r="BW403" s="121">
        <v>0</v>
      </c>
      <c r="BX403" s="121">
        <v>0</v>
      </c>
      <c r="BY403" s="121">
        <v>0</v>
      </c>
      <c r="BZ403" s="121">
        <v>0</v>
      </c>
      <c r="CA403" s="121">
        <v>0</v>
      </c>
      <c r="CB403" s="121">
        <v>0</v>
      </c>
      <c r="CC403" s="121">
        <v>0</v>
      </c>
      <c r="CD403" s="121">
        <v>0</v>
      </c>
      <c r="CE403" s="121">
        <v>0</v>
      </c>
      <c r="CF403" s="121">
        <v>0</v>
      </c>
      <c r="CG403" s="121">
        <v>0</v>
      </c>
      <c r="CH403" s="121">
        <v>0</v>
      </c>
      <c r="CI403" s="121">
        <v>0</v>
      </c>
      <c r="CJ403" s="121">
        <v>0</v>
      </c>
      <c r="CK403" s="121">
        <v>0</v>
      </c>
      <c r="CL403" s="121">
        <v>0</v>
      </c>
      <c r="CM403" s="87" t="s">
        <v>378</v>
      </c>
      <c r="CN403" s="87" t="s">
        <v>379</v>
      </c>
      <c r="CO403" s="87" t="s">
        <v>1383</v>
      </c>
      <c r="CP403" s="87" t="s">
        <v>2243</v>
      </c>
      <c r="CQ403" s="87" t="s">
        <v>1382</v>
      </c>
      <c r="CR403" s="87" t="s">
        <v>2243</v>
      </c>
      <c r="CS403" s="87">
        <v>9</v>
      </c>
      <c r="CT403" s="87" t="s">
        <v>1414</v>
      </c>
      <c r="CY403" s="87">
        <v>3</v>
      </c>
      <c r="DA403" s="87" t="s">
        <v>2368</v>
      </c>
      <c r="DB403" s="87" t="s">
        <v>2371</v>
      </c>
    </row>
    <row r="404" spans="1:106" ht="13.2" customHeight="1" x14ac:dyDescent="0.25">
      <c r="A404" s="93" t="s">
        <v>380</v>
      </c>
      <c r="B404" s="94" t="s">
        <v>1514</v>
      </c>
      <c r="C404" s="95">
        <v>0</v>
      </c>
      <c r="D404" s="95">
        <v>0</v>
      </c>
      <c r="E404" s="95">
        <v>0</v>
      </c>
      <c r="F404" s="95">
        <v>0</v>
      </c>
      <c r="G404" s="95">
        <v>0</v>
      </c>
      <c r="H404" s="95">
        <v>0</v>
      </c>
      <c r="I404" s="95">
        <v>0</v>
      </c>
      <c r="J404" s="95">
        <v>0</v>
      </c>
      <c r="K404" s="95">
        <v>0</v>
      </c>
      <c r="L404" s="95">
        <v>0</v>
      </c>
      <c r="M404" s="95">
        <v>0</v>
      </c>
      <c r="N404" s="95">
        <v>0</v>
      </c>
      <c r="O404" s="95">
        <v>0</v>
      </c>
      <c r="P404" s="95">
        <v>0</v>
      </c>
      <c r="Q404" s="95">
        <v>0</v>
      </c>
      <c r="R404" s="95">
        <v>0</v>
      </c>
      <c r="S404" s="95">
        <v>0</v>
      </c>
      <c r="T404" s="95">
        <v>0</v>
      </c>
      <c r="U404" s="95">
        <v>0</v>
      </c>
      <c r="V404" s="95">
        <v>0</v>
      </c>
      <c r="W404" s="95">
        <v>4000</v>
      </c>
      <c r="X404" s="95">
        <v>0</v>
      </c>
      <c r="Y404" s="95">
        <v>0</v>
      </c>
      <c r="Z404" s="95">
        <v>0</v>
      </c>
      <c r="AA404" s="95">
        <v>0</v>
      </c>
      <c r="AB404" s="95">
        <v>0</v>
      </c>
      <c r="AC404" s="95">
        <v>0</v>
      </c>
      <c r="AD404" s="95">
        <v>0</v>
      </c>
      <c r="AE404" s="95">
        <v>0</v>
      </c>
      <c r="AF404" s="95">
        <v>0</v>
      </c>
      <c r="AG404" s="95">
        <v>0</v>
      </c>
      <c r="AH404" s="95">
        <v>0</v>
      </c>
      <c r="AI404" s="95">
        <v>0</v>
      </c>
      <c r="AJ404" s="95">
        <v>0</v>
      </c>
      <c r="AK404" s="95">
        <v>4500</v>
      </c>
      <c r="AL404" s="95">
        <v>0</v>
      </c>
      <c r="AM404" s="95">
        <v>0</v>
      </c>
      <c r="AN404" s="95">
        <v>0</v>
      </c>
      <c r="AO404" s="95">
        <v>0</v>
      </c>
      <c r="AP404" s="95">
        <v>0</v>
      </c>
      <c r="AQ404" s="95">
        <v>0</v>
      </c>
      <c r="AR404" s="95">
        <v>0</v>
      </c>
      <c r="AS404" s="95">
        <v>0</v>
      </c>
      <c r="AT404" s="95">
        <v>0</v>
      </c>
      <c r="AU404" s="95">
        <v>0</v>
      </c>
      <c r="AV404" s="95">
        <v>0</v>
      </c>
      <c r="AW404" s="95">
        <v>0</v>
      </c>
      <c r="AX404" s="95">
        <v>0</v>
      </c>
      <c r="AY404" s="95">
        <v>0</v>
      </c>
      <c r="AZ404" s="95">
        <v>0</v>
      </c>
      <c r="BA404" s="95">
        <v>0</v>
      </c>
      <c r="BB404" s="95">
        <v>0</v>
      </c>
      <c r="BC404" s="95">
        <v>0</v>
      </c>
      <c r="BD404" s="95">
        <v>0</v>
      </c>
      <c r="BE404" s="95">
        <v>0</v>
      </c>
      <c r="BF404" s="95">
        <v>0</v>
      </c>
      <c r="BG404" s="95">
        <v>0</v>
      </c>
      <c r="BH404" s="95">
        <v>0</v>
      </c>
      <c r="BI404" s="95">
        <v>0</v>
      </c>
      <c r="BJ404" s="95">
        <v>0</v>
      </c>
      <c r="BK404" s="95">
        <v>0</v>
      </c>
      <c r="BL404" s="95">
        <v>0</v>
      </c>
      <c r="BM404" s="95">
        <v>0</v>
      </c>
      <c r="BN404" s="95">
        <v>0</v>
      </c>
      <c r="BO404" s="95">
        <v>0</v>
      </c>
      <c r="BP404" s="95">
        <v>0</v>
      </c>
      <c r="BQ404" s="95">
        <v>0</v>
      </c>
      <c r="BR404" s="121">
        <v>0</v>
      </c>
      <c r="BS404" s="121">
        <v>0</v>
      </c>
      <c r="BT404" s="121">
        <v>0</v>
      </c>
      <c r="BU404" s="121">
        <v>0</v>
      </c>
      <c r="BV404" s="121">
        <v>0</v>
      </c>
      <c r="BW404" s="121">
        <v>0</v>
      </c>
      <c r="BX404" s="121">
        <v>0</v>
      </c>
      <c r="BY404" s="121">
        <v>0</v>
      </c>
      <c r="BZ404" s="121">
        <v>0</v>
      </c>
      <c r="CA404" s="121">
        <v>0</v>
      </c>
      <c r="CB404" s="121">
        <v>0</v>
      </c>
      <c r="CC404" s="121">
        <v>0</v>
      </c>
      <c r="CD404" s="121">
        <v>0</v>
      </c>
      <c r="CE404" s="95">
        <v>0</v>
      </c>
      <c r="CF404" s="95">
        <v>0</v>
      </c>
      <c r="CG404" s="121">
        <v>0</v>
      </c>
      <c r="CH404" s="121">
        <v>0</v>
      </c>
      <c r="CI404" s="121">
        <v>0</v>
      </c>
      <c r="CJ404" s="121">
        <v>0</v>
      </c>
      <c r="CK404" s="95">
        <v>0</v>
      </c>
      <c r="CL404" s="95">
        <v>0</v>
      </c>
      <c r="CM404" s="87" t="s">
        <v>380</v>
      </c>
      <c r="CN404" s="87" t="s">
        <v>381</v>
      </c>
      <c r="CO404" s="87" t="s">
        <v>1383</v>
      </c>
      <c r="CP404" s="87" t="s">
        <v>2243</v>
      </c>
      <c r="CQ404" s="87" t="s">
        <v>1382</v>
      </c>
      <c r="CR404" s="87" t="s">
        <v>2243</v>
      </c>
      <c r="CS404" s="87">
        <v>9</v>
      </c>
      <c r="CT404" s="87" t="s">
        <v>1414</v>
      </c>
      <c r="CY404" s="87">
        <v>4</v>
      </c>
    </row>
    <row r="405" spans="1:106" ht="13.2" customHeight="1" x14ac:dyDescent="0.25">
      <c r="A405" s="93" t="s">
        <v>382</v>
      </c>
      <c r="B405" s="94" t="s">
        <v>383</v>
      </c>
      <c r="C405" s="95">
        <v>0</v>
      </c>
      <c r="D405" s="95">
        <v>0</v>
      </c>
      <c r="E405" s="95">
        <v>0</v>
      </c>
      <c r="F405" s="95">
        <v>0</v>
      </c>
      <c r="G405" s="95">
        <v>0</v>
      </c>
      <c r="H405" s="95">
        <v>0</v>
      </c>
      <c r="I405" s="95">
        <v>0</v>
      </c>
      <c r="J405" s="95">
        <v>0</v>
      </c>
      <c r="K405" s="95">
        <v>0</v>
      </c>
      <c r="L405" s="95">
        <v>0</v>
      </c>
      <c r="M405" s="95">
        <v>0</v>
      </c>
      <c r="N405" s="95">
        <v>0</v>
      </c>
      <c r="O405" s="95">
        <v>0</v>
      </c>
      <c r="P405" s="95">
        <v>0</v>
      </c>
      <c r="Q405" s="95">
        <v>0</v>
      </c>
      <c r="R405" s="95">
        <v>0</v>
      </c>
      <c r="S405" s="95">
        <v>0</v>
      </c>
      <c r="T405" s="95">
        <v>0</v>
      </c>
      <c r="U405" s="95">
        <v>0</v>
      </c>
      <c r="V405" s="95">
        <v>0</v>
      </c>
      <c r="W405" s="95">
        <v>0</v>
      </c>
      <c r="X405" s="95">
        <v>0</v>
      </c>
      <c r="Y405" s="95">
        <v>0</v>
      </c>
      <c r="Z405" s="95">
        <v>0</v>
      </c>
      <c r="AA405" s="95">
        <v>0</v>
      </c>
      <c r="AB405" s="95">
        <v>0</v>
      </c>
      <c r="AC405" s="95">
        <v>0</v>
      </c>
      <c r="AD405" s="95">
        <v>0</v>
      </c>
      <c r="AE405" s="95">
        <v>0</v>
      </c>
      <c r="AF405" s="95">
        <v>0</v>
      </c>
      <c r="AG405" s="95">
        <v>0</v>
      </c>
      <c r="AH405" s="95">
        <v>0</v>
      </c>
      <c r="AI405" s="95">
        <v>0</v>
      </c>
      <c r="AJ405" s="95">
        <v>0</v>
      </c>
      <c r="AK405" s="95">
        <v>24550</v>
      </c>
      <c r="AL405" s="95">
        <v>0</v>
      </c>
      <c r="AM405" s="95">
        <v>0</v>
      </c>
      <c r="AN405" s="95">
        <v>0</v>
      </c>
      <c r="AO405" s="95">
        <v>0</v>
      </c>
      <c r="AP405" s="95">
        <v>0</v>
      </c>
      <c r="AQ405" s="95">
        <v>0</v>
      </c>
      <c r="AR405" s="95">
        <v>0</v>
      </c>
      <c r="AS405" s="95">
        <v>0</v>
      </c>
      <c r="AT405" s="95">
        <v>0</v>
      </c>
      <c r="AU405" s="95">
        <v>0</v>
      </c>
      <c r="AV405" s="95">
        <v>0</v>
      </c>
      <c r="AW405" s="95">
        <v>0</v>
      </c>
      <c r="AX405" s="95">
        <v>0</v>
      </c>
      <c r="AY405" s="95">
        <v>0</v>
      </c>
      <c r="AZ405" s="95">
        <v>0</v>
      </c>
      <c r="BA405" s="95">
        <v>0</v>
      </c>
      <c r="BB405" s="95">
        <v>0</v>
      </c>
      <c r="BC405" s="95">
        <v>0</v>
      </c>
      <c r="BD405" s="95">
        <v>0</v>
      </c>
      <c r="BE405" s="95">
        <v>0</v>
      </c>
      <c r="BF405" s="95">
        <v>0</v>
      </c>
      <c r="BG405" s="95">
        <v>0</v>
      </c>
      <c r="BH405" s="95">
        <v>0</v>
      </c>
      <c r="BI405" s="95">
        <v>0</v>
      </c>
      <c r="BJ405" s="95">
        <v>0</v>
      </c>
      <c r="BK405" s="95">
        <v>0</v>
      </c>
      <c r="BL405" s="95">
        <v>0</v>
      </c>
      <c r="BM405" s="95">
        <v>0</v>
      </c>
      <c r="BN405" s="95">
        <v>0</v>
      </c>
      <c r="BO405" s="95">
        <v>0</v>
      </c>
      <c r="BP405" s="95">
        <v>0</v>
      </c>
      <c r="BQ405" s="95">
        <v>0</v>
      </c>
      <c r="BR405" s="121">
        <v>18725</v>
      </c>
      <c r="BS405" s="121">
        <v>0</v>
      </c>
      <c r="BT405" s="121">
        <v>0</v>
      </c>
      <c r="BU405" s="121">
        <v>0</v>
      </c>
      <c r="BV405" s="95">
        <v>0</v>
      </c>
      <c r="BW405" s="121">
        <v>0</v>
      </c>
      <c r="BX405" s="121">
        <v>0</v>
      </c>
      <c r="BY405" s="121">
        <v>0</v>
      </c>
      <c r="BZ405" s="121">
        <v>0</v>
      </c>
      <c r="CA405" s="121">
        <v>0</v>
      </c>
      <c r="CB405" s="121">
        <v>0</v>
      </c>
      <c r="CC405" s="121">
        <v>0</v>
      </c>
      <c r="CD405" s="121">
        <v>0</v>
      </c>
      <c r="CE405" s="95">
        <v>0</v>
      </c>
      <c r="CF405" s="95">
        <v>0</v>
      </c>
      <c r="CG405" s="121">
        <v>0</v>
      </c>
      <c r="CH405" s="121">
        <v>0</v>
      </c>
      <c r="CI405" s="121">
        <v>0</v>
      </c>
      <c r="CJ405" s="121">
        <v>0</v>
      </c>
      <c r="CK405" s="95">
        <v>0</v>
      </c>
      <c r="CL405" s="121">
        <v>0</v>
      </c>
      <c r="CM405" s="87" t="s">
        <v>382</v>
      </c>
      <c r="CN405" s="87" t="s">
        <v>383</v>
      </c>
      <c r="CO405" s="87" t="s">
        <v>1383</v>
      </c>
      <c r="CP405" s="87" t="s">
        <v>2243</v>
      </c>
      <c r="CQ405" s="87" t="s">
        <v>1382</v>
      </c>
      <c r="CR405" s="87" t="s">
        <v>2243</v>
      </c>
      <c r="CS405" s="87">
        <v>9</v>
      </c>
      <c r="CT405" s="87" t="s">
        <v>1416</v>
      </c>
      <c r="CY405" s="87">
        <v>5</v>
      </c>
    </row>
    <row r="406" spans="1:106" ht="13.2" customHeight="1" x14ac:dyDescent="0.25">
      <c r="A406" s="93" t="s">
        <v>384</v>
      </c>
      <c r="B406" s="94" t="s">
        <v>385</v>
      </c>
      <c r="C406" s="95">
        <v>0</v>
      </c>
      <c r="D406" s="95">
        <v>0</v>
      </c>
      <c r="E406" s="95">
        <v>0</v>
      </c>
      <c r="F406" s="95">
        <v>0</v>
      </c>
      <c r="G406" s="95">
        <v>0</v>
      </c>
      <c r="H406" s="95">
        <v>0</v>
      </c>
      <c r="I406" s="95">
        <v>0</v>
      </c>
      <c r="J406" s="95">
        <v>0</v>
      </c>
      <c r="K406" s="95">
        <v>0</v>
      </c>
      <c r="L406" s="95">
        <v>0</v>
      </c>
      <c r="M406" s="95">
        <v>0</v>
      </c>
      <c r="N406" s="95">
        <v>0</v>
      </c>
      <c r="O406" s="95">
        <v>2188.2399999999998</v>
      </c>
      <c r="P406" s="95">
        <v>0</v>
      </c>
      <c r="Q406" s="95">
        <v>0</v>
      </c>
      <c r="R406" s="95">
        <v>0</v>
      </c>
      <c r="S406" s="95">
        <v>0</v>
      </c>
      <c r="T406" s="95">
        <v>0</v>
      </c>
      <c r="U406" s="95">
        <v>0</v>
      </c>
      <c r="V406" s="95">
        <v>0</v>
      </c>
      <c r="W406" s="95">
        <v>0</v>
      </c>
      <c r="X406" s="95">
        <v>0</v>
      </c>
      <c r="Y406" s="95">
        <v>0</v>
      </c>
      <c r="Z406" s="95">
        <v>0</v>
      </c>
      <c r="AA406" s="95">
        <v>0</v>
      </c>
      <c r="AB406" s="95">
        <v>0</v>
      </c>
      <c r="AC406" s="95">
        <v>0</v>
      </c>
      <c r="AD406" s="95">
        <v>0</v>
      </c>
      <c r="AE406" s="95">
        <v>0</v>
      </c>
      <c r="AF406" s="95">
        <v>0</v>
      </c>
      <c r="AG406" s="95">
        <v>0</v>
      </c>
      <c r="AH406" s="95">
        <v>0</v>
      </c>
      <c r="AI406" s="95">
        <v>0</v>
      </c>
      <c r="AJ406" s="95">
        <v>0</v>
      </c>
      <c r="AK406" s="95">
        <v>0</v>
      </c>
      <c r="AL406" s="95">
        <v>0</v>
      </c>
      <c r="AM406" s="95">
        <v>0</v>
      </c>
      <c r="AN406" s="95">
        <v>0</v>
      </c>
      <c r="AO406" s="95">
        <v>0</v>
      </c>
      <c r="AP406" s="95">
        <v>0</v>
      </c>
      <c r="AQ406" s="95">
        <v>0</v>
      </c>
      <c r="AR406" s="95">
        <v>0</v>
      </c>
      <c r="AS406" s="95">
        <v>0</v>
      </c>
      <c r="AT406" s="95">
        <v>0</v>
      </c>
      <c r="AU406" s="95">
        <v>0</v>
      </c>
      <c r="AV406" s="95">
        <v>0</v>
      </c>
      <c r="AW406" s="95">
        <v>0</v>
      </c>
      <c r="AX406" s="95">
        <v>0</v>
      </c>
      <c r="AY406" s="95">
        <v>0</v>
      </c>
      <c r="AZ406" s="95">
        <v>0</v>
      </c>
      <c r="BA406" s="95">
        <v>0</v>
      </c>
      <c r="BB406" s="95">
        <v>0</v>
      </c>
      <c r="BC406" s="95">
        <v>0</v>
      </c>
      <c r="BD406" s="95">
        <v>0</v>
      </c>
      <c r="BE406" s="95">
        <v>0</v>
      </c>
      <c r="BF406" s="95">
        <v>0</v>
      </c>
      <c r="BG406" s="95">
        <v>0</v>
      </c>
      <c r="BH406" s="95">
        <v>0</v>
      </c>
      <c r="BI406" s="95">
        <v>0</v>
      </c>
      <c r="BJ406" s="95">
        <v>0</v>
      </c>
      <c r="BK406" s="95">
        <v>0</v>
      </c>
      <c r="BL406" s="95">
        <v>0</v>
      </c>
      <c r="BM406" s="95">
        <v>0</v>
      </c>
      <c r="BN406" s="95">
        <v>0</v>
      </c>
      <c r="BO406" s="95">
        <v>0</v>
      </c>
      <c r="BP406" s="95">
        <v>0</v>
      </c>
      <c r="BQ406" s="95">
        <v>0</v>
      </c>
      <c r="BR406" s="121">
        <v>0</v>
      </c>
      <c r="BS406" s="121">
        <v>0</v>
      </c>
      <c r="BT406" s="121">
        <v>0</v>
      </c>
      <c r="BU406" s="121">
        <v>0</v>
      </c>
      <c r="BV406" s="121">
        <v>0</v>
      </c>
      <c r="BW406" s="121">
        <v>0</v>
      </c>
      <c r="BX406" s="121">
        <v>0</v>
      </c>
      <c r="BY406" s="121">
        <v>0</v>
      </c>
      <c r="BZ406" s="121">
        <v>0</v>
      </c>
      <c r="CA406" s="121">
        <v>0</v>
      </c>
      <c r="CB406" s="121">
        <v>0</v>
      </c>
      <c r="CC406" s="121">
        <v>0</v>
      </c>
      <c r="CD406" s="121">
        <v>0</v>
      </c>
      <c r="CE406" s="121">
        <v>0</v>
      </c>
      <c r="CF406" s="121">
        <v>0</v>
      </c>
      <c r="CG406" s="121">
        <v>0</v>
      </c>
      <c r="CH406" s="121">
        <v>0</v>
      </c>
      <c r="CI406" s="121">
        <v>0</v>
      </c>
      <c r="CJ406" s="121">
        <v>0</v>
      </c>
      <c r="CK406" s="121">
        <v>0</v>
      </c>
      <c r="CL406" s="121">
        <v>0</v>
      </c>
      <c r="CM406" s="87" t="s">
        <v>384</v>
      </c>
      <c r="CN406" s="87" t="s">
        <v>385</v>
      </c>
      <c r="CO406" s="87" t="s">
        <v>1383</v>
      </c>
      <c r="CP406" s="87" t="s">
        <v>2243</v>
      </c>
      <c r="CQ406" s="87" t="s">
        <v>1382</v>
      </c>
      <c r="CR406" s="87" t="s">
        <v>2243</v>
      </c>
      <c r="CS406" s="87">
        <v>9</v>
      </c>
      <c r="CT406" s="87" t="s">
        <v>1417</v>
      </c>
      <c r="CY406" s="87">
        <v>6</v>
      </c>
    </row>
    <row r="407" spans="1:106" ht="13.2" customHeight="1" x14ac:dyDescent="0.25">
      <c r="A407" s="93" t="s">
        <v>386</v>
      </c>
      <c r="B407" s="94" t="s">
        <v>387</v>
      </c>
      <c r="C407" s="95">
        <v>0</v>
      </c>
      <c r="D407" s="95">
        <v>0</v>
      </c>
      <c r="E407" s="95">
        <v>0</v>
      </c>
      <c r="F407" s="95">
        <v>0</v>
      </c>
      <c r="G407" s="95">
        <v>0</v>
      </c>
      <c r="H407" s="95">
        <v>0</v>
      </c>
      <c r="I407" s="95">
        <v>0</v>
      </c>
      <c r="J407" s="95">
        <v>0</v>
      </c>
      <c r="K407" s="95">
        <v>0</v>
      </c>
      <c r="L407" s="95">
        <v>0</v>
      </c>
      <c r="M407" s="95">
        <v>0</v>
      </c>
      <c r="N407" s="95">
        <v>0</v>
      </c>
      <c r="O407" s="95">
        <v>0</v>
      </c>
      <c r="P407" s="95">
        <v>0</v>
      </c>
      <c r="Q407" s="95">
        <v>0</v>
      </c>
      <c r="R407" s="95">
        <v>0</v>
      </c>
      <c r="S407" s="95">
        <v>0</v>
      </c>
      <c r="T407" s="95">
        <v>0</v>
      </c>
      <c r="U407" s="95">
        <v>0</v>
      </c>
      <c r="V407" s="95">
        <v>0</v>
      </c>
      <c r="W407" s="95">
        <v>0</v>
      </c>
      <c r="X407" s="95">
        <v>0</v>
      </c>
      <c r="Y407" s="95">
        <v>0</v>
      </c>
      <c r="Z407" s="95">
        <v>0</v>
      </c>
      <c r="AA407" s="95">
        <v>0</v>
      </c>
      <c r="AB407" s="95">
        <v>0</v>
      </c>
      <c r="AC407" s="95">
        <v>0</v>
      </c>
      <c r="AD407" s="95">
        <v>0</v>
      </c>
      <c r="AE407" s="95">
        <v>0</v>
      </c>
      <c r="AF407" s="95">
        <v>0</v>
      </c>
      <c r="AG407" s="95">
        <v>0</v>
      </c>
      <c r="AH407" s="95">
        <v>0</v>
      </c>
      <c r="AI407" s="95">
        <v>0</v>
      </c>
      <c r="AJ407" s="95">
        <v>0</v>
      </c>
      <c r="AK407" s="95">
        <v>0</v>
      </c>
      <c r="AL407" s="95">
        <v>0</v>
      </c>
      <c r="AM407" s="95">
        <v>0</v>
      </c>
      <c r="AN407" s="95">
        <v>0</v>
      </c>
      <c r="AO407" s="95">
        <v>0</v>
      </c>
      <c r="AP407" s="95">
        <v>0</v>
      </c>
      <c r="AQ407" s="95">
        <v>0</v>
      </c>
      <c r="AR407" s="95">
        <v>0</v>
      </c>
      <c r="AS407" s="95">
        <v>0</v>
      </c>
      <c r="AT407" s="95">
        <v>0</v>
      </c>
      <c r="AU407" s="95">
        <v>0</v>
      </c>
      <c r="AV407" s="95">
        <v>0</v>
      </c>
      <c r="AW407" s="95">
        <v>0</v>
      </c>
      <c r="AX407" s="95">
        <v>0</v>
      </c>
      <c r="AY407" s="95">
        <v>0</v>
      </c>
      <c r="AZ407" s="95">
        <v>0</v>
      </c>
      <c r="BA407" s="95">
        <v>0</v>
      </c>
      <c r="BB407" s="95">
        <v>0</v>
      </c>
      <c r="BC407" s="95">
        <v>0</v>
      </c>
      <c r="BD407" s="95">
        <v>0</v>
      </c>
      <c r="BE407" s="95">
        <v>0</v>
      </c>
      <c r="BF407" s="95">
        <v>0</v>
      </c>
      <c r="BG407" s="95">
        <v>0</v>
      </c>
      <c r="BH407" s="95">
        <v>0</v>
      </c>
      <c r="BI407" s="95">
        <v>0</v>
      </c>
      <c r="BJ407" s="95">
        <v>0</v>
      </c>
      <c r="BK407" s="95">
        <v>0</v>
      </c>
      <c r="BL407" s="95">
        <v>0</v>
      </c>
      <c r="BM407" s="95">
        <v>0</v>
      </c>
      <c r="BN407" s="95">
        <v>0</v>
      </c>
      <c r="BO407" s="95">
        <v>0</v>
      </c>
      <c r="BP407" s="95">
        <v>0</v>
      </c>
      <c r="BQ407" s="95">
        <v>0</v>
      </c>
      <c r="BR407" s="121">
        <v>0</v>
      </c>
      <c r="BS407" s="121">
        <v>0</v>
      </c>
      <c r="BT407" s="121">
        <v>0</v>
      </c>
      <c r="BU407" s="121">
        <v>0</v>
      </c>
      <c r="BV407" s="95">
        <v>0</v>
      </c>
      <c r="BW407" s="121">
        <v>0</v>
      </c>
      <c r="BX407" s="121">
        <v>0</v>
      </c>
      <c r="BY407" s="121">
        <v>0</v>
      </c>
      <c r="BZ407" s="121">
        <v>0</v>
      </c>
      <c r="CA407" s="121">
        <v>0</v>
      </c>
      <c r="CB407" s="121">
        <v>0</v>
      </c>
      <c r="CC407" s="121">
        <v>0</v>
      </c>
      <c r="CD407" s="121">
        <v>0</v>
      </c>
      <c r="CE407" s="121">
        <v>0</v>
      </c>
      <c r="CF407" s="121">
        <v>0</v>
      </c>
      <c r="CG407" s="121">
        <v>0</v>
      </c>
      <c r="CH407" s="121">
        <v>0</v>
      </c>
      <c r="CI407" s="121">
        <v>0</v>
      </c>
      <c r="CJ407" s="121">
        <v>0</v>
      </c>
      <c r="CK407" s="121">
        <v>0</v>
      </c>
      <c r="CL407" s="121">
        <v>0</v>
      </c>
      <c r="CM407" s="87" t="s">
        <v>386</v>
      </c>
      <c r="CN407" s="87" t="s">
        <v>387</v>
      </c>
      <c r="CO407" s="87" t="s">
        <v>1383</v>
      </c>
      <c r="CP407" s="87" t="s">
        <v>2243</v>
      </c>
      <c r="CQ407" s="87" t="s">
        <v>1382</v>
      </c>
      <c r="CR407" s="87" t="s">
        <v>2243</v>
      </c>
      <c r="CS407" s="87">
        <v>9</v>
      </c>
      <c r="CT407" s="87" t="s">
        <v>1417</v>
      </c>
      <c r="CY407" s="87">
        <v>7</v>
      </c>
    </row>
    <row r="408" spans="1:106" ht="13.2" customHeight="1" x14ac:dyDescent="0.25">
      <c r="A408" s="93" t="s">
        <v>388</v>
      </c>
      <c r="B408" s="94" t="s">
        <v>389</v>
      </c>
      <c r="C408" s="95">
        <v>0</v>
      </c>
      <c r="D408" s="95">
        <v>0</v>
      </c>
      <c r="E408" s="95">
        <v>0</v>
      </c>
      <c r="F408" s="95">
        <v>0</v>
      </c>
      <c r="G408" s="95">
        <v>0</v>
      </c>
      <c r="H408" s="95">
        <v>0</v>
      </c>
      <c r="I408" s="95">
        <v>0</v>
      </c>
      <c r="J408" s="95">
        <v>0</v>
      </c>
      <c r="K408" s="95">
        <v>0</v>
      </c>
      <c r="L408" s="95">
        <v>0</v>
      </c>
      <c r="M408" s="95">
        <v>0</v>
      </c>
      <c r="N408" s="95">
        <v>0</v>
      </c>
      <c r="O408" s="95">
        <v>0</v>
      </c>
      <c r="P408" s="95">
        <v>0</v>
      </c>
      <c r="Q408" s="95">
        <v>0</v>
      </c>
      <c r="R408" s="95">
        <v>0</v>
      </c>
      <c r="S408" s="95">
        <v>0</v>
      </c>
      <c r="T408" s="95">
        <v>0</v>
      </c>
      <c r="U408" s="95">
        <v>0</v>
      </c>
      <c r="V408" s="95">
        <v>0</v>
      </c>
      <c r="W408" s="95">
        <v>0</v>
      </c>
      <c r="X408" s="95">
        <v>0</v>
      </c>
      <c r="Y408" s="95">
        <v>0</v>
      </c>
      <c r="Z408" s="95">
        <v>0</v>
      </c>
      <c r="AA408" s="95">
        <v>0</v>
      </c>
      <c r="AB408" s="95">
        <v>0</v>
      </c>
      <c r="AC408" s="95">
        <v>0</v>
      </c>
      <c r="AD408" s="95">
        <v>0</v>
      </c>
      <c r="AE408" s="95">
        <v>0</v>
      </c>
      <c r="AF408" s="95">
        <v>0</v>
      </c>
      <c r="AG408" s="95">
        <v>0</v>
      </c>
      <c r="AH408" s="95">
        <v>0</v>
      </c>
      <c r="AI408" s="95">
        <v>0</v>
      </c>
      <c r="AJ408" s="95">
        <v>0</v>
      </c>
      <c r="AK408" s="95">
        <v>117000</v>
      </c>
      <c r="AL408" s="95">
        <v>0</v>
      </c>
      <c r="AM408" s="95">
        <v>0</v>
      </c>
      <c r="AN408" s="95">
        <v>0</v>
      </c>
      <c r="AO408" s="95">
        <v>0</v>
      </c>
      <c r="AP408" s="95">
        <v>0</v>
      </c>
      <c r="AQ408" s="95">
        <v>0</v>
      </c>
      <c r="AR408" s="95">
        <v>0</v>
      </c>
      <c r="AS408" s="95">
        <v>0</v>
      </c>
      <c r="AT408" s="95">
        <v>0</v>
      </c>
      <c r="AU408" s="95">
        <v>0</v>
      </c>
      <c r="AV408" s="95">
        <v>0</v>
      </c>
      <c r="AW408" s="95">
        <v>0</v>
      </c>
      <c r="AX408" s="95">
        <v>0</v>
      </c>
      <c r="AY408" s="95">
        <v>0</v>
      </c>
      <c r="AZ408" s="95">
        <v>0</v>
      </c>
      <c r="BA408" s="95">
        <v>0</v>
      </c>
      <c r="BB408" s="95">
        <v>0</v>
      </c>
      <c r="BC408" s="95">
        <v>0</v>
      </c>
      <c r="BD408" s="95">
        <v>0</v>
      </c>
      <c r="BE408" s="95">
        <v>0</v>
      </c>
      <c r="BF408" s="95">
        <v>0</v>
      </c>
      <c r="BG408" s="95">
        <v>0</v>
      </c>
      <c r="BH408" s="95">
        <v>0</v>
      </c>
      <c r="BI408" s="95">
        <v>0</v>
      </c>
      <c r="BJ408" s="95">
        <v>0</v>
      </c>
      <c r="BK408" s="95">
        <v>0</v>
      </c>
      <c r="BL408" s="95">
        <v>0</v>
      </c>
      <c r="BM408" s="95">
        <v>0</v>
      </c>
      <c r="BN408" s="95">
        <v>0</v>
      </c>
      <c r="BO408" s="95">
        <v>0</v>
      </c>
      <c r="BP408" s="95">
        <v>0</v>
      </c>
      <c r="BQ408" s="95">
        <v>0</v>
      </c>
      <c r="BR408" s="121">
        <v>0</v>
      </c>
      <c r="BS408" s="121">
        <v>0</v>
      </c>
      <c r="BT408" s="121">
        <v>0</v>
      </c>
      <c r="BU408" s="121">
        <v>0</v>
      </c>
      <c r="BV408" s="121">
        <v>0</v>
      </c>
      <c r="BW408" s="121">
        <v>0</v>
      </c>
      <c r="BX408" s="121">
        <v>0</v>
      </c>
      <c r="BY408" s="121">
        <v>0</v>
      </c>
      <c r="BZ408" s="121">
        <v>0</v>
      </c>
      <c r="CA408" s="121">
        <v>0</v>
      </c>
      <c r="CB408" s="121">
        <v>0</v>
      </c>
      <c r="CC408" s="121">
        <v>0</v>
      </c>
      <c r="CD408" s="121">
        <v>0</v>
      </c>
      <c r="CE408" s="121">
        <v>0</v>
      </c>
      <c r="CF408" s="121">
        <v>0</v>
      </c>
      <c r="CG408" s="121">
        <v>0</v>
      </c>
      <c r="CH408" s="121">
        <v>0</v>
      </c>
      <c r="CI408" s="121">
        <v>0</v>
      </c>
      <c r="CJ408" s="121">
        <v>0</v>
      </c>
      <c r="CK408" s="121">
        <v>0</v>
      </c>
      <c r="CL408" s="121">
        <v>0</v>
      </c>
      <c r="CM408" s="87" t="s">
        <v>388</v>
      </c>
      <c r="CN408" s="87" t="s">
        <v>389</v>
      </c>
      <c r="CO408" s="87" t="s">
        <v>1383</v>
      </c>
      <c r="CP408" s="87" t="s">
        <v>2243</v>
      </c>
      <c r="CQ408" s="87" t="s">
        <v>1382</v>
      </c>
      <c r="CR408" s="87" t="s">
        <v>2243</v>
      </c>
      <c r="CS408" s="87">
        <v>9</v>
      </c>
      <c r="CT408" s="87" t="s">
        <v>1414</v>
      </c>
      <c r="CY408" s="87">
        <v>8</v>
      </c>
    </row>
    <row r="409" spans="1:106" ht="13.2" customHeight="1" x14ac:dyDescent="0.25">
      <c r="A409" s="93" t="s">
        <v>390</v>
      </c>
      <c r="B409" s="94" t="s">
        <v>1515</v>
      </c>
      <c r="C409" s="95">
        <v>0</v>
      </c>
      <c r="D409" s="95">
        <v>0</v>
      </c>
      <c r="E409" s="95">
        <v>0</v>
      </c>
      <c r="F409" s="95">
        <v>0</v>
      </c>
      <c r="G409" s="95">
        <v>0</v>
      </c>
      <c r="H409" s="95">
        <v>0</v>
      </c>
      <c r="I409" s="95">
        <v>0</v>
      </c>
      <c r="J409" s="95">
        <v>0</v>
      </c>
      <c r="K409" s="95">
        <v>0</v>
      </c>
      <c r="L409" s="95">
        <v>0</v>
      </c>
      <c r="M409" s="95">
        <v>0</v>
      </c>
      <c r="N409" s="95">
        <v>0</v>
      </c>
      <c r="O409" s="95">
        <v>1000</v>
      </c>
      <c r="P409" s="95">
        <v>0</v>
      </c>
      <c r="Q409" s="95">
        <v>0</v>
      </c>
      <c r="R409" s="95">
        <v>0</v>
      </c>
      <c r="S409" s="95">
        <v>0</v>
      </c>
      <c r="T409" s="95">
        <v>0</v>
      </c>
      <c r="U409" s="95">
        <v>0</v>
      </c>
      <c r="V409" s="95">
        <v>0</v>
      </c>
      <c r="W409" s="95">
        <v>123785.76</v>
      </c>
      <c r="X409" s="95">
        <v>0</v>
      </c>
      <c r="Y409" s="95">
        <v>0</v>
      </c>
      <c r="Z409" s="95">
        <v>0</v>
      </c>
      <c r="AA409" s="95">
        <v>0</v>
      </c>
      <c r="AB409" s="95">
        <v>0</v>
      </c>
      <c r="AC409" s="95">
        <v>0</v>
      </c>
      <c r="AD409" s="95">
        <v>0</v>
      </c>
      <c r="AE409" s="95">
        <v>0</v>
      </c>
      <c r="AF409" s="95">
        <v>0</v>
      </c>
      <c r="AG409" s="95">
        <v>0</v>
      </c>
      <c r="AH409" s="95">
        <v>0</v>
      </c>
      <c r="AI409" s="95">
        <v>0</v>
      </c>
      <c r="AJ409" s="95">
        <v>0</v>
      </c>
      <c r="AK409" s="95">
        <v>24500</v>
      </c>
      <c r="AL409" s="95">
        <v>0</v>
      </c>
      <c r="AM409" s="95">
        <v>0</v>
      </c>
      <c r="AN409" s="95">
        <v>0</v>
      </c>
      <c r="AO409" s="95">
        <v>0</v>
      </c>
      <c r="AP409" s="95">
        <v>0</v>
      </c>
      <c r="AQ409" s="95">
        <v>0</v>
      </c>
      <c r="AR409" s="95">
        <v>0</v>
      </c>
      <c r="AS409" s="95">
        <v>0</v>
      </c>
      <c r="AT409" s="95">
        <v>0</v>
      </c>
      <c r="AU409" s="95">
        <v>0</v>
      </c>
      <c r="AV409" s="95">
        <v>0</v>
      </c>
      <c r="AW409" s="95">
        <v>0</v>
      </c>
      <c r="AX409" s="95">
        <v>0</v>
      </c>
      <c r="AY409" s="95">
        <v>0</v>
      </c>
      <c r="AZ409" s="95">
        <v>0</v>
      </c>
      <c r="BA409" s="95">
        <v>0</v>
      </c>
      <c r="BB409" s="95">
        <v>0</v>
      </c>
      <c r="BC409" s="95">
        <v>0</v>
      </c>
      <c r="BD409" s="95">
        <v>0</v>
      </c>
      <c r="BE409" s="95">
        <v>0</v>
      </c>
      <c r="BF409" s="95">
        <v>0</v>
      </c>
      <c r="BG409" s="95">
        <v>0</v>
      </c>
      <c r="BH409" s="95">
        <v>0</v>
      </c>
      <c r="BI409" s="95">
        <v>0</v>
      </c>
      <c r="BJ409" s="95">
        <v>0</v>
      </c>
      <c r="BK409" s="95">
        <v>0</v>
      </c>
      <c r="BL409" s="95">
        <v>15000</v>
      </c>
      <c r="BM409" s="95">
        <v>0</v>
      </c>
      <c r="BN409" s="95">
        <v>0</v>
      </c>
      <c r="BO409" s="95">
        <v>0</v>
      </c>
      <c r="BP409" s="95">
        <v>0</v>
      </c>
      <c r="BQ409" s="95">
        <v>0</v>
      </c>
      <c r="BR409" s="121">
        <v>62748.84</v>
      </c>
      <c r="BS409" s="121">
        <v>0</v>
      </c>
      <c r="BT409" s="121">
        <v>0</v>
      </c>
      <c r="BU409" s="121">
        <v>0</v>
      </c>
      <c r="BV409" s="95">
        <v>0</v>
      </c>
      <c r="BW409" s="121">
        <v>0</v>
      </c>
      <c r="BX409" s="121">
        <v>0</v>
      </c>
      <c r="BY409" s="121">
        <v>0</v>
      </c>
      <c r="BZ409" s="121">
        <v>0</v>
      </c>
      <c r="CA409" s="121">
        <v>0</v>
      </c>
      <c r="CB409" s="121">
        <v>0</v>
      </c>
      <c r="CC409" s="121">
        <v>0</v>
      </c>
      <c r="CD409" s="121">
        <v>0</v>
      </c>
      <c r="CE409" s="121">
        <v>0</v>
      </c>
      <c r="CF409" s="121">
        <v>0</v>
      </c>
      <c r="CG409" s="121">
        <v>0</v>
      </c>
      <c r="CH409" s="121">
        <v>0</v>
      </c>
      <c r="CI409" s="121">
        <v>0</v>
      </c>
      <c r="CJ409" s="121">
        <v>0</v>
      </c>
      <c r="CK409" s="121">
        <v>0</v>
      </c>
      <c r="CL409" s="121">
        <v>0</v>
      </c>
      <c r="CM409" s="87" t="s">
        <v>390</v>
      </c>
      <c r="CN409" s="87" t="s">
        <v>391</v>
      </c>
      <c r="CO409" s="87" t="s">
        <v>1383</v>
      </c>
      <c r="CP409" s="87" t="s">
        <v>2243</v>
      </c>
      <c r="CQ409" s="87" t="s">
        <v>1382</v>
      </c>
      <c r="CR409" s="87" t="s">
        <v>2243</v>
      </c>
      <c r="CS409" s="87">
        <v>9</v>
      </c>
      <c r="CT409" s="87" t="s">
        <v>1418</v>
      </c>
      <c r="CY409" s="87">
        <v>9</v>
      </c>
    </row>
    <row r="410" spans="1:106" ht="13.2" customHeight="1" x14ac:dyDescent="0.25">
      <c r="A410" s="93" t="s">
        <v>1947</v>
      </c>
      <c r="B410" s="94" t="s">
        <v>1365</v>
      </c>
      <c r="C410" s="95">
        <v>0</v>
      </c>
      <c r="D410" s="95">
        <v>0</v>
      </c>
      <c r="E410" s="95">
        <v>0</v>
      </c>
      <c r="F410" s="95">
        <v>0</v>
      </c>
      <c r="G410" s="95">
        <v>0</v>
      </c>
      <c r="H410" s="95">
        <v>0</v>
      </c>
      <c r="I410" s="95">
        <v>0</v>
      </c>
      <c r="J410" s="95">
        <v>0</v>
      </c>
      <c r="K410" s="95">
        <v>0</v>
      </c>
      <c r="L410" s="95">
        <v>0</v>
      </c>
      <c r="M410" s="95">
        <v>0</v>
      </c>
      <c r="N410" s="95">
        <v>0</v>
      </c>
      <c r="O410" s="95">
        <v>0</v>
      </c>
      <c r="P410" s="95">
        <v>0</v>
      </c>
      <c r="Q410" s="95">
        <v>0</v>
      </c>
      <c r="R410" s="95">
        <v>0</v>
      </c>
      <c r="S410" s="95">
        <v>0</v>
      </c>
      <c r="T410" s="95">
        <v>0</v>
      </c>
      <c r="U410" s="95">
        <v>0</v>
      </c>
      <c r="V410" s="95">
        <v>0</v>
      </c>
      <c r="W410" s="95">
        <v>0</v>
      </c>
      <c r="X410" s="95">
        <v>0</v>
      </c>
      <c r="Y410" s="95">
        <v>0</v>
      </c>
      <c r="Z410" s="95">
        <v>0</v>
      </c>
      <c r="AA410" s="95">
        <v>0</v>
      </c>
      <c r="AB410" s="95">
        <v>0</v>
      </c>
      <c r="AC410" s="95">
        <v>0</v>
      </c>
      <c r="AD410" s="95">
        <v>0</v>
      </c>
      <c r="AE410" s="95">
        <v>0</v>
      </c>
      <c r="AF410" s="95">
        <v>0</v>
      </c>
      <c r="AG410" s="95">
        <v>0</v>
      </c>
      <c r="AH410" s="95">
        <v>0</v>
      </c>
      <c r="AI410" s="95">
        <v>0</v>
      </c>
      <c r="AJ410" s="95">
        <v>0</v>
      </c>
      <c r="AK410" s="95">
        <v>0</v>
      </c>
      <c r="AL410" s="95">
        <v>0</v>
      </c>
      <c r="AM410" s="95">
        <v>0</v>
      </c>
      <c r="AN410" s="95">
        <v>0</v>
      </c>
      <c r="AO410" s="95">
        <v>0</v>
      </c>
      <c r="AP410" s="95">
        <v>0</v>
      </c>
      <c r="AQ410" s="95">
        <v>0</v>
      </c>
      <c r="AR410" s="95">
        <v>0</v>
      </c>
      <c r="AS410" s="95">
        <v>0</v>
      </c>
      <c r="AT410" s="95">
        <v>0</v>
      </c>
      <c r="AU410" s="95">
        <v>0</v>
      </c>
      <c r="AV410" s="95">
        <v>0</v>
      </c>
      <c r="AW410" s="95">
        <v>0</v>
      </c>
      <c r="AX410" s="95">
        <v>0</v>
      </c>
      <c r="AY410" s="95">
        <v>0</v>
      </c>
      <c r="AZ410" s="95">
        <v>0</v>
      </c>
      <c r="BA410" s="95">
        <v>0</v>
      </c>
      <c r="BB410" s="95">
        <v>0</v>
      </c>
      <c r="BC410" s="95">
        <v>0</v>
      </c>
      <c r="BD410" s="95">
        <v>0</v>
      </c>
      <c r="BE410" s="95">
        <v>0</v>
      </c>
      <c r="BF410" s="95">
        <v>0</v>
      </c>
      <c r="BG410" s="95">
        <v>0</v>
      </c>
      <c r="BH410" s="95">
        <v>0</v>
      </c>
      <c r="BI410" s="95">
        <v>0</v>
      </c>
      <c r="BJ410" s="95">
        <v>0</v>
      </c>
      <c r="BK410" s="95">
        <v>0</v>
      </c>
      <c r="BL410" s="95">
        <v>0</v>
      </c>
      <c r="BM410" s="95">
        <v>0</v>
      </c>
      <c r="BN410" s="95">
        <v>0</v>
      </c>
      <c r="BO410" s="95">
        <v>0</v>
      </c>
      <c r="BP410" s="95">
        <v>0</v>
      </c>
      <c r="BQ410" s="95">
        <v>0</v>
      </c>
      <c r="BR410" s="121">
        <v>0</v>
      </c>
      <c r="BS410" s="121">
        <v>0</v>
      </c>
      <c r="BT410" s="121">
        <v>0</v>
      </c>
      <c r="BU410" s="95">
        <v>0</v>
      </c>
      <c r="BV410" s="95">
        <v>0</v>
      </c>
      <c r="BW410" s="95">
        <v>0</v>
      </c>
      <c r="BX410" s="121">
        <v>0</v>
      </c>
      <c r="BY410" s="95">
        <v>0</v>
      </c>
      <c r="BZ410" s="95">
        <v>0</v>
      </c>
      <c r="CA410" s="121">
        <v>0</v>
      </c>
      <c r="CB410" s="121">
        <v>0</v>
      </c>
      <c r="CC410" s="121">
        <v>0</v>
      </c>
      <c r="CD410" s="121">
        <v>0</v>
      </c>
      <c r="CE410" s="95">
        <v>0</v>
      </c>
      <c r="CF410" s="95">
        <v>0</v>
      </c>
      <c r="CG410" s="95">
        <v>0</v>
      </c>
      <c r="CH410" s="121">
        <v>0</v>
      </c>
      <c r="CI410" s="95">
        <v>0</v>
      </c>
      <c r="CJ410" s="121">
        <v>0</v>
      </c>
      <c r="CK410" s="95">
        <v>0</v>
      </c>
      <c r="CL410" s="121">
        <v>0</v>
      </c>
      <c r="CM410" s="87" t="s">
        <v>1947</v>
      </c>
      <c r="CN410" s="87" t="s">
        <v>1365</v>
      </c>
      <c r="CO410" s="87" t="s">
        <v>1383</v>
      </c>
      <c r="CP410" s="87" t="s">
        <v>2243</v>
      </c>
      <c r="CQ410" s="87" t="s">
        <v>1382</v>
      </c>
      <c r="CR410" s="87" t="s">
        <v>2243</v>
      </c>
      <c r="CS410" s="87">
        <v>9</v>
      </c>
      <c r="CT410" s="87" t="s">
        <v>1418</v>
      </c>
      <c r="CY410" s="87">
        <v>10</v>
      </c>
    </row>
    <row r="411" spans="1:106" ht="13.2" customHeight="1" x14ac:dyDescent="0.25">
      <c r="A411" s="93" t="s">
        <v>1136</v>
      </c>
      <c r="B411" s="94" t="s">
        <v>1137</v>
      </c>
      <c r="C411" s="95">
        <v>0</v>
      </c>
      <c r="D411" s="95">
        <v>0</v>
      </c>
      <c r="E411" s="95">
        <v>0</v>
      </c>
      <c r="F411" s="95">
        <v>0</v>
      </c>
      <c r="G411" s="95">
        <v>0</v>
      </c>
      <c r="H411" s="95">
        <v>0</v>
      </c>
      <c r="I411" s="95">
        <v>0</v>
      </c>
      <c r="J411" s="95">
        <v>0</v>
      </c>
      <c r="K411" s="95">
        <v>0</v>
      </c>
      <c r="L411" s="95">
        <v>0</v>
      </c>
      <c r="M411" s="95">
        <v>0</v>
      </c>
      <c r="N411" s="95">
        <v>0</v>
      </c>
      <c r="O411" s="95">
        <v>0</v>
      </c>
      <c r="P411" s="95">
        <v>0</v>
      </c>
      <c r="Q411" s="95">
        <v>0</v>
      </c>
      <c r="R411" s="95">
        <v>0</v>
      </c>
      <c r="S411" s="95">
        <v>0</v>
      </c>
      <c r="T411" s="95">
        <v>0</v>
      </c>
      <c r="U411" s="95">
        <v>0</v>
      </c>
      <c r="V411" s="95">
        <v>0</v>
      </c>
      <c r="W411" s="95">
        <v>0</v>
      </c>
      <c r="X411" s="95">
        <v>0</v>
      </c>
      <c r="Y411" s="95">
        <v>0</v>
      </c>
      <c r="Z411" s="95">
        <v>0</v>
      </c>
      <c r="AA411" s="95">
        <v>0</v>
      </c>
      <c r="AB411" s="95">
        <v>0</v>
      </c>
      <c r="AC411" s="95">
        <v>0</v>
      </c>
      <c r="AD411" s="95">
        <v>0</v>
      </c>
      <c r="AE411" s="95">
        <v>0</v>
      </c>
      <c r="AF411" s="95">
        <v>0</v>
      </c>
      <c r="AG411" s="95">
        <v>0</v>
      </c>
      <c r="AH411" s="95">
        <v>0</v>
      </c>
      <c r="AI411" s="95">
        <v>0</v>
      </c>
      <c r="AJ411" s="95">
        <v>0</v>
      </c>
      <c r="AK411" s="95">
        <v>0</v>
      </c>
      <c r="AL411" s="95">
        <v>0</v>
      </c>
      <c r="AM411" s="95">
        <v>0</v>
      </c>
      <c r="AN411" s="95">
        <v>0</v>
      </c>
      <c r="AO411" s="95">
        <v>0</v>
      </c>
      <c r="AP411" s="95">
        <v>0</v>
      </c>
      <c r="AQ411" s="95">
        <v>0</v>
      </c>
      <c r="AR411" s="95">
        <v>0</v>
      </c>
      <c r="AS411" s="95">
        <v>0</v>
      </c>
      <c r="AT411" s="95">
        <v>0</v>
      </c>
      <c r="AU411" s="95">
        <v>0</v>
      </c>
      <c r="AV411" s="95">
        <v>0</v>
      </c>
      <c r="AW411" s="95">
        <v>0</v>
      </c>
      <c r="AX411" s="95">
        <v>0</v>
      </c>
      <c r="AY411" s="95">
        <v>0</v>
      </c>
      <c r="AZ411" s="95">
        <v>0</v>
      </c>
      <c r="BA411" s="95">
        <v>0</v>
      </c>
      <c r="BB411" s="95">
        <v>0</v>
      </c>
      <c r="BC411" s="95">
        <v>0</v>
      </c>
      <c r="BD411" s="95">
        <v>0</v>
      </c>
      <c r="BE411" s="95">
        <v>0</v>
      </c>
      <c r="BF411" s="95">
        <v>0</v>
      </c>
      <c r="BG411" s="95">
        <v>0</v>
      </c>
      <c r="BH411" s="95">
        <v>0</v>
      </c>
      <c r="BI411" s="95">
        <v>0</v>
      </c>
      <c r="BJ411" s="95">
        <v>0</v>
      </c>
      <c r="BK411" s="95">
        <v>0</v>
      </c>
      <c r="BL411" s="95">
        <v>0</v>
      </c>
      <c r="BM411" s="95">
        <v>0</v>
      </c>
      <c r="BN411" s="95">
        <v>0</v>
      </c>
      <c r="BO411" s="95">
        <v>0</v>
      </c>
      <c r="BP411" s="95">
        <v>0</v>
      </c>
      <c r="BQ411" s="95">
        <v>0</v>
      </c>
      <c r="BR411" s="121">
        <v>0</v>
      </c>
      <c r="BS411" s="121">
        <v>0</v>
      </c>
      <c r="BT411" s="95">
        <v>0</v>
      </c>
      <c r="BU411" s="95">
        <v>0</v>
      </c>
      <c r="BV411" s="95">
        <v>0</v>
      </c>
      <c r="BW411" s="95">
        <v>0</v>
      </c>
      <c r="BX411" s="121">
        <v>0</v>
      </c>
      <c r="BY411" s="95">
        <v>0</v>
      </c>
      <c r="BZ411" s="95">
        <v>0</v>
      </c>
      <c r="CA411" s="121">
        <v>0</v>
      </c>
      <c r="CB411" s="95">
        <v>0</v>
      </c>
      <c r="CC411" s="121">
        <v>0</v>
      </c>
      <c r="CD411" s="121">
        <v>0</v>
      </c>
      <c r="CE411" s="95">
        <v>0</v>
      </c>
      <c r="CF411" s="95">
        <v>0</v>
      </c>
      <c r="CG411" s="121">
        <v>0</v>
      </c>
      <c r="CH411" s="121">
        <v>0</v>
      </c>
      <c r="CI411" s="95">
        <v>0</v>
      </c>
      <c r="CJ411" s="121">
        <v>0</v>
      </c>
      <c r="CK411" s="95">
        <v>0</v>
      </c>
      <c r="CL411" s="95">
        <v>0</v>
      </c>
      <c r="CM411" s="87" t="s">
        <v>1136</v>
      </c>
      <c r="CN411" s="87" t="s">
        <v>1137</v>
      </c>
      <c r="CO411" s="87" t="s">
        <v>1383</v>
      </c>
      <c r="CP411" s="87" t="s">
        <v>2243</v>
      </c>
      <c r="CQ411" s="87" t="s">
        <v>1382</v>
      </c>
      <c r="CR411" s="87" t="s">
        <v>2243</v>
      </c>
      <c r="CS411" s="87">
        <v>9</v>
      </c>
      <c r="CT411" s="87" t="s">
        <v>1418</v>
      </c>
      <c r="CY411" s="87">
        <v>11</v>
      </c>
    </row>
    <row r="412" spans="1:106" ht="13.2" customHeight="1" x14ac:dyDescent="0.25">
      <c r="A412" s="93" t="s">
        <v>392</v>
      </c>
      <c r="B412" s="94" t="s">
        <v>393</v>
      </c>
      <c r="C412" s="95">
        <v>0</v>
      </c>
      <c r="D412" s="95">
        <v>0</v>
      </c>
      <c r="E412" s="95">
        <v>0</v>
      </c>
      <c r="F412" s="95">
        <v>0</v>
      </c>
      <c r="G412" s="95">
        <v>0</v>
      </c>
      <c r="H412" s="95">
        <v>19711</v>
      </c>
      <c r="I412" s="95">
        <v>0</v>
      </c>
      <c r="J412" s="95">
        <v>0</v>
      </c>
      <c r="K412" s="95">
        <v>0</v>
      </c>
      <c r="L412" s="95">
        <v>0</v>
      </c>
      <c r="M412" s="95">
        <v>0</v>
      </c>
      <c r="N412" s="95">
        <v>0</v>
      </c>
      <c r="O412" s="95">
        <v>0</v>
      </c>
      <c r="P412" s="95">
        <v>0</v>
      </c>
      <c r="Q412" s="95">
        <v>0</v>
      </c>
      <c r="R412" s="95">
        <v>0</v>
      </c>
      <c r="S412" s="95">
        <v>0</v>
      </c>
      <c r="T412" s="95">
        <v>0</v>
      </c>
      <c r="U412" s="95">
        <v>0</v>
      </c>
      <c r="V412" s="95">
        <v>0</v>
      </c>
      <c r="W412" s="95">
        <v>0</v>
      </c>
      <c r="X412" s="95">
        <v>0</v>
      </c>
      <c r="Y412" s="95">
        <v>0</v>
      </c>
      <c r="Z412" s="95">
        <v>0</v>
      </c>
      <c r="AA412" s="95">
        <v>0</v>
      </c>
      <c r="AB412" s="95">
        <v>0</v>
      </c>
      <c r="AC412" s="95">
        <v>0</v>
      </c>
      <c r="AD412" s="95">
        <v>0</v>
      </c>
      <c r="AE412" s="95">
        <v>0</v>
      </c>
      <c r="AF412" s="95">
        <v>0</v>
      </c>
      <c r="AG412" s="95">
        <v>0</v>
      </c>
      <c r="AH412" s="95">
        <v>0</v>
      </c>
      <c r="AI412" s="95">
        <v>0</v>
      </c>
      <c r="AJ412" s="95">
        <v>0</v>
      </c>
      <c r="AK412" s="95">
        <v>0</v>
      </c>
      <c r="AL412" s="95">
        <v>0</v>
      </c>
      <c r="AM412" s="95">
        <v>0</v>
      </c>
      <c r="AN412" s="95">
        <v>209886.5</v>
      </c>
      <c r="AO412" s="95">
        <v>0</v>
      </c>
      <c r="AP412" s="95">
        <v>0</v>
      </c>
      <c r="AQ412" s="95">
        <v>0</v>
      </c>
      <c r="AR412" s="95">
        <v>0</v>
      </c>
      <c r="AS412" s="95">
        <v>0</v>
      </c>
      <c r="AT412" s="95">
        <v>0</v>
      </c>
      <c r="AU412" s="95">
        <v>0</v>
      </c>
      <c r="AV412" s="95">
        <v>0</v>
      </c>
      <c r="AW412" s="95">
        <v>0</v>
      </c>
      <c r="AX412" s="95">
        <v>0</v>
      </c>
      <c r="AY412" s="95">
        <v>0</v>
      </c>
      <c r="AZ412" s="95">
        <v>0</v>
      </c>
      <c r="BA412" s="95">
        <v>0</v>
      </c>
      <c r="BB412" s="95">
        <v>0</v>
      </c>
      <c r="BC412" s="95">
        <v>0</v>
      </c>
      <c r="BD412" s="95">
        <v>3570</v>
      </c>
      <c r="BE412" s="95">
        <v>0</v>
      </c>
      <c r="BF412" s="95">
        <v>0</v>
      </c>
      <c r="BG412" s="95">
        <v>0</v>
      </c>
      <c r="BH412" s="95">
        <v>0</v>
      </c>
      <c r="BI412" s="95">
        <v>0</v>
      </c>
      <c r="BJ412" s="95">
        <v>0</v>
      </c>
      <c r="BK412" s="95">
        <v>0</v>
      </c>
      <c r="BL412" s="95">
        <v>0</v>
      </c>
      <c r="BM412" s="95">
        <v>0</v>
      </c>
      <c r="BN412" s="95">
        <v>0</v>
      </c>
      <c r="BO412" s="95">
        <v>0</v>
      </c>
      <c r="BP412" s="95">
        <v>0</v>
      </c>
      <c r="BQ412" s="95">
        <v>0</v>
      </c>
      <c r="BR412" s="95">
        <v>0</v>
      </c>
      <c r="BS412" s="95">
        <v>0</v>
      </c>
      <c r="BT412" s="95">
        <v>0</v>
      </c>
      <c r="BU412" s="121">
        <v>0</v>
      </c>
      <c r="BV412" s="95">
        <v>0</v>
      </c>
      <c r="BW412" s="95">
        <v>0</v>
      </c>
      <c r="BX412" s="121">
        <v>0</v>
      </c>
      <c r="BY412" s="95">
        <v>0</v>
      </c>
      <c r="BZ412" s="95">
        <v>0</v>
      </c>
      <c r="CA412" s="95">
        <v>0</v>
      </c>
      <c r="CB412" s="95">
        <v>0</v>
      </c>
      <c r="CC412" s="121">
        <v>0</v>
      </c>
      <c r="CD412" s="95">
        <v>0</v>
      </c>
      <c r="CE412" s="95">
        <v>0</v>
      </c>
      <c r="CF412" s="95">
        <v>0</v>
      </c>
      <c r="CG412" s="95">
        <v>0</v>
      </c>
      <c r="CH412" s="95">
        <v>0</v>
      </c>
      <c r="CI412" s="121">
        <v>0</v>
      </c>
      <c r="CJ412" s="95">
        <v>0</v>
      </c>
      <c r="CK412" s="121">
        <v>0</v>
      </c>
      <c r="CL412" s="95">
        <v>0</v>
      </c>
      <c r="CM412" s="87" t="s">
        <v>392</v>
      </c>
      <c r="CN412" s="87" t="s">
        <v>393</v>
      </c>
      <c r="CO412" s="87" t="s">
        <v>1385</v>
      </c>
      <c r="CP412" s="87" t="s">
        <v>2244</v>
      </c>
      <c r="CQ412" s="87" t="s">
        <v>1384</v>
      </c>
      <c r="CR412" s="87" t="s">
        <v>2372</v>
      </c>
      <c r="CS412" s="87">
        <v>8</v>
      </c>
      <c r="CT412" s="87" t="s">
        <v>1411</v>
      </c>
      <c r="CV412" s="87" t="s">
        <v>2183</v>
      </c>
      <c r="CY412" s="87">
        <v>12</v>
      </c>
    </row>
    <row r="413" spans="1:106" ht="13.2" customHeight="1" x14ac:dyDescent="0.25">
      <c r="A413" s="93" t="s">
        <v>394</v>
      </c>
      <c r="B413" s="94" t="s">
        <v>395</v>
      </c>
      <c r="C413" s="95">
        <v>0</v>
      </c>
      <c r="D413" s="95">
        <v>0</v>
      </c>
      <c r="E413" s="95">
        <v>0</v>
      </c>
      <c r="F413" s="95">
        <v>0</v>
      </c>
      <c r="G413" s="95">
        <v>0</v>
      </c>
      <c r="H413" s="95">
        <v>0</v>
      </c>
      <c r="I413" s="95">
        <v>0</v>
      </c>
      <c r="J413" s="95">
        <v>0</v>
      </c>
      <c r="K413" s="95">
        <v>0</v>
      </c>
      <c r="L413" s="95">
        <v>0</v>
      </c>
      <c r="M413" s="95">
        <v>0</v>
      </c>
      <c r="N413" s="95">
        <v>0</v>
      </c>
      <c r="O413" s="95">
        <v>0</v>
      </c>
      <c r="P413" s="95">
        <v>0</v>
      </c>
      <c r="Q413" s="95">
        <v>0</v>
      </c>
      <c r="R413" s="95">
        <v>0</v>
      </c>
      <c r="S413" s="95">
        <v>0</v>
      </c>
      <c r="T413" s="95">
        <v>0</v>
      </c>
      <c r="U413" s="95">
        <v>0</v>
      </c>
      <c r="V413" s="95">
        <v>0</v>
      </c>
      <c r="W413" s="95">
        <v>0</v>
      </c>
      <c r="X413" s="95">
        <v>0</v>
      </c>
      <c r="Y413" s="95">
        <v>0</v>
      </c>
      <c r="Z413" s="95">
        <v>0</v>
      </c>
      <c r="AA413" s="95">
        <v>0</v>
      </c>
      <c r="AB413" s="95">
        <v>0</v>
      </c>
      <c r="AC413" s="95">
        <v>0</v>
      </c>
      <c r="AD413" s="95">
        <v>0</v>
      </c>
      <c r="AE413" s="95">
        <v>0</v>
      </c>
      <c r="AF413" s="95">
        <v>0</v>
      </c>
      <c r="AG413" s="95">
        <v>0</v>
      </c>
      <c r="AH413" s="95">
        <v>97045</v>
      </c>
      <c r="AI413" s="95">
        <v>0</v>
      </c>
      <c r="AJ413" s="95">
        <v>0</v>
      </c>
      <c r="AK413" s="95">
        <v>0</v>
      </c>
      <c r="AL413" s="95">
        <v>0</v>
      </c>
      <c r="AM413" s="95">
        <v>0</v>
      </c>
      <c r="AN413" s="95">
        <v>0</v>
      </c>
      <c r="AO413" s="95">
        <v>0</v>
      </c>
      <c r="AP413" s="95">
        <v>0</v>
      </c>
      <c r="AQ413" s="95">
        <v>0</v>
      </c>
      <c r="AR413" s="95">
        <v>0</v>
      </c>
      <c r="AS413" s="95">
        <v>0</v>
      </c>
      <c r="AT413" s="95">
        <v>0</v>
      </c>
      <c r="AU413" s="95">
        <v>0</v>
      </c>
      <c r="AV413" s="95">
        <v>0</v>
      </c>
      <c r="AW413" s="95">
        <v>0</v>
      </c>
      <c r="AX413" s="95">
        <v>0</v>
      </c>
      <c r="AY413" s="95">
        <v>0</v>
      </c>
      <c r="AZ413" s="95">
        <v>0</v>
      </c>
      <c r="BA413" s="95">
        <v>0</v>
      </c>
      <c r="BB413" s="95">
        <v>0</v>
      </c>
      <c r="BC413" s="95">
        <v>0</v>
      </c>
      <c r="BD413" s="95">
        <v>0</v>
      </c>
      <c r="BE413" s="95">
        <v>0</v>
      </c>
      <c r="BF413" s="95">
        <v>0</v>
      </c>
      <c r="BG413" s="95">
        <v>0</v>
      </c>
      <c r="BH413" s="95">
        <v>0</v>
      </c>
      <c r="BI413" s="95">
        <v>0</v>
      </c>
      <c r="BJ413" s="95">
        <v>0</v>
      </c>
      <c r="BK413" s="95">
        <v>0</v>
      </c>
      <c r="BL413" s="95">
        <v>0</v>
      </c>
      <c r="BM413" s="95">
        <v>0</v>
      </c>
      <c r="BN413" s="95">
        <v>0</v>
      </c>
      <c r="BO413" s="95">
        <v>0</v>
      </c>
      <c r="BP413" s="95">
        <v>0</v>
      </c>
      <c r="BQ413" s="95">
        <v>0</v>
      </c>
      <c r="BR413" s="95">
        <v>0</v>
      </c>
      <c r="BS413" s="95">
        <v>0</v>
      </c>
      <c r="BT413" s="95">
        <v>0</v>
      </c>
      <c r="BU413" s="121">
        <v>0</v>
      </c>
      <c r="BV413" s="95">
        <v>0</v>
      </c>
      <c r="BW413" s="95">
        <v>0</v>
      </c>
      <c r="BX413" s="95">
        <v>0</v>
      </c>
      <c r="BY413" s="95">
        <v>0</v>
      </c>
      <c r="BZ413" s="95">
        <v>0</v>
      </c>
      <c r="CA413" s="95">
        <v>0</v>
      </c>
      <c r="CB413" s="95">
        <v>0</v>
      </c>
      <c r="CC413" s="121">
        <v>0</v>
      </c>
      <c r="CD413" s="95">
        <v>0</v>
      </c>
      <c r="CE413" s="95">
        <v>0</v>
      </c>
      <c r="CF413" s="95">
        <v>0</v>
      </c>
      <c r="CG413" s="95">
        <v>0</v>
      </c>
      <c r="CH413" s="95">
        <v>0</v>
      </c>
      <c r="CI413" s="121">
        <v>0</v>
      </c>
      <c r="CJ413" s="95">
        <v>0</v>
      </c>
      <c r="CK413" s="121">
        <v>0</v>
      </c>
      <c r="CL413" s="95">
        <v>0</v>
      </c>
      <c r="CM413" s="87" t="s">
        <v>394</v>
      </c>
      <c r="CN413" s="87" t="s">
        <v>395</v>
      </c>
      <c r="CO413" s="87" t="s">
        <v>1385</v>
      </c>
      <c r="CP413" s="87" t="s">
        <v>2244</v>
      </c>
      <c r="CQ413" s="87" t="s">
        <v>1384</v>
      </c>
      <c r="CR413" s="87" t="s">
        <v>2372</v>
      </c>
      <c r="CS413" s="87">
        <v>8</v>
      </c>
      <c r="CT413" s="87" t="s">
        <v>1412</v>
      </c>
      <c r="CV413" s="87" t="s">
        <v>2183</v>
      </c>
      <c r="CY413" s="87">
        <v>13</v>
      </c>
    </row>
    <row r="414" spans="1:106" ht="13.2" customHeight="1" x14ac:dyDescent="0.25">
      <c r="A414" s="93" t="s">
        <v>396</v>
      </c>
      <c r="B414" s="94" t="s">
        <v>397</v>
      </c>
      <c r="C414" s="95">
        <v>0</v>
      </c>
      <c r="D414" s="95">
        <v>0</v>
      </c>
      <c r="E414" s="95">
        <v>0</v>
      </c>
      <c r="F414" s="95">
        <v>0</v>
      </c>
      <c r="G414" s="95">
        <v>0</v>
      </c>
      <c r="H414" s="95">
        <v>0</v>
      </c>
      <c r="I414" s="95">
        <v>0</v>
      </c>
      <c r="J414" s="95">
        <v>0</v>
      </c>
      <c r="K414" s="95">
        <v>0</v>
      </c>
      <c r="L414" s="95">
        <v>0</v>
      </c>
      <c r="M414" s="95">
        <v>0</v>
      </c>
      <c r="N414" s="95">
        <v>0</v>
      </c>
      <c r="O414" s="95">
        <v>0</v>
      </c>
      <c r="P414" s="95">
        <v>0</v>
      </c>
      <c r="Q414" s="95">
        <v>0</v>
      </c>
      <c r="R414" s="95">
        <v>0</v>
      </c>
      <c r="S414" s="95">
        <v>0</v>
      </c>
      <c r="T414" s="95">
        <v>0</v>
      </c>
      <c r="U414" s="95">
        <v>0</v>
      </c>
      <c r="V414" s="95">
        <v>0</v>
      </c>
      <c r="W414" s="95">
        <v>0</v>
      </c>
      <c r="X414" s="95">
        <v>0</v>
      </c>
      <c r="Y414" s="95">
        <v>0</v>
      </c>
      <c r="Z414" s="95">
        <v>0</v>
      </c>
      <c r="AA414" s="95">
        <v>0</v>
      </c>
      <c r="AB414" s="95">
        <v>0</v>
      </c>
      <c r="AC414" s="95">
        <v>0</v>
      </c>
      <c r="AD414" s="95">
        <v>0</v>
      </c>
      <c r="AE414" s="95">
        <v>0</v>
      </c>
      <c r="AF414" s="95">
        <v>0</v>
      </c>
      <c r="AG414" s="95">
        <v>0</v>
      </c>
      <c r="AH414" s="95">
        <v>0</v>
      </c>
      <c r="AI414" s="95">
        <v>0</v>
      </c>
      <c r="AJ414" s="95">
        <v>0</v>
      </c>
      <c r="AK414" s="95">
        <v>0</v>
      </c>
      <c r="AL414" s="95">
        <v>0</v>
      </c>
      <c r="AM414" s="95">
        <v>0</v>
      </c>
      <c r="AN414" s="95">
        <v>4290055</v>
      </c>
      <c r="AO414" s="95">
        <v>0</v>
      </c>
      <c r="AP414" s="95">
        <v>0</v>
      </c>
      <c r="AQ414" s="95">
        <v>0</v>
      </c>
      <c r="AR414" s="95">
        <v>0</v>
      </c>
      <c r="AS414" s="95">
        <v>0</v>
      </c>
      <c r="AT414" s="95">
        <v>0</v>
      </c>
      <c r="AU414" s="95">
        <v>0</v>
      </c>
      <c r="AV414" s="95">
        <v>0</v>
      </c>
      <c r="AW414" s="95">
        <v>0</v>
      </c>
      <c r="AX414" s="95">
        <v>0</v>
      </c>
      <c r="AY414" s="95">
        <v>0</v>
      </c>
      <c r="AZ414" s="95">
        <v>0</v>
      </c>
      <c r="BA414" s="95">
        <v>0</v>
      </c>
      <c r="BB414" s="95">
        <v>0</v>
      </c>
      <c r="BC414" s="95">
        <v>0</v>
      </c>
      <c r="BD414" s="95">
        <v>0</v>
      </c>
      <c r="BE414" s="95">
        <v>0</v>
      </c>
      <c r="BF414" s="95">
        <v>0</v>
      </c>
      <c r="BG414" s="95">
        <v>0</v>
      </c>
      <c r="BH414" s="95">
        <v>0</v>
      </c>
      <c r="BI414" s="95">
        <v>0</v>
      </c>
      <c r="BJ414" s="95">
        <v>0</v>
      </c>
      <c r="BK414" s="95">
        <v>0</v>
      </c>
      <c r="BL414" s="95">
        <v>0</v>
      </c>
      <c r="BM414" s="95">
        <v>0</v>
      </c>
      <c r="BN414" s="95">
        <v>0</v>
      </c>
      <c r="BO414" s="95">
        <v>0</v>
      </c>
      <c r="BP414" s="95">
        <v>0</v>
      </c>
      <c r="BQ414" s="95">
        <v>0</v>
      </c>
      <c r="BR414" s="95">
        <v>0</v>
      </c>
      <c r="BS414" s="95">
        <v>0</v>
      </c>
      <c r="BT414" s="95">
        <v>0</v>
      </c>
      <c r="BU414" s="95">
        <v>0</v>
      </c>
      <c r="BV414" s="95">
        <v>359030</v>
      </c>
      <c r="BW414" s="121">
        <v>0</v>
      </c>
      <c r="BX414" s="95">
        <v>0</v>
      </c>
      <c r="BY414" s="95">
        <v>0</v>
      </c>
      <c r="BZ414" s="95">
        <v>0</v>
      </c>
      <c r="CA414" s="95">
        <v>0</v>
      </c>
      <c r="CB414" s="95">
        <v>0</v>
      </c>
      <c r="CC414" s="121">
        <v>0</v>
      </c>
      <c r="CD414" s="95">
        <v>0</v>
      </c>
      <c r="CE414" s="95">
        <v>0</v>
      </c>
      <c r="CF414" s="95">
        <v>0</v>
      </c>
      <c r="CG414" s="95">
        <v>0</v>
      </c>
      <c r="CH414" s="95">
        <v>0</v>
      </c>
      <c r="CI414" s="95">
        <v>0</v>
      </c>
      <c r="CJ414" s="95">
        <v>0</v>
      </c>
      <c r="CK414" s="95">
        <v>0</v>
      </c>
      <c r="CL414" s="95">
        <v>0</v>
      </c>
      <c r="CM414" s="87" t="s">
        <v>396</v>
      </c>
      <c r="CN414" s="87" t="s">
        <v>397</v>
      </c>
      <c r="CO414" s="87" t="s">
        <v>1385</v>
      </c>
      <c r="CP414" s="87" t="s">
        <v>2244</v>
      </c>
      <c r="CQ414" s="87" t="s">
        <v>1384</v>
      </c>
      <c r="CR414" s="87" t="s">
        <v>2372</v>
      </c>
      <c r="CS414" s="87">
        <v>8</v>
      </c>
      <c r="CT414" s="87" t="s">
        <v>1411</v>
      </c>
      <c r="CV414" s="87" t="s">
        <v>2183</v>
      </c>
      <c r="CY414" s="87">
        <v>14</v>
      </c>
    </row>
    <row r="415" spans="1:106" ht="13.2" customHeight="1" x14ac:dyDescent="0.25">
      <c r="A415" s="93" t="s">
        <v>398</v>
      </c>
      <c r="B415" s="94" t="s">
        <v>399</v>
      </c>
      <c r="C415" s="95">
        <v>0</v>
      </c>
      <c r="D415" s="95">
        <v>0</v>
      </c>
      <c r="E415" s="95">
        <v>0</v>
      </c>
      <c r="F415" s="95">
        <v>0</v>
      </c>
      <c r="G415" s="95">
        <v>0</v>
      </c>
      <c r="H415" s="95">
        <v>0</v>
      </c>
      <c r="I415" s="95">
        <v>0</v>
      </c>
      <c r="J415" s="95">
        <v>0</v>
      </c>
      <c r="K415" s="95">
        <v>0</v>
      </c>
      <c r="L415" s="95">
        <v>0</v>
      </c>
      <c r="M415" s="95">
        <v>0</v>
      </c>
      <c r="N415" s="95">
        <v>0</v>
      </c>
      <c r="O415" s="95">
        <v>0</v>
      </c>
      <c r="P415" s="95">
        <v>0</v>
      </c>
      <c r="Q415" s="95">
        <v>0</v>
      </c>
      <c r="R415" s="95">
        <v>0</v>
      </c>
      <c r="S415" s="95">
        <v>0</v>
      </c>
      <c r="T415" s="95">
        <v>0</v>
      </c>
      <c r="U415" s="95">
        <v>0</v>
      </c>
      <c r="V415" s="95">
        <v>0</v>
      </c>
      <c r="W415" s="95">
        <v>0</v>
      </c>
      <c r="X415" s="95">
        <v>0</v>
      </c>
      <c r="Y415" s="95">
        <v>0</v>
      </c>
      <c r="Z415" s="95">
        <v>0</v>
      </c>
      <c r="AA415" s="95">
        <v>0</v>
      </c>
      <c r="AB415" s="95">
        <v>0</v>
      </c>
      <c r="AC415" s="95">
        <v>0</v>
      </c>
      <c r="AD415" s="95">
        <v>0</v>
      </c>
      <c r="AE415" s="95">
        <v>0</v>
      </c>
      <c r="AF415" s="95">
        <v>0</v>
      </c>
      <c r="AG415" s="95">
        <v>0</v>
      </c>
      <c r="AH415" s="95">
        <v>0</v>
      </c>
      <c r="AI415" s="95">
        <v>0</v>
      </c>
      <c r="AJ415" s="95">
        <v>0</v>
      </c>
      <c r="AK415" s="95">
        <v>0</v>
      </c>
      <c r="AL415" s="95">
        <v>0</v>
      </c>
      <c r="AM415" s="95">
        <v>0</v>
      </c>
      <c r="AN415" s="95">
        <v>0</v>
      </c>
      <c r="AO415" s="95">
        <v>0</v>
      </c>
      <c r="AP415" s="95">
        <v>0</v>
      </c>
      <c r="AQ415" s="95">
        <v>0</v>
      </c>
      <c r="AR415" s="95">
        <v>0</v>
      </c>
      <c r="AS415" s="95">
        <v>0</v>
      </c>
      <c r="AT415" s="95">
        <v>0</v>
      </c>
      <c r="AU415" s="95">
        <v>0</v>
      </c>
      <c r="AV415" s="95">
        <v>0</v>
      </c>
      <c r="AW415" s="95">
        <v>0</v>
      </c>
      <c r="AX415" s="95">
        <v>0</v>
      </c>
      <c r="AY415" s="95">
        <v>0</v>
      </c>
      <c r="AZ415" s="95">
        <v>0</v>
      </c>
      <c r="BA415" s="95">
        <v>0</v>
      </c>
      <c r="BB415" s="95">
        <v>0</v>
      </c>
      <c r="BC415" s="95">
        <v>0</v>
      </c>
      <c r="BD415" s="95">
        <v>0</v>
      </c>
      <c r="BE415" s="95">
        <v>0</v>
      </c>
      <c r="BF415" s="95">
        <v>0</v>
      </c>
      <c r="BG415" s="95">
        <v>0</v>
      </c>
      <c r="BH415" s="95">
        <v>0</v>
      </c>
      <c r="BI415" s="95">
        <v>0</v>
      </c>
      <c r="BJ415" s="95">
        <v>0</v>
      </c>
      <c r="BK415" s="95">
        <v>0</v>
      </c>
      <c r="BL415" s="95">
        <v>242509.88</v>
      </c>
      <c r="BM415" s="95">
        <v>0</v>
      </c>
      <c r="BN415" s="95">
        <v>0</v>
      </c>
      <c r="BO415" s="95">
        <v>0</v>
      </c>
      <c r="BP415" s="95">
        <v>0</v>
      </c>
      <c r="BQ415" s="95">
        <v>0</v>
      </c>
      <c r="BR415" s="95">
        <v>0</v>
      </c>
      <c r="BS415" s="95">
        <v>0</v>
      </c>
      <c r="BT415" s="95">
        <v>0</v>
      </c>
      <c r="BU415" s="95">
        <v>0</v>
      </c>
      <c r="BV415" s="95">
        <v>0</v>
      </c>
      <c r="BW415" s="95">
        <v>0</v>
      </c>
      <c r="BX415" s="95">
        <v>0</v>
      </c>
      <c r="BY415" s="95">
        <v>0</v>
      </c>
      <c r="BZ415" s="95">
        <v>0</v>
      </c>
      <c r="CA415" s="95">
        <v>0</v>
      </c>
      <c r="CB415" s="95">
        <v>0</v>
      </c>
      <c r="CC415" s="95">
        <v>0</v>
      </c>
      <c r="CD415" s="95">
        <v>0</v>
      </c>
      <c r="CE415" s="95">
        <v>0</v>
      </c>
      <c r="CF415" s="95">
        <v>0</v>
      </c>
      <c r="CG415" s="95">
        <v>0</v>
      </c>
      <c r="CH415" s="95">
        <v>0</v>
      </c>
      <c r="CI415" s="95">
        <v>0</v>
      </c>
      <c r="CJ415" s="95">
        <v>0</v>
      </c>
      <c r="CK415" s="95">
        <v>0</v>
      </c>
      <c r="CL415" s="95">
        <v>0</v>
      </c>
      <c r="CM415" s="87" t="s">
        <v>398</v>
      </c>
      <c r="CN415" s="87" t="s">
        <v>399</v>
      </c>
      <c r="CO415" s="87" t="s">
        <v>1385</v>
      </c>
      <c r="CP415" s="87" t="s">
        <v>2244</v>
      </c>
      <c r="CQ415" s="87" t="s">
        <v>1384</v>
      </c>
      <c r="CR415" s="87" t="s">
        <v>2372</v>
      </c>
      <c r="CS415" s="87">
        <v>8</v>
      </c>
      <c r="CT415" s="87" t="s">
        <v>1412</v>
      </c>
      <c r="CV415" s="87" t="s">
        <v>2183</v>
      </c>
      <c r="CY415" s="87">
        <v>15</v>
      </c>
    </row>
    <row r="416" spans="1:106" ht="13.2" customHeight="1" x14ac:dyDescent="0.25">
      <c r="A416" s="93" t="s">
        <v>400</v>
      </c>
      <c r="B416" s="94" t="s">
        <v>401</v>
      </c>
      <c r="C416" s="95">
        <v>0</v>
      </c>
      <c r="D416" s="95">
        <v>0</v>
      </c>
      <c r="E416" s="95">
        <v>0</v>
      </c>
      <c r="F416" s="95">
        <v>0</v>
      </c>
      <c r="G416" s="95">
        <v>0</v>
      </c>
      <c r="H416" s="95">
        <v>0</v>
      </c>
      <c r="I416" s="95">
        <v>0</v>
      </c>
      <c r="J416" s="95">
        <v>0</v>
      </c>
      <c r="K416" s="95">
        <v>0</v>
      </c>
      <c r="L416" s="95">
        <v>0</v>
      </c>
      <c r="M416" s="95">
        <v>0</v>
      </c>
      <c r="N416" s="95">
        <v>0</v>
      </c>
      <c r="O416" s="95">
        <v>3630</v>
      </c>
      <c r="P416" s="95">
        <v>0</v>
      </c>
      <c r="Q416" s="95">
        <v>0</v>
      </c>
      <c r="R416" s="95">
        <v>0</v>
      </c>
      <c r="S416" s="95">
        <v>0</v>
      </c>
      <c r="T416" s="95">
        <v>0</v>
      </c>
      <c r="U416" s="95">
        <v>0</v>
      </c>
      <c r="V416" s="95">
        <v>0</v>
      </c>
      <c r="W416" s="95">
        <v>23175</v>
      </c>
      <c r="X416" s="95">
        <v>0</v>
      </c>
      <c r="Y416" s="95">
        <v>0</v>
      </c>
      <c r="Z416" s="95">
        <v>0</v>
      </c>
      <c r="AA416" s="95">
        <v>0</v>
      </c>
      <c r="AB416" s="95">
        <v>0</v>
      </c>
      <c r="AC416" s="95">
        <v>0</v>
      </c>
      <c r="AD416" s="95">
        <v>0</v>
      </c>
      <c r="AE416" s="95">
        <v>0</v>
      </c>
      <c r="AF416" s="95">
        <v>0</v>
      </c>
      <c r="AG416" s="95">
        <v>0</v>
      </c>
      <c r="AH416" s="95">
        <v>0</v>
      </c>
      <c r="AI416" s="95">
        <v>0</v>
      </c>
      <c r="AJ416" s="95">
        <v>0</v>
      </c>
      <c r="AK416" s="95">
        <v>0</v>
      </c>
      <c r="AL416" s="95">
        <v>0</v>
      </c>
      <c r="AM416" s="95">
        <v>0</v>
      </c>
      <c r="AN416" s="95">
        <v>0</v>
      </c>
      <c r="AO416" s="95">
        <v>0</v>
      </c>
      <c r="AP416" s="95">
        <v>0</v>
      </c>
      <c r="AQ416" s="95">
        <v>0</v>
      </c>
      <c r="AR416" s="95">
        <v>0</v>
      </c>
      <c r="AS416" s="95">
        <v>0</v>
      </c>
      <c r="AT416" s="95">
        <v>0</v>
      </c>
      <c r="AU416" s="95">
        <v>0</v>
      </c>
      <c r="AV416" s="95">
        <v>0</v>
      </c>
      <c r="AW416" s="95">
        <v>0</v>
      </c>
      <c r="AX416" s="95">
        <v>0</v>
      </c>
      <c r="AY416" s="95">
        <v>0</v>
      </c>
      <c r="AZ416" s="95">
        <v>0</v>
      </c>
      <c r="BA416" s="95">
        <v>22530</v>
      </c>
      <c r="BB416" s="95">
        <v>0</v>
      </c>
      <c r="BC416" s="95">
        <v>455448</v>
      </c>
      <c r="BD416" s="95">
        <v>0</v>
      </c>
      <c r="BE416" s="95">
        <v>0</v>
      </c>
      <c r="BF416" s="95">
        <v>0</v>
      </c>
      <c r="BG416" s="95">
        <v>0</v>
      </c>
      <c r="BH416" s="95">
        <v>0</v>
      </c>
      <c r="BI416" s="95">
        <v>0</v>
      </c>
      <c r="BJ416" s="95">
        <v>0</v>
      </c>
      <c r="BK416" s="95">
        <v>0</v>
      </c>
      <c r="BL416" s="95">
        <v>0</v>
      </c>
      <c r="BM416" s="95">
        <v>0</v>
      </c>
      <c r="BN416" s="95">
        <v>0</v>
      </c>
      <c r="BO416" s="95">
        <v>0</v>
      </c>
      <c r="BP416" s="95">
        <v>0</v>
      </c>
      <c r="BQ416" s="95">
        <v>0</v>
      </c>
      <c r="BR416" s="121">
        <v>171931</v>
      </c>
      <c r="BS416" s="121">
        <v>0</v>
      </c>
      <c r="BT416" s="121">
        <v>0</v>
      </c>
      <c r="BU416" s="121">
        <v>36820</v>
      </c>
      <c r="BV416" s="121">
        <v>0</v>
      </c>
      <c r="BW416" s="121">
        <v>0</v>
      </c>
      <c r="BX416" s="121">
        <v>0</v>
      </c>
      <c r="BY416" s="121">
        <v>0</v>
      </c>
      <c r="BZ416" s="121">
        <v>0</v>
      </c>
      <c r="CA416" s="121">
        <v>0</v>
      </c>
      <c r="CB416" s="121">
        <v>0</v>
      </c>
      <c r="CC416" s="121">
        <v>0</v>
      </c>
      <c r="CD416" s="121">
        <v>46600</v>
      </c>
      <c r="CE416" s="121">
        <v>0</v>
      </c>
      <c r="CF416" s="121">
        <v>0</v>
      </c>
      <c r="CG416" s="121">
        <v>0</v>
      </c>
      <c r="CH416" s="121">
        <v>0</v>
      </c>
      <c r="CI416" s="121">
        <v>0</v>
      </c>
      <c r="CJ416" s="121">
        <v>0</v>
      </c>
      <c r="CK416" s="121">
        <v>0</v>
      </c>
      <c r="CL416" s="121">
        <v>0</v>
      </c>
      <c r="CM416" s="87" t="s">
        <v>400</v>
      </c>
      <c r="CN416" s="87" t="s">
        <v>401</v>
      </c>
      <c r="CO416" s="87" t="s">
        <v>1385</v>
      </c>
      <c r="CP416" s="87" t="s">
        <v>2244</v>
      </c>
      <c r="CQ416" s="87" t="s">
        <v>1384</v>
      </c>
      <c r="CR416" s="87" t="s">
        <v>2372</v>
      </c>
      <c r="CS416" s="87">
        <v>8</v>
      </c>
      <c r="CT416" s="87" t="s">
        <v>1412</v>
      </c>
      <c r="CV416" s="87" t="s">
        <v>2183</v>
      </c>
      <c r="CY416" s="87">
        <v>16</v>
      </c>
    </row>
    <row r="417" spans="1:103" ht="13.2" customHeight="1" x14ac:dyDescent="0.25">
      <c r="A417" s="93" t="s">
        <v>402</v>
      </c>
      <c r="B417" s="94" t="s">
        <v>403</v>
      </c>
      <c r="C417" s="95">
        <v>421950</v>
      </c>
      <c r="D417" s="95">
        <v>0</v>
      </c>
      <c r="E417" s="95">
        <v>0</v>
      </c>
      <c r="F417" s="95">
        <v>0</v>
      </c>
      <c r="G417" s="95">
        <v>500</v>
      </c>
      <c r="H417" s="95">
        <v>0</v>
      </c>
      <c r="I417" s="95">
        <v>0</v>
      </c>
      <c r="J417" s="95">
        <v>0</v>
      </c>
      <c r="K417" s="95">
        <v>0</v>
      </c>
      <c r="L417" s="95">
        <v>0</v>
      </c>
      <c r="M417" s="95">
        <v>13200</v>
      </c>
      <c r="N417" s="95">
        <v>0</v>
      </c>
      <c r="O417" s="95">
        <v>181481</v>
      </c>
      <c r="P417" s="95">
        <v>0</v>
      </c>
      <c r="Q417" s="95">
        <v>0</v>
      </c>
      <c r="R417" s="95">
        <v>13320</v>
      </c>
      <c r="S417" s="95">
        <v>0</v>
      </c>
      <c r="T417" s="95">
        <v>0</v>
      </c>
      <c r="U417" s="95">
        <v>0</v>
      </c>
      <c r="V417" s="95">
        <v>0</v>
      </c>
      <c r="W417" s="95">
        <v>0</v>
      </c>
      <c r="X417" s="95">
        <v>0</v>
      </c>
      <c r="Y417" s="95">
        <v>0</v>
      </c>
      <c r="Z417" s="95">
        <v>0</v>
      </c>
      <c r="AA417" s="95">
        <v>0</v>
      </c>
      <c r="AB417" s="95">
        <v>0</v>
      </c>
      <c r="AC417" s="95">
        <v>0</v>
      </c>
      <c r="AD417" s="95">
        <v>0</v>
      </c>
      <c r="AE417" s="95">
        <v>0</v>
      </c>
      <c r="AF417" s="95">
        <v>0</v>
      </c>
      <c r="AG417" s="95">
        <v>0</v>
      </c>
      <c r="AH417" s="95">
        <v>0</v>
      </c>
      <c r="AI417" s="95">
        <v>26933</v>
      </c>
      <c r="AJ417" s="95">
        <v>0</v>
      </c>
      <c r="AK417" s="95">
        <v>2569914</v>
      </c>
      <c r="AL417" s="95">
        <v>63580</v>
      </c>
      <c r="AM417" s="95">
        <v>0</v>
      </c>
      <c r="AN417" s="95">
        <v>0</v>
      </c>
      <c r="AO417" s="95">
        <v>0</v>
      </c>
      <c r="AP417" s="95">
        <v>0</v>
      </c>
      <c r="AQ417" s="95">
        <v>0</v>
      </c>
      <c r="AR417" s="95">
        <v>2130</v>
      </c>
      <c r="AS417" s="95">
        <v>0</v>
      </c>
      <c r="AT417" s="95">
        <v>0</v>
      </c>
      <c r="AU417" s="95">
        <v>0</v>
      </c>
      <c r="AV417" s="95">
        <v>0</v>
      </c>
      <c r="AW417" s="95">
        <v>0</v>
      </c>
      <c r="AX417" s="95">
        <v>0</v>
      </c>
      <c r="AY417" s="95">
        <v>0</v>
      </c>
      <c r="AZ417" s="95">
        <v>0</v>
      </c>
      <c r="BA417" s="95">
        <v>0</v>
      </c>
      <c r="BB417" s="95">
        <v>0</v>
      </c>
      <c r="BC417" s="95">
        <v>481425</v>
      </c>
      <c r="BD417" s="95">
        <v>21960</v>
      </c>
      <c r="BE417" s="95">
        <v>42050</v>
      </c>
      <c r="BF417" s="95">
        <v>350</v>
      </c>
      <c r="BG417" s="95">
        <v>141802.25</v>
      </c>
      <c r="BH417" s="95">
        <v>0</v>
      </c>
      <c r="BI417" s="95">
        <v>0</v>
      </c>
      <c r="BJ417" s="95">
        <v>0</v>
      </c>
      <c r="BK417" s="95">
        <v>0</v>
      </c>
      <c r="BL417" s="95">
        <v>24505</v>
      </c>
      <c r="BM417" s="95">
        <v>0</v>
      </c>
      <c r="BN417" s="95">
        <v>0</v>
      </c>
      <c r="BO417" s="95">
        <v>0</v>
      </c>
      <c r="BP417" s="95">
        <v>0</v>
      </c>
      <c r="BQ417" s="95">
        <v>1140</v>
      </c>
      <c r="BR417" s="121">
        <v>14500</v>
      </c>
      <c r="BS417" s="121">
        <v>0</v>
      </c>
      <c r="BT417" s="121">
        <v>0</v>
      </c>
      <c r="BU417" s="121">
        <v>0</v>
      </c>
      <c r="BV417" s="95">
        <v>0</v>
      </c>
      <c r="BW417" s="121">
        <v>0</v>
      </c>
      <c r="BX417" s="121">
        <v>0</v>
      </c>
      <c r="BY417" s="121">
        <v>0</v>
      </c>
      <c r="BZ417" s="121">
        <v>0</v>
      </c>
      <c r="CA417" s="121">
        <v>0</v>
      </c>
      <c r="CB417" s="121">
        <v>0</v>
      </c>
      <c r="CC417" s="121">
        <v>0</v>
      </c>
      <c r="CD417" s="121">
        <v>0</v>
      </c>
      <c r="CE417" s="121">
        <v>0</v>
      </c>
      <c r="CF417" s="121">
        <v>4190</v>
      </c>
      <c r="CG417" s="121">
        <v>0</v>
      </c>
      <c r="CH417" s="121">
        <v>0</v>
      </c>
      <c r="CI417" s="121">
        <v>0</v>
      </c>
      <c r="CJ417" s="121">
        <v>5725</v>
      </c>
      <c r="CK417" s="121">
        <v>0</v>
      </c>
      <c r="CL417" s="121">
        <v>0</v>
      </c>
      <c r="CM417" s="87" t="s">
        <v>402</v>
      </c>
      <c r="CN417" s="87" t="s">
        <v>403</v>
      </c>
      <c r="CO417" s="87" t="s">
        <v>1385</v>
      </c>
      <c r="CP417" s="87" t="s">
        <v>2244</v>
      </c>
      <c r="CQ417" s="87" t="s">
        <v>1386</v>
      </c>
      <c r="CR417" s="87" t="s">
        <v>2373</v>
      </c>
      <c r="CS417" s="87">
        <v>8</v>
      </c>
      <c r="CT417" s="87" t="s">
        <v>1411</v>
      </c>
      <c r="CV417" s="87" t="s">
        <v>2183</v>
      </c>
      <c r="CY417" s="87">
        <v>17</v>
      </c>
    </row>
    <row r="418" spans="1:103" ht="13.2" customHeight="1" x14ac:dyDescent="0.25">
      <c r="A418" s="93" t="s">
        <v>404</v>
      </c>
      <c r="B418" s="94" t="s">
        <v>405</v>
      </c>
      <c r="C418" s="95">
        <v>1927795</v>
      </c>
      <c r="D418" s="95">
        <v>0</v>
      </c>
      <c r="E418" s="95">
        <v>0</v>
      </c>
      <c r="F418" s="95">
        <v>0</v>
      </c>
      <c r="G418" s="95">
        <v>0</v>
      </c>
      <c r="H418" s="95">
        <v>0</v>
      </c>
      <c r="I418" s="95">
        <v>0</v>
      </c>
      <c r="J418" s="95">
        <v>0</v>
      </c>
      <c r="K418" s="95">
        <v>0</v>
      </c>
      <c r="L418" s="95">
        <v>0</v>
      </c>
      <c r="M418" s="95">
        <v>0</v>
      </c>
      <c r="N418" s="95">
        <v>0</v>
      </c>
      <c r="O418" s="95">
        <v>11565</v>
      </c>
      <c r="P418" s="95">
        <v>0</v>
      </c>
      <c r="Q418" s="95">
        <v>0</v>
      </c>
      <c r="R418" s="95">
        <v>12330</v>
      </c>
      <c r="S418" s="95">
        <v>0</v>
      </c>
      <c r="T418" s="95">
        <v>0</v>
      </c>
      <c r="U418" s="95">
        <v>0</v>
      </c>
      <c r="V418" s="95">
        <v>0</v>
      </c>
      <c r="W418" s="95">
        <v>2681932.2000000002</v>
      </c>
      <c r="X418" s="95">
        <v>0</v>
      </c>
      <c r="Y418" s="95">
        <v>0</v>
      </c>
      <c r="Z418" s="95">
        <v>0</v>
      </c>
      <c r="AA418" s="95">
        <v>0</v>
      </c>
      <c r="AB418" s="95">
        <v>0</v>
      </c>
      <c r="AC418" s="95">
        <v>0</v>
      </c>
      <c r="AD418" s="95">
        <v>9000</v>
      </c>
      <c r="AE418" s="95">
        <v>0</v>
      </c>
      <c r="AF418" s="95">
        <v>0</v>
      </c>
      <c r="AG418" s="95">
        <v>0</v>
      </c>
      <c r="AH418" s="95">
        <v>55005</v>
      </c>
      <c r="AI418" s="95">
        <v>0</v>
      </c>
      <c r="AJ418" s="95">
        <v>0</v>
      </c>
      <c r="AK418" s="95">
        <v>839640</v>
      </c>
      <c r="AL418" s="95">
        <v>0</v>
      </c>
      <c r="AM418" s="95">
        <v>0</v>
      </c>
      <c r="AN418" s="95">
        <v>0</v>
      </c>
      <c r="AO418" s="95">
        <v>0</v>
      </c>
      <c r="AP418" s="95">
        <v>0</v>
      </c>
      <c r="AQ418" s="95">
        <v>0</v>
      </c>
      <c r="AR418" s="95">
        <v>0</v>
      </c>
      <c r="AS418" s="95">
        <v>0</v>
      </c>
      <c r="AT418" s="95">
        <v>0</v>
      </c>
      <c r="AU418" s="95">
        <v>0</v>
      </c>
      <c r="AV418" s="95">
        <v>0</v>
      </c>
      <c r="AW418" s="95">
        <v>0</v>
      </c>
      <c r="AX418" s="95">
        <v>0</v>
      </c>
      <c r="AY418" s="95">
        <v>0</v>
      </c>
      <c r="AZ418" s="95">
        <v>800</v>
      </c>
      <c r="BA418" s="95">
        <v>216300</v>
      </c>
      <c r="BB418" s="95">
        <v>0</v>
      </c>
      <c r="BC418" s="95">
        <v>1079625</v>
      </c>
      <c r="BD418" s="95">
        <v>63210</v>
      </c>
      <c r="BE418" s="95">
        <v>0</v>
      </c>
      <c r="BF418" s="95">
        <v>0</v>
      </c>
      <c r="BG418" s="95">
        <v>26780</v>
      </c>
      <c r="BH418" s="95">
        <v>0</v>
      </c>
      <c r="BI418" s="95">
        <v>0</v>
      </c>
      <c r="BJ418" s="95">
        <v>0</v>
      </c>
      <c r="BK418" s="95">
        <v>0</v>
      </c>
      <c r="BL418" s="95">
        <v>1326150</v>
      </c>
      <c r="BM418" s="95">
        <v>0</v>
      </c>
      <c r="BN418" s="95">
        <v>0</v>
      </c>
      <c r="BO418" s="95">
        <v>0</v>
      </c>
      <c r="BP418" s="95">
        <v>0</v>
      </c>
      <c r="BQ418" s="95">
        <v>0</v>
      </c>
      <c r="BR418" s="121">
        <v>1383534</v>
      </c>
      <c r="BS418" s="121">
        <v>0</v>
      </c>
      <c r="BT418" s="121">
        <v>0</v>
      </c>
      <c r="BU418" s="121">
        <v>148545</v>
      </c>
      <c r="BV418" s="121">
        <v>0</v>
      </c>
      <c r="BW418" s="121">
        <v>0</v>
      </c>
      <c r="BX418" s="121">
        <v>0</v>
      </c>
      <c r="BY418" s="121">
        <v>0</v>
      </c>
      <c r="BZ418" s="121">
        <v>0</v>
      </c>
      <c r="CA418" s="121">
        <v>0</v>
      </c>
      <c r="CB418" s="121">
        <v>0</v>
      </c>
      <c r="CC418" s="121">
        <v>0</v>
      </c>
      <c r="CD418" s="121">
        <v>0</v>
      </c>
      <c r="CE418" s="121">
        <v>0</v>
      </c>
      <c r="CF418" s="121">
        <v>0</v>
      </c>
      <c r="CG418" s="121">
        <v>0</v>
      </c>
      <c r="CH418" s="121">
        <v>0</v>
      </c>
      <c r="CI418" s="121">
        <v>0</v>
      </c>
      <c r="CJ418" s="121">
        <v>0</v>
      </c>
      <c r="CK418" s="121">
        <v>0</v>
      </c>
      <c r="CL418" s="121">
        <v>0</v>
      </c>
      <c r="CM418" s="87" t="s">
        <v>404</v>
      </c>
      <c r="CN418" s="87" t="s">
        <v>405</v>
      </c>
      <c r="CO418" s="87" t="s">
        <v>1385</v>
      </c>
      <c r="CP418" s="87" t="s">
        <v>2244</v>
      </c>
      <c r="CQ418" s="87" t="s">
        <v>1384</v>
      </c>
      <c r="CR418" s="87" t="s">
        <v>2372</v>
      </c>
      <c r="CS418" s="87">
        <v>8</v>
      </c>
      <c r="CT418" s="87" t="s">
        <v>1412</v>
      </c>
      <c r="CV418" s="87" t="s">
        <v>2183</v>
      </c>
      <c r="CY418" s="87">
        <v>18</v>
      </c>
    </row>
    <row r="419" spans="1:103" ht="13.2" customHeight="1" x14ac:dyDescent="0.25">
      <c r="A419" s="93" t="s">
        <v>406</v>
      </c>
      <c r="B419" s="94" t="s">
        <v>407</v>
      </c>
      <c r="C419" s="95">
        <v>143970</v>
      </c>
      <c r="D419" s="95">
        <v>0</v>
      </c>
      <c r="E419" s="95">
        <v>4110</v>
      </c>
      <c r="F419" s="95">
        <v>0</v>
      </c>
      <c r="G419" s="95">
        <v>27560</v>
      </c>
      <c r="H419" s="95">
        <v>0</v>
      </c>
      <c r="I419" s="95">
        <v>0</v>
      </c>
      <c r="J419" s="95">
        <v>0</v>
      </c>
      <c r="K419" s="95">
        <v>0</v>
      </c>
      <c r="L419" s="95">
        <v>0</v>
      </c>
      <c r="M419" s="95">
        <v>0</v>
      </c>
      <c r="N419" s="95">
        <v>0</v>
      </c>
      <c r="O419" s="95">
        <v>18070</v>
      </c>
      <c r="P419" s="95">
        <v>0</v>
      </c>
      <c r="Q419" s="95">
        <v>0</v>
      </c>
      <c r="R419" s="95">
        <v>0</v>
      </c>
      <c r="S419" s="95">
        <v>1130</v>
      </c>
      <c r="T419" s="95">
        <v>3375</v>
      </c>
      <c r="U419" s="95">
        <v>0</v>
      </c>
      <c r="V419" s="95">
        <v>0</v>
      </c>
      <c r="W419" s="95">
        <v>698500</v>
      </c>
      <c r="X419" s="95">
        <v>90180</v>
      </c>
      <c r="Y419" s="95">
        <v>5750</v>
      </c>
      <c r="Z419" s="95">
        <v>210</v>
      </c>
      <c r="AA419" s="95">
        <v>0</v>
      </c>
      <c r="AB419" s="95">
        <v>0</v>
      </c>
      <c r="AC419" s="95">
        <v>0</v>
      </c>
      <c r="AD419" s="95">
        <v>1080</v>
      </c>
      <c r="AE419" s="95">
        <v>0</v>
      </c>
      <c r="AF419" s="95">
        <v>0</v>
      </c>
      <c r="AG419" s="95">
        <v>0</v>
      </c>
      <c r="AH419" s="95">
        <v>9960</v>
      </c>
      <c r="AI419" s="95">
        <v>0</v>
      </c>
      <c r="AJ419" s="95">
        <v>0</v>
      </c>
      <c r="AK419" s="95">
        <v>669035</v>
      </c>
      <c r="AL419" s="95">
        <v>0</v>
      </c>
      <c r="AM419" s="95">
        <v>0</v>
      </c>
      <c r="AN419" s="95">
        <v>0</v>
      </c>
      <c r="AO419" s="95">
        <v>12890</v>
      </c>
      <c r="AP419" s="95">
        <v>62135</v>
      </c>
      <c r="AQ419" s="95">
        <v>0</v>
      </c>
      <c r="AR419" s="95">
        <v>4600</v>
      </c>
      <c r="AS419" s="95">
        <v>0</v>
      </c>
      <c r="AT419" s="95">
        <v>0</v>
      </c>
      <c r="AU419" s="95">
        <v>0</v>
      </c>
      <c r="AV419" s="95">
        <v>0</v>
      </c>
      <c r="AW419" s="95">
        <v>240</v>
      </c>
      <c r="AX419" s="95">
        <v>0</v>
      </c>
      <c r="AY419" s="95">
        <v>0</v>
      </c>
      <c r="AZ419" s="95">
        <v>0</v>
      </c>
      <c r="BA419" s="95">
        <v>215460</v>
      </c>
      <c r="BB419" s="95">
        <v>0</v>
      </c>
      <c r="BC419" s="95">
        <v>322974.5</v>
      </c>
      <c r="BD419" s="95">
        <v>0</v>
      </c>
      <c r="BE419" s="95">
        <v>0</v>
      </c>
      <c r="BF419" s="95">
        <v>7510</v>
      </c>
      <c r="BG419" s="95">
        <v>167150</v>
      </c>
      <c r="BH419" s="95">
        <v>0</v>
      </c>
      <c r="BI419" s="95">
        <v>0</v>
      </c>
      <c r="BJ419" s="95">
        <v>0</v>
      </c>
      <c r="BK419" s="95">
        <v>0</v>
      </c>
      <c r="BL419" s="95">
        <v>21660</v>
      </c>
      <c r="BM419" s="95">
        <v>0</v>
      </c>
      <c r="BN419" s="95">
        <v>0</v>
      </c>
      <c r="BO419" s="95">
        <v>122830</v>
      </c>
      <c r="BP419" s="95">
        <v>0</v>
      </c>
      <c r="BQ419" s="95">
        <v>0</v>
      </c>
      <c r="BR419" s="121">
        <v>0</v>
      </c>
      <c r="BS419" s="95">
        <v>0</v>
      </c>
      <c r="BT419" s="95">
        <v>36480</v>
      </c>
      <c r="BU419" s="95">
        <v>0</v>
      </c>
      <c r="BV419" s="95">
        <v>0</v>
      </c>
      <c r="BW419" s="121">
        <v>14100</v>
      </c>
      <c r="BX419" s="95">
        <v>0</v>
      </c>
      <c r="BY419" s="95">
        <v>0</v>
      </c>
      <c r="BZ419" s="95">
        <v>0</v>
      </c>
      <c r="CA419" s="95">
        <v>0</v>
      </c>
      <c r="CB419" s="95">
        <v>0</v>
      </c>
      <c r="CC419" s="95">
        <v>0</v>
      </c>
      <c r="CD419" s="95">
        <v>0</v>
      </c>
      <c r="CE419" s="95">
        <v>2000</v>
      </c>
      <c r="CF419" s="95">
        <v>18300</v>
      </c>
      <c r="CG419" s="95">
        <v>0</v>
      </c>
      <c r="CH419" s="121">
        <v>0</v>
      </c>
      <c r="CI419" s="95">
        <v>0</v>
      </c>
      <c r="CJ419" s="121">
        <v>0</v>
      </c>
      <c r="CK419" s="95">
        <v>0</v>
      </c>
      <c r="CL419" s="95">
        <v>0</v>
      </c>
      <c r="CM419" s="87" t="s">
        <v>406</v>
      </c>
      <c r="CN419" s="87" t="s">
        <v>407</v>
      </c>
      <c r="CO419" s="87" t="s">
        <v>1388</v>
      </c>
      <c r="CP419" s="87" t="s">
        <v>2245</v>
      </c>
      <c r="CQ419" s="87" t="s">
        <v>1387</v>
      </c>
      <c r="CR419" s="87" t="s">
        <v>2374</v>
      </c>
      <c r="CS419" s="87">
        <v>4</v>
      </c>
      <c r="CT419" s="87" t="s">
        <v>1402</v>
      </c>
      <c r="CV419" s="87" t="s">
        <v>2184</v>
      </c>
      <c r="CY419" s="87">
        <v>19</v>
      </c>
    </row>
    <row r="420" spans="1:103" ht="13.2" customHeight="1" x14ac:dyDescent="0.25">
      <c r="A420" s="93" t="s">
        <v>408</v>
      </c>
      <c r="B420" s="94" t="s">
        <v>409</v>
      </c>
      <c r="C420" s="95">
        <v>0</v>
      </c>
      <c r="D420" s="95">
        <v>23650</v>
      </c>
      <c r="E420" s="95">
        <v>32650</v>
      </c>
      <c r="F420" s="95">
        <v>19800</v>
      </c>
      <c r="G420" s="95">
        <v>7600</v>
      </c>
      <c r="H420" s="95">
        <v>28700</v>
      </c>
      <c r="I420" s="95">
        <v>12800</v>
      </c>
      <c r="J420" s="95">
        <v>25450</v>
      </c>
      <c r="K420" s="95">
        <v>37550</v>
      </c>
      <c r="L420" s="95">
        <v>26700</v>
      </c>
      <c r="M420" s="95">
        <v>110650</v>
      </c>
      <c r="N420" s="95">
        <v>9950</v>
      </c>
      <c r="O420" s="95">
        <v>72450</v>
      </c>
      <c r="P420" s="95">
        <v>31500</v>
      </c>
      <c r="Q420" s="95">
        <v>25500</v>
      </c>
      <c r="R420" s="95">
        <v>0</v>
      </c>
      <c r="S420" s="95">
        <v>4550</v>
      </c>
      <c r="T420" s="95">
        <v>20900</v>
      </c>
      <c r="U420" s="95">
        <v>9200</v>
      </c>
      <c r="V420" s="95">
        <v>11200</v>
      </c>
      <c r="W420" s="95">
        <v>252650</v>
      </c>
      <c r="X420" s="95">
        <v>34500</v>
      </c>
      <c r="Y420" s="95">
        <v>40850</v>
      </c>
      <c r="Z420" s="95">
        <v>56800</v>
      </c>
      <c r="AA420" s="95">
        <v>11050</v>
      </c>
      <c r="AB420" s="95">
        <v>17950</v>
      </c>
      <c r="AC420" s="95">
        <v>78300</v>
      </c>
      <c r="AD420" s="95">
        <v>63150</v>
      </c>
      <c r="AE420" s="95">
        <v>73600</v>
      </c>
      <c r="AF420" s="95">
        <v>28900</v>
      </c>
      <c r="AG420" s="95">
        <v>24700</v>
      </c>
      <c r="AH420" s="95">
        <v>25900</v>
      </c>
      <c r="AI420" s="95">
        <v>17300</v>
      </c>
      <c r="AJ420" s="95">
        <v>53350</v>
      </c>
      <c r="AK420" s="95">
        <v>388100</v>
      </c>
      <c r="AL420" s="95">
        <v>0</v>
      </c>
      <c r="AM420" s="95">
        <v>24550</v>
      </c>
      <c r="AN420" s="95">
        <v>15300</v>
      </c>
      <c r="AO420" s="95">
        <v>66800</v>
      </c>
      <c r="AP420" s="95">
        <v>52550</v>
      </c>
      <c r="AQ420" s="95">
        <v>9950</v>
      </c>
      <c r="AR420" s="95">
        <v>52150</v>
      </c>
      <c r="AS420" s="95">
        <v>25100</v>
      </c>
      <c r="AT420" s="95">
        <v>65800</v>
      </c>
      <c r="AU420" s="95">
        <v>41300</v>
      </c>
      <c r="AV420" s="95">
        <v>42150</v>
      </c>
      <c r="AW420" s="95">
        <v>4800</v>
      </c>
      <c r="AX420" s="95">
        <v>4050</v>
      </c>
      <c r="AY420" s="95">
        <v>7500</v>
      </c>
      <c r="AZ420" s="95">
        <v>7000</v>
      </c>
      <c r="BA420" s="95">
        <v>145850</v>
      </c>
      <c r="BB420" s="95">
        <v>9600</v>
      </c>
      <c r="BC420" s="95">
        <v>58800</v>
      </c>
      <c r="BD420" s="95">
        <v>96800</v>
      </c>
      <c r="BE420" s="95">
        <v>4450</v>
      </c>
      <c r="BF420" s="95">
        <v>0</v>
      </c>
      <c r="BG420" s="95">
        <v>23200</v>
      </c>
      <c r="BH420" s="95">
        <v>32600</v>
      </c>
      <c r="BI420" s="95">
        <v>4200</v>
      </c>
      <c r="BJ420" s="95">
        <v>9650</v>
      </c>
      <c r="BK420" s="95">
        <v>20300</v>
      </c>
      <c r="BL420" s="95">
        <v>169200</v>
      </c>
      <c r="BM420" s="95">
        <v>36200</v>
      </c>
      <c r="BN420" s="95">
        <v>35050</v>
      </c>
      <c r="BO420" s="95">
        <v>19600</v>
      </c>
      <c r="BP420" s="95">
        <v>40850</v>
      </c>
      <c r="BQ420" s="95">
        <v>15450</v>
      </c>
      <c r="BR420" s="121">
        <v>299400</v>
      </c>
      <c r="BS420" s="95">
        <v>17950</v>
      </c>
      <c r="BT420" s="95">
        <v>37700</v>
      </c>
      <c r="BU420" s="95">
        <v>147000</v>
      </c>
      <c r="BV420" s="95">
        <v>0</v>
      </c>
      <c r="BW420" s="95">
        <v>43900</v>
      </c>
      <c r="BX420" s="95">
        <v>60950</v>
      </c>
      <c r="BY420" s="95">
        <v>37200</v>
      </c>
      <c r="BZ420" s="95">
        <v>33950</v>
      </c>
      <c r="CA420" s="121">
        <v>25700</v>
      </c>
      <c r="CB420" s="95">
        <v>5800</v>
      </c>
      <c r="CC420" s="121">
        <v>38450</v>
      </c>
      <c r="CD420" s="95">
        <v>12700</v>
      </c>
      <c r="CE420" s="121">
        <v>31150</v>
      </c>
      <c r="CF420" s="95">
        <v>35650</v>
      </c>
      <c r="CG420" s="95">
        <v>22000</v>
      </c>
      <c r="CH420" s="95">
        <v>23400</v>
      </c>
      <c r="CI420" s="95">
        <v>24650</v>
      </c>
      <c r="CJ420" s="121">
        <v>49650</v>
      </c>
      <c r="CK420" s="95">
        <v>7400</v>
      </c>
      <c r="CL420" s="121">
        <v>3700</v>
      </c>
      <c r="CM420" s="87" t="s">
        <v>408</v>
      </c>
      <c r="CN420" s="87" t="s">
        <v>409</v>
      </c>
      <c r="CO420" s="87" t="s">
        <v>1390</v>
      </c>
      <c r="CP420" s="87" t="s">
        <v>2246</v>
      </c>
      <c r="CQ420" s="87" t="s">
        <v>1389</v>
      </c>
      <c r="CR420" s="87" t="s">
        <v>2246</v>
      </c>
      <c r="CS420" s="87">
        <v>162</v>
      </c>
      <c r="CT420" s="87" t="s">
        <v>1401</v>
      </c>
      <c r="CV420" s="87" t="s">
        <v>2185</v>
      </c>
      <c r="CY420" s="87">
        <v>20</v>
      </c>
    </row>
    <row r="421" spans="1:103" ht="13.2" customHeight="1" x14ac:dyDescent="0.25">
      <c r="A421" s="93" t="s">
        <v>410</v>
      </c>
      <c r="B421" s="94" t="s">
        <v>411</v>
      </c>
      <c r="C421" s="95">
        <v>3226813.12</v>
      </c>
      <c r="D421" s="95">
        <v>562028.66</v>
      </c>
      <c r="E421" s="95">
        <v>61868.52</v>
      </c>
      <c r="F421" s="95">
        <v>0</v>
      </c>
      <c r="G421" s="95">
        <v>684562.16</v>
      </c>
      <c r="H421" s="95">
        <v>773066.39</v>
      </c>
      <c r="I421" s="95">
        <v>6305.47</v>
      </c>
      <c r="J421" s="95">
        <v>2250585.5699999998</v>
      </c>
      <c r="K421" s="95">
        <v>2804790.32</v>
      </c>
      <c r="L421" s="95">
        <v>852532.68</v>
      </c>
      <c r="M421" s="95">
        <v>37850</v>
      </c>
      <c r="N421" s="95">
        <v>159391.89000000001</v>
      </c>
      <c r="O421" s="95">
        <v>105079.3</v>
      </c>
      <c r="P421" s="95">
        <v>50779.73</v>
      </c>
      <c r="Q421" s="95">
        <v>15653.87</v>
      </c>
      <c r="R421" s="95">
        <v>0</v>
      </c>
      <c r="S421" s="95">
        <v>0</v>
      </c>
      <c r="T421" s="95">
        <v>178329.59</v>
      </c>
      <c r="U421" s="95">
        <v>315594.14</v>
      </c>
      <c r="V421" s="95">
        <v>97936.03</v>
      </c>
      <c r="W421" s="95">
        <v>903245.32</v>
      </c>
      <c r="X421" s="95">
        <v>0</v>
      </c>
      <c r="Y421" s="95">
        <v>0</v>
      </c>
      <c r="Z421" s="95">
        <v>108736</v>
      </c>
      <c r="AA421" s="95">
        <v>0</v>
      </c>
      <c r="AB421" s="95">
        <v>241770.06</v>
      </c>
      <c r="AC421" s="95">
        <v>425469.75</v>
      </c>
      <c r="AD421" s="95">
        <v>715336.41</v>
      </c>
      <c r="AE421" s="95">
        <v>54600</v>
      </c>
      <c r="AF421" s="95">
        <v>150956.6</v>
      </c>
      <c r="AG421" s="95">
        <v>0</v>
      </c>
      <c r="AH421" s="95">
        <v>427714.01</v>
      </c>
      <c r="AI421" s="95">
        <v>70632.88</v>
      </c>
      <c r="AJ421" s="95">
        <v>13700</v>
      </c>
      <c r="AK421" s="95">
        <v>8911438.3599999994</v>
      </c>
      <c r="AL421" s="95">
        <v>276963.01</v>
      </c>
      <c r="AM421" s="95">
        <v>29500</v>
      </c>
      <c r="AN421" s="95">
        <v>4503480.4000000004</v>
      </c>
      <c r="AO421" s="95">
        <v>550583.88</v>
      </c>
      <c r="AP421" s="95">
        <v>742734.87</v>
      </c>
      <c r="AQ421" s="95">
        <v>151793.57</v>
      </c>
      <c r="AR421" s="95">
        <v>1965894.34</v>
      </c>
      <c r="AS421" s="95">
        <v>3585</v>
      </c>
      <c r="AT421" s="95">
        <v>142253.01999999999</v>
      </c>
      <c r="AU421" s="95">
        <v>6948.19</v>
      </c>
      <c r="AV421" s="95">
        <v>125750</v>
      </c>
      <c r="AW421" s="95">
        <v>9241.5</v>
      </c>
      <c r="AX421" s="95">
        <v>374175.43</v>
      </c>
      <c r="AY421" s="95">
        <v>547097.81999999995</v>
      </c>
      <c r="AZ421" s="95">
        <v>237643.51</v>
      </c>
      <c r="BA421" s="95">
        <v>2825751.8</v>
      </c>
      <c r="BB421" s="95">
        <v>316165.49</v>
      </c>
      <c r="BC421" s="95">
        <v>11843445.24</v>
      </c>
      <c r="BD421" s="95">
        <v>0</v>
      </c>
      <c r="BE421" s="95">
        <v>0</v>
      </c>
      <c r="BF421" s="95">
        <v>0</v>
      </c>
      <c r="BG421" s="95">
        <v>0</v>
      </c>
      <c r="BH421" s="95">
        <v>249895.23</v>
      </c>
      <c r="BI421" s="95">
        <v>0</v>
      </c>
      <c r="BJ421" s="95">
        <v>0</v>
      </c>
      <c r="BK421" s="95">
        <v>0</v>
      </c>
      <c r="BL421" s="95">
        <v>6179418.1200000001</v>
      </c>
      <c r="BM421" s="95">
        <v>0</v>
      </c>
      <c r="BN421" s="95">
        <v>274450.15999999997</v>
      </c>
      <c r="BO421" s="95">
        <v>65579.12</v>
      </c>
      <c r="BP421" s="95">
        <v>0</v>
      </c>
      <c r="BQ421" s="95">
        <v>0</v>
      </c>
      <c r="BR421" s="95">
        <v>39923545</v>
      </c>
      <c r="BS421" s="95">
        <v>0</v>
      </c>
      <c r="BT421" s="95">
        <v>0</v>
      </c>
      <c r="BU421" s="95">
        <v>6623.44</v>
      </c>
      <c r="BV421" s="95">
        <v>58850</v>
      </c>
      <c r="BW421" s="95">
        <v>416063.55</v>
      </c>
      <c r="BX421" s="95">
        <v>0</v>
      </c>
      <c r="BY421" s="95">
        <v>67827.7</v>
      </c>
      <c r="BZ421" s="95">
        <v>5885</v>
      </c>
      <c r="CA421" s="95">
        <v>456677.42</v>
      </c>
      <c r="CB421" s="95">
        <v>609247.66</v>
      </c>
      <c r="CC421" s="95">
        <v>569535.78</v>
      </c>
      <c r="CD421" s="95">
        <v>1500</v>
      </c>
      <c r="CE421" s="95">
        <v>219112.1</v>
      </c>
      <c r="CF421" s="95">
        <v>324407.27</v>
      </c>
      <c r="CG421" s="95">
        <v>79169.820000000007</v>
      </c>
      <c r="CH421" s="95">
        <v>0</v>
      </c>
      <c r="CI421" s="95">
        <v>159280.73000000001</v>
      </c>
      <c r="CJ421" s="95">
        <v>90296.27</v>
      </c>
      <c r="CK421" s="95">
        <v>207785.45</v>
      </c>
      <c r="CL421" s="95">
        <v>0</v>
      </c>
      <c r="CM421" s="87" t="s">
        <v>410</v>
      </c>
      <c r="CN421" s="87" t="s">
        <v>411</v>
      </c>
      <c r="CO421" s="87" t="s">
        <v>1385</v>
      </c>
      <c r="CP421" s="87" t="s">
        <v>2244</v>
      </c>
      <c r="CQ421" s="87" t="s">
        <v>1384</v>
      </c>
      <c r="CR421" s="87" t="s">
        <v>2372</v>
      </c>
      <c r="CS421" s="87">
        <v>8</v>
      </c>
      <c r="CT421" s="87" t="s">
        <v>1413</v>
      </c>
      <c r="CV421" s="87" t="s">
        <v>2183</v>
      </c>
      <c r="CY421" s="87">
        <v>21</v>
      </c>
    </row>
    <row r="422" spans="1:103" ht="13.2" customHeight="1" x14ac:dyDescent="0.25">
      <c r="A422" s="93" t="s">
        <v>412</v>
      </c>
      <c r="B422" s="94" t="s">
        <v>413</v>
      </c>
      <c r="C422" s="95">
        <v>0</v>
      </c>
      <c r="D422" s="95">
        <v>0</v>
      </c>
      <c r="E422" s="95">
        <v>0</v>
      </c>
      <c r="F422" s="95">
        <v>0</v>
      </c>
      <c r="G422" s="95">
        <v>0</v>
      </c>
      <c r="H422" s="95">
        <v>0</v>
      </c>
      <c r="I422" s="95">
        <v>0</v>
      </c>
      <c r="J422" s="95">
        <v>1266</v>
      </c>
      <c r="K422" s="95">
        <v>0</v>
      </c>
      <c r="L422" s="95">
        <v>0</v>
      </c>
      <c r="M422" s="95">
        <v>1780</v>
      </c>
      <c r="N422" s="95">
        <v>0</v>
      </c>
      <c r="O422" s="95">
        <v>0</v>
      </c>
      <c r="P422" s="95">
        <v>0</v>
      </c>
      <c r="Q422" s="95">
        <v>0</v>
      </c>
      <c r="R422" s="95">
        <v>0</v>
      </c>
      <c r="S422" s="95">
        <v>163</v>
      </c>
      <c r="T422" s="95">
        <v>0</v>
      </c>
      <c r="U422" s="95">
        <v>0</v>
      </c>
      <c r="V422" s="95">
        <v>5000</v>
      </c>
      <c r="W422" s="95">
        <v>5899.14</v>
      </c>
      <c r="X422" s="95">
        <v>0</v>
      </c>
      <c r="Y422" s="95">
        <v>0</v>
      </c>
      <c r="Z422" s="95">
        <v>0</v>
      </c>
      <c r="AA422" s="95">
        <v>0</v>
      </c>
      <c r="AB422" s="95">
        <v>0</v>
      </c>
      <c r="AC422" s="95">
        <v>0</v>
      </c>
      <c r="AD422" s="95">
        <v>0</v>
      </c>
      <c r="AE422" s="95">
        <v>0</v>
      </c>
      <c r="AF422" s="95">
        <v>0</v>
      </c>
      <c r="AG422" s="95">
        <v>0</v>
      </c>
      <c r="AH422" s="95">
        <v>0</v>
      </c>
      <c r="AI422" s="95">
        <v>0</v>
      </c>
      <c r="AJ422" s="95">
        <v>1570</v>
      </c>
      <c r="AK422" s="95">
        <v>38348</v>
      </c>
      <c r="AL422" s="95">
        <v>0</v>
      </c>
      <c r="AM422" s="95">
        <v>0</v>
      </c>
      <c r="AN422" s="95">
        <v>0</v>
      </c>
      <c r="AO422" s="95">
        <v>0</v>
      </c>
      <c r="AP422" s="95">
        <v>0</v>
      </c>
      <c r="AQ422" s="95">
        <v>0</v>
      </c>
      <c r="AR422" s="95">
        <v>0</v>
      </c>
      <c r="AS422" s="95">
        <v>0</v>
      </c>
      <c r="AT422" s="95">
        <v>0</v>
      </c>
      <c r="AU422" s="95">
        <v>0</v>
      </c>
      <c r="AV422" s="95">
        <v>0</v>
      </c>
      <c r="AW422" s="95">
        <v>1070</v>
      </c>
      <c r="AX422" s="95">
        <v>0</v>
      </c>
      <c r="AY422" s="95">
        <v>0</v>
      </c>
      <c r="AZ422" s="95">
        <v>0</v>
      </c>
      <c r="BA422" s="95">
        <v>80</v>
      </c>
      <c r="BB422" s="95">
        <v>0</v>
      </c>
      <c r="BC422" s="95">
        <v>262681.5</v>
      </c>
      <c r="BD422" s="95">
        <v>0</v>
      </c>
      <c r="BE422" s="95">
        <v>0</v>
      </c>
      <c r="BF422" s="95">
        <v>0</v>
      </c>
      <c r="BG422" s="95">
        <v>11155.5</v>
      </c>
      <c r="BH422" s="95">
        <v>0</v>
      </c>
      <c r="BI422" s="95">
        <v>0</v>
      </c>
      <c r="BJ422" s="95">
        <v>0</v>
      </c>
      <c r="BK422" s="95">
        <v>0</v>
      </c>
      <c r="BL422" s="95">
        <v>0</v>
      </c>
      <c r="BM422" s="95">
        <v>0</v>
      </c>
      <c r="BN422" s="95">
        <v>0</v>
      </c>
      <c r="BO422" s="95">
        <v>0</v>
      </c>
      <c r="BP422" s="95">
        <v>0</v>
      </c>
      <c r="BQ422" s="95">
        <v>0</v>
      </c>
      <c r="BR422" s="95">
        <v>105877.25</v>
      </c>
      <c r="BS422" s="121">
        <v>0</v>
      </c>
      <c r="BT422" s="121">
        <v>0</v>
      </c>
      <c r="BU422" s="121">
        <v>0</v>
      </c>
      <c r="BV422" s="95">
        <v>0</v>
      </c>
      <c r="BW422" s="121">
        <v>0</v>
      </c>
      <c r="BX422" s="121">
        <v>0</v>
      </c>
      <c r="BY422" s="121">
        <v>0</v>
      </c>
      <c r="BZ422" s="121">
        <v>0</v>
      </c>
      <c r="CA422" s="121">
        <v>0</v>
      </c>
      <c r="CB422" s="95">
        <v>0</v>
      </c>
      <c r="CC422" s="121">
        <v>0</v>
      </c>
      <c r="CD422" s="121">
        <v>22337</v>
      </c>
      <c r="CE422" s="121">
        <v>0</v>
      </c>
      <c r="CF422" s="95">
        <v>0</v>
      </c>
      <c r="CG422" s="95">
        <v>0</v>
      </c>
      <c r="CH422" s="121">
        <v>0</v>
      </c>
      <c r="CI422" s="95">
        <v>0</v>
      </c>
      <c r="CJ422" s="121">
        <v>0</v>
      </c>
      <c r="CK422" s="121">
        <v>0</v>
      </c>
      <c r="CL422" s="95">
        <v>0</v>
      </c>
      <c r="CM422" s="87" t="s">
        <v>412</v>
      </c>
      <c r="CN422" s="87" t="s">
        <v>413</v>
      </c>
      <c r="CO422" s="87" t="s">
        <v>1392</v>
      </c>
      <c r="CP422" s="87" t="s">
        <v>2247</v>
      </c>
      <c r="CQ422" s="87" t="s">
        <v>1391</v>
      </c>
      <c r="CR422" s="87" t="s">
        <v>2375</v>
      </c>
      <c r="CS422" s="87">
        <v>162</v>
      </c>
      <c r="CT422" s="87" t="s">
        <v>1401</v>
      </c>
      <c r="CV422" s="87" t="s">
        <v>2186</v>
      </c>
      <c r="CY422" s="87">
        <v>22</v>
      </c>
    </row>
    <row r="423" spans="1:103" ht="13.2" customHeight="1" x14ac:dyDescent="0.25">
      <c r="A423" s="93" t="s">
        <v>414</v>
      </c>
      <c r="B423" s="94" t="s">
        <v>415</v>
      </c>
      <c r="C423" s="95">
        <v>316773.5</v>
      </c>
      <c r="D423" s="95">
        <v>0</v>
      </c>
      <c r="E423" s="95">
        <v>0</v>
      </c>
      <c r="F423" s="95">
        <v>7419</v>
      </c>
      <c r="G423" s="95">
        <v>3490</v>
      </c>
      <c r="H423" s="95">
        <v>4420</v>
      </c>
      <c r="I423" s="95">
        <v>1526.25</v>
      </c>
      <c r="J423" s="95">
        <v>20138</v>
      </c>
      <c r="K423" s="95">
        <v>2240</v>
      </c>
      <c r="L423" s="95">
        <v>0</v>
      </c>
      <c r="M423" s="95">
        <v>96779</v>
      </c>
      <c r="N423" s="95">
        <v>0</v>
      </c>
      <c r="O423" s="95">
        <v>291097.25</v>
      </c>
      <c r="P423" s="95">
        <v>0</v>
      </c>
      <c r="Q423" s="95">
        <v>0</v>
      </c>
      <c r="R423" s="95">
        <v>85807</v>
      </c>
      <c r="S423" s="95">
        <v>0</v>
      </c>
      <c r="T423" s="95">
        <v>11770</v>
      </c>
      <c r="U423" s="95">
        <v>0</v>
      </c>
      <c r="V423" s="95">
        <v>6486</v>
      </c>
      <c r="W423" s="95">
        <v>1377510.52</v>
      </c>
      <c r="X423" s="95">
        <v>0</v>
      </c>
      <c r="Y423" s="95">
        <v>0</v>
      </c>
      <c r="Z423" s="95">
        <v>0</v>
      </c>
      <c r="AA423" s="95">
        <v>6156</v>
      </c>
      <c r="AB423" s="95">
        <v>16279</v>
      </c>
      <c r="AC423" s="95">
        <v>0</v>
      </c>
      <c r="AD423" s="95">
        <v>102493</v>
      </c>
      <c r="AE423" s="95">
        <v>0</v>
      </c>
      <c r="AF423" s="95">
        <v>2554</v>
      </c>
      <c r="AG423" s="95">
        <v>0</v>
      </c>
      <c r="AH423" s="95">
        <v>12456</v>
      </c>
      <c r="AI423" s="95">
        <v>0</v>
      </c>
      <c r="AJ423" s="95">
        <v>1500</v>
      </c>
      <c r="AK423" s="95">
        <v>2579663.14</v>
      </c>
      <c r="AL423" s="95">
        <v>0</v>
      </c>
      <c r="AM423" s="95">
        <v>0</v>
      </c>
      <c r="AN423" s="95">
        <v>29989</v>
      </c>
      <c r="AO423" s="95">
        <v>70713</v>
      </c>
      <c r="AP423" s="95">
        <v>0</v>
      </c>
      <c r="AQ423" s="95">
        <v>0</v>
      </c>
      <c r="AR423" s="95">
        <v>116288</v>
      </c>
      <c r="AS423" s="95">
        <v>0</v>
      </c>
      <c r="AT423" s="95">
        <v>0</v>
      </c>
      <c r="AU423" s="95">
        <v>1940.5</v>
      </c>
      <c r="AV423" s="95">
        <v>0</v>
      </c>
      <c r="AW423" s="95">
        <v>0</v>
      </c>
      <c r="AX423" s="95">
        <v>15337.5</v>
      </c>
      <c r="AY423" s="95">
        <v>0</v>
      </c>
      <c r="AZ423" s="95">
        <v>0</v>
      </c>
      <c r="BA423" s="95">
        <v>369099.5</v>
      </c>
      <c r="BB423" s="95">
        <v>18563</v>
      </c>
      <c r="BC423" s="95">
        <v>628639.5</v>
      </c>
      <c r="BD423" s="95">
        <v>27806.799999999999</v>
      </c>
      <c r="BE423" s="95">
        <v>0</v>
      </c>
      <c r="BF423" s="95">
        <v>5826</v>
      </c>
      <c r="BG423" s="95">
        <v>1027373.25</v>
      </c>
      <c r="BH423" s="95">
        <v>13228.5</v>
      </c>
      <c r="BI423" s="95">
        <v>0</v>
      </c>
      <c r="BJ423" s="95">
        <v>0</v>
      </c>
      <c r="BK423" s="95">
        <v>0</v>
      </c>
      <c r="BL423" s="95">
        <v>298617.25</v>
      </c>
      <c r="BM423" s="95">
        <v>0</v>
      </c>
      <c r="BN423" s="95">
        <v>8338</v>
      </c>
      <c r="BO423" s="95">
        <v>3420</v>
      </c>
      <c r="BP423" s="95">
        <v>0</v>
      </c>
      <c r="BQ423" s="95">
        <v>0</v>
      </c>
      <c r="BR423" s="95">
        <v>2185118.5</v>
      </c>
      <c r="BS423" s="95">
        <v>9314</v>
      </c>
      <c r="BT423" s="95">
        <v>87158.720000000001</v>
      </c>
      <c r="BU423" s="95">
        <v>271936</v>
      </c>
      <c r="BV423" s="95">
        <v>0</v>
      </c>
      <c r="BW423" s="95">
        <v>0</v>
      </c>
      <c r="BX423" s="95">
        <v>41537.25</v>
      </c>
      <c r="BY423" s="95">
        <v>8862</v>
      </c>
      <c r="BZ423" s="95">
        <v>0</v>
      </c>
      <c r="CA423" s="95">
        <v>3415</v>
      </c>
      <c r="CB423" s="95">
        <v>34254</v>
      </c>
      <c r="CC423" s="95">
        <v>12592</v>
      </c>
      <c r="CD423" s="95">
        <v>64063</v>
      </c>
      <c r="CE423" s="95">
        <v>40754.5</v>
      </c>
      <c r="CF423" s="95">
        <v>0</v>
      </c>
      <c r="CG423" s="95">
        <v>0</v>
      </c>
      <c r="CH423" s="95">
        <v>0</v>
      </c>
      <c r="CI423" s="95">
        <v>0</v>
      </c>
      <c r="CJ423" s="121">
        <v>7116.5</v>
      </c>
      <c r="CK423" s="95">
        <v>0</v>
      </c>
      <c r="CL423" s="95">
        <v>0</v>
      </c>
      <c r="CM423" s="87" t="s">
        <v>414</v>
      </c>
      <c r="CN423" s="87" t="s">
        <v>415</v>
      </c>
      <c r="CO423" s="87" t="s">
        <v>1392</v>
      </c>
      <c r="CP423" s="87" t="s">
        <v>2247</v>
      </c>
      <c r="CQ423" s="87" t="s">
        <v>1393</v>
      </c>
      <c r="CR423" s="87" t="s">
        <v>2376</v>
      </c>
      <c r="CS423" s="87">
        <v>4</v>
      </c>
      <c r="CT423" s="87" t="s">
        <v>1402</v>
      </c>
      <c r="CV423" s="87" t="s">
        <v>2186</v>
      </c>
      <c r="CY423" s="87">
        <v>23</v>
      </c>
    </row>
    <row r="424" spans="1:103" ht="13.2" customHeight="1" x14ac:dyDescent="0.25">
      <c r="A424" s="93" t="s">
        <v>416</v>
      </c>
      <c r="B424" s="94" t="s">
        <v>417</v>
      </c>
      <c r="C424" s="95">
        <v>8158089.5</v>
      </c>
      <c r="D424" s="95">
        <v>115013.65</v>
      </c>
      <c r="E424" s="95">
        <v>366906</v>
      </c>
      <c r="F424" s="95">
        <v>461457</v>
      </c>
      <c r="G424" s="95">
        <v>178464</v>
      </c>
      <c r="H424" s="95">
        <v>569237.5</v>
      </c>
      <c r="I424" s="95">
        <v>425512.1</v>
      </c>
      <c r="J424" s="95">
        <v>674565</v>
      </c>
      <c r="K424" s="95">
        <v>483064</v>
      </c>
      <c r="L424" s="95">
        <v>389736.45</v>
      </c>
      <c r="M424" s="95">
        <v>1386031</v>
      </c>
      <c r="N424" s="95">
        <v>76693</v>
      </c>
      <c r="O424" s="95">
        <v>2174972</v>
      </c>
      <c r="P424" s="95">
        <v>705964.34</v>
      </c>
      <c r="Q424" s="95">
        <v>408341</v>
      </c>
      <c r="R424" s="95">
        <v>785469</v>
      </c>
      <c r="S424" s="95">
        <v>434909</v>
      </c>
      <c r="T424" s="95">
        <v>913649.51</v>
      </c>
      <c r="U424" s="95">
        <v>578015.5</v>
      </c>
      <c r="V424" s="95">
        <v>217945.5</v>
      </c>
      <c r="W424" s="95">
        <v>6702971.6699999999</v>
      </c>
      <c r="X424" s="95">
        <v>283226.05</v>
      </c>
      <c r="Y424" s="95">
        <v>1641006.75</v>
      </c>
      <c r="Z424" s="95">
        <v>787859.26</v>
      </c>
      <c r="AA424" s="95">
        <v>178795</v>
      </c>
      <c r="AB424" s="95">
        <v>377316.5</v>
      </c>
      <c r="AC424" s="95">
        <v>996390</v>
      </c>
      <c r="AD424" s="95">
        <v>1597056</v>
      </c>
      <c r="AE424" s="95">
        <v>299761.34999999998</v>
      </c>
      <c r="AF424" s="95">
        <v>346999.25</v>
      </c>
      <c r="AG424" s="95">
        <v>268502</v>
      </c>
      <c r="AH424" s="95">
        <v>1133328</v>
      </c>
      <c r="AI424" s="95">
        <v>397754</v>
      </c>
      <c r="AJ424" s="95">
        <v>490655.5</v>
      </c>
      <c r="AK424" s="95">
        <v>8952527.4399999995</v>
      </c>
      <c r="AL424" s="95">
        <v>295165</v>
      </c>
      <c r="AM424" s="95">
        <v>204041</v>
      </c>
      <c r="AN424" s="95">
        <v>2690571.75</v>
      </c>
      <c r="AO424" s="95">
        <v>5278950</v>
      </c>
      <c r="AP424" s="95">
        <v>316168</v>
      </c>
      <c r="AQ424" s="95">
        <v>109769.65</v>
      </c>
      <c r="AR424" s="95">
        <v>2762921.6</v>
      </c>
      <c r="AS424" s="95">
        <v>506741.25</v>
      </c>
      <c r="AT424" s="95">
        <v>824446</v>
      </c>
      <c r="AU424" s="95">
        <v>1152204.93</v>
      </c>
      <c r="AV424" s="95">
        <v>369077.42</v>
      </c>
      <c r="AW424" s="95">
        <v>289614.5</v>
      </c>
      <c r="AX424" s="95">
        <v>307589.75</v>
      </c>
      <c r="AY424" s="95">
        <v>325482.8</v>
      </c>
      <c r="AZ424" s="95">
        <v>298958</v>
      </c>
      <c r="BA424" s="95">
        <v>2991216.75</v>
      </c>
      <c r="BB424" s="95">
        <v>289187</v>
      </c>
      <c r="BC424" s="95">
        <v>8044721.25</v>
      </c>
      <c r="BD424" s="95">
        <v>1094275.52</v>
      </c>
      <c r="BE424" s="95">
        <v>300098</v>
      </c>
      <c r="BF424" s="95">
        <v>721642</v>
      </c>
      <c r="BG424" s="95">
        <v>4521894.75</v>
      </c>
      <c r="BH424" s="95">
        <v>210004.5</v>
      </c>
      <c r="BI424" s="95">
        <v>117662</v>
      </c>
      <c r="BJ424" s="95">
        <v>393423</v>
      </c>
      <c r="BK424" s="95">
        <v>320132.5</v>
      </c>
      <c r="BL424" s="95">
        <v>2955250.6</v>
      </c>
      <c r="BM424" s="95">
        <v>530766.07999999996</v>
      </c>
      <c r="BN424" s="95">
        <v>397383.8</v>
      </c>
      <c r="BO424" s="95">
        <v>1263673.2</v>
      </c>
      <c r="BP424" s="95">
        <v>409354.87</v>
      </c>
      <c r="BQ424" s="95">
        <v>513601</v>
      </c>
      <c r="BR424" s="95">
        <v>20232897.850000001</v>
      </c>
      <c r="BS424" s="95">
        <v>764022.5</v>
      </c>
      <c r="BT424" s="95">
        <v>979996.47</v>
      </c>
      <c r="BU424" s="95">
        <v>3287873.19</v>
      </c>
      <c r="BV424" s="95">
        <v>62037</v>
      </c>
      <c r="BW424" s="95">
        <v>571248</v>
      </c>
      <c r="BX424" s="95">
        <v>1506559.5</v>
      </c>
      <c r="BY424" s="95">
        <v>234514</v>
      </c>
      <c r="BZ424" s="95">
        <v>657252</v>
      </c>
      <c r="CA424" s="95">
        <v>399618.25</v>
      </c>
      <c r="CB424" s="95">
        <v>784441</v>
      </c>
      <c r="CC424" s="95">
        <v>1134782.5</v>
      </c>
      <c r="CD424" s="95">
        <v>1370356.74</v>
      </c>
      <c r="CE424" s="95">
        <v>1089030</v>
      </c>
      <c r="CF424" s="95">
        <v>267275.5</v>
      </c>
      <c r="CG424" s="95">
        <v>355708</v>
      </c>
      <c r="CH424" s="95">
        <v>164314.09</v>
      </c>
      <c r="CI424" s="95">
        <v>348392.5</v>
      </c>
      <c r="CJ424" s="121">
        <v>2238150.2000000002</v>
      </c>
      <c r="CK424" s="95">
        <v>244879</v>
      </c>
      <c r="CL424" s="95">
        <v>152609</v>
      </c>
      <c r="CM424" s="87" t="s">
        <v>416</v>
      </c>
      <c r="CN424" s="87" t="s">
        <v>417</v>
      </c>
      <c r="CO424" s="87" t="s">
        <v>1385</v>
      </c>
      <c r="CP424" s="87" t="s">
        <v>2244</v>
      </c>
      <c r="CQ424" s="87" t="s">
        <v>1386</v>
      </c>
      <c r="CR424" s="87" t="s">
        <v>2373</v>
      </c>
      <c r="CS424" s="87">
        <v>4</v>
      </c>
      <c r="CT424" s="87" t="s">
        <v>1408</v>
      </c>
      <c r="CV424" s="87" t="s">
        <v>2183</v>
      </c>
      <c r="CY424" s="87">
        <v>24</v>
      </c>
    </row>
    <row r="425" spans="1:103" ht="13.2" customHeight="1" x14ac:dyDescent="0.25">
      <c r="A425" s="93" t="s">
        <v>418</v>
      </c>
      <c r="B425" s="94" t="s">
        <v>419</v>
      </c>
      <c r="C425" s="95">
        <v>10627558</v>
      </c>
      <c r="D425" s="95">
        <v>-48299</v>
      </c>
      <c r="E425" s="95">
        <v>291410</v>
      </c>
      <c r="F425" s="95">
        <v>494578</v>
      </c>
      <c r="G425" s="95">
        <v>92571</v>
      </c>
      <c r="H425" s="95">
        <v>78464</v>
      </c>
      <c r="I425" s="95">
        <v>101186.25</v>
      </c>
      <c r="J425" s="95">
        <v>1274181</v>
      </c>
      <c r="K425" s="95">
        <v>95968</v>
      </c>
      <c r="L425" s="95">
        <v>191509.5</v>
      </c>
      <c r="M425" s="95">
        <v>2287948</v>
      </c>
      <c r="N425" s="95">
        <v>27945</v>
      </c>
      <c r="O425" s="95">
        <v>5673284</v>
      </c>
      <c r="P425" s="95">
        <v>297340.95</v>
      </c>
      <c r="Q425" s="95">
        <v>249198</v>
      </c>
      <c r="R425" s="95">
        <v>1409291.25</v>
      </c>
      <c r="S425" s="95">
        <v>340197</v>
      </c>
      <c r="T425" s="95">
        <v>633699.19999999995</v>
      </c>
      <c r="U425" s="95">
        <v>137528</v>
      </c>
      <c r="V425" s="95">
        <v>142174.5</v>
      </c>
      <c r="W425" s="95">
        <v>17632638.559999999</v>
      </c>
      <c r="X425" s="95">
        <v>280623.55</v>
      </c>
      <c r="Y425" s="95">
        <v>920754</v>
      </c>
      <c r="Z425" s="95">
        <v>515464</v>
      </c>
      <c r="AA425" s="95">
        <v>76918</v>
      </c>
      <c r="AB425" s="95">
        <v>149530</v>
      </c>
      <c r="AC425" s="95">
        <v>939667</v>
      </c>
      <c r="AD425" s="95">
        <v>917942</v>
      </c>
      <c r="AE425" s="95">
        <v>135362</v>
      </c>
      <c r="AF425" s="95">
        <v>145956</v>
      </c>
      <c r="AG425" s="95">
        <v>214292</v>
      </c>
      <c r="AH425" s="95">
        <v>1106953</v>
      </c>
      <c r="AI425" s="95">
        <v>109744</v>
      </c>
      <c r="AJ425" s="95">
        <v>199979</v>
      </c>
      <c r="AK425" s="95">
        <v>23177400.789999999</v>
      </c>
      <c r="AL425" s="95">
        <v>73751</v>
      </c>
      <c r="AM425" s="95">
        <v>51288.5</v>
      </c>
      <c r="AN425" s="95">
        <v>264093</v>
      </c>
      <c r="AO425" s="95">
        <v>2882137.86</v>
      </c>
      <c r="AP425" s="95">
        <v>151442</v>
      </c>
      <c r="AQ425" s="95">
        <v>18171</v>
      </c>
      <c r="AR425" s="95">
        <v>5487550.9500000002</v>
      </c>
      <c r="AS425" s="95">
        <v>87043</v>
      </c>
      <c r="AT425" s="95">
        <v>604186</v>
      </c>
      <c r="AU425" s="95">
        <v>452206.87</v>
      </c>
      <c r="AV425" s="95">
        <v>294624</v>
      </c>
      <c r="AW425" s="95">
        <v>114748.75</v>
      </c>
      <c r="AX425" s="95">
        <v>178022.55</v>
      </c>
      <c r="AY425" s="95">
        <v>69983</v>
      </c>
      <c r="AZ425" s="95">
        <v>61422</v>
      </c>
      <c r="BA425" s="95">
        <v>5504963</v>
      </c>
      <c r="BB425" s="95">
        <v>98859</v>
      </c>
      <c r="BC425" s="95">
        <v>18148799.350000001</v>
      </c>
      <c r="BD425" s="95">
        <v>2206398.69</v>
      </c>
      <c r="BE425" s="95">
        <v>185324.5</v>
      </c>
      <c r="BF425" s="95">
        <v>216449.5</v>
      </c>
      <c r="BG425" s="95">
        <v>14601971.800000001</v>
      </c>
      <c r="BH425" s="95">
        <v>106418.5</v>
      </c>
      <c r="BI425" s="95">
        <v>158374</v>
      </c>
      <c r="BJ425" s="95">
        <v>57680</v>
      </c>
      <c r="BK425" s="95">
        <v>138474.5</v>
      </c>
      <c r="BL425" s="95">
        <v>8181773</v>
      </c>
      <c r="BM425" s="95">
        <v>449334</v>
      </c>
      <c r="BN425" s="95">
        <v>103345.5</v>
      </c>
      <c r="BO425" s="95">
        <v>458354.3</v>
      </c>
      <c r="BP425" s="95">
        <v>82290</v>
      </c>
      <c r="BQ425" s="95">
        <v>121940</v>
      </c>
      <c r="BR425" s="121">
        <v>37695474.75</v>
      </c>
      <c r="BS425" s="121">
        <v>146164</v>
      </c>
      <c r="BT425" s="121">
        <v>138211.35</v>
      </c>
      <c r="BU425" s="121">
        <v>3362046</v>
      </c>
      <c r="BV425" s="121">
        <v>27600</v>
      </c>
      <c r="BW425" s="95">
        <v>74378</v>
      </c>
      <c r="BX425" s="121">
        <v>2286431</v>
      </c>
      <c r="BY425" s="121">
        <v>58926</v>
      </c>
      <c r="BZ425" s="95">
        <v>74668</v>
      </c>
      <c r="CA425" s="95">
        <v>50759</v>
      </c>
      <c r="CB425" s="95">
        <v>147303</v>
      </c>
      <c r="CC425" s="95">
        <v>1275245</v>
      </c>
      <c r="CD425" s="121">
        <v>306037</v>
      </c>
      <c r="CE425" s="121">
        <v>1248970.5</v>
      </c>
      <c r="CF425" s="95">
        <v>39192</v>
      </c>
      <c r="CG425" s="95">
        <v>39713</v>
      </c>
      <c r="CH425" s="121">
        <v>46169</v>
      </c>
      <c r="CI425" s="121">
        <v>33650</v>
      </c>
      <c r="CJ425" s="121">
        <v>1702193</v>
      </c>
      <c r="CK425" s="121">
        <v>62087</v>
      </c>
      <c r="CL425" s="121">
        <v>33507</v>
      </c>
      <c r="CM425" s="87" t="s">
        <v>418</v>
      </c>
      <c r="CN425" s="87" t="s">
        <v>419</v>
      </c>
      <c r="CO425" s="87" t="s">
        <v>1385</v>
      </c>
      <c r="CP425" s="87" t="s">
        <v>2244</v>
      </c>
      <c r="CQ425" s="87" t="s">
        <v>1394</v>
      </c>
      <c r="CR425" s="87" t="s">
        <v>2377</v>
      </c>
      <c r="CS425" s="87">
        <v>4</v>
      </c>
      <c r="CT425" s="87" t="s">
        <v>1408</v>
      </c>
      <c r="CV425" s="87" t="s">
        <v>2183</v>
      </c>
      <c r="CY425" s="87">
        <v>25</v>
      </c>
    </row>
    <row r="426" spans="1:103" ht="13.2" customHeight="1" x14ac:dyDescent="0.25">
      <c r="A426" s="93" t="s">
        <v>1223</v>
      </c>
      <c r="B426" s="94" t="s">
        <v>1473</v>
      </c>
      <c r="C426" s="95">
        <v>1136</v>
      </c>
      <c r="D426" s="95">
        <v>0</v>
      </c>
      <c r="E426" s="95">
        <v>0</v>
      </c>
      <c r="F426" s="95">
        <v>0</v>
      </c>
      <c r="G426" s="95">
        <v>0</v>
      </c>
      <c r="H426" s="95">
        <v>0</v>
      </c>
      <c r="I426" s="95">
        <v>0</v>
      </c>
      <c r="J426" s="95">
        <v>0</v>
      </c>
      <c r="K426" s="95">
        <v>0</v>
      </c>
      <c r="L426" s="95">
        <v>0</v>
      </c>
      <c r="M426" s="95">
        <v>2543</v>
      </c>
      <c r="N426" s="95">
        <v>0</v>
      </c>
      <c r="O426" s="95">
        <v>5396.75</v>
      </c>
      <c r="P426" s="95">
        <v>0</v>
      </c>
      <c r="Q426" s="95">
        <v>0</v>
      </c>
      <c r="R426" s="95">
        <v>0</v>
      </c>
      <c r="S426" s="95">
        <v>0</v>
      </c>
      <c r="T426" s="95">
        <v>0</v>
      </c>
      <c r="U426" s="95">
        <v>0</v>
      </c>
      <c r="V426" s="95">
        <v>0</v>
      </c>
      <c r="W426" s="95">
        <v>10260</v>
      </c>
      <c r="X426" s="95">
        <v>0</v>
      </c>
      <c r="Y426" s="95">
        <v>0</v>
      </c>
      <c r="Z426" s="95">
        <v>0</v>
      </c>
      <c r="AA426" s="95">
        <v>0</v>
      </c>
      <c r="AB426" s="95">
        <v>0</v>
      </c>
      <c r="AC426" s="95">
        <v>0</v>
      </c>
      <c r="AD426" s="95">
        <v>0</v>
      </c>
      <c r="AE426" s="95">
        <v>0</v>
      </c>
      <c r="AF426" s="95">
        <v>0</v>
      </c>
      <c r="AG426" s="95">
        <v>0</v>
      </c>
      <c r="AH426" s="95">
        <v>0</v>
      </c>
      <c r="AI426" s="95">
        <v>0</v>
      </c>
      <c r="AJ426" s="95">
        <v>0</v>
      </c>
      <c r="AK426" s="95">
        <v>18764.25</v>
      </c>
      <c r="AL426" s="95">
        <v>0</v>
      </c>
      <c r="AM426" s="95">
        <v>0</v>
      </c>
      <c r="AN426" s="95">
        <v>0</v>
      </c>
      <c r="AO426" s="95">
        <v>0</v>
      </c>
      <c r="AP426" s="95">
        <v>0</v>
      </c>
      <c r="AQ426" s="95">
        <v>0</v>
      </c>
      <c r="AR426" s="95">
        <v>0</v>
      </c>
      <c r="AS426" s="95">
        <v>0</v>
      </c>
      <c r="AT426" s="95">
        <v>0</v>
      </c>
      <c r="AU426" s="95">
        <v>1520</v>
      </c>
      <c r="AV426" s="95">
        <v>0</v>
      </c>
      <c r="AW426" s="95">
        <v>0</v>
      </c>
      <c r="AX426" s="95">
        <v>0</v>
      </c>
      <c r="AY426" s="95">
        <v>0</v>
      </c>
      <c r="AZ426" s="95">
        <v>0</v>
      </c>
      <c r="BA426" s="95">
        <v>0</v>
      </c>
      <c r="BB426" s="95">
        <v>0</v>
      </c>
      <c r="BC426" s="95">
        <v>76122.75</v>
      </c>
      <c r="BD426" s="95">
        <v>0</v>
      </c>
      <c r="BE426" s="95">
        <v>0</v>
      </c>
      <c r="BF426" s="95">
        <v>0</v>
      </c>
      <c r="BG426" s="95">
        <v>44523.5</v>
      </c>
      <c r="BH426" s="95">
        <v>0</v>
      </c>
      <c r="BI426" s="95">
        <v>0</v>
      </c>
      <c r="BJ426" s="95">
        <v>0</v>
      </c>
      <c r="BK426" s="95">
        <v>0</v>
      </c>
      <c r="BL426" s="95">
        <v>18358.5</v>
      </c>
      <c r="BM426" s="95">
        <v>0</v>
      </c>
      <c r="BN426" s="95">
        <v>0</v>
      </c>
      <c r="BO426" s="95">
        <v>0</v>
      </c>
      <c r="BP426" s="95">
        <v>0</v>
      </c>
      <c r="BQ426" s="95">
        <v>0</v>
      </c>
      <c r="BR426" s="121">
        <v>0</v>
      </c>
      <c r="BS426" s="121">
        <v>0</v>
      </c>
      <c r="BT426" s="121">
        <v>0</v>
      </c>
      <c r="BU426" s="121">
        <v>50</v>
      </c>
      <c r="BV426" s="95">
        <v>0</v>
      </c>
      <c r="BW426" s="95">
        <v>0</v>
      </c>
      <c r="BX426" s="95">
        <v>0</v>
      </c>
      <c r="BY426" s="121">
        <v>0</v>
      </c>
      <c r="BZ426" s="95">
        <v>0</v>
      </c>
      <c r="CA426" s="121">
        <v>0</v>
      </c>
      <c r="CB426" s="121">
        <v>0</v>
      </c>
      <c r="CC426" s="121">
        <v>0</v>
      </c>
      <c r="CD426" s="121">
        <v>0</v>
      </c>
      <c r="CE426" s="121">
        <v>12665</v>
      </c>
      <c r="CF426" s="95">
        <v>0</v>
      </c>
      <c r="CG426" s="95">
        <v>0</v>
      </c>
      <c r="CH426" s="95">
        <v>0</v>
      </c>
      <c r="CI426" s="121">
        <v>0</v>
      </c>
      <c r="CJ426" s="121">
        <v>0</v>
      </c>
      <c r="CK426" s="95">
        <v>0</v>
      </c>
      <c r="CL426" s="95">
        <v>0</v>
      </c>
      <c r="CM426" s="87" t="s">
        <v>1223</v>
      </c>
      <c r="CN426" s="87" t="s">
        <v>2199</v>
      </c>
      <c r="CO426" s="87" t="s">
        <v>1392</v>
      </c>
      <c r="CP426" s="87" t="s">
        <v>2247</v>
      </c>
      <c r="CQ426" s="87" t="s">
        <v>1391</v>
      </c>
      <c r="CR426" s="87" t="s">
        <v>2375</v>
      </c>
      <c r="CS426" s="87">
        <v>162</v>
      </c>
      <c r="CT426" s="87" t="s">
        <v>1401</v>
      </c>
      <c r="CV426" s="87" t="s">
        <v>2186</v>
      </c>
      <c r="CY426" s="87">
        <v>26</v>
      </c>
    </row>
    <row r="427" spans="1:103" ht="13.2" customHeight="1" x14ac:dyDescent="0.25">
      <c r="A427" s="93" t="s">
        <v>1224</v>
      </c>
      <c r="B427" s="94" t="s">
        <v>1480</v>
      </c>
      <c r="C427" s="95">
        <v>60605</v>
      </c>
      <c r="D427" s="95">
        <v>0</v>
      </c>
      <c r="E427" s="95">
        <v>0</v>
      </c>
      <c r="F427" s="95">
        <v>0</v>
      </c>
      <c r="G427" s="95">
        <v>0</v>
      </c>
      <c r="H427" s="95">
        <v>0</v>
      </c>
      <c r="I427" s="95">
        <v>0</v>
      </c>
      <c r="J427" s="95">
        <v>12280</v>
      </c>
      <c r="K427" s="95">
        <v>0</v>
      </c>
      <c r="L427" s="95">
        <v>0</v>
      </c>
      <c r="M427" s="95">
        <v>0</v>
      </c>
      <c r="N427" s="95">
        <v>0</v>
      </c>
      <c r="O427" s="95">
        <v>12090.25</v>
      </c>
      <c r="P427" s="95">
        <v>0</v>
      </c>
      <c r="Q427" s="95">
        <v>0</v>
      </c>
      <c r="R427" s="95">
        <v>0</v>
      </c>
      <c r="S427" s="95">
        <v>0</v>
      </c>
      <c r="T427" s="95">
        <v>0</v>
      </c>
      <c r="U427" s="95">
        <v>0</v>
      </c>
      <c r="V427" s="95">
        <v>0</v>
      </c>
      <c r="W427" s="95">
        <v>10530</v>
      </c>
      <c r="X427" s="95">
        <v>0</v>
      </c>
      <c r="Y427" s="95">
        <v>0</v>
      </c>
      <c r="Z427" s="95">
        <v>0</v>
      </c>
      <c r="AA427" s="95">
        <v>0</v>
      </c>
      <c r="AB427" s="95">
        <v>0</v>
      </c>
      <c r="AC427" s="95">
        <v>0</v>
      </c>
      <c r="AD427" s="95">
        <v>0</v>
      </c>
      <c r="AE427" s="95">
        <v>0</v>
      </c>
      <c r="AF427" s="95">
        <v>0</v>
      </c>
      <c r="AG427" s="95">
        <v>0</v>
      </c>
      <c r="AH427" s="95">
        <v>0</v>
      </c>
      <c r="AI427" s="95">
        <v>0</v>
      </c>
      <c r="AJ427" s="95">
        <v>0</v>
      </c>
      <c r="AK427" s="95">
        <v>9000</v>
      </c>
      <c r="AL427" s="95">
        <v>0</v>
      </c>
      <c r="AM427" s="95">
        <v>0</v>
      </c>
      <c r="AN427" s="95">
        <v>0</v>
      </c>
      <c r="AO427" s="95">
        <v>0</v>
      </c>
      <c r="AP427" s="95">
        <v>0</v>
      </c>
      <c r="AQ427" s="95">
        <v>0</v>
      </c>
      <c r="AR427" s="95">
        <v>0</v>
      </c>
      <c r="AS427" s="95">
        <v>0</v>
      </c>
      <c r="AT427" s="95">
        <v>0</v>
      </c>
      <c r="AU427" s="95">
        <v>0</v>
      </c>
      <c r="AV427" s="95">
        <v>0</v>
      </c>
      <c r="AW427" s="95">
        <v>0</v>
      </c>
      <c r="AX427" s="95">
        <v>0</v>
      </c>
      <c r="AY427" s="95">
        <v>0</v>
      </c>
      <c r="AZ427" s="95">
        <v>0</v>
      </c>
      <c r="BA427" s="95">
        <v>0</v>
      </c>
      <c r="BB427" s="95">
        <v>0</v>
      </c>
      <c r="BC427" s="95">
        <v>0</v>
      </c>
      <c r="BD427" s="95">
        <v>0</v>
      </c>
      <c r="BE427" s="95">
        <v>0</v>
      </c>
      <c r="BF427" s="95">
        <v>0</v>
      </c>
      <c r="BG427" s="95">
        <v>0</v>
      </c>
      <c r="BH427" s="95">
        <v>6740</v>
      </c>
      <c r="BI427" s="95">
        <v>0</v>
      </c>
      <c r="BJ427" s="95">
        <v>0</v>
      </c>
      <c r="BK427" s="95">
        <v>0</v>
      </c>
      <c r="BL427" s="95">
        <v>0</v>
      </c>
      <c r="BM427" s="95">
        <v>0</v>
      </c>
      <c r="BN427" s="95">
        <v>0</v>
      </c>
      <c r="BO427" s="95">
        <v>0</v>
      </c>
      <c r="BP427" s="95">
        <v>0</v>
      </c>
      <c r="BQ427" s="95">
        <v>0</v>
      </c>
      <c r="BR427" s="121">
        <v>0</v>
      </c>
      <c r="BS427" s="95">
        <v>0</v>
      </c>
      <c r="BT427" s="121">
        <v>0</v>
      </c>
      <c r="BU427" s="95">
        <v>0</v>
      </c>
      <c r="BV427" s="121">
        <v>0</v>
      </c>
      <c r="BW427" s="121">
        <v>0</v>
      </c>
      <c r="BX427" s="121">
        <v>0</v>
      </c>
      <c r="BY427" s="121">
        <v>0</v>
      </c>
      <c r="BZ427" s="95">
        <v>0</v>
      </c>
      <c r="CA427" s="121">
        <v>0</v>
      </c>
      <c r="CB427" s="121">
        <v>0</v>
      </c>
      <c r="CC427" s="95">
        <v>0</v>
      </c>
      <c r="CD427" s="121">
        <v>0</v>
      </c>
      <c r="CE427" s="121">
        <v>6791.5</v>
      </c>
      <c r="CF427" s="95">
        <v>0</v>
      </c>
      <c r="CG427" s="121">
        <v>0</v>
      </c>
      <c r="CH427" s="121">
        <v>0</v>
      </c>
      <c r="CI427" s="121">
        <v>0</v>
      </c>
      <c r="CJ427" s="95">
        <v>0</v>
      </c>
      <c r="CK427" s="121">
        <v>0</v>
      </c>
      <c r="CL427" s="95">
        <v>0</v>
      </c>
      <c r="CM427" s="87" t="s">
        <v>1224</v>
      </c>
      <c r="CN427" s="87" t="s">
        <v>2200</v>
      </c>
      <c r="CO427" s="87" t="s">
        <v>1392</v>
      </c>
      <c r="CP427" s="87" t="s">
        <v>2247</v>
      </c>
      <c r="CQ427" s="87" t="s">
        <v>1393</v>
      </c>
      <c r="CR427" s="87" t="s">
        <v>2376</v>
      </c>
      <c r="CS427" s="87">
        <v>4</v>
      </c>
      <c r="CT427" s="87" t="s">
        <v>1402</v>
      </c>
      <c r="CV427" s="87" t="s">
        <v>2186</v>
      </c>
      <c r="CY427" s="87">
        <v>27</v>
      </c>
    </row>
    <row r="428" spans="1:103" ht="13.2" customHeight="1" x14ac:dyDescent="0.25">
      <c r="A428" s="93" t="s">
        <v>1225</v>
      </c>
      <c r="B428" s="94" t="s">
        <v>1226</v>
      </c>
      <c r="C428" s="95">
        <v>0</v>
      </c>
      <c r="D428" s="95">
        <v>0</v>
      </c>
      <c r="E428" s="95">
        <v>0</v>
      </c>
      <c r="F428" s="95">
        <v>0</v>
      </c>
      <c r="G428" s="95">
        <v>0</v>
      </c>
      <c r="H428" s="95">
        <v>0</v>
      </c>
      <c r="I428" s="95">
        <v>0</v>
      </c>
      <c r="J428" s="95">
        <v>0</v>
      </c>
      <c r="K428" s="95">
        <v>0</v>
      </c>
      <c r="L428" s="95">
        <v>0</v>
      </c>
      <c r="M428" s="95">
        <v>0</v>
      </c>
      <c r="N428" s="95">
        <v>0</v>
      </c>
      <c r="O428" s="95">
        <v>0</v>
      </c>
      <c r="P428" s="95">
        <v>0</v>
      </c>
      <c r="Q428" s="95">
        <v>0</v>
      </c>
      <c r="R428" s="95">
        <v>0</v>
      </c>
      <c r="S428" s="95">
        <v>0</v>
      </c>
      <c r="T428" s="95">
        <v>0</v>
      </c>
      <c r="U428" s="95">
        <v>0</v>
      </c>
      <c r="V428" s="95">
        <v>0</v>
      </c>
      <c r="W428" s="95">
        <v>0</v>
      </c>
      <c r="X428" s="95">
        <v>0</v>
      </c>
      <c r="Y428" s="95">
        <v>0</v>
      </c>
      <c r="Z428" s="95">
        <v>0</v>
      </c>
      <c r="AA428" s="95">
        <v>0</v>
      </c>
      <c r="AB428" s="95">
        <v>0</v>
      </c>
      <c r="AC428" s="95">
        <v>0</v>
      </c>
      <c r="AD428" s="95">
        <v>0</v>
      </c>
      <c r="AE428" s="95">
        <v>0</v>
      </c>
      <c r="AF428" s="95">
        <v>0</v>
      </c>
      <c r="AG428" s="95">
        <v>0</v>
      </c>
      <c r="AH428" s="95">
        <v>0</v>
      </c>
      <c r="AI428" s="95">
        <v>0</v>
      </c>
      <c r="AJ428" s="95">
        <v>0</v>
      </c>
      <c r="AK428" s="95">
        <v>0</v>
      </c>
      <c r="AL428" s="95">
        <v>0</v>
      </c>
      <c r="AM428" s="95">
        <v>0</v>
      </c>
      <c r="AN428" s="95">
        <v>0</v>
      </c>
      <c r="AO428" s="95">
        <v>0</v>
      </c>
      <c r="AP428" s="95">
        <v>0</v>
      </c>
      <c r="AQ428" s="95">
        <v>0</v>
      </c>
      <c r="AR428" s="95">
        <v>0</v>
      </c>
      <c r="AS428" s="95">
        <v>0</v>
      </c>
      <c r="AT428" s="95">
        <v>0</v>
      </c>
      <c r="AU428" s="95">
        <v>0</v>
      </c>
      <c r="AV428" s="95">
        <v>0</v>
      </c>
      <c r="AW428" s="95">
        <v>0</v>
      </c>
      <c r="AX428" s="95">
        <v>0</v>
      </c>
      <c r="AY428" s="95">
        <v>0</v>
      </c>
      <c r="AZ428" s="95">
        <v>0</v>
      </c>
      <c r="BA428" s="95">
        <v>0</v>
      </c>
      <c r="BB428" s="95">
        <v>0</v>
      </c>
      <c r="BC428" s="95">
        <v>0</v>
      </c>
      <c r="BD428" s="95">
        <v>8002.8</v>
      </c>
      <c r="BE428" s="95">
        <v>0</v>
      </c>
      <c r="BF428" s="95">
        <v>0</v>
      </c>
      <c r="BG428" s="95">
        <v>0</v>
      </c>
      <c r="BH428" s="95">
        <v>0</v>
      </c>
      <c r="BI428" s="95">
        <v>0</v>
      </c>
      <c r="BJ428" s="95">
        <v>0</v>
      </c>
      <c r="BK428" s="95">
        <v>0</v>
      </c>
      <c r="BL428" s="95">
        <v>0</v>
      </c>
      <c r="BM428" s="95">
        <v>0</v>
      </c>
      <c r="BN428" s="95">
        <v>0</v>
      </c>
      <c r="BO428" s="95">
        <v>0</v>
      </c>
      <c r="BP428" s="95">
        <v>0</v>
      </c>
      <c r="BQ428" s="95">
        <v>0</v>
      </c>
      <c r="BR428" s="121">
        <v>0</v>
      </c>
      <c r="BS428" s="121">
        <v>0</v>
      </c>
      <c r="BT428" s="121">
        <v>0</v>
      </c>
      <c r="BU428" s="121">
        <v>0</v>
      </c>
      <c r="BV428" s="121">
        <v>0</v>
      </c>
      <c r="BW428" s="121">
        <v>0</v>
      </c>
      <c r="BX428" s="121">
        <v>0</v>
      </c>
      <c r="BY428" s="95">
        <v>0</v>
      </c>
      <c r="BZ428" s="121">
        <v>0</v>
      </c>
      <c r="CA428" s="95">
        <v>0</v>
      </c>
      <c r="CB428" s="95">
        <v>0</v>
      </c>
      <c r="CC428" s="121">
        <v>0</v>
      </c>
      <c r="CD428" s="121">
        <v>0</v>
      </c>
      <c r="CE428" s="121">
        <v>0</v>
      </c>
      <c r="CF428" s="121">
        <v>0</v>
      </c>
      <c r="CG428" s="121">
        <v>0</v>
      </c>
      <c r="CH428" s="121">
        <v>0</v>
      </c>
      <c r="CI428" s="95">
        <v>0</v>
      </c>
      <c r="CJ428" s="121">
        <v>0</v>
      </c>
      <c r="CK428" s="95">
        <v>0</v>
      </c>
      <c r="CL428" s="121">
        <v>0</v>
      </c>
      <c r="CM428" s="87" t="s">
        <v>1225</v>
      </c>
      <c r="CN428" s="87" t="s">
        <v>2201</v>
      </c>
      <c r="CO428" s="87" t="s">
        <v>1392</v>
      </c>
      <c r="CP428" s="87" t="s">
        <v>2247</v>
      </c>
      <c r="CQ428" s="87" t="s">
        <v>2356</v>
      </c>
      <c r="CR428" s="87" t="s">
        <v>2378</v>
      </c>
      <c r="CS428" s="87">
        <v>162</v>
      </c>
      <c r="CT428" s="87" t="s">
        <v>1402</v>
      </c>
      <c r="CV428" s="87" t="s">
        <v>2186</v>
      </c>
      <c r="CY428" s="87">
        <v>28</v>
      </c>
    </row>
    <row r="429" spans="1:103" ht="13.2" customHeight="1" x14ac:dyDescent="0.25">
      <c r="A429" s="93" t="s">
        <v>1227</v>
      </c>
      <c r="B429" s="94" t="s">
        <v>1228</v>
      </c>
      <c r="C429" s="95">
        <v>0</v>
      </c>
      <c r="D429" s="95">
        <v>0</v>
      </c>
      <c r="E429" s="95">
        <v>0</v>
      </c>
      <c r="F429" s="95">
        <v>0</v>
      </c>
      <c r="G429" s="95">
        <v>0</v>
      </c>
      <c r="H429" s="95">
        <v>0</v>
      </c>
      <c r="I429" s="95">
        <v>0</v>
      </c>
      <c r="J429" s="95">
        <v>0</v>
      </c>
      <c r="K429" s="95">
        <v>0</v>
      </c>
      <c r="L429" s="95">
        <v>0</v>
      </c>
      <c r="M429" s="95">
        <v>0</v>
      </c>
      <c r="N429" s="95">
        <v>0</v>
      </c>
      <c r="O429" s="95">
        <v>0</v>
      </c>
      <c r="P429" s="95">
        <v>0</v>
      </c>
      <c r="Q429" s="95">
        <v>0</v>
      </c>
      <c r="R429" s="95">
        <v>0</v>
      </c>
      <c r="S429" s="95">
        <v>0</v>
      </c>
      <c r="T429" s="95">
        <v>0</v>
      </c>
      <c r="U429" s="95">
        <v>0</v>
      </c>
      <c r="V429" s="95">
        <v>0</v>
      </c>
      <c r="W429" s="95">
        <v>0</v>
      </c>
      <c r="X429" s="95">
        <v>0</v>
      </c>
      <c r="Y429" s="95">
        <v>0</v>
      </c>
      <c r="Z429" s="95">
        <v>0</v>
      </c>
      <c r="AA429" s="95">
        <v>0</v>
      </c>
      <c r="AB429" s="95">
        <v>0</v>
      </c>
      <c r="AC429" s="95">
        <v>0</v>
      </c>
      <c r="AD429" s="95">
        <v>0</v>
      </c>
      <c r="AE429" s="95">
        <v>0</v>
      </c>
      <c r="AF429" s="95">
        <v>0</v>
      </c>
      <c r="AG429" s="95">
        <v>0</v>
      </c>
      <c r="AH429" s="95">
        <v>0</v>
      </c>
      <c r="AI429" s="95">
        <v>0</v>
      </c>
      <c r="AJ429" s="95">
        <v>0</v>
      </c>
      <c r="AK429" s="95">
        <v>0</v>
      </c>
      <c r="AL429" s="95">
        <v>0</v>
      </c>
      <c r="AM429" s="95">
        <v>0</v>
      </c>
      <c r="AN429" s="95">
        <v>0</v>
      </c>
      <c r="AO429" s="95">
        <v>0</v>
      </c>
      <c r="AP429" s="95">
        <v>0</v>
      </c>
      <c r="AQ429" s="95">
        <v>0</v>
      </c>
      <c r="AR429" s="95">
        <v>0</v>
      </c>
      <c r="AS429" s="95">
        <v>0</v>
      </c>
      <c r="AT429" s="95">
        <v>0</v>
      </c>
      <c r="AU429" s="95">
        <v>0</v>
      </c>
      <c r="AV429" s="95">
        <v>0</v>
      </c>
      <c r="AW429" s="95">
        <v>0</v>
      </c>
      <c r="AX429" s="95">
        <v>0</v>
      </c>
      <c r="AY429" s="95">
        <v>0</v>
      </c>
      <c r="AZ429" s="95">
        <v>0</v>
      </c>
      <c r="BA429" s="95">
        <v>0</v>
      </c>
      <c r="BB429" s="95">
        <v>0</v>
      </c>
      <c r="BC429" s="95">
        <v>0</v>
      </c>
      <c r="BD429" s="95">
        <v>1560</v>
      </c>
      <c r="BE429" s="95">
        <v>0</v>
      </c>
      <c r="BF429" s="95">
        <v>0</v>
      </c>
      <c r="BG429" s="95">
        <v>0</v>
      </c>
      <c r="BH429" s="95">
        <v>0</v>
      </c>
      <c r="BI429" s="95">
        <v>0</v>
      </c>
      <c r="BJ429" s="95">
        <v>0</v>
      </c>
      <c r="BK429" s="95">
        <v>0</v>
      </c>
      <c r="BL429" s="95">
        <v>0</v>
      </c>
      <c r="BM429" s="95">
        <v>0</v>
      </c>
      <c r="BN429" s="95">
        <v>0</v>
      </c>
      <c r="BO429" s="95">
        <v>0</v>
      </c>
      <c r="BP429" s="95">
        <v>0</v>
      </c>
      <c r="BQ429" s="95">
        <v>0</v>
      </c>
      <c r="BR429" s="95">
        <v>0</v>
      </c>
      <c r="BS429" s="95">
        <v>0</v>
      </c>
      <c r="BT429" s="95">
        <v>0</v>
      </c>
      <c r="BU429" s="95">
        <v>0</v>
      </c>
      <c r="BV429" s="95">
        <v>0</v>
      </c>
      <c r="BW429" s="95">
        <v>0</v>
      </c>
      <c r="BX429" s="95">
        <v>0</v>
      </c>
      <c r="BY429" s="95">
        <v>0</v>
      </c>
      <c r="BZ429" s="95">
        <v>0</v>
      </c>
      <c r="CA429" s="95">
        <v>0</v>
      </c>
      <c r="CB429" s="95">
        <v>0</v>
      </c>
      <c r="CC429" s="95">
        <v>0</v>
      </c>
      <c r="CD429" s="95">
        <v>0</v>
      </c>
      <c r="CE429" s="95">
        <v>0</v>
      </c>
      <c r="CF429" s="95">
        <v>0</v>
      </c>
      <c r="CG429" s="95">
        <v>0</v>
      </c>
      <c r="CH429" s="95">
        <v>0</v>
      </c>
      <c r="CI429" s="95">
        <v>0</v>
      </c>
      <c r="CJ429" s="95">
        <v>0</v>
      </c>
      <c r="CK429" s="95">
        <v>0</v>
      </c>
      <c r="CL429" s="95">
        <v>0</v>
      </c>
      <c r="CM429" s="87" t="s">
        <v>1227</v>
      </c>
      <c r="CN429" s="87" t="s">
        <v>2202</v>
      </c>
      <c r="CO429" s="87" t="s">
        <v>1392</v>
      </c>
      <c r="CP429" s="87" t="s">
        <v>2247</v>
      </c>
      <c r="CQ429" s="87" t="s">
        <v>2356</v>
      </c>
      <c r="CR429" s="87" t="s">
        <v>2378</v>
      </c>
      <c r="CS429" s="87">
        <v>4</v>
      </c>
      <c r="CT429" s="87" t="s">
        <v>1405</v>
      </c>
      <c r="CV429" s="87" t="s">
        <v>2186</v>
      </c>
      <c r="CY429" s="87">
        <v>29</v>
      </c>
    </row>
    <row r="430" spans="1:103" ht="13.2" customHeight="1" x14ac:dyDescent="0.25">
      <c r="A430" s="93" t="s">
        <v>420</v>
      </c>
      <c r="B430" s="94" t="s">
        <v>421</v>
      </c>
      <c r="C430" s="95">
        <v>23737075.75</v>
      </c>
      <c r="D430" s="95">
        <v>2344356.1</v>
      </c>
      <c r="E430" s="95">
        <v>1746115.5</v>
      </c>
      <c r="F430" s="95">
        <v>1097138.5900000001</v>
      </c>
      <c r="G430" s="95">
        <v>422890.8</v>
      </c>
      <c r="H430" s="95">
        <v>4823065.3499999996</v>
      </c>
      <c r="I430" s="95">
        <v>1375042.9</v>
      </c>
      <c r="J430" s="95">
        <v>4002028.05</v>
      </c>
      <c r="K430" s="95">
        <v>1351664.3</v>
      </c>
      <c r="L430" s="95">
        <v>988934.53</v>
      </c>
      <c r="M430" s="95">
        <v>6596281.5</v>
      </c>
      <c r="N430" s="95">
        <v>320179.59000000003</v>
      </c>
      <c r="O430" s="95">
        <v>11174473.5</v>
      </c>
      <c r="P430" s="95">
        <v>1216024.9099999999</v>
      </c>
      <c r="Q430" s="95">
        <v>861495.15</v>
      </c>
      <c r="R430" s="95">
        <v>4854031.7</v>
      </c>
      <c r="S430" s="95">
        <v>1308336.75</v>
      </c>
      <c r="T430" s="95">
        <v>1519329.08</v>
      </c>
      <c r="U430" s="95">
        <v>1456577.5</v>
      </c>
      <c r="V430" s="95">
        <v>597462</v>
      </c>
      <c r="W430" s="95">
        <v>23576254.98</v>
      </c>
      <c r="X430" s="95">
        <v>728208.75</v>
      </c>
      <c r="Y430" s="95">
        <v>1973468.35</v>
      </c>
      <c r="Z430" s="95">
        <v>722464.28</v>
      </c>
      <c r="AA430" s="95">
        <v>712933.75</v>
      </c>
      <c r="AB430" s="95">
        <v>752550</v>
      </c>
      <c r="AC430" s="95">
        <v>1222248</v>
      </c>
      <c r="AD430" s="95">
        <v>4089504</v>
      </c>
      <c r="AE430" s="95">
        <v>687859.96</v>
      </c>
      <c r="AF430" s="95">
        <v>809875.5</v>
      </c>
      <c r="AG430" s="95">
        <v>884705</v>
      </c>
      <c r="AH430" s="95">
        <v>3527622.8</v>
      </c>
      <c r="AI430" s="95">
        <v>867278</v>
      </c>
      <c r="AJ430" s="95">
        <v>510535.4</v>
      </c>
      <c r="AK430" s="95">
        <v>77286687.650000006</v>
      </c>
      <c r="AL430" s="95">
        <v>941899</v>
      </c>
      <c r="AM430" s="95">
        <v>1135203</v>
      </c>
      <c r="AN430" s="95">
        <v>2855890.25</v>
      </c>
      <c r="AO430" s="95">
        <v>2076054</v>
      </c>
      <c r="AP430" s="95">
        <v>3335789.75</v>
      </c>
      <c r="AQ430" s="95">
        <v>390357.85</v>
      </c>
      <c r="AR430" s="95">
        <v>13292231.300000001</v>
      </c>
      <c r="AS430" s="95">
        <v>1328121.3</v>
      </c>
      <c r="AT430" s="95">
        <v>4517002.6100000003</v>
      </c>
      <c r="AU430" s="95">
        <v>2204137.35</v>
      </c>
      <c r="AV430" s="95">
        <v>611929.5</v>
      </c>
      <c r="AW430" s="95">
        <v>620114</v>
      </c>
      <c r="AX430" s="95">
        <v>1493636.77</v>
      </c>
      <c r="AY430" s="95">
        <v>1185767.8500000001</v>
      </c>
      <c r="AZ430" s="95">
        <v>919744</v>
      </c>
      <c r="BA430" s="95">
        <v>13680696.550000001</v>
      </c>
      <c r="BB430" s="95">
        <v>847947</v>
      </c>
      <c r="BC430" s="95">
        <v>31489200</v>
      </c>
      <c r="BD430" s="95">
        <v>3007760.32</v>
      </c>
      <c r="BE430" s="95">
        <v>996115.75</v>
      </c>
      <c r="BF430" s="95">
        <v>1279502.7</v>
      </c>
      <c r="BG430" s="95">
        <v>12088690.25</v>
      </c>
      <c r="BH430" s="95">
        <v>526088</v>
      </c>
      <c r="BI430" s="95">
        <v>373301.45</v>
      </c>
      <c r="BJ430" s="95">
        <v>527652.94999999995</v>
      </c>
      <c r="BK430" s="95">
        <v>812342.5</v>
      </c>
      <c r="BL430" s="95">
        <v>15257998.5</v>
      </c>
      <c r="BM430" s="95">
        <v>1564052.84</v>
      </c>
      <c r="BN430" s="95">
        <v>1416389.65</v>
      </c>
      <c r="BO430" s="95">
        <v>1930193</v>
      </c>
      <c r="BP430" s="95">
        <v>1059971.8</v>
      </c>
      <c r="BQ430" s="95">
        <v>716389</v>
      </c>
      <c r="BR430" s="95">
        <v>91257350.769999996</v>
      </c>
      <c r="BS430" s="95">
        <v>1152344.5</v>
      </c>
      <c r="BT430" s="95">
        <v>1091003.98</v>
      </c>
      <c r="BU430" s="95">
        <v>15665827.35</v>
      </c>
      <c r="BV430" s="95">
        <v>724538</v>
      </c>
      <c r="BW430" s="121">
        <v>858037</v>
      </c>
      <c r="BX430" s="95">
        <v>6337020.75</v>
      </c>
      <c r="BY430" s="95">
        <v>679371.75</v>
      </c>
      <c r="BZ430" s="95">
        <v>699664.5</v>
      </c>
      <c r="CA430" s="95">
        <v>2147335.25</v>
      </c>
      <c r="CB430" s="95">
        <v>1226135</v>
      </c>
      <c r="CC430" s="95">
        <v>4381932.75</v>
      </c>
      <c r="CD430" s="95">
        <v>763980.86</v>
      </c>
      <c r="CE430" s="95">
        <v>3900048.52</v>
      </c>
      <c r="CF430" s="95">
        <v>816688.5</v>
      </c>
      <c r="CG430" s="95">
        <v>748618</v>
      </c>
      <c r="CH430" s="95">
        <v>406089.53</v>
      </c>
      <c r="CI430" s="95">
        <v>662814.5</v>
      </c>
      <c r="CJ430" s="95">
        <v>5985861.2000000002</v>
      </c>
      <c r="CK430" s="95">
        <v>866276</v>
      </c>
      <c r="CL430" s="95">
        <v>378909</v>
      </c>
      <c r="CM430" s="87" t="s">
        <v>420</v>
      </c>
      <c r="CN430" s="87" t="s">
        <v>421</v>
      </c>
      <c r="CO430" s="87" t="s">
        <v>1388</v>
      </c>
      <c r="CP430" s="87" t="s">
        <v>2245</v>
      </c>
      <c r="CQ430" s="87" t="s">
        <v>1395</v>
      </c>
      <c r="CR430" s="87" t="s">
        <v>2379</v>
      </c>
      <c r="CS430" s="87">
        <v>4</v>
      </c>
      <c r="CT430" s="87" t="s">
        <v>1404</v>
      </c>
      <c r="CV430" s="87" t="s">
        <v>2184</v>
      </c>
      <c r="CY430" s="87">
        <v>30</v>
      </c>
    </row>
    <row r="431" spans="1:103" ht="13.2" customHeight="1" x14ac:dyDescent="0.25">
      <c r="A431" s="93" t="s">
        <v>422</v>
      </c>
      <c r="B431" s="94" t="s">
        <v>423</v>
      </c>
      <c r="C431" s="95">
        <v>14169784.460000001</v>
      </c>
      <c r="D431" s="95">
        <v>250997.25</v>
      </c>
      <c r="E431" s="95">
        <v>415230.4</v>
      </c>
      <c r="F431" s="95">
        <v>311633.25</v>
      </c>
      <c r="G431" s="95">
        <v>74041</v>
      </c>
      <c r="H431" s="95">
        <v>508704.07</v>
      </c>
      <c r="I431" s="95">
        <v>261872.75</v>
      </c>
      <c r="J431" s="95">
        <v>914464.5</v>
      </c>
      <c r="K431" s="95">
        <v>205514.3</v>
      </c>
      <c r="L431" s="95">
        <v>603557.71</v>
      </c>
      <c r="M431" s="95">
        <v>4325311.7</v>
      </c>
      <c r="N431" s="95">
        <v>173925.38</v>
      </c>
      <c r="O431" s="95">
        <v>9610611.5999999996</v>
      </c>
      <c r="P431" s="95">
        <v>405446.65</v>
      </c>
      <c r="Q431" s="95">
        <v>556178.65</v>
      </c>
      <c r="R431" s="95">
        <v>3164285.28</v>
      </c>
      <c r="S431" s="95">
        <v>292058.53999999998</v>
      </c>
      <c r="T431" s="95">
        <v>698687</v>
      </c>
      <c r="U431" s="95">
        <v>361441.5</v>
      </c>
      <c r="V431" s="95">
        <v>151248.5</v>
      </c>
      <c r="W431" s="95">
        <v>21303607.030000001</v>
      </c>
      <c r="X431" s="95">
        <v>304541.25</v>
      </c>
      <c r="Y431" s="95">
        <v>525965.5</v>
      </c>
      <c r="Z431" s="95">
        <v>348374.77</v>
      </c>
      <c r="AA431" s="95">
        <v>186867.95</v>
      </c>
      <c r="AB431" s="95">
        <v>283861</v>
      </c>
      <c r="AC431" s="95">
        <v>396202</v>
      </c>
      <c r="AD431" s="95">
        <v>2228077</v>
      </c>
      <c r="AE431" s="95">
        <v>423637.8</v>
      </c>
      <c r="AF431" s="95">
        <v>356861.29</v>
      </c>
      <c r="AG431" s="95">
        <v>270443</v>
      </c>
      <c r="AH431" s="95">
        <v>795129.07</v>
      </c>
      <c r="AI431" s="95">
        <v>384770</v>
      </c>
      <c r="AJ431" s="95">
        <v>203566.6</v>
      </c>
      <c r="AK431" s="95">
        <v>42629087.840000004</v>
      </c>
      <c r="AL431" s="95">
        <v>166945</v>
      </c>
      <c r="AM431" s="95">
        <v>248695.5</v>
      </c>
      <c r="AN431" s="95">
        <v>2334321.25</v>
      </c>
      <c r="AO431" s="95">
        <v>1488211</v>
      </c>
      <c r="AP431" s="95">
        <v>417024</v>
      </c>
      <c r="AQ431" s="95">
        <v>89308</v>
      </c>
      <c r="AR431" s="95">
        <v>6119136.4800000004</v>
      </c>
      <c r="AS431" s="95">
        <v>226274.44</v>
      </c>
      <c r="AT431" s="95">
        <v>376178.75</v>
      </c>
      <c r="AU431" s="95">
        <v>837625.85</v>
      </c>
      <c r="AV431" s="95">
        <v>257854</v>
      </c>
      <c r="AW431" s="95">
        <v>297249</v>
      </c>
      <c r="AX431" s="95">
        <v>511424.86</v>
      </c>
      <c r="AY431" s="95">
        <v>192526</v>
      </c>
      <c r="AZ431" s="95">
        <v>106624</v>
      </c>
      <c r="BA431" s="95">
        <v>5841486.3499999996</v>
      </c>
      <c r="BB431" s="95">
        <v>650529</v>
      </c>
      <c r="BC431" s="95">
        <v>21682900.5</v>
      </c>
      <c r="BD431" s="95">
        <v>2881743.28</v>
      </c>
      <c r="BE431" s="95">
        <v>224892.5</v>
      </c>
      <c r="BF431" s="95">
        <v>341945.69</v>
      </c>
      <c r="BG431" s="95">
        <v>11155929.75</v>
      </c>
      <c r="BH431" s="95">
        <v>201020.5</v>
      </c>
      <c r="BI431" s="95">
        <v>200174.92</v>
      </c>
      <c r="BJ431" s="95">
        <v>140603.5</v>
      </c>
      <c r="BK431" s="95">
        <v>237707.26</v>
      </c>
      <c r="BL431" s="95">
        <v>10106466.300000001</v>
      </c>
      <c r="BM431" s="95">
        <v>669982.18999999994</v>
      </c>
      <c r="BN431" s="95">
        <v>580545.31000000006</v>
      </c>
      <c r="BO431" s="95">
        <v>973286</v>
      </c>
      <c r="BP431" s="95">
        <v>436992</v>
      </c>
      <c r="BQ431" s="95">
        <v>403199</v>
      </c>
      <c r="BR431" s="121">
        <v>78525783.290000007</v>
      </c>
      <c r="BS431" s="95">
        <v>870130</v>
      </c>
      <c r="BT431" s="95">
        <v>1118163.8400000001</v>
      </c>
      <c r="BU431" s="95">
        <v>7723662</v>
      </c>
      <c r="BV431" s="121">
        <v>418613</v>
      </c>
      <c r="BW431" s="95">
        <v>289047</v>
      </c>
      <c r="BX431" s="95">
        <v>1854063.15</v>
      </c>
      <c r="BY431" s="121">
        <v>192263.27</v>
      </c>
      <c r="BZ431" s="121">
        <v>216345</v>
      </c>
      <c r="CA431" s="95">
        <v>405563</v>
      </c>
      <c r="CB431" s="121">
        <v>1013005.9</v>
      </c>
      <c r="CC431" s="95">
        <v>1173303.3999999999</v>
      </c>
      <c r="CD431" s="95">
        <v>699369</v>
      </c>
      <c r="CE431" s="95">
        <v>1468740.5</v>
      </c>
      <c r="CF431" s="95">
        <v>140140</v>
      </c>
      <c r="CG431" s="95">
        <v>228183.25</v>
      </c>
      <c r="CH431" s="95">
        <v>83172</v>
      </c>
      <c r="CI431" s="121">
        <v>176758</v>
      </c>
      <c r="CJ431" s="121">
        <v>2787685.32</v>
      </c>
      <c r="CK431" s="121">
        <v>137258</v>
      </c>
      <c r="CL431" s="121">
        <v>50679.59</v>
      </c>
      <c r="CM431" s="87" t="s">
        <v>422</v>
      </c>
      <c r="CN431" s="87" t="s">
        <v>423</v>
      </c>
      <c r="CO431" s="87" t="s">
        <v>1388</v>
      </c>
      <c r="CP431" s="87" t="s">
        <v>2245</v>
      </c>
      <c r="CQ431" s="87" t="s">
        <v>1396</v>
      </c>
      <c r="CR431" s="87" t="s">
        <v>2380</v>
      </c>
      <c r="CS431" s="87">
        <v>4</v>
      </c>
      <c r="CT431" s="87" t="s">
        <v>1402</v>
      </c>
      <c r="CV431" s="87" t="s">
        <v>2184</v>
      </c>
      <c r="CY431" s="87">
        <v>31</v>
      </c>
    </row>
    <row r="432" spans="1:103" ht="13.2" customHeight="1" x14ac:dyDescent="0.25">
      <c r="A432" s="93" t="s">
        <v>424</v>
      </c>
      <c r="B432" s="94" t="s">
        <v>425</v>
      </c>
      <c r="C432" s="95">
        <v>0</v>
      </c>
      <c r="D432" s="95">
        <v>-15251.92</v>
      </c>
      <c r="E432" s="95">
        <v>-68333.34</v>
      </c>
      <c r="F432" s="95">
        <v>-72241.509999999995</v>
      </c>
      <c r="G432" s="95">
        <v>-244335.5</v>
      </c>
      <c r="H432" s="95">
        <v>-120939.69</v>
      </c>
      <c r="I432" s="95">
        <v>-54311.35</v>
      </c>
      <c r="J432" s="95">
        <v>-114623.54</v>
      </c>
      <c r="K432" s="95">
        <v>-16934.16</v>
      </c>
      <c r="L432" s="95">
        <v>-67840.160000000003</v>
      </c>
      <c r="M432" s="95">
        <v>-1546844.23</v>
      </c>
      <c r="N432" s="95">
        <v>0</v>
      </c>
      <c r="O432" s="95">
        <v>-1978473.72</v>
      </c>
      <c r="P432" s="95">
        <v>-69628.509999999995</v>
      </c>
      <c r="Q432" s="95">
        <v>-104753.9</v>
      </c>
      <c r="R432" s="95">
        <v>-1072316.94</v>
      </c>
      <c r="S432" s="95">
        <v>-108329.29</v>
      </c>
      <c r="T432" s="95">
        <v>-185690.94</v>
      </c>
      <c r="U432" s="95">
        <v>-42175.54</v>
      </c>
      <c r="V432" s="95">
        <v>-29308.66</v>
      </c>
      <c r="W432" s="95">
        <v>-4986462.4800000004</v>
      </c>
      <c r="X432" s="95">
        <v>-188804.33</v>
      </c>
      <c r="Y432" s="95">
        <v>-76473.850000000006</v>
      </c>
      <c r="Z432" s="95">
        <v>-71011.19</v>
      </c>
      <c r="AA432" s="95">
        <v>-28806.05</v>
      </c>
      <c r="AB432" s="95">
        <v>-41063.82</v>
      </c>
      <c r="AC432" s="95">
        <v>-55449.36</v>
      </c>
      <c r="AD432" s="95">
        <v>-875136.73</v>
      </c>
      <c r="AE432" s="95">
        <v>-149807.82</v>
      </c>
      <c r="AF432" s="95">
        <v>-62642.080000000002</v>
      </c>
      <c r="AG432" s="95">
        <v>-11277.09</v>
      </c>
      <c r="AH432" s="95">
        <v>-40745.06</v>
      </c>
      <c r="AI432" s="95">
        <v>-74503.92</v>
      </c>
      <c r="AJ432" s="95">
        <v>-17740.900000000001</v>
      </c>
      <c r="AK432" s="95">
        <v>-10672077.23</v>
      </c>
      <c r="AL432" s="95">
        <v>-17229.89</v>
      </c>
      <c r="AM432" s="95">
        <v>-28519.7</v>
      </c>
      <c r="AN432" s="95">
        <v>-1002226.53</v>
      </c>
      <c r="AO432" s="95">
        <v>-164288.94</v>
      </c>
      <c r="AP432" s="95">
        <v>-53961.69</v>
      </c>
      <c r="AQ432" s="95">
        <v>-21451.23</v>
      </c>
      <c r="AR432" s="95">
        <v>-1260110.19</v>
      </c>
      <c r="AS432" s="95">
        <v>-59637.71</v>
      </c>
      <c r="AT432" s="95">
        <v>-116808.51</v>
      </c>
      <c r="AU432" s="95">
        <v>-159060.94</v>
      </c>
      <c r="AV432" s="95">
        <v>-52080.24</v>
      </c>
      <c r="AW432" s="95">
        <v>-173325.46</v>
      </c>
      <c r="AX432" s="95">
        <v>-66215.19</v>
      </c>
      <c r="AY432" s="95">
        <v>-56332.39</v>
      </c>
      <c r="AZ432" s="95">
        <v>-20139.919999999998</v>
      </c>
      <c r="BA432" s="95">
        <v>-1129318.94</v>
      </c>
      <c r="BB432" s="95">
        <v>-102501.41</v>
      </c>
      <c r="BC432" s="95">
        <v>-4768359.4000000004</v>
      </c>
      <c r="BD432" s="95">
        <v>-1014302.07</v>
      </c>
      <c r="BE432" s="95">
        <v>-20029.080000000002</v>
      </c>
      <c r="BF432" s="95">
        <v>-79703.56</v>
      </c>
      <c r="BG432" s="95">
        <v>-1510996.87</v>
      </c>
      <c r="BH432" s="95">
        <v>-54435</v>
      </c>
      <c r="BI432" s="95">
        <v>-13093.52</v>
      </c>
      <c r="BJ432" s="95">
        <v>-24772.31</v>
      </c>
      <c r="BK432" s="95">
        <v>0</v>
      </c>
      <c r="BL432" s="95">
        <v>-3211661.28</v>
      </c>
      <c r="BM432" s="95">
        <v>-157046.26</v>
      </c>
      <c r="BN432" s="95">
        <v>-171427.28</v>
      </c>
      <c r="BO432" s="95">
        <v>-127185.36</v>
      </c>
      <c r="BP432" s="95">
        <v>-283266.55</v>
      </c>
      <c r="BQ432" s="95">
        <v>-104252.34</v>
      </c>
      <c r="BR432" s="121">
        <v>-17727601.449999999</v>
      </c>
      <c r="BS432" s="121">
        <v>-237826.53</v>
      </c>
      <c r="BT432" s="121">
        <v>-750476.22</v>
      </c>
      <c r="BU432" s="95">
        <v>-639383</v>
      </c>
      <c r="BV432" s="121">
        <v>-25922.01</v>
      </c>
      <c r="BW432" s="121">
        <v>-76464.66</v>
      </c>
      <c r="BX432" s="95">
        <v>-188428.55</v>
      </c>
      <c r="BY432" s="121">
        <v>-17494.189999999999</v>
      </c>
      <c r="BZ432" s="121">
        <v>-53754.77</v>
      </c>
      <c r="CA432" s="95">
        <v>-98862.34</v>
      </c>
      <c r="CB432" s="121">
        <v>-271525.48</v>
      </c>
      <c r="CC432" s="95">
        <v>-334318.43</v>
      </c>
      <c r="CD432" s="95">
        <v>-315568.71000000002</v>
      </c>
      <c r="CE432" s="95">
        <v>-261112.25</v>
      </c>
      <c r="CF432" s="121">
        <v>-3231.67</v>
      </c>
      <c r="CG432" s="121">
        <v>-40283.93</v>
      </c>
      <c r="CH432" s="95">
        <v>-13900.74</v>
      </c>
      <c r="CI432" s="121">
        <v>-15146.43</v>
      </c>
      <c r="CJ432" s="121">
        <v>-812457.83</v>
      </c>
      <c r="CK432" s="121">
        <v>-18073.55</v>
      </c>
      <c r="CL432" s="121">
        <v>-5388.67</v>
      </c>
      <c r="CM432" s="87" t="s">
        <v>424</v>
      </c>
      <c r="CN432" s="87" t="s">
        <v>425</v>
      </c>
      <c r="CO432" s="87" t="s">
        <v>1388</v>
      </c>
      <c r="CP432" s="87" t="s">
        <v>2245</v>
      </c>
      <c r="CQ432" s="87" t="s">
        <v>1397</v>
      </c>
      <c r="CR432" s="87" t="s">
        <v>2381</v>
      </c>
      <c r="CS432" s="87">
        <v>4</v>
      </c>
      <c r="CT432" s="87" t="s">
        <v>1402</v>
      </c>
      <c r="CV432" s="87" t="s">
        <v>2184</v>
      </c>
      <c r="CY432" s="87">
        <v>32</v>
      </c>
    </row>
    <row r="433" spans="1:103" ht="13.2" customHeight="1" x14ac:dyDescent="0.25">
      <c r="A433" s="93" t="s">
        <v>426</v>
      </c>
      <c r="B433" s="94" t="s">
        <v>427</v>
      </c>
      <c r="C433" s="95">
        <v>3488342.25</v>
      </c>
      <c r="D433" s="95">
        <v>40218.589999999997</v>
      </c>
      <c r="E433" s="95">
        <v>26923.71</v>
      </c>
      <c r="F433" s="95">
        <v>25434.2</v>
      </c>
      <c r="G433" s="95">
        <v>37711.61</v>
      </c>
      <c r="H433" s="95">
        <v>235320.23</v>
      </c>
      <c r="I433" s="95">
        <v>44254.35</v>
      </c>
      <c r="J433" s="95">
        <v>42155.69</v>
      </c>
      <c r="K433" s="95">
        <v>41329.18</v>
      </c>
      <c r="L433" s="95">
        <v>13670.48</v>
      </c>
      <c r="M433" s="95">
        <v>712622.31</v>
      </c>
      <c r="N433" s="95">
        <v>0</v>
      </c>
      <c r="O433" s="95">
        <v>1050541.22</v>
      </c>
      <c r="P433" s="95">
        <v>47809.01</v>
      </c>
      <c r="Q433" s="95">
        <v>138256.17000000001</v>
      </c>
      <c r="R433" s="95">
        <v>127161.46</v>
      </c>
      <c r="S433" s="95">
        <v>8476.85</v>
      </c>
      <c r="T433" s="95">
        <v>49296.78</v>
      </c>
      <c r="U433" s="95">
        <v>21453</v>
      </c>
      <c r="V433" s="95">
        <v>37683.440000000002</v>
      </c>
      <c r="W433" s="95">
        <v>2964970.45</v>
      </c>
      <c r="X433" s="95">
        <v>17396.490000000002</v>
      </c>
      <c r="Y433" s="95">
        <v>28413.64</v>
      </c>
      <c r="Z433" s="95">
        <v>46847.88</v>
      </c>
      <c r="AA433" s="95">
        <v>18971.78</v>
      </c>
      <c r="AB433" s="95">
        <v>48832.959999999999</v>
      </c>
      <c r="AC433" s="95">
        <v>52266.76</v>
      </c>
      <c r="AD433" s="95">
        <v>209754.19</v>
      </c>
      <c r="AE433" s="95">
        <v>32039.52</v>
      </c>
      <c r="AF433" s="95">
        <v>63226.73</v>
      </c>
      <c r="AG433" s="95">
        <v>0</v>
      </c>
      <c r="AH433" s="95">
        <v>56282.57</v>
      </c>
      <c r="AI433" s="95">
        <v>8317.68</v>
      </c>
      <c r="AJ433" s="95">
        <v>44005.8</v>
      </c>
      <c r="AK433" s="95">
        <v>17647063.84</v>
      </c>
      <c r="AL433" s="95">
        <v>13171.08</v>
      </c>
      <c r="AM433" s="95">
        <v>73895.7</v>
      </c>
      <c r="AN433" s="95">
        <v>86157.47</v>
      </c>
      <c r="AO433" s="95">
        <v>395896.67</v>
      </c>
      <c r="AP433" s="95">
        <v>45864.92</v>
      </c>
      <c r="AQ433" s="95">
        <v>9805.4599999999991</v>
      </c>
      <c r="AR433" s="95">
        <v>809517.53</v>
      </c>
      <c r="AS433" s="95">
        <v>31737.07</v>
      </c>
      <c r="AT433" s="95">
        <v>13026.01</v>
      </c>
      <c r="AU433" s="95">
        <v>209367.42</v>
      </c>
      <c r="AV433" s="95">
        <v>21423.35</v>
      </c>
      <c r="AW433" s="95">
        <v>36954.199999999997</v>
      </c>
      <c r="AX433" s="95">
        <v>35142.04</v>
      </c>
      <c r="AY433" s="95">
        <v>73562.960000000006</v>
      </c>
      <c r="AZ433" s="95">
        <v>27569.29</v>
      </c>
      <c r="BA433" s="95">
        <v>546383.25</v>
      </c>
      <c r="BB433" s="95">
        <v>149516.91</v>
      </c>
      <c r="BC433" s="95">
        <v>2612518.4</v>
      </c>
      <c r="BD433" s="95">
        <v>115538.37</v>
      </c>
      <c r="BE433" s="95">
        <v>25459.45</v>
      </c>
      <c r="BF433" s="95">
        <v>30284.27</v>
      </c>
      <c r="BG433" s="95">
        <v>681940.87</v>
      </c>
      <c r="BH433" s="95">
        <v>28786.52</v>
      </c>
      <c r="BI433" s="95">
        <v>16021.4</v>
      </c>
      <c r="BJ433" s="95">
        <v>8975.77</v>
      </c>
      <c r="BK433" s="95">
        <v>0</v>
      </c>
      <c r="BL433" s="95">
        <v>3361027.72</v>
      </c>
      <c r="BM433" s="95">
        <v>48542.36</v>
      </c>
      <c r="BN433" s="95">
        <v>47123.4</v>
      </c>
      <c r="BO433" s="95">
        <v>200820.38</v>
      </c>
      <c r="BP433" s="95">
        <v>79520.25</v>
      </c>
      <c r="BQ433" s="95">
        <v>16363.63</v>
      </c>
      <c r="BR433" s="121">
        <v>11081050.039999999</v>
      </c>
      <c r="BS433" s="121">
        <v>43829.38</v>
      </c>
      <c r="BT433" s="95">
        <v>54109.05</v>
      </c>
      <c r="BU433" s="121">
        <v>1382821.15</v>
      </c>
      <c r="BV433" s="95">
        <v>30026.799999999999</v>
      </c>
      <c r="BW433" s="121">
        <v>42506.61</v>
      </c>
      <c r="BX433" s="121">
        <v>158050.37</v>
      </c>
      <c r="BY433" s="121">
        <v>40178.14</v>
      </c>
      <c r="BZ433" s="121">
        <v>11743.87</v>
      </c>
      <c r="CA433" s="121">
        <v>64150.67</v>
      </c>
      <c r="CB433" s="121">
        <v>0</v>
      </c>
      <c r="CC433" s="121">
        <v>141137.34</v>
      </c>
      <c r="CD433" s="121">
        <v>36043.31</v>
      </c>
      <c r="CE433" s="121">
        <v>116680.46</v>
      </c>
      <c r="CF433" s="121">
        <v>90008.61</v>
      </c>
      <c r="CG433" s="121">
        <v>15830.87</v>
      </c>
      <c r="CH433" s="121">
        <v>19582.669999999998</v>
      </c>
      <c r="CI433" s="121">
        <v>8715.85</v>
      </c>
      <c r="CJ433" s="121">
        <v>121404.48</v>
      </c>
      <c r="CK433" s="121">
        <v>3009.82</v>
      </c>
      <c r="CL433" s="121">
        <v>7090.13</v>
      </c>
      <c r="CM433" s="87" t="s">
        <v>426</v>
      </c>
      <c r="CN433" s="87" t="s">
        <v>427</v>
      </c>
      <c r="CO433" s="87" t="s">
        <v>1388</v>
      </c>
      <c r="CP433" s="87" t="s">
        <v>2245</v>
      </c>
      <c r="CQ433" s="87" t="s">
        <v>1397</v>
      </c>
      <c r="CR433" s="87" t="s">
        <v>2381</v>
      </c>
      <c r="CS433" s="87">
        <v>33</v>
      </c>
      <c r="CT433" s="87" t="s">
        <v>1405</v>
      </c>
      <c r="CV433" s="87" t="s">
        <v>2184</v>
      </c>
      <c r="CY433" s="87">
        <v>33</v>
      </c>
    </row>
    <row r="434" spans="1:103" ht="13.2" customHeight="1" x14ac:dyDescent="0.25">
      <c r="A434" s="93" t="s">
        <v>428</v>
      </c>
      <c r="B434" s="94" t="s">
        <v>429</v>
      </c>
      <c r="C434" s="95">
        <v>35452</v>
      </c>
      <c r="D434" s="95">
        <v>73198</v>
      </c>
      <c r="E434" s="95">
        <v>18989</v>
      </c>
      <c r="F434" s="95">
        <v>54075</v>
      </c>
      <c r="G434" s="95">
        <v>86004</v>
      </c>
      <c r="H434" s="95">
        <v>85266</v>
      </c>
      <c r="I434" s="95">
        <v>166444.5</v>
      </c>
      <c r="J434" s="95">
        <v>25209</v>
      </c>
      <c r="K434" s="95">
        <v>19118.75</v>
      </c>
      <c r="L434" s="95">
        <v>67997</v>
      </c>
      <c r="M434" s="95">
        <v>62949</v>
      </c>
      <c r="N434" s="95">
        <v>31444.7</v>
      </c>
      <c r="O434" s="95">
        <v>101666.3</v>
      </c>
      <c r="P434" s="95">
        <v>82773.960000000006</v>
      </c>
      <c r="Q434" s="95">
        <v>67141</v>
      </c>
      <c r="R434" s="95">
        <v>102565</v>
      </c>
      <c r="S434" s="95">
        <v>122173</v>
      </c>
      <c r="T434" s="95">
        <v>105211.2</v>
      </c>
      <c r="U434" s="95">
        <v>64236</v>
      </c>
      <c r="V434" s="95">
        <v>21311</v>
      </c>
      <c r="W434" s="95">
        <v>209140.75</v>
      </c>
      <c r="X434" s="95">
        <v>45121</v>
      </c>
      <c r="Y434" s="95">
        <v>193459</v>
      </c>
      <c r="Z434" s="95">
        <v>52537</v>
      </c>
      <c r="AA434" s="95">
        <v>71722</v>
      </c>
      <c r="AB434" s="95">
        <v>45587</v>
      </c>
      <c r="AC434" s="95">
        <v>33605</v>
      </c>
      <c r="AD434" s="95">
        <v>154605</v>
      </c>
      <c r="AE434" s="95">
        <v>37941</v>
      </c>
      <c r="AF434" s="95">
        <v>51324</v>
      </c>
      <c r="AG434" s="95">
        <v>46304</v>
      </c>
      <c r="AH434" s="95">
        <v>88908</v>
      </c>
      <c r="AI434" s="95">
        <v>82344</v>
      </c>
      <c r="AJ434" s="95">
        <v>15475</v>
      </c>
      <c r="AK434" s="95">
        <v>357867.3</v>
      </c>
      <c r="AL434" s="95">
        <v>75197</v>
      </c>
      <c r="AM434" s="95">
        <v>54752</v>
      </c>
      <c r="AN434" s="95">
        <v>220935</v>
      </c>
      <c r="AO434" s="95">
        <v>156414</v>
      </c>
      <c r="AP434" s="95">
        <v>96865</v>
      </c>
      <c r="AQ434" s="95">
        <v>30699</v>
      </c>
      <c r="AR434" s="95">
        <v>349964</v>
      </c>
      <c r="AS434" s="95">
        <v>137061.5</v>
      </c>
      <c r="AT434" s="95">
        <v>233969</v>
      </c>
      <c r="AU434" s="95">
        <v>96876</v>
      </c>
      <c r="AV434" s="95">
        <v>38590</v>
      </c>
      <c r="AW434" s="95">
        <v>109403</v>
      </c>
      <c r="AX434" s="95">
        <v>59554</v>
      </c>
      <c r="AY434" s="95">
        <v>75890</v>
      </c>
      <c r="AZ434" s="95">
        <v>82985</v>
      </c>
      <c r="BA434" s="95">
        <v>408435</v>
      </c>
      <c r="BB434" s="95">
        <v>34737</v>
      </c>
      <c r="BC434" s="95">
        <v>337614.5</v>
      </c>
      <c r="BD434" s="95">
        <v>149586.1</v>
      </c>
      <c r="BE434" s="95">
        <v>32067.5</v>
      </c>
      <c r="BF434" s="95">
        <v>59177</v>
      </c>
      <c r="BG434" s="95">
        <v>107515.2</v>
      </c>
      <c r="BH434" s="95">
        <v>38333</v>
      </c>
      <c r="BI434" s="95">
        <v>29164</v>
      </c>
      <c r="BJ434" s="95">
        <v>136349</v>
      </c>
      <c r="BK434" s="95">
        <v>90260</v>
      </c>
      <c r="BL434" s="95">
        <v>88128.5</v>
      </c>
      <c r="BM434" s="95">
        <v>5387</v>
      </c>
      <c r="BN434" s="95">
        <v>15994.25</v>
      </c>
      <c r="BO434" s="95">
        <v>106118.5</v>
      </c>
      <c r="BP434" s="95">
        <v>144328</v>
      </c>
      <c r="BQ434" s="95">
        <v>33291</v>
      </c>
      <c r="BR434" s="95">
        <v>374317</v>
      </c>
      <c r="BS434" s="95">
        <v>80503</v>
      </c>
      <c r="BT434" s="95">
        <v>23141</v>
      </c>
      <c r="BU434" s="95">
        <v>500504</v>
      </c>
      <c r="BV434" s="95">
        <v>18080</v>
      </c>
      <c r="BW434" s="95">
        <v>38108</v>
      </c>
      <c r="BX434" s="95">
        <v>235380</v>
      </c>
      <c r="BY434" s="95">
        <v>36886</v>
      </c>
      <c r="BZ434" s="95">
        <v>36514</v>
      </c>
      <c r="CA434" s="95">
        <v>61770</v>
      </c>
      <c r="CB434" s="95">
        <v>90832</v>
      </c>
      <c r="CC434" s="95">
        <v>254608</v>
      </c>
      <c r="CD434" s="95">
        <v>45493</v>
      </c>
      <c r="CE434" s="95">
        <v>288669</v>
      </c>
      <c r="CF434" s="95">
        <v>37029</v>
      </c>
      <c r="CG434" s="95">
        <v>72987</v>
      </c>
      <c r="CH434" s="95">
        <v>41199</v>
      </c>
      <c r="CI434" s="95">
        <v>63387</v>
      </c>
      <c r="CJ434" s="95">
        <v>279348.5</v>
      </c>
      <c r="CK434" s="95">
        <v>62189</v>
      </c>
      <c r="CL434" s="95">
        <v>107481.5</v>
      </c>
      <c r="CM434" s="87" t="s">
        <v>428</v>
      </c>
      <c r="CN434" s="87" t="s">
        <v>429</v>
      </c>
      <c r="CO434" s="87" t="s">
        <v>1385</v>
      </c>
      <c r="CP434" s="87" t="s">
        <v>2244</v>
      </c>
      <c r="CQ434" s="87" t="s">
        <v>1386</v>
      </c>
      <c r="CR434" s="87" t="s">
        <v>2373</v>
      </c>
      <c r="CS434" s="87">
        <v>4</v>
      </c>
      <c r="CT434" s="87" t="s">
        <v>1408</v>
      </c>
      <c r="CV434" s="87" t="s">
        <v>2183</v>
      </c>
      <c r="CY434" s="87">
        <v>34</v>
      </c>
    </row>
    <row r="435" spans="1:103" ht="13.2" customHeight="1" x14ac:dyDescent="0.25">
      <c r="A435" s="93" t="s">
        <v>430</v>
      </c>
      <c r="B435" s="94" t="s">
        <v>431</v>
      </c>
      <c r="C435" s="95">
        <v>2024205</v>
      </c>
      <c r="D435" s="95">
        <v>35120.5</v>
      </c>
      <c r="E435" s="95">
        <v>8159</v>
      </c>
      <c r="F435" s="95">
        <v>27653</v>
      </c>
      <c r="G435" s="95">
        <v>44700</v>
      </c>
      <c r="H435" s="95">
        <v>16331.5</v>
      </c>
      <c r="I435" s="95">
        <v>86736</v>
      </c>
      <c r="J435" s="95">
        <v>18704</v>
      </c>
      <c r="K435" s="95">
        <v>21878.75</v>
      </c>
      <c r="L435" s="95">
        <v>42655</v>
      </c>
      <c r="M435" s="95">
        <v>270457.5</v>
      </c>
      <c r="N435" s="95">
        <v>8160</v>
      </c>
      <c r="O435" s="95">
        <v>2986931.9</v>
      </c>
      <c r="P435" s="95">
        <v>114857.24</v>
      </c>
      <c r="Q435" s="95">
        <v>187806</v>
      </c>
      <c r="R435" s="95">
        <v>232314.75</v>
      </c>
      <c r="S435" s="95">
        <v>58836</v>
      </c>
      <c r="T435" s="95">
        <v>60253.02</v>
      </c>
      <c r="U435" s="95">
        <v>112978</v>
      </c>
      <c r="V435" s="95">
        <v>27941.5</v>
      </c>
      <c r="W435" s="95">
        <v>7341977.6200000001</v>
      </c>
      <c r="X435" s="95">
        <v>93757</v>
      </c>
      <c r="Y435" s="95">
        <v>51443</v>
      </c>
      <c r="Z435" s="95">
        <v>25089</v>
      </c>
      <c r="AA435" s="95">
        <v>26782</v>
      </c>
      <c r="AB435" s="95">
        <v>54384</v>
      </c>
      <c r="AC435" s="95">
        <v>23337</v>
      </c>
      <c r="AD435" s="95">
        <v>229641</v>
      </c>
      <c r="AE435" s="95">
        <v>17746</v>
      </c>
      <c r="AF435" s="95">
        <v>36768</v>
      </c>
      <c r="AG435" s="95">
        <v>18291</v>
      </c>
      <c r="AH435" s="95">
        <v>15737</v>
      </c>
      <c r="AI435" s="95">
        <v>63971</v>
      </c>
      <c r="AJ435" s="95">
        <v>37519</v>
      </c>
      <c r="AK435" s="95">
        <v>12199375.15</v>
      </c>
      <c r="AL435" s="95">
        <v>16780</v>
      </c>
      <c r="AM435" s="95">
        <v>11159</v>
      </c>
      <c r="AN435" s="95">
        <v>27502</v>
      </c>
      <c r="AO435" s="95">
        <v>103325</v>
      </c>
      <c r="AP435" s="95">
        <v>16299</v>
      </c>
      <c r="AQ435" s="95">
        <v>5178</v>
      </c>
      <c r="AR435" s="95">
        <v>1645900.98</v>
      </c>
      <c r="AS435" s="95">
        <v>87210.15</v>
      </c>
      <c r="AT435" s="95">
        <v>255762</v>
      </c>
      <c r="AU435" s="95">
        <v>31672.5</v>
      </c>
      <c r="AV435" s="95">
        <v>54753</v>
      </c>
      <c r="AW435" s="95">
        <v>18907</v>
      </c>
      <c r="AX435" s="95">
        <v>7559</v>
      </c>
      <c r="AY435" s="95">
        <v>37757</v>
      </c>
      <c r="AZ435" s="95">
        <v>4684</v>
      </c>
      <c r="BA435" s="95">
        <v>2346801</v>
      </c>
      <c r="BB435" s="95">
        <v>15533</v>
      </c>
      <c r="BC435" s="95">
        <v>4908085.2</v>
      </c>
      <c r="BD435" s="95">
        <v>213609.36</v>
      </c>
      <c r="BE435" s="95">
        <v>39530.75</v>
      </c>
      <c r="BF435" s="95">
        <v>98394.5</v>
      </c>
      <c r="BG435" s="95">
        <v>1268958.8</v>
      </c>
      <c r="BH435" s="95">
        <v>69195</v>
      </c>
      <c r="BI435" s="95">
        <v>90304</v>
      </c>
      <c r="BJ435" s="95">
        <v>87398</v>
      </c>
      <c r="BK435" s="95">
        <v>7776</v>
      </c>
      <c r="BL435" s="95">
        <v>3958141.25</v>
      </c>
      <c r="BM435" s="95">
        <v>0</v>
      </c>
      <c r="BN435" s="95">
        <v>32937</v>
      </c>
      <c r="BO435" s="95">
        <v>74059.5</v>
      </c>
      <c r="BP435" s="95">
        <v>18152</v>
      </c>
      <c r="BQ435" s="95">
        <v>39524</v>
      </c>
      <c r="BR435" s="95">
        <v>13051250</v>
      </c>
      <c r="BS435" s="95">
        <v>75057</v>
      </c>
      <c r="BT435" s="95">
        <v>8865</v>
      </c>
      <c r="BU435" s="95">
        <v>1982614</v>
      </c>
      <c r="BV435" s="95">
        <v>0</v>
      </c>
      <c r="BW435" s="121">
        <v>18386.5</v>
      </c>
      <c r="BX435" s="95">
        <v>404277</v>
      </c>
      <c r="BY435" s="95">
        <v>34206</v>
      </c>
      <c r="BZ435" s="95">
        <v>29379</v>
      </c>
      <c r="CA435" s="95">
        <v>19487</v>
      </c>
      <c r="CB435" s="95">
        <v>62871</v>
      </c>
      <c r="CC435" s="95">
        <v>327491</v>
      </c>
      <c r="CD435" s="121">
        <v>44884</v>
      </c>
      <c r="CE435" s="95">
        <v>131929.5</v>
      </c>
      <c r="CF435" s="95">
        <v>25949</v>
      </c>
      <c r="CG435" s="95">
        <v>9261</v>
      </c>
      <c r="CH435" s="95">
        <v>31469</v>
      </c>
      <c r="CI435" s="95">
        <v>10962</v>
      </c>
      <c r="CJ435" s="95">
        <v>502973.76</v>
      </c>
      <c r="CK435" s="95">
        <v>0</v>
      </c>
      <c r="CL435" s="95">
        <v>28147.3</v>
      </c>
      <c r="CM435" s="87" t="s">
        <v>430</v>
      </c>
      <c r="CN435" s="87" t="s">
        <v>431</v>
      </c>
      <c r="CO435" s="87" t="s">
        <v>1385</v>
      </c>
      <c r="CP435" s="87" t="s">
        <v>2244</v>
      </c>
      <c r="CQ435" s="87" t="s">
        <v>1394</v>
      </c>
      <c r="CR435" s="87" t="s">
        <v>2377</v>
      </c>
      <c r="CS435" s="87">
        <v>4</v>
      </c>
      <c r="CT435" s="87" t="s">
        <v>1408</v>
      </c>
      <c r="CV435" s="87" t="s">
        <v>2183</v>
      </c>
      <c r="CY435" s="87">
        <v>35</v>
      </c>
    </row>
    <row r="436" spans="1:103" ht="13.2" customHeight="1" x14ac:dyDescent="0.25">
      <c r="A436" s="93" t="s">
        <v>432</v>
      </c>
      <c r="B436" s="94" t="s">
        <v>433</v>
      </c>
      <c r="C436" s="95">
        <v>2935789.25</v>
      </c>
      <c r="D436" s="95">
        <v>428490</v>
      </c>
      <c r="E436" s="95">
        <v>249414</v>
      </c>
      <c r="F436" s="95">
        <v>160837.75</v>
      </c>
      <c r="G436" s="95">
        <v>129099</v>
      </c>
      <c r="H436" s="95">
        <v>506966</v>
      </c>
      <c r="I436" s="95">
        <v>204417.9</v>
      </c>
      <c r="J436" s="95">
        <v>834923.75</v>
      </c>
      <c r="K436" s="95">
        <v>229651.20000000001</v>
      </c>
      <c r="L436" s="95">
        <v>258045</v>
      </c>
      <c r="M436" s="95">
        <v>669696.5</v>
      </c>
      <c r="N436" s="95">
        <v>82680.89</v>
      </c>
      <c r="O436" s="95">
        <v>2352844</v>
      </c>
      <c r="P436" s="95">
        <v>294827.92</v>
      </c>
      <c r="Q436" s="95">
        <v>127522</v>
      </c>
      <c r="R436" s="95">
        <v>1147021.5</v>
      </c>
      <c r="S436" s="95">
        <v>208806.5</v>
      </c>
      <c r="T436" s="95">
        <v>190851.5</v>
      </c>
      <c r="U436" s="95">
        <v>257809.5</v>
      </c>
      <c r="V436" s="95">
        <v>73532</v>
      </c>
      <c r="W436" s="95">
        <v>3948103.9</v>
      </c>
      <c r="X436" s="95">
        <v>194596.7</v>
      </c>
      <c r="Y436" s="95">
        <v>323547.34999999998</v>
      </c>
      <c r="Z436" s="95">
        <v>139661.06</v>
      </c>
      <c r="AA436" s="95">
        <v>150794.1</v>
      </c>
      <c r="AB436" s="95">
        <v>212426</v>
      </c>
      <c r="AC436" s="95">
        <v>214638</v>
      </c>
      <c r="AD436" s="95">
        <v>914199.5</v>
      </c>
      <c r="AE436" s="95">
        <v>114886.6</v>
      </c>
      <c r="AF436" s="95">
        <v>242952.3</v>
      </c>
      <c r="AG436" s="95">
        <v>130370</v>
      </c>
      <c r="AH436" s="95">
        <v>396533.3</v>
      </c>
      <c r="AI436" s="95">
        <v>199542</v>
      </c>
      <c r="AJ436" s="95">
        <v>178301.25</v>
      </c>
      <c r="AK436" s="95">
        <v>9741251.1999999993</v>
      </c>
      <c r="AL436" s="95">
        <v>154779</v>
      </c>
      <c r="AM436" s="95">
        <v>332939.5</v>
      </c>
      <c r="AN436" s="95">
        <v>577788.25</v>
      </c>
      <c r="AO436" s="95">
        <v>323521</v>
      </c>
      <c r="AP436" s="95">
        <v>682041</v>
      </c>
      <c r="AQ436" s="95">
        <v>218020</v>
      </c>
      <c r="AR436" s="95">
        <v>2463039</v>
      </c>
      <c r="AS436" s="95">
        <v>964068.75</v>
      </c>
      <c r="AT436" s="95">
        <v>625884.25</v>
      </c>
      <c r="AU436" s="95">
        <v>343747.58</v>
      </c>
      <c r="AV436" s="95">
        <v>114857</v>
      </c>
      <c r="AW436" s="95">
        <v>97585</v>
      </c>
      <c r="AX436" s="95">
        <v>225569.59</v>
      </c>
      <c r="AY436" s="95">
        <v>265071.05</v>
      </c>
      <c r="AZ436" s="95">
        <v>165815</v>
      </c>
      <c r="BA436" s="95">
        <v>1809794.25</v>
      </c>
      <c r="BB436" s="95">
        <v>108273</v>
      </c>
      <c r="BC436" s="95">
        <v>4238610</v>
      </c>
      <c r="BD436" s="95">
        <v>400528.25</v>
      </c>
      <c r="BE436" s="95">
        <v>157340.5</v>
      </c>
      <c r="BF436" s="95">
        <v>261150.18</v>
      </c>
      <c r="BG436" s="95">
        <v>2492954</v>
      </c>
      <c r="BH436" s="95">
        <v>36378.5</v>
      </c>
      <c r="BI436" s="95">
        <v>72262.95</v>
      </c>
      <c r="BJ436" s="95">
        <v>102305</v>
      </c>
      <c r="BK436" s="95">
        <v>165365</v>
      </c>
      <c r="BL436" s="95">
        <v>2593840.75</v>
      </c>
      <c r="BM436" s="95">
        <v>231904.25</v>
      </c>
      <c r="BN436" s="95">
        <v>212351.25</v>
      </c>
      <c r="BO436" s="95">
        <v>341104</v>
      </c>
      <c r="BP436" s="95">
        <v>266848.21000000002</v>
      </c>
      <c r="BQ436" s="95">
        <v>186690</v>
      </c>
      <c r="BR436" s="121">
        <v>10145990.65</v>
      </c>
      <c r="BS436" s="121">
        <v>300453.5</v>
      </c>
      <c r="BT436" s="121">
        <v>168579.84</v>
      </c>
      <c r="BU436" s="121">
        <v>2777332</v>
      </c>
      <c r="BV436" s="121">
        <v>91531</v>
      </c>
      <c r="BW436" s="121">
        <v>147513.5</v>
      </c>
      <c r="BX436" s="121">
        <v>472295.25</v>
      </c>
      <c r="BY436" s="121">
        <v>359317.6</v>
      </c>
      <c r="BZ436" s="121">
        <v>105646.5</v>
      </c>
      <c r="CA436" s="121">
        <v>321966.25</v>
      </c>
      <c r="CB436" s="121">
        <v>215402</v>
      </c>
      <c r="CC436" s="121">
        <v>811434.5</v>
      </c>
      <c r="CD436" s="121">
        <v>152544.4</v>
      </c>
      <c r="CE436" s="121">
        <v>391489.52</v>
      </c>
      <c r="CF436" s="121">
        <v>124028</v>
      </c>
      <c r="CG436" s="121">
        <v>111408.5</v>
      </c>
      <c r="CH436" s="121">
        <v>74171.87</v>
      </c>
      <c r="CI436" s="121">
        <v>125163</v>
      </c>
      <c r="CJ436" s="121">
        <v>948205.2</v>
      </c>
      <c r="CK436" s="121">
        <v>112410</v>
      </c>
      <c r="CL436" s="121">
        <v>45553.25</v>
      </c>
      <c r="CM436" s="87" t="s">
        <v>432</v>
      </c>
      <c r="CN436" s="87" t="s">
        <v>433</v>
      </c>
      <c r="CO436" s="87" t="s">
        <v>1399</v>
      </c>
      <c r="CP436" s="87" t="s">
        <v>2248</v>
      </c>
      <c r="CQ436" s="87" t="s">
        <v>1398</v>
      </c>
      <c r="CR436" s="87" t="s">
        <v>2382</v>
      </c>
      <c r="CS436" s="87">
        <v>25</v>
      </c>
      <c r="CT436" s="87" t="s">
        <v>1455</v>
      </c>
      <c r="CV436" s="87" t="s">
        <v>2187</v>
      </c>
      <c r="CY436" s="87">
        <v>36</v>
      </c>
    </row>
    <row r="437" spans="1:103" ht="13.2" customHeight="1" x14ac:dyDescent="0.25">
      <c r="A437" s="93" t="s">
        <v>434</v>
      </c>
      <c r="B437" s="94" t="s">
        <v>1481</v>
      </c>
      <c r="C437" s="95">
        <v>1521244</v>
      </c>
      <c r="D437" s="95">
        <v>68447</v>
      </c>
      <c r="E437" s="95">
        <v>54626.5</v>
      </c>
      <c r="F437" s="95">
        <v>23883.95</v>
      </c>
      <c r="G437" s="95">
        <v>9290</v>
      </c>
      <c r="H437" s="95">
        <v>82895</v>
      </c>
      <c r="I437" s="95">
        <v>17301.5</v>
      </c>
      <c r="J437" s="95">
        <v>95469.75</v>
      </c>
      <c r="K437" s="95">
        <v>44982.25</v>
      </c>
      <c r="L437" s="95">
        <v>169923.5</v>
      </c>
      <c r="M437" s="95">
        <v>717381</v>
      </c>
      <c r="N437" s="95">
        <v>12557.5</v>
      </c>
      <c r="O437" s="95">
        <v>1341612.2</v>
      </c>
      <c r="P437" s="95">
        <v>286443.53000000003</v>
      </c>
      <c r="Q437" s="95">
        <v>87224.5</v>
      </c>
      <c r="R437" s="95">
        <v>588071</v>
      </c>
      <c r="S437" s="95">
        <v>94507.75</v>
      </c>
      <c r="T437" s="95">
        <v>111906</v>
      </c>
      <c r="U437" s="95">
        <v>66845.5</v>
      </c>
      <c r="V437" s="95">
        <v>38929</v>
      </c>
      <c r="W437" s="95">
        <v>3104819.35</v>
      </c>
      <c r="X437" s="95">
        <v>72235</v>
      </c>
      <c r="Y437" s="95">
        <v>124308.49</v>
      </c>
      <c r="Z437" s="95">
        <v>51542</v>
      </c>
      <c r="AA437" s="95">
        <v>26170.799999999999</v>
      </c>
      <c r="AB437" s="95">
        <v>100442</v>
      </c>
      <c r="AC437" s="95">
        <v>24810</v>
      </c>
      <c r="AD437" s="95">
        <v>307843</v>
      </c>
      <c r="AE437" s="95">
        <v>98368.2</v>
      </c>
      <c r="AF437" s="95">
        <v>124517.5</v>
      </c>
      <c r="AG437" s="95">
        <v>92824</v>
      </c>
      <c r="AH437" s="95">
        <v>116848.5</v>
      </c>
      <c r="AI437" s="95">
        <v>107056</v>
      </c>
      <c r="AJ437" s="95">
        <v>63429.75</v>
      </c>
      <c r="AK437" s="95">
        <v>6871230.7000000002</v>
      </c>
      <c r="AL437" s="95">
        <v>50032</v>
      </c>
      <c r="AM437" s="95">
        <v>28547.5</v>
      </c>
      <c r="AN437" s="95">
        <v>339688</v>
      </c>
      <c r="AO437" s="95">
        <v>435105</v>
      </c>
      <c r="AP437" s="95">
        <v>38384</v>
      </c>
      <c r="AQ437" s="95">
        <v>31564</v>
      </c>
      <c r="AR437" s="95">
        <v>1621277.96</v>
      </c>
      <c r="AS437" s="95">
        <v>72264</v>
      </c>
      <c r="AT437" s="95">
        <v>62012.25</v>
      </c>
      <c r="AU437" s="95">
        <v>277003.64</v>
      </c>
      <c r="AV437" s="95">
        <v>21721</v>
      </c>
      <c r="AW437" s="95">
        <v>32285.25</v>
      </c>
      <c r="AX437" s="95">
        <v>52994.63</v>
      </c>
      <c r="AY437" s="95">
        <v>11154</v>
      </c>
      <c r="AZ437" s="95">
        <v>63237</v>
      </c>
      <c r="BA437" s="95">
        <v>1043743.4</v>
      </c>
      <c r="BB437" s="95">
        <v>131048</v>
      </c>
      <c r="BC437" s="95">
        <v>2055439.75</v>
      </c>
      <c r="BD437" s="95">
        <v>249554.39</v>
      </c>
      <c r="BE437" s="95">
        <v>34879.29</v>
      </c>
      <c r="BF437" s="95">
        <v>49884</v>
      </c>
      <c r="BG437" s="95">
        <v>2400628.5</v>
      </c>
      <c r="BH437" s="95">
        <v>28740.5</v>
      </c>
      <c r="BI437" s="95">
        <v>10049.799999999999</v>
      </c>
      <c r="BJ437" s="95">
        <v>46598</v>
      </c>
      <c r="BK437" s="95">
        <v>26128</v>
      </c>
      <c r="BL437" s="95">
        <v>1390937.78</v>
      </c>
      <c r="BM437" s="95">
        <v>56745</v>
      </c>
      <c r="BN437" s="95">
        <v>100810.62</v>
      </c>
      <c r="BO437" s="95">
        <v>245678.75</v>
      </c>
      <c r="BP437" s="95">
        <v>93116</v>
      </c>
      <c r="BQ437" s="95">
        <v>110682</v>
      </c>
      <c r="BR437" s="121">
        <v>10402846.75</v>
      </c>
      <c r="BS437" s="95">
        <v>429389</v>
      </c>
      <c r="BT437" s="95">
        <v>89359.31</v>
      </c>
      <c r="BU437" s="121">
        <v>1235486</v>
      </c>
      <c r="BV437" s="95">
        <v>11010</v>
      </c>
      <c r="BW437" s="95">
        <v>16563</v>
      </c>
      <c r="BX437" s="95">
        <v>393608.97</v>
      </c>
      <c r="BY437" s="95">
        <v>16454</v>
      </c>
      <c r="BZ437" s="95">
        <v>5042</v>
      </c>
      <c r="CA437" s="95">
        <v>98354</v>
      </c>
      <c r="CB437" s="121">
        <v>49204.35</v>
      </c>
      <c r="CC437" s="95">
        <v>275976.75</v>
      </c>
      <c r="CD437" s="95">
        <v>181651</v>
      </c>
      <c r="CE437" s="121">
        <v>184889.5</v>
      </c>
      <c r="CF437" s="121">
        <v>42239.81</v>
      </c>
      <c r="CG437" s="95">
        <v>70064.5</v>
      </c>
      <c r="CH437" s="95">
        <v>26474</v>
      </c>
      <c r="CI437" s="95">
        <v>8430</v>
      </c>
      <c r="CJ437" s="121">
        <v>427756.5</v>
      </c>
      <c r="CK437" s="121">
        <v>84457</v>
      </c>
      <c r="CL437" s="95">
        <v>20178.5</v>
      </c>
      <c r="CM437" s="87" t="s">
        <v>434</v>
      </c>
      <c r="CN437" s="87" t="s">
        <v>1481</v>
      </c>
      <c r="CO437" s="87" t="s">
        <v>1399</v>
      </c>
      <c r="CP437" s="87" t="s">
        <v>2248</v>
      </c>
      <c r="CQ437" s="87" t="s">
        <v>1400</v>
      </c>
      <c r="CR437" s="87" t="s">
        <v>2383</v>
      </c>
      <c r="CS437" s="87">
        <v>25</v>
      </c>
      <c r="CT437" s="87" t="s">
        <v>1455</v>
      </c>
      <c r="CV437" s="87" t="s">
        <v>2187</v>
      </c>
      <c r="CY437" s="87">
        <v>37</v>
      </c>
    </row>
    <row r="438" spans="1:103" ht="13.2" customHeight="1" x14ac:dyDescent="0.25">
      <c r="A438" s="93" t="s">
        <v>435</v>
      </c>
      <c r="B438" s="94" t="s">
        <v>1516</v>
      </c>
      <c r="C438" s="95">
        <v>-317013.59999999998</v>
      </c>
      <c r="D438" s="95">
        <v>-27611.93</v>
      </c>
      <c r="E438" s="95">
        <v>-13076.54</v>
      </c>
      <c r="F438" s="95">
        <v>0</v>
      </c>
      <c r="G438" s="95">
        <v>-10006.19</v>
      </c>
      <c r="H438" s="95">
        <v>-7762.33</v>
      </c>
      <c r="I438" s="95">
        <v>-3518.21</v>
      </c>
      <c r="J438" s="95">
        <v>-59175.839999999997</v>
      </c>
      <c r="K438" s="95">
        <v>0</v>
      </c>
      <c r="L438" s="95">
        <v>-76253.990000000005</v>
      </c>
      <c r="M438" s="95">
        <v>-493332.84</v>
      </c>
      <c r="N438" s="95">
        <v>0</v>
      </c>
      <c r="O438" s="95">
        <v>-137916.57999999999</v>
      </c>
      <c r="P438" s="95">
        <v>-53393.84</v>
      </c>
      <c r="Q438" s="95">
        <v>-13830.66</v>
      </c>
      <c r="R438" s="95">
        <v>-350838.13</v>
      </c>
      <c r="S438" s="95">
        <v>-28706.66</v>
      </c>
      <c r="T438" s="95">
        <v>-13970.84</v>
      </c>
      <c r="U438" s="95">
        <v>-31342.92</v>
      </c>
      <c r="V438" s="95">
        <v>-2142.48</v>
      </c>
      <c r="W438" s="95">
        <v>-1010464.35</v>
      </c>
      <c r="X438" s="95">
        <v>0</v>
      </c>
      <c r="Y438" s="95">
        <v>-14384.19</v>
      </c>
      <c r="Z438" s="95">
        <v>-6862.9</v>
      </c>
      <c r="AA438" s="95">
        <v>-2205.6799999999998</v>
      </c>
      <c r="AB438" s="95">
        <v>-13997.97</v>
      </c>
      <c r="AC438" s="95">
        <v>-13991.22</v>
      </c>
      <c r="AD438" s="95">
        <v>-124869.24</v>
      </c>
      <c r="AE438" s="95">
        <v>-24358.89</v>
      </c>
      <c r="AF438" s="95">
        <v>-49152.88</v>
      </c>
      <c r="AG438" s="95">
        <v>-36598.300000000003</v>
      </c>
      <c r="AH438" s="95">
        <v>0</v>
      </c>
      <c r="AI438" s="95">
        <v>-51965.09</v>
      </c>
      <c r="AJ438" s="95">
        <v>-3947.64</v>
      </c>
      <c r="AK438" s="95">
        <v>-602120.56000000006</v>
      </c>
      <c r="AL438" s="95">
        <v>0</v>
      </c>
      <c r="AM438" s="95">
        <v>-29785.27</v>
      </c>
      <c r="AN438" s="95">
        <v>-229382.21</v>
      </c>
      <c r="AO438" s="95">
        <v>-46285.71</v>
      </c>
      <c r="AP438" s="95">
        <v>-22158.57</v>
      </c>
      <c r="AQ438" s="95">
        <v>-6243.29</v>
      </c>
      <c r="AR438" s="95">
        <v>-304584.18</v>
      </c>
      <c r="AS438" s="95">
        <v>-12905.83</v>
      </c>
      <c r="AT438" s="95">
        <v>-10763.25</v>
      </c>
      <c r="AU438" s="95">
        <v>-65392.85</v>
      </c>
      <c r="AV438" s="95">
        <v>-7768.16</v>
      </c>
      <c r="AW438" s="95">
        <v>0</v>
      </c>
      <c r="AX438" s="95">
        <v>-5174.93</v>
      </c>
      <c r="AY438" s="95">
        <v>-3730.49</v>
      </c>
      <c r="AZ438" s="95">
        <v>-6828.48</v>
      </c>
      <c r="BA438" s="95">
        <v>-227628.47</v>
      </c>
      <c r="BB438" s="95">
        <v>-5494.54</v>
      </c>
      <c r="BC438" s="95">
        <v>-351170.13</v>
      </c>
      <c r="BD438" s="95">
        <v>-25537.22</v>
      </c>
      <c r="BE438" s="95">
        <v>-13317.57</v>
      </c>
      <c r="BF438" s="95">
        <v>-5805.86</v>
      </c>
      <c r="BG438" s="95">
        <v>-117148.34</v>
      </c>
      <c r="BH438" s="95">
        <v>-4650.3599999999997</v>
      </c>
      <c r="BI438" s="95">
        <v>0</v>
      </c>
      <c r="BJ438" s="95">
        <v>-988.52</v>
      </c>
      <c r="BK438" s="95">
        <v>0</v>
      </c>
      <c r="BL438" s="95">
        <v>-120447.52</v>
      </c>
      <c r="BM438" s="95">
        <v>-12100.8</v>
      </c>
      <c r="BN438" s="95">
        <v>-39605.83</v>
      </c>
      <c r="BO438" s="95">
        <v>-59712.47</v>
      </c>
      <c r="BP438" s="95">
        <v>-39455.5</v>
      </c>
      <c r="BQ438" s="95">
        <v>-1517.54</v>
      </c>
      <c r="BR438" s="95">
        <v>-1479558.11</v>
      </c>
      <c r="BS438" s="95">
        <v>-43315.12</v>
      </c>
      <c r="BT438" s="95">
        <v>-218715.53</v>
      </c>
      <c r="BU438" s="95">
        <v>-208948.51</v>
      </c>
      <c r="BV438" s="95">
        <v>-6525.68</v>
      </c>
      <c r="BW438" s="95">
        <v>-18724.84</v>
      </c>
      <c r="BX438" s="95">
        <v>-42656.68</v>
      </c>
      <c r="BY438" s="95">
        <v>-1611.23</v>
      </c>
      <c r="BZ438" s="95">
        <v>0</v>
      </c>
      <c r="CA438" s="95">
        <v>-31737.33</v>
      </c>
      <c r="CB438" s="95">
        <v>-10747.12</v>
      </c>
      <c r="CC438" s="95">
        <v>-69550.63</v>
      </c>
      <c r="CD438" s="95">
        <v>-53344.39</v>
      </c>
      <c r="CE438" s="95">
        <v>-45229.38</v>
      </c>
      <c r="CF438" s="95">
        <v>-725.39</v>
      </c>
      <c r="CG438" s="95">
        <v>0</v>
      </c>
      <c r="CH438" s="95">
        <v>-7100.03</v>
      </c>
      <c r="CI438" s="95">
        <v>0</v>
      </c>
      <c r="CJ438" s="95">
        <v>-144385.63</v>
      </c>
      <c r="CK438" s="95">
        <v>0</v>
      </c>
      <c r="CL438" s="95">
        <v>0</v>
      </c>
      <c r="CM438" s="87" t="s">
        <v>435</v>
      </c>
      <c r="CN438" s="87" t="s">
        <v>436</v>
      </c>
      <c r="CO438" s="87" t="s">
        <v>1399</v>
      </c>
      <c r="CP438" s="87" t="s">
        <v>2248</v>
      </c>
      <c r="CQ438" s="87" t="s">
        <v>1401</v>
      </c>
      <c r="CR438" s="87" t="s">
        <v>2384</v>
      </c>
      <c r="CS438" s="87">
        <v>25</v>
      </c>
      <c r="CT438" s="87" t="s">
        <v>1455</v>
      </c>
      <c r="CV438" s="87" t="s">
        <v>2187</v>
      </c>
      <c r="CY438" s="87">
        <v>38</v>
      </c>
    </row>
    <row r="439" spans="1:103" ht="13.2" customHeight="1" x14ac:dyDescent="0.25">
      <c r="A439" s="93" t="s">
        <v>437</v>
      </c>
      <c r="B439" s="94" t="s">
        <v>1517</v>
      </c>
      <c r="C439" s="95">
        <v>569754.68999999994</v>
      </c>
      <c r="D439" s="95">
        <v>1992.24</v>
      </c>
      <c r="E439" s="95">
        <v>114666.92</v>
      </c>
      <c r="F439" s="95">
        <v>0</v>
      </c>
      <c r="G439" s="95">
        <v>0</v>
      </c>
      <c r="H439" s="95">
        <v>20443.04</v>
      </c>
      <c r="I439" s="95">
        <v>4207.21</v>
      </c>
      <c r="J439" s="95">
        <v>201312.59</v>
      </c>
      <c r="K439" s="95">
        <v>0</v>
      </c>
      <c r="L439" s="95">
        <v>0</v>
      </c>
      <c r="M439" s="95">
        <v>82731.58</v>
      </c>
      <c r="N439" s="95">
        <v>0</v>
      </c>
      <c r="O439" s="95">
        <v>222762.69</v>
      </c>
      <c r="P439" s="95">
        <v>27632.83</v>
      </c>
      <c r="Q439" s="95">
        <v>22940.25</v>
      </c>
      <c r="R439" s="95">
        <v>18021.78</v>
      </c>
      <c r="S439" s="95">
        <v>0</v>
      </c>
      <c r="T439" s="95">
        <v>11066.47</v>
      </c>
      <c r="U439" s="95">
        <v>1602.07</v>
      </c>
      <c r="V439" s="95">
        <v>2190.87</v>
      </c>
      <c r="W439" s="95">
        <v>1163491.76</v>
      </c>
      <c r="X439" s="95">
        <v>1864.56</v>
      </c>
      <c r="Y439" s="95">
        <v>-15214.04</v>
      </c>
      <c r="Z439" s="95">
        <v>4551.45</v>
      </c>
      <c r="AA439" s="95">
        <v>3062.89</v>
      </c>
      <c r="AB439" s="95">
        <v>43133.31</v>
      </c>
      <c r="AC439" s="95">
        <v>10205.9</v>
      </c>
      <c r="AD439" s="95">
        <v>55640.65</v>
      </c>
      <c r="AE439" s="95">
        <v>642</v>
      </c>
      <c r="AF439" s="95">
        <v>7258.98</v>
      </c>
      <c r="AG439" s="95">
        <v>14184.42</v>
      </c>
      <c r="AH439" s="95">
        <v>0</v>
      </c>
      <c r="AI439" s="95">
        <v>4733.62</v>
      </c>
      <c r="AJ439" s="95">
        <v>4504.97</v>
      </c>
      <c r="AK439" s="95">
        <v>1904971.59</v>
      </c>
      <c r="AL439" s="95">
        <v>1837.91</v>
      </c>
      <c r="AM439" s="95">
        <v>9398.6299999999992</v>
      </c>
      <c r="AN439" s="95">
        <v>6287.08</v>
      </c>
      <c r="AO439" s="95">
        <v>79399.33</v>
      </c>
      <c r="AP439" s="95">
        <v>8643.0499999999993</v>
      </c>
      <c r="AQ439" s="95">
        <v>3439.26</v>
      </c>
      <c r="AR439" s="95">
        <v>216028.65</v>
      </c>
      <c r="AS439" s="95">
        <v>20925.189999999999</v>
      </c>
      <c r="AT439" s="95">
        <v>11268.31</v>
      </c>
      <c r="AU439" s="95">
        <v>84981.1</v>
      </c>
      <c r="AV439" s="95">
        <v>5099.26</v>
      </c>
      <c r="AW439" s="95">
        <v>2782.06</v>
      </c>
      <c r="AX439" s="95">
        <v>8494.4</v>
      </c>
      <c r="AY439" s="95">
        <v>2314.27</v>
      </c>
      <c r="AZ439" s="95">
        <v>7797.56</v>
      </c>
      <c r="BA439" s="95">
        <v>48218.68</v>
      </c>
      <c r="BB439" s="95">
        <v>3732.97</v>
      </c>
      <c r="BC439" s="95">
        <v>285989.21000000002</v>
      </c>
      <c r="BD439" s="95">
        <v>3899.96</v>
      </c>
      <c r="BE439" s="95">
        <v>3412.67</v>
      </c>
      <c r="BF439" s="95">
        <v>16747.330000000002</v>
      </c>
      <c r="BG439" s="95">
        <v>93745.13</v>
      </c>
      <c r="BH439" s="95">
        <v>6841.7</v>
      </c>
      <c r="BI439" s="95">
        <v>5982.32</v>
      </c>
      <c r="BJ439" s="95">
        <v>0</v>
      </c>
      <c r="BK439" s="95">
        <v>0</v>
      </c>
      <c r="BL439" s="95">
        <v>201477.57</v>
      </c>
      <c r="BM439" s="95">
        <v>12096.21</v>
      </c>
      <c r="BN439" s="95">
        <v>1636.31</v>
      </c>
      <c r="BO439" s="95">
        <v>14051.38</v>
      </c>
      <c r="BP439" s="95">
        <v>28663.85</v>
      </c>
      <c r="BQ439" s="95">
        <v>622.75</v>
      </c>
      <c r="BR439" s="95">
        <v>1235993.3</v>
      </c>
      <c r="BS439" s="95">
        <v>945.5</v>
      </c>
      <c r="BT439" s="95">
        <v>3357.1</v>
      </c>
      <c r="BU439" s="95">
        <v>170167.5</v>
      </c>
      <c r="BV439" s="95">
        <v>841.67</v>
      </c>
      <c r="BW439" s="95">
        <v>2959</v>
      </c>
      <c r="BX439" s="95">
        <v>37981.58</v>
      </c>
      <c r="BY439" s="95">
        <v>17284.29</v>
      </c>
      <c r="BZ439" s="95">
        <v>0</v>
      </c>
      <c r="CA439" s="95">
        <v>4754.88</v>
      </c>
      <c r="CB439" s="95">
        <v>0</v>
      </c>
      <c r="CC439" s="95">
        <v>33483.129999999997</v>
      </c>
      <c r="CD439" s="95">
        <v>19124.48</v>
      </c>
      <c r="CE439" s="95">
        <v>27671.08</v>
      </c>
      <c r="CF439" s="95">
        <v>10404.49</v>
      </c>
      <c r="CG439" s="95">
        <v>0</v>
      </c>
      <c r="CH439" s="95">
        <v>673.6</v>
      </c>
      <c r="CI439" s="95">
        <v>5262.32</v>
      </c>
      <c r="CJ439" s="95">
        <v>14738.43</v>
      </c>
      <c r="CK439" s="95">
        <v>0</v>
      </c>
      <c r="CL439" s="95">
        <v>1126.23</v>
      </c>
      <c r="CM439" s="87" t="s">
        <v>437</v>
      </c>
      <c r="CN439" s="87" t="s">
        <v>438</v>
      </c>
      <c r="CO439" s="87" t="s">
        <v>1399</v>
      </c>
      <c r="CP439" s="87" t="s">
        <v>2248</v>
      </c>
      <c r="CQ439" s="87" t="s">
        <v>1401</v>
      </c>
      <c r="CR439" s="87" t="s">
        <v>2384</v>
      </c>
      <c r="CS439" s="87">
        <v>25</v>
      </c>
      <c r="CT439" s="87" t="s">
        <v>1455</v>
      </c>
      <c r="CV439" s="87" t="s">
        <v>2187</v>
      </c>
      <c r="CY439" s="87">
        <v>39</v>
      </c>
    </row>
    <row r="440" spans="1:103" ht="13.2" customHeight="1" x14ac:dyDescent="0.25">
      <c r="A440" s="93" t="s">
        <v>439</v>
      </c>
      <c r="B440" s="94" t="s">
        <v>1474</v>
      </c>
      <c r="C440" s="95">
        <v>286032.25</v>
      </c>
      <c r="D440" s="95">
        <v>4186.5</v>
      </c>
      <c r="E440" s="95">
        <v>48456.5</v>
      </c>
      <c r="F440" s="95">
        <v>6329</v>
      </c>
      <c r="G440" s="95">
        <v>2811.5</v>
      </c>
      <c r="H440" s="95">
        <v>5225</v>
      </c>
      <c r="I440" s="95">
        <v>33270</v>
      </c>
      <c r="J440" s="95">
        <v>101713</v>
      </c>
      <c r="K440" s="95">
        <v>7633.5</v>
      </c>
      <c r="L440" s="95">
        <v>10747.45</v>
      </c>
      <c r="M440" s="95">
        <v>19970</v>
      </c>
      <c r="N440" s="95">
        <v>0</v>
      </c>
      <c r="O440" s="95">
        <v>172478.25</v>
      </c>
      <c r="P440" s="95">
        <v>23760.11</v>
      </c>
      <c r="Q440" s="95">
        <v>2500.5</v>
      </c>
      <c r="R440" s="95">
        <v>30484</v>
      </c>
      <c r="S440" s="95">
        <v>17865</v>
      </c>
      <c r="T440" s="95">
        <v>15889</v>
      </c>
      <c r="U440" s="95">
        <v>17660.5</v>
      </c>
      <c r="V440" s="95">
        <v>9578</v>
      </c>
      <c r="W440" s="95">
        <v>169227.54</v>
      </c>
      <c r="X440" s="95">
        <v>644</v>
      </c>
      <c r="Y440" s="95">
        <v>0</v>
      </c>
      <c r="Z440" s="95">
        <v>13603</v>
      </c>
      <c r="AA440" s="95">
        <v>0</v>
      </c>
      <c r="AB440" s="95">
        <v>3297</v>
      </c>
      <c r="AC440" s="95">
        <v>17635</v>
      </c>
      <c r="AD440" s="95">
        <v>32145.25</v>
      </c>
      <c r="AE440" s="95">
        <v>1955</v>
      </c>
      <c r="AF440" s="95">
        <v>8299.25</v>
      </c>
      <c r="AG440" s="95">
        <v>5663</v>
      </c>
      <c r="AH440" s="95">
        <v>18182.5</v>
      </c>
      <c r="AI440" s="95">
        <v>0</v>
      </c>
      <c r="AJ440" s="95">
        <v>2655.25</v>
      </c>
      <c r="AK440" s="95">
        <v>280268.25</v>
      </c>
      <c r="AL440" s="95">
        <v>11711</v>
      </c>
      <c r="AM440" s="95">
        <v>47247</v>
      </c>
      <c r="AN440" s="95">
        <v>35394</v>
      </c>
      <c r="AO440" s="95">
        <v>19607</v>
      </c>
      <c r="AP440" s="95">
        <v>0</v>
      </c>
      <c r="AQ440" s="95">
        <v>17273.5</v>
      </c>
      <c r="AR440" s="95">
        <v>72991</v>
      </c>
      <c r="AS440" s="95">
        <v>0</v>
      </c>
      <c r="AT440" s="95">
        <v>35573.25</v>
      </c>
      <c r="AU440" s="95">
        <v>32279.97</v>
      </c>
      <c r="AV440" s="95">
        <v>2174</v>
      </c>
      <c r="AW440" s="95">
        <v>0</v>
      </c>
      <c r="AX440" s="95">
        <v>6012</v>
      </c>
      <c r="AY440" s="95">
        <v>1319</v>
      </c>
      <c r="AZ440" s="95">
        <v>0</v>
      </c>
      <c r="BA440" s="95">
        <v>294583.5</v>
      </c>
      <c r="BB440" s="95">
        <v>2696</v>
      </c>
      <c r="BC440" s="95">
        <v>132909.75</v>
      </c>
      <c r="BD440" s="95">
        <v>63821.25</v>
      </c>
      <c r="BE440" s="95">
        <v>3309</v>
      </c>
      <c r="BF440" s="95">
        <v>0</v>
      </c>
      <c r="BG440" s="95">
        <v>32680</v>
      </c>
      <c r="BH440" s="95">
        <v>0</v>
      </c>
      <c r="BI440" s="95">
        <v>0</v>
      </c>
      <c r="BJ440" s="95">
        <v>2569</v>
      </c>
      <c r="BK440" s="95">
        <v>0</v>
      </c>
      <c r="BL440" s="95">
        <v>228445</v>
      </c>
      <c r="BM440" s="95">
        <v>8366</v>
      </c>
      <c r="BN440" s="95">
        <v>11348.25</v>
      </c>
      <c r="BO440" s="95">
        <v>19350.5</v>
      </c>
      <c r="BP440" s="95">
        <v>8992</v>
      </c>
      <c r="BQ440" s="95">
        <v>13212</v>
      </c>
      <c r="BR440" s="95">
        <v>852149</v>
      </c>
      <c r="BS440" s="95">
        <v>269</v>
      </c>
      <c r="BT440" s="95">
        <v>0</v>
      </c>
      <c r="BU440" s="95">
        <v>169967</v>
      </c>
      <c r="BV440" s="95">
        <v>0</v>
      </c>
      <c r="BW440" s="95">
        <v>870</v>
      </c>
      <c r="BX440" s="95">
        <v>16878.5</v>
      </c>
      <c r="BY440" s="95">
        <v>656</v>
      </c>
      <c r="BZ440" s="95">
        <v>0</v>
      </c>
      <c r="CA440" s="95">
        <v>0</v>
      </c>
      <c r="CB440" s="95">
        <v>0</v>
      </c>
      <c r="CC440" s="95">
        <v>14851.25</v>
      </c>
      <c r="CD440" s="95">
        <v>4016</v>
      </c>
      <c r="CE440" s="95">
        <v>0</v>
      </c>
      <c r="CF440" s="95">
        <v>0</v>
      </c>
      <c r="CG440" s="95">
        <v>1476</v>
      </c>
      <c r="CH440" s="95">
        <v>4333.32</v>
      </c>
      <c r="CI440" s="95">
        <v>5526</v>
      </c>
      <c r="CJ440" s="95">
        <v>31722.5</v>
      </c>
      <c r="CK440" s="95">
        <v>0</v>
      </c>
      <c r="CL440" s="95">
        <v>431.5</v>
      </c>
      <c r="CM440" s="87" t="s">
        <v>439</v>
      </c>
      <c r="CN440" s="87" t="s">
        <v>2203</v>
      </c>
      <c r="CO440" s="87" t="s">
        <v>1399</v>
      </c>
      <c r="CP440" s="87" t="s">
        <v>2248</v>
      </c>
      <c r="CQ440" s="87" t="s">
        <v>1398</v>
      </c>
      <c r="CR440" s="87" t="s">
        <v>2382</v>
      </c>
      <c r="CS440" s="87">
        <v>25</v>
      </c>
      <c r="CT440" s="87" t="s">
        <v>1455</v>
      </c>
      <c r="CV440" s="87" t="s">
        <v>2187</v>
      </c>
      <c r="CY440" s="87">
        <v>40</v>
      </c>
    </row>
    <row r="441" spans="1:103" ht="13.2" customHeight="1" x14ac:dyDescent="0.25">
      <c r="A441" s="93" t="s">
        <v>440</v>
      </c>
      <c r="B441" s="94" t="s">
        <v>1229</v>
      </c>
      <c r="C441" s="95">
        <v>380722.54</v>
      </c>
      <c r="D441" s="95">
        <v>0</v>
      </c>
      <c r="E441" s="95">
        <v>3985</v>
      </c>
      <c r="F441" s="95">
        <v>0</v>
      </c>
      <c r="G441" s="95">
        <v>0</v>
      </c>
      <c r="H441" s="95">
        <v>0</v>
      </c>
      <c r="I441" s="95">
        <v>0</v>
      </c>
      <c r="J441" s="95">
        <v>36922.5</v>
      </c>
      <c r="K441" s="95">
        <v>0</v>
      </c>
      <c r="L441" s="95">
        <v>1589.5</v>
      </c>
      <c r="M441" s="95">
        <v>0</v>
      </c>
      <c r="N441" s="95">
        <v>0</v>
      </c>
      <c r="O441" s="95">
        <v>20925</v>
      </c>
      <c r="P441" s="95">
        <v>6359</v>
      </c>
      <c r="Q441" s="95">
        <v>0</v>
      </c>
      <c r="R441" s="95">
        <v>0</v>
      </c>
      <c r="S441" s="95">
        <v>1910</v>
      </c>
      <c r="T441" s="95">
        <v>13642</v>
      </c>
      <c r="U441" s="95">
        <v>5661.5</v>
      </c>
      <c r="V441" s="95">
        <v>0</v>
      </c>
      <c r="W441" s="95">
        <v>80570</v>
      </c>
      <c r="X441" s="95">
        <v>0</v>
      </c>
      <c r="Y441" s="95">
        <v>0</v>
      </c>
      <c r="Z441" s="95">
        <v>0</v>
      </c>
      <c r="AA441" s="95">
        <v>0</v>
      </c>
      <c r="AB441" s="95">
        <v>0</v>
      </c>
      <c r="AC441" s="95">
        <v>0</v>
      </c>
      <c r="AD441" s="95">
        <v>20565</v>
      </c>
      <c r="AE441" s="95">
        <v>0</v>
      </c>
      <c r="AF441" s="95">
        <v>0</v>
      </c>
      <c r="AG441" s="95">
        <v>11201</v>
      </c>
      <c r="AH441" s="95">
        <v>5658</v>
      </c>
      <c r="AI441" s="95">
        <v>0</v>
      </c>
      <c r="AJ441" s="95">
        <v>7122</v>
      </c>
      <c r="AK441" s="95">
        <v>323277.7</v>
      </c>
      <c r="AL441" s="95">
        <v>33109</v>
      </c>
      <c r="AM441" s="95">
        <v>6369.5</v>
      </c>
      <c r="AN441" s="95">
        <v>0</v>
      </c>
      <c r="AO441" s="95">
        <v>0</v>
      </c>
      <c r="AP441" s="95">
        <v>0</v>
      </c>
      <c r="AQ441" s="95">
        <v>0</v>
      </c>
      <c r="AR441" s="95">
        <v>71731</v>
      </c>
      <c r="AS441" s="95">
        <v>0</v>
      </c>
      <c r="AT441" s="95">
        <v>0</v>
      </c>
      <c r="AU441" s="95">
        <v>0</v>
      </c>
      <c r="AV441" s="95">
        <v>0</v>
      </c>
      <c r="AW441" s="95">
        <v>0</v>
      </c>
      <c r="AX441" s="95">
        <v>0</v>
      </c>
      <c r="AY441" s="95">
        <v>0</v>
      </c>
      <c r="AZ441" s="95">
        <v>0</v>
      </c>
      <c r="BA441" s="95">
        <v>0</v>
      </c>
      <c r="BB441" s="95">
        <v>0</v>
      </c>
      <c r="BC441" s="95">
        <v>67690.75</v>
      </c>
      <c r="BD441" s="95">
        <v>14275.2</v>
      </c>
      <c r="BE441" s="95">
        <v>33861.83</v>
      </c>
      <c r="BF441" s="95">
        <v>0</v>
      </c>
      <c r="BG441" s="95">
        <v>0</v>
      </c>
      <c r="BH441" s="95">
        <v>0</v>
      </c>
      <c r="BI441" s="95">
        <v>0</v>
      </c>
      <c r="BJ441" s="95">
        <v>0</v>
      </c>
      <c r="BK441" s="95">
        <v>0</v>
      </c>
      <c r="BL441" s="95">
        <v>117113.75</v>
      </c>
      <c r="BM441" s="95">
        <v>0</v>
      </c>
      <c r="BN441" s="95">
        <v>0</v>
      </c>
      <c r="BO441" s="95">
        <v>17290</v>
      </c>
      <c r="BP441" s="95">
        <v>0</v>
      </c>
      <c r="BQ441" s="95">
        <v>0</v>
      </c>
      <c r="BR441" s="95">
        <v>423292.68</v>
      </c>
      <c r="BS441" s="95">
        <v>0</v>
      </c>
      <c r="BT441" s="95">
        <v>0</v>
      </c>
      <c r="BU441" s="95">
        <v>7444</v>
      </c>
      <c r="BV441" s="95">
        <v>0</v>
      </c>
      <c r="BW441" s="95">
        <v>0</v>
      </c>
      <c r="BX441" s="95">
        <v>35616.5</v>
      </c>
      <c r="BY441" s="95">
        <v>233</v>
      </c>
      <c r="BZ441" s="95">
        <v>0</v>
      </c>
      <c r="CA441" s="95">
        <v>0</v>
      </c>
      <c r="CB441" s="95">
        <v>0</v>
      </c>
      <c r="CC441" s="95">
        <v>4063</v>
      </c>
      <c r="CD441" s="95">
        <v>0</v>
      </c>
      <c r="CE441" s="95">
        <v>0</v>
      </c>
      <c r="CF441" s="95">
        <v>0</v>
      </c>
      <c r="CG441" s="95">
        <v>0</v>
      </c>
      <c r="CH441" s="95">
        <v>11610</v>
      </c>
      <c r="CI441" s="95">
        <v>0</v>
      </c>
      <c r="CJ441" s="95">
        <v>22258.5</v>
      </c>
      <c r="CK441" s="95">
        <v>0</v>
      </c>
      <c r="CL441" s="95">
        <v>0</v>
      </c>
      <c r="CM441" s="87" t="s">
        <v>440</v>
      </c>
      <c r="CN441" s="87" t="s">
        <v>2204</v>
      </c>
      <c r="CO441" s="87" t="s">
        <v>1399</v>
      </c>
      <c r="CP441" s="87" t="s">
        <v>2248</v>
      </c>
      <c r="CQ441" s="87" t="s">
        <v>1400</v>
      </c>
      <c r="CR441" s="87" t="s">
        <v>2383</v>
      </c>
      <c r="CS441" s="87">
        <v>25</v>
      </c>
      <c r="CT441" s="87" t="s">
        <v>1455</v>
      </c>
      <c r="CV441" s="87" t="s">
        <v>2187</v>
      </c>
      <c r="CY441" s="87">
        <v>41</v>
      </c>
    </row>
    <row r="442" spans="1:103" ht="13.2" customHeight="1" x14ac:dyDescent="0.25">
      <c r="A442" s="93" t="s">
        <v>441</v>
      </c>
      <c r="B442" s="94" t="s">
        <v>1230</v>
      </c>
      <c r="C442" s="95">
        <v>0</v>
      </c>
      <c r="D442" s="95">
        <v>0</v>
      </c>
      <c r="E442" s="95">
        <v>0</v>
      </c>
      <c r="F442" s="95">
        <v>0</v>
      </c>
      <c r="G442" s="95">
        <v>0</v>
      </c>
      <c r="H442" s="95">
        <v>0</v>
      </c>
      <c r="I442" s="95">
        <v>0</v>
      </c>
      <c r="J442" s="95">
        <v>0</v>
      </c>
      <c r="K442" s="95">
        <v>0</v>
      </c>
      <c r="L442" s="95">
        <v>0</v>
      </c>
      <c r="M442" s="95">
        <v>0</v>
      </c>
      <c r="N442" s="95">
        <v>0</v>
      </c>
      <c r="O442" s="95">
        <v>0</v>
      </c>
      <c r="P442" s="95">
        <v>0</v>
      </c>
      <c r="Q442" s="95">
        <v>0</v>
      </c>
      <c r="R442" s="95">
        <v>0</v>
      </c>
      <c r="S442" s="95">
        <v>0</v>
      </c>
      <c r="T442" s="95">
        <v>0</v>
      </c>
      <c r="U442" s="95">
        <v>0</v>
      </c>
      <c r="V442" s="95">
        <v>0</v>
      </c>
      <c r="W442" s="95">
        <v>0</v>
      </c>
      <c r="X442" s="95">
        <v>0</v>
      </c>
      <c r="Y442" s="95">
        <v>0</v>
      </c>
      <c r="Z442" s="95">
        <v>0</v>
      </c>
      <c r="AA442" s="95">
        <v>0</v>
      </c>
      <c r="AB442" s="95">
        <v>0</v>
      </c>
      <c r="AC442" s="95">
        <v>0</v>
      </c>
      <c r="AD442" s="95">
        <v>0</v>
      </c>
      <c r="AE442" s="95">
        <v>0</v>
      </c>
      <c r="AF442" s="95">
        <v>0</v>
      </c>
      <c r="AG442" s="95">
        <v>0</v>
      </c>
      <c r="AH442" s="95">
        <v>0</v>
      </c>
      <c r="AI442" s="95">
        <v>0</v>
      </c>
      <c r="AJ442" s="95">
        <v>0</v>
      </c>
      <c r="AK442" s="95">
        <v>-52641.94</v>
      </c>
      <c r="AL442" s="95">
        <v>0</v>
      </c>
      <c r="AM442" s="95">
        <v>0</v>
      </c>
      <c r="AN442" s="95">
        <v>0</v>
      </c>
      <c r="AO442" s="95">
        <v>-979.87</v>
      </c>
      <c r="AP442" s="95">
        <v>0</v>
      </c>
      <c r="AQ442" s="95">
        <v>0</v>
      </c>
      <c r="AR442" s="95">
        <v>0</v>
      </c>
      <c r="AS442" s="95">
        <v>0</v>
      </c>
      <c r="AT442" s="95">
        <v>-587.25</v>
      </c>
      <c r="AU442" s="95">
        <v>0</v>
      </c>
      <c r="AV442" s="95">
        <v>0</v>
      </c>
      <c r="AW442" s="95">
        <v>-11276.75</v>
      </c>
      <c r="AX442" s="95">
        <v>0</v>
      </c>
      <c r="AY442" s="95">
        <v>0</v>
      </c>
      <c r="AZ442" s="95">
        <v>0</v>
      </c>
      <c r="BA442" s="95">
        <v>0</v>
      </c>
      <c r="BB442" s="95">
        <v>0</v>
      </c>
      <c r="BC442" s="95">
        <v>0</v>
      </c>
      <c r="BD442" s="95">
        <v>0</v>
      </c>
      <c r="BE442" s="95">
        <v>-5173.99</v>
      </c>
      <c r="BF442" s="95">
        <v>0</v>
      </c>
      <c r="BG442" s="95">
        <v>0</v>
      </c>
      <c r="BH442" s="95">
        <v>0</v>
      </c>
      <c r="BI442" s="95">
        <v>0</v>
      </c>
      <c r="BJ442" s="95">
        <v>0</v>
      </c>
      <c r="BK442" s="95">
        <v>0</v>
      </c>
      <c r="BL442" s="95">
        <v>-2127.7199999999998</v>
      </c>
      <c r="BM442" s="95">
        <v>0</v>
      </c>
      <c r="BN442" s="95">
        <v>0</v>
      </c>
      <c r="BO442" s="95">
        <v>0</v>
      </c>
      <c r="BP442" s="95">
        <v>0</v>
      </c>
      <c r="BQ442" s="95">
        <v>-28682.69</v>
      </c>
      <c r="BR442" s="121">
        <v>0</v>
      </c>
      <c r="BS442" s="121">
        <v>0</v>
      </c>
      <c r="BT442" s="95">
        <v>0</v>
      </c>
      <c r="BU442" s="121">
        <v>-10863.32</v>
      </c>
      <c r="BV442" s="95">
        <v>0</v>
      </c>
      <c r="BW442" s="121">
        <v>0</v>
      </c>
      <c r="BX442" s="121">
        <v>0</v>
      </c>
      <c r="BY442" s="95">
        <v>0</v>
      </c>
      <c r="BZ442" s="121">
        <v>0</v>
      </c>
      <c r="CA442" s="121">
        <v>0</v>
      </c>
      <c r="CB442" s="95">
        <v>0</v>
      </c>
      <c r="CC442" s="121">
        <v>0</v>
      </c>
      <c r="CD442" s="121">
        <v>0</v>
      </c>
      <c r="CE442" s="121">
        <v>0</v>
      </c>
      <c r="CF442" s="121">
        <v>0</v>
      </c>
      <c r="CG442" s="121">
        <v>-5459.67</v>
      </c>
      <c r="CH442" s="121">
        <v>0</v>
      </c>
      <c r="CI442" s="121">
        <v>0</v>
      </c>
      <c r="CJ442" s="121">
        <v>-69.66</v>
      </c>
      <c r="CK442" s="95">
        <v>-8501.99</v>
      </c>
      <c r="CL442" s="121">
        <v>0</v>
      </c>
      <c r="CM442" s="87" t="s">
        <v>441</v>
      </c>
      <c r="CN442" s="87" t="s">
        <v>2205</v>
      </c>
      <c r="CO442" s="87" t="s">
        <v>1399</v>
      </c>
      <c r="CP442" s="87" t="s">
        <v>2248</v>
      </c>
      <c r="CQ442" s="87" t="s">
        <v>1401</v>
      </c>
      <c r="CR442" s="87" t="s">
        <v>2384</v>
      </c>
      <c r="CS442" s="87">
        <v>25</v>
      </c>
      <c r="CT442" s="87" t="s">
        <v>1455</v>
      </c>
      <c r="CV442" s="87" t="s">
        <v>2187</v>
      </c>
      <c r="CY442" s="87">
        <v>42</v>
      </c>
    </row>
    <row r="443" spans="1:103" ht="13.2" customHeight="1" x14ac:dyDescent="0.25">
      <c r="A443" s="93" t="s">
        <v>442</v>
      </c>
      <c r="B443" s="94" t="s">
        <v>1231</v>
      </c>
      <c r="C443" s="95">
        <v>0</v>
      </c>
      <c r="D443" s="95">
        <v>0</v>
      </c>
      <c r="E443" s="95">
        <v>2143.3000000000002</v>
      </c>
      <c r="F443" s="95">
        <v>0</v>
      </c>
      <c r="G443" s="95">
        <v>0</v>
      </c>
      <c r="H443" s="95">
        <v>0</v>
      </c>
      <c r="I443" s="95">
        <v>0</v>
      </c>
      <c r="J443" s="95">
        <v>0</v>
      </c>
      <c r="K443" s="95">
        <v>0</v>
      </c>
      <c r="L443" s="95">
        <v>0</v>
      </c>
      <c r="M443" s="95">
        <v>0</v>
      </c>
      <c r="N443" s="95">
        <v>0</v>
      </c>
      <c r="O443" s="95">
        <v>0</v>
      </c>
      <c r="P443" s="95">
        <v>0</v>
      </c>
      <c r="Q443" s="95">
        <v>0</v>
      </c>
      <c r="R443" s="95">
        <v>14455</v>
      </c>
      <c r="S443" s="95">
        <v>0</v>
      </c>
      <c r="T443" s="95">
        <v>0</v>
      </c>
      <c r="U443" s="95">
        <v>0</v>
      </c>
      <c r="V443" s="95">
        <v>0</v>
      </c>
      <c r="W443" s="95">
        <v>3513.9</v>
      </c>
      <c r="X443" s="95">
        <v>0</v>
      </c>
      <c r="Y443" s="95">
        <v>0</v>
      </c>
      <c r="Z443" s="95">
        <v>0</v>
      </c>
      <c r="AA443" s="95">
        <v>0</v>
      </c>
      <c r="AB443" s="95">
        <v>0</v>
      </c>
      <c r="AC443" s="95">
        <v>0</v>
      </c>
      <c r="AD443" s="95">
        <v>0</v>
      </c>
      <c r="AE443" s="95">
        <v>0</v>
      </c>
      <c r="AF443" s="95">
        <v>0</v>
      </c>
      <c r="AG443" s="95">
        <v>0</v>
      </c>
      <c r="AH443" s="95">
        <v>0</v>
      </c>
      <c r="AI443" s="95">
        <v>0</v>
      </c>
      <c r="AJ443" s="95">
        <v>0</v>
      </c>
      <c r="AK443" s="95">
        <v>111176.14</v>
      </c>
      <c r="AL443" s="95">
        <v>0</v>
      </c>
      <c r="AM443" s="95">
        <v>0</v>
      </c>
      <c r="AN443" s="95">
        <v>0</v>
      </c>
      <c r="AO443" s="95">
        <v>0</v>
      </c>
      <c r="AP443" s="95">
        <v>0</v>
      </c>
      <c r="AQ443" s="95">
        <v>0</v>
      </c>
      <c r="AR443" s="95">
        <v>0</v>
      </c>
      <c r="AS443" s="95">
        <v>0</v>
      </c>
      <c r="AT443" s="95">
        <v>0</v>
      </c>
      <c r="AU443" s="95">
        <v>0</v>
      </c>
      <c r="AV443" s="95">
        <v>0</v>
      </c>
      <c r="AW443" s="95">
        <v>0</v>
      </c>
      <c r="AX443" s="95">
        <v>0</v>
      </c>
      <c r="AY443" s="95">
        <v>0</v>
      </c>
      <c r="AZ443" s="95">
        <v>0</v>
      </c>
      <c r="BA443" s="95">
        <v>0</v>
      </c>
      <c r="BB443" s="95">
        <v>0</v>
      </c>
      <c r="BC443" s="95">
        <v>0</v>
      </c>
      <c r="BD443" s="95">
        <v>0</v>
      </c>
      <c r="BE443" s="95">
        <v>0</v>
      </c>
      <c r="BF443" s="95">
        <v>0</v>
      </c>
      <c r="BG443" s="95">
        <v>0</v>
      </c>
      <c r="BH443" s="95">
        <v>592.77</v>
      </c>
      <c r="BI443" s="95">
        <v>0</v>
      </c>
      <c r="BJ443" s="95">
        <v>0</v>
      </c>
      <c r="BK443" s="95">
        <v>0</v>
      </c>
      <c r="BL443" s="95">
        <v>13626.86</v>
      </c>
      <c r="BM443" s="95">
        <v>0</v>
      </c>
      <c r="BN443" s="95">
        <v>0</v>
      </c>
      <c r="BO443" s="95">
        <v>0</v>
      </c>
      <c r="BP443" s="95">
        <v>0</v>
      </c>
      <c r="BQ443" s="95">
        <v>0</v>
      </c>
      <c r="BR443" s="95">
        <v>0</v>
      </c>
      <c r="BS443" s="95">
        <v>0</v>
      </c>
      <c r="BT443" s="95">
        <v>0</v>
      </c>
      <c r="BU443" s="95">
        <v>0</v>
      </c>
      <c r="BV443" s="95">
        <v>0</v>
      </c>
      <c r="BW443" s="95">
        <v>0</v>
      </c>
      <c r="BX443" s="95">
        <v>0</v>
      </c>
      <c r="BY443" s="95">
        <v>0</v>
      </c>
      <c r="BZ443" s="95">
        <v>0</v>
      </c>
      <c r="CA443" s="95">
        <v>0</v>
      </c>
      <c r="CB443" s="95">
        <v>0</v>
      </c>
      <c r="CC443" s="95">
        <v>7977.02</v>
      </c>
      <c r="CD443" s="95">
        <v>0</v>
      </c>
      <c r="CE443" s="95">
        <v>0</v>
      </c>
      <c r="CF443" s="95">
        <v>0</v>
      </c>
      <c r="CG443" s="95">
        <v>0</v>
      </c>
      <c r="CH443" s="95">
        <v>0</v>
      </c>
      <c r="CI443" s="95">
        <v>0</v>
      </c>
      <c r="CJ443" s="95">
        <v>0</v>
      </c>
      <c r="CK443" s="95">
        <v>2450.7600000000002</v>
      </c>
      <c r="CL443" s="95">
        <v>0</v>
      </c>
      <c r="CM443" s="87" t="s">
        <v>442</v>
      </c>
      <c r="CN443" s="87" t="s">
        <v>2206</v>
      </c>
      <c r="CO443" s="87" t="s">
        <v>1399</v>
      </c>
      <c r="CP443" s="87" t="s">
        <v>2248</v>
      </c>
      <c r="CQ443" s="87" t="s">
        <v>1401</v>
      </c>
      <c r="CR443" s="87" t="s">
        <v>2384</v>
      </c>
      <c r="CS443" s="87">
        <v>25</v>
      </c>
      <c r="CT443" s="87" t="s">
        <v>1455</v>
      </c>
      <c r="CV443" s="87" t="s">
        <v>2187</v>
      </c>
      <c r="CY443" s="87">
        <v>43</v>
      </c>
    </row>
    <row r="444" spans="1:103" ht="13.2" customHeight="1" x14ac:dyDescent="0.25">
      <c r="A444" s="93" t="s">
        <v>443</v>
      </c>
      <c r="B444" s="94" t="s">
        <v>444</v>
      </c>
      <c r="C444" s="95">
        <v>32750605</v>
      </c>
      <c r="D444" s="95">
        <v>3492733.26</v>
      </c>
      <c r="E444" s="95">
        <v>7410458</v>
      </c>
      <c r="F444" s="95">
        <v>7818371</v>
      </c>
      <c r="G444" s="95">
        <v>5222024.5</v>
      </c>
      <c r="H444" s="95">
        <v>10062704.08</v>
      </c>
      <c r="I444" s="95">
        <v>10827792.5</v>
      </c>
      <c r="J444" s="95">
        <v>15001575</v>
      </c>
      <c r="K444" s="95">
        <v>10196736.119999999</v>
      </c>
      <c r="L444" s="95">
        <v>10644543</v>
      </c>
      <c r="M444" s="95">
        <v>19890886.5</v>
      </c>
      <c r="N444" s="95">
        <v>4039708.63</v>
      </c>
      <c r="O444" s="95">
        <v>22353250.309999999</v>
      </c>
      <c r="P444" s="95">
        <v>13930794.869999999</v>
      </c>
      <c r="Q444" s="95">
        <v>10502917.6</v>
      </c>
      <c r="R444" s="95">
        <v>18769769.300000001</v>
      </c>
      <c r="S444" s="95">
        <v>7648150.46</v>
      </c>
      <c r="T444" s="95">
        <v>10003779.619999999</v>
      </c>
      <c r="U444" s="95">
        <v>8633083.1799999997</v>
      </c>
      <c r="V444" s="95">
        <v>3901738</v>
      </c>
      <c r="W444" s="95">
        <v>28626602.52</v>
      </c>
      <c r="X444" s="95">
        <v>6125994.7999999998</v>
      </c>
      <c r="Y444" s="95">
        <v>16614315</v>
      </c>
      <c r="Z444" s="95">
        <v>8570735</v>
      </c>
      <c r="AA444" s="95">
        <v>3790295.32</v>
      </c>
      <c r="AB444" s="95">
        <v>5381820</v>
      </c>
      <c r="AC444" s="95">
        <v>7974085</v>
      </c>
      <c r="AD444" s="95">
        <v>20951735.579999998</v>
      </c>
      <c r="AE444" s="95">
        <v>5504807</v>
      </c>
      <c r="AF444" s="95">
        <v>6338994.25</v>
      </c>
      <c r="AG444" s="95">
        <v>8399499</v>
      </c>
      <c r="AH444" s="95">
        <v>12866873</v>
      </c>
      <c r="AI444" s="95">
        <v>9189174</v>
      </c>
      <c r="AJ444" s="95">
        <v>5049877</v>
      </c>
      <c r="AK444" s="95">
        <v>55728729.100000001</v>
      </c>
      <c r="AL444" s="95">
        <v>8599481</v>
      </c>
      <c r="AM444" s="95">
        <v>6535319.25</v>
      </c>
      <c r="AN444" s="95">
        <v>16753117</v>
      </c>
      <c r="AO444" s="95">
        <v>9499200</v>
      </c>
      <c r="AP444" s="95">
        <v>8542742.0999999996</v>
      </c>
      <c r="AQ444" s="95">
        <v>1971914</v>
      </c>
      <c r="AR444" s="95">
        <v>38494662.509999998</v>
      </c>
      <c r="AS444" s="95">
        <v>9762192.3499999996</v>
      </c>
      <c r="AT444" s="95">
        <v>17391734.5</v>
      </c>
      <c r="AU444" s="95">
        <v>13663178.779999999</v>
      </c>
      <c r="AV444" s="95">
        <v>5593269</v>
      </c>
      <c r="AW444" s="95">
        <v>4802936.25</v>
      </c>
      <c r="AX444" s="95">
        <v>6940229.9400000004</v>
      </c>
      <c r="AY444" s="95">
        <v>8256246</v>
      </c>
      <c r="AZ444" s="95">
        <v>8450256</v>
      </c>
      <c r="BA444" s="95">
        <v>33797711.789999999</v>
      </c>
      <c r="BB444" s="95">
        <v>5206617</v>
      </c>
      <c r="BC444" s="95">
        <v>44702674.009999998</v>
      </c>
      <c r="BD444" s="95">
        <v>21237091.280000001</v>
      </c>
      <c r="BE444" s="95">
        <v>5185205.5</v>
      </c>
      <c r="BF444" s="95">
        <v>5149702.95</v>
      </c>
      <c r="BG444" s="95">
        <v>19964602</v>
      </c>
      <c r="BH444" s="95">
        <v>4393215.5</v>
      </c>
      <c r="BI444" s="95">
        <v>2730727.51</v>
      </c>
      <c r="BJ444" s="95">
        <v>7217405</v>
      </c>
      <c r="BK444" s="95">
        <v>9030491</v>
      </c>
      <c r="BL444" s="95">
        <v>30383139.199999999</v>
      </c>
      <c r="BM444" s="95">
        <v>13508083</v>
      </c>
      <c r="BN444" s="95">
        <v>11059866.85</v>
      </c>
      <c r="BO444" s="95">
        <v>17040060</v>
      </c>
      <c r="BP444" s="95">
        <v>13597016</v>
      </c>
      <c r="BQ444" s="95">
        <v>9308479</v>
      </c>
      <c r="BR444" s="121">
        <v>96471107.260000005</v>
      </c>
      <c r="BS444" s="95">
        <v>14032914</v>
      </c>
      <c r="BT444" s="95">
        <v>12422006.34</v>
      </c>
      <c r="BU444" s="95">
        <v>34274780.619999997</v>
      </c>
      <c r="BV444" s="95">
        <v>906837</v>
      </c>
      <c r="BW444" s="95">
        <v>9226681</v>
      </c>
      <c r="BX444" s="95">
        <v>22750214</v>
      </c>
      <c r="BY444" s="95">
        <v>7435646.2000000002</v>
      </c>
      <c r="BZ444" s="95">
        <v>9246793</v>
      </c>
      <c r="CA444" s="95">
        <v>9002048</v>
      </c>
      <c r="CB444" s="95">
        <v>11103358</v>
      </c>
      <c r="CC444" s="95">
        <v>18981466.5</v>
      </c>
      <c r="CD444" s="95">
        <v>10150263</v>
      </c>
      <c r="CE444" s="95">
        <v>20936387.07</v>
      </c>
      <c r="CF444" s="95">
        <v>5289073</v>
      </c>
      <c r="CG444" s="95">
        <v>5285679.5</v>
      </c>
      <c r="CH444" s="95">
        <v>5571737</v>
      </c>
      <c r="CI444" s="95">
        <v>5773606</v>
      </c>
      <c r="CJ444" s="95">
        <v>28425005.350000001</v>
      </c>
      <c r="CK444" s="95">
        <v>5639436</v>
      </c>
      <c r="CL444" s="95">
        <v>4539729.2</v>
      </c>
      <c r="CM444" s="87" t="s">
        <v>443</v>
      </c>
      <c r="CN444" s="87" t="s">
        <v>444</v>
      </c>
      <c r="CO444" s="87" t="s">
        <v>1403</v>
      </c>
      <c r="CP444" s="87" t="s">
        <v>2249</v>
      </c>
      <c r="CQ444" s="87" t="s">
        <v>1402</v>
      </c>
      <c r="CR444" s="87" t="s">
        <v>2385</v>
      </c>
      <c r="CS444" s="87">
        <v>12</v>
      </c>
      <c r="CT444" s="87" t="s">
        <v>1382</v>
      </c>
      <c r="CV444" s="87" t="s">
        <v>2188</v>
      </c>
      <c r="CY444" s="87">
        <v>44</v>
      </c>
    </row>
    <row r="445" spans="1:103" ht="13.2" customHeight="1" x14ac:dyDescent="0.25">
      <c r="A445" s="93" t="s">
        <v>445</v>
      </c>
      <c r="B445" s="94" t="s">
        <v>446</v>
      </c>
      <c r="C445" s="95">
        <v>101448188</v>
      </c>
      <c r="D445" s="95">
        <v>1800516.31</v>
      </c>
      <c r="E445" s="95">
        <v>3772901</v>
      </c>
      <c r="F445" s="95">
        <v>2401615</v>
      </c>
      <c r="G445" s="95">
        <v>1757773.5</v>
      </c>
      <c r="H445" s="95">
        <v>3873309.25</v>
      </c>
      <c r="I445" s="95">
        <v>3155220.25</v>
      </c>
      <c r="J445" s="95">
        <v>8376821</v>
      </c>
      <c r="K445" s="95">
        <v>2819489.08</v>
      </c>
      <c r="L445" s="95">
        <v>3728786.21</v>
      </c>
      <c r="M445" s="95">
        <v>26817959.829999998</v>
      </c>
      <c r="N445" s="95">
        <v>2191601.59</v>
      </c>
      <c r="O445" s="95">
        <v>72721105.189999998</v>
      </c>
      <c r="P445" s="95">
        <v>5864312.9800000004</v>
      </c>
      <c r="Q445" s="95">
        <v>10777480.050000001</v>
      </c>
      <c r="R445" s="95">
        <v>27399936.850000001</v>
      </c>
      <c r="S445" s="95">
        <v>5388308.4199999999</v>
      </c>
      <c r="T445" s="95">
        <v>6174461.9299999997</v>
      </c>
      <c r="U445" s="95">
        <v>3418466.5</v>
      </c>
      <c r="V445" s="95">
        <v>1448601</v>
      </c>
      <c r="W445" s="95">
        <v>139221538.68000001</v>
      </c>
      <c r="X445" s="95">
        <v>5215062</v>
      </c>
      <c r="Y445" s="95">
        <v>6397679</v>
      </c>
      <c r="Z445" s="95">
        <v>4645968</v>
      </c>
      <c r="AA445" s="95">
        <v>1187861.1000000001</v>
      </c>
      <c r="AB445" s="95">
        <v>2710000.88</v>
      </c>
      <c r="AC445" s="95">
        <v>2650755</v>
      </c>
      <c r="AD445" s="95">
        <v>20100660.120000001</v>
      </c>
      <c r="AE445" s="95">
        <v>4167807</v>
      </c>
      <c r="AF445" s="95">
        <v>4055851.16</v>
      </c>
      <c r="AG445" s="95">
        <v>3875313</v>
      </c>
      <c r="AH445" s="95">
        <v>7012848</v>
      </c>
      <c r="AI445" s="95">
        <v>4134896.5</v>
      </c>
      <c r="AJ445" s="95">
        <v>2506479.25</v>
      </c>
      <c r="AK445" s="95">
        <v>201664372.44999999</v>
      </c>
      <c r="AL445" s="95">
        <v>2537509</v>
      </c>
      <c r="AM445" s="95">
        <v>2602518.5</v>
      </c>
      <c r="AN445" s="95">
        <v>5807398.9199999999</v>
      </c>
      <c r="AO445" s="95">
        <v>8775066</v>
      </c>
      <c r="AP445" s="95">
        <v>2811692</v>
      </c>
      <c r="AQ445" s="95">
        <v>900188.5</v>
      </c>
      <c r="AR445" s="95">
        <v>45234142.509999998</v>
      </c>
      <c r="AS445" s="95">
        <v>3252879.78</v>
      </c>
      <c r="AT445" s="95">
        <v>8707079.3499999996</v>
      </c>
      <c r="AU445" s="95">
        <v>5307445.5</v>
      </c>
      <c r="AV445" s="95">
        <v>3423319</v>
      </c>
      <c r="AW445" s="95">
        <v>2308228</v>
      </c>
      <c r="AX445" s="95">
        <v>2589590.34</v>
      </c>
      <c r="AY445" s="95">
        <v>2758108</v>
      </c>
      <c r="AZ445" s="95">
        <v>2875303</v>
      </c>
      <c r="BA445" s="95">
        <v>56425449.659999996</v>
      </c>
      <c r="BB445" s="95">
        <v>3868169.42</v>
      </c>
      <c r="BC445" s="95">
        <v>106618861.29000001</v>
      </c>
      <c r="BD445" s="95">
        <v>28552788.780000001</v>
      </c>
      <c r="BE445" s="95">
        <v>2332691.75</v>
      </c>
      <c r="BF445" s="95">
        <v>2831893.18</v>
      </c>
      <c r="BG445" s="95">
        <v>70083327.549999997</v>
      </c>
      <c r="BH445" s="95">
        <v>2674754.5</v>
      </c>
      <c r="BI445" s="95">
        <v>1298753.01</v>
      </c>
      <c r="BJ445" s="95">
        <v>2436846.4</v>
      </c>
      <c r="BK445" s="95">
        <v>3339434.25</v>
      </c>
      <c r="BL445" s="95">
        <v>80686728.769999996</v>
      </c>
      <c r="BM445" s="95">
        <v>8209443.7800000003</v>
      </c>
      <c r="BN445" s="95">
        <v>6369287.9000000004</v>
      </c>
      <c r="BO445" s="95">
        <v>13567027.810000001</v>
      </c>
      <c r="BP445" s="95">
        <v>6629083.1600000001</v>
      </c>
      <c r="BQ445" s="95">
        <v>4372175</v>
      </c>
      <c r="BR445" s="95">
        <v>614210296.05999994</v>
      </c>
      <c r="BS445" s="95">
        <v>7267388.5</v>
      </c>
      <c r="BT445" s="95">
        <v>9898549.8399999999</v>
      </c>
      <c r="BU445" s="95">
        <v>65056949.399999999</v>
      </c>
      <c r="BV445" s="95">
        <v>11135</v>
      </c>
      <c r="BW445" s="95">
        <v>4444106</v>
      </c>
      <c r="BX445" s="95">
        <v>20400283.059999999</v>
      </c>
      <c r="BY445" s="95">
        <v>2604563.46</v>
      </c>
      <c r="BZ445" s="95">
        <v>2923864</v>
      </c>
      <c r="CA445" s="95">
        <v>4605565</v>
      </c>
      <c r="CB445" s="95">
        <v>7258341</v>
      </c>
      <c r="CC445" s="95">
        <v>22442450.149999999</v>
      </c>
      <c r="CD445" s="95">
        <v>7451536.5</v>
      </c>
      <c r="CE445" s="95">
        <v>18677517.530000001</v>
      </c>
      <c r="CF445" s="95">
        <v>1914905</v>
      </c>
      <c r="CG445" s="95">
        <v>2196179.7999999998</v>
      </c>
      <c r="CH445" s="95">
        <v>2010133.31</v>
      </c>
      <c r="CI445" s="95">
        <v>2704570</v>
      </c>
      <c r="CJ445" s="95">
        <v>29921696.629999999</v>
      </c>
      <c r="CK445" s="95">
        <v>3220564</v>
      </c>
      <c r="CL445" s="95">
        <v>1553285.25</v>
      </c>
      <c r="CM445" s="87" t="s">
        <v>445</v>
      </c>
      <c r="CN445" s="87" t="s">
        <v>446</v>
      </c>
      <c r="CO445" s="87" t="s">
        <v>1403</v>
      </c>
      <c r="CP445" s="87" t="s">
        <v>2249</v>
      </c>
      <c r="CQ445" s="87" t="s">
        <v>1404</v>
      </c>
      <c r="CR445" s="87" t="s">
        <v>2386</v>
      </c>
      <c r="CS445" s="87">
        <v>12</v>
      </c>
      <c r="CT445" s="87" t="s">
        <v>1382</v>
      </c>
      <c r="CV445" s="87" t="s">
        <v>2188</v>
      </c>
      <c r="CY445" s="87">
        <v>45</v>
      </c>
    </row>
    <row r="446" spans="1:103" ht="13.2" customHeight="1" x14ac:dyDescent="0.25">
      <c r="A446" s="93" t="s">
        <v>447</v>
      </c>
      <c r="B446" s="94" t="s">
        <v>448</v>
      </c>
      <c r="C446" s="95">
        <v>17637134</v>
      </c>
      <c r="D446" s="95">
        <v>-6280.1</v>
      </c>
      <c r="E446" s="95">
        <v>83170</v>
      </c>
      <c r="F446" s="95">
        <v>196432</v>
      </c>
      <c r="G446" s="95">
        <v>275192</v>
      </c>
      <c r="H446" s="95">
        <v>178199.53</v>
      </c>
      <c r="I446" s="95">
        <v>55874.7</v>
      </c>
      <c r="J446" s="95">
        <v>869835</v>
      </c>
      <c r="K446" s="95">
        <v>114991.24</v>
      </c>
      <c r="L446" s="95">
        <v>203851</v>
      </c>
      <c r="M446" s="95">
        <v>1331572.5</v>
      </c>
      <c r="N446" s="95">
        <v>71564.100000000006</v>
      </c>
      <c r="O446" s="95">
        <v>10510443.699999999</v>
      </c>
      <c r="P446" s="95">
        <v>155412.22</v>
      </c>
      <c r="Q446" s="95">
        <v>357184.5</v>
      </c>
      <c r="R446" s="95">
        <v>1088456</v>
      </c>
      <c r="S446" s="95">
        <v>1261157.95</v>
      </c>
      <c r="T446" s="95">
        <v>98744.29</v>
      </c>
      <c r="U446" s="95">
        <v>65112</v>
      </c>
      <c r="V446" s="95">
        <v>11812</v>
      </c>
      <c r="W446" s="95">
        <v>35551404.740000002</v>
      </c>
      <c r="X446" s="95">
        <v>73051.3</v>
      </c>
      <c r="Y446" s="95">
        <v>74211</v>
      </c>
      <c r="Z446" s="95">
        <v>36289</v>
      </c>
      <c r="AA446" s="95">
        <v>45811</v>
      </c>
      <c r="AB446" s="95">
        <v>109128</v>
      </c>
      <c r="AC446" s="95">
        <v>45194</v>
      </c>
      <c r="AD446" s="95">
        <v>686372</v>
      </c>
      <c r="AE446" s="95">
        <v>57510</v>
      </c>
      <c r="AF446" s="95">
        <v>72488.350000000006</v>
      </c>
      <c r="AG446" s="95">
        <v>100293</v>
      </c>
      <c r="AH446" s="95">
        <v>1169161</v>
      </c>
      <c r="AI446" s="95">
        <v>259336</v>
      </c>
      <c r="AJ446" s="95">
        <v>488074</v>
      </c>
      <c r="AK446" s="95">
        <v>64161832.189999998</v>
      </c>
      <c r="AL446" s="95">
        <v>161604</v>
      </c>
      <c r="AM446" s="95">
        <v>491522.5</v>
      </c>
      <c r="AN446" s="95">
        <v>682076</v>
      </c>
      <c r="AO446" s="95">
        <v>489322</v>
      </c>
      <c r="AP446" s="95">
        <v>92640</v>
      </c>
      <c r="AQ446" s="95">
        <v>19104</v>
      </c>
      <c r="AR446" s="95">
        <v>6201116</v>
      </c>
      <c r="AS446" s="95">
        <v>100718.15</v>
      </c>
      <c r="AT446" s="95">
        <v>980669</v>
      </c>
      <c r="AU446" s="95">
        <v>164399.04000000001</v>
      </c>
      <c r="AV446" s="95">
        <v>115856</v>
      </c>
      <c r="AW446" s="95">
        <v>164160.75</v>
      </c>
      <c r="AX446" s="95">
        <v>283884.09000000003</v>
      </c>
      <c r="AY446" s="95">
        <v>118125</v>
      </c>
      <c r="AZ446" s="95">
        <v>94531</v>
      </c>
      <c r="BA446" s="95">
        <v>3406787.5</v>
      </c>
      <c r="BB446" s="95">
        <v>247473</v>
      </c>
      <c r="BC446" s="95">
        <v>13893197.25</v>
      </c>
      <c r="BD446" s="95">
        <v>2431736.79</v>
      </c>
      <c r="BE446" s="95">
        <v>76694</v>
      </c>
      <c r="BF446" s="95">
        <v>17797.75</v>
      </c>
      <c r="BG446" s="95">
        <v>3968875</v>
      </c>
      <c r="BH446" s="95">
        <v>48794.5</v>
      </c>
      <c r="BI446" s="95">
        <v>93098.7</v>
      </c>
      <c r="BJ446" s="95">
        <v>151482</v>
      </c>
      <c r="BK446" s="95">
        <v>56952</v>
      </c>
      <c r="BL446" s="95">
        <v>15844936.75</v>
      </c>
      <c r="BM446" s="95">
        <v>140577</v>
      </c>
      <c r="BN446" s="95">
        <v>27681.25</v>
      </c>
      <c r="BO446" s="95">
        <v>389595.5</v>
      </c>
      <c r="BP446" s="95">
        <v>27223</v>
      </c>
      <c r="BQ446" s="95">
        <v>59998</v>
      </c>
      <c r="BR446" s="95">
        <v>61951341.140000001</v>
      </c>
      <c r="BS446" s="95">
        <v>154478</v>
      </c>
      <c r="BT446" s="95">
        <v>176492.19</v>
      </c>
      <c r="BU446" s="95">
        <v>6910316</v>
      </c>
      <c r="BV446" s="95">
        <v>248177</v>
      </c>
      <c r="BW446" s="95">
        <v>62872.5</v>
      </c>
      <c r="BX446" s="95">
        <v>1412403</v>
      </c>
      <c r="BY446" s="95">
        <v>33969</v>
      </c>
      <c r="BZ446" s="95">
        <v>68932</v>
      </c>
      <c r="CA446" s="95">
        <v>60160</v>
      </c>
      <c r="CB446" s="95">
        <v>36432</v>
      </c>
      <c r="CC446" s="95">
        <v>350041</v>
      </c>
      <c r="CD446" s="95">
        <v>168513</v>
      </c>
      <c r="CE446" s="95">
        <v>472817.02</v>
      </c>
      <c r="CF446" s="95">
        <v>20918</v>
      </c>
      <c r="CG446" s="95">
        <v>48688.25</v>
      </c>
      <c r="CH446" s="95">
        <v>22144</v>
      </c>
      <c r="CI446" s="95">
        <v>223463</v>
      </c>
      <c r="CJ446" s="95">
        <v>136348.98000000001</v>
      </c>
      <c r="CK446" s="95">
        <v>31053</v>
      </c>
      <c r="CL446" s="95">
        <v>47732.1</v>
      </c>
      <c r="CM446" s="87" t="s">
        <v>447</v>
      </c>
      <c r="CN446" s="87" t="s">
        <v>448</v>
      </c>
      <c r="CO446" s="87" t="s">
        <v>1403</v>
      </c>
      <c r="CP446" s="87" t="s">
        <v>2249</v>
      </c>
      <c r="CQ446" s="87" t="s">
        <v>1402</v>
      </c>
      <c r="CR446" s="87" t="s">
        <v>2385</v>
      </c>
      <c r="CS446" s="87">
        <v>12</v>
      </c>
      <c r="CT446" s="87" t="s">
        <v>1382</v>
      </c>
      <c r="CV446" s="87" t="s">
        <v>2188</v>
      </c>
      <c r="CY446" s="87">
        <v>46</v>
      </c>
    </row>
    <row r="447" spans="1:103" ht="13.2" customHeight="1" x14ac:dyDescent="0.25">
      <c r="A447" s="93" t="s">
        <v>449</v>
      </c>
      <c r="B447" s="94" t="s">
        <v>450</v>
      </c>
      <c r="C447" s="95">
        <v>64982</v>
      </c>
      <c r="D447" s="95">
        <v>0</v>
      </c>
      <c r="E447" s="95">
        <v>0</v>
      </c>
      <c r="F447" s="95">
        <v>0</v>
      </c>
      <c r="G447" s="95">
        <v>101387.5</v>
      </c>
      <c r="H447" s="95">
        <v>0</v>
      </c>
      <c r="I447" s="95">
        <v>0</v>
      </c>
      <c r="J447" s="95">
        <v>4930</v>
      </c>
      <c r="K447" s="95">
        <v>0</v>
      </c>
      <c r="L447" s="95">
        <v>93746</v>
      </c>
      <c r="M447" s="95">
        <v>470</v>
      </c>
      <c r="N447" s="95">
        <v>26334.26</v>
      </c>
      <c r="O447" s="95">
        <v>-400</v>
      </c>
      <c r="P447" s="95">
        <v>0</v>
      </c>
      <c r="Q447" s="95">
        <v>9517</v>
      </c>
      <c r="R447" s="95">
        <v>469721</v>
      </c>
      <c r="S447" s="95">
        <v>82240.5</v>
      </c>
      <c r="T447" s="95">
        <v>20707.5</v>
      </c>
      <c r="U447" s="95">
        <v>48868.5</v>
      </c>
      <c r="V447" s="95">
        <v>0</v>
      </c>
      <c r="W447" s="95">
        <v>314277.73</v>
      </c>
      <c r="X447" s="95">
        <v>0</v>
      </c>
      <c r="Y447" s="95">
        <v>0</v>
      </c>
      <c r="Z447" s="95">
        <v>98857</v>
      </c>
      <c r="AA447" s="95">
        <v>6550</v>
      </c>
      <c r="AB447" s="95">
        <v>18241</v>
      </c>
      <c r="AC447" s="95">
        <v>0</v>
      </c>
      <c r="AD447" s="95">
        <v>74124</v>
      </c>
      <c r="AE447" s="95">
        <v>0</v>
      </c>
      <c r="AF447" s="95">
        <v>9955</v>
      </c>
      <c r="AG447" s="95">
        <v>0</v>
      </c>
      <c r="AH447" s="95">
        <v>48191</v>
      </c>
      <c r="AI447" s="95">
        <v>0</v>
      </c>
      <c r="AJ447" s="95">
        <v>0</v>
      </c>
      <c r="AK447" s="95">
        <v>23094890.82</v>
      </c>
      <c r="AL447" s="95">
        <v>151859</v>
      </c>
      <c r="AM447" s="95">
        <v>0</v>
      </c>
      <c r="AN447" s="95">
        <v>156225.5</v>
      </c>
      <c r="AO447" s="95">
        <v>41098</v>
      </c>
      <c r="AP447" s="95">
        <v>0</v>
      </c>
      <c r="AQ447" s="95">
        <v>360</v>
      </c>
      <c r="AR447" s="95">
        <v>598818.5</v>
      </c>
      <c r="AS447" s="95">
        <v>0</v>
      </c>
      <c r="AT447" s="95">
        <v>20972</v>
      </c>
      <c r="AU447" s="95">
        <v>0</v>
      </c>
      <c r="AV447" s="95">
        <v>0</v>
      </c>
      <c r="AW447" s="95">
        <v>0</v>
      </c>
      <c r="AX447" s="95">
        <v>0</v>
      </c>
      <c r="AY447" s="95">
        <v>0</v>
      </c>
      <c r="AZ447" s="95">
        <v>0</v>
      </c>
      <c r="BA447" s="95">
        <v>0</v>
      </c>
      <c r="BB447" s="95">
        <v>0</v>
      </c>
      <c r="BC447" s="95">
        <v>0</v>
      </c>
      <c r="BD447" s="95">
        <v>0</v>
      </c>
      <c r="BE447" s="95">
        <v>0</v>
      </c>
      <c r="BF447" s="95">
        <v>0</v>
      </c>
      <c r="BG447" s="95">
        <v>0</v>
      </c>
      <c r="BH447" s="95">
        <v>0</v>
      </c>
      <c r="BI447" s="95">
        <v>0</v>
      </c>
      <c r="BJ447" s="95">
        <v>0</v>
      </c>
      <c r="BK447" s="95">
        <v>141503</v>
      </c>
      <c r="BL447" s="95">
        <v>547</v>
      </c>
      <c r="BM447" s="95">
        <v>273569</v>
      </c>
      <c r="BN447" s="95">
        <v>0</v>
      </c>
      <c r="BO447" s="95">
        <v>0</v>
      </c>
      <c r="BP447" s="95">
        <v>140737</v>
      </c>
      <c r="BQ447" s="95">
        <v>133416</v>
      </c>
      <c r="BR447" s="95">
        <v>12098900.85</v>
      </c>
      <c r="BS447" s="95">
        <v>21916</v>
      </c>
      <c r="BT447" s="95">
        <v>0</v>
      </c>
      <c r="BU447" s="95">
        <v>0</v>
      </c>
      <c r="BV447" s="95">
        <v>9099</v>
      </c>
      <c r="BW447" s="95">
        <v>10808</v>
      </c>
      <c r="BX447" s="95">
        <v>0</v>
      </c>
      <c r="BY447" s="95">
        <v>188</v>
      </c>
      <c r="BZ447" s="95">
        <v>61449</v>
      </c>
      <c r="CA447" s="95">
        <v>0</v>
      </c>
      <c r="CB447" s="95">
        <v>0</v>
      </c>
      <c r="CC447" s="95">
        <v>0</v>
      </c>
      <c r="CD447" s="95">
        <v>30078</v>
      </c>
      <c r="CE447" s="95">
        <v>60721</v>
      </c>
      <c r="CF447" s="95">
        <v>37527</v>
      </c>
      <c r="CG447" s="95">
        <v>11032</v>
      </c>
      <c r="CH447" s="95">
        <v>8466</v>
      </c>
      <c r="CI447" s="95">
        <v>0</v>
      </c>
      <c r="CJ447" s="95">
        <v>3737</v>
      </c>
      <c r="CK447" s="95">
        <v>37982</v>
      </c>
      <c r="CL447" s="95">
        <v>0</v>
      </c>
      <c r="CM447" s="87" t="s">
        <v>449</v>
      </c>
      <c r="CN447" s="87" t="s">
        <v>450</v>
      </c>
      <c r="CO447" s="87" t="s">
        <v>1403</v>
      </c>
      <c r="CP447" s="87" t="s">
        <v>2249</v>
      </c>
      <c r="CQ447" s="87" t="s">
        <v>1402</v>
      </c>
      <c r="CR447" s="87" t="s">
        <v>2385</v>
      </c>
      <c r="CS447" s="87">
        <v>12</v>
      </c>
      <c r="CT447" s="87" t="s">
        <v>1382</v>
      </c>
      <c r="CV447" s="87" t="s">
        <v>2188</v>
      </c>
      <c r="CY447" s="87">
        <v>47</v>
      </c>
    </row>
    <row r="448" spans="1:103" ht="13.2" customHeight="1" x14ac:dyDescent="0.25">
      <c r="A448" s="93" t="s">
        <v>451</v>
      </c>
      <c r="B448" s="94" t="s">
        <v>1475</v>
      </c>
      <c r="C448" s="95">
        <v>21017</v>
      </c>
      <c r="D448" s="95">
        <v>0</v>
      </c>
      <c r="E448" s="95">
        <v>1603</v>
      </c>
      <c r="F448" s="95">
        <v>0</v>
      </c>
      <c r="G448" s="95">
        <v>315</v>
      </c>
      <c r="H448" s="95">
        <v>0</v>
      </c>
      <c r="I448" s="95">
        <v>1941</v>
      </c>
      <c r="J448" s="95">
        <v>2546</v>
      </c>
      <c r="K448" s="95">
        <v>0</v>
      </c>
      <c r="L448" s="95">
        <v>0</v>
      </c>
      <c r="M448" s="95">
        <v>6883</v>
      </c>
      <c r="N448" s="95">
        <v>0</v>
      </c>
      <c r="O448" s="95">
        <v>0</v>
      </c>
      <c r="P448" s="95">
        <v>0</v>
      </c>
      <c r="Q448" s="95">
        <v>0</v>
      </c>
      <c r="R448" s="95">
        <v>0</v>
      </c>
      <c r="S448" s="95">
        <v>0</v>
      </c>
      <c r="T448" s="95">
        <v>0</v>
      </c>
      <c r="U448" s="95">
        <v>2953</v>
      </c>
      <c r="V448" s="95">
        <v>0</v>
      </c>
      <c r="W448" s="95">
        <v>0</v>
      </c>
      <c r="X448" s="95">
        <v>0</v>
      </c>
      <c r="Y448" s="95">
        <v>0</v>
      </c>
      <c r="Z448" s="95">
        <v>0</v>
      </c>
      <c r="AA448" s="95">
        <v>0</v>
      </c>
      <c r="AB448" s="95">
        <v>0</v>
      </c>
      <c r="AC448" s="95">
        <v>0</v>
      </c>
      <c r="AD448" s="95">
        <v>0</v>
      </c>
      <c r="AE448" s="95">
        <v>0</v>
      </c>
      <c r="AF448" s="95">
        <v>0</v>
      </c>
      <c r="AG448" s="95">
        <v>0</v>
      </c>
      <c r="AH448" s="95">
        <v>0</v>
      </c>
      <c r="AI448" s="95">
        <v>0</v>
      </c>
      <c r="AJ448" s="95">
        <v>230</v>
      </c>
      <c r="AK448" s="95">
        <v>561270.44999999995</v>
      </c>
      <c r="AL448" s="95">
        <v>0</v>
      </c>
      <c r="AM448" s="95">
        <v>2680</v>
      </c>
      <c r="AN448" s="95">
        <v>0</v>
      </c>
      <c r="AO448" s="95">
        <v>3807</v>
      </c>
      <c r="AP448" s="95">
        <v>6221</v>
      </c>
      <c r="AQ448" s="95">
        <v>0</v>
      </c>
      <c r="AR448" s="95">
        <v>100</v>
      </c>
      <c r="AS448" s="95">
        <v>6506</v>
      </c>
      <c r="AT448" s="95">
        <v>2275</v>
      </c>
      <c r="AU448" s="95">
        <v>13118.55</v>
      </c>
      <c r="AV448" s="95">
        <v>0</v>
      </c>
      <c r="AW448" s="95">
        <v>303</v>
      </c>
      <c r="AX448" s="95">
        <v>0</v>
      </c>
      <c r="AY448" s="95">
        <v>653</v>
      </c>
      <c r="AZ448" s="95">
        <v>4025</v>
      </c>
      <c r="BA448" s="95">
        <v>6332.25</v>
      </c>
      <c r="BB448" s="95">
        <v>5743</v>
      </c>
      <c r="BC448" s="95">
        <v>586173.75</v>
      </c>
      <c r="BD448" s="95">
        <v>114360</v>
      </c>
      <c r="BE448" s="95">
        <v>0</v>
      </c>
      <c r="BF448" s="95">
        <v>0</v>
      </c>
      <c r="BG448" s="95">
        <v>28640.5</v>
      </c>
      <c r="BH448" s="95">
        <v>0</v>
      </c>
      <c r="BI448" s="95">
        <v>0</v>
      </c>
      <c r="BJ448" s="95">
        <v>122733</v>
      </c>
      <c r="BK448" s="95">
        <v>6056</v>
      </c>
      <c r="BL448" s="95">
        <v>88223</v>
      </c>
      <c r="BM448" s="95">
        <v>0</v>
      </c>
      <c r="BN448" s="95">
        <v>0</v>
      </c>
      <c r="BO448" s="95">
        <v>0</v>
      </c>
      <c r="BP448" s="95">
        <v>0</v>
      </c>
      <c r="BQ448" s="95">
        <v>0</v>
      </c>
      <c r="BR448" s="95">
        <v>7479086.4900000002</v>
      </c>
      <c r="BS448" s="95">
        <v>3659</v>
      </c>
      <c r="BT448" s="95">
        <v>0</v>
      </c>
      <c r="BU448" s="95">
        <v>0</v>
      </c>
      <c r="BV448" s="95">
        <v>0</v>
      </c>
      <c r="BW448" s="95">
        <v>0</v>
      </c>
      <c r="BX448" s="95">
        <v>2514</v>
      </c>
      <c r="BY448" s="95">
        <v>0</v>
      </c>
      <c r="BZ448" s="95">
        <v>0</v>
      </c>
      <c r="CA448" s="95">
        <v>0</v>
      </c>
      <c r="CB448" s="95">
        <v>0</v>
      </c>
      <c r="CC448" s="95">
        <v>4876.5</v>
      </c>
      <c r="CD448" s="95">
        <v>0</v>
      </c>
      <c r="CE448" s="95">
        <v>3022.5</v>
      </c>
      <c r="CF448" s="95">
        <v>0</v>
      </c>
      <c r="CG448" s="95">
        <v>0</v>
      </c>
      <c r="CH448" s="95">
        <v>0</v>
      </c>
      <c r="CI448" s="95">
        <v>150</v>
      </c>
      <c r="CJ448" s="95">
        <v>7449.5</v>
      </c>
      <c r="CK448" s="95">
        <v>1355</v>
      </c>
      <c r="CL448" s="95">
        <v>0</v>
      </c>
      <c r="CM448" s="87" t="s">
        <v>451</v>
      </c>
      <c r="CN448" s="87" t="s">
        <v>452</v>
      </c>
      <c r="CO448" s="87" t="s">
        <v>1403</v>
      </c>
      <c r="CP448" s="87" t="s">
        <v>2249</v>
      </c>
      <c r="CQ448" s="87" t="s">
        <v>1402</v>
      </c>
      <c r="CR448" s="87" t="s">
        <v>2385</v>
      </c>
      <c r="CS448" s="87">
        <v>12</v>
      </c>
      <c r="CT448" s="87" t="s">
        <v>1382</v>
      </c>
      <c r="CV448" s="87" t="s">
        <v>2188</v>
      </c>
      <c r="CY448" s="87">
        <v>48</v>
      </c>
    </row>
    <row r="449" spans="1:103" ht="13.2" customHeight="1" x14ac:dyDescent="0.25">
      <c r="A449" s="93" t="s">
        <v>453</v>
      </c>
      <c r="B449" s="94" t="s">
        <v>454</v>
      </c>
      <c r="C449" s="95">
        <v>0</v>
      </c>
      <c r="D449" s="95">
        <v>2878423.34</v>
      </c>
      <c r="E449" s="95">
        <v>3287972.07</v>
      </c>
      <c r="F449" s="95">
        <v>2365025.84</v>
      </c>
      <c r="G449" s="95">
        <v>2584220.04</v>
      </c>
      <c r="H449" s="95">
        <v>2759984.57</v>
      </c>
      <c r="I449" s="95">
        <v>5419841.8600000003</v>
      </c>
      <c r="J449" s="95">
        <v>4821688.49</v>
      </c>
      <c r="K449" s="95">
        <v>5238914.0999999996</v>
      </c>
      <c r="L449" s="95">
        <v>1163400</v>
      </c>
      <c r="M449" s="95">
        <v>4260444.8099999996</v>
      </c>
      <c r="N449" s="95">
        <v>1116881.52</v>
      </c>
      <c r="O449" s="95">
        <v>9943312.2799999993</v>
      </c>
      <c r="P449" s="95">
        <v>2725020.02</v>
      </c>
      <c r="Q449" s="95">
        <v>5523458</v>
      </c>
      <c r="R449" s="95">
        <v>1729000</v>
      </c>
      <c r="S449" s="95">
        <v>1965239.9</v>
      </c>
      <c r="T449" s="95">
        <v>2685890.48</v>
      </c>
      <c r="U449" s="95">
        <v>0</v>
      </c>
      <c r="V449" s="95">
        <v>0</v>
      </c>
      <c r="W449" s="95">
        <v>0</v>
      </c>
      <c r="X449" s="95">
        <v>0</v>
      </c>
      <c r="Y449" s="95">
        <v>0</v>
      </c>
      <c r="Z449" s="95">
        <v>2779214.25</v>
      </c>
      <c r="AA449" s="95">
        <v>0</v>
      </c>
      <c r="AB449" s="95">
        <v>0</v>
      </c>
      <c r="AC449" s="95">
        <v>2199666.0299999998</v>
      </c>
      <c r="AD449" s="95">
        <v>7438218.29</v>
      </c>
      <c r="AE449" s="95">
        <v>0</v>
      </c>
      <c r="AF449" s="95">
        <v>0</v>
      </c>
      <c r="AG449" s="95">
        <v>3624292.53</v>
      </c>
      <c r="AH449" s="95">
        <v>2928000</v>
      </c>
      <c r="AI449" s="95">
        <v>0</v>
      </c>
      <c r="AJ449" s="95">
        <v>0</v>
      </c>
      <c r="AK449" s="95">
        <v>0</v>
      </c>
      <c r="AL449" s="95">
        <v>4838400</v>
      </c>
      <c r="AM449" s="95">
        <v>1199819.25</v>
      </c>
      <c r="AN449" s="95">
        <v>5246823.3499999996</v>
      </c>
      <c r="AO449" s="95">
        <v>4230162.3</v>
      </c>
      <c r="AP449" s="95">
        <v>3133064.42</v>
      </c>
      <c r="AQ449" s="95">
        <v>1195837.3799999999</v>
      </c>
      <c r="AR449" s="95">
        <v>8673781.1500000004</v>
      </c>
      <c r="AS449" s="95">
        <v>5332842.53</v>
      </c>
      <c r="AT449" s="95">
        <v>4242983.38</v>
      </c>
      <c r="AU449" s="95">
        <v>0</v>
      </c>
      <c r="AV449" s="95">
        <v>4016559.82</v>
      </c>
      <c r="AW449" s="95">
        <v>1163900</v>
      </c>
      <c r="AX449" s="95">
        <v>1852957.55</v>
      </c>
      <c r="AY449" s="95">
        <v>5830205.2699999996</v>
      </c>
      <c r="AZ449" s="95">
        <v>1560785.2</v>
      </c>
      <c r="BA449" s="95">
        <v>0</v>
      </c>
      <c r="BB449" s="95">
        <v>3117932.34</v>
      </c>
      <c r="BC449" s="95">
        <v>0</v>
      </c>
      <c r="BD449" s="95">
        <v>4932852.75</v>
      </c>
      <c r="BE449" s="95">
        <v>0</v>
      </c>
      <c r="BF449" s="95">
        <v>1571291.64</v>
      </c>
      <c r="BG449" s="95">
        <v>0</v>
      </c>
      <c r="BH449" s="95">
        <v>1669719.81</v>
      </c>
      <c r="BI449" s="95">
        <v>0</v>
      </c>
      <c r="BJ449" s="95">
        <v>0</v>
      </c>
      <c r="BK449" s="95">
        <v>791386.35</v>
      </c>
      <c r="BL449" s="95">
        <v>5317203.7300000004</v>
      </c>
      <c r="BM449" s="95">
        <v>0</v>
      </c>
      <c r="BN449" s="95">
        <v>2461004</v>
      </c>
      <c r="BO449" s="95">
        <v>4640000</v>
      </c>
      <c r="BP449" s="95">
        <v>4536482.0599999996</v>
      </c>
      <c r="BQ449" s="95">
        <v>3049400</v>
      </c>
      <c r="BR449" s="95">
        <v>47327154.270000003</v>
      </c>
      <c r="BS449" s="95">
        <v>0</v>
      </c>
      <c r="BT449" s="95">
        <v>0</v>
      </c>
      <c r="BU449" s="95">
        <v>0</v>
      </c>
      <c r="BV449" s="95">
        <v>0</v>
      </c>
      <c r="BW449" s="95">
        <v>5175113.7300000004</v>
      </c>
      <c r="BX449" s="95">
        <v>15082583.949999999</v>
      </c>
      <c r="BY449" s="95">
        <v>0</v>
      </c>
      <c r="BZ449" s="95">
        <v>650000</v>
      </c>
      <c r="CA449" s="95">
        <v>0</v>
      </c>
      <c r="CB449" s="95">
        <v>0</v>
      </c>
      <c r="CC449" s="95">
        <v>0</v>
      </c>
      <c r="CD449" s="95">
        <v>1915905.18</v>
      </c>
      <c r="CE449" s="95">
        <v>0</v>
      </c>
      <c r="CF449" s="95">
        <v>0</v>
      </c>
      <c r="CG449" s="95">
        <v>0</v>
      </c>
      <c r="CH449" s="95">
        <v>1893130</v>
      </c>
      <c r="CI449" s="95">
        <v>0</v>
      </c>
      <c r="CJ449" s="95">
        <v>9804093.5600000005</v>
      </c>
      <c r="CK449" s="95">
        <v>1267697.3700000001</v>
      </c>
      <c r="CL449" s="95">
        <v>0</v>
      </c>
      <c r="CM449" s="87" t="s">
        <v>453</v>
      </c>
      <c r="CN449" s="87" t="s">
        <v>454</v>
      </c>
      <c r="CO449" s="87" t="s">
        <v>1406</v>
      </c>
      <c r="CP449" s="87" t="s">
        <v>2250</v>
      </c>
      <c r="CQ449" s="87" t="s">
        <v>1405</v>
      </c>
      <c r="CR449" s="87" t="s">
        <v>2387</v>
      </c>
      <c r="CS449" s="87">
        <v>12</v>
      </c>
      <c r="CT449" s="87" t="s">
        <v>1382</v>
      </c>
      <c r="CV449" s="87" t="s">
        <v>2189</v>
      </c>
      <c r="CY449" s="87">
        <v>49</v>
      </c>
    </row>
    <row r="450" spans="1:103" ht="13.2" customHeight="1" x14ac:dyDescent="0.25">
      <c r="A450" s="93" t="s">
        <v>455</v>
      </c>
      <c r="B450" s="94" t="s">
        <v>456</v>
      </c>
      <c r="C450" s="95">
        <v>44796177.32</v>
      </c>
      <c r="D450" s="95">
        <v>31749964.890000001</v>
      </c>
      <c r="E450" s="95">
        <v>36724107.939999998</v>
      </c>
      <c r="F450" s="95">
        <v>22043522.059999999</v>
      </c>
      <c r="G450" s="95">
        <v>13305947.390000001</v>
      </c>
      <c r="H450" s="95">
        <v>26529460.890000001</v>
      </c>
      <c r="I450" s="95">
        <v>38922313.020000003</v>
      </c>
      <c r="J450" s="95">
        <v>29831300.579999998</v>
      </c>
      <c r="K450" s="95">
        <v>25315664.780000001</v>
      </c>
      <c r="L450" s="95">
        <v>29313358.280000001</v>
      </c>
      <c r="M450" s="95">
        <v>33692826.060000002</v>
      </c>
      <c r="N450" s="95">
        <v>11056973.01</v>
      </c>
      <c r="O450" s="95">
        <v>15616024.130000001</v>
      </c>
      <c r="P450" s="95">
        <v>20786078.469999999</v>
      </c>
      <c r="Q450" s="95">
        <v>29782972.920000002</v>
      </c>
      <c r="R450" s="95">
        <v>17887477.280000001</v>
      </c>
      <c r="S450" s="95">
        <v>19304082.16</v>
      </c>
      <c r="T450" s="95">
        <v>18145827.699999999</v>
      </c>
      <c r="U450" s="95">
        <v>22029459.66</v>
      </c>
      <c r="V450" s="95">
        <v>11096285.68</v>
      </c>
      <c r="W450" s="95">
        <v>109250.18</v>
      </c>
      <c r="X450" s="95">
        <v>18103435.149999999</v>
      </c>
      <c r="Y450" s="95">
        <v>17356447</v>
      </c>
      <c r="Z450" s="95">
        <v>20419849.850000001</v>
      </c>
      <c r="AA450" s="95">
        <v>11629399.640000001</v>
      </c>
      <c r="AB450" s="95">
        <v>16632701.5</v>
      </c>
      <c r="AC450" s="95">
        <v>13909877.810000001</v>
      </c>
      <c r="AD450" s="95">
        <v>57709505.259999998</v>
      </c>
      <c r="AE450" s="95">
        <v>25647251.559999999</v>
      </c>
      <c r="AF450" s="95">
        <v>18522945.739999998</v>
      </c>
      <c r="AG450" s="95">
        <v>29104038.850000001</v>
      </c>
      <c r="AH450" s="95">
        <v>25076313.510000002</v>
      </c>
      <c r="AI450" s="95">
        <v>20475934.620000001</v>
      </c>
      <c r="AJ450" s="95">
        <v>19854387.710000001</v>
      </c>
      <c r="AK450" s="95">
        <v>24271436.039999999</v>
      </c>
      <c r="AL450" s="95">
        <v>22273244.879999999</v>
      </c>
      <c r="AM450" s="95">
        <v>17981798.440000001</v>
      </c>
      <c r="AN450" s="95">
        <v>31746944.399999999</v>
      </c>
      <c r="AO450" s="95">
        <v>26690556.890000001</v>
      </c>
      <c r="AP450" s="95">
        <v>25330896.850000001</v>
      </c>
      <c r="AQ450" s="95">
        <v>12983209.800000001</v>
      </c>
      <c r="AR450" s="95">
        <v>26044282.039999999</v>
      </c>
      <c r="AS450" s="95">
        <v>10709827.65</v>
      </c>
      <c r="AT450" s="95">
        <v>23585065.859999999</v>
      </c>
      <c r="AU450" s="95">
        <v>33211587.699999999</v>
      </c>
      <c r="AV450" s="95">
        <v>20492794.120000001</v>
      </c>
      <c r="AW450" s="95">
        <v>13520108.57</v>
      </c>
      <c r="AX450" s="95">
        <v>21599410.170000002</v>
      </c>
      <c r="AY450" s="95">
        <v>23772625.940000001</v>
      </c>
      <c r="AZ450" s="95">
        <v>19271515.390000001</v>
      </c>
      <c r="BA450" s="95">
        <v>45847086.240000002</v>
      </c>
      <c r="BB450" s="95">
        <v>20476887.920000002</v>
      </c>
      <c r="BC450" s="95">
        <v>41787487.609999999</v>
      </c>
      <c r="BD450" s="95">
        <v>23477463.890000001</v>
      </c>
      <c r="BE450" s="95">
        <v>22313173.989999998</v>
      </c>
      <c r="BF450" s="95">
        <v>18270500.190000001</v>
      </c>
      <c r="BG450" s="95">
        <v>37951743.530000001</v>
      </c>
      <c r="BH450" s="95">
        <v>12448143.66</v>
      </c>
      <c r="BI450" s="95">
        <v>10670245.609999999</v>
      </c>
      <c r="BJ450" s="95">
        <v>20024291.309999999</v>
      </c>
      <c r="BK450" s="95">
        <v>12054302.66</v>
      </c>
      <c r="BL450" s="95">
        <v>52803593.770000003</v>
      </c>
      <c r="BM450" s="95">
        <v>26392394.309999999</v>
      </c>
      <c r="BN450" s="95">
        <v>30083099.940000001</v>
      </c>
      <c r="BO450" s="95">
        <v>54676148.990000002</v>
      </c>
      <c r="BP450" s="95">
        <v>29049409.510000002</v>
      </c>
      <c r="BQ450" s="95">
        <v>18173987.07</v>
      </c>
      <c r="BR450" s="95">
        <v>17118561.829999998</v>
      </c>
      <c r="BS450" s="95">
        <v>12388029.869999999</v>
      </c>
      <c r="BT450" s="95">
        <v>19907046.850000001</v>
      </c>
      <c r="BU450" s="95">
        <v>15237130.65</v>
      </c>
      <c r="BV450" s="95">
        <v>7378721.0300000003</v>
      </c>
      <c r="BW450" s="95">
        <v>22102628.289999999</v>
      </c>
      <c r="BX450" s="95">
        <v>29615395.100000001</v>
      </c>
      <c r="BY450" s="95">
        <v>11993788.199999999</v>
      </c>
      <c r="BZ450" s="95">
        <v>19284874.059999999</v>
      </c>
      <c r="CA450" s="95">
        <v>24525148.829999998</v>
      </c>
      <c r="CB450" s="95">
        <v>20907627.629999999</v>
      </c>
      <c r="CC450" s="95">
        <v>23512357.34</v>
      </c>
      <c r="CD450" s="95">
        <v>13935995.060000001</v>
      </c>
      <c r="CE450" s="95">
        <v>42500132.770000003</v>
      </c>
      <c r="CF450" s="95">
        <v>16738418.960000001</v>
      </c>
      <c r="CG450" s="95">
        <v>12606100.52</v>
      </c>
      <c r="CH450" s="95">
        <v>13512121.460000001</v>
      </c>
      <c r="CI450" s="95">
        <v>14098638.890000001</v>
      </c>
      <c r="CJ450" s="95">
        <v>39596968.609999999</v>
      </c>
      <c r="CK450" s="95">
        <v>12459806.1</v>
      </c>
      <c r="CL450" s="95">
        <v>14854240.23</v>
      </c>
      <c r="CM450" s="87" t="s">
        <v>455</v>
      </c>
      <c r="CN450" s="87" t="s">
        <v>456</v>
      </c>
      <c r="CO450" s="87" t="s">
        <v>1403</v>
      </c>
      <c r="CP450" s="87" t="s">
        <v>2249</v>
      </c>
      <c r="CQ450" s="87" t="s">
        <v>1408</v>
      </c>
      <c r="CR450" s="87" t="s">
        <v>2388</v>
      </c>
      <c r="CS450" s="87">
        <v>6</v>
      </c>
      <c r="CT450" s="87" t="s">
        <v>1391</v>
      </c>
      <c r="CV450" s="87" t="s">
        <v>2188</v>
      </c>
      <c r="CY450" s="87">
        <v>50</v>
      </c>
    </row>
    <row r="451" spans="1:103" ht="13.2" customHeight="1" x14ac:dyDescent="0.25">
      <c r="A451" s="93" t="s">
        <v>457</v>
      </c>
      <c r="B451" s="94" t="s">
        <v>1232</v>
      </c>
      <c r="C451" s="95">
        <v>0</v>
      </c>
      <c r="D451" s="95">
        <v>0</v>
      </c>
      <c r="E451" s="95">
        <v>0</v>
      </c>
      <c r="F451" s="95">
        <v>0</v>
      </c>
      <c r="G451" s="95">
        <v>0</v>
      </c>
      <c r="H451" s="95">
        <v>0</v>
      </c>
      <c r="I451" s="95">
        <v>0</v>
      </c>
      <c r="J451" s="95">
        <v>0</v>
      </c>
      <c r="K451" s="95">
        <v>0</v>
      </c>
      <c r="L451" s="95">
        <v>0</v>
      </c>
      <c r="M451" s="95">
        <v>0</v>
      </c>
      <c r="N451" s="95">
        <v>0</v>
      </c>
      <c r="O451" s="95">
        <v>0</v>
      </c>
      <c r="P451" s="95">
        <v>0</v>
      </c>
      <c r="Q451" s="95">
        <v>0</v>
      </c>
      <c r="R451" s="95">
        <v>0</v>
      </c>
      <c r="S451" s="95">
        <v>0</v>
      </c>
      <c r="T451" s="95">
        <v>0</v>
      </c>
      <c r="U451" s="95">
        <v>0</v>
      </c>
      <c r="V451" s="95">
        <v>0</v>
      </c>
      <c r="W451" s="95">
        <v>0</v>
      </c>
      <c r="X451" s="95">
        <v>0</v>
      </c>
      <c r="Y451" s="95">
        <v>0</v>
      </c>
      <c r="Z451" s="95">
        <v>0</v>
      </c>
      <c r="AA451" s="95">
        <v>0</v>
      </c>
      <c r="AB451" s="95">
        <v>0</v>
      </c>
      <c r="AC451" s="95">
        <v>0</v>
      </c>
      <c r="AD451" s="95">
        <v>0</v>
      </c>
      <c r="AE451" s="95">
        <v>0</v>
      </c>
      <c r="AF451" s="95">
        <v>0</v>
      </c>
      <c r="AG451" s="95">
        <v>0</v>
      </c>
      <c r="AH451" s="95">
        <v>0</v>
      </c>
      <c r="AI451" s="95">
        <v>0</v>
      </c>
      <c r="AJ451" s="95">
        <v>0</v>
      </c>
      <c r="AK451" s="95">
        <v>0</v>
      </c>
      <c r="AL451" s="95">
        <v>0</v>
      </c>
      <c r="AM451" s="95">
        <v>0</v>
      </c>
      <c r="AN451" s="95">
        <v>0</v>
      </c>
      <c r="AO451" s="95">
        <v>0</v>
      </c>
      <c r="AP451" s="95">
        <v>0</v>
      </c>
      <c r="AQ451" s="95">
        <v>0</v>
      </c>
      <c r="AR451" s="95">
        <v>5050</v>
      </c>
      <c r="AS451" s="95">
        <v>0</v>
      </c>
      <c r="AT451" s="95">
        <v>0</v>
      </c>
      <c r="AU451" s="95">
        <v>0</v>
      </c>
      <c r="AV451" s="95">
        <v>0</v>
      </c>
      <c r="AW451" s="95">
        <v>0</v>
      </c>
      <c r="AX451" s="95">
        <v>0</v>
      </c>
      <c r="AY451" s="95">
        <v>0</v>
      </c>
      <c r="AZ451" s="95">
        <v>0</v>
      </c>
      <c r="BA451" s="95">
        <v>0</v>
      </c>
      <c r="BB451" s="95">
        <v>0</v>
      </c>
      <c r="BC451" s="95">
        <v>278354</v>
      </c>
      <c r="BD451" s="95">
        <v>0</v>
      </c>
      <c r="BE451" s="95">
        <v>0</v>
      </c>
      <c r="BF451" s="95">
        <v>0</v>
      </c>
      <c r="BG451" s="95">
        <v>0</v>
      </c>
      <c r="BH451" s="95">
        <v>0</v>
      </c>
      <c r="BI451" s="95">
        <v>0</v>
      </c>
      <c r="BJ451" s="95">
        <v>0</v>
      </c>
      <c r="BK451" s="95">
        <v>0</v>
      </c>
      <c r="BL451" s="95">
        <v>319066.3</v>
      </c>
      <c r="BM451" s="95">
        <v>0</v>
      </c>
      <c r="BN451" s="95">
        <v>0</v>
      </c>
      <c r="BO451" s="95">
        <v>0</v>
      </c>
      <c r="BP451" s="95">
        <v>0</v>
      </c>
      <c r="BQ451" s="95">
        <v>0</v>
      </c>
      <c r="BR451" s="121">
        <v>0</v>
      </c>
      <c r="BS451" s="95">
        <v>0</v>
      </c>
      <c r="BT451" s="121">
        <v>0</v>
      </c>
      <c r="BU451" s="95">
        <v>0</v>
      </c>
      <c r="BV451" s="95">
        <v>0</v>
      </c>
      <c r="BW451" s="95">
        <v>0</v>
      </c>
      <c r="BX451" s="95">
        <v>0</v>
      </c>
      <c r="BY451" s="95">
        <v>0</v>
      </c>
      <c r="BZ451" s="95">
        <v>0</v>
      </c>
      <c r="CA451" s="95">
        <v>0</v>
      </c>
      <c r="CB451" s="121">
        <v>0</v>
      </c>
      <c r="CC451" s="95">
        <v>0</v>
      </c>
      <c r="CD451" s="95">
        <v>0</v>
      </c>
      <c r="CE451" s="95">
        <v>0</v>
      </c>
      <c r="CF451" s="95">
        <v>0</v>
      </c>
      <c r="CG451" s="95">
        <v>0</v>
      </c>
      <c r="CH451" s="95">
        <v>0</v>
      </c>
      <c r="CI451" s="95">
        <v>0</v>
      </c>
      <c r="CJ451" s="95">
        <v>0</v>
      </c>
      <c r="CK451" s="95">
        <v>0</v>
      </c>
      <c r="CL451" s="95">
        <v>0</v>
      </c>
      <c r="CM451" s="87" t="s">
        <v>457</v>
      </c>
      <c r="CN451" s="87" t="s">
        <v>2207</v>
      </c>
      <c r="CO451" s="87" t="s">
        <v>1403</v>
      </c>
      <c r="CP451" s="87" t="s">
        <v>2249</v>
      </c>
      <c r="CQ451" s="87" t="s">
        <v>1407</v>
      </c>
      <c r="CR451" s="87" t="s">
        <v>2389</v>
      </c>
      <c r="CS451" s="87">
        <v>10</v>
      </c>
      <c r="CT451" s="87" t="s">
        <v>1384</v>
      </c>
      <c r="CV451" s="87" t="s">
        <v>2188</v>
      </c>
      <c r="CY451" s="87">
        <v>51</v>
      </c>
    </row>
    <row r="452" spans="1:103" ht="13.2" customHeight="1" x14ac:dyDescent="0.25">
      <c r="A452" s="93" t="s">
        <v>458</v>
      </c>
      <c r="B452" s="94" t="s">
        <v>459</v>
      </c>
      <c r="C452" s="95">
        <v>18729915.739999998</v>
      </c>
      <c r="D452" s="95">
        <v>6948619.6699999999</v>
      </c>
      <c r="E452" s="95">
        <v>8404845.5299999993</v>
      </c>
      <c r="F452" s="95">
        <v>5804556.0700000003</v>
      </c>
      <c r="G452" s="95">
        <v>3667798.09</v>
      </c>
      <c r="H452" s="95">
        <v>7415272.7199999997</v>
      </c>
      <c r="I452" s="95">
        <v>9660620.0899999999</v>
      </c>
      <c r="J452" s="95">
        <v>7026772.0599999996</v>
      </c>
      <c r="K452" s="95">
        <v>5748050.04</v>
      </c>
      <c r="L452" s="95">
        <v>7992017.5300000003</v>
      </c>
      <c r="M452" s="95">
        <v>11156967.34</v>
      </c>
      <c r="N452" s="95">
        <v>2750345.47</v>
      </c>
      <c r="O452" s="95">
        <v>6328623.5999999996</v>
      </c>
      <c r="P452" s="95">
        <v>5641901.7999999998</v>
      </c>
      <c r="Q452" s="95">
        <v>5952674.71</v>
      </c>
      <c r="R452" s="95">
        <v>8992877</v>
      </c>
      <c r="S452" s="95">
        <v>5037691.2300000004</v>
      </c>
      <c r="T452" s="95">
        <v>4195424.3499999996</v>
      </c>
      <c r="U452" s="95">
        <v>4685811.33</v>
      </c>
      <c r="V452" s="95">
        <v>2240473.87</v>
      </c>
      <c r="W452" s="95">
        <v>14442978.02</v>
      </c>
      <c r="X452" s="95">
        <v>4201989.59</v>
      </c>
      <c r="Y452" s="95">
        <v>4148589.97</v>
      </c>
      <c r="Z452" s="95">
        <v>5860792.4100000001</v>
      </c>
      <c r="AA452" s="95">
        <v>3059008.8</v>
      </c>
      <c r="AB452" s="95">
        <v>3969267.74</v>
      </c>
      <c r="AC452" s="95">
        <v>4841544.66</v>
      </c>
      <c r="AD452" s="95">
        <v>14570441.01</v>
      </c>
      <c r="AE452" s="95">
        <v>5168802.96</v>
      </c>
      <c r="AF452" s="95">
        <v>4243004.1500000004</v>
      </c>
      <c r="AG452" s="95">
        <v>1796023</v>
      </c>
      <c r="AH452" s="95">
        <v>6457471.1900000004</v>
      </c>
      <c r="AI452" s="95">
        <v>5806033.1600000001</v>
      </c>
      <c r="AJ452" s="95">
        <v>3747454.31</v>
      </c>
      <c r="AK452" s="95">
        <v>12971295.58</v>
      </c>
      <c r="AL452" s="95">
        <v>5428285.7300000004</v>
      </c>
      <c r="AM452" s="95">
        <v>4071092.92</v>
      </c>
      <c r="AN452" s="95">
        <v>9323874.8800000008</v>
      </c>
      <c r="AO452" s="95">
        <v>7842443.5199999996</v>
      </c>
      <c r="AP452" s="95">
        <v>6445932.8300000001</v>
      </c>
      <c r="AQ452" s="95">
        <v>2751769.08</v>
      </c>
      <c r="AR452" s="95">
        <v>7488101.6299999999</v>
      </c>
      <c r="AS452" s="95">
        <v>3219753.65</v>
      </c>
      <c r="AT452" s="95">
        <v>6626771.2400000002</v>
      </c>
      <c r="AU452" s="95">
        <v>8701861.3699999992</v>
      </c>
      <c r="AV452" s="95">
        <v>4545260.2300000004</v>
      </c>
      <c r="AW452" s="95">
        <v>3605486.9</v>
      </c>
      <c r="AX452" s="95">
        <v>5213777.87</v>
      </c>
      <c r="AY452" s="95">
        <v>5746805.3899999997</v>
      </c>
      <c r="AZ452" s="95">
        <v>4976778.0199999996</v>
      </c>
      <c r="BA452" s="95">
        <v>17198330.940000001</v>
      </c>
      <c r="BB452" s="95">
        <v>4597995.43</v>
      </c>
      <c r="BC452" s="95">
        <v>13799940.220000001</v>
      </c>
      <c r="BD452" s="95">
        <v>3078866.72</v>
      </c>
      <c r="BE452" s="95">
        <v>5145047.6100000003</v>
      </c>
      <c r="BF452" s="95">
        <v>3293242.64</v>
      </c>
      <c r="BG452" s="95">
        <v>8236894.2400000002</v>
      </c>
      <c r="BH452" s="95">
        <v>4136213.26</v>
      </c>
      <c r="BI452" s="95">
        <v>2448166.64</v>
      </c>
      <c r="BJ452" s="95">
        <v>2881161.8</v>
      </c>
      <c r="BK452" s="95">
        <v>3683306.38</v>
      </c>
      <c r="BL452" s="95">
        <v>14570122.470000001</v>
      </c>
      <c r="BM452" s="95">
        <v>5892025.9699999997</v>
      </c>
      <c r="BN452" s="95">
        <v>8116571.0199999996</v>
      </c>
      <c r="BO452" s="95">
        <v>4832002.24</v>
      </c>
      <c r="BP452" s="95">
        <v>8304380.8499999996</v>
      </c>
      <c r="BQ452" s="95">
        <v>5334760.09</v>
      </c>
      <c r="BR452" s="121">
        <v>20412243.350000001</v>
      </c>
      <c r="BS452" s="121">
        <v>4132913.14</v>
      </c>
      <c r="BT452" s="121">
        <v>5733035.4500000002</v>
      </c>
      <c r="BU452" s="121">
        <v>8184881.4400000004</v>
      </c>
      <c r="BV452" s="121">
        <v>1383147.97</v>
      </c>
      <c r="BW452" s="121">
        <v>5996653.5099999998</v>
      </c>
      <c r="BX452" s="121">
        <v>5778209.0700000003</v>
      </c>
      <c r="BY452" s="121">
        <v>3043995.69</v>
      </c>
      <c r="BZ452" s="121">
        <v>3415450.55</v>
      </c>
      <c r="CA452" s="121">
        <v>3500418.83</v>
      </c>
      <c r="CB452" s="121">
        <v>4988021.18</v>
      </c>
      <c r="CC452" s="121">
        <v>6574916.5099999998</v>
      </c>
      <c r="CD452" s="121">
        <v>4077940.78</v>
      </c>
      <c r="CE452" s="121">
        <v>10515207.23</v>
      </c>
      <c r="CF452" s="121">
        <v>2650187.58</v>
      </c>
      <c r="CG452" s="121">
        <v>2681451.46</v>
      </c>
      <c r="CH452" s="121">
        <v>2256638.89</v>
      </c>
      <c r="CI452" s="121">
        <v>3023768.99</v>
      </c>
      <c r="CJ452" s="121">
        <v>10869980.619999999</v>
      </c>
      <c r="CK452" s="121">
        <v>1449719.11</v>
      </c>
      <c r="CL452" s="121">
        <v>2745088.11</v>
      </c>
      <c r="CM452" s="87" t="s">
        <v>458</v>
      </c>
      <c r="CN452" s="87" t="s">
        <v>459</v>
      </c>
      <c r="CO452" s="87" t="s">
        <v>1403</v>
      </c>
      <c r="CP452" s="87" t="s">
        <v>2249</v>
      </c>
      <c r="CQ452" s="87" t="s">
        <v>1408</v>
      </c>
      <c r="CR452" s="87" t="s">
        <v>2388</v>
      </c>
      <c r="CS452" s="87">
        <v>12</v>
      </c>
      <c r="CT452" s="87" t="s">
        <v>1382</v>
      </c>
      <c r="CV452" s="87" t="s">
        <v>2188</v>
      </c>
      <c r="CY452" s="87">
        <v>52</v>
      </c>
    </row>
    <row r="453" spans="1:103" ht="13.2" customHeight="1" x14ac:dyDescent="0.25">
      <c r="A453" s="93" t="s">
        <v>460</v>
      </c>
      <c r="B453" s="94" t="s">
        <v>461</v>
      </c>
      <c r="C453" s="95">
        <v>6814145.2400000002</v>
      </c>
      <c r="D453" s="95">
        <v>2960</v>
      </c>
      <c r="E453" s="95">
        <v>1060</v>
      </c>
      <c r="F453" s="95">
        <v>169731.87</v>
      </c>
      <c r="G453" s="95">
        <v>29232</v>
      </c>
      <c r="H453" s="95">
        <v>0</v>
      </c>
      <c r="I453" s="95">
        <v>3340</v>
      </c>
      <c r="J453" s="95">
        <v>0</v>
      </c>
      <c r="K453" s="95">
        <v>191240</v>
      </c>
      <c r="L453" s="95">
        <v>1440</v>
      </c>
      <c r="M453" s="95">
        <v>756513.77</v>
      </c>
      <c r="N453" s="95">
        <v>0</v>
      </c>
      <c r="O453" s="95">
        <v>2580977.2200000002</v>
      </c>
      <c r="P453" s="95">
        <v>95609.06</v>
      </c>
      <c r="Q453" s="95">
        <v>114182.52</v>
      </c>
      <c r="R453" s="95">
        <v>1320499.3400000001</v>
      </c>
      <c r="S453" s="95">
        <v>627595.93000000005</v>
      </c>
      <c r="T453" s="95">
        <v>133051.94</v>
      </c>
      <c r="U453" s="95">
        <v>2060</v>
      </c>
      <c r="V453" s="95">
        <v>124143.64</v>
      </c>
      <c r="W453" s="95">
        <v>21116276.219999999</v>
      </c>
      <c r="X453" s="95">
        <v>66559.14</v>
      </c>
      <c r="Y453" s="95">
        <v>0</v>
      </c>
      <c r="Z453" s="95">
        <v>209694.25</v>
      </c>
      <c r="AA453" s="95">
        <v>111172.72</v>
      </c>
      <c r="AB453" s="95">
        <v>200937.45</v>
      </c>
      <c r="AC453" s="95">
        <v>3303</v>
      </c>
      <c r="AD453" s="95">
        <v>997080</v>
      </c>
      <c r="AE453" s="95">
        <v>1240</v>
      </c>
      <c r="AF453" s="95">
        <v>36624</v>
      </c>
      <c r="AG453" s="95">
        <v>2180</v>
      </c>
      <c r="AH453" s="95">
        <v>1275051.97</v>
      </c>
      <c r="AI453" s="95">
        <v>26894.06</v>
      </c>
      <c r="AJ453" s="95">
        <v>273186.15999999997</v>
      </c>
      <c r="AK453" s="95">
        <v>0</v>
      </c>
      <c r="AL453" s="95">
        <v>8180</v>
      </c>
      <c r="AM453" s="95">
        <v>900</v>
      </c>
      <c r="AN453" s="95">
        <v>87501.41</v>
      </c>
      <c r="AO453" s="95">
        <v>1700</v>
      </c>
      <c r="AP453" s="95">
        <v>2940</v>
      </c>
      <c r="AQ453" s="95">
        <v>80</v>
      </c>
      <c r="AR453" s="95">
        <v>1746980</v>
      </c>
      <c r="AS453" s="95">
        <v>740</v>
      </c>
      <c r="AT453" s="95">
        <v>628937</v>
      </c>
      <c r="AU453" s="95">
        <v>540166.65</v>
      </c>
      <c r="AV453" s="95">
        <v>160</v>
      </c>
      <c r="AW453" s="95">
        <v>8764</v>
      </c>
      <c r="AX453" s="95">
        <v>520</v>
      </c>
      <c r="AY453" s="95">
        <v>1120</v>
      </c>
      <c r="AZ453" s="95">
        <v>4179.16</v>
      </c>
      <c r="BA453" s="95">
        <v>26720</v>
      </c>
      <c r="BB453" s="95">
        <v>2030</v>
      </c>
      <c r="BC453" s="95">
        <v>8450357.8200000003</v>
      </c>
      <c r="BD453" s="95">
        <v>901537.65</v>
      </c>
      <c r="BE453" s="95">
        <v>216175.51</v>
      </c>
      <c r="BF453" s="95">
        <v>1100</v>
      </c>
      <c r="BG453" s="95">
        <v>2502329.5299999998</v>
      </c>
      <c r="BH453" s="95">
        <v>1720</v>
      </c>
      <c r="BI453" s="95">
        <v>280</v>
      </c>
      <c r="BJ453" s="95">
        <v>34883.11</v>
      </c>
      <c r="BK453" s="95">
        <v>5193.03</v>
      </c>
      <c r="BL453" s="95">
        <v>2796932.79</v>
      </c>
      <c r="BM453" s="95">
        <v>700837.48</v>
      </c>
      <c r="BN453" s="95">
        <v>577977.68000000005</v>
      </c>
      <c r="BO453" s="95">
        <v>1613168.18</v>
      </c>
      <c r="BP453" s="95">
        <v>547189.36</v>
      </c>
      <c r="BQ453" s="95">
        <v>318135.28999999998</v>
      </c>
      <c r="BR453" s="121">
        <v>10502280</v>
      </c>
      <c r="BS453" s="121">
        <v>396224.31</v>
      </c>
      <c r="BT453" s="121">
        <v>1586940.38</v>
      </c>
      <c r="BU453" s="121">
        <v>4033669.66</v>
      </c>
      <c r="BV453" s="95">
        <v>0</v>
      </c>
      <c r="BW453" s="121">
        <v>60480</v>
      </c>
      <c r="BX453" s="121">
        <v>1230644.48</v>
      </c>
      <c r="BY453" s="121">
        <v>844795.68</v>
      </c>
      <c r="BZ453" s="121">
        <v>206540</v>
      </c>
      <c r="CA453" s="121">
        <v>209260</v>
      </c>
      <c r="CB453" s="121">
        <v>440854.86</v>
      </c>
      <c r="CC453" s="121">
        <v>811488.07</v>
      </c>
      <c r="CD453" s="121">
        <v>1385558.03</v>
      </c>
      <c r="CE453" s="121">
        <v>1312478.5900000001</v>
      </c>
      <c r="CF453" s="121">
        <v>0</v>
      </c>
      <c r="CG453" s="121">
        <v>860</v>
      </c>
      <c r="CH453" s="121">
        <v>164317.49</v>
      </c>
      <c r="CI453" s="121">
        <v>4320.6499999999996</v>
      </c>
      <c r="CJ453" s="121">
        <v>1053638.27</v>
      </c>
      <c r="CK453" s="121">
        <v>580</v>
      </c>
      <c r="CL453" s="121">
        <v>94324.57</v>
      </c>
      <c r="CM453" s="87" t="s">
        <v>460</v>
      </c>
      <c r="CN453" s="87" t="s">
        <v>461</v>
      </c>
      <c r="CO453" s="87" t="s">
        <v>1403</v>
      </c>
      <c r="CP453" s="87" t="s">
        <v>2249</v>
      </c>
      <c r="CQ453" s="87" t="s">
        <v>1407</v>
      </c>
      <c r="CR453" s="87" t="s">
        <v>2389</v>
      </c>
      <c r="CS453" s="87">
        <v>10</v>
      </c>
      <c r="CT453" s="87" t="s">
        <v>1384</v>
      </c>
      <c r="CV453" s="87" t="s">
        <v>2188</v>
      </c>
      <c r="CY453" s="87">
        <v>53</v>
      </c>
    </row>
    <row r="454" spans="1:103" ht="13.2" customHeight="1" x14ac:dyDescent="0.25">
      <c r="A454" s="93" t="s">
        <v>462</v>
      </c>
      <c r="B454" s="94" t="s">
        <v>1233</v>
      </c>
      <c r="C454" s="95">
        <v>8343892.4199999999</v>
      </c>
      <c r="D454" s="95">
        <v>0</v>
      </c>
      <c r="E454" s="95">
        <v>0</v>
      </c>
      <c r="F454" s="95">
        <v>91974.82</v>
      </c>
      <c r="G454" s="95">
        <v>45500</v>
      </c>
      <c r="H454" s="95">
        <v>341000.29</v>
      </c>
      <c r="I454" s="95">
        <v>0</v>
      </c>
      <c r="J454" s="95">
        <v>0</v>
      </c>
      <c r="K454" s="95">
        <v>0</v>
      </c>
      <c r="L454" s="95">
        <v>0</v>
      </c>
      <c r="M454" s="95">
        <v>916917.15</v>
      </c>
      <c r="N454" s="95">
        <v>0</v>
      </c>
      <c r="O454" s="95">
        <v>-35799.47</v>
      </c>
      <c r="P454" s="95">
        <v>1035851.46</v>
      </c>
      <c r="Q454" s="95">
        <v>650635.71</v>
      </c>
      <c r="R454" s="95">
        <v>50420</v>
      </c>
      <c r="S454" s="95">
        <v>135114.17000000001</v>
      </c>
      <c r="T454" s="95">
        <v>221206.05</v>
      </c>
      <c r="U454" s="95">
        <v>-90233.65</v>
      </c>
      <c r="V454" s="95">
        <v>111901.23</v>
      </c>
      <c r="W454" s="95">
        <v>87220</v>
      </c>
      <c r="X454" s="95">
        <v>0</v>
      </c>
      <c r="Y454" s="95">
        <v>465178.72</v>
      </c>
      <c r="Z454" s="95">
        <v>0</v>
      </c>
      <c r="AA454" s="95">
        <v>26101.040000000001</v>
      </c>
      <c r="AB454" s="95">
        <v>2179714.1</v>
      </c>
      <c r="AC454" s="95">
        <v>2196938.15</v>
      </c>
      <c r="AD454" s="95">
        <v>169370</v>
      </c>
      <c r="AE454" s="95">
        <v>0</v>
      </c>
      <c r="AF454" s="95">
        <v>0</v>
      </c>
      <c r="AG454" s="95">
        <v>360</v>
      </c>
      <c r="AH454" s="95">
        <v>174422.04</v>
      </c>
      <c r="AI454" s="95">
        <v>0</v>
      </c>
      <c r="AJ454" s="95">
        <v>0</v>
      </c>
      <c r="AK454" s="95">
        <v>264375.90000000002</v>
      </c>
      <c r="AL454" s="95">
        <v>0</v>
      </c>
      <c r="AM454" s="95">
        <v>33293.25</v>
      </c>
      <c r="AN454" s="95">
        <v>544242.88</v>
      </c>
      <c r="AO454" s="95">
        <v>79326.210000000006</v>
      </c>
      <c r="AP454" s="95">
        <v>800</v>
      </c>
      <c r="AQ454" s="95">
        <v>0</v>
      </c>
      <c r="AR454" s="95">
        <v>47800</v>
      </c>
      <c r="AS454" s="95">
        <v>2305520.48</v>
      </c>
      <c r="AT454" s="95">
        <v>1078350.6499999999</v>
      </c>
      <c r="AU454" s="95">
        <v>445348.56</v>
      </c>
      <c r="AV454" s="95">
        <v>5100</v>
      </c>
      <c r="AW454" s="95">
        <v>944968.52</v>
      </c>
      <c r="AX454" s="95">
        <v>0</v>
      </c>
      <c r="AY454" s="95">
        <v>0</v>
      </c>
      <c r="AZ454" s="95">
        <v>0</v>
      </c>
      <c r="BA454" s="95">
        <v>184484</v>
      </c>
      <c r="BB454" s="95">
        <v>115597.8</v>
      </c>
      <c r="BC454" s="95">
        <v>1921093.54</v>
      </c>
      <c r="BD454" s="95">
        <v>10500</v>
      </c>
      <c r="BE454" s="95">
        <v>53900.13</v>
      </c>
      <c r="BF454" s="95">
        <v>0</v>
      </c>
      <c r="BG454" s="95">
        <v>327444.44</v>
      </c>
      <c r="BH454" s="95">
        <v>46144.25</v>
      </c>
      <c r="BI454" s="95">
        <v>26360</v>
      </c>
      <c r="BJ454" s="95">
        <v>142790.12</v>
      </c>
      <c r="BK454" s="95">
        <v>194255.53</v>
      </c>
      <c r="BL454" s="95">
        <v>0</v>
      </c>
      <c r="BM454" s="95">
        <v>137207.88</v>
      </c>
      <c r="BN454" s="95">
        <v>415879.41</v>
      </c>
      <c r="BO454" s="95">
        <v>718296.75</v>
      </c>
      <c r="BP454" s="95">
        <v>173978.54</v>
      </c>
      <c r="BQ454" s="95">
        <v>104257.96</v>
      </c>
      <c r="BR454" s="121">
        <v>401988.36</v>
      </c>
      <c r="BS454" s="95">
        <v>20317.45</v>
      </c>
      <c r="BT454" s="95">
        <v>129519.38</v>
      </c>
      <c r="BU454" s="95">
        <v>457214.34</v>
      </c>
      <c r="BV454" s="95">
        <v>0</v>
      </c>
      <c r="BW454" s="95">
        <v>800</v>
      </c>
      <c r="BX454" s="95">
        <v>25139</v>
      </c>
      <c r="BY454" s="95">
        <v>126871.61</v>
      </c>
      <c r="BZ454" s="95">
        <v>-2500</v>
      </c>
      <c r="CA454" s="95">
        <v>145427.20000000001</v>
      </c>
      <c r="CB454" s="95">
        <v>0</v>
      </c>
      <c r="CC454" s="95">
        <v>173255.25</v>
      </c>
      <c r="CD454" s="95">
        <v>364047.32</v>
      </c>
      <c r="CE454" s="95">
        <v>159364.1</v>
      </c>
      <c r="CF454" s="95">
        <v>504412</v>
      </c>
      <c r="CG454" s="95">
        <v>60120.5</v>
      </c>
      <c r="CH454" s="95">
        <v>59108.800000000003</v>
      </c>
      <c r="CI454" s="95">
        <v>2500</v>
      </c>
      <c r="CJ454" s="95">
        <v>0</v>
      </c>
      <c r="CK454" s="95">
        <v>0</v>
      </c>
      <c r="CL454" s="95">
        <v>86107.3</v>
      </c>
      <c r="CM454" s="87" t="s">
        <v>462</v>
      </c>
      <c r="CN454" s="87" t="s">
        <v>2208</v>
      </c>
      <c r="CO454" s="87" t="s">
        <v>1403</v>
      </c>
      <c r="CP454" s="87" t="s">
        <v>2249</v>
      </c>
      <c r="CQ454" s="87" t="s">
        <v>1407</v>
      </c>
      <c r="CR454" s="87" t="s">
        <v>2389</v>
      </c>
      <c r="CS454" s="87">
        <v>10</v>
      </c>
      <c r="CT454" s="87" t="s">
        <v>1384</v>
      </c>
      <c r="CV454" s="87" t="s">
        <v>2188</v>
      </c>
      <c r="CY454" s="87">
        <v>54</v>
      </c>
    </row>
    <row r="455" spans="1:103" ht="13.2" customHeight="1" x14ac:dyDescent="0.25">
      <c r="A455" s="93" t="s">
        <v>463</v>
      </c>
      <c r="B455" s="94" t="s">
        <v>464</v>
      </c>
      <c r="C455" s="95">
        <v>15420</v>
      </c>
      <c r="D455" s="95">
        <v>18845.3</v>
      </c>
      <c r="E455" s="95">
        <v>42700</v>
      </c>
      <c r="F455" s="95">
        <v>375155.17</v>
      </c>
      <c r="G455" s="95">
        <v>194665.56</v>
      </c>
      <c r="H455" s="95">
        <v>381721.67</v>
      </c>
      <c r="I455" s="95">
        <v>70900</v>
      </c>
      <c r="J455" s="95">
        <v>261855.74</v>
      </c>
      <c r="K455" s="95">
        <v>0</v>
      </c>
      <c r="L455" s="95">
        <v>10875</v>
      </c>
      <c r="M455" s="95">
        <v>799004.83</v>
      </c>
      <c r="N455" s="95">
        <v>560</v>
      </c>
      <c r="O455" s="95">
        <v>572910.11</v>
      </c>
      <c r="P455" s="95">
        <v>0</v>
      </c>
      <c r="Q455" s="95">
        <v>25700</v>
      </c>
      <c r="R455" s="95">
        <v>5237272.22</v>
      </c>
      <c r="S455" s="95">
        <v>627203.27</v>
      </c>
      <c r="T455" s="95">
        <v>177686.9</v>
      </c>
      <c r="U455" s="95">
        <v>81679.039999999994</v>
      </c>
      <c r="V455" s="95">
        <v>76737</v>
      </c>
      <c r="W455" s="95">
        <v>736574.94</v>
      </c>
      <c r="X455" s="95">
        <v>23300</v>
      </c>
      <c r="Y455" s="95">
        <v>28120.32</v>
      </c>
      <c r="Z455" s="95">
        <v>0</v>
      </c>
      <c r="AA455" s="95">
        <v>0</v>
      </c>
      <c r="AB455" s="95">
        <v>26845.3</v>
      </c>
      <c r="AC455" s="95">
        <v>0</v>
      </c>
      <c r="AD455" s="95">
        <v>152844.82</v>
      </c>
      <c r="AE455" s="95">
        <v>0</v>
      </c>
      <c r="AF455" s="95">
        <v>65493.919999999998</v>
      </c>
      <c r="AG455" s="95">
        <v>138207.39000000001</v>
      </c>
      <c r="AH455" s="95">
        <v>0</v>
      </c>
      <c r="AI455" s="95">
        <v>63414.45</v>
      </c>
      <c r="AJ455" s="95">
        <v>0</v>
      </c>
      <c r="AK455" s="95">
        <v>0</v>
      </c>
      <c r="AL455" s="95">
        <v>116343.2</v>
      </c>
      <c r="AM455" s="95">
        <v>257291</v>
      </c>
      <c r="AN455" s="95">
        <v>0</v>
      </c>
      <c r="AO455" s="95">
        <v>20475</v>
      </c>
      <c r="AP455" s="95">
        <v>471517.42</v>
      </c>
      <c r="AQ455" s="95">
        <v>136000</v>
      </c>
      <c r="AR455" s="95">
        <v>710431.21</v>
      </c>
      <c r="AS455" s="95">
        <v>1338986.6499999999</v>
      </c>
      <c r="AT455" s="95">
        <v>2244308.89</v>
      </c>
      <c r="AU455" s="95">
        <v>110252.69</v>
      </c>
      <c r="AV455" s="95">
        <v>73069.36</v>
      </c>
      <c r="AW455" s="95">
        <v>51750</v>
      </c>
      <c r="AX455" s="95">
        <v>91110.62</v>
      </c>
      <c r="AY455" s="95">
        <v>342750</v>
      </c>
      <c r="AZ455" s="95">
        <v>164709.31</v>
      </c>
      <c r="BA455" s="95">
        <v>0</v>
      </c>
      <c r="BB455" s="95">
        <v>6667.73</v>
      </c>
      <c r="BC455" s="95">
        <v>854618.95</v>
      </c>
      <c r="BD455" s="95">
        <v>0</v>
      </c>
      <c r="BE455" s="95">
        <v>280</v>
      </c>
      <c r="BF455" s="95">
        <v>0</v>
      </c>
      <c r="BG455" s="95">
        <v>552417.62</v>
      </c>
      <c r="BH455" s="95">
        <v>180962.73</v>
      </c>
      <c r="BI455" s="95">
        <v>45843.98</v>
      </c>
      <c r="BJ455" s="95">
        <v>145986.94</v>
      </c>
      <c r="BK455" s="95">
        <v>224986.05</v>
      </c>
      <c r="BL455" s="95">
        <v>286700</v>
      </c>
      <c r="BM455" s="95">
        <v>8550</v>
      </c>
      <c r="BN455" s="95">
        <v>192807.63</v>
      </c>
      <c r="BO455" s="95">
        <v>38629.17</v>
      </c>
      <c r="BP455" s="95">
        <v>400967.76</v>
      </c>
      <c r="BQ455" s="95">
        <v>182778.7</v>
      </c>
      <c r="BR455" s="121">
        <v>2738462.3</v>
      </c>
      <c r="BS455" s="121">
        <v>481624.44</v>
      </c>
      <c r="BT455" s="95">
        <v>531534.06000000006</v>
      </c>
      <c r="BU455" s="121">
        <v>45180</v>
      </c>
      <c r="BV455" s="95">
        <v>0</v>
      </c>
      <c r="BW455" s="95">
        <v>498266.7</v>
      </c>
      <c r="BX455" s="121">
        <v>0</v>
      </c>
      <c r="BY455" s="121">
        <v>2900674.39</v>
      </c>
      <c r="BZ455" s="95">
        <v>0</v>
      </c>
      <c r="CA455" s="121">
        <v>680952.25</v>
      </c>
      <c r="CB455" s="121">
        <v>211595.36</v>
      </c>
      <c r="CC455" s="121">
        <v>600</v>
      </c>
      <c r="CD455" s="121">
        <v>305314.51</v>
      </c>
      <c r="CE455" s="121">
        <v>0</v>
      </c>
      <c r="CF455" s="95">
        <v>26160</v>
      </c>
      <c r="CG455" s="95">
        <v>8400</v>
      </c>
      <c r="CH455" s="95">
        <v>102739.22</v>
      </c>
      <c r="CI455" s="95">
        <v>101756.66</v>
      </c>
      <c r="CJ455" s="121">
        <v>0</v>
      </c>
      <c r="CK455" s="95">
        <v>3133592.85</v>
      </c>
      <c r="CL455" s="121">
        <v>0</v>
      </c>
      <c r="CM455" s="87" t="s">
        <v>463</v>
      </c>
      <c r="CN455" s="87" t="s">
        <v>464</v>
      </c>
      <c r="CO455" s="87" t="s">
        <v>1403</v>
      </c>
      <c r="CP455" s="87" t="s">
        <v>2249</v>
      </c>
      <c r="CQ455" s="87" t="s">
        <v>1407</v>
      </c>
      <c r="CR455" s="87" t="s">
        <v>2389</v>
      </c>
      <c r="CS455" s="87">
        <v>10</v>
      </c>
      <c r="CT455" s="87" t="s">
        <v>1384</v>
      </c>
      <c r="CV455" s="87" t="s">
        <v>2188</v>
      </c>
      <c r="CY455" s="87">
        <v>55</v>
      </c>
    </row>
    <row r="456" spans="1:103" ht="13.2" customHeight="1" x14ac:dyDescent="0.25">
      <c r="A456" s="93" t="s">
        <v>465</v>
      </c>
      <c r="B456" s="94" t="s">
        <v>466</v>
      </c>
      <c r="C456" s="95">
        <v>0</v>
      </c>
      <c r="D456" s="95">
        <v>0</v>
      </c>
      <c r="E456" s="95">
        <v>0</v>
      </c>
      <c r="F456" s="95">
        <v>0</v>
      </c>
      <c r="G456" s="95">
        <v>0</v>
      </c>
      <c r="H456" s="95">
        <v>0</v>
      </c>
      <c r="I456" s="95">
        <v>0</v>
      </c>
      <c r="J456" s="95">
        <v>0</v>
      </c>
      <c r="K456" s="95">
        <v>0</v>
      </c>
      <c r="L456" s="95">
        <v>0</v>
      </c>
      <c r="M456" s="95">
        <v>0</v>
      </c>
      <c r="N456" s="95">
        <v>0</v>
      </c>
      <c r="O456" s="95">
        <v>0</v>
      </c>
      <c r="P456" s="95">
        <v>0</v>
      </c>
      <c r="Q456" s="95">
        <v>0</v>
      </c>
      <c r="R456" s="95">
        <v>0</v>
      </c>
      <c r="S456" s="95">
        <v>0</v>
      </c>
      <c r="T456" s="95">
        <v>0</v>
      </c>
      <c r="U456" s="95">
        <v>0</v>
      </c>
      <c r="V456" s="95">
        <v>0</v>
      </c>
      <c r="W456" s="95">
        <v>0</v>
      </c>
      <c r="X456" s="95">
        <v>31781</v>
      </c>
      <c r="Y456" s="95">
        <v>0</v>
      </c>
      <c r="Z456" s="95">
        <v>0</v>
      </c>
      <c r="AA456" s="95">
        <v>0</v>
      </c>
      <c r="AB456" s="95">
        <v>0</v>
      </c>
      <c r="AC456" s="95">
        <v>0</v>
      </c>
      <c r="AD456" s="95">
        <v>0</v>
      </c>
      <c r="AE456" s="95">
        <v>0</v>
      </c>
      <c r="AF456" s="95">
        <v>0</v>
      </c>
      <c r="AG456" s="95">
        <v>0</v>
      </c>
      <c r="AH456" s="95">
        <v>0</v>
      </c>
      <c r="AI456" s="95">
        <v>0</v>
      </c>
      <c r="AJ456" s="95">
        <v>0</v>
      </c>
      <c r="AK456" s="95">
        <v>0</v>
      </c>
      <c r="AL456" s="95">
        <v>0</v>
      </c>
      <c r="AM456" s="95">
        <v>0</v>
      </c>
      <c r="AN456" s="95">
        <v>0</v>
      </c>
      <c r="AO456" s="95">
        <v>0</v>
      </c>
      <c r="AP456" s="95">
        <v>0</v>
      </c>
      <c r="AQ456" s="95">
        <v>0</v>
      </c>
      <c r="AR456" s="95">
        <v>0</v>
      </c>
      <c r="AS456" s="95">
        <v>0</v>
      </c>
      <c r="AT456" s="95">
        <v>0</v>
      </c>
      <c r="AU456" s="95">
        <v>0</v>
      </c>
      <c r="AV456" s="95">
        <v>0</v>
      </c>
      <c r="AW456" s="95">
        <v>0</v>
      </c>
      <c r="AX456" s="95">
        <v>0</v>
      </c>
      <c r="AY456" s="95">
        <v>0</v>
      </c>
      <c r="AZ456" s="95">
        <v>0</v>
      </c>
      <c r="BA456" s="95">
        <v>0</v>
      </c>
      <c r="BB456" s="95">
        <v>0</v>
      </c>
      <c r="BC456" s="95">
        <v>417168.5</v>
      </c>
      <c r="BD456" s="95">
        <v>0</v>
      </c>
      <c r="BE456" s="95">
        <v>0</v>
      </c>
      <c r="BF456" s="95">
        <v>0</v>
      </c>
      <c r="BG456" s="95">
        <v>0</v>
      </c>
      <c r="BH456" s="95">
        <v>0</v>
      </c>
      <c r="BI456" s="95">
        <v>0</v>
      </c>
      <c r="BJ456" s="95">
        <v>0</v>
      </c>
      <c r="BK456" s="95">
        <v>0</v>
      </c>
      <c r="BL456" s="95">
        <v>234093.5</v>
      </c>
      <c r="BM456" s="95">
        <v>0</v>
      </c>
      <c r="BN456" s="95">
        <v>0</v>
      </c>
      <c r="BO456" s="95">
        <v>0</v>
      </c>
      <c r="BP456" s="95">
        <v>0</v>
      </c>
      <c r="BQ456" s="95">
        <v>0</v>
      </c>
      <c r="BR456" s="95">
        <v>0</v>
      </c>
      <c r="BS456" s="95">
        <v>84304</v>
      </c>
      <c r="BT456" s="95">
        <v>0</v>
      </c>
      <c r="BU456" s="95">
        <v>0</v>
      </c>
      <c r="BV456" s="95">
        <v>0</v>
      </c>
      <c r="BW456" s="95">
        <v>0</v>
      </c>
      <c r="BX456" s="95">
        <v>0</v>
      </c>
      <c r="BY456" s="95">
        <v>0</v>
      </c>
      <c r="BZ456" s="95">
        <v>0</v>
      </c>
      <c r="CA456" s="95">
        <v>0</v>
      </c>
      <c r="CB456" s="95">
        <v>0</v>
      </c>
      <c r="CC456" s="95">
        <v>0</v>
      </c>
      <c r="CD456" s="95">
        <v>0</v>
      </c>
      <c r="CE456" s="95">
        <v>0</v>
      </c>
      <c r="CF456" s="95">
        <v>0</v>
      </c>
      <c r="CG456" s="95">
        <v>0</v>
      </c>
      <c r="CH456" s="95">
        <v>0</v>
      </c>
      <c r="CI456" s="95">
        <v>0</v>
      </c>
      <c r="CJ456" s="95">
        <v>0</v>
      </c>
      <c r="CK456" s="95">
        <v>0</v>
      </c>
      <c r="CL456" s="95">
        <v>0</v>
      </c>
      <c r="CM456" s="87" t="s">
        <v>465</v>
      </c>
      <c r="CN456" s="87" t="s">
        <v>466</v>
      </c>
      <c r="CO456" s="87" t="s">
        <v>1403</v>
      </c>
      <c r="CP456" s="87" t="s">
        <v>2249</v>
      </c>
      <c r="CQ456" s="87" t="s">
        <v>1408</v>
      </c>
      <c r="CR456" s="87" t="s">
        <v>2388</v>
      </c>
      <c r="CS456" s="87">
        <v>6</v>
      </c>
      <c r="CT456" s="87" t="s">
        <v>1393</v>
      </c>
      <c r="CV456" s="87" t="s">
        <v>2188</v>
      </c>
      <c r="CY456" s="87">
        <v>56</v>
      </c>
    </row>
    <row r="457" spans="1:103" ht="13.2" customHeight="1" x14ac:dyDescent="0.25">
      <c r="A457" s="93" t="s">
        <v>467</v>
      </c>
      <c r="B457" s="94" t="s">
        <v>468</v>
      </c>
      <c r="C457" s="95">
        <v>-44072118.859999999</v>
      </c>
      <c r="D457" s="95">
        <v>-289602.34000000003</v>
      </c>
      <c r="E457" s="95">
        <v>-292480.52</v>
      </c>
      <c r="F457" s="95">
        <v>223184.35</v>
      </c>
      <c r="G457" s="95">
        <v>-559108.74</v>
      </c>
      <c r="H457" s="95">
        <v>-464586.78</v>
      </c>
      <c r="I457" s="95">
        <v>-564400.55000000005</v>
      </c>
      <c r="J457" s="95">
        <v>-2544149.27</v>
      </c>
      <c r="K457" s="95">
        <v>-276143.7</v>
      </c>
      <c r="L457" s="95">
        <v>-674632.07</v>
      </c>
      <c r="M457" s="95">
        <v>-8642772</v>
      </c>
      <c r="N457" s="95">
        <v>0</v>
      </c>
      <c r="O457" s="95">
        <v>-13964953.25</v>
      </c>
      <c r="P457" s="95">
        <v>-1338252.44</v>
      </c>
      <c r="Q457" s="95">
        <v>-3305134.04</v>
      </c>
      <c r="R457" s="95">
        <v>-9664785.5700000003</v>
      </c>
      <c r="S457" s="95">
        <v>-3270421.35</v>
      </c>
      <c r="T457" s="95">
        <v>-1901683.31</v>
      </c>
      <c r="U457" s="95">
        <v>-894535.44</v>
      </c>
      <c r="V457" s="95">
        <v>-512246.08</v>
      </c>
      <c r="W457" s="95">
        <v>-46336473.590000004</v>
      </c>
      <c r="X457" s="95">
        <v>-1347105.03</v>
      </c>
      <c r="Y457" s="95">
        <v>-890318.62</v>
      </c>
      <c r="Z457" s="95">
        <v>-650552.43999999994</v>
      </c>
      <c r="AA457" s="95">
        <v>-103016.79</v>
      </c>
      <c r="AB457" s="95">
        <v>-321308.59999999998</v>
      </c>
      <c r="AC457" s="95">
        <v>-487279.85</v>
      </c>
      <c r="AD457" s="95">
        <v>-5759245.1799999997</v>
      </c>
      <c r="AE457" s="95">
        <v>-623621.34</v>
      </c>
      <c r="AF457" s="95">
        <v>-402073.22</v>
      </c>
      <c r="AG457" s="95">
        <v>-740079.03</v>
      </c>
      <c r="AH457" s="95">
        <v>-687259.63</v>
      </c>
      <c r="AI457" s="95">
        <v>-57924.53</v>
      </c>
      <c r="AJ457" s="95">
        <v>-203123.84</v>
      </c>
      <c r="AK457" s="95">
        <v>-42801464.259999998</v>
      </c>
      <c r="AL457" s="95">
        <v>-355594.53</v>
      </c>
      <c r="AM457" s="95">
        <v>-477162.18</v>
      </c>
      <c r="AN457" s="95">
        <v>-1513191.48</v>
      </c>
      <c r="AO457" s="95">
        <v>0</v>
      </c>
      <c r="AP457" s="95">
        <v>-499768.08</v>
      </c>
      <c r="AQ457" s="95">
        <v>-224346.27</v>
      </c>
      <c r="AR457" s="95">
        <v>0</v>
      </c>
      <c r="AS457" s="95">
        <v>-1084369.73</v>
      </c>
      <c r="AT457" s="95">
        <v>-2212297.71</v>
      </c>
      <c r="AU457" s="95">
        <v>-726079.08</v>
      </c>
      <c r="AV457" s="95">
        <v>-793654.21</v>
      </c>
      <c r="AW457" s="95">
        <v>-383448.16</v>
      </c>
      <c r="AX457" s="95">
        <v>-418492.24</v>
      </c>
      <c r="AY457" s="95">
        <v>-644329.55000000005</v>
      </c>
      <c r="AZ457" s="95">
        <v>-516881.46</v>
      </c>
      <c r="BA457" s="95">
        <v>-7396963.7800000003</v>
      </c>
      <c r="BB457" s="95">
        <v>-594607.54</v>
      </c>
      <c r="BC457" s="95">
        <v>-27126772.59</v>
      </c>
      <c r="BD457" s="95">
        <v>-11662998.48</v>
      </c>
      <c r="BE457" s="95">
        <v>-381771.93</v>
      </c>
      <c r="BF457" s="95">
        <v>-496402.26</v>
      </c>
      <c r="BG457" s="95">
        <v>-13234411.630000001</v>
      </c>
      <c r="BH457" s="95">
        <v>-227843.94</v>
      </c>
      <c r="BI457" s="95">
        <v>-153707.56</v>
      </c>
      <c r="BJ457" s="95">
        <v>-421549.17</v>
      </c>
      <c r="BK457" s="95">
        <v>-542019.52</v>
      </c>
      <c r="BL457" s="95">
        <v>-28164232.489999998</v>
      </c>
      <c r="BM457" s="95">
        <v>-1920422.63</v>
      </c>
      <c r="BN457" s="95">
        <v>-1446545.91</v>
      </c>
      <c r="BO457" s="95">
        <v>-3749675.89</v>
      </c>
      <c r="BP457" s="95">
        <v>-2246406.64</v>
      </c>
      <c r="BQ457" s="95">
        <v>-1415633.22</v>
      </c>
      <c r="BR457" s="95">
        <v>-224806992.87</v>
      </c>
      <c r="BS457" s="95">
        <v>-2164879.02</v>
      </c>
      <c r="BT457" s="95">
        <v>-4286069.82</v>
      </c>
      <c r="BU457" s="95">
        <v>-13362465.58</v>
      </c>
      <c r="BV457" s="95">
        <v>0</v>
      </c>
      <c r="BW457" s="95">
        <v>-2867037.62</v>
      </c>
      <c r="BX457" s="95">
        <v>-3087062.27</v>
      </c>
      <c r="BY457" s="95">
        <v>-335505.53999999998</v>
      </c>
      <c r="BZ457" s="95">
        <v>-426999.43</v>
      </c>
      <c r="CA457" s="95">
        <v>-899073.88</v>
      </c>
      <c r="CB457" s="95">
        <v>-1711754.66</v>
      </c>
      <c r="CC457" s="95">
        <v>-6623359.1600000001</v>
      </c>
      <c r="CD457" s="95">
        <v>-1794148.65</v>
      </c>
      <c r="CE457" s="95">
        <v>-4823825.3600000003</v>
      </c>
      <c r="CF457" s="95">
        <v>-201829.13</v>
      </c>
      <c r="CG457" s="95">
        <v>-481562.23</v>
      </c>
      <c r="CH457" s="95">
        <v>-261355.17</v>
      </c>
      <c r="CI457" s="95">
        <v>-416666.12</v>
      </c>
      <c r="CJ457" s="95">
        <v>-10588558.369999999</v>
      </c>
      <c r="CK457" s="95">
        <v>-1026986.28</v>
      </c>
      <c r="CL457" s="95">
        <v>-275881.18</v>
      </c>
      <c r="CM457" s="87" t="s">
        <v>467</v>
      </c>
      <c r="CN457" s="87" t="s">
        <v>468</v>
      </c>
      <c r="CO457" s="87" t="s">
        <v>1403</v>
      </c>
      <c r="CP457" s="87" t="s">
        <v>2249</v>
      </c>
      <c r="CQ457" s="87" t="s">
        <v>1408</v>
      </c>
      <c r="CR457" s="87" t="s">
        <v>2388</v>
      </c>
      <c r="CS457" s="87">
        <v>10</v>
      </c>
      <c r="CT457" s="87" t="s">
        <v>1386</v>
      </c>
      <c r="CV457" s="87" t="s">
        <v>2188</v>
      </c>
      <c r="CY457" s="87">
        <v>57</v>
      </c>
    </row>
    <row r="458" spans="1:103" ht="13.2" customHeight="1" x14ac:dyDescent="0.25">
      <c r="A458" s="93" t="s">
        <v>469</v>
      </c>
      <c r="B458" s="94" t="s">
        <v>470</v>
      </c>
      <c r="C458" s="95">
        <v>0</v>
      </c>
      <c r="D458" s="95">
        <v>375509.01</v>
      </c>
      <c r="E458" s="95">
        <v>522329.12</v>
      </c>
      <c r="F458" s="95">
        <v>358834.06</v>
      </c>
      <c r="G458" s="95">
        <v>446026.12</v>
      </c>
      <c r="H458" s="95">
        <v>632837.42000000004</v>
      </c>
      <c r="I458" s="95">
        <v>672980.95</v>
      </c>
      <c r="J458" s="95">
        <v>847792.55</v>
      </c>
      <c r="K458" s="95">
        <v>434384.65</v>
      </c>
      <c r="L458" s="95">
        <v>781846.88</v>
      </c>
      <c r="M458" s="95">
        <v>876293.02</v>
      </c>
      <c r="N458" s="95">
        <v>0</v>
      </c>
      <c r="O458" s="95">
        <v>3915838.43</v>
      </c>
      <c r="P458" s="95">
        <v>407155.54</v>
      </c>
      <c r="Q458" s="95">
        <v>878488.9</v>
      </c>
      <c r="R458" s="95">
        <v>928984.34</v>
      </c>
      <c r="S458" s="95">
        <v>691041.14</v>
      </c>
      <c r="T458" s="95">
        <v>354191.09</v>
      </c>
      <c r="U458" s="95">
        <v>296022.45</v>
      </c>
      <c r="V458" s="95">
        <v>39889.79</v>
      </c>
      <c r="W458" s="95">
        <v>14572697.1</v>
      </c>
      <c r="X458" s="95">
        <v>801906.83</v>
      </c>
      <c r="Y458" s="95">
        <v>413350.51</v>
      </c>
      <c r="Z458" s="95">
        <v>1297501.5</v>
      </c>
      <c r="AA458" s="95">
        <v>229383.27</v>
      </c>
      <c r="AB458" s="95">
        <v>807110.48</v>
      </c>
      <c r="AC458" s="95">
        <v>451439.91</v>
      </c>
      <c r="AD458" s="95">
        <v>2150530.59</v>
      </c>
      <c r="AE458" s="95">
        <v>517588.09</v>
      </c>
      <c r="AF458" s="95">
        <v>1226339.8999999999</v>
      </c>
      <c r="AG458" s="95">
        <v>957717.85</v>
      </c>
      <c r="AH458" s="95">
        <v>326596.88</v>
      </c>
      <c r="AI458" s="95">
        <v>64683.41</v>
      </c>
      <c r="AJ458" s="95">
        <v>790859.34</v>
      </c>
      <c r="AK458" s="95">
        <v>28020384.870000001</v>
      </c>
      <c r="AL458" s="95">
        <v>993779.26</v>
      </c>
      <c r="AM458" s="95">
        <v>532292.24</v>
      </c>
      <c r="AN458" s="95">
        <v>1208237.42</v>
      </c>
      <c r="AO458" s="95">
        <v>1758084.1</v>
      </c>
      <c r="AP458" s="95">
        <v>937978.31</v>
      </c>
      <c r="AQ458" s="95">
        <v>162832.04999999999</v>
      </c>
      <c r="AR458" s="95">
        <v>0</v>
      </c>
      <c r="AS458" s="95">
        <v>496107.06</v>
      </c>
      <c r="AT458" s="95">
        <v>1013528.34</v>
      </c>
      <c r="AU458" s="95">
        <v>2148149.38</v>
      </c>
      <c r="AV458" s="95">
        <v>999300.75</v>
      </c>
      <c r="AW458" s="95">
        <v>504479.96</v>
      </c>
      <c r="AX458" s="95">
        <v>660786.15</v>
      </c>
      <c r="AY458" s="95">
        <v>548357.31999999995</v>
      </c>
      <c r="AZ458" s="95">
        <v>783363.55</v>
      </c>
      <c r="BA458" s="95">
        <v>1655417.1</v>
      </c>
      <c r="BB458" s="95">
        <v>1108137.1299999999</v>
      </c>
      <c r="BC458" s="95">
        <v>8067953.0899999999</v>
      </c>
      <c r="BD458" s="95">
        <v>892895.12</v>
      </c>
      <c r="BE458" s="95">
        <v>658248.51</v>
      </c>
      <c r="BF458" s="95">
        <v>428588.15</v>
      </c>
      <c r="BG458" s="95">
        <v>3133931.12</v>
      </c>
      <c r="BH458" s="95">
        <v>1143181.1599999999</v>
      </c>
      <c r="BI458" s="95">
        <v>345994.23999999999</v>
      </c>
      <c r="BJ458" s="95">
        <v>151687.95000000001</v>
      </c>
      <c r="BK458" s="95">
        <v>144469.35999999999</v>
      </c>
      <c r="BL458" s="95">
        <v>8047127.2400000002</v>
      </c>
      <c r="BM458" s="95">
        <v>1089850.25</v>
      </c>
      <c r="BN458" s="95">
        <v>606524.09</v>
      </c>
      <c r="BO458" s="95">
        <v>2646892.11</v>
      </c>
      <c r="BP458" s="95">
        <v>687058.9</v>
      </c>
      <c r="BQ458" s="95">
        <v>854067.98</v>
      </c>
      <c r="BR458" s="121">
        <v>10242840.24</v>
      </c>
      <c r="BS458" s="121">
        <v>416531.84</v>
      </c>
      <c r="BT458" s="121">
        <v>437450.74</v>
      </c>
      <c r="BU458" s="121">
        <v>3059380.58</v>
      </c>
      <c r="BV458" s="121">
        <v>5948.16</v>
      </c>
      <c r="BW458" s="121">
        <v>855185.71</v>
      </c>
      <c r="BX458" s="121">
        <v>1729472.71</v>
      </c>
      <c r="BY458" s="121">
        <v>943042.74</v>
      </c>
      <c r="BZ458" s="121">
        <v>264193.94</v>
      </c>
      <c r="CA458" s="121">
        <v>825050.06</v>
      </c>
      <c r="CB458" s="121">
        <v>1050403.99</v>
      </c>
      <c r="CC458" s="121">
        <v>1860147.54</v>
      </c>
      <c r="CD458" s="121">
        <v>847738.46</v>
      </c>
      <c r="CE458" s="121">
        <v>782291.36</v>
      </c>
      <c r="CF458" s="121">
        <v>659656.69999999995</v>
      </c>
      <c r="CG458" s="121">
        <v>495609.21</v>
      </c>
      <c r="CH458" s="121">
        <v>713631.65</v>
      </c>
      <c r="CI458" s="121">
        <v>465070.25</v>
      </c>
      <c r="CJ458" s="121">
        <v>1113765.69</v>
      </c>
      <c r="CK458" s="121">
        <v>401504.48</v>
      </c>
      <c r="CL458" s="121">
        <v>598191.94999999995</v>
      </c>
      <c r="CM458" s="87" t="s">
        <v>469</v>
      </c>
      <c r="CN458" s="87" t="s">
        <v>470</v>
      </c>
      <c r="CO458" s="87" t="s">
        <v>1403</v>
      </c>
      <c r="CP458" s="87" t="s">
        <v>2249</v>
      </c>
      <c r="CQ458" s="87" t="s">
        <v>1408</v>
      </c>
      <c r="CR458" s="87" t="s">
        <v>2388</v>
      </c>
      <c r="CS458" s="87">
        <v>10</v>
      </c>
      <c r="CT458" s="87" t="s">
        <v>1394</v>
      </c>
      <c r="CV458" s="87" t="s">
        <v>2188</v>
      </c>
      <c r="CY458" s="87">
        <v>58</v>
      </c>
    </row>
    <row r="459" spans="1:103" ht="13.2" customHeight="1" x14ac:dyDescent="0.25">
      <c r="A459" s="93" t="s">
        <v>471</v>
      </c>
      <c r="B459" s="94" t="s">
        <v>472</v>
      </c>
      <c r="C459" s="95">
        <v>0</v>
      </c>
      <c r="D459" s="95">
        <v>-74477.929999999993</v>
      </c>
      <c r="E459" s="95">
        <v>-129</v>
      </c>
      <c r="F459" s="95">
        <v>0</v>
      </c>
      <c r="G459" s="95">
        <v>0</v>
      </c>
      <c r="H459" s="95">
        <v>-522661.75</v>
      </c>
      <c r="I459" s="95">
        <v>-64446.55</v>
      </c>
      <c r="J459" s="95">
        <v>-869</v>
      </c>
      <c r="K459" s="95">
        <v>-1389</v>
      </c>
      <c r="L459" s="95">
        <v>0</v>
      </c>
      <c r="M459" s="95">
        <v>-549862.5</v>
      </c>
      <c r="N459" s="95">
        <v>0</v>
      </c>
      <c r="O459" s="95">
        <v>-3076572.2</v>
      </c>
      <c r="P459" s="95">
        <v>-65211.27</v>
      </c>
      <c r="Q459" s="95">
        <v>-80450.5</v>
      </c>
      <c r="R459" s="95">
        <v>0</v>
      </c>
      <c r="S459" s="95">
        <v>-448447</v>
      </c>
      <c r="T459" s="95">
        <v>-32854.79</v>
      </c>
      <c r="U459" s="95">
        <v>0</v>
      </c>
      <c r="V459" s="95">
        <v>-2102</v>
      </c>
      <c r="W459" s="95">
        <v>0</v>
      </c>
      <c r="X459" s="95">
        <v>-2932.05</v>
      </c>
      <c r="Y459" s="95">
        <v>-31611</v>
      </c>
      <c r="Z459" s="95">
        <v>0</v>
      </c>
      <c r="AA459" s="95">
        <v>0</v>
      </c>
      <c r="AB459" s="95">
        <v>0</v>
      </c>
      <c r="AC459" s="95">
        <v>0</v>
      </c>
      <c r="AD459" s="95">
        <v>0</v>
      </c>
      <c r="AE459" s="95">
        <v>0</v>
      </c>
      <c r="AF459" s="95">
        <v>0</v>
      </c>
      <c r="AG459" s="95">
        <v>-42993</v>
      </c>
      <c r="AH459" s="95">
        <v>-12045</v>
      </c>
      <c r="AI459" s="95">
        <v>0</v>
      </c>
      <c r="AJ459" s="95">
        <v>-56813</v>
      </c>
      <c r="AK459" s="95">
        <v>0</v>
      </c>
      <c r="AL459" s="95">
        <v>0</v>
      </c>
      <c r="AM459" s="95">
        <v>0</v>
      </c>
      <c r="AN459" s="95">
        <v>0</v>
      </c>
      <c r="AO459" s="95">
        <v>-456582</v>
      </c>
      <c r="AP459" s="95">
        <v>0</v>
      </c>
      <c r="AQ459" s="95">
        <v>-13003.5</v>
      </c>
      <c r="AR459" s="95">
        <v>-6227473.5099999998</v>
      </c>
      <c r="AS459" s="95">
        <v>-157137</v>
      </c>
      <c r="AT459" s="95">
        <v>-471215</v>
      </c>
      <c r="AU459" s="95">
        <v>-2322.94</v>
      </c>
      <c r="AV459" s="95">
        <v>0</v>
      </c>
      <c r="AW459" s="95">
        <v>-0.5</v>
      </c>
      <c r="AX459" s="95">
        <v>-17763</v>
      </c>
      <c r="AY459" s="95">
        <v>0</v>
      </c>
      <c r="AZ459" s="95">
        <v>0</v>
      </c>
      <c r="BA459" s="95">
        <v>-5053994.09</v>
      </c>
      <c r="BB459" s="95">
        <v>-89073</v>
      </c>
      <c r="BC459" s="95">
        <v>-5014176.25</v>
      </c>
      <c r="BD459" s="95">
        <v>-1135128.31</v>
      </c>
      <c r="BE459" s="95">
        <v>-6961</v>
      </c>
      <c r="BF459" s="95">
        <v>0</v>
      </c>
      <c r="BG459" s="95">
        <v>-480361</v>
      </c>
      <c r="BH459" s="95">
        <v>0</v>
      </c>
      <c r="BI459" s="95">
        <v>-22841.9</v>
      </c>
      <c r="BJ459" s="95">
        <v>-56342</v>
      </c>
      <c r="BK459" s="95">
        <v>0</v>
      </c>
      <c r="BL459" s="95">
        <v>-13085269.25</v>
      </c>
      <c r="BM459" s="95">
        <v>0</v>
      </c>
      <c r="BN459" s="95">
        <v>0</v>
      </c>
      <c r="BO459" s="95">
        <v>-260223</v>
      </c>
      <c r="BP459" s="95">
        <v>-45421.67</v>
      </c>
      <c r="BQ459" s="95">
        <v>0</v>
      </c>
      <c r="BR459" s="95">
        <v>-41114695</v>
      </c>
      <c r="BS459" s="95">
        <v>-56835</v>
      </c>
      <c r="BT459" s="95">
        <v>-60640.82</v>
      </c>
      <c r="BU459" s="95">
        <v>-3700766</v>
      </c>
      <c r="BV459" s="95">
        <v>-100493.5</v>
      </c>
      <c r="BW459" s="121">
        <v>0</v>
      </c>
      <c r="BX459" s="121">
        <v>-726931.5</v>
      </c>
      <c r="BY459" s="95">
        <v>-19657.75</v>
      </c>
      <c r="BZ459" s="95">
        <v>-30544</v>
      </c>
      <c r="CA459" s="95">
        <v>-24862</v>
      </c>
      <c r="CB459" s="121">
        <v>-340</v>
      </c>
      <c r="CC459" s="95">
        <v>-156491.5</v>
      </c>
      <c r="CD459" s="95">
        <v>0</v>
      </c>
      <c r="CE459" s="121">
        <v>-417987.52</v>
      </c>
      <c r="CF459" s="95">
        <v>-11167</v>
      </c>
      <c r="CG459" s="121">
        <v>-543</v>
      </c>
      <c r="CH459" s="95">
        <v>-1802</v>
      </c>
      <c r="CI459" s="121">
        <v>-127967</v>
      </c>
      <c r="CJ459" s="121">
        <v>-85718.98</v>
      </c>
      <c r="CK459" s="121">
        <v>-25</v>
      </c>
      <c r="CL459" s="121">
        <v>-185</v>
      </c>
      <c r="CM459" s="87" t="s">
        <v>471</v>
      </c>
      <c r="CN459" s="87" t="s">
        <v>472</v>
      </c>
      <c r="CO459" s="87" t="s">
        <v>1403</v>
      </c>
      <c r="CP459" s="87" t="s">
        <v>2249</v>
      </c>
      <c r="CQ459" s="87" t="s">
        <v>1408</v>
      </c>
      <c r="CR459" s="87" t="s">
        <v>2388</v>
      </c>
      <c r="CS459" s="87">
        <v>7</v>
      </c>
      <c r="CT459" s="87" t="s">
        <v>1395</v>
      </c>
      <c r="CV459" s="87" t="s">
        <v>2188</v>
      </c>
      <c r="CY459" s="87">
        <v>59</v>
      </c>
    </row>
    <row r="460" spans="1:103" ht="13.2" customHeight="1" x14ac:dyDescent="0.25">
      <c r="A460" s="93" t="s">
        <v>1308</v>
      </c>
      <c r="B460" s="94" t="s">
        <v>473</v>
      </c>
      <c r="C460" s="95">
        <v>0</v>
      </c>
      <c r="D460" s="95">
        <v>0</v>
      </c>
      <c r="E460" s="95">
        <v>935631.24</v>
      </c>
      <c r="F460" s="95">
        <v>0</v>
      </c>
      <c r="G460" s="95">
        <v>1353</v>
      </c>
      <c r="H460" s="95">
        <v>999356.1</v>
      </c>
      <c r="I460" s="95">
        <v>1132025.3</v>
      </c>
      <c r="J460" s="95">
        <v>389637.5</v>
      </c>
      <c r="K460" s="95">
        <v>399508.93</v>
      </c>
      <c r="L460" s="95">
        <v>0</v>
      </c>
      <c r="M460" s="95">
        <v>985163</v>
      </c>
      <c r="N460" s="95">
        <v>0</v>
      </c>
      <c r="O460" s="95">
        <v>528389</v>
      </c>
      <c r="P460" s="95">
        <v>810091.75</v>
      </c>
      <c r="Q460" s="95">
        <v>948741.5</v>
      </c>
      <c r="R460" s="95">
        <v>133817</v>
      </c>
      <c r="S460" s="95">
        <v>34</v>
      </c>
      <c r="T460" s="95">
        <v>316011.25</v>
      </c>
      <c r="U460" s="95">
        <v>0</v>
      </c>
      <c r="V460" s="95">
        <v>266942.5</v>
      </c>
      <c r="W460" s="95">
        <v>0</v>
      </c>
      <c r="X460" s="95">
        <v>1477900.98</v>
      </c>
      <c r="Y460" s="95">
        <v>4088852.42</v>
      </c>
      <c r="Z460" s="95">
        <v>0</v>
      </c>
      <c r="AA460" s="95">
        <v>444500</v>
      </c>
      <c r="AB460" s="95">
        <v>0</v>
      </c>
      <c r="AC460" s="95">
        <v>0</v>
      </c>
      <c r="AD460" s="95">
        <v>492034</v>
      </c>
      <c r="AE460" s="95">
        <v>0</v>
      </c>
      <c r="AF460" s="95">
        <v>0</v>
      </c>
      <c r="AG460" s="95">
        <v>0</v>
      </c>
      <c r="AH460" s="95">
        <v>0</v>
      </c>
      <c r="AI460" s="95">
        <v>0</v>
      </c>
      <c r="AJ460" s="95">
        <v>0</v>
      </c>
      <c r="AK460" s="95">
        <v>680222.02</v>
      </c>
      <c r="AL460" s="95">
        <v>515</v>
      </c>
      <c r="AM460" s="95">
        <v>0</v>
      </c>
      <c r="AN460" s="95">
        <v>0</v>
      </c>
      <c r="AO460" s="95">
        <v>36390</v>
      </c>
      <c r="AP460" s="95">
        <v>0</v>
      </c>
      <c r="AQ460" s="95">
        <v>1670</v>
      </c>
      <c r="AR460" s="95">
        <v>0</v>
      </c>
      <c r="AS460" s="95">
        <v>10892629.470000001</v>
      </c>
      <c r="AT460" s="95">
        <v>7936</v>
      </c>
      <c r="AU460" s="95">
        <v>0</v>
      </c>
      <c r="AV460" s="95">
        <v>0</v>
      </c>
      <c r="AW460" s="95">
        <v>1.5</v>
      </c>
      <c r="AX460" s="95">
        <v>0</v>
      </c>
      <c r="AY460" s="95">
        <v>0</v>
      </c>
      <c r="AZ460" s="95">
        <v>0</v>
      </c>
      <c r="BA460" s="95">
        <v>1760613</v>
      </c>
      <c r="BB460" s="95">
        <v>0</v>
      </c>
      <c r="BC460" s="95">
        <v>18817.740000000002</v>
      </c>
      <c r="BD460" s="95">
        <v>1976663.5</v>
      </c>
      <c r="BE460" s="95">
        <v>828381.43</v>
      </c>
      <c r="BF460" s="95">
        <v>96</v>
      </c>
      <c r="BG460" s="95">
        <v>11757.5</v>
      </c>
      <c r="BH460" s="95">
        <v>0</v>
      </c>
      <c r="BI460" s="95">
        <v>0</v>
      </c>
      <c r="BJ460" s="95">
        <v>0</v>
      </c>
      <c r="BK460" s="95">
        <v>0</v>
      </c>
      <c r="BL460" s="95">
        <v>728357.25</v>
      </c>
      <c r="BM460" s="95">
        <v>0</v>
      </c>
      <c r="BN460" s="95">
        <v>5497</v>
      </c>
      <c r="BO460" s="95">
        <v>21427.5</v>
      </c>
      <c r="BP460" s="95">
        <v>0</v>
      </c>
      <c r="BQ460" s="95">
        <v>0</v>
      </c>
      <c r="BR460" s="121">
        <v>1685436.5</v>
      </c>
      <c r="BS460" s="95">
        <v>3857873.08</v>
      </c>
      <c r="BT460" s="95">
        <v>2157615.25</v>
      </c>
      <c r="BU460" s="121">
        <v>744645</v>
      </c>
      <c r="BV460" s="121">
        <v>672975</v>
      </c>
      <c r="BW460" s="121">
        <v>408811</v>
      </c>
      <c r="BX460" s="121">
        <v>36887.61</v>
      </c>
      <c r="BY460" s="95">
        <v>1290279.5</v>
      </c>
      <c r="BZ460" s="121">
        <v>5889</v>
      </c>
      <c r="CA460" s="95">
        <v>657840</v>
      </c>
      <c r="CB460" s="95">
        <v>1805084.26</v>
      </c>
      <c r="CC460" s="121">
        <v>2548072.39</v>
      </c>
      <c r="CD460" s="121">
        <v>0</v>
      </c>
      <c r="CE460" s="121">
        <v>3360171.55</v>
      </c>
      <c r="CF460" s="95">
        <v>1244010.94</v>
      </c>
      <c r="CG460" s="95">
        <v>1270316.46</v>
      </c>
      <c r="CH460" s="121">
        <v>457</v>
      </c>
      <c r="CI460" s="121">
        <v>636241</v>
      </c>
      <c r="CJ460" s="121">
        <v>1847816.5</v>
      </c>
      <c r="CK460" s="95">
        <v>1220881</v>
      </c>
      <c r="CL460" s="121">
        <v>931669</v>
      </c>
      <c r="CM460" s="87" t="s">
        <v>1308</v>
      </c>
      <c r="CN460" s="87" t="s">
        <v>473</v>
      </c>
      <c r="CO460" s="87" t="s">
        <v>1403</v>
      </c>
      <c r="CP460" s="87" t="s">
        <v>2249</v>
      </c>
      <c r="CQ460" s="87" t="s">
        <v>1408</v>
      </c>
      <c r="CR460" s="87" t="s">
        <v>2388</v>
      </c>
      <c r="CS460" s="87">
        <v>7</v>
      </c>
      <c r="CT460" s="87" t="s">
        <v>1396</v>
      </c>
      <c r="CV460" s="87" t="s">
        <v>2188</v>
      </c>
      <c r="CY460" s="87">
        <v>60</v>
      </c>
    </row>
    <row r="461" spans="1:103" ht="13.2" customHeight="1" x14ac:dyDescent="0.25">
      <c r="A461" s="93" t="s">
        <v>474</v>
      </c>
      <c r="B461" s="94" t="s">
        <v>475</v>
      </c>
      <c r="C461" s="95">
        <v>30805</v>
      </c>
      <c r="D461" s="95">
        <v>679194</v>
      </c>
      <c r="E461" s="95">
        <v>405812</v>
      </c>
      <c r="F461" s="95">
        <v>221078</v>
      </c>
      <c r="G461" s="95">
        <v>324712.5</v>
      </c>
      <c r="H461" s="95">
        <v>26362</v>
      </c>
      <c r="I461" s="95">
        <v>724205.25</v>
      </c>
      <c r="J461" s="95">
        <v>424157</v>
      </c>
      <c r="K461" s="95">
        <v>157155.10999999999</v>
      </c>
      <c r="L461" s="95">
        <v>134411</v>
      </c>
      <c r="M461" s="95">
        <v>558131.5</v>
      </c>
      <c r="N461" s="95">
        <v>174383.14</v>
      </c>
      <c r="O461" s="95">
        <v>889412.75</v>
      </c>
      <c r="P461" s="95">
        <v>499899.92</v>
      </c>
      <c r="Q461" s="95">
        <v>463589</v>
      </c>
      <c r="R461" s="95">
        <v>439810.76</v>
      </c>
      <c r="S461" s="95">
        <v>406899.5</v>
      </c>
      <c r="T461" s="95">
        <v>439291</v>
      </c>
      <c r="U461" s="95">
        <v>293681.2</v>
      </c>
      <c r="V461" s="95">
        <v>181294.5</v>
      </c>
      <c r="W461" s="95">
        <v>1651665.5</v>
      </c>
      <c r="X461" s="95">
        <v>471142.25</v>
      </c>
      <c r="Y461" s="95">
        <v>852114</v>
      </c>
      <c r="Z461" s="95">
        <v>663073</v>
      </c>
      <c r="AA461" s="95">
        <v>64582</v>
      </c>
      <c r="AB461" s="95">
        <v>315824</v>
      </c>
      <c r="AC461" s="95">
        <v>225362</v>
      </c>
      <c r="AD461" s="95">
        <v>149696</v>
      </c>
      <c r="AE461" s="95">
        <v>619240</v>
      </c>
      <c r="AF461" s="95">
        <v>272118.3</v>
      </c>
      <c r="AG461" s="95">
        <v>3725564</v>
      </c>
      <c r="AH461" s="95">
        <v>1928884</v>
      </c>
      <c r="AI461" s="95">
        <v>346047</v>
      </c>
      <c r="AJ461" s="95">
        <v>255981</v>
      </c>
      <c r="AK461" s="95">
        <v>2170849</v>
      </c>
      <c r="AL461" s="95">
        <v>1751950</v>
      </c>
      <c r="AM461" s="95">
        <v>721469.43999999994</v>
      </c>
      <c r="AN461" s="95">
        <v>520055</v>
      </c>
      <c r="AO461" s="95">
        <v>229688</v>
      </c>
      <c r="AP461" s="95">
        <v>178025</v>
      </c>
      <c r="AQ461" s="95">
        <v>171443</v>
      </c>
      <c r="AR461" s="95">
        <v>1408350.5</v>
      </c>
      <c r="AS461" s="95">
        <v>452833</v>
      </c>
      <c r="AT461" s="95">
        <v>1704296</v>
      </c>
      <c r="AU461" s="95">
        <v>158503.5</v>
      </c>
      <c r="AV461" s="95">
        <v>71045</v>
      </c>
      <c r="AW461" s="95">
        <v>420269.75</v>
      </c>
      <c r="AX461" s="95">
        <v>360145.25</v>
      </c>
      <c r="AY461" s="95">
        <v>446308</v>
      </c>
      <c r="AZ461" s="95">
        <v>446821</v>
      </c>
      <c r="BA461" s="95">
        <v>961483.07</v>
      </c>
      <c r="BB461" s="95">
        <v>390719</v>
      </c>
      <c r="BC461" s="95">
        <v>1928917.74</v>
      </c>
      <c r="BD461" s="95">
        <v>4389186.3</v>
      </c>
      <c r="BE461" s="95">
        <v>395440.9</v>
      </c>
      <c r="BF461" s="95">
        <v>463289.5</v>
      </c>
      <c r="BG461" s="95">
        <v>3493652.5</v>
      </c>
      <c r="BH461" s="95">
        <v>345410</v>
      </c>
      <c r="BI461" s="95">
        <v>177219</v>
      </c>
      <c r="BJ461" s="95">
        <v>275491</v>
      </c>
      <c r="BK461" s="95">
        <v>266767</v>
      </c>
      <c r="BL461" s="95">
        <v>1613138.5</v>
      </c>
      <c r="BM461" s="95">
        <v>548310</v>
      </c>
      <c r="BN461" s="95">
        <v>191245.25</v>
      </c>
      <c r="BO461" s="95">
        <v>424763.5</v>
      </c>
      <c r="BP461" s="95">
        <v>411779</v>
      </c>
      <c r="BQ461" s="95">
        <v>141003</v>
      </c>
      <c r="BR461" s="121">
        <v>1849328.25</v>
      </c>
      <c r="BS461" s="95">
        <v>553390</v>
      </c>
      <c r="BT461" s="95">
        <v>55282.83</v>
      </c>
      <c r="BU461" s="95">
        <v>864728</v>
      </c>
      <c r="BV461" s="95">
        <v>17750</v>
      </c>
      <c r="BW461" s="95">
        <v>1115303</v>
      </c>
      <c r="BX461" s="121">
        <v>3109875.5</v>
      </c>
      <c r="BY461" s="95">
        <v>93998.88</v>
      </c>
      <c r="BZ461" s="95">
        <v>195648</v>
      </c>
      <c r="CA461" s="95">
        <v>694665</v>
      </c>
      <c r="CB461" s="95">
        <v>432451</v>
      </c>
      <c r="CC461" s="121">
        <v>989824.25</v>
      </c>
      <c r="CD461" s="95">
        <v>529211</v>
      </c>
      <c r="CE461" s="121">
        <v>632780.5</v>
      </c>
      <c r="CF461" s="95">
        <v>298694</v>
      </c>
      <c r="CG461" s="95">
        <v>409989.25</v>
      </c>
      <c r="CH461" s="121">
        <v>404680</v>
      </c>
      <c r="CI461" s="95">
        <v>137861</v>
      </c>
      <c r="CJ461" s="121">
        <v>2155312.5</v>
      </c>
      <c r="CK461" s="95">
        <v>785209</v>
      </c>
      <c r="CL461" s="95">
        <v>150257.5</v>
      </c>
      <c r="CM461" s="87" t="s">
        <v>474</v>
      </c>
      <c r="CN461" s="87" t="s">
        <v>475</v>
      </c>
      <c r="CO461" s="87" t="s">
        <v>1403</v>
      </c>
      <c r="CP461" s="87" t="s">
        <v>2249</v>
      </c>
      <c r="CQ461" s="87" t="s">
        <v>1402</v>
      </c>
      <c r="CR461" s="87" t="s">
        <v>2390</v>
      </c>
      <c r="CS461" s="87">
        <v>12</v>
      </c>
      <c r="CT461" s="87" t="s">
        <v>1382</v>
      </c>
      <c r="CV461" s="87" t="s">
        <v>2188</v>
      </c>
      <c r="CY461" s="87">
        <v>61</v>
      </c>
    </row>
    <row r="462" spans="1:103" ht="13.2" customHeight="1" x14ac:dyDescent="0.25">
      <c r="A462" s="93" t="s">
        <v>476</v>
      </c>
      <c r="B462" s="94" t="s">
        <v>477</v>
      </c>
      <c r="C462" s="95">
        <v>0</v>
      </c>
      <c r="D462" s="95">
        <v>0</v>
      </c>
      <c r="E462" s="95">
        <v>0</v>
      </c>
      <c r="F462" s="95">
        <v>0</v>
      </c>
      <c r="G462" s="95">
        <v>4163465.04</v>
      </c>
      <c r="H462" s="95">
        <v>0</v>
      </c>
      <c r="I462" s="95">
        <v>0</v>
      </c>
      <c r="J462" s="95">
        <v>0</v>
      </c>
      <c r="K462" s="95">
        <v>0</v>
      </c>
      <c r="L462" s="95">
        <v>0</v>
      </c>
      <c r="M462" s="95">
        <v>0</v>
      </c>
      <c r="N462" s="95">
        <v>0</v>
      </c>
      <c r="O462" s="95">
        <v>7939359.3499999996</v>
      </c>
      <c r="P462" s="95">
        <v>0</v>
      </c>
      <c r="Q462" s="95">
        <v>0</v>
      </c>
      <c r="R462" s="95">
        <v>0</v>
      </c>
      <c r="S462" s="95">
        <v>0</v>
      </c>
      <c r="T462" s="95">
        <v>4061393.5</v>
      </c>
      <c r="U462" s="95">
        <v>0</v>
      </c>
      <c r="V462" s="95">
        <v>3895527.24</v>
      </c>
      <c r="W462" s="95">
        <v>0</v>
      </c>
      <c r="X462" s="95">
        <v>0</v>
      </c>
      <c r="Y462" s="95">
        <v>0</v>
      </c>
      <c r="Z462" s="95">
        <v>4839689.03</v>
      </c>
      <c r="AA462" s="95">
        <v>5137947.16</v>
      </c>
      <c r="AB462" s="95">
        <v>0</v>
      </c>
      <c r="AC462" s="95">
        <v>0</v>
      </c>
      <c r="AD462" s="95">
        <v>0</v>
      </c>
      <c r="AE462" s="95">
        <v>0</v>
      </c>
      <c r="AF462" s="95">
        <v>4176223.98</v>
      </c>
      <c r="AG462" s="95">
        <v>4316572.3600000003</v>
      </c>
      <c r="AH462" s="95">
        <v>5222457.32</v>
      </c>
      <c r="AI462" s="95">
        <v>0</v>
      </c>
      <c r="AJ462" s="95">
        <v>0</v>
      </c>
      <c r="AK462" s="95">
        <v>0</v>
      </c>
      <c r="AL462" s="95">
        <v>0</v>
      </c>
      <c r="AM462" s="95">
        <v>0</v>
      </c>
      <c r="AN462" s="95">
        <v>0</v>
      </c>
      <c r="AO462" s="95">
        <v>0</v>
      </c>
      <c r="AP462" s="95">
        <v>0</v>
      </c>
      <c r="AQ462" s="95">
        <v>4010357.72</v>
      </c>
      <c r="AR462" s="95">
        <v>5323583.2699999996</v>
      </c>
      <c r="AS462" s="95">
        <v>0</v>
      </c>
      <c r="AT462" s="95">
        <v>0</v>
      </c>
      <c r="AU462" s="95">
        <v>0</v>
      </c>
      <c r="AV462" s="95">
        <v>0</v>
      </c>
      <c r="AW462" s="95">
        <v>0</v>
      </c>
      <c r="AX462" s="95">
        <v>0</v>
      </c>
      <c r="AY462" s="95">
        <v>0</v>
      </c>
      <c r="AZ462" s="95">
        <v>0</v>
      </c>
      <c r="BA462" s="95">
        <v>5529681.4699999997</v>
      </c>
      <c r="BB462" s="95">
        <v>0</v>
      </c>
      <c r="BC462" s="95">
        <v>0</v>
      </c>
      <c r="BD462" s="95">
        <v>0</v>
      </c>
      <c r="BE462" s="95">
        <v>0</v>
      </c>
      <c r="BF462" s="95">
        <v>4176223.98</v>
      </c>
      <c r="BG462" s="95">
        <v>4479562.04</v>
      </c>
      <c r="BH462" s="95">
        <v>0</v>
      </c>
      <c r="BI462" s="95">
        <v>0</v>
      </c>
      <c r="BJ462" s="95">
        <v>0</v>
      </c>
      <c r="BK462" s="95">
        <v>0</v>
      </c>
      <c r="BL462" s="95">
        <v>0</v>
      </c>
      <c r="BM462" s="95">
        <v>0</v>
      </c>
      <c r="BN462" s="95">
        <v>0</v>
      </c>
      <c r="BO462" s="95">
        <v>0</v>
      </c>
      <c r="BP462" s="95">
        <v>5273493.09</v>
      </c>
      <c r="BQ462" s="95">
        <v>0</v>
      </c>
      <c r="BR462" s="121">
        <v>0</v>
      </c>
      <c r="BS462" s="121">
        <v>0</v>
      </c>
      <c r="BT462" s="121">
        <v>0</v>
      </c>
      <c r="BU462" s="121">
        <v>5097856.66</v>
      </c>
      <c r="BV462" s="121">
        <v>0</v>
      </c>
      <c r="BW462" s="121">
        <v>0</v>
      </c>
      <c r="BX462" s="121">
        <v>0</v>
      </c>
      <c r="BY462" s="121">
        <v>0</v>
      </c>
      <c r="BZ462" s="95">
        <v>0</v>
      </c>
      <c r="CA462" s="121">
        <v>0</v>
      </c>
      <c r="CB462" s="121">
        <v>0</v>
      </c>
      <c r="CC462" s="121">
        <v>0</v>
      </c>
      <c r="CD462" s="95">
        <v>4712099.59</v>
      </c>
      <c r="CE462" s="121">
        <v>0</v>
      </c>
      <c r="CF462" s="95">
        <v>0</v>
      </c>
      <c r="CG462" s="121">
        <v>0</v>
      </c>
      <c r="CH462" s="121">
        <v>4686581.71</v>
      </c>
      <c r="CI462" s="95">
        <v>0</v>
      </c>
      <c r="CJ462" s="121">
        <v>0</v>
      </c>
      <c r="CK462" s="95">
        <v>0</v>
      </c>
      <c r="CL462" s="95">
        <v>0</v>
      </c>
      <c r="CM462" s="87" t="s">
        <v>476</v>
      </c>
      <c r="CN462" s="87" t="s">
        <v>477</v>
      </c>
      <c r="CO462" s="87" t="s">
        <v>1403</v>
      </c>
      <c r="CP462" s="87" t="s">
        <v>2249</v>
      </c>
      <c r="CQ462" s="87" t="s">
        <v>1407</v>
      </c>
      <c r="CR462" s="87" t="s">
        <v>2389</v>
      </c>
      <c r="CS462" s="87">
        <v>10</v>
      </c>
      <c r="CT462" s="87" t="s">
        <v>1384</v>
      </c>
      <c r="CV462" s="87" t="s">
        <v>2188</v>
      </c>
      <c r="CY462" s="87">
        <v>62</v>
      </c>
    </row>
    <row r="463" spans="1:103" ht="13.2" customHeight="1" x14ac:dyDescent="0.25">
      <c r="A463" s="93" t="s">
        <v>478</v>
      </c>
      <c r="B463" s="94" t="s">
        <v>479</v>
      </c>
      <c r="C463" s="95">
        <v>3074418.52</v>
      </c>
      <c r="D463" s="95">
        <v>1135951.8500000001</v>
      </c>
      <c r="E463" s="95">
        <v>1276448.02</v>
      </c>
      <c r="F463" s="95">
        <v>773523.98</v>
      </c>
      <c r="G463" s="95">
        <v>507552.35</v>
      </c>
      <c r="H463" s="95">
        <v>4684281.41</v>
      </c>
      <c r="I463" s="95">
        <v>4832569.28</v>
      </c>
      <c r="J463" s="95">
        <v>3523436.4</v>
      </c>
      <c r="K463" s="95">
        <v>1085296</v>
      </c>
      <c r="L463" s="95">
        <v>4243993.07</v>
      </c>
      <c r="M463" s="95">
        <v>2960206.63</v>
      </c>
      <c r="N463" s="95">
        <v>1331790.18</v>
      </c>
      <c r="O463" s="95">
        <v>1728924</v>
      </c>
      <c r="P463" s="95">
        <v>1259087</v>
      </c>
      <c r="Q463" s="95">
        <v>11300486.23</v>
      </c>
      <c r="R463" s="95">
        <v>728577.32</v>
      </c>
      <c r="S463" s="95">
        <v>756735</v>
      </c>
      <c r="T463" s="95">
        <v>112160</v>
      </c>
      <c r="U463" s="95">
        <v>0</v>
      </c>
      <c r="V463" s="95">
        <v>3544537.59</v>
      </c>
      <c r="W463" s="95">
        <v>3623434.92</v>
      </c>
      <c r="X463" s="95">
        <v>1234918.75</v>
      </c>
      <c r="Y463" s="95">
        <v>0</v>
      </c>
      <c r="Z463" s="95">
        <v>0</v>
      </c>
      <c r="AA463" s="95">
        <v>2096378.05</v>
      </c>
      <c r="AB463" s="95">
        <v>1201903.5900000001</v>
      </c>
      <c r="AC463" s="95">
        <v>1250134.8600000001</v>
      </c>
      <c r="AD463" s="95">
        <v>3980092.85</v>
      </c>
      <c r="AE463" s="95">
        <v>1297235.47</v>
      </c>
      <c r="AF463" s="95">
        <v>2221569.25</v>
      </c>
      <c r="AG463" s="95">
        <v>1350912.42</v>
      </c>
      <c r="AH463" s="95">
        <v>3463161.75</v>
      </c>
      <c r="AI463" s="95">
        <v>1405203.08</v>
      </c>
      <c r="AJ463" s="95">
        <v>1220941.6299999999</v>
      </c>
      <c r="AK463" s="95">
        <v>0</v>
      </c>
      <c r="AL463" s="95">
        <v>1315653.95</v>
      </c>
      <c r="AM463" s="95">
        <v>1430209.56</v>
      </c>
      <c r="AN463" s="95">
        <v>2891687.11</v>
      </c>
      <c r="AO463" s="95">
        <v>4208505.22</v>
      </c>
      <c r="AP463" s="95">
        <v>2609760.5699999998</v>
      </c>
      <c r="AQ463" s="95">
        <v>2406008.19</v>
      </c>
      <c r="AR463" s="95">
        <v>2245371.48</v>
      </c>
      <c r="AS463" s="95">
        <v>173017.44</v>
      </c>
      <c r="AT463" s="95">
        <v>2558761.6800000002</v>
      </c>
      <c r="AU463" s="95">
        <v>3793781.04</v>
      </c>
      <c r="AV463" s="95">
        <v>2127327.65</v>
      </c>
      <c r="AW463" s="95">
        <v>1811756.8</v>
      </c>
      <c r="AX463" s="95">
        <v>1395950.15</v>
      </c>
      <c r="AY463" s="95">
        <v>1624460.62</v>
      </c>
      <c r="AZ463" s="95">
        <v>1801405.51</v>
      </c>
      <c r="BA463" s="95">
        <v>4297653.46</v>
      </c>
      <c r="BB463" s="95">
        <v>1911788.8</v>
      </c>
      <c r="BC463" s="95">
        <v>5800</v>
      </c>
      <c r="BD463" s="95">
        <v>583900.92000000004</v>
      </c>
      <c r="BE463" s="95">
        <v>0</v>
      </c>
      <c r="BF463" s="95">
        <v>12240223.369999999</v>
      </c>
      <c r="BG463" s="95">
        <v>10000000</v>
      </c>
      <c r="BH463" s="95">
        <v>0</v>
      </c>
      <c r="BI463" s="95">
        <v>0</v>
      </c>
      <c r="BJ463" s="95">
        <v>0</v>
      </c>
      <c r="BK463" s="95">
        <v>0</v>
      </c>
      <c r="BL463" s="95">
        <v>5476607.0099999998</v>
      </c>
      <c r="BM463" s="95">
        <v>0</v>
      </c>
      <c r="BN463" s="95">
        <v>2839276.3</v>
      </c>
      <c r="BO463" s="95">
        <v>5241348.09</v>
      </c>
      <c r="BP463" s="95">
        <v>3867527.65</v>
      </c>
      <c r="BQ463" s="95">
        <v>1491069.45</v>
      </c>
      <c r="BR463" s="121">
        <v>8787845.6799999997</v>
      </c>
      <c r="BS463" s="121">
        <v>2590002.77</v>
      </c>
      <c r="BT463" s="121">
        <v>2150382.11</v>
      </c>
      <c r="BU463" s="121">
        <v>0</v>
      </c>
      <c r="BV463" s="95">
        <v>288818.8</v>
      </c>
      <c r="BW463" s="121">
        <v>3446002.36</v>
      </c>
      <c r="BX463" s="121">
        <v>5122580.6900000004</v>
      </c>
      <c r="BY463" s="95">
        <v>1039902.18</v>
      </c>
      <c r="BZ463" s="95">
        <v>2816124.12</v>
      </c>
      <c r="CA463" s="121">
        <v>11141650.42</v>
      </c>
      <c r="CB463" s="121">
        <v>2053533.16</v>
      </c>
      <c r="CC463" s="95">
        <v>6271752.8099999996</v>
      </c>
      <c r="CD463" s="95">
        <v>2428699.69</v>
      </c>
      <c r="CE463" s="121">
        <v>4448947.1900000004</v>
      </c>
      <c r="CF463" s="95">
        <v>816716.68</v>
      </c>
      <c r="CG463" s="95">
        <v>0</v>
      </c>
      <c r="CH463" s="121">
        <v>1940427.45</v>
      </c>
      <c r="CI463" s="121">
        <v>0</v>
      </c>
      <c r="CJ463" s="121">
        <v>5741233.1600000001</v>
      </c>
      <c r="CK463" s="95">
        <v>1848708.35</v>
      </c>
      <c r="CL463" s="121">
        <v>752118.74</v>
      </c>
      <c r="CM463" s="87" t="s">
        <v>478</v>
      </c>
      <c r="CN463" s="87" t="s">
        <v>479</v>
      </c>
      <c r="CO463" s="87" t="s">
        <v>1403</v>
      </c>
      <c r="CP463" s="87" t="s">
        <v>2249</v>
      </c>
      <c r="CQ463" s="87" t="s">
        <v>1407</v>
      </c>
      <c r="CR463" s="87" t="s">
        <v>2389</v>
      </c>
      <c r="CS463" s="87">
        <v>7</v>
      </c>
      <c r="CT463" s="87" t="s">
        <v>1387</v>
      </c>
      <c r="CV463" s="87" t="s">
        <v>2188</v>
      </c>
      <c r="CY463" s="87">
        <v>63</v>
      </c>
    </row>
    <row r="464" spans="1:103" ht="13.2" customHeight="1" x14ac:dyDescent="0.25">
      <c r="A464" s="93" t="s">
        <v>480</v>
      </c>
      <c r="B464" s="94" t="s">
        <v>1476</v>
      </c>
      <c r="C464" s="95">
        <v>356809</v>
      </c>
      <c r="D464" s="95">
        <v>2051996.25</v>
      </c>
      <c r="E464" s="95">
        <v>135085.5</v>
      </c>
      <c r="F464" s="95">
        <v>139324</v>
      </c>
      <c r="G464" s="95">
        <v>3917</v>
      </c>
      <c r="H464" s="95">
        <v>1090164</v>
      </c>
      <c r="I464" s="95">
        <v>103653.55</v>
      </c>
      <c r="J464" s="95">
        <v>8615495.6500000004</v>
      </c>
      <c r="K464" s="95">
        <v>356597.53</v>
      </c>
      <c r="L464" s="95">
        <v>367220.5</v>
      </c>
      <c r="M464" s="95">
        <v>1632055</v>
      </c>
      <c r="N464" s="95">
        <v>0</v>
      </c>
      <c r="O464" s="95">
        <v>7293926.5</v>
      </c>
      <c r="P464" s="95">
        <v>218237.34</v>
      </c>
      <c r="Q464" s="95">
        <v>942236.5</v>
      </c>
      <c r="R464" s="95">
        <v>1711307</v>
      </c>
      <c r="S464" s="95">
        <v>671097.95</v>
      </c>
      <c r="T464" s="95">
        <v>242013.76</v>
      </c>
      <c r="U464" s="95">
        <v>12723</v>
      </c>
      <c r="V464" s="95">
        <v>76748</v>
      </c>
      <c r="W464" s="95">
        <v>909052.6</v>
      </c>
      <c r="X464" s="95">
        <v>236671.55</v>
      </c>
      <c r="Y464" s="95">
        <v>231918.25</v>
      </c>
      <c r="Z464" s="95">
        <v>275040.65000000002</v>
      </c>
      <c r="AA464" s="95">
        <v>51687</v>
      </c>
      <c r="AB464" s="95">
        <v>78896</v>
      </c>
      <c r="AC464" s="95">
        <v>23517</v>
      </c>
      <c r="AD464" s="95">
        <v>931284.42</v>
      </c>
      <c r="AE464" s="95">
        <v>78557</v>
      </c>
      <c r="AF464" s="95">
        <v>30166.3</v>
      </c>
      <c r="AG464" s="95">
        <v>722172</v>
      </c>
      <c r="AH464" s="95">
        <v>73887</v>
      </c>
      <c r="AI464" s="95">
        <v>146305</v>
      </c>
      <c r="AJ464" s="95">
        <v>128684</v>
      </c>
      <c r="AK464" s="95">
        <v>18161078</v>
      </c>
      <c r="AL464" s="95">
        <v>60772</v>
      </c>
      <c r="AM464" s="95">
        <v>86555.5</v>
      </c>
      <c r="AN464" s="95">
        <v>165568</v>
      </c>
      <c r="AO464" s="95">
        <v>359717</v>
      </c>
      <c r="AP464" s="95">
        <v>246580.9</v>
      </c>
      <c r="AQ464" s="95">
        <v>27764</v>
      </c>
      <c r="AR464" s="95">
        <v>4168168</v>
      </c>
      <c r="AS464" s="95">
        <v>373932.62</v>
      </c>
      <c r="AT464" s="95">
        <v>558066.15</v>
      </c>
      <c r="AU464" s="95">
        <v>312112.27</v>
      </c>
      <c r="AV464" s="95">
        <v>125738.5</v>
      </c>
      <c r="AW464" s="95">
        <v>136009.75</v>
      </c>
      <c r="AX464" s="95">
        <v>205487.85</v>
      </c>
      <c r="AY464" s="95">
        <v>163730.5</v>
      </c>
      <c r="AZ464" s="95">
        <v>133429</v>
      </c>
      <c r="BA464" s="95">
        <v>6364850</v>
      </c>
      <c r="BB464" s="95">
        <v>85375</v>
      </c>
      <c r="BC464" s="95">
        <v>6963472</v>
      </c>
      <c r="BD464" s="95">
        <v>1011102.75</v>
      </c>
      <c r="BE464" s="95">
        <v>111216.5</v>
      </c>
      <c r="BF464" s="95">
        <v>2035305.8</v>
      </c>
      <c r="BG464" s="95">
        <v>3699224</v>
      </c>
      <c r="BH464" s="95">
        <v>89357.5</v>
      </c>
      <c r="BI464" s="95">
        <v>312859.15000000002</v>
      </c>
      <c r="BJ464" s="95">
        <v>318614</v>
      </c>
      <c r="BK464" s="95">
        <v>94416.5</v>
      </c>
      <c r="BL464" s="95">
        <v>2421425.25</v>
      </c>
      <c r="BM464" s="95">
        <v>78572.25</v>
      </c>
      <c r="BN464" s="95">
        <v>598420.94999999995</v>
      </c>
      <c r="BO464" s="95">
        <v>245201.5</v>
      </c>
      <c r="BP464" s="95">
        <v>30550</v>
      </c>
      <c r="BQ464" s="95">
        <v>117346</v>
      </c>
      <c r="BR464" s="95">
        <v>9582197.1400000006</v>
      </c>
      <c r="BS464" s="95">
        <v>477788</v>
      </c>
      <c r="BT464" s="95">
        <v>192343.9</v>
      </c>
      <c r="BU464" s="95">
        <v>6269911.3799999999</v>
      </c>
      <c r="BV464" s="95">
        <v>10337</v>
      </c>
      <c r="BW464" s="95">
        <v>6426.5</v>
      </c>
      <c r="BX464" s="95">
        <v>1343182.5</v>
      </c>
      <c r="BY464" s="95">
        <v>96066.6</v>
      </c>
      <c r="BZ464" s="95">
        <v>33875</v>
      </c>
      <c r="CA464" s="95">
        <v>139092</v>
      </c>
      <c r="CB464" s="95">
        <v>148483</v>
      </c>
      <c r="CC464" s="95">
        <v>4282214.75</v>
      </c>
      <c r="CD464" s="95">
        <v>177325.8</v>
      </c>
      <c r="CE464" s="95">
        <v>2382105.02</v>
      </c>
      <c r="CF464" s="95">
        <v>64619</v>
      </c>
      <c r="CG464" s="121">
        <v>86350.5</v>
      </c>
      <c r="CH464" s="95">
        <v>92508</v>
      </c>
      <c r="CI464" s="95">
        <v>100418</v>
      </c>
      <c r="CJ464" s="95">
        <v>4432807.2</v>
      </c>
      <c r="CK464" s="95">
        <v>4226</v>
      </c>
      <c r="CL464" s="95">
        <v>71339.5</v>
      </c>
      <c r="CM464" s="87" t="s">
        <v>480</v>
      </c>
      <c r="CN464" s="87" t="s">
        <v>2209</v>
      </c>
      <c r="CO464" s="87" t="s">
        <v>1403</v>
      </c>
      <c r="CP464" s="87" t="s">
        <v>2249</v>
      </c>
      <c r="CQ464" s="87" t="s">
        <v>1402</v>
      </c>
      <c r="CR464" s="87" t="s">
        <v>2390</v>
      </c>
      <c r="CS464" s="87">
        <v>12</v>
      </c>
      <c r="CT464" s="87" t="s">
        <v>1382</v>
      </c>
      <c r="CV464" s="87" t="s">
        <v>2188</v>
      </c>
      <c r="CY464" s="87">
        <v>64</v>
      </c>
    </row>
    <row r="465" spans="1:103" ht="13.2" customHeight="1" x14ac:dyDescent="0.25">
      <c r="A465" s="93" t="s">
        <v>481</v>
      </c>
      <c r="B465" s="94" t="s">
        <v>1234</v>
      </c>
      <c r="C465" s="95">
        <v>9742696</v>
      </c>
      <c r="D465" s="95">
        <v>49798</v>
      </c>
      <c r="E465" s="95">
        <v>7726</v>
      </c>
      <c r="F465" s="95">
        <v>20204.5</v>
      </c>
      <c r="G465" s="95">
        <v>50920</v>
      </c>
      <c r="H465" s="95">
        <v>31716</v>
      </c>
      <c r="I465" s="95">
        <v>46881.25</v>
      </c>
      <c r="J465" s="95">
        <v>1532832</v>
      </c>
      <c r="K465" s="95">
        <v>92771.38</v>
      </c>
      <c r="L465" s="95">
        <v>42320</v>
      </c>
      <c r="M465" s="95">
        <v>14574</v>
      </c>
      <c r="N465" s="95">
        <v>130842.32</v>
      </c>
      <c r="O465" s="95">
        <v>5093656</v>
      </c>
      <c r="P465" s="95">
        <v>163326.85</v>
      </c>
      <c r="Q465" s="95">
        <v>49807</v>
      </c>
      <c r="R465" s="95">
        <v>346858.1</v>
      </c>
      <c r="S465" s="95">
        <v>51666.25</v>
      </c>
      <c r="T465" s="95">
        <v>4313</v>
      </c>
      <c r="U465" s="95">
        <v>6254.46</v>
      </c>
      <c r="V465" s="95">
        <v>23431.5</v>
      </c>
      <c r="W465" s="95">
        <v>11112620.970000001</v>
      </c>
      <c r="X465" s="95">
        <v>241986.75</v>
      </c>
      <c r="Y465" s="95">
        <v>14962</v>
      </c>
      <c r="Z465" s="95">
        <v>44682</v>
      </c>
      <c r="AA465" s="95">
        <v>8799</v>
      </c>
      <c r="AB465" s="95">
        <v>20923</v>
      </c>
      <c r="AC465" s="95">
        <v>23400</v>
      </c>
      <c r="AD465" s="95">
        <v>651524.88</v>
      </c>
      <c r="AE465" s="95">
        <v>33512</v>
      </c>
      <c r="AF465" s="95">
        <v>52865.25</v>
      </c>
      <c r="AG465" s="95">
        <v>52059</v>
      </c>
      <c r="AH465" s="95">
        <v>33320</v>
      </c>
      <c r="AI465" s="95">
        <v>15791.5</v>
      </c>
      <c r="AJ465" s="95">
        <v>21908</v>
      </c>
      <c r="AK465" s="95">
        <v>28810441.219999999</v>
      </c>
      <c r="AL465" s="95">
        <v>26939</v>
      </c>
      <c r="AM465" s="95">
        <v>81849.5</v>
      </c>
      <c r="AN465" s="95">
        <v>8093109.0800000001</v>
      </c>
      <c r="AO465" s="95">
        <v>96308</v>
      </c>
      <c r="AP465" s="95">
        <v>35450</v>
      </c>
      <c r="AQ465" s="95">
        <v>40647</v>
      </c>
      <c r="AR465" s="95">
        <v>8461878.5</v>
      </c>
      <c r="AS465" s="95">
        <v>210754.5</v>
      </c>
      <c r="AT465" s="95">
        <v>44375</v>
      </c>
      <c r="AU465" s="95">
        <v>84875.49</v>
      </c>
      <c r="AV465" s="95">
        <v>0</v>
      </c>
      <c r="AW465" s="95">
        <v>7518</v>
      </c>
      <c r="AX465" s="95">
        <v>80124.78</v>
      </c>
      <c r="AY465" s="95">
        <v>33442</v>
      </c>
      <c r="AZ465" s="95">
        <v>24553</v>
      </c>
      <c r="BA465" s="95">
        <v>3172361.31</v>
      </c>
      <c r="BB465" s="95">
        <v>331485.58</v>
      </c>
      <c r="BC465" s="95">
        <v>18030892.75</v>
      </c>
      <c r="BD465" s="95">
        <v>67469.149999999994</v>
      </c>
      <c r="BE465" s="95">
        <v>20404.04</v>
      </c>
      <c r="BF465" s="95">
        <v>13309</v>
      </c>
      <c r="BG465" s="95">
        <v>4231718.5999999996</v>
      </c>
      <c r="BH465" s="95">
        <v>19070</v>
      </c>
      <c r="BI465" s="95">
        <v>5145</v>
      </c>
      <c r="BJ465" s="95">
        <v>44147.6</v>
      </c>
      <c r="BK465" s="95">
        <v>24006</v>
      </c>
      <c r="BL465" s="95">
        <v>11959598.689999999</v>
      </c>
      <c r="BM465" s="95">
        <v>57532.99</v>
      </c>
      <c r="BN465" s="95">
        <v>68959.929999999993</v>
      </c>
      <c r="BO465" s="95">
        <v>-1951</v>
      </c>
      <c r="BP465" s="95">
        <v>66295.8</v>
      </c>
      <c r="BQ465" s="95">
        <v>821873</v>
      </c>
      <c r="BR465" s="95">
        <v>50087567.939999998</v>
      </c>
      <c r="BS465" s="95">
        <v>16500</v>
      </c>
      <c r="BT465" s="95">
        <v>28231.58</v>
      </c>
      <c r="BU465" s="95">
        <v>2496958.6</v>
      </c>
      <c r="BV465" s="95">
        <v>0</v>
      </c>
      <c r="BW465" s="95">
        <v>33667</v>
      </c>
      <c r="BX465" s="95">
        <v>1048393.94</v>
      </c>
      <c r="BY465" s="95">
        <v>39892.639999999999</v>
      </c>
      <c r="BZ465" s="95">
        <v>15211</v>
      </c>
      <c r="CA465" s="95">
        <v>46734</v>
      </c>
      <c r="CB465" s="95">
        <v>74010</v>
      </c>
      <c r="CC465" s="95">
        <v>85263.25</v>
      </c>
      <c r="CD465" s="95">
        <v>96511.5</v>
      </c>
      <c r="CE465" s="95">
        <v>201189</v>
      </c>
      <c r="CF465" s="95">
        <v>82848</v>
      </c>
      <c r="CG465" s="95">
        <v>19662.25</v>
      </c>
      <c r="CH465" s="95">
        <v>9307.58</v>
      </c>
      <c r="CI465" s="95">
        <v>13877</v>
      </c>
      <c r="CJ465" s="95">
        <v>1601571</v>
      </c>
      <c r="CK465" s="95">
        <v>21717</v>
      </c>
      <c r="CL465" s="95">
        <v>6968</v>
      </c>
      <c r="CM465" s="87" t="s">
        <v>481</v>
      </c>
      <c r="CN465" s="87" t="s">
        <v>2210</v>
      </c>
      <c r="CO465" s="87" t="s">
        <v>1403</v>
      </c>
      <c r="CP465" s="87" t="s">
        <v>2249</v>
      </c>
      <c r="CQ465" s="87" t="s">
        <v>1404</v>
      </c>
      <c r="CR465" s="87" t="s">
        <v>2391</v>
      </c>
      <c r="CS465" s="87">
        <v>10</v>
      </c>
      <c r="CT465" s="87" t="s">
        <v>1384</v>
      </c>
      <c r="CV465" s="87" t="s">
        <v>2188</v>
      </c>
      <c r="CY465" s="87">
        <v>65</v>
      </c>
    </row>
    <row r="466" spans="1:103" ht="13.2" customHeight="1" x14ac:dyDescent="0.25">
      <c r="A466" s="93" t="s">
        <v>482</v>
      </c>
      <c r="B466" s="94" t="s">
        <v>2308</v>
      </c>
      <c r="C466" s="95">
        <v>0</v>
      </c>
      <c r="D466" s="95">
        <v>0</v>
      </c>
      <c r="E466" s="95">
        <v>0</v>
      </c>
      <c r="F466" s="95">
        <v>0</v>
      </c>
      <c r="G466" s="95">
        <v>-2979.97</v>
      </c>
      <c r="H466" s="95">
        <v>0</v>
      </c>
      <c r="I466" s="95">
        <v>0</v>
      </c>
      <c r="J466" s="95">
        <v>-507977.19</v>
      </c>
      <c r="K466" s="95">
        <v>0</v>
      </c>
      <c r="L466" s="95">
        <v>0</v>
      </c>
      <c r="M466" s="95">
        <v>0</v>
      </c>
      <c r="N466" s="95">
        <v>0</v>
      </c>
      <c r="O466" s="95">
        <v>-1763694</v>
      </c>
      <c r="P466" s="95">
        <v>0</v>
      </c>
      <c r="Q466" s="95">
        <v>0</v>
      </c>
      <c r="R466" s="95">
        <v>0</v>
      </c>
      <c r="S466" s="95">
        <v>0</v>
      </c>
      <c r="T466" s="95">
        <v>0</v>
      </c>
      <c r="U466" s="95">
        <v>0</v>
      </c>
      <c r="V466" s="95">
        <v>0</v>
      </c>
      <c r="W466" s="95">
        <v>-3777010.42</v>
      </c>
      <c r="X466" s="95">
        <v>-70902.06</v>
      </c>
      <c r="Y466" s="95">
        <v>0</v>
      </c>
      <c r="Z466" s="95">
        <v>0</v>
      </c>
      <c r="AA466" s="95">
        <v>0</v>
      </c>
      <c r="AB466" s="95">
        <v>0</v>
      </c>
      <c r="AC466" s="95">
        <v>0</v>
      </c>
      <c r="AD466" s="95">
        <v>-3437.54</v>
      </c>
      <c r="AE466" s="95">
        <v>0</v>
      </c>
      <c r="AF466" s="95">
        <v>0</v>
      </c>
      <c r="AG466" s="95">
        <v>0</v>
      </c>
      <c r="AH466" s="95">
        <v>-2555</v>
      </c>
      <c r="AI466" s="95">
        <v>0</v>
      </c>
      <c r="AJ466" s="95">
        <v>-61831.67</v>
      </c>
      <c r="AK466" s="95">
        <v>-10944054.960000001</v>
      </c>
      <c r="AL466" s="95">
        <v>0</v>
      </c>
      <c r="AM466" s="95">
        <v>0</v>
      </c>
      <c r="AN466" s="95">
        <v>-4449209</v>
      </c>
      <c r="AO466" s="95">
        <v>0</v>
      </c>
      <c r="AP466" s="95">
        <v>0</v>
      </c>
      <c r="AQ466" s="95">
        <v>-4534.68</v>
      </c>
      <c r="AR466" s="95">
        <v>0</v>
      </c>
      <c r="AS466" s="95">
        <v>-16059.8</v>
      </c>
      <c r="AT466" s="95">
        <v>0</v>
      </c>
      <c r="AU466" s="95">
        <v>0</v>
      </c>
      <c r="AV466" s="95">
        <v>0</v>
      </c>
      <c r="AW466" s="95">
        <v>0</v>
      </c>
      <c r="AX466" s="95">
        <v>-5809.36</v>
      </c>
      <c r="AY466" s="95">
        <v>0</v>
      </c>
      <c r="AZ466" s="95">
        <v>0</v>
      </c>
      <c r="BA466" s="95">
        <v>-68045.740000000005</v>
      </c>
      <c r="BB466" s="95">
        <v>0</v>
      </c>
      <c r="BC466" s="95">
        <v>-704627.9</v>
      </c>
      <c r="BD466" s="95">
        <v>-29789.05</v>
      </c>
      <c r="BE466" s="95">
        <v>0</v>
      </c>
      <c r="BF466" s="95">
        <v>0</v>
      </c>
      <c r="BG466" s="95">
        <v>-4242.3</v>
      </c>
      <c r="BH466" s="95">
        <v>0</v>
      </c>
      <c r="BI466" s="95">
        <v>0</v>
      </c>
      <c r="BJ466" s="95">
        <v>0</v>
      </c>
      <c r="BK466" s="95">
        <v>0</v>
      </c>
      <c r="BL466" s="95">
        <v>-2393992.75</v>
      </c>
      <c r="BM466" s="95">
        <v>0</v>
      </c>
      <c r="BN466" s="95">
        <v>0</v>
      </c>
      <c r="BO466" s="95">
        <v>0</v>
      </c>
      <c r="BP466" s="95">
        <v>0</v>
      </c>
      <c r="BQ466" s="95">
        <v>-560628</v>
      </c>
      <c r="BR466" s="95">
        <v>-5484284.1900000004</v>
      </c>
      <c r="BS466" s="95">
        <v>0</v>
      </c>
      <c r="BT466" s="95">
        <v>0</v>
      </c>
      <c r="BU466" s="95">
        <v>-451083</v>
      </c>
      <c r="BV466" s="95">
        <v>0</v>
      </c>
      <c r="BW466" s="95">
        <v>-1218.78</v>
      </c>
      <c r="BX466" s="95">
        <v>-109992</v>
      </c>
      <c r="BY466" s="95">
        <v>0</v>
      </c>
      <c r="BZ466" s="95">
        <v>0</v>
      </c>
      <c r="CA466" s="95">
        <v>0</v>
      </c>
      <c r="CB466" s="95">
        <v>-45399</v>
      </c>
      <c r="CC466" s="95">
        <v>-1216.44</v>
      </c>
      <c r="CD466" s="95">
        <v>0</v>
      </c>
      <c r="CE466" s="95">
        <v>-3021.9</v>
      </c>
      <c r="CF466" s="95">
        <v>-1312.45</v>
      </c>
      <c r="CG466" s="95">
        <v>0</v>
      </c>
      <c r="CH466" s="95">
        <v>0</v>
      </c>
      <c r="CI466" s="95">
        <v>0</v>
      </c>
      <c r="CJ466" s="95">
        <v>-183118</v>
      </c>
      <c r="CK466" s="95">
        <v>0</v>
      </c>
      <c r="CL466" s="95">
        <v>0</v>
      </c>
      <c r="CM466" s="87" t="s">
        <v>482</v>
      </c>
      <c r="CN466" s="87" t="s">
        <v>2211</v>
      </c>
      <c r="CO466" s="87" t="s">
        <v>1403</v>
      </c>
      <c r="CP466" s="87" t="s">
        <v>2249</v>
      </c>
      <c r="CQ466" s="87" t="s">
        <v>1408</v>
      </c>
      <c r="CR466" s="87" t="s">
        <v>2388</v>
      </c>
      <c r="CS466" s="87">
        <v>7</v>
      </c>
      <c r="CT466" s="87" t="s">
        <v>1397</v>
      </c>
      <c r="CV466" s="87" t="s">
        <v>2188</v>
      </c>
      <c r="CY466" s="87">
        <v>66</v>
      </c>
    </row>
    <row r="467" spans="1:103" ht="13.2" customHeight="1" x14ac:dyDescent="0.25">
      <c r="A467" s="93" t="s">
        <v>483</v>
      </c>
      <c r="B467" s="94" t="s">
        <v>2309</v>
      </c>
      <c r="C467" s="95">
        <v>0</v>
      </c>
      <c r="D467" s="95">
        <v>16089.07</v>
      </c>
      <c r="E467" s="95">
        <v>0</v>
      </c>
      <c r="F467" s="95">
        <v>0</v>
      </c>
      <c r="G467" s="95">
        <v>1155.8599999999999</v>
      </c>
      <c r="H467" s="95">
        <v>0</v>
      </c>
      <c r="I467" s="95">
        <v>0</v>
      </c>
      <c r="J467" s="95">
        <v>141168.43</v>
      </c>
      <c r="K467" s="95">
        <v>0</v>
      </c>
      <c r="L467" s="95">
        <v>0</v>
      </c>
      <c r="M467" s="95">
        <v>0</v>
      </c>
      <c r="N467" s="95">
        <v>0</v>
      </c>
      <c r="O467" s="95">
        <v>38508</v>
      </c>
      <c r="P467" s="95">
        <v>0</v>
      </c>
      <c r="Q467" s="95">
        <v>0</v>
      </c>
      <c r="R467" s="95">
        <v>0</v>
      </c>
      <c r="S467" s="95">
        <v>0</v>
      </c>
      <c r="T467" s="95">
        <v>0</v>
      </c>
      <c r="U467" s="95">
        <v>0</v>
      </c>
      <c r="V467" s="95">
        <v>0</v>
      </c>
      <c r="W467" s="95">
        <v>0</v>
      </c>
      <c r="X467" s="95">
        <v>32560.07</v>
      </c>
      <c r="Y467" s="95">
        <v>0</v>
      </c>
      <c r="Z467" s="95">
        <v>0</v>
      </c>
      <c r="AA467" s="95">
        <v>0</v>
      </c>
      <c r="AB467" s="95">
        <v>0</v>
      </c>
      <c r="AC467" s="95">
        <v>0</v>
      </c>
      <c r="AD467" s="95">
        <v>4899.46</v>
      </c>
      <c r="AE467" s="95">
        <v>0</v>
      </c>
      <c r="AF467" s="95">
        <v>0</v>
      </c>
      <c r="AG467" s="95">
        <v>0</v>
      </c>
      <c r="AH467" s="95">
        <v>0</v>
      </c>
      <c r="AI467" s="95">
        <v>0</v>
      </c>
      <c r="AJ467" s="95">
        <v>0</v>
      </c>
      <c r="AK467" s="95">
        <v>0</v>
      </c>
      <c r="AL467" s="95">
        <v>0</v>
      </c>
      <c r="AM467" s="95">
        <v>0</v>
      </c>
      <c r="AN467" s="95">
        <v>0</v>
      </c>
      <c r="AO467" s="95">
        <v>0</v>
      </c>
      <c r="AP467" s="95">
        <v>0</v>
      </c>
      <c r="AQ467" s="95">
        <v>714.92</v>
      </c>
      <c r="AR467" s="95">
        <v>0</v>
      </c>
      <c r="AS467" s="95">
        <v>398813.42</v>
      </c>
      <c r="AT467" s="95">
        <v>0</v>
      </c>
      <c r="AU467" s="95">
        <v>6726.9</v>
      </c>
      <c r="AV467" s="95">
        <v>0</v>
      </c>
      <c r="AW467" s="95">
        <v>0</v>
      </c>
      <c r="AX467" s="95">
        <v>11093.69</v>
      </c>
      <c r="AY467" s="95">
        <v>201.36</v>
      </c>
      <c r="AZ467" s="95">
        <v>0</v>
      </c>
      <c r="BA467" s="95">
        <v>36582.25</v>
      </c>
      <c r="BB467" s="95">
        <v>0</v>
      </c>
      <c r="BC467" s="95">
        <v>0</v>
      </c>
      <c r="BD467" s="95">
        <v>999</v>
      </c>
      <c r="BE467" s="95">
        <v>0</v>
      </c>
      <c r="BF467" s="95">
        <v>0</v>
      </c>
      <c r="BG467" s="95">
        <v>27569.75</v>
      </c>
      <c r="BH467" s="95">
        <v>7586</v>
      </c>
      <c r="BI467" s="95">
        <v>0</v>
      </c>
      <c r="BJ467" s="95">
        <v>0</v>
      </c>
      <c r="BK467" s="95">
        <v>0</v>
      </c>
      <c r="BL467" s="95">
        <v>126784.56</v>
      </c>
      <c r="BM467" s="95">
        <v>0</v>
      </c>
      <c r="BN467" s="95">
        <v>0</v>
      </c>
      <c r="BO467" s="95">
        <v>0</v>
      </c>
      <c r="BP467" s="95">
        <v>0</v>
      </c>
      <c r="BQ467" s="95">
        <v>0</v>
      </c>
      <c r="BR467" s="95">
        <v>93496.13</v>
      </c>
      <c r="BS467" s="95">
        <v>0</v>
      </c>
      <c r="BT467" s="95">
        <v>0</v>
      </c>
      <c r="BU467" s="95">
        <v>103085.94</v>
      </c>
      <c r="BV467" s="95">
        <v>0</v>
      </c>
      <c r="BW467" s="95">
        <v>0</v>
      </c>
      <c r="BX467" s="95">
        <v>20698.060000000001</v>
      </c>
      <c r="BY467" s="95">
        <v>0</v>
      </c>
      <c r="BZ467" s="95">
        <v>0</v>
      </c>
      <c r="CA467" s="95">
        <v>0</v>
      </c>
      <c r="CB467" s="95">
        <v>0</v>
      </c>
      <c r="CC467" s="95">
        <v>52.1</v>
      </c>
      <c r="CD467" s="95">
        <v>0</v>
      </c>
      <c r="CE467" s="95">
        <v>1031844.02</v>
      </c>
      <c r="CF467" s="95">
        <v>12080.31</v>
      </c>
      <c r="CG467" s="95">
        <v>0</v>
      </c>
      <c r="CH467" s="95">
        <v>61.52</v>
      </c>
      <c r="CI467" s="95">
        <v>0</v>
      </c>
      <c r="CJ467" s="95">
        <v>2168.5</v>
      </c>
      <c r="CK467" s="95">
        <v>940</v>
      </c>
      <c r="CL467" s="95">
        <v>0</v>
      </c>
      <c r="CM467" s="87" t="s">
        <v>483</v>
      </c>
      <c r="CN467" s="87" t="s">
        <v>2212</v>
      </c>
      <c r="CO467" s="87" t="s">
        <v>1403</v>
      </c>
      <c r="CP467" s="87" t="s">
        <v>2249</v>
      </c>
      <c r="CQ467" s="87" t="s">
        <v>1408</v>
      </c>
      <c r="CR467" s="87" t="s">
        <v>2388</v>
      </c>
      <c r="CS467" s="87">
        <v>7</v>
      </c>
      <c r="CT467" s="87" t="s">
        <v>1397</v>
      </c>
      <c r="CV467" s="87" t="s">
        <v>2188</v>
      </c>
      <c r="CY467" s="87">
        <v>67</v>
      </c>
    </row>
    <row r="468" spans="1:103" ht="13.2" customHeight="1" x14ac:dyDescent="0.25">
      <c r="A468" s="93" t="s">
        <v>484</v>
      </c>
      <c r="B468" s="94" t="s">
        <v>485</v>
      </c>
      <c r="C468" s="95">
        <v>0</v>
      </c>
      <c r="D468" s="95">
        <v>0</v>
      </c>
      <c r="E468" s="95">
        <v>0</v>
      </c>
      <c r="F468" s="95">
        <v>0</v>
      </c>
      <c r="G468" s="95">
        <v>0</v>
      </c>
      <c r="H468" s="95">
        <v>0</v>
      </c>
      <c r="I468" s="95">
        <v>0</v>
      </c>
      <c r="J468" s="95">
        <v>0</v>
      </c>
      <c r="K468" s="95">
        <v>0</v>
      </c>
      <c r="L468" s="95">
        <v>0</v>
      </c>
      <c r="M468" s="95">
        <v>0</v>
      </c>
      <c r="N468" s="95">
        <v>0</v>
      </c>
      <c r="O468" s="95">
        <v>0</v>
      </c>
      <c r="P468" s="95">
        <v>0</v>
      </c>
      <c r="Q468" s="95">
        <v>0</v>
      </c>
      <c r="R468" s="95">
        <v>0</v>
      </c>
      <c r="S468" s="95">
        <v>0</v>
      </c>
      <c r="T468" s="95">
        <v>0</v>
      </c>
      <c r="U468" s="95">
        <v>0</v>
      </c>
      <c r="V468" s="95">
        <v>0</v>
      </c>
      <c r="W468" s="95">
        <v>0</v>
      </c>
      <c r="X468" s="95">
        <v>0</v>
      </c>
      <c r="Y468" s="95">
        <v>0</v>
      </c>
      <c r="Z468" s="95">
        <v>0</v>
      </c>
      <c r="AA468" s="95">
        <v>0</v>
      </c>
      <c r="AB468" s="95">
        <v>0</v>
      </c>
      <c r="AC468" s="95">
        <v>0</v>
      </c>
      <c r="AD468" s="95">
        <v>0</v>
      </c>
      <c r="AE468" s="95">
        <v>0</v>
      </c>
      <c r="AF468" s="95">
        <v>0</v>
      </c>
      <c r="AG468" s="95">
        <v>0</v>
      </c>
      <c r="AH468" s="95">
        <v>0</v>
      </c>
      <c r="AI468" s="95">
        <v>0</v>
      </c>
      <c r="AJ468" s="95">
        <v>0</v>
      </c>
      <c r="AK468" s="95">
        <v>0</v>
      </c>
      <c r="AL468" s="95">
        <v>0</v>
      </c>
      <c r="AM468" s="95">
        <v>0</v>
      </c>
      <c r="AN468" s="95">
        <v>0</v>
      </c>
      <c r="AO468" s="95">
        <v>0</v>
      </c>
      <c r="AP468" s="95">
        <v>0</v>
      </c>
      <c r="AQ468" s="95">
        <v>0</v>
      </c>
      <c r="AR468" s="95">
        <v>0</v>
      </c>
      <c r="AS468" s="95">
        <v>0</v>
      </c>
      <c r="AT468" s="95">
        <v>0</v>
      </c>
      <c r="AU468" s="95">
        <v>0</v>
      </c>
      <c r="AV468" s="95">
        <v>0</v>
      </c>
      <c r="AW468" s="95">
        <v>0</v>
      </c>
      <c r="AX468" s="95">
        <v>0</v>
      </c>
      <c r="AY468" s="95">
        <v>0</v>
      </c>
      <c r="AZ468" s="95">
        <v>0</v>
      </c>
      <c r="BA468" s="95">
        <v>0</v>
      </c>
      <c r="BB468" s="95">
        <v>0</v>
      </c>
      <c r="BC468" s="95">
        <v>0</v>
      </c>
      <c r="BD468" s="95">
        <v>0</v>
      </c>
      <c r="BE468" s="95">
        <v>0</v>
      </c>
      <c r="BF468" s="95">
        <v>0</v>
      </c>
      <c r="BG468" s="95">
        <v>0</v>
      </c>
      <c r="BH468" s="95">
        <v>0</v>
      </c>
      <c r="BI468" s="95">
        <v>0</v>
      </c>
      <c r="BJ468" s="95">
        <v>0</v>
      </c>
      <c r="BK468" s="95">
        <v>0</v>
      </c>
      <c r="BL468" s="95">
        <v>0</v>
      </c>
      <c r="BM468" s="95">
        <v>0</v>
      </c>
      <c r="BN468" s="95">
        <v>0</v>
      </c>
      <c r="BO468" s="95">
        <v>0</v>
      </c>
      <c r="BP468" s="95">
        <v>0</v>
      </c>
      <c r="BQ468" s="95">
        <v>0</v>
      </c>
      <c r="BR468" s="95">
        <v>0</v>
      </c>
      <c r="BS468" s="95">
        <v>0</v>
      </c>
      <c r="BT468" s="95">
        <v>0</v>
      </c>
      <c r="BU468" s="121">
        <v>0</v>
      </c>
      <c r="BV468" s="95">
        <v>0</v>
      </c>
      <c r="BW468" s="95">
        <v>0</v>
      </c>
      <c r="BX468" s="95">
        <v>0</v>
      </c>
      <c r="BY468" s="95">
        <v>0</v>
      </c>
      <c r="BZ468" s="95">
        <v>0</v>
      </c>
      <c r="CA468" s="95">
        <v>0</v>
      </c>
      <c r="CB468" s="95">
        <v>0</v>
      </c>
      <c r="CC468" s="121">
        <v>0</v>
      </c>
      <c r="CD468" s="95">
        <v>0</v>
      </c>
      <c r="CE468" s="95">
        <v>0</v>
      </c>
      <c r="CF468" s="95">
        <v>0</v>
      </c>
      <c r="CG468" s="95">
        <v>0</v>
      </c>
      <c r="CH468" s="95">
        <v>0</v>
      </c>
      <c r="CI468" s="95">
        <v>0</v>
      </c>
      <c r="CJ468" s="95">
        <v>0</v>
      </c>
      <c r="CK468" s="95">
        <v>0</v>
      </c>
      <c r="CL468" s="95">
        <v>0</v>
      </c>
      <c r="CM468" s="87" t="s">
        <v>484</v>
      </c>
      <c r="CN468" s="87" t="s">
        <v>485</v>
      </c>
      <c r="CO468" s="87" t="s">
        <v>1403</v>
      </c>
      <c r="CP468" s="87" t="s">
        <v>2249</v>
      </c>
      <c r="CQ468" s="87" t="s">
        <v>1407</v>
      </c>
      <c r="CR468" s="87" t="s">
        <v>2389</v>
      </c>
      <c r="CS468" s="87">
        <v>5</v>
      </c>
      <c r="CT468" s="87" t="s">
        <v>1389</v>
      </c>
      <c r="CV468" s="87" t="s">
        <v>2188</v>
      </c>
      <c r="CY468" s="87">
        <v>68</v>
      </c>
    </row>
    <row r="469" spans="1:103" ht="13.2" customHeight="1" x14ac:dyDescent="0.25">
      <c r="A469" s="93" t="s">
        <v>486</v>
      </c>
      <c r="B469" s="94" t="s">
        <v>487</v>
      </c>
      <c r="C469" s="95">
        <v>0</v>
      </c>
      <c r="D469" s="95">
        <v>0</v>
      </c>
      <c r="E469" s="95">
        <v>0</v>
      </c>
      <c r="F469" s="95">
        <v>0</v>
      </c>
      <c r="G469" s="95">
        <v>0</v>
      </c>
      <c r="H469" s="95">
        <v>0</v>
      </c>
      <c r="I469" s="95">
        <v>0</v>
      </c>
      <c r="J469" s="95">
        <v>0</v>
      </c>
      <c r="K469" s="95">
        <v>0</v>
      </c>
      <c r="L469" s="95">
        <v>0</v>
      </c>
      <c r="M469" s="95">
        <v>0</v>
      </c>
      <c r="N469" s="95">
        <v>0</v>
      </c>
      <c r="O469" s="95">
        <v>0</v>
      </c>
      <c r="P469" s="95">
        <v>0</v>
      </c>
      <c r="Q469" s="95">
        <v>0</v>
      </c>
      <c r="R469" s="95">
        <v>0</v>
      </c>
      <c r="S469" s="95">
        <v>0</v>
      </c>
      <c r="T469" s="95">
        <v>0</v>
      </c>
      <c r="U469" s="95">
        <v>0</v>
      </c>
      <c r="V469" s="95">
        <v>0</v>
      </c>
      <c r="W469" s="95">
        <v>0</v>
      </c>
      <c r="X469" s="95">
        <v>0</v>
      </c>
      <c r="Y469" s="95">
        <v>0</v>
      </c>
      <c r="Z469" s="95">
        <v>0</v>
      </c>
      <c r="AA469" s="95">
        <v>0</v>
      </c>
      <c r="AB469" s="95">
        <v>0</v>
      </c>
      <c r="AC469" s="95">
        <v>0</v>
      </c>
      <c r="AD469" s="95">
        <v>0</v>
      </c>
      <c r="AE469" s="95">
        <v>0</v>
      </c>
      <c r="AF469" s="95">
        <v>0</v>
      </c>
      <c r="AG469" s="95">
        <v>0</v>
      </c>
      <c r="AH469" s="95">
        <v>0</v>
      </c>
      <c r="AI469" s="95">
        <v>0</v>
      </c>
      <c r="AJ469" s="95">
        <v>0</v>
      </c>
      <c r="AK469" s="95">
        <v>0</v>
      </c>
      <c r="AL469" s="95">
        <v>0</v>
      </c>
      <c r="AM469" s="95">
        <v>0</v>
      </c>
      <c r="AN469" s="95">
        <v>0</v>
      </c>
      <c r="AO469" s="95">
        <v>0</v>
      </c>
      <c r="AP469" s="95">
        <v>0</v>
      </c>
      <c r="AQ469" s="95">
        <v>0</v>
      </c>
      <c r="AR469" s="95">
        <v>0</v>
      </c>
      <c r="AS469" s="95">
        <v>0</v>
      </c>
      <c r="AT469" s="95">
        <v>0</v>
      </c>
      <c r="AU469" s="95">
        <v>0</v>
      </c>
      <c r="AV469" s="95">
        <v>0</v>
      </c>
      <c r="AW469" s="95">
        <v>0</v>
      </c>
      <c r="AX469" s="95">
        <v>0</v>
      </c>
      <c r="AY469" s="95">
        <v>0</v>
      </c>
      <c r="AZ469" s="95">
        <v>0</v>
      </c>
      <c r="BA469" s="95">
        <v>0</v>
      </c>
      <c r="BB469" s="95">
        <v>0</v>
      </c>
      <c r="BC469" s="95">
        <v>0</v>
      </c>
      <c r="BD469" s="95">
        <v>0</v>
      </c>
      <c r="BE469" s="95">
        <v>0</v>
      </c>
      <c r="BF469" s="95">
        <v>0</v>
      </c>
      <c r="BG469" s="95">
        <v>0</v>
      </c>
      <c r="BH469" s="95">
        <v>0</v>
      </c>
      <c r="BI469" s="95">
        <v>0</v>
      </c>
      <c r="BJ469" s="95">
        <v>0</v>
      </c>
      <c r="BK469" s="95">
        <v>0</v>
      </c>
      <c r="BL469" s="95">
        <v>0</v>
      </c>
      <c r="BM469" s="95">
        <v>0</v>
      </c>
      <c r="BN469" s="95">
        <v>0</v>
      </c>
      <c r="BO469" s="95">
        <v>0</v>
      </c>
      <c r="BP469" s="95">
        <v>0</v>
      </c>
      <c r="BQ469" s="95">
        <v>0</v>
      </c>
      <c r="BR469" s="121">
        <v>0</v>
      </c>
      <c r="BS469" s="121">
        <v>0</v>
      </c>
      <c r="BT469" s="121">
        <v>0</v>
      </c>
      <c r="BU469" s="121">
        <v>0</v>
      </c>
      <c r="BV469" s="95">
        <v>0</v>
      </c>
      <c r="BW469" s="121">
        <v>0</v>
      </c>
      <c r="BX469" s="95">
        <v>0</v>
      </c>
      <c r="BY469" s="95">
        <v>0</v>
      </c>
      <c r="BZ469" s="95">
        <v>0</v>
      </c>
      <c r="CA469" s="121">
        <v>0</v>
      </c>
      <c r="CB469" s="121">
        <v>0</v>
      </c>
      <c r="CC469" s="95">
        <v>0</v>
      </c>
      <c r="CD469" s="121">
        <v>0</v>
      </c>
      <c r="CE469" s="121">
        <v>0</v>
      </c>
      <c r="CF469" s="95">
        <v>0</v>
      </c>
      <c r="CG469" s="95">
        <v>0</v>
      </c>
      <c r="CH469" s="121">
        <v>0</v>
      </c>
      <c r="CI469" s="121">
        <v>0</v>
      </c>
      <c r="CJ469" s="121">
        <v>0</v>
      </c>
      <c r="CK469" s="121">
        <v>0</v>
      </c>
      <c r="CL469" s="95">
        <v>0</v>
      </c>
      <c r="CM469" s="87" t="s">
        <v>486</v>
      </c>
      <c r="CN469" s="87" t="s">
        <v>487</v>
      </c>
      <c r="CO469" s="87" t="s">
        <v>1403</v>
      </c>
      <c r="CP469" s="87" t="s">
        <v>2249</v>
      </c>
      <c r="CQ469" s="87" t="s">
        <v>1407</v>
      </c>
      <c r="CR469" s="87" t="s">
        <v>2389</v>
      </c>
      <c r="CS469" s="87">
        <v>10</v>
      </c>
      <c r="CT469" s="87" t="s">
        <v>1384</v>
      </c>
      <c r="CV469" s="87" t="s">
        <v>2188</v>
      </c>
      <c r="CY469" s="87">
        <v>69</v>
      </c>
    </row>
    <row r="470" spans="1:103" ht="13.2" customHeight="1" x14ac:dyDescent="0.25">
      <c r="A470" s="93" t="s">
        <v>488</v>
      </c>
      <c r="B470" s="94" t="s">
        <v>489</v>
      </c>
      <c r="C470" s="95">
        <v>0</v>
      </c>
      <c r="D470" s="95">
        <v>0</v>
      </c>
      <c r="E470" s="95">
        <v>0</v>
      </c>
      <c r="F470" s="95">
        <v>0</v>
      </c>
      <c r="G470" s="95">
        <v>0</v>
      </c>
      <c r="H470" s="95">
        <v>0</v>
      </c>
      <c r="I470" s="95">
        <v>0</v>
      </c>
      <c r="J470" s="95">
        <v>0</v>
      </c>
      <c r="K470" s="95">
        <v>0</v>
      </c>
      <c r="L470" s="95">
        <v>0</v>
      </c>
      <c r="M470" s="95">
        <v>0</v>
      </c>
      <c r="N470" s="95">
        <v>0</v>
      </c>
      <c r="O470" s="95">
        <v>0</v>
      </c>
      <c r="P470" s="95">
        <v>0</v>
      </c>
      <c r="Q470" s="95">
        <v>0</v>
      </c>
      <c r="R470" s="95">
        <v>0</v>
      </c>
      <c r="S470" s="95">
        <v>0</v>
      </c>
      <c r="T470" s="95">
        <v>0</v>
      </c>
      <c r="U470" s="95">
        <v>0</v>
      </c>
      <c r="V470" s="95">
        <v>0</v>
      </c>
      <c r="W470" s="95">
        <v>0</v>
      </c>
      <c r="X470" s="95">
        <v>270</v>
      </c>
      <c r="Y470" s="95">
        <v>0</v>
      </c>
      <c r="Z470" s="95">
        <v>0</v>
      </c>
      <c r="AA470" s="95">
        <v>0</v>
      </c>
      <c r="AB470" s="95">
        <v>0</v>
      </c>
      <c r="AC470" s="95">
        <v>0</v>
      </c>
      <c r="AD470" s="95">
        <v>0</v>
      </c>
      <c r="AE470" s="95">
        <v>0</v>
      </c>
      <c r="AF470" s="95">
        <v>0</v>
      </c>
      <c r="AG470" s="95">
        <v>0</v>
      </c>
      <c r="AH470" s="95">
        <v>0</v>
      </c>
      <c r="AI470" s="95">
        <v>0</v>
      </c>
      <c r="AJ470" s="95">
        <v>0</v>
      </c>
      <c r="AK470" s="95">
        <v>0</v>
      </c>
      <c r="AL470" s="95">
        <v>0</v>
      </c>
      <c r="AM470" s="95">
        <v>0</v>
      </c>
      <c r="AN470" s="95">
        <v>0</v>
      </c>
      <c r="AO470" s="95">
        <v>0</v>
      </c>
      <c r="AP470" s="95">
        <v>0</v>
      </c>
      <c r="AQ470" s="95">
        <v>0</v>
      </c>
      <c r="AR470" s="95">
        <v>0</v>
      </c>
      <c r="AS470" s="95">
        <v>0</v>
      </c>
      <c r="AT470" s="95">
        <v>0</v>
      </c>
      <c r="AU470" s="95">
        <v>0</v>
      </c>
      <c r="AV470" s="95">
        <v>0</v>
      </c>
      <c r="AW470" s="95">
        <v>0</v>
      </c>
      <c r="AX470" s="95">
        <v>0</v>
      </c>
      <c r="AY470" s="95">
        <v>0</v>
      </c>
      <c r="AZ470" s="95">
        <v>0</v>
      </c>
      <c r="BA470" s="95">
        <v>0</v>
      </c>
      <c r="BB470" s="95">
        <v>0</v>
      </c>
      <c r="BC470" s="95">
        <v>1097</v>
      </c>
      <c r="BD470" s="95">
        <v>0</v>
      </c>
      <c r="BE470" s="95">
        <v>0</v>
      </c>
      <c r="BF470" s="95">
        <v>0</v>
      </c>
      <c r="BG470" s="95">
        <v>0</v>
      </c>
      <c r="BH470" s="95">
        <v>0</v>
      </c>
      <c r="BI470" s="95">
        <v>0</v>
      </c>
      <c r="BJ470" s="95">
        <v>0</v>
      </c>
      <c r="BK470" s="95">
        <v>0</v>
      </c>
      <c r="BL470" s="95">
        <v>0</v>
      </c>
      <c r="BM470" s="95">
        <v>0</v>
      </c>
      <c r="BN470" s="95">
        <v>0</v>
      </c>
      <c r="BO470" s="95">
        <v>0</v>
      </c>
      <c r="BP470" s="95">
        <v>0</v>
      </c>
      <c r="BQ470" s="95">
        <v>0</v>
      </c>
      <c r="BR470" s="121">
        <v>0</v>
      </c>
      <c r="BS470" s="121">
        <v>0</v>
      </c>
      <c r="BT470" s="121">
        <v>0</v>
      </c>
      <c r="BU470" s="95">
        <v>0</v>
      </c>
      <c r="BV470" s="95">
        <v>0</v>
      </c>
      <c r="BW470" s="95">
        <v>0</v>
      </c>
      <c r="BX470" s="95">
        <v>0</v>
      </c>
      <c r="BY470" s="95">
        <v>0</v>
      </c>
      <c r="BZ470" s="95">
        <v>0</v>
      </c>
      <c r="CA470" s="95">
        <v>0</v>
      </c>
      <c r="CB470" s="95">
        <v>0</v>
      </c>
      <c r="CC470" s="95">
        <v>0</v>
      </c>
      <c r="CD470" s="121">
        <v>0</v>
      </c>
      <c r="CE470" s="121">
        <v>0</v>
      </c>
      <c r="CF470" s="95">
        <v>0</v>
      </c>
      <c r="CG470" s="95">
        <v>0</v>
      </c>
      <c r="CH470" s="95">
        <v>0</v>
      </c>
      <c r="CI470" s="95">
        <v>0</v>
      </c>
      <c r="CJ470" s="95">
        <v>0</v>
      </c>
      <c r="CK470" s="95">
        <v>0</v>
      </c>
      <c r="CL470" s="95">
        <v>0</v>
      </c>
      <c r="CM470" s="87" t="s">
        <v>488</v>
      </c>
      <c r="CN470" s="87" t="s">
        <v>489</v>
      </c>
      <c r="CO470" s="87" t="s">
        <v>1403</v>
      </c>
      <c r="CP470" s="87" t="s">
        <v>2249</v>
      </c>
      <c r="CQ470" s="87" t="s">
        <v>1408</v>
      </c>
      <c r="CR470" s="87" t="s">
        <v>2388</v>
      </c>
      <c r="CS470" s="87">
        <v>162</v>
      </c>
      <c r="CT470" s="87" t="s">
        <v>1398</v>
      </c>
      <c r="CV470" s="87" t="s">
        <v>2188</v>
      </c>
      <c r="CY470" s="87">
        <v>70</v>
      </c>
    </row>
    <row r="471" spans="1:103" ht="13.2" customHeight="1" x14ac:dyDescent="0.25">
      <c r="A471" s="93" t="s">
        <v>490</v>
      </c>
      <c r="B471" s="94" t="s">
        <v>1235</v>
      </c>
      <c r="C471" s="95">
        <v>-3595008.45</v>
      </c>
      <c r="D471" s="95">
        <v>-51624.25</v>
      </c>
      <c r="E471" s="95">
        <v>-5197.5</v>
      </c>
      <c r="F471" s="95">
        <v>0</v>
      </c>
      <c r="G471" s="95">
        <v>0</v>
      </c>
      <c r="H471" s="95">
        <v>0</v>
      </c>
      <c r="I471" s="95">
        <v>-89360.75</v>
      </c>
      <c r="J471" s="95">
        <v>0</v>
      </c>
      <c r="K471" s="95">
        <v>-146</v>
      </c>
      <c r="L471" s="95">
        <v>0</v>
      </c>
      <c r="M471" s="95">
        <v>-3217</v>
      </c>
      <c r="N471" s="95">
        <v>0</v>
      </c>
      <c r="O471" s="95">
        <v>-106528.8</v>
      </c>
      <c r="P471" s="95">
        <v>-7479</v>
      </c>
      <c r="Q471" s="95">
        <v>-15629.4</v>
      </c>
      <c r="R471" s="95">
        <v>0</v>
      </c>
      <c r="S471" s="95">
        <v>-1225.5</v>
      </c>
      <c r="T471" s="95">
        <v>-17209</v>
      </c>
      <c r="U471" s="95">
        <v>0</v>
      </c>
      <c r="V471" s="95">
        <v>-43892</v>
      </c>
      <c r="W471" s="95">
        <v>0</v>
      </c>
      <c r="X471" s="95">
        <v>-133799.75</v>
      </c>
      <c r="Y471" s="95">
        <v>0</v>
      </c>
      <c r="Z471" s="95">
        <v>-89016.4</v>
      </c>
      <c r="AA471" s="95">
        <v>-8648.5</v>
      </c>
      <c r="AB471" s="95">
        <v>-4677</v>
      </c>
      <c r="AC471" s="95">
        <v>0</v>
      </c>
      <c r="AD471" s="95">
        <v>-77964.75</v>
      </c>
      <c r="AE471" s="95">
        <v>0</v>
      </c>
      <c r="AF471" s="95">
        <v>0</v>
      </c>
      <c r="AG471" s="95">
        <v>-9675.9699999999993</v>
      </c>
      <c r="AH471" s="95">
        <v>0</v>
      </c>
      <c r="AI471" s="95">
        <v>0</v>
      </c>
      <c r="AJ471" s="95">
        <v>0</v>
      </c>
      <c r="AK471" s="95">
        <v>0</v>
      </c>
      <c r="AL471" s="95">
        <v>0</v>
      </c>
      <c r="AM471" s="95">
        <v>0</v>
      </c>
      <c r="AN471" s="95">
        <v>-2965.5</v>
      </c>
      <c r="AO471" s="95">
        <v>0</v>
      </c>
      <c r="AP471" s="95">
        <v>-102544.05</v>
      </c>
      <c r="AQ471" s="95">
        <v>0</v>
      </c>
      <c r="AR471" s="95">
        <v>0</v>
      </c>
      <c r="AS471" s="95">
        <v>0</v>
      </c>
      <c r="AT471" s="95">
        <v>0</v>
      </c>
      <c r="AU471" s="95">
        <v>0</v>
      </c>
      <c r="AV471" s="95">
        <v>0</v>
      </c>
      <c r="AW471" s="95">
        <v>-2458</v>
      </c>
      <c r="AX471" s="95">
        <v>0</v>
      </c>
      <c r="AY471" s="95">
        <v>-7015.25</v>
      </c>
      <c r="AZ471" s="95">
        <v>-10827</v>
      </c>
      <c r="BA471" s="95">
        <v>-465175</v>
      </c>
      <c r="BB471" s="95">
        <v>0</v>
      </c>
      <c r="BC471" s="95">
        <v>-189073.25</v>
      </c>
      <c r="BD471" s="95">
        <v>-117076</v>
      </c>
      <c r="BE471" s="95">
        <v>-1583.5</v>
      </c>
      <c r="BF471" s="95">
        <v>-191647</v>
      </c>
      <c r="BG471" s="95">
        <v>-278502.5</v>
      </c>
      <c r="BH471" s="95">
        <v>-8595.5</v>
      </c>
      <c r="BI471" s="95">
        <v>-24021.1</v>
      </c>
      <c r="BJ471" s="95">
        <v>-16335.5</v>
      </c>
      <c r="BK471" s="95">
        <v>0</v>
      </c>
      <c r="BL471" s="95">
        <v>-10392.5</v>
      </c>
      <c r="BM471" s="95">
        <v>-336.25</v>
      </c>
      <c r="BN471" s="95">
        <v>0</v>
      </c>
      <c r="BO471" s="95">
        <v>0</v>
      </c>
      <c r="BP471" s="95">
        <v>0</v>
      </c>
      <c r="BQ471" s="95">
        <v>-8663.25</v>
      </c>
      <c r="BR471" s="121">
        <v>-2590279.04</v>
      </c>
      <c r="BS471" s="121">
        <v>-10373</v>
      </c>
      <c r="BT471" s="121">
        <v>0</v>
      </c>
      <c r="BU471" s="95">
        <v>-273497.71999999997</v>
      </c>
      <c r="BV471" s="95">
        <v>0</v>
      </c>
      <c r="BW471" s="121">
        <v>0</v>
      </c>
      <c r="BX471" s="95">
        <v>-2287.5</v>
      </c>
      <c r="BY471" s="95">
        <v>-41.5</v>
      </c>
      <c r="BZ471" s="95">
        <v>0</v>
      </c>
      <c r="CA471" s="121">
        <v>-321.5</v>
      </c>
      <c r="CB471" s="121">
        <v>0</v>
      </c>
      <c r="CC471" s="95">
        <v>-14109</v>
      </c>
      <c r="CD471" s="95">
        <v>-55451.15</v>
      </c>
      <c r="CE471" s="121">
        <v>-8139.5</v>
      </c>
      <c r="CF471" s="95">
        <v>-3498</v>
      </c>
      <c r="CG471" s="95">
        <v>0</v>
      </c>
      <c r="CH471" s="121">
        <v>-5108.09</v>
      </c>
      <c r="CI471" s="121">
        <v>0</v>
      </c>
      <c r="CJ471" s="121">
        <v>-342787.7</v>
      </c>
      <c r="CK471" s="95">
        <v>0</v>
      </c>
      <c r="CL471" s="95">
        <v>-6152.25</v>
      </c>
      <c r="CM471" s="87" t="s">
        <v>490</v>
      </c>
      <c r="CN471" s="87" t="s">
        <v>2213</v>
      </c>
      <c r="CO471" s="87" t="s">
        <v>1403</v>
      </c>
      <c r="CP471" s="87" t="s">
        <v>2249</v>
      </c>
      <c r="CQ471" s="87" t="s">
        <v>1408</v>
      </c>
      <c r="CR471" s="87" t="s">
        <v>2388</v>
      </c>
      <c r="CS471" s="87">
        <v>162</v>
      </c>
      <c r="CT471" s="87" t="s">
        <v>1400</v>
      </c>
      <c r="CV471" s="87" t="s">
        <v>2188</v>
      </c>
      <c r="CY471" s="87">
        <v>71</v>
      </c>
    </row>
    <row r="472" spans="1:103" ht="13.2" customHeight="1" x14ac:dyDescent="0.25">
      <c r="A472" s="93" t="s">
        <v>491</v>
      </c>
      <c r="B472" s="94" t="s">
        <v>2310</v>
      </c>
      <c r="C472" s="95">
        <v>773632.5</v>
      </c>
      <c r="D472" s="95">
        <v>0</v>
      </c>
      <c r="E472" s="95">
        <v>0</v>
      </c>
      <c r="F472" s="95">
        <v>0</v>
      </c>
      <c r="G472" s="95">
        <v>308.63</v>
      </c>
      <c r="H472" s="95">
        <v>0</v>
      </c>
      <c r="I472" s="95">
        <v>0</v>
      </c>
      <c r="J472" s="95">
        <v>0</v>
      </c>
      <c r="K472" s="95">
        <v>0</v>
      </c>
      <c r="L472" s="95">
        <v>0</v>
      </c>
      <c r="M472" s="95">
        <v>0</v>
      </c>
      <c r="N472" s="95">
        <v>0</v>
      </c>
      <c r="O472" s="95">
        <v>180273.45</v>
      </c>
      <c r="P472" s="95">
        <v>0</v>
      </c>
      <c r="Q472" s="95">
        <v>13847.1</v>
      </c>
      <c r="R472" s="95">
        <v>0</v>
      </c>
      <c r="S472" s="95">
        <v>0</v>
      </c>
      <c r="T472" s="95">
        <v>0</v>
      </c>
      <c r="U472" s="95">
        <v>0</v>
      </c>
      <c r="V472" s="95">
        <v>0</v>
      </c>
      <c r="W472" s="95">
        <v>0</v>
      </c>
      <c r="X472" s="95">
        <v>0</v>
      </c>
      <c r="Y472" s="95">
        <v>0</v>
      </c>
      <c r="Z472" s="95">
        <v>0</v>
      </c>
      <c r="AA472" s="95">
        <v>0</v>
      </c>
      <c r="AB472" s="95">
        <v>0</v>
      </c>
      <c r="AC472" s="95">
        <v>0</v>
      </c>
      <c r="AD472" s="95">
        <v>0</v>
      </c>
      <c r="AE472" s="95">
        <v>0</v>
      </c>
      <c r="AF472" s="95">
        <v>0</v>
      </c>
      <c r="AG472" s="95">
        <v>399</v>
      </c>
      <c r="AH472" s="95">
        <v>0</v>
      </c>
      <c r="AI472" s="95">
        <v>0</v>
      </c>
      <c r="AJ472" s="95">
        <v>0</v>
      </c>
      <c r="AK472" s="95">
        <v>0</v>
      </c>
      <c r="AL472" s="95">
        <v>0</v>
      </c>
      <c r="AM472" s="95">
        <v>0</v>
      </c>
      <c r="AN472" s="95">
        <v>0</v>
      </c>
      <c r="AO472" s="95">
        <v>0</v>
      </c>
      <c r="AP472" s="95">
        <v>0</v>
      </c>
      <c r="AQ472" s="95">
        <v>0</v>
      </c>
      <c r="AR472" s="95">
        <v>0</v>
      </c>
      <c r="AS472" s="95">
        <v>0</v>
      </c>
      <c r="AT472" s="95">
        <v>0</v>
      </c>
      <c r="AU472" s="95">
        <v>0</v>
      </c>
      <c r="AV472" s="95">
        <v>0</v>
      </c>
      <c r="AW472" s="95">
        <v>0</v>
      </c>
      <c r="AX472" s="95">
        <v>0</v>
      </c>
      <c r="AY472" s="95">
        <v>4300.2</v>
      </c>
      <c r="AZ472" s="95">
        <v>0</v>
      </c>
      <c r="BA472" s="95">
        <v>463</v>
      </c>
      <c r="BB472" s="95">
        <v>0</v>
      </c>
      <c r="BC472" s="95">
        <v>0</v>
      </c>
      <c r="BD472" s="95">
        <v>3945</v>
      </c>
      <c r="BE472" s="95">
        <v>32.5</v>
      </c>
      <c r="BF472" s="95">
        <v>0</v>
      </c>
      <c r="BG472" s="95">
        <v>23553</v>
      </c>
      <c r="BH472" s="95">
        <v>0</v>
      </c>
      <c r="BI472" s="95">
        <v>25318.35</v>
      </c>
      <c r="BJ472" s="95">
        <v>0</v>
      </c>
      <c r="BK472" s="95">
        <v>0</v>
      </c>
      <c r="BL472" s="95">
        <v>36384.239999999998</v>
      </c>
      <c r="BM472" s="95">
        <v>0</v>
      </c>
      <c r="BN472" s="95">
        <v>0</v>
      </c>
      <c r="BO472" s="95">
        <v>0</v>
      </c>
      <c r="BP472" s="95">
        <v>0</v>
      </c>
      <c r="BQ472" s="95">
        <v>552.29999999999995</v>
      </c>
      <c r="BR472" s="121">
        <v>530172</v>
      </c>
      <c r="BS472" s="121">
        <v>0</v>
      </c>
      <c r="BT472" s="95">
        <v>0</v>
      </c>
      <c r="BU472" s="95">
        <v>9410.01</v>
      </c>
      <c r="BV472" s="95">
        <v>0</v>
      </c>
      <c r="BW472" s="95">
        <v>0</v>
      </c>
      <c r="BX472" s="95">
        <v>560</v>
      </c>
      <c r="BY472" s="95">
        <v>0</v>
      </c>
      <c r="BZ472" s="95">
        <v>0</v>
      </c>
      <c r="CA472" s="95">
        <v>0</v>
      </c>
      <c r="CB472" s="95">
        <v>0</v>
      </c>
      <c r="CC472" s="95">
        <v>535</v>
      </c>
      <c r="CD472" s="95">
        <v>0</v>
      </c>
      <c r="CE472" s="121">
        <v>638.5</v>
      </c>
      <c r="CF472" s="95">
        <v>6407</v>
      </c>
      <c r="CG472" s="95">
        <v>0</v>
      </c>
      <c r="CH472" s="95">
        <v>0</v>
      </c>
      <c r="CI472" s="95">
        <v>0</v>
      </c>
      <c r="CJ472" s="95">
        <v>36762</v>
      </c>
      <c r="CK472" s="95">
        <v>0</v>
      </c>
      <c r="CL472" s="95">
        <v>0</v>
      </c>
      <c r="CM472" s="87" t="s">
        <v>491</v>
      </c>
      <c r="CN472" s="87" t="s">
        <v>2214</v>
      </c>
      <c r="CO472" s="87" t="s">
        <v>1403</v>
      </c>
      <c r="CP472" s="87" t="s">
        <v>2249</v>
      </c>
      <c r="CQ472" s="87" t="s">
        <v>1408</v>
      </c>
      <c r="CR472" s="87" t="s">
        <v>2388</v>
      </c>
      <c r="CS472" s="87">
        <v>162</v>
      </c>
      <c r="CT472" s="87" t="s">
        <v>1401</v>
      </c>
      <c r="CV472" s="87" t="s">
        <v>2188</v>
      </c>
      <c r="CY472" s="87">
        <v>72</v>
      </c>
    </row>
    <row r="473" spans="1:103" ht="13.2" customHeight="1" x14ac:dyDescent="0.25">
      <c r="A473" s="93" t="s">
        <v>492</v>
      </c>
      <c r="B473" s="94" t="s">
        <v>493</v>
      </c>
      <c r="C473" s="95">
        <v>0</v>
      </c>
      <c r="D473" s="95">
        <v>0</v>
      </c>
      <c r="E473" s="95">
        <v>0</v>
      </c>
      <c r="F473" s="95">
        <v>0</v>
      </c>
      <c r="G473" s="95">
        <v>0</v>
      </c>
      <c r="H473" s="95">
        <v>0</v>
      </c>
      <c r="I473" s="95">
        <v>0</v>
      </c>
      <c r="J473" s="95">
        <v>0</v>
      </c>
      <c r="K473" s="95">
        <v>0</v>
      </c>
      <c r="L473" s="95">
        <v>0</v>
      </c>
      <c r="M473" s="95">
        <v>0</v>
      </c>
      <c r="N473" s="95">
        <v>0</v>
      </c>
      <c r="O473" s="95">
        <v>15759</v>
      </c>
      <c r="P473" s="95">
        <v>0</v>
      </c>
      <c r="Q473" s="95">
        <v>0</v>
      </c>
      <c r="R473" s="95">
        <v>0</v>
      </c>
      <c r="S473" s="95">
        <v>0</v>
      </c>
      <c r="T473" s="95">
        <v>0</v>
      </c>
      <c r="U473" s="95">
        <v>0</v>
      </c>
      <c r="V473" s="95">
        <v>0</v>
      </c>
      <c r="W473" s="95">
        <v>0</v>
      </c>
      <c r="X473" s="95">
        <v>0</v>
      </c>
      <c r="Y473" s="95">
        <v>0</v>
      </c>
      <c r="Z473" s="95">
        <v>0</v>
      </c>
      <c r="AA473" s="95">
        <v>0</v>
      </c>
      <c r="AB473" s="95">
        <v>0</v>
      </c>
      <c r="AC473" s="95">
        <v>0</v>
      </c>
      <c r="AD473" s="95">
        <v>0</v>
      </c>
      <c r="AE473" s="95">
        <v>0</v>
      </c>
      <c r="AF473" s="95">
        <v>0</v>
      </c>
      <c r="AG473" s="95">
        <v>0</v>
      </c>
      <c r="AH473" s="95">
        <v>0</v>
      </c>
      <c r="AI473" s="95">
        <v>0</v>
      </c>
      <c r="AJ473" s="95">
        <v>0</v>
      </c>
      <c r="AK473" s="95">
        <v>0</v>
      </c>
      <c r="AL473" s="95">
        <v>0</v>
      </c>
      <c r="AM473" s="95">
        <v>0</v>
      </c>
      <c r="AN473" s="95">
        <v>0</v>
      </c>
      <c r="AO473" s="95">
        <v>0</v>
      </c>
      <c r="AP473" s="95">
        <v>0</v>
      </c>
      <c r="AQ473" s="95">
        <v>0</v>
      </c>
      <c r="AR473" s="95">
        <v>0</v>
      </c>
      <c r="AS473" s="95">
        <v>0</v>
      </c>
      <c r="AT473" s="95">
        <v>0</v>
      </c>
      <c r="AU473" s="95">
        <v>0</v>
      </c>
      <c r="AV473" s="95">
        <v>0</v>
      </c>
      <c r="AW473" s="95">
        <v>0</v>
      </c>
      <c r="AX473" s="95">
        <v>0</v>
      </c>
      <c r="AY473" s="95">
        <v>0</v>
      </c>
      <c r="AZ473" s="95">
        <v>0</v>
      </c>
      <c r="BA473" s="95">
        <v>0</v>
      </c>
      <c r="BB473" s="95">
        <v>0</v>
      </c>
      <c r="BC473" s="95">
        <v>0</v>
      </c>
      <c r="BD473" s="95">
        <v>0</v>
      </c>
      <c r="BE473" s="95">
        <v>0</v>
      </c>
      <c r="BF473" s="95">
        <v>0</v>
      </c>
      <c r="BG473" s="95">
        <v>2177407.25</v>
      </c>
      <c r="BH473" s="95">
        <v>0</v>
      </c>
      <c r="BI473" s="95">
        <v>0</v>
      </c>
      <c r="BJ473" s="95">
        <v>0</v>
      </c>
      <c r="BK473" s="95">
        <v>0</v>
      </c>
      <c r="BL473" s="95">
        <v>13078</v>
      </c>
      <c r="BM473" s="95">
        <v>0</v>
      </c>
      <c r="BN473" s="95">
        <v>0</v>
      </c>
      <c r="BO473" s="95">
        <v>0</v>
      </c>
      <c r="BP473" s="95">
        <v>0</v>
      </c>
      <c r="BQ473" s="95">
        <v>0</v>
      </c>
      <c r="BR473" s="95">
        <v>0</v>
      </c>
      <c r="BS473" s="95">
        <v>0</v>
      </c>
      <c r="BT473" s="95">
        <v>0</v>
      </c>
      <c r="BU473" s="95">
        <v>0</v>
      </c>
      <c r="BV473" s="95">
        <v>0</v>
      </c>
      <c r="BW473" s="95">
        <v>0</v>
      </c>
      <c r="BX473" s="95">
        <v>0</v>
      </c>
      <c r="BY473" s="95">
        <v>0</v>
      </c>
      <c r="BZ473" s="95">
        <v>0</v>
      </c>
      <c r="CA473" s="95">
        <v>0</v>
      </c>
      <c r="CB473" s="95">
        <v>0</v>
      </c>
      <c r="CC473" s="95">
        <v>0</v>
      </c>
      <c r="CD473" s="95">
        <v>0</v>
      </c>
      <c r="CE473" s="121">
        <v>0</v>
      </c>
      <c r="CF473" s="95">
        <v>0</v>
      </c>
      <c r="CG473" s="121">
        <v>0</v>
      </c>
      <c r="CH473" s="95">
        <v>0</v>
      </c>
      <c r="CI473" s="95">
        <v>0</v>
      </c>
      <c r="CJ473" s="95">
        <v>0</v>
      </c>
      <c r="CK473" s="95">
        <v>0</v>
      </c>
      <c r="CL473" s="95">
        <v>0</v>
      </c>
      <c r="CM473" s="87" t="s">
        <v>492</v>
      </c>
      <c r="CN473" s="87" t="s">
        <v>493</v>
      </c>
      <c r="CO473" s="87" t="s">
        <v>1403</v>
      </c>
      <c r="CP473" s="87" t="s">
        <v>2249</v>
      </c>
      <c r="CQ473" s="87" t="s">
        <v>1402</v>
      </c>
      <c r="CR473" s="87" t="s">
        <v>2385</v>
      </c>
      <c r="CS473" s="87">
        <v>162</v>
      </c>
      <c r="CT473" s="87" t="s">
        <v>1401</v>
      </c>
      <c r="CV473" s="87" t="s">
        <v>2188</v>
      </c>
      <c r="CY473" s="87">
        <v>73</v>
      </c>
    </row>
    <row r="474" spans="1:103" ht="13.2" customHeight="1" x14ac:dyDescent="0.25">
      <c r="A474" s="93" t="s">
        <v>494</v>
      </c>
      <c r="B474" s="94" t="s">
        <v>495</v>
      </c>
      <c r="C474" s="95">
        <v>-75451335.379999995</v>
      </c>
      <c r="D474" s="95">
        <v>-22905544.73</v>
      </c>
      <c r="E474" s="95">
        <v>-29205678.670000002</v>
      </c>
      <c r="F474" s="95">
        <v>-20685081.739999998</v>
      </c>
      <c r="G474" s="95">
        <v>-12328008.43</v>
      </c>
      <c r="H474" s="95">
        <v>-28458552.859999999</v>
      </c>
      <c r="I474" s="95">
        <v>-35094974.420000002</v>
      </c>
      <c r="J474" s="95">
        <v>-29809641.629999999</v>
      </c>
      <c r="K474" s="95">
        <v>-21942432.489999998</v>
      </c>
      <c r="L474" s="95">
        <v>-22852943.649999999</v>
      </c>
      <c r="M474" s="95">
        <v>-43402592.25</v>
      </c>
      <c r="N474" s="95">
        <v>-10225231.039999999</v>
      </c>
      <c r="O474" s="95">
        <v>-35968529.439999998</v>
      </c>
      <c r="P474" s="95">
        <v>-19025045.489999998</v>
      </c>
      <c r="Q474" s="95">
        <v>-21471901.91</v>
      </c>
      <c r="R474" s="95">
        <v>-26179740.489999998</v>
      </c>
      <c r="S474" s="95">
        <v>-17473777.149999999</v>
      </c>
      <c r="T474" s="95">
        <v>-15735531.82</v>
      </c>
      <c r="U474" s="95">
        <v>-17749460.059999999</v>
      </c>
      <c r="V474" s="95">
        <v>-9174750.4199999999</v>
      </c>
      <c r="W474" s="95">
        <v>-58606197.450000003</v>
      </c>
      <c r="X474" s="95">
        <v>-13388197.279999999</v>
      </c>
      <c r="Y474" s="95">
        <v>-26093928.940000001</v>
      </c>
      <c r="Z474" s="95">
        <v>-15041725.369999999</v>
      </c>
      <c r="AA474" s="95">
        <v>-9818498.3599999994</v>
      </c>
      <c r="AB474" s="95">
        <v>-14387733.18</v>
      </c>
      <c r="AC474" s="95">
        <v>-16783613.649999999</v>
      </c>
      <c r="AD474" s="95">
        <v>-52130032.509999998</v>
      </c>
      <c r="AE474" s="95">
        <v>-18015206.210000001</v>
      </c>
      <c r="AF474" s="95">
        <v>-13397986.35</v>
      </c>
      <c r="AG474" s="95">
        <v>-15939648.18</v>
      </c>
      <c r="AH474" s="95">
        <v>-27499878.129999999</v>
      </c>
      <c r="AI474" s="95">
        <v>-16003747.720000001</v>
      </c>
      <c r="AJ474" s="95">
        <v>-13928267.49</v>
      </c>
      <c r="AK474" s="95">
        <v>-76207186.640000001</v>
      </c>
      <c r="AL474" s="95">
        <v>-19025247.91</v>
      </c>
      <c r="AM474" s="95">
        <v>-17115823.02</v>
      </c>
      <c r="AN474" s="95">
        <v>-36705812.729999997</v>
      </c>
      <c r="AO474" s="95">
        <v>-28572359.25</v>
      </c>
      <c r="AP474" s="95">
        <v>-22800310.690000001</v>
      </c>
      <c r="AQ474" s="95">
        <v>-10785761.460000001</v>
      </c>
      <c r="AR474" s="95">
        <v>-39839444.350000001</v>
      </c>
      <c r="AS474" s="95">
        <v>-18472020</v>
      </c>
      <c r="AT474" s="95">
        <v>-28724249.59</v>
      </c>
      <c r="AU474" s="95">
        <v>-33456181.149999999</v>
      </c>
      <c r="AV474" s="95">
        <v>-16560295.83</v>
      </c>
      <c r="AW474" s="95">
        <v>-15353407.23</v>
      </c>
      <c r="AX474" s="95">
        <v>-21154630.280000001</v>
      </c>
      <c r="AY474" s="95">
        <v>-19338305</v>
      </c>
      <c r="AZ474" s="95">
        <v>-16677070.49</v>
      </c>
      <c r="BA474" s="95">
        <v>-58880438.270000003</v>
      </c>
      <c r="BB474" s="95">
        <v>-16617149.5</v>
      </c>
      <c r="BC474" s="95">
        <v>-81474838.549999997</v>
      </c>
      <c r="BD474" s="95">
        <v>-38687067.829999998</v>
      </c>
      <c r="BE474" s="95">
        <v>-20037322.550000001</v>
      </c>
      <c r="BF474" s="95">
        <v>-14655923.029999999</v>
      </c>
      <c r="BG474" s="95">
        <v>-38285328.75</v>
      </c>
      <c r="BH474" s="95">
        <v>-13130168.039999999</v>
      </c>
      <c r="BI474" s="95">
        <v>-8251233.2999999998</v>
      </c>
      <c r="BJ474" s="95">
        <v>-12570642.85</v>
      </c>
      <c r="BK474" s="95">
        <v>-12177018.5</v>
      </c>
      <c r="BL474" s="95">
        <v>-59813735.07</v>
      </c>
      <c r="BM474" s="95">
        <v>-33308456.079999998</v>
      </c>
      <c r="BN474" s="95">
        <v>-26023875.25</v>
      </c>
      <c r="BO474" s="95">
        <v>-35820452.450000003</v>
      </c>
      <c r="BP474" s="95">
        <v>-24596609.399999999</v>
      </c>
      <c r="BQ474" s="95">
        <v>-14615921.960000001</v>
      </c>
      <c r="BR474" s="95">
        <v>-113589669.09</v>
      </c>
      <c r="BS474" s="95">
        <v>-23905574.140000001</v>
      </c>
      <c r="BT474" s="121">
        <v>-29538553.190000001</v>
      </c>
      <c r="BU474" s="95">
        <v>-46163911.270000003</v>
      </c>
      <c r="BV474" s="95">
        <v>-7146510.0300000003</v>
      </c>
      <c r="BW474" s="95">
        <v>-19596938.789999999</v>
      </c>
      <c r="BX474" s="95">
        <v>-45474009.100000001</v>
      </c>
      <c r="BY474" s="95">
        <v>-15832375</v>
      </c>
      <c r="BZ474" s="95">
        <v>-13592756.34</v>
      </c>
      <c r="CA474" s="95">
        <v>-20176369.780000001</v>
      </c>
      <c r="CB474" s="95">
        <v>-22550003.629999999</v>
      </c>
      <c r="CC474" s="95">
        <v>-38603101.340000004</v>
      </c>
      <c r="CD474" s="95">
        <v>-22273931.59</v>
      </c>
      <c r="CE474" s="95">
        <v>-34855041.299999997</v>
      </c>
      <c r="CF474" s="95">
        <v>-12210449.33</v>
      </c>
      <c r="CG474" s="95">
        <v>-15779180.02</v>
      </c>
      <c r="CH474" s="95">
        <v>-11115396.130000001</v>
      </c>
      <c r="CI474" s="95">
        <v>-12387077.970000001</v>
      </c>
      <c r="CJ474" s="95">
        <v>-37847252.149999999</v>
      </c>
      <c r="CK474" s="95">
        <v>-9291014.0199999996</v>
      </c>
      <c r="CL474" s="95">
        <v>-10079248.609999999</v>
      </c>
      <c r="CM474" s="87" t="s">
        <v>494</v>
      </c>
      <c r="CN474" s="87" t="s">
        <v>495</v>
      </c>
      <c r="CO474" s="87" t="s">
        <v>1403</v>
      </c>
      <c r="CP474" s="87" t="s">
        <v>2249</v>
      </c>
      <c r="CQ474" s="87" t="s">
        <v>1408</v>
      </c>
      <c r="CR474" s="87" t="s">
        <v>2388</v>
      </c>
      <c r="CS474" s="87">
        <v>162</v>
      </c>
      <c r="CT474" s="87" t="s">
        <v>1401</v>
      </c>
      <c r="CV474" s="87" t="s">
        <v>2188</v>
      </c>
      <c r="CY474" s="87">
        <v>74</v>
      </c>
    </row>
    <row r="475" spans="1:103" ht="13.2" customHeight="1" x14ac:dyDescent="0.25">
      <c r="A475" s="93" t="s">
        <v>496</v>
      </c>
      <c r="B475" s="94" t="s">
        <v>497</v>
      </c>
      <c r="C475" s="95">
        <v>0</v>
      </c>
      <c r="D475" s="95">
        <v>-277815.53999999998</v>
      </c>
      <c r="E475" s="95">
        <v>-876237.46</v>
      </c>
      <c r="F475" s="95">
        <v>-985999.42</v>
      </c>
      <c r="G475" s="95">
        <v>-595697.78</v>
      </c>
      <c r="H475" s="95">
        <v>-1429970.78</v>
      </c>
      <c r="I475" s="95">
        <v>-1312482.8</v>
      </c>
      <c r="J475" s="95">
        <v>-2124643.84</v>
      </c>
      <c r="K475" s="95">
        <v>-778276.14</v>
      </c>
      <c r="L475" s="95">
        <v>-962153.58</v>
      </c>
      <c r="M475" s="95">
        <v>-3959122.64</v>
      </c>
      <c r="N475" s="95">
        <v>-530168.57999999996</v>
      </c>
      <c r="O475" s="95">
        <v>-9698391.5399999991</v>
      </c>
      <c r="P475" s="95">
        <v>-931067.3</v>
      </c>
      <c r="Q475" s="95">
        <v>-1114067.28</v>
      </c>
      <c r="R475" s="95">
        <v>-2783713.2799999998</v>
      </c>
      <c r="S475" s="95">
        <v>-1147549.6599999999</v>
      </c>
      <c r="T475" s="95">
        <v>-1199121.26</v>
      </c>
      <c r="U475" s="95">
        <v>-876844.58</v>
      </c>
      <c r="V475" s="95">
        <v>-576345.82999999996</v>
      </c>
      <c r="W475" s="95">
        <v>-29111575.199999999</v>
      </c>
      <c r="X475" s="95">
        <v>-760887.32</v>
      </c>
      <c r="Y475" s="95">
        <v>-737257.67</v>
      </c>
      <c r="Z475" s="95">
        <v>-1013824.14</v>
      </c>
      <c r="AA475" s="95">
        <v>-345677.11</v>
      </c>
      <c r="AB475" s="95">
        <v>-770538.2</v>
      </c>
      <c r="AC475" s="95">
        <v>-1097993.42</v>
      </c>
      <c r="AD475" s="95">
        <v>-3721362</v>
      </c>
      <c r="AE475" s="95">
        <v>-1016157.6</v>
      </c>
      <c r="AF475" s="95">
        <v>-999194.2</v>
      </c>
      <c r="AG475" s="95">
        <v>-948759.2</v>
      </c>
      <c r="AH475" s="95">
        <v>-1669187.28</v>
      </c>
      <c r="AI475" s="95">
        <v>-497227.2</v>
      </c>
      <c r="AJ475" s="95">
        <v>-713708</v>
      </c>
      <c r="AK475" s="95">
        <v>0</v>
      </c>
      <c r="AL475" s="95">
        <v>-1012350</v>
      </c>
      <c r="AM475" s="95">
        <v>-1001429.5</v>
      </c>
      <c r="AN475" s="95">
        <v>-2523549.27</v>
      </c>
      <c r="AO475" s="95">
        <v>-2914842.88</v>
      </c>
      <c r="AP475" s="95">
        <v>-854254.24</v>
      </c>
      <c r="AQ475" s="95">
        <v>-456324.7</v>
      </c>
      <c r="AR475" s="95">
        <v>-5497369.6200000001</v>
      </c>
      <c r="AS475" s="95">
        <v>-971058.4</v>
      </c>
      <c r="AT475" s="95">
        <v>-1748282.84</v>
      </c>
      <c r="AU475" s="95">
        <v>-2801295.88</v>
      </c>
      <c r="AV475" s="95">
        <v>-968348.3</v>
      </c>
      <c r="AW475" s="95">
        <v>-983133.32</v>
      </c>
      <c r="AX475" s="95">
        <v>-1468739.34</v>
      </c>
      <c r="AY475" s="95">
        <v>-740380.82</v>
      </c>
      <c r="AZ475" s="95">
        <v>-885732.12</v>
      </c>
      <c r="BA475" s="95">
        <v>-7970679.8899999997</v>
      </c>
      <c r="BB475" s="95">
        <v>-554912.5</v>
      </c>
      <c r="BC475" s="95">
        <v>-21466717.739999998</v>
      </c>
      <c r="BD475" s="95">
        <v>-2945732.02</v>
      </c>
      <c r="BE475" s="95">
        <v>-866295.28</v>
      </c>
      <c r="BF475" s="95">
        <v>-1085535.04</v>
      </c>
      <c r="BG475" s="95">
        <v>-9989390.3800000008</v>
      </c>
      <c r="BH475" s="95">
        <v>-473075.86</v>
      </c>
      <c r="BI475" s="95">
        <v>-481247.68</v>
      </c>
      <c r="BJ475" s="95">
        <v>-424577.19</v>
      </c>
      <c r="BK475" s="95">
        <v>-160558.88</v>
      </c>
      <c r="BL475" s="95">
        <v>-15957571.4</v>
      </c>
      <c r="BM475" s="95">
        <v>-860965.08</v>
      </c>
      <c r="BN475" s="95">
        <v>-1076668.8999999999</v>
      </c>
      <c r="BO475" s="95">
        <v>-2360902.08</v>
      </c>
      <c r="BP475" s="95">
        <v>-1124591.78</v>
      </c>
      <c r="BQ475" s="95">
        <v>-825682.38</v>
      </c>
      <c r="BR475" s="95">
        <v>-70114674.879999995</v>
      </c>
      <c r="BS475" s="95">
        <v>-1265965.28</v>
      </c>
      <c r="BT475" s="95">
        <v>-1482086.58</v>
      </c>
      <c r="BU475" s="95">
        <v>-8969653.0399999991</v>
      </c>
      <c r="BV475" s="95">
        <v>0</v>
      </c>
      <c r="BW475" s="95">
        <v>-1213290.1000000001</v>
      </c>
      <c r="BX475" s="95">
        <v>-3647124.34</v>
      </c>
      <c r="BY475" s="95">
        <v>-747008.96</v>
      </c>
      <c r="BZ475" s="95">
        <v>-528402.14</v>
      </c>
      <c r="CA475" s="95">
        <v>-976130.85</v>
      </c>
      <c r="CB475" s="95">
        <v>-666801.18000000005</v>
      </c>
      <c r="CC475" s="95">
        <v>-3221291.48</v>
      </c>
      <c r="CD475" s="95">
        <v>-1419882.56</v>
      </c>
      <c r="CE475" s="95">
        <v>-2344297</v>
      </c>
      <c r="CF475" s="95">
        <v>-691275.44</v>
      </c>
      <c r="CG475" s="95">
        <v>-743501.22</v>
      </c>
      <c r="CH475" s="95">
        <v>-623863.81999999995</v>
      </c>
      <c r="CI475" s="95">
        <v>-947359.68</v>
      </c>
      <c r="CJ475" s="95">
        <v>-3147522.89</v>
      </c>
      <c r="CK475" s="95">
        <v>-476121.98</v>
      </c>
      <c r="CL475" s="95">
        <v>-383834.64</v>
      </c>
      <c r="CM475" s="87" t="s">
        <v>496</v>
      </c>
      <c r="CN475" s="87" t="s">
        <v>497</v>
      </c>
      <c r="CO475" s="87" t="s">
        <v>1403</v>
      </c>
      <c r="CP475" s="87" t="s">
        <v>2249</v>
      </c>
      <c r="CQ475" s="87" t="s">
        <v>1408</v>
      </c>
      <c r="CR475" s="87" t="s">
        <v>2388</v>
      </c>
      <c r="CS475" s="87">
        <v>162</v>
      </c>
      <c r="CT475" s="87" t="s">
        <v>1401</v>
      </c>
      <c r="CV475" s="87" t="s">
        <v>2188</v>
      </c>
      <c r="CY475" s="87">
        <v>75</v>
      </c>
    </row>
    <row r="476" spans="1:103" ht="13.2" customHeight="1" x14ac:dyDescent="0.25">
      <c r="A476" s="93" t="s">
        <v>498</v>
      </c>
      <c r="B476" s="94" t="s">
        <v>499</v>
      </c>
      <c r="C476" s="95">
        <v>-14969616.439999999</v>
      </c>
      <c r="D476" s="95">
        <v>-4543553.83</v>
      </c>
      <c r="E476" s="95">
        <v>-5792828.6100000003</v>
      </c>
      <c r="F476" s="95">
        <v>-4103593.42</v>
      </c>
      <c r="G476" s="95">
        <v>-2445785.87</v>
      </c>
      <c r="H476" s="95">
        <v>-5647317.4500000002</v>
      </c>
      <c r="I476" s="95">
        <v>-6966062.79</v>
      </c>
      <c r="J476" s="95">
        <v>-5913457.3600000003</v>
      </c>
      <c r="K476" s="95">
        <v>-4353804.7</v>
      </c>
      <c r="L476" s="95">
        <v>-4532787.87</v>
      </c>
      <c r="M476" s="95">
        <v>-8615353.9399999995</v>
      </c>
      <c r="N476" s="95">
        <v>-2028068.47</v>
      </c>
      <c r="O476" s="95">
        <v>-7218036.3499999996</v>
      </c>
      <c r="P476" s="95">
        <v>-3818086.68</v>
      </c>
      <c r="Q476" s="95">
        <v>-4308015.4000000004</v>
      </c>
      <c r="R476" s="95">
        <v>-5251350.78</v>
      </c>
      <c r="S476" s="95">
        <v>-3505343.91</v>
      </c>
      <c r="T476" s="95">
        <v>-3156497.6</v>
      </c>
      <c r="U476" s="95">
        <v>-3560520.43</v>
      </c>
      <c r="V476" s="95">
        <v>-1836107.6</v>
      </c>
      <c r="W476" s="95">
        <v>-11222463.34</v>
      </c>
      <c r="X476" s="95">
        <v>-2564788.75</v>
      </c>
      <c r="Y476" s="95">
        <v>-5000703.97</v>
      </c>
      <c r="Z476" s="95">
        <v>-2880636.84</v>
      </c>
      <c r="AA476" s="95">
        <v>-1890124.36</v>
      </c>
      <c r="AB476" s="95">
        <v>-2755653.59</v>
      </c>
      <c r="AC476" s="95">
        <v>-3214222.86</v>
      </c>
      <c r="AD476" s="95">
        <v>-9990252.4600000009</v>
      </c>
      <c r="AE476" s="95">
        <v>-3450893.23</v>
      </c>
      <c r="AF476" s="95">
        <v>-2567160.4700000002</v>
      </c>
      <c r="AG476" s="95">
        <v>-3053638.66</v>
      </c>
      <c r="AH476" s="95">
        <v>-5266389.2300000004</v>
      </c>
      <c r="AI476" s="95">
        <v>-3065233.94</v>
      </c>
      <c r="AJ476" s="95">
        <v>-2668314.4700000002</v>
      </c>
      <c r="AK476" s="95">
        <v>-15142144.58</v>
      </c>
      <c r="AL476" s="95">
        <v>-3783676.14</v>
      </c>
      <c r="AM476" s="95">
        <v>-3403533.93</v>
      </c>
      <c r="AN476" s="95">
        <v>-7298577.6500000004</v>
      </c>
      <c r="AO476" s="95">
        <v>-5681356.4800000004</v>
      </c>
      <c r="AP476" s="95">
        <v>-4534742.8899999997</v>
      </c>
      <c r="AQ476" s="95">
        <v>-2139609.38</v>
      </c>
      <c r="AR476" s="95">
        <v>-7921056.9299999997</v>
      </c>
      <c r="AS476" s="95">
        <v>-3672586.65</v>
      </c>
      <c r="AT476" s="95">
        <v>-5709809.3899999997</v>
      </c>
      <c r="AU476" s="95">
        <v>-6653670.5999999996</v>
      </c>
      <c r="AV476" s="95">
        <v>-3292555.33</v>
      </c>
      <c r="AW476" s="95">
        <v>-3052695.82</v>
      </c>
      <c r="AX476" s="95">
        <v>-4202906.68</v>
      </c>
      <c r="AY476" s="95">
        <v>-3845560.08</v>
      </c>
      <c r="AZ476" s="95">
        <v>-3315168.79</v>
      </c>
      <c r="BA476" s="95">
        <v>-11671916.390000001</v>
      </c>
      <c r="BB476" s="95">
        <v>-3303899.46</v>
      </c>
      <c r="BC476" s="95">
        <v>-15729954.960000001</v>
      </c>
      <c r="BD476" s="95">
        <v>-7468053.0199999996</v>
      </c>
      <c r="BE476" s="95">
        <v>-3867770.76</v>
      </c>
      <c r="BF476" s="95">
        <v>-2829430.7</v>
      </c>
      <c r="BG476" s="95">
        <v>-7393029</v>
      </c>
      <c r="BH476" s="95">
        <v>-2534995.7999999998</v>
      </c>
      <c r="BI476" s="95">
        <v>-1592700.64</v>
      </c>
      <c r="BJ476" s="95">
        <v>-2426406.0099999998</v>
      </c>
      <c r="BK476" s="95">
        <v>-2349517.96</v>
      </c>
      <c r="BL476" s="95">
        <v>-11564991.529999999</v>
      </c>
      <c r="BM476" s="95">
        <v>-6440335.9699999997</v>
      </c>
      <c r="BN476" s="95">
        <v>-5030707.32</v>
      </c>
      <c r="BO476" s="95">
        <v>-6926198.0700000003</v>
      </c>
      <c r="BP476" s="95">
        <v>-4758304.8899999997</v>
      </c>
      <c r="BQ476" s="95">
        <v>-2826431.74</v>
      </c>
      <c r="BR476" s="121">
        <v>-22261571.600000001</v>
      </c>
      <c r="BS476" s="95">
        <v>-4686303.1399999997</v>
      </c>
      <c r="BT476" s="95">
        <v>-5788318.2800000003</v>
      </c>
      <c r="BU476" s="95">
        <v>-9049609.4399999995</v>
      </c>
      <c r="BV476" s="95">
        <v>-1400897.97</v>
      </c>
      <c r="BW476" s="95">
        <v>-3839525.63</v>
      </c>
      <c r="BX476" s="95">
        <v>-8916322.8200000003</v>
      </c>
      <c r="BY476" s="95">
        <v>-3102780.19</v>
      </c>
      <c r="BZ476" s="95">
        <v>-2663379.87</v>
      </c>
      <c r="CA476" s="95">
        <v>-3955504.12</v>
      </c>
      <c r="CB476" s="95">
        <v>-4420472.18</v>
      </c>
      <c r="CC476" s="95">
        <v>-7564740.7599999998</v>
      </c>
      <c r="CD476" s="95">
        <v>-4366886.03</v>
      </c>
      <c r="CE476" s="95">
        <v>-6829402.6900000004</v>
      </c>
      <c r="CF476" s="95">
        <v>-2392588.04</v>
      </c>
      <c r="CG476" s="95">
        <v>-3091440.71</v>
      </c>
      <c r="CH476" s="95">
        <v>-2179121.96</v>
      </c>
      <c r="CI476" s="95">
        <v>-2426989.96</v>
      </c>
      <c r="CJ476" s="95">
        <v>-7415495.5099999998</v>
      </c>
      <c r="CK476" s="95">
        <v>-1821603.11</v>
      </c>
      <c r="CL476" s="95">
        <v>-1975647.59</v>
      </c>
      <c r="CM476" s="87" t="s">
        <v>498</v>
      </c>
      <c r="CN476" s="87" t="s">
        <v>499</v>
      </c>
      <c r="CO476" s="87" t="s">
        <v>1403</v>
      </c>
      <c r="CP476" s="87" t="s">
        <v>2249</v>
      </c>
      <c r="CQ476" s="87" t="s">
        <v>1408</v>
      </c>
      <c r="CR476" s="87" t="s">
        <v>2388</v>
      </c>
      <c r="CS476" s="87">
        <v>162</v>
      </c>
      <c r="CT476" s="87" t="s">
        <v>1400</v>
      </c>
      <c r="CV476" s="87" t="s">
        <v>2188</v>
      </c>
      <c r="CY476" s="87">
        <v>76</v>
      </c>
    </row>
    <row r="477" spans="1:103" ht="13.2" customHeight="1" x14ac:dyDescent="0.25">
      <c r="A477" s="93" t="s">
        <v>1949</v>
      </c>
      <c r="B477" s="94" t="s">
        <v>1477</v>
      </c>
      <c r="C477" s="95">
        <v>0</v>
      </c>
      <c r="D477" s="95">
        <v>0</v>
      </c>
      <c r="E477" s="95">
        <v>0</v>
      </c>
      <c r="F477" s="95">
        <v>23950</v>
      </c>
      <c r="G477" s="95">
        <v>4740</v>
      </c>
      <c r="H477" s="95">
        <v>3076850</v>
      </c>
      <c r="I477" s="95">
        <v>0</v>
      </c>
      <c r="J477" s="95">
        <v>7385060.5199999996</v>
      </c>
      <c r="K477" s="95">
        <v>0</v>
      </c>
      <c r="L477" s="95">
        <v>95344</v>
      </c>
      <c r="M477" s="95">
        <v>-15850</v>
      </c>
      <c r="N477" s="95">
        <v>0</v>
      </c>
      <c r="O477" s="95">
        <v>0</v>
      </c>
      <c r="P477" s="95">
        <v>0</v>
      </c>
      <c r="Q477" s="95">
        <v>37500</v>
      </c>
      <c r="R477" s="95">
        <v>15688747</v>
      </c>
      <c r="S477" s="95">
        <v>0</v>
      </c>
      <c r="T477" s="95">
        <v>0</v>
      </c>
      <c r="U477" s="95">
        <v>0</v>
      </c>
      <c r="V477" s="95">
        <v>36872.36</v>
      </c>
      <c r="W477" s="95">
        <v>1561404.05</v>
      </c>
      <c r="X477" s="95">
        <v>0</v>
      </c>
      <c r="Y477" s="95">
        <v>8302.44</v>
      </c>
      <c r="Z477" s="95">
        <v>1050</v>
      </c>
      <c r="AA477" s="95">
        <v>0</v>
      </c>
      <c r="AB477" s="95">
        <v>173522.68</v>
      </c>
      <c r="AC477" s="95">
        <v>0</v>
      </c>
      <c r="AD477" s="95">
        <v>8157810</v>
      </c>
      <c r="AE477" s="95">
        <v>0</v>
      </c>
      <c r="AF477" s="95">
        <v>167371.44</v>
      </c>
      <c r="AG477" s="95">
        <v>0</v>
      </c>
      <c r="AH477" s="95">
        <v>0</v>
      </c>
      <c r="AI477" s="95">
        <v>0</v>
      </c>
      <c r="AJ477" s="95">
        <v>0</v>
      </c>
      <c r="AK477" s="95">
        <v>114624.75</v>
      </c>
      <c r="AL477" s="95">
        <v>0</v>
      </c>
      <c r="AM477" s="95">
        <v>0</v>
      </c>
      <c r="AN477" s="95">
        <v>697974</v>
      </c>
      <c r="AO477" s="95">
        <v>0</v>
      </c>
      <c r="AP477" s="95">
        <v>0</v>
      </c>
      <c r="AQ477" s="95">
        <v>0</v>
      </c>
      <c r="AR477" s="95">
        <v>5434450</v>
      </c>
      <c r="AS477" s="95">
        <v>3720</v>
      </c>
      <c r="AT477" s="95">
        <v>0</v>
      </c>
      <c r="AU477" s="95">
        <v>0</v>
      </c>
      <c r="AV477" s="95">
        <v>0</v>
      </c>
      <c r="AW477" s="95">
        <v>0</v>
      </c>
      <c r="AX477" s="95">
        <v>0</v>
      </c>
      <c r="AY477" s="95">
        <v>0</v>
      </c>
      <c r="AZ477" s="95">
        <v>0</v>
      </c>
      <c r="BA477" s="95">
        <v>0</v>
      </c>
      <c r="BB477" s="95">
        <v>0</v>
      </c>
      <c r="BC477" s="95">
        <v>0</v>
      </c>
      <c r="BD477" s="95">
        <v>0</v>
      </c>
      <c r="BE477" s="95">
        <v>0</v>
      </c>
      <c r="BF477" s="95">
        <v>0</v>
      </c>
      <c r="BG477" s="95">
        <v>0</v>
      </c>
      <c r="BH477" s="95">
        <v>-82096.070000000007</v>
      </c>
      <c r="BI477" s="95">
        <v>90300</v>
      </c>
      <c r="BJ477" s="95">
        <v>0</v>
      </c>
      <c r="BK477" s="95">
        <v>3800</v>
      </c>
      <c r="BL477" s="95">
        <v>862661.5</v>
      </c>
      <c r="BM477" s="95">
        <v>0</v>
      </c>
      <c r="BN477" s="95">
        <v>0</v>
      </c>
      <c r="BO477" s="95">
        <v>0</v>
      </c>
      <c r="BP477" s="95">
        <v>0</v>
      </c>
      <c r="BQ477" s="95">
        <v>0</v>
      </c>
      <c r="BR477" s="95">
        <v>0</v>
      </c>
      <c r="BS477" s="95">
        <v>0</v>
      </c>
      <c r="BT477" s="95">
        <v>0</v>
      </c>
      <c r="BU477" s="95">
        <v>0</v>
      </c>
      <c r="BV477" s="95">
        <v>120</v>
      </c>
      <c r="BW477" s="95">
        <v>0</v>
      </c>
      <c r="BX477" s="95">
        <v>0</v>
      </c>
      <c r="BY477" s="95">
        <v>0</v>
      </c>
      <c r="BZ477" s="95">
        <v>0</v>
      </c>
      <c r="CA477" s="95">
        <v>28800</v>
      </c>
      <c r="CB477" s="95">
        <v>500</v>
      </c>
      <c r="CC477" s="95">
        <v>500</v>
      </c>
      <c r="CD477" s="95">
        <v>0</v>
      </c>
      <c r="CE477" s="95">
        <v>0</v>
      </c>
      <c r="CF477" s="95">
        <v>0</v>
      </c>
      <c r="CG477" s="95">
        <v>0</v>
      </c>
      <c r="CH477" s="95">
        <v>46950</v>
      </c>
      <c r="CI477" s="95">
        <v>-21200</v>
      </c>
      <c r="CJ477" s="95">
        <v>23400</v>
      </c>
      <c r="CK477" s="95">
        <v>0</v>
      </c>
      <c r="CL477" s="95">
        <v>9600</v>
      </c>
      <c r="CM477" s="87" t="s">
        <v>1949</v>
      </c>
      <c r="CN477" s="87" t="s">
        <v>1477</v>
      </c>
      <c r="CO477" s="87" t="s">
        <v>1385</v>
      </c>
      <c r="CP477" s="87" t="s">
        <v>2244</v>
      </c>
      <c r="CQ477" s="87" t="s">
        <v>1386</v>
      </c>
      <c r="CR477" s="87" t="s">
        <v>2392</v>
      </c>
      <c r="CS477" s="87">
        <v>11</v>
      </c>
      <c r="CT477" s="87">
        <v>41070</v>
      </c>
      <c r="CV477" s="87" t="s">
        <v>2183</v>
      </c>
      <c r="CY477" s="87">
        <v>77</v>
      </c>
    </row>
    <row r="478" spans="1:103" ht="13.2" customHeight="1" x14ac:dyDescent="0.25">
      <c r="A478" s="93" t="s">
        <v>1950</v>
      </c>
      <c r="B478" s="94" t="s">
        <v>1482</v>
      </c>
      <c r="C478" s="95">
        <v>0</v>
      </c>
      <c r="D478" s="95">
        <v>0</v>
      </c>
      <c r="E478" s="95">
        <v>0</v>
      </c>
      <c r="F478" s="95">
        <v>0</v>
      </c>
      <c r="G478" s="95">
        <v>457503.62</v>
      </c>
      <c r="H478" s="95">
        <v>0</v>
      </c>
      <c r="I478" s="95">
        <v>390</v>
      </c>
      <c r="J478" s="95">
        <v>4318597.2</v>
      </c>
      <c r="K478" s="95">
        <v>0</v>
      </c>
      <c r="L478" s="95">
        <v>0</v>
      </c>
      <c r="M478" s="95">
        <v>484504.98</v>
      </c>
      <c r="N478" s="95">
        <v>0</v>
      </c>
      <c r="O478" s="95">
        <v>0</v>
      </c>
      <c r="P478" s="95">
        <v>0</v>
      </c>
      <c r="Q478" s="95">
        <v>0</v>
      </c>
      <c r="R478" s="95">
        <v>0</v>
      </c>
      <c r="S478" s="95">
        <v>0</v>
      </c>
      <c r="T478" s="95">
        <v>0</v>
      </c>
      <c r="U478" s="95">
        <v>0</v>
      </c>
      <c r="V478" s="95">
        <v>0</v>
      </c>
      <c r="W478" s="95">
        <v>0</v>
      </c>
      <c r="X478" s="95">
        <v>0</v>
      </c>
      <c r="Y478" s="95">
        <v>0</v>
      </c>
      <c r="Z478" s="95">
        <v>8700</v>
      </c>
      <c r="AA478" s="95">
        <v>0</v>
      </c>
      <c r="AB478" s="95">
        <v>0</v>
      </c>
      <c r="AC478" s="95">
        <v>0</v>
      </c>
      <c r="AD478" s="95">
        <v>0</v>
      </c>
      <c r="AE478" s="95">
        <v>3262</v>
      </c>
      <c r="AF478" s="95">
        <v>0</v>
      </c>
      <c r="AG478" s="95">
        <v>0</v>
      </c>
      <c r="AH478" s="95">
        <v>39183</v>
      </c>
      <c r="AI478" s="95">
        <v>0</v>
      </c>
      <c r="AJ478" s="95">
        <v>0</v>
      </c>
      <c r="AK478" s="95">
        <v>0</v>
      </c>
      <c r="AL478" s="95">
        <v>0</v>
      </c>
      <c r="AM478" s="95">
        <v>0</v>
      </c>
      <c r="AN478" s="95">
        <v>0</v>
      </c>
      <c r="AO478" s="95">
        <v>0</v>
      </c>
      <c r="AP478" s="95">
        <v>0</v>
      </c>
      <c r="AQ478" s="95">
        <v>0</v>
      </c>
      <c r="AR478" s="95">
        <v>1350</v>
      </c>
      <c r="AS478" s="95">
        <v>0</v>
      </c>
      <c r="AT478" s="95">
        <v>0</v>
      </c>
      <c r="AU478" s="95">
        <v>0</v>
      </c>
      <c r="AV478" s="95">
        <v>0</v>
      </c>
      <c r="AW478" s="95">
        <v>0</v>
      </c>
      <c r="AX478" s="95">
        <v>0</v>
      </c>
      <c r="AY478" s="95">
        <v>0</v>
      </c>
      <c r="AZ478" s="95">
        <v>0</v>
      </c>
      <c r="BA478" s="95">
        <v>0</v>
      </c>
      <c r="BB478" s="95">
        <v>0</v>
      </c>
      <c r="BC478" s="95">
        <v>0</v>
      </c>
      <c r="BD478" s="95">
        <v>347115.5</v>
      </c>
      <c r="BE478" s="95">
        <v>0</v>
      </c>
      <c r="BF478" s="95">
        <v>0</v>
      </c>
      <c r="BG478" s="95">
        <v>0</v>
      </c>
      <c r="BH478" s="95">
        <v>293207.49</v>
      </c>
      <c r="BI478" s="95">
        <v>223061.78</v>
      </c>
      <c r="BJ478" s="95">
        <v>0</v>
      </c>
      <c r="BK478" s="95">
        <v>0</v>
      </c>
      <c r="BL478" s="95">
        <v>301679.78999999998</v>
      </c>
      <c r="BM478" s="95">
        <v>0</v>
      </c>
      <c r="BN478" s="95">
        <v>0</v>
      </c>
      <c r="BO478" s="95">
        <v>0</v>
      </c>
      <c r="BP478" s="95">
        <v>0</v>
      </c>
      <c r="BQ478" s="95">
        <v>0</v>
      </c>
      <c r="BR478" s="95">
        <v>0</v>
      </c>
      <c r="BS478" s="95">
        <v>0</v>
      </c>
      <c r="BT478" s="95">
        <v>0</v>
      </c>
      <c r="BU478" s="95">
        <v>0</v>
      </c>
      <c r="BV478" s="95">
        <v>0</v>
      </c>
      <c r="BW478" s="95">
        <v>0</v>
      </c>
      <c r="BX478" s="95">
        <v>0</v>
      </c>
      <c r="BY478" s="95">
        <v>0</v>
      </c>
      <c r="BZ478" s="95">
        <v>0</v>
      </c>
      <c r="CA478" s="95">
        <v>0</v>
      </c>
      <c r="CB478" s="95">
        <v>0</v>
      </c>
      <c r="CC478" s="95">
        <v>0</v>
      </c>
      <c r="CD478" s="95">
        <v>323753.2</v>
      </c>
      <c r="CE478" s="95">
        <v>0</v>
      </c>
      <c r="CF478" s="95">
        <v>0</v>
      </c>
      <c r="CG478" s="95">
        <v>0</v>
      </c>
      <c r="CH478" s="95">
        <v>0</v>
      </c>
      <c r="CI478" s="95">
        <v>0</v>
      </c>
      <c r="CJ478" s="95">
        <v>0</v>
      </c>
      <c r="CK478" s="95">
        <v>0</v>
      </c>
      <c r="CL478" s="95">
        <v>562296.21</v>
      </c>
      <c r="CM478" s="87" t="s">
        <v>1950</v>
      </c>
      <c r="CN478" s="87" t="s">
        <v>2215</v>
      </c>
      <c r="CO478" s="87" t="s">
        <v>1385</v>
      </c>
      <c r="CP478" s="87" t="s">
        <v>2244</v>
      </c>
      <c r="CQ478" s="87" t="s">
        <v>1394</v>
      </c>
      <c r="CR478" s="87" t="s">
        <v>2393</v>
      </c>
      <c r="CS478" s="87">
        <v>11</v>
      </c>
      <c r="CT478" s="87">
        <v>42070</v>
      </c>
      <c r="CV478" s="87" t="s">
        <v>2183</v>
      </c>
      <c r="CY478" s="87">
        <v>78</v>
      </c>
    </row>
    <row r="479" spans="1:103" s="92" customFormat="1" ht="13.2" customHeight="1" x14ac:dyDescent="0.25">
      <c r="A479" s="89" t="s">
        <v>2311</v>
      </c>
      <c r="B479" s="90" t="s">
        <v>2312</v>
      </c>
      <c r="C479" s="91">
        <v>0</v>
      </c>
      <c r="D479" s="91">
        <v>-411699.35</v>
      </c>
      <c r="E479" s="91">
        <v>0</v>
      </c>
      <c r="F479" s="91">
        <v>0</v>
      </c>
      <c r="G479" s="91">
        <v>-1217498.1499999999</v>
      </c>
      <c r="H479" s="91">
        <v>0</v>
      </c>
      <c r="I479" s="91">
        <v>0</v>
      </c>
      <c r="J479" s="91">
        <v>0</v>
      </c>
      <c r="K479" s="91">
        <v>0</v>
      </c>
      <c r="L479" s="91">
        <v>0</v>
      </c>
      <c r="M479" s="91">
        <v>0</v>
      </c>
      <c r="N479" s="91">
        <v>0</v>
      </c>
      <c r="O479" s="91">
        <v>0</v>
      </c>
      <c r="P479" s="91">
        <v>0</v>
      </c>
      <c r="Q479" s="91">
        <v>0</v>
      </c>
      <c r="R479" s="91">
        <v>0</v>
      </c>
      <c r="S479" s="91">
        <v>0</v>
      </c>
      <c r="T479" s="91">
        <v>0</v>
      </c>
      <c r="U479" s="91">
        <v>0</v>
      </c>
      <c r="V479" s="91">
        <v>0</v>
      </c>
      <c r="W479" s="91">
        <v>0</v>
      </c>
      <c r="X479" s="91">
        <v>0</v>
      </c>
      <c r="Y479" s="91">
        <v>0</v>
      </c>
      <c r="Z479" s="91">
        <v>0</v>
      </c>
      <c r="AA479" s="91">
        <v>0</v>
      </c>
      <c r="AB479" s="91">
        <v>0</v>
      </c>
      <c r="AC479" s="91">
        <v>0</v>
      </c>
      <c r="AD479" s="91">
        <v>0</v>
      </c>
      <c r="AE479" s="91">
        <v>0</v>
      </c>
      <c r="AF479" s="91">
        <v>0</v>
      </c>
      <c r="AG479" s="91">
        <v>0</v>
      </c>
      <c r="AH479" s="91">
        <v>0</v>
      </c>
      <c r="AI479" s="91">
        <v>0</v>
      </c>
      <c r="AJ479" s="91">
        <v>0</v>
      </c>
      <c r="AK479" s="91">
        <v>0</v>
      </c>
      <c r="AL479" s="91">
        <v>0</v>
      </c>
      <c r="AM479" s="91">
        <v>0</v>
      </c>
      <c r="AN479" s="91">
        <v>0</v>
      </c>
      <c r="AO479" s="91">
        <v>-2982.46</v>
      </c>
      <c r="AP479" s="91">
        <v>0</v>
      </c>
      <c r="AQ479" s="91">
        <v>0</v>
      </c>
      <c r="AR479" s="91">
        <v>0</v>
      </c>
      <c r="AS479" s="91">
        <v>-477652.75</v>
      </c>
      <c r="AT479" s="91">
        <v>0</v>
      </c>
      <c r="AU479" s="91">
        <v>0</v>
      </c>
      <c r="AV479" s="91">
        <v>0</v>
      </c>
      <c r="AW479" s="91">
        <v>0</v>
      </c>
      <c r="AX479" s="91">
        <v>0</v>
      </c>
      <c r="AY479" s="91">
        <v>0</v>
      </c>
      <c r="AZ479" s="91">
        <v>0</v>
      </c>
      <c r="BA479" s="91">
        <v>0</v>
      </c>
      <c r="BB479" s="91">
        <v>0</v>
      </c>
      <c r="BC479" s="91">
        <v>0</v>
      </c>
      <c r="BD479" s="91">
        <v>-8325.15</v>
      </c>
      <c r="BE479" s="91">
        <v>0</v>
      </c>
      <c r="BF479" s="91">
        <v>-6671</v>
      </c>
      <c r="BG479" s="91">
        <v>0</v>
      </c>
      <c r="BH479" s="91">
        <v>0</v>
      </c>
      <c r="BI479" s="91">
        <v>0</v>
      </c>
      <c r="BJ479" s="91">
        <v>0</v>
      </c>
      <c r="BK479" s="91">
        <v>0</v>
      </c>
      <c r="BL479" s="91">
        <v>-65084.27</v>
      </c>
      <c r="BM479" s="91">
        <v>0</v>
      </c>
      <c r="BN479" s="91">
        <v>0</v>
      </c>
      <c r="BO479" s="91">
        <v>0</v>
      </c>
      <c r="BP479" s="91">
        <v>-113467.14</v>
      </c>
      <c r="BQ479" s="91">
        <v>0</v>
      </c>
      <c r="BR479" s="91">
        <v>0</v>
      </c>
      <c r="BS479" s="91">
        <v>0</v>
      </c>
      <c r="BT479" s="91">
        <v>0</v>
      </c>
      <c r="BU479" s="91">
        <v>0</v>
      </c>
      <c r="BV479" s="91">
        <v>0</v>
      </c>
      <c r="BW479" s="91">
        <v>0</v>
      </c>
      <c r="BX479" s="91">
        <v>0</v>
      </c>
      <c r="BY479" s="91">
        <v>0</v>
      </c>
      <c r="BZ479" s="91">
        <v>0</v>
      </c>
      <c r="CA479" s="91">
        <v>0</v>
      </c>
      <c r="CB479" s="91">
        <v>0</v>
      </c>
      <c r="CC479" s="91">
        <v>0</v>
      </c>
      <c r="CD479" s="91">
        <v>0</v>
      </c>
      <c r="CE479" s="91">
        <v>0</v>
      </c>
      <c r="CF479" s="91">
        <v>0</v>
      </c>
      <c r="CG479" s="91">
        <v>0</v>
      </c>
      <c r="CH479" s="91">
        <v>0</v>
      </c>
      <c r="CI479" s="91">
        <v>0</v>
      </c>
      <c r="CJ479" s="91">
        <v>0</v>
      </c>
      <c r="CK479" s="91">
        <v>0</v>
      </c>
      <c r="CL479" s="91">
        <v>0</v>
      </c>
      <c r="CM479" s="92" t="s">
        <v>2311</v>
      </c>
      <c r="CN479" s="92" t="s">
        <v>2312</v>
      </c>
      <c r="CO479" s="92" t="s">
        <v>1385</v>
      </c>
      <c r="CP479" s="92" t="s">
        <v>2244</v>
      </c>
      <c r="CQ479" s="92" t="s">
        <v>2356</v>
      </c>
      <c r="CR479" s="92" t="s">
        <v>2378</v>
      </c>
      <c r="CS479" s="92">
        <v>11</v>
      </c>
      <c r="CV479" s="92" t="s">
        <v>2183</v>
      </c>
      <c r="CX479" s="92" t="s">
        <v>2394</v>
      </c>
      <c r="CY479" s="92">
        <v>79</v>
      </c>
    </row>
    <row r="480" spans="1:103" s="92" customFormat="1" ht="13.2" customHeight="1" x14ac:dyDescent="0.25">
      <c r="A480" s="89" t="s">
        <v>2313</v>
      </c>
      <c r="B480" s="90" t="s">
        <v>2314</v>
      </c>
      <c r="C480" s="91">
        <v>0</v>
      </c>
      <c r="D480" s="91">
        <v>531724.71</v>
      </c>
      <c r="E480" s="91">
        <v>0</v>
      </c>
      <c r="F480" s="91">
        <v>0</v>
      </c>
      <c r="G480" s="91">
        <v>157201.79999999999</v>
      </c>
      <c r="H480" s="91">
        <v>0</v>
      </c>
      <c r="I480" s="91">
        <v>0</v>
      </c>
      <c r="J480" s="91">
        <v>0</v>
      </c>
      <c r="K480" s="91">
        <v>0</v>
      </c>
      <c r="L480" s="91">
        <v>0</v>
      </c>
      <c r="M480" s="91">
        <v>0</v>
      </c>
      <c r="N480" s="91">
        <v>0</v>
      </c>
      <c r="O480" s="91">
        <v>0</v>
      </c>
      <c r="P480" s="91">
        <v>0</v>
      </c>
      <c r="Q480" s="91">
        <v>0</v>
      </c>
      <c r="R480" s="91">
        <v>0</v>
      </c>
      <c r="S480" s="91">
        <v>0</v>
      </c>
      <c r="T480" s="91">
        <v>0</v>
      </c>
      <c r="U480" s="91">
        <v>0</v>
      </c>
      <c r="V480" s="91">
        <v>0</v>
      </c>
      <c r="W480" s="91">
        <v>0</v>
      </c>
      <c r="X480" s="91">
        <v>0</v>
      </c>
      <c r="Y480" s="91">
        <v>0</v>
      </c>
      <c r="Z480" s="91">
        <v>0</v>
      </c>
      <c r="AA480" s="91">
        <v>0</v>
      </c>
      <c r="AB480" s="91">
        <v>0</v>
      </c>
      <c r="AC480" s="91">
        <v>0</v>
      </c>
      <c r="AD480" s="91">
        <v>0</v>
      </c>
      <c r="AE480" s="91">
        <v>0</v>
      </c>
      <c r="AF480" s="91">
        <v>0</v>
      </c>
      <c r="AG480" s="91">
        <v>0</v>
      </c>
      <c r="AH480" s="91">
        <v>0</v>
      </c>
      <c r="AI480" s="91">
        <v>0</v>
      </c>
      <c r="AJ480" s="91">
        <v>0</v>
      </c>
      <c r="AK480" s="91">
        <v>0</v>
      </c>
      <c r="AL480" s="91">
        <v>0</v>
      </c>
      <c r="AM480" s="91">
        <v>0</v>
      </c>
      <c r="AN480" s="91">
        <v>0</v>
      </c>
      <c r="AO480" s="91">
        <v>0</v>
      </c>
      <c r="AP480" s="91">
        <v>0</v>
      </c>
      <c r="AQ480" s="91">
        <v>0</v>
      </c>
      <c r="AR480" s="91">
        <v>0</v>
      </c>
      <c r="AS480" s="91">
        <v>1671370.79</v>
      </c>
      <c r="AT480" s="91">
        <v>0</v>
      </c>
      <c r="AU480" s="91">
        <v>0</v>
      </c>
      <c r="AV480" s="91">
        <v>0</v>
      </c>
      <c r="AW480" s="91">
        <v>0</v>
      </c>
      <c r="AX480" s="91">
        <v>0</v>
      </c>
      <c r="AY480" s="91">
        <v>0</v>
      </c>
      <c r="AZ480" s="91">
        <v>0</v>
      </c>
      <c r="BA480" s="91">
        <v>0</v>
      </c>
      <c r="BB480" s="91">
        <v>0</v>
      </c>
      <c r="BC480" s="91">
        <v>0</v>
      </c>
      <c r="BD480" s="91">
        <v>0</v>
      </c>
      <c r="BE480" s="91">
        <v>0</v>
      </c>
      <c r="BF480" s="91">
        <v>234000</v>
      </c>
      <c r="BG480" s="91">
        <v>0</v>
      </c>
      <c r="BH480" s="91">
        <v>26199.49</v>
      </c>
      <c r="BI480" s="91">
        <v>0</v>
      </c>
      <c r="BJ480" s="91">
        <v>0</v>
      </c>
      <c r="BK480" s="91">
        <v>0</v>
      </c>
      <c r="BL480" s="91">
        <v>0</v>
      </c>
      <c r="BM480" s="91">
        <v>0</v>
      </c>
      <c r="BN480" s="91">
        <v>0</v>
      </c>
      <c r="BO480" s="91">
        <v>0</v>
      </c>
      <c r="BP480" s="91">
        <v>9433.94</v>
      </c>
      <c r="BQ480" s="91">
        <v>0</v>
      </c>
      <c r="BR480" s="91">
        <v>0</v>
      </c>
      <c r="BS480" s="91">
        <v>0</v>
      </c>
      <c r="BT480" s="91">
        <v>0</v>
      </c>
      <c r="BU480" s="91">
        <v>0</v>
      </c>
      <c r="BV480" s="91">
        <v>0</v>
      </c>
      <c r="BW480" s="91">
        <v>0</v>
      </c>
      <c r="BX480" s="91">
        <v>0</v>
      </c>
      <c r="BY480" s="91">
        <v>0</v>
      </c>
      <c r="BZ480" s="91">
        <v>0</v>
      </c>
      <c r="CA480" s="91">
        <v>0</v>
      </c>
      <c r="CB480" s="91">
        <v>0</v>
      </c>
      <c r="CC480" s="91">
        <v>0</v>
      </c>
      <c r="CD480" s="91">
        <v>0</v>
      </c>
      <c r="CE480" s="91">
        <v>0</v>
      </c>
      <c r="CF480" s="91">
        <v>0</v>
      </c>
      <c r="CG480" s="91">
        <v>0</v>
      </c>
      <c r="CH480" s="91">
        <v>0</v>
      </c>
      <c r="CI480" s="91">
        <v>0</v>
      </c>
      <c r="CJ480" s="91">
        <v>0</v>
      </c>
      <c r="CK480" s="91">
        <v>0</v>
      </c>
      <c r="CL480" s="91">
        <v>0</v>
      </c>
      <c r="CM480" s="92" t="s">
        <v>2313</v>
      </c>
      <c r="CN480" s="92" t="s">
        <v>2314</v>
      </c>
      <c r="CO480" s="92" t="s">
        <v>1385</v>
      </c>
      <c r="CP480" s="92" t="s">
        <v>2244</v>
      </c>
      <c r="CQ480" s="92" t="s">
        <v>2356</v>
      </c>
      <c r="CR480" s="92" t="s">
        <v>2378</v>
      </c>
      <c r="CS480" s="92">
        <v>11</v>
      </c>
      <c r="CV480" s="92" t="s">
        <v>2183</v>
      </c>
      <c r="CX480" s="92" t="s">
        <v>2394</v>
      </c>
      <c r="CY480" s="92">
        <v>80</v>
      </c>
    </row>
    <row r="481" spans="1:103" ht="13.2" customHeight="1" x14ac:dyDescent="0.25">
      <c r="A481" s="93" t="s">
        <v>500</v>
      </c>
      <c r="B481" s="94" t="s">
        <v>501</v>
      </c>
      <c r="C481" s="95">
        <v>8558547.6699999999</v>
      </c>
      <c r="D481" s="95">
        <v>0</v>
      </c>
      <c r="E481" s="95">
        <v>600718.31000000006</v>
      </c>
      <c r="F481" s="95">
        <v>0</v>
      </c>
      <c r="G481" s="95">
        <v>0</v>
      </c>
      <c r="H481" s="95">
        <v>0</v>
      </c>
      <c r="I481" s="95">
        <v>226271.83</v>
      </c>
      <c r="J481" s="95">
        <v>0</v>
      </c>
      <c r="K481" s="95">
        <v>62691.8</v>
      </c>
      <c r="L481" s="95">
        <v>0</v>
      </c>
      <c r="M481" s="95">
        <v>0</v>
      </c>
      <c r="N481" s="95">
        <v>0</v>
      </c>
      <c r="O481" s="95">
        <v>0</v>
      </c>
      <c r="P481" s="95">
        <v>0</v>
      </c>
      <c r="Q481" s="95">
        <v>0</v>
      </c>
      <c r="R481" s="95">
        <v>56396.4</v>
      </c>
      <c r="S481" s="95">
        <v>78246.5</v>
      </c>
      <c r="T481" s="95">
        <v>0</v>
      </c>
      <c r="U481" s="95">
        <v>45919.37</v>
      </c>
      <c r="V481" s="95">
        <v>0</v>
      </c>
      <c r="W481" s="95">
        <v>17096720.440000001</v>
      </c>
      <c r="X481" s="95">
        <v>31335.98</v>
      </c>
      <c r="Y481" s="95">
        <v>0</v>
      </c>
      <c r="Z481" s="95">
        <v>31938</v>
      </c>
      <c r="AA481" s="95">
        <v>0</v>
      </c>
      <c r="AB481" s="95">
        <v>0</v>
      </c>
      <c r="AC481" s="95">
        <v>0</v>
      </c>
      <c r="AD481" s="95">
        <v>0</v>
      </c>
      <c r="AE481" s="95">
        <v>0</v>
      </c>
      <c r="AF481" s="95">
        <v>0</v>
      </c>
      <c r="AG481" s="95">
        <v>0</v>
      </c>
      <c r="AH481" s="95">
        <v>0</v>
      </c>
      <c r="AI481" s="95">
        <v>0</v>
      </c>
      <c r="AJ481" s="95">
        <v>0</v>
      </c>
      <c r="AK481" s="95">
        <v>8857084.8499999996</v>
      </c>
      <c r="AL481" s="95">
        <v>0</v>
      </c>
      <c r="AM481" s="95">
        <v>0</v>
      </c>
      <c r="AN481" s="95">
        <v>0</v>
      </c>
      <c r="AO481" s="95">
        <v>0</v>
      </c>
      <c r="AP481" s="95">
        <v>18926.29</v>
      </c>
      <c r="AQ481" s="95">
        <v>39849.11</v>
      </c>
      <c r="AR481" s="95">
        <v>0</v>
      </c>
      <c r="AS481" s="95">
        <v>0</v>
      </c>
      <c r="AT481" s="95">
        <v>0</v>
      </c>
      <c r="AU481" s="95">
        <v>0</v>
      </c>
      <c r="AV481" s="95">
        <v>0</v>
      </c>
      <c r="AW481" s="95">
        <v>0</v>
      </c>
      <c r="AX481" s="95">
        <v>0</v>
      </c>
      <c r="AY481" s="95">
        <v>0</v>
      </c>
      <c r="AZ481" s="95">
        <v>0</v>
      </c>
      <c r="BA481" s="95">
        <v>0</v>
      </c>
      <c r="BB481" s="95">
        <v>0</v>
      </c>
      <c r="BC481" s="95">
        <v>4012592.38</v>
      </c>
      <c r="BD481" s="95">
        <v>0</v>
      </c>
      <c r="BE481" s="95">
        <v>0</v>
      </c>
      <c r="BF481" s="95">
        <v>0</v>
      </c>
      <c r="BG481" s="95">
        <v>1224518</v>
      </c>
      <c r="BH481" s="95">
        <v>0</v>
      </c>
      <c r="BI481" s="95">
        <v>0</v>
      </c>
      <c r="BJ481" s="95">
        <v>0</v>
      </c>
      <c r="BK481" s="95">
        <v>0</v>
      </c>
      <c r="BL481" s="95">
        <v>1493665.54</v>
      </c>
      <c r="BM481" s="95">
        <v>0</v>
      </c>
      <c r="BN481" s="95">
        <v>0</v>
      </c>
      <c r="BO481" s="95">
        <v>19341</v>
      </c>
      <c r="BP481" s="95">
        <v>421125</v>
      </c>
      <c r="BQ481" s="95">
        <v>0</v>
      </c>
      <c r="BR481" s="95">
        <v>2567391.73</v>
      </c>
      <c r="BS481" s="95">
        <v>0</v>
      </c>
      <c r="BT481" s="95">
        <v>208447.12</v>
      </c>
      <c r="BU481" s="95">
        <v>602378.82999999996</v>
      </c>
      <c r="BV481" s="95">
        <v>0</v>
      </c>
      <c r="BW481" s="95">
        <v>0</v>
      </c>
      <c r="BX481" s="95">
        <v>0</v>
      </c>
      <c r="BY481" s="95">
        <v>0</v>
      </c>
      <c r="BZ481" s="95">
        <v>0</v>
      </c>
      <c r="CA481" s="95">
        <v>0</v>
      </c>
      <c r="CB481" s="95">
        <v>146252.4</v>
      </c>
      <c r="CC481" s="95">
        <v>0</v>
      </c>
      <c r="CD481" s="95">
        <v>0</v>
      </c>
      <c r="CE481" s="95">
        <v>291378.2</v>
      </c>
      <c r="CF481" s="95">
        <v>322092.59999999998</v>
      </c>
      <c r="CG481" s="95">
        <v>71807</v>
      </c>
      <c r="CH481" s="95">
        <v>0</v>
      </c>
      <c r="CI481" s="95">
        <v>19369</v>
      </c>
      <c r="CJ481" s="95">
        <v>278099.14</v>
      </c>
      <c r="CK481" s="95">
        <v>0</v>
      </c>
      <c r="CL481" s="95">
        <v>0</v>
      </c>
      <c r="CM481" s="87" t="s">
        <v>500</v>
      </c>
      <c r="CN481" s="87" t="s">
        <v>501</v>
      </c>
      <c r="CO481" s="87" t="s">
        <v>1410</v>
      </c>
      <c r="CP481" s="87" t="s">
        <v>2251</v>
      </c>
      <c r="CQ481" s="87" t="s">
        <v>1409</v>
      </c>
      <c r="CR481" s="87" t="s">
        <v>2395</v>
      </c>
      <c r="CS481" s="87">
        <v>4</v>
      </c>
      <c r="CT481" s="87" t="s">
        <v>1408</v>
      </c>
      <c r="CV481" s="87" t="s">
        <v>2190</v>
      </c>
      <c r="CY481" s="87">
        <v>81</v>
      </c>
    </row>
    <row r="482" spans="1:103" ht="13.2" customHeight="1" x14ac:dyDescent="0.25">
      <c r="A482" s="93" t="s">
        <v>502</v>
      </c>
      <c r="B482" s="94" t="s">
        <v>503</v>
      </c>
      <c r="C482" s="95">
        <v>5408028.6500000004</v>
      </c>
      <c r="D482" s="95">
        <v>168043.25</v>
      </c>
      <c r="E482" s="95">
        <v>376467.5</v>
      </c>
      <c r="F482" s="95">
        <v>284237.75</v>
      </c>
      <c r="G482" s="95">
        <v>159445</v>
      </c>
      <c r="H482" s="95">
        <v>385593</v>
      </c>
      <c r="I482" s="95">
        <v>249131.75</v>
      </c>
      <c r="J482" s="95">
        <v>435335.4</v>
      </c>
      <c r="K482" s="95">
        <v>193049.86</v>
      </c>
      <c r="L482" s="95">
        <v>270902.5</v>
      </c>
      <c r="M482" s="95">
        <v>891949.5</v>
      </c>
      <c r="N482" s="95">
        <v>86801.84</v>
      </c>
      <c r="O482" s="95">
        <v>3186038.5</v>
      </c>
      <c r="P482" s="95">
        <v>402145.37</v>
      </c>
      <c r="Q482" s="95">
        <v>303050.5</v>
      </c>
      <c r="R482" s="95">
        <v>776441</v>
      </c>
      <c r="S482" s="95">
        <v>665204.25</v>
      </c>
      <c r="T482" s="95">
        <v>354858.29</v>
      </c>
      <c r="U482" s="95">
        <v>316503</v>
      </c>
      <c r="V482" s="95">
        <v>203991</v>
      </c>
      <c r="W482" s="95">
        <v>7947698.7400000002</v>
      </c>
      <c r="X482" s="95">
        <v>272998.5</v>
      </c>
      <c r="Y482" s="95">
        <v>676343.95</v>
      </c>
      <c r="Z482" s="95">
        <v>283841.05</v>
      </c>
      <c r="AA482" s="95">
        <v>202078.55</v>
      </c>
      <c r="AB482" s="95">
        <v>325466.5</v>
      </c>
      <c r="AC482" s="95">
        <v>201600</v>
      </c>
      <c r="AD482" s="95">
        <v>1015328</v>
      </c>
      <c r="AE482" s="95">
        <v>207331</v>
      </c>
      <c r="AF482" s="95">
        <v>243540.8</v>
      </c>
      <c r="AG482" s="95">
        <v>214638</v>
      </c>
      <c r="AH482" s="95">
        <v>747213.55</v>
      </c>
      <c r="AI482" s="95">
        <v>352632</v>
      </c>
      <c r="AJ482" s="95">
        <v>143672.25</v>
      </c>
      <c r="AK482" s="95">
        <v>18516735.539999999</v>
      </c>
      <c r="AL482" s="95">
        <v>338650</v>
      </c>
      <c r="AM482" s="95">
        <v>278650.5</v>
      </c>
      <c r="AN482" s="95">
        <v>649296</v>
      </c>
      <c r="AO482" s="95">
        <v>786888</v>
      </c>
      <c r="AP482" s="95">
        <v>306866</v>
      </c>
      <c r="AQ482" s="95">
        <v>137506</v>
      </c>
      <c r="AR482" s="95">
        <v>5695484.7199999997</v>
      </c>
      <c r="AS482" s="95">
        <v>362650.27</v>
      </c>
      <c r="AT482" s="95">
        <v>893807.75</v>
      </c>
      <c r="AU482" s="95">
        <v>553384.41</v>
      </c>
      <c r="AV482" s="95">
        <v>257679</v>
      </c>
      <c r="AW482" s="95">
        <v>192680.25</v>
      </c>
      <c r="AX482" s="95">
        <v>330368.98</v>
      </c>
      <c r="AY482" s="95">
        <v>271365</v>
      </c>
      <c r="AZ482" s="95">
        <v>388002</v>
      </c>
      <c r="BA482" s="95">
        <v>2140040.7599999998</v>
      </c>
      <c r="BB482" s="95">
        <v>205997</v>
      </c>
      <c r="BC482" s="95">
        <v>10407289.5</v>
      </c>
      <c r="BD482" s="95">
        <v>1241075.3</v>
      </c>
      <c r="BE482" s="95">
        <v>358000.75</v>
      </c>
      <c r="BF482" s="95">
        <v>217406.6</v>
      </c>
      <c r="BG482" s="95">
        <v>1700902.5</v>
      </c>
      <c r="BH482" s="95">
        <v>261790</v>
      </c>
      <c r="BI482" s="95">
        <v>94639.2</v>
      </c>
      <c r="BJ482" s="95">
        <v>242438.5</v>
      </c>
      <c r="BK482" s="95">
        <v>328594.5</v>
      </c>
      <c r="BL482" s="95">
        <v>5659333.75</v>
      </c>
      <c r="BM482" s="95">
        <v>614233</v>
      </c>
      <c r="BN482" s="95">
        <v>574143.4</v>
      </c>
      <c r="BO482" s="95">
        <v>605871.5</v>
      </c>
      <c r="BP482" s="95">
        <v>356907</v>
      </c>
      <c r="BQ482" s="95">
        <v>383477</v>
      </c>
      <c r="BR482" s="121">
        <v>25745290.07</v>
      </c>
      <c r="BS482" s="121">
        <v>820823.4</v>
      </c>
      <c r="BT482" s="95">
        <v>477327.95</v>
      </c>
      <c r="BU482" s="121">
        <v>2425514</v>
      </c>
      <c r="BV482" s="95">
        <v>136401</v>
      </c>
      <c r="BW482" s="95">
        <v>290643.5</v>
      </c>
      <c r="BX482" s="121">
        <v>1406428.48</v>
      </c>
      <c r="BY482" s="95">
        <v>252636.05</v>
      </c>
      <c r="BZ482" s="95">
        <v>295826</v>
      </c>
      <c r="CA482" s="95">
        <v>446475</v>
      </c>
      <c r="CB482" s="95">
        <v>430147</v>
      </c>
      <c r="CC482" s="121">
        <v>935858.25</v>
      </c>
      <c r="CD482" s="95">
        <v>420387</v>
      </c>
      <c r="CE482" s="95">
        <v>952112.16</v>
      </c>
      <c r="CF482" s="95">
        <v>156622</v>
      </c>
      <c r="CG482" s="95">
        <v>246507</v>
      </c>
      <c r="CH482" s="95">
        <v>123430</v>
      </c>
      <c r="CI482" s="95">
        <v>192116</v>
      </c>
      <c r="CJ482" s="121">
        <v>1072104.5</v>
      </c>
      <c r="CK482" s="95">
        <v>331223</v>
      </c>
      <c r="CL482" s="121">
        <v>254609</v>
      </c>
      <c r="CM482" s="87" t="s">
        <v>502</v>
      </c>
      <c r="CN482" s="87" t="s">
        <v>503</v>
      </c>
      <c r="CO482" s="87" t="s">
        <v>1410</v>
      </c>
      <c r="CP482" s="87" t="s">
        <v>2251</v>
      </c>
      <c r="CQ482" s="87" t="s">
        <v>1411</v>
      </c>
      <c r="CR482" s="87" t="s">
        <v>2396</v>
      </c>
      <c r="CS482" s="87">
        <v>4</v>
      </c>
      <c r="CT482" s="87" t="s">
        <v>1408</v>
      </c>
      <c r="CV482" s="87" t="s">
        <v>2190</v>
      </c>
      <c r="CY482" s="87">
        <v>82</v>
      </c>
    </row>
    <row r="483" spans="1:103" ht="13.2" customHeight="1" x14ac:dyDescent="0.25">
      <c r="A483" s="93" t="s">
        <v>504</v>
      </c>
      <c r="B483" s="94" t="s">
        <v>505</v>
      </c>
      <c r="C483" s="95">
        <v>4543884.55</v>
      </c>
      <c r="D483" s="95">
        <v>66274.600000000006</v>
      </c>
      <c r="E483" s="95">
        <v>121914</v>
      </c>
      <c r="F483" s="95">
        <v>9438.5</v>
      </c>
      <c r="G483" s="95">
        <v>92007</v>
      </c>
      <c r="H483" s="95">
        <v>99967</v>
      </c>
      <c r="I483" s="95">
        <v>26410.75</v>
      </c>
      <c r="J483" s="95">
        <v>153054.25</v>
      </c>
      <c r="K483" s="95">
        <v>55761.11</v>
      </c>
      <c r="L483" s="95">
        <v>82348.679999999993</v>
      </c>
      <c r="M483" s="95">
        <v>1019298.5</v>
      </c>
      <c r="N483" s="95">
        <v>12048.5</v>
      </c>
      <c r="O483" s="95">
        <v>3153844</v>
      </c>
      <c r="P483" s="95">
        <v>127673.38</v>
      </c>
      <c r="Q483" s="95">
        <v>161365.5</v>
      </c>
      <c r="R483" s="95">
        <v>350591.75</v>
      </c>
      <c r="S483" s="95">
        <v>82414.5</v>
      </c>
      <c r="T483" s="95">
        <v>87616</v>
      </c>
      <c r="U483" s="95">
        <v>110119.5</v>
      </c>
      <c r="V483" s="95">
        <v>20827</v>
      </c>
      <c r="W483" s="95">
        <v>6368646.7800000003</v>
      </c>
      <c r="X483" s="95">
        <v>96344.25</v>
      </c>
      <c r="Y483" s="95">
        <v>197801.25</v>
      </c>
      <c r="Z483" s="95">
        <v>80391.539999999994</v>
      </c>
      <c r="AA483" s="95">
        <v>29147.25</v>
      </c>
      <c r="AB483" s="95">
        <v>99139.5</v>
      </c>
      <c r="AC483" s="95">
        <v>48913</v>
      </c>
      <c r="AD483" s="95">
        <v>559037</v>
      </c>
      <c r="AE483" s="95">
        <v>76287</v>
      </c>
      <c r="AF483" s="95">
        <v>110015.48</v>
      </c>
      <c r="AG483" s="95">
        <v>35827</v>
      </c>
      <c r="AH483" s="95">
        <v>336213.16</v>
      </c>
      <c r="AI483" s="95">
        <v>82312</v>
      </c>
      <c r="AJ483" s="95">
        <v>25573.25</v>
      </c>
      <c r="AK483" s="95">
        <v>18446102.460000001</v>
      </c>
      <c r="AL483" s="95">
        <v>45559</v>
      </c>
      <c r="AM483" s="95">
        <v>130880</v>
      </c>
      <c r="AN483" s="95">
        <v>427744.65</v>
      </c>
      <c r="AO483" s="95">
        <v>477787</v>
      </c>
      <c r="AP483" s="95">
        <v>105687</v>
      </c>
      <c r="AQ483" s="95">
        <v>1878.5</v>
      </c>
      <c r="AR483" s="95">
        <v>3683441.33</v>
      </c>
      <c r="AS483" s="95">
        <v>125584</v>
      </c>
      <c r="AT483" s="95">
        <v>149390</v>
      </c>
      <c r="AU483" s="95">
        <v>216962.78</v>
      </c>
      <c r="AV483" s="95">
        <v>65930</v>
      </c>
      <c r="AW483" s="95">
        <v>189304.75</v>
      </c>
      <c r="AX483" s="95">
        <v>87647.33</v>
      </c>
      <c r="AY483" s="95">
        <v>31177</v>
      </c>
      <c r="AZ483" s="95">
        <v>48603</v>
      </c>
      <c r="BA483" s="95">
        <v>2092905.25</v>
      </c>
      <c r="BB483" s="95">
        <v>166085.5</v>
      </c>
      <c r="BC483" s="95">
        <v>11422170.75</v>
      </c>
      <c r="BD483" s="95">
        <v>953768.65</v>
      </c>
      <c r="BE483" s="95">
        <v>62125.75</v>
      </c>
      <c r="BF483" s="95">
        <v>86929.22</v>
      </c>
      <c r="BG483" s="95">
        <v>2754343.5</v>
      </c>
      <c r="BH483" s="95">
        <v>119800.5</v>
      </c>
      <c r="BI483" s="95">
        <v>14109.22</v>
      </c>
      <c r="BJ483" s="95">
        <v>17857</v>
      </c>
      <c r="BK483" s="95">
        <v>56815.5</v>
      </c>
      <c r="BL483" s="95">
        <v>4070708.75</v>
      </c>
      <c r="BM483" s="95">
        <v>239705</v>
      </c>
      <c r="BN483" s="95">
        <v>180801.5</v>
      </c>
      <c r="BO483" s="95">
        <v>223441</v>
      </c>
      <c r="BP483" s="95">
        <v>133685</v>
      </c>
      <c r="BQ483" s="95">
        <v>96990</v>
      </c>
      <c r="BR483" s="95">
        <v>25235646.5</v>
      </c>
      <c r="BS483" s="95">
        <v>149945</v>
      </c>
      <c r="BT483" s="95">
        <v>168010.45</v>
      </c>
      <c r="BU483" s="95">
        <v>2912058</v>
      </c>
      <c r="BV483" s="95">
        <v>0</v>
      </c>
      <c r="BW483" s="95">
        <v>60914.5</v>
      </c>
      <c r="BX483" s="95">
        <v>671290.6</v>
      </c>
      <c r="BY483" s="95">
        <v>21086.5</v>
      </c>
      <c r="BZ483" s="95">
        <v>16137</v>
      </c>
      <c r="CA483" s="95">
        <v>147382</v>
      </c>
      <c r="CB483" s="95">
        <v>96350</v>
      </c>
      <c r="CC483" s="95">
        <v>655503.4</v>
      </c>
      <c r="CD483" s="95">
        <v>207653</v>
      </c>
      <c r="CE483" s="95">
        <v>394968.9</v>
      </c>
      <c r="CF483" s="95">
        <v>47014</v>
      </c>
      <c r="CG483" s="95">
        <v>63216.800000000003</v>
      </c>
      <c r="CH483" s="95">
        <v>40072</v>
      </c>
      <c r="CI483" s="95">
        <v>79713</v>
      </c>
      <c r="CJ483" s="95">
        <v>636728</v>
      </c>
      <c r="CK483" s="95">
        <v>46588</v>
      </c>
      <c r="CL483" s="95">
        <v>61949.5</v>
      </c>
      <c r="CM483" s="87" t="s">
        <v>504</v>
      </c>
      <c r="CN483" s="87" t="s">
        <v>505</v>
      </c>
      <c r="CO483" s="87" t="s">
        <v>1410</v>
      </c>
      <c r="CP483" s="87" t="s">
        <v>2251</v>
      </c>
      <c r="CQ483" s="87" t="s">
        <v>1412</v>
      </c>
      <c r="CR483" s="87" t="s">
        <v>2397</v>
      </c>
      <c r="CS483" s="87">
        <v>4</v>
      </c>
      <c r="CT483" s="87" t="s">
        <v>1407</v>
      </c>
      <c r="CV483" s="87" t="s">
        <v>2190</v>
      </c>
      <c r="CY483" s="87">
        <v>83</v>
      </c>
    </row>
    <row r="484" spans="1:103" ht="13.2" customHeight="1" x14ac:dyDescent="0.25">
      <c r="A484" s="93" t="s">
        <v>506</v>
      </c>
      <c r="B484" s="94" t="s">
        <v>507</v>
      </c>
      <c r="C484" s="95">
        <v>477800</v>
      </c>
      <c r="D484" s="95">
        <v>0</v>
      </c>
      <c r="E484" s="95">
        <v>0</v>
      </c>
      <c r="F484" s="95">
        <v>0</v>
      </c>
      <c r="G484" s="95">
        <v>0</v>
      </c>
      <c r="H484" s="95">
        <v>0</v>
      </c>
      <c r="I484" s="95">
        <v>0</v>
      </c>
      <c r="J484" s="95">
        <v>452</v>
      </c>
      <c r="K484" s="95">
        <v>0</v>
      </c>
      <c r="L484" s="95">
        <v>0</v>
      </c>
      <c r="M484" s="95">
        <v>0</v>
      </c>
      <c r="N484" s="95">
        <v>9720.35</v>
      </c>
      <c r="O484" s="95">
        <v>0</v>
      </c>
      <c r="P484" s="95">
        <v>0</v>
      </c>
      <c r="Q484" s="95">
        <v>0</v>
      </c>
      <c r="R484" s="95">
        <v>0</v>
      </c>
      <c r="S484" s="95">
        <v>0</v>
      </c>
      <c r="T484" s="95">
        <v>0</v>
      </c>
      <c r="U484" s="95">
        <v>11530.5</v>
      </c>
      <c r="V484" s="95">
        <v>0</v>
      </c>
      <c r="W484" s="95">
        <v>0</v>
      </c>
      <c r="X484" s="95">
        <v>0</v>
      </c>
      <c r="Y484" s="95">
        <v>0</v>
      </c>
      <c r="Z484" s="95">
        <v>0</v>
      </c>
      <c r="AA484" s="95">
        <v>0</v>
      </c>
      <c r="AB484" s="95">
        <v>0</v>
      </c>
      <c r="AC484" s="95">
        <v>0</v>
      </c>
      <c r="AD484" s="95">
        <v>0</v>
      </c>
      <c r="AE484" s="95">
        <v>0</v>
      </c>
      <c r="AF484" s="95">
        <v>0</v>
      </c>
      <c r="AG484" s="95">
        <v>0</v>
      </c>
      <c r="AH484" s="95">
        <v>934</v>
      </c>
      <c r="AI484" s="95">
        <v>0</v>
      </c>
      <c r="AJ484" s="95">
        <v>0</v>
      </c>
      <c r="AK484" s="95">
        <v>1486320</v>
      </c>
      <c r="AL484" s="95">
        <v>0</v>
      </c>
      <c r="AM484" s="95">
        <v>294.5</v>
      </c>
      <c r="AN484" s="95">
        <v>0</v>
      </c>
      <c r="AO484" s="95">
        <v>14905</v>
      </c>
      <c r="AP484" s="95">
        <v>14630</v>
      </c>
      <c r="AQ484" s="95">
        <v>6788.5</v>
      </c>
      <c r="AR484" s="95">
        <v>0</v>
      </c>
      <c r="AS484" s="95">
        <v>0</v>
      </c>
      <c r="AT484" s="95">
        <v>52734</v>
      </c>
      <c r="AU484" s="95">
        <v>0</v>
      </c>
      <c r="AV484" s="95">
        <v>0</v>
      </c>
      <c r="AW484" s="95">
        <v>0</v>
      </c>
      <c r="AX484" s="95">
        <v>11478</v>
      </c>
      <c r="AY484" s="95">
        <v>0</v>
      </c>
      <c r="AZ484" s="95">
        <v>0</v>
      </c>
      <c r="BA484" s="95">
        <v>87807.75</v>
      </c>
      <c r="BB484" s="95">
        <v>21982.75</v>
      </c>
      <c r="BC484" s="95">
        <v>189838.5</v>
      </c>
      <c r="BD484" s="95">
        <v>0</v>
      </c>
      <c r="BE484" s="95">
        <v>0</v>
      </c>
      <c r="BF484" s="95">
        <v>22627</v>
      </c>
      <c r="BG484" s="95">
        <v>16960.5</v>
      </c>
      <c r="BH484" s="95">
        <v>0</v>
      </c>
      <c r="BI484" s="95">
        <v>2715.25</v>
      </c>
      <c r="BJ484" s="95">
        <v>0</v>
      </c>
      <c r="BK484" s="95">
        <v>0</v>
      </c>
      <c r="BL484" s="95">
        <v>190917</v>
      </c>
      <c r="BM484" s="95">
        <v>0</v>
      </c>
      <c r="BN484" s="95">
        <v>0</v>
      </c>
      <c r="BO484" s="95">
        <v>0</v>
      </c>
      <c r="BP484" s="95">
        <v>0</v>
      </c>
      <c r="BQ484" s="95">
        <v>0</v>
      </c>
      <c r="BR484" s="95">
        <v>757104.55</v>
      </c>
      <c r="BS484" s="95">
        <v>0</v>
      </c>
      <c r="BT484" s="95">
        <v>0</v>
      </c>
      <c r="BU484" s="95">
        <v>0</v>
      </c>
      <c r="BV484" s="95">
        <v>0</v>
      </c>
      <c r="BW484" s="95">
        <v>0</v>
      </c>
      <c r="BX484" s="95">
        <v>0</v>
      </c>
      <c r="BY484" s="95">
        <v>0</v>
      </c>
      <c r="BZ484" s="95">
        <v>0</v>
      </c>
      <c r="CA484" s="95">
        <v>0</v>
      </c>
      <c r="CB484" s="95">
        <v>0</v>
      </c>
      <c r="CC484" s="95">
        <v>0</v>
      </c>
      <c r="CD484" s="95">
        <v>3935</v>
      </c>
      <c r="CE484" s="95">
        <v>0</v>
      </c>
      <c r="CF484" s="95">
        <v>0</v>
      </c>
      <c r="CG484" s="95">
        <v>2527</v>
      </c>
      <c r="CH484" s="95">
        <v>0</v>
      </c>
      <c r="CI484" s="95">
        <v>0</v>
      </c>
      <c r="CJ484" s="95">
        <v>1870</v>
      </c>
      <c r="CK484" s="95">
        <v>0</v>
      </c>
      <c r="CL484" s="95">
        <v>0</v>
      </c>
      <c r="CM484" s="87" t="s">
        <v>506</v>
      </c>
      <c r="CN484" s="87" t="s">
        <v>1951</v>
      </c>
      <c r="CO484" s="87" t="s">
        <v>1410</v>
      </c>
      <c r="CP484" s="87" t="s">
        <v>2251</v>
      </c>
      <c r="CQ484" s="87" t="s">
        <v>1411</v>
      </c>
      <c r="CR484" s="87" t="s">
        <v>2396</v>
      </c>
      <c r="CS484" s="87">
        <v>4</v>
      </c>
      <c r="CT484" s="87" t="s">
        <v>1407</v>
      </c>
      <c r="CV484" s="87" t="s">
        <v>2190</v>
      </c>
      <c r="CY484" s="87">
        <v>84</v>
      </c>
    </row>
    <row r="485" spans="1:103" ht="13.2" customHeight="1" x14ac:dyDescent="0.25">
      <c r="A485" s="93" t="s">
        <v>508</v>
      </c>
      <c r="B485" s="94" t="s">
        <v>509</v>
      </c>
      <c r="C485" s="95">
        <v>1136443</v>
      </c>
      <c r="D485" s="95">
        <v>19847</v>
      </c>
      <c r="E485" s="95">
        <v>0</v>
      </c>
      <c r="F485" s="95">
        <v>0</v>
      </c>
      <c r="G485" s="95">
        <v>0</v>
      </c>
      <c r="H485" s="95">
        <v>26013</v>
      </c>
      <c r="I485" s="95">
        <v>0</v>
      </c>
      <c r="J485" s="95">
        <v>0</v>
      </c>
      <c r="K485" s="95">
        <v>0</v>
      </c>
      <c r="L485" s="95">
        <v>0</v>
      </c>
      <c r="M485" s="95">
        <v>0</v>
      </c>
      <c r="N485" s="95">
        <v>0</v>
      </c>
      <c r="O485" s="95">
        <v>9227.25</v>
      </c>
      <c r="P485" s="95">
        <v>10708.4</v>
      </c>
      <c r="Q485" s="95">
        <v>0</v>
      </c>
      <c r="R485" s="95">
        <v>0</v>
      </c>
      <c r="S485" s="95">
        <v>0</v>
      </c>
      <c r="T485" s="95">
        <v>0</v>
      </c>
      <c r="U485" s="95">
        <v>0</v>
      </c>
      <c r="V485" s="95">
        <v>0</v>
      </c>
      <c r="W485" s="95">
        <v>93993</v>
      </c>
      <c r="X485" s="95">
        <v>0</v>
      </c>
      <c r="Y485" s="95">
        <v>0</v>
      </c>
      <c r="Z485" s="95">
        <v>0</v>
      </c>
      <c r="AA485" s="95">
        <v>14237</v>
      </c>
      <c r="AB485" s="95">
        <v>11540</v>
      </c>
      <c r="AC485" s="95">
        <v>11803</v>
      </c>
      <c r="AD485" s="95">
        <v>188269</v>
      </c>
      <c r="AE485" s="95">
        <v>0</v>
      </c>
      <c r="AF485" s="95">
        <v>26860.5</v>
      </c>
      <c r="AG485" s="95">
        <v>0</v>
      </c>
      <c r="AH485" s="95">
        <v>0</v>
      </c>
      <c r="AI485" s="95">
        <v>8952</v>
      </c>
      <c r="AJ485" s="95">
        <v>0</v>
      </c>
      <c r="AK485" s="95">
        <v>3843010.09</v>
      </c>
      <c r="AL485" s="95">
        <v>180</v>
      </c>
      <c r="AM485" s="95">
        <v>37600</v>
      </c>
      <c r="AN485" s="95">
        <v>24188</v>
      </c>
      <c r="AO485" s="95">
        <v>12662</v>
      </c>
      <c r="AP485" s="95">
        <v>13104</v>
      </c>
      <c r="AQ485" s="95">
        <v>6051.5</v>
      </c>
      <c r="AR485" s="95">
        <v>597761.6</v>
      </c>
      <c r="AS485" s="95">
        <v>52678.25</v>
      </c>
      <c r="AT485" s="95">
        <v>0</v>
      </c>
      <c r="AU485" s="95">
        <v>0</v>
      </c>
      <c r="AV485" s="95">
        <v>12269</v>
      </c>
      <c r="AW485" s="95">
        <v>0</v>
      </c>
      <c r="AX485" s="95">
        <v>29142</v>
      </c>
      <c r="AY485" s="95">
        <v>0</v>
      </c>
      <c r="AZ485" s="95">
        <v>0</v>
      </c>
      <c r="BA485" s="95">
        <v>59051.5</v>
      </c>
      <c r="BB485" s="95">
        <v>22758.25</v>
      </c>
      <c r="BC485" s="95">
        <v>2152458.25</v>
      </c>
      <c r="BD485" s="95">
        <v>28333.599999999999</v>
      </c>
      <c r="BE485" s="95">
        <v>0</v>
      </c>
      <c r="BF485" s="95">
        <v>0</v>
      </c>
      <c r="BG485" s="95">
        <v>358742.25</v>
      </c>
      <c r="BH485" s="95">
        <v>4085</v>
      </c>
      <c r="BI485" s="95">
        <v>0</v>
      </c>
      <c r="BJ485" s="95">
        <v>0</v>
      </c>
      <c r="BK485" s="95">
        <v>0</v>
      </c>
      <c r="BL485" s="95">
        <v>0</v>
      </c>
      <c r="BM485" s="95">
        <v>0</v>
      </c>
      <c r="BN485" s="95">
        <v>0</v>
      </c>
      <c r="BO485" s="95">
        <v>-3520.6</v>
      </c>
      <c r="BP485" s="95">
        <v>7854</v>
      </c>
      <c r="BQ485" s="95">
        <v>0</v>
      </c>
      <c r="BR485" s="95">
        <v>6975079</v>
      </c>
      <c r="BS485" s="95">
        <v>-11410</v>
      </c>
      <c r="BT485" s="95">
        <v>0</v>
      </c>
      <c r="BU485" s="95">
        <v>247834</v>
      </c>
      <c r="BV485" s="95">
        <v>0</v>
      </c>
      <c r="BW485" s="95">
        <v>0</v>
      </c>
      <c r="BX485" s="95">
        <v>30801.5</v>
      </c>
      <c r="BY485" s="95">
        <v>14809</v>
      </c>
      <c r="BZ485" s="95">
        <v>0</v>
      </c>
      <c r="CA485" s="95">
        <v>22497</v>
      </c>
      <c r="CB485" s="95">
        <v>26135</v>
      </c>
      <c r="CC485" s="95">
        <v>88339.55</v>
      </c>
      <c r="CD485" s="95">
        <v>6951</v>
      </c>
      <c r="CE485" s="95">
        <v>50489</v>
      </c>
      <c r="CF485" s="95">
        <v>0</v>
      </c>
      <c r="CG485" s="95">
        <v>0</v>
      </c>
      <c r="CH485" s="95">
        <v>0</v>
      </c>
      <c r="CI485" s="95">
        <v>0</v>
      </c>
      <c r="CJ485" s="95">
        <v>232749</v>
      </c>
      <c r="CK485" s="95">
        <v>0</v>
      </c>
      <c r="CL485" s="121">
        <v>17671</v>
      </c>
      <c r="CM485" s="87" t="s">
        <v>508</v>
      </c>
      <c r="CN485" s="87" t="s">
        <v>1952</v>
      </c>
      <c r="CO485" s="87" t="s">
        <v>1410</v>
      </c>
      <c r="CP485" s="87" t="s">
        <v>2251</v>
      </c>
      <c r="CQ485" s="87" t="s">
        <v>1412</v>
      </c>
      <c r="CR485" s="87" t="s">
        <v>2397</v>
      </c>
      <c r="CS485" s="87">
        <v>4</v>
      </c>
      <c r="CT485" s="87" t="s">
        <v>1407</v>
      </c>
      <c r="CV485" s="87" t="s">
        <v>2190</v>
      </c>
      <c r="CY485" s="87">
        <v>85</v>
      </c>
    </row>
    <row r="486" spans="1:103" ht="13.2" customHeight="1" x14ac:dyDescent="0.25">
      <c r="A486" s="93" t="s">
        <v>1953</v>
      </c>
      <c r="B486" s="94" t="s">
        <v>1366</v>
      </c>
      <c r="C486" s="95">
        <v>0</v>
      </c>
      <c r="D486" s="95">
        <v>0</v>
      </c>
      <c r="E486" s="95">
        <v>0</v>
      </c>
      <c r="F486" s="95">
        <v>0</v>
      </c>
      <c r="G486" s="95">
        <v>0</v>
      </c>
      <c r="H486" s="95">
        <v>0</v>
      </c>
      <c r="I486" s="95">
        <v>0</v>
      </c>
      <c r="J486" s="95">
        <v>0</v>
      </c>
      <c r="K486" s="95">
        <v>0</v>
      </c>
      <c r="L486" s="95">
        <v>0</v>
      </c>
      <c r="M486" s="95">
        <v>0</v>
      </c>
      <c r="N486" s="95">
        <v>0</v>
      </c>
      <c r="O486" s="95">
        <v>0</v>
      </c>
      <c r="P486" s="95">
        <v>0</v>
      </c>
      <c r="Q486" s="95">
        <v>0</v>
      </c>
      <c r="R486" s="95">
        <v>0</v>
      </c>
      <c r="S486" s="95">
        <v>0</v>
      </c>
      <c r="T486" s="95">
        <v>0</v>
      </c>
      <c r="U486" s="95">
        <v>0</v>
      </c>
      <c r="V486" s="95">
        <v>0</v>
      </c>
      <c r="W486" s="95">
        <v>2954</v>
      </c>
      <c r="X486" s="95">
        <v>0</v>
      </c>
      <c r="Y486" s="95">
        <v>0</v>
      </c>
      <c r="Z486" s="95">
        <v>0</v>
      </c>
      <c r="AA486" s="95">
        <v>0</v>
      </c>
      <c r="AB486" s="95">
        <v>0</v>
      </c>
      <c r="AC486" s="95">
        <v>0</v>
      </c>
      <c r="AD486" s="95">
        <v>0</v>
      </c>
      <c r="AE486" s="95">
        <v>0</v>
      </c>
      <c r="AF486" s="95">
        <v>0</v>
      </c>
      <c r="AG486" s="95">
        <v>0</v>
      </c>
      <c r="AH486" s="95">
        <v>0</v>
      </c>
      <c r="AI486" s="95">
        <v>0</v>
      </c>
      <c r="AJ486" s="95">
        <v>0</v>
      </c>
      <c r="AK486" s="95">
        <v>39047.75</v>
      </c>
      <c r="AL486" s="95">
        <v>0</v>
      </c>
      <c r="AM486" s="95">
        <v>0</v>
      </c>
      <c r="AN486" s="95">
        <v>0</v>
      </c>
      <c r="AO486" s="95">
        <v>0</v>
      </c>
      <c r="AP486" s="95">
        <v>0</v>
      </c>
      <c r="AQ486" s="95">
        <v>0</v>
      </c>
      <c r="AR486" s="95">
        <v>0</v>
      </c>
      <c r="AS486" s="95">
        <v>0</v>
      </c>
      <c r="AT486" s="95">
        <v>0</v>
      </c>
      <c r="AU486" s="95">
        <v>0</v>
      </c>
      <c r="AV486" s="95">
        <v>0</v>
      </c>
      <c r="AW486" s="95">
        <v>0</v>
      </c>
      <c r="AX486" s="95">
        <v>0</v>
      </c>
      <c r="AY486" s="95">
        <v>0</v>
      </c>
      <c r="AZ486" s="95">
        <v>0</v>
      </c>
      <c r="BA486" s="95">
        <v>0</v>
      </c>
      <c r="BB486" s="95">
        <v>0</v>
      </c>
      <c r="BC486" s="95">
        <v>0</v>
      </c>
      <c r="BD486" s="95">
        <v>0</v>
      </c>
      <c r="BE486" s="95">
        <v>0</v>
      </c>
      <c r="BF486" s="95">
        <v>0</v>
      </c>
      <c r="BG486" s="95">
        <v>0</v>
      </c>
      <c r="BH486" s="95">
        <v>0</v>
      </c>
      <c r="BI486" s="95">
        <v>0</v>
      </c>
      <c r="BJ486" s="95">
        <v>0</v>
      </c>
      <c r="BK486" s="95">
        <v>0</v>
      </c>
      <c r="BL486" s="95">
        <v>0</v>
      </c>
      <c r="BM486" s="95">
        <v>0</v>
      </c>
      <c r="BN486" s="95">
        <v>0</v>
      </c>
      <c r="BO486" s="95">
        <v>0</v>
      </c>
      <c r="BP486" s="95">
        <v>0</v>
      </c>
      <c r="BQ486" s="95">
        <v>0</v>
      </c>
      <c r="BR486" s="121">
        <v>115476</v>
      </c>
      <c r="BS486" s="95">
        <v>0</v>
      </c>
      <c r="BT486" s="95">
        <v>0</v>
      </c>
      <c r="BU486" s="95">
        <v>0</v>
      </c>
      <c r="BV486" s="95">
        <v>0</v>
      </c>
      <c r="BW486" s="95">
        <v>0</v>
      </c>
      <c r="BX486" s="95">
        <v>0</v>
      </c>
      <c r="BY486" s="95">
        <v>0</v>
      </c>
      <c r="BZ486" s="95">
        <v>0</v>
      </c>
      <c r="CA486" s="95">
        <v>0</v>
      </c>
      <c r="CB486" s="95">
        <v>0</v>
      </c>
      <c r="CC486" s="95">
        <v>0</v>
      </c>
      <c r="CD486" s="95">
        <v>0</v>
      </c>
      <c r="CE486" s="95">
        <v>0</v>
      </c>
      <c r="CF486" s="95">
        <v>0</v>
      </c>
      <c r="CG486" s="95">
        <v>0</v>
      </c>
      <c r="CH486" s="95">
        <v>0</v>
      </c>
      <c r="CI486" s="95">
        <v>0</v>
      </c>
      <c r="CJ486" s="95">
        <v>0</v>
      </c>
      <c r="CK486" s="95">
        <v>0</v>
      </c>
      <c r="CL486" s="95">
        <v>0</v>
      </c>
      <c r="CM486" s="87" t="s">
        <v>1953</v>
      </c>
      <c r="CN486" s="87" t="s">
        <v>1366</v>
      </c>
      <c r="CO486" s="87" t="s">
        <v>1410</v>
      </c>
      <c r="CP486" s="87" t="s">
        <v>2251</v>
      </c>
      <c r="CQ486" s="87" t="s">
        <v>1411</v>
      </c>
      <c r="CR486" s="87" t="s">
        <v>2396</v>
      </c>
      <c r="CS486" s="87">
        <v>4</v>
      </c>
      <c r="CT486" s="87" t="s">
        <v>1407</v>
      </c>
      <c r="CV486" s="87" t="s">
        <v>2190</v>
      </c>
      <c r="CY486" s="87">
        <v>86</v>
      </c>
    </row>
    <row r="487" spans="1:103" ht="13.2" customHeight="1" x14ac:dyDescent="0.25">
      <c r="A487" s="93" t="s">
        <v>1954</v>
      </c>
      <c r="B487" s="94" t="s">
        <v>1367</v>
      </c>
      <c r="C487" s="95">
        <v>0</v>
      </c>
      <c r="D487" s="95">
        <v>0</v>
      </c>
      <c r="E487" s="95">
        <v>0</v>
      </c>
      <c r="F487" s="95">
        <v>0</v>
      </c>
      <c r="G487" s="95">
        <v>0</v>
      </c>
      <c r="H487" s="95">
        <v>0</v>
      </c>
      <c r="I487" s="95">
        <v>0</v>
      </c>
      <c r="J487" s="95">
        <v>0</v>
      </c>
      <c r="K487" s="95">
        <v>0</v>
      </c>
      <c r="L487" s="95">
        <v>0</v>
      </c>
      <c r="M487" s="95">
        <v>0</v>
      </c>
      <c r="N487" s="95">
        <v>0</v>
      </c>
      <c r="O487" s="95">
        <v>0</v>
      </c>
      <c r="P487" s="95">
        <v>0</v>
      </c>
      <c r="Q487" s="95">
        <v>0</v>
      </c>
      <c r="R487" s="95">
        <v>0</v>
      </c>
      <c r="S487" s="95">
        <v>0</v>
      </c>
      <c r="T487" s="95">
        <v>0</v>
      </c>
      <c r="U487" s="95">
        <v>0</v>
      </c>
      <c r="V487" s="95">
        <v>0</v>
      </c>
      <c r="W487" s="95">
        <v>96454.5</v>
      </c>
      <c r="X487" s="95">
        <v>0</v>
      </c>
      <c r="Y487" s="95">
        <v>0</v>
      </c>
      <c r="Z487" s="95">
        <v>0</v>
      </c>
      <c r="AA487" s="95">
        <v>0</v>
      </c>
      <c r="AB487" s="95">
        <v>0</v>
      </c>
      <c r="AC487" s="95">
        <v>0</v>
      </c>
      <c r="AD487" s="95">
        <v>0</v>
      </c>
      <c r="AE487" s="95">
        <v>0</v>
      </c>
      <c r="AF487" s="95">
        <v>0</v>
      </c>
      <c r="AG487" s="95">
        <v>0</v>
      </c>
      <c r="AH487" s="95">
        <v>0</v>
      </c>
      <c r="AI487" s="95">
        <v>-8952</v>
      </c>
      <c r="AJ487" s="95">
        <v>0</v>
      </c>
      <c r="AK487" s="95">
        <v>161024.85</v>
      </c>
      <c r="AL487" s="95">
        <v>0</v>
      </c>
      <c r="AM487" s="95">
        <v>0</v>
      </c>
      <c r="AN487" s="95">
        <v>0</v>
      </c>
      <c r="AO487" s="95">
        <v>0</v>
      </c>
      <c r="AP487" s="95">
        <v>0</v>
      </c>
      <c r="AQ487" s="95">
        <v>0</v>
      </c>
      <c r="AR487" s="95">
        <v>0</v>
      </c>
      <c r="AS487" s="95">
        <v>0</v>
      </c>
      <c r="AT487" s="95">
        <v>0</v>
      </c>
      <c r="AU487" s="95">
        <v>1583.04</v>
      </c>
      <c r="AV487" s="95">
        <v>0</v>
      </c>
      <c r="AW487" s="95">
        <v>0</v>
      </c>
      <c r="AX487" s="95">
        <v>0</v>
      </c>
      <c r="AY487" s="95">
        <v>0</v>
      </c>
      <c r="AZ487" s="95">
        <v>0</v>
      </c>
      <c r="BA487" s="95">
        <v>0</v>
      </c>
      <c r="BB487" s="95">
        <v>0</v>
      </c>
      <c r="BC487" s="95">
        <v>0</v>
      </c>
      <c r="BD487" s="95">
        <v>0</v>
      </c>
      <c r="BE487" s="95">
        <v>0</v>
      </c>
      <c r="BF487" s="95">
        <v>0</v>
      </c>
      <c r="BG487" s="95">
        <v>0</v>
      </c>
      <c r="BH487" s="95">
        <v>0</v>
      </c>
      <c r="BI487" s="95">
        <v>0</v>
      </c>
      <c r="BJ487" s="95">
        <v>0</v>
      </c>
      <c r="BK487" s="95">
        <v>0</v>
      </c>
      <c r="BL487" s="95">
        <v>0</v>
      </c>
      <c r="BM487" s="95">
        <v>0</v>
      </c>
      <c r="BN487" s="95">
        <v>0</v>
      </c>
      <c r="BO487" s="95">
        <v>0</v>
      </c>
      <c r="BP487" s="95">
        <v>0</v>
      </c>
      <c r="BQ487" s="95">
        <v>0</v>
      </c>
      <c r="BR487" s="95">
        <v>1162190</v>
      </c>
      <c r="BS487" s="95">
        <v>0</v>
      </c>
      <c r="BT487" s="95">
        <v>0</v>
      </c>
      <c r="BU487" s="95">
        <v>10977</v>
      </c>
      <c r="BV487" s="95">
        <v>0</v>
      </c>
      <c r="BW487" s="95">
        <v>0</v>
      </c>
      <c r="BX487" s="95">
        <v>0</v>
      </c>
      <c r="BY487" s="95">
        <v>0</v>
      </c>
      <c r="BZ487" s="95">
        <v>0</v>
      </c>
      <c r="CA487" s="95">
        <v>0</v>
      </c>
      <c r="CB487" s="95">
        <v>0</v>
      </c>
      <c r="CC487" s="95">
        <v>2948.75</v>
      </c>
      <c r="CD487" s="95">
        <v>0</v>
      </c>
      <c r="CE487" s="95">
        <v>0</v>
      </c>
      <c r="CF487" s="95">
        <v>0</v>
      </c>
      <c r="CG487" s="95">
        <v>0</v>
      </c>
      <c r="CH487" s="95">
        <v>0</v>
      </c>
      <c r="CI487" s="95">
        <v>0</v>
      </c>
      <c r="CJ487" s="95">
        <v>0</v>
      </c>
      <c r="CK487" s="95">
        <v>0</v>
      </c>
      <c r="CL487" s="95">
        <v>0</v>
      </c>
      <c r="CM487" s="87" t="s">
        <v>1954</v>
      </c>
      <c r="CN487" s="87" t="s">
        <v>1367</v>
      </c>
      <c r="CO487" s="87" t="s">
        <v>1410</v>
      </c>
      <c r="CP487" s="87" t="s">
        <v>2251</v>
      </c>
      <c r="CQ487" s="87" t="s">
        <v>1412</v>
      </c>
      <c r="CR487" s="87" t="s">
        <v>2397</v>
      </c>
      <c r="CS487" s="87">
        <v>4</v>
      </c>
      <c r="CT487" s="87" t="s">
        <v>1407</v>
      </c>
      <c r="CV487" s="87" t="s">
        <v>2190</v>
      </c>
      <c r="CY487" s="87">
        <v>87</v>
      </c>
    </row>
    <row r="488" spans="1:103" ht="13.2" customHeight="1" x14ac:dyDescent="0.25">
      <c r="A488" s="93" t="s">
        <v>510</v>
      </c>
      <c r="B488" s="94" t="s">
        <v>511</v>
      </c>
      <c r="C488" s="95">
        <v>508289</v>
      </c>
      <c r="D488" s="95">
        <v>26546.5</v>
      </c>
      <c r="E488" s="95">
        <v>46167.5</v>
      </c>
      <c r="F488" s="95">
        <v>29850</v>
      </c>
      <c r="G488" s="95">
        <v>27375</v>
      </c>
      <c r="H488" s="95">
        <v>70010</v>
      </c>
      <c r="I488" s="95">
        <v>39940.75</v>
      </c>
      <c r="J488" s="95">
        <v>35069.75</v>
      </c>
      <c r="K488" s="95">
        <v>32008</v>
      </c>
      <c r="L488" s="95">
        <v>62661.25</v>
      </c>
      <c r="M488" s="95">
        <v>45888</v>
      </c>
      <c r="N488" s="95">
        <v>44859.7</v>
      </c>
      <c r="O488" s="95">
        <v>465675.15</v>
      </c>
      <c r="P488" s="95">
        <v>21127.5</v>
      </c>
      <c r="Q488" s="95">
        <v>58026</v>
      </c>
      <c r="R488" s="95">
        <v>116745.75</v>
      </c>
      <c r="S488" s="95">
        <v>36356.300000000003</v>
      </c>
      <c r="T488" s="95">
        <v>40117</v>
      </c>
      <c r="U488" s="95">
        <v>37887.5</v>
      </c>
      <c r="V488" s="95">
        <v>18555</v>
      </c>
      <c r="W488" s="95">
        <v>168537.96</v>
      </c>
      <c r="X488" s="95">
        <v>48957</v>
      </c>
      <c r="Y488" s="95">
        <v>109404</v>
      </c>
      <c r="Z488" s="95">
        <v>29847.87</v>
      </c>
      <c r="AA488" s="95">
        <v>11083</v>
      </c>
      <c r="AB488" s="95">
        <v>40334</v>
      </c>
      <c r="AC488" s="95">
        <v>14624</v>
      </c>
      <c r="AD488" s="95">
        <v>42123</v>
      </c>
      <c r="AE488" s="95">
        <v>68479</v>
      </c>
      <c r="AF488" s="95">
        <v>12400</v>
      </c>
      <c r="AG488" s="95">
        <v>958532</v>
      </c>
      <c r="AH488" s="95">
        <v>93669</v>
      </c>
      <c r="AI488" s="95">
        <v>25868</v>
      </c>
      <c r="AJ488" s="95">
        <v>29690</v>
      </c>
      <c r="AK488" s="95">
        <v>843274.25</v>
      </c>
      <c r="AL488" s="95">
        <v>100830</v>
      </c>
      <c r="AM488" s="95">
        <v>44690</v>
      </c>
      <c r="AN488" s="95">
        <v>89520</v>
      </c>
      <c r="AO488" s="95">
        <v>62592</v>
      </c>
      <c r="AP488" s="95">
        <v>81439</v>
      </c>
      <c r="AQ488" s="95">
        <v>7806</v>
      </c>
      <c r="AR488" s="95">
        <v>189486.97</v>
      </c>
      <c r="AS488" s="95">
        <v>102743.75</v>
      </c>
      <c r="AT488" s="95">
        <v>22581</v>
      </c>
      <c r="AU488" s="95">
        <v>44265.37</v>
      </c>
      <c r="AV488" s="95">
        <v>1374</v>
      </c>
      <c r="AW488" s="95">
        <v>25049.25</v>
      </c>
      <c r="AX488" s="95">
        <v>36465</v>
      </c>
      <c r="AY488" s="95">
        <v>24669</v>
      </c>
      <c r="AZ488" s="95">
        <v>73780</v>
      </c>
      <c r="BA488" s="95">
        <v>233418.56</v>
      </c>
      <c r="BB488" s="95">
        <v>84542</v>
      </c>
      <c r="BC488" s="95">
        <v>1257916.3999999999</v>
      </c>
      <c r="BD488" s="95">
        <v>79909.5</v>
      </c>
      <c r="BE488" s="95">
        <v>129696</v>
      </c>
      <c r="BF488" s="95">
        <v>12188.5</v>
      </c>
      <c r="BG488" s="95">
        <v>96088.4</v>
      </c>
      <c r="BH488" s="95">
        <v>21437</v>
      </c>
      <c r="BI488" s="95">
        <v>33330</v>
      </c>
      <c r="BJ488" s="95">
        <v>20968</v>
      </c>
      <c r="BK488" s="95">
        <v>254727</v>
      </c>
      <c r="BL488" s="95">
        <v>365343.5</v>
      </c>
      <c r="BM488" s="95">
        <v>63176</v>
      </c>
      <c r="BN488" s="95">
        <v>32531</v>
      </c>
      <c r="BO488" s="95">
        <v>72215.5</v>
      </c>
      <c r="BP488" s="95">
        <v>52674</v>
      </c>
      <c r="BQ488" s="95">
        <v>41464</v>
      </c>
      <c r="BR488" s="95">
        <v>1715349.4</v>
      </c>
      <c r="BS488" s="95">
        <v>86971</v>
      </c>
      <c r="BT488" s="95">
        <v>0</v>
      </c>
      <c r="BU488" s="95">
        <v>432518</v>
      </c>
      <c r="BV488" s="95">
        <v>4245</v>
      </c>
      <c r="BW488" s="95">
        <v>43271</v>
      </c>
      <c r="BX488" s="95">
        <v>155225</v>
      </c>
      <c r="BY488" s="95">
        <v>38965.5</v>
      </c>
      <c r="BZ488" s="95">
        <v>44579</v>
      </c>
      <c r="CA488" s="95">
        <v>49078</v>
      </c>
      <c r="CB488" s="95">
        <v>17960</v>
      </c>
      <c r="CC488" s="121">
        <v>121132.25</v>
      </c>
      <c r="CD488" s="95">
        <v>31698</v>
      </c>
      <c r="CE488" s="95">
        <v>66486</v>
      </c>
      <c r="CF488" s="95">
        <v>25247</v>
      </c>
      <c r="CG488" s="95">
        <v>36301</v>
      </c>
      <c r="CH488" s="95">
        <v>21511</v>
      </c>
      <c r="CI488" s="95">
        <v>17908</v>
      </c>
      <c r="CJ488" s="95">
        <v>66293</v>
      </c>
      <c r="CK488" s="95">
        <v>16686</v>
      </c>
      <c r="CL488" s="95">
        <v>28649.5</v>
      </c>
      <c r="CM488" s="87" t="s">
        <v>510</v>
      </c>
      <c r="CN488" s="87" t="s">
        <v>511</v>
      </c>
      <c r="CO488" s="87" t="s">
        <v>1410</v>
      </c>
      <c r="CP488" s="87" t="s">
        <v>2251</v>
      </c>
      <c r="CQ488" s="87" t="s">
        <v>1409</v>
      </c>
      <c r="CR488" s="87" t="s">
        <v>2395</v>
      </c>
      <c r="CS488" s="87">
        <v>4</v>
      </c>
      <c r="CT488" s="87" t="s">
        <v>1408</v>
      </c>
      <c r="CV488" s="87" t="s">
        <v>2190</v>
      </c>
      <c r="CY488" s="87">
        <v>88</v>
      </c>
    </row>
    <row r="489" spans="1:103" ht="13.2" customHeight="1" x14ac:dyDescent="0.25">
      <c r="A489" s="93" t="s">
        <v>512</v>
      </c>
      <c r="B489" s="94" t="s">
        <v>513</v>
      </c>
      <c r="C489" s="95">
        <v>0</v>
      </c>
      <c r="D489" s="95">
        <v>0</v>
      </c>
      <c r="E489" s="95">
        <v>0</v>
      </c>
      <c r="F489" s="95">
        <v>23009</v>
      </c>
      <c r="G489" s="95">
        <v>18206</v>
      </c>
      <c r="H489" s="95">
        <v>0</v>
      </c>
      <c r="I489" s="95">
        <v>31330.75</v>
      </c>
      <c r="J489" s="95">
        <v>50577</v>
      </c>
      <c r="K489" s="95">
        <v>34440</v>
      </c>
      <c r="L489" s="95">
        <v>67450.600000000006</v>
      </c>
      <c r="M489" s="95">
        <v>106089</v>
      </c>
      <c r="N489" s="95">
        <v>0</v>
      </c>
      <c r="O489" s="95">
        <v>395324.85</v>
      </c>
      <c r="P489" s="95">
        <v>22849.1</v>
      </c>
      <c r="Q489" s="95">
        <v>45224</v>
      </c>
      <c r="R489" s="95">
        <v>0</v>
      </c>
      <c r="S489" s="95">
        <v>8540.5</v>
      </c>
      <c r="T489" s="95">
        <v>4574</v>
      </c>
      <c r="U489" s="95">
        <v>0</v>
      </c>
      <c r="V489" s="95">
        <v>4421.5</v>
      </c>
      <c r="W489" s="95">
        <v>1094424.8600000001</v>
      </c>
      <c r="X489" s="95">
        <v>58722.75</v>
      </c>
      <c r="Y489" s="95">
        <v>115241.35</v>
      </c>
      <c r="Z489" s="95">
        <v>8403</v>
      </c>
      <c r="AA489" s="95">
        <v>0</v>
      </c>
      <c r="AB489" s="95">
        <v>9993.5</v>
      </c>
      <c r="AC489" s="95">
        <v>0</v>
      </c>
      <c r="AD489" s="95">
        <v>0</v>
      </c>
      <c r="AE489" s="95">
        <v>45778</v>
      </c>
      <c r="AF489" s="95">
        <v>0</v>
      </c>
      <c r="AG489" s="95">
        <v>56379</v>
      </c>
      <c r="AH489" s="95">
        <v>44690</v>
      </c>
      <c r="AI489" s="95">
        <v>4006</v>
      </c>
      <c r="AJ489" s="95">
        <v>9306.5</v>
      </c>
      <c r="AK489" s="95">
        <v>20484</v>
      </c>
      <c r="AL489" s="95">
        <v>26137</v>
      </c>
      <c r="AM489" s="95">
        <v>0</v>
      </c>
      <c r="AN489" s="95">
        <v>38557</v>
      </c>
      <c r="AO489" s="95">
        <v>29918</v>
      </c>
      <c r="AP489" s="95">
        <v>0</v>
      </c>
      <c r="AQ489" s="95">
        <v>0</v>
      </c>
      <c r="AR489" s="95">
        <v>1089841.92</v>
      </c>
      <c r="AS489" s="95">
        <v>0</v>
      </c>
      <c r="AT489" s="95">
        <v>58132</v>
      </c>
      <c r="AU489" s="95">
        <v>16328.65</v>
      </c>
      <c r="AV489" s="95">
        <v>0</v>
      </c>
      <c r="AW489" s="95">
        <v>2320.25</v>
      </c>
      <c r="AX489" s="95">
        <v>0</v>
      </c>
      <c r="AY489" s="95">
        <v>16547</v>
      </c>
      <c r="AZ489" s="95">
        <v>20709</v>
      </c>
      <c r="BA489" s="95">
        <v>477456.75</v>
      </c>
      <c r="BB489" s="95">
        <v>0</v>
      </c>
      <c r="BC489" s="95">
        <v>652127</v>
      </c>
      <c r="BD489" s="95">
        <v>236438</v>
      </c>
      <c r="BE489" s="95">
        <v>7956</v>
      </c>
      <c r="BF489" s="95">
        <v>25719.25</v>
      </c>
      <c r="BG489" s="95">
        <v>183128.25</v>
      </c>
      <c r="BH489" s="95">
        <v>39018.5</v>
      </c>
      <c r="BI489" s="95">
        <v>6575.7</v>
      </c>
      <c r="BJ489" s="95">
        <v>14161</v>
      </c>
      <c r="BK489" s="95">
        <v>0</v>
      </c>
      <c r="BL489" s="95">
        <v>469865</v>
      </c>
      <c r="BM489" s="95">
        <v>0</v>
      </c>
      <c r="BN489" s="95">
        <v>65672.75</v>
      </c>
      <c r="BO489" s="95">
        <v>98984.5</v>
      </c>
      <c r="BP489" s="95">
        <v>34096</v>
      </c>
      <c r="BQ489" s="95">
        <v>0</v>
      </c>
      <c r="BR489" s="95">
        <v>802042</v>
      </c>
      <c r="BS489" s="95">
        <v>48541</v>
      </c>
      <c r="BT489" s="95">
        <v>0</v>
      </c>
      <c r="BU489" s="95">
        <v>251868</v>
      </c>
      <c r="BV489" s="95">
        <v>0</v>
      </c>
      <c r="BW489" s="95">
        <v>59042.5</v>
      </c>
      <c r="BX489" s="95">
        <v>157168</v>
      </c>
      <c r="BY489" s="95">
        <v>0</v>
      </c>
      <c r="BZ489" s="95">
        <v>36622</v>
      </c>
      <c r="CA489" s="95">
        <v>9170</v>
      </c>
      <c r="CB489" s="95">
        <v>53993</v>
      </c>
      <c r="CC489" s="95">
        <v>85588.5</v>
      </c>
      <c r="CD489" s="95">
        <v>66873</v>
      </c>
      <c r="CE489" s="95">
        <v>52483</v>
      </c>
      <c r="CF489" s="95">
        <v>0</v>
      </c>
      <c r="CG489" s="95">
        <v>16298.75</v>
      </c>
      <c r="CH489" s="95">
        <v>0</v>
      </c>
      <c r="CI489" s="95">
        <v>0</v>
      </c>
      <c r="CJ489" s="95">
        <v>480461</v>
      </c>
      <c r="CK489" s="95">
        <v>15505</v>
      </c>
      <c r="CL489" s="95">
        <v>20775.5</v>
      </c>
      <c r="CM489" s="87" t="s">
        <v>512</v>
      </c>
      <c r="CN489" s="87" t="s">
        <v>513</v>
      </c>
      <c r="CO489" s="87" t="s">
        <v>1410</v>
      </c>
      <c r="CP489" s="87" t="s">
        <v>2251</v>
      </c>
      <c r="CQ489" s="87" t="s">
        <v>1412</v>
      </c>
      <c r="CR489" s="87" t="s">
        <v>2397</v>
      </c>
      <c r="CS489" s="87">
        <v>4</v>
      </c>
      <c r="CT489" s="87" t="s">
        <v>1407</v>
      </c>
      <c r="CV489" s="87" t="s">
        <v>2190</v>
      </c>
      <c r="CY489" s="87">
        <v>89</v>
      </c>
    </row>
    <row r="490" spans="1:103" ht="13.2" customHeight="1" x14ac:dyDescent="0.25">
      <c r="A490" s="93" t="s">
        <v>514</v>
      </c>
      <c r="B490" s="94" t="s">
        <v>515</v>
      </c>
      <c r="C490" s="95">
        <v>907084.1</v>
      </c>
      <c r="D490" s="95">
        <v>300410</v>
      </c>
      <c r="E490" s="95">
        <v>0</v>
      </c>
      <c r="F490" s="95">
        <v>0</v>
      </c>
      <c r="G490" s="95">
        <v>0</v>
      </c>
      <c r="H490" s="95">
        <v>409040</v>
      </c>
      <c r="I490" s="95">
        <v>28922.25</v>
      </c>
      <c r="J490" s="95">
        <v>892926</v>
      </c>
      <c r="K490" s="95">
        <v>1471120</v>
      </c>
      <c r="L490" s="95">
        <v>2399</v>
      </c>
      <c r="M490" s="95">
        <v>788900</v>
      </c>
      <c r="N490" s="95">
        <v>0</v>
      </c>
      <c r="O490" s="95">
        <v>365556</v>
      </c>
      <c r="P490" s="95">
        <v>8547.7999999999993</v>
      </c>
      <c r="Q490" s="95">
        <v>102873</v>
      </c>
      <c r="R490" s="95">
        <v>0</v>
      </c>
      <c r="S490" s="95">
        <v>30206.25</v>
      </c>
      <c r="T490" s="95">
        <v>16670.18</v>
      </c>
      <c r="U490" s="95">
        <v>0</v>
      </c>
      <c r="V490" s="95">
        <v>0</v>
      </c>
      <c r="W490" s="95">
        <v>695374.8</v>
      </c>
      <c r="X490" s="95">
        <v>210445.75</v>
      </c>
      <c r="Y490" s="95">
        <v>0</v>
      </c>
      <c r="Z490" s="95">
        <v>0</v>
      </c>
      <c r="AA490" s="95">
        <v>0</v>
      </c>
      <c r="AB490" s="95">
        <v>5695</v>
      </c>
      <c r="AC490" s="95">
        <v>0</v>
      </c>
      <c r="AD490" s="95">
        <v>0</v>
      </c>
      <c r="AE490" s="95">
        <v>0</v>
      </c>
      <c r="AF490" s="95">
        <v>3696.5</v>
      </c>
      <c r="AG490" s="95">
        <v>0</v>
      </c>
      <c r="AH490" s="95">
        <v>714532</v>
      </c>
      <c r="AI490" s="95">
        <v>0</v>
      </c>
      <c r="AJ490" s="95">
        <v>655.75</v>
      </c>
      <c r="AK490" s="95">
        <v>4685750.22</v>
      </c>
      <c r="AL490" s="95">
        <v>14112</v>
      </c>
      <c r="AM490" s="95">
        <v>0</v>
      </c>
      <c r="AN490" s="95">
        <v>0</v>
      </c>
      <c r="AO490" s="95">
        <v>14890</v>
      </c>
      <c r="AP490" s="95">
        <v>0</v>
      </c>
      <c r="AQ490" s="95">
        <v>25959</v>
      </c>
      <c r="AR490" s="95">
        <v>1981458</v>
      </c>
      <c r="AS490" s="95">
        <v>0</v>
      </c>
      <c r="AT490" s="95">
        <v>0</v>
      </c>
      <c r="AU490" s="95">
        <v>7290.25</v>
      </c>
      <c r="AV490" s="95">
        <v>0</v>
      </c>
      <c r="AW490" s="95">
        <v>0</v>
      </c>
      <c r="AX490" s="95">
        <v>0</v>
      </c>
      <c r="AY490" s="95">
        <v>0</v>
      </c>
      <c r="AZ490" s="95">
        <v>0</v>
      </c>
      <c r="BA490" s="95">
        <v>1247643.75</v>
      </c>
      <c r="BB490" s="95">
        <v>0</v>
      </c>
      <c r="BC490" s="95">
        <v>2470350</v>
      </c>
      <c r="BD490" s="95">
        <v>25591.8</v>
      </c>
      <c r="BE490" s="95">
        <v>0</v>
      </c>
      <c r="BF490" s="95">
        <v>302975</v>
      </c>
      <c r="BG490" s="95">
        <v>2107077</v>
      </c>
      <c r="BH490" s="95">
        <v>0</v>
      </c>
      <c r="BI490" s="95">
        <v>0</v>
      </c>
      <c r="BJ490" s="95">
        <v>0</v>
      </c>
      <c r="BK490" s="95">
        <v>0</v>
      </c>
      <c r="BL490" s="95">
        <v>389602</v>
      </c>
      <c r="BM490" s="95">
        <v>54500</v>
      </c>
      <c r="BN490" s="95">
        <v>289038.75</v>
      </c>
      <c r="BO490" s="95">
        <v>36543</v>
      </c>
      <c r="BP490" s="95">
        <v>0</v>
      </c>
      <c r="BQ490" s="95">
        <v>0</v>
      </c>
      <c r="BR490" s="95">
        <v>403884</v>
      </c>
      <c r="BS490" s="95">
        <v>0</v>
      </c>
      <c r="BT490" s="95">
        <v>0</v>
      </c>
      <c r="BU490" s="95">
        <v>527352</v>
      </c>
      <c r="BV490" s="95">
        <v>0</v>
      </c>
      <c r="BW490" s="95">
        <v>520743</v>
      </c>
      <c r="BX490" s="95">
        <v>9513.5</v>
      </c>
      <c r="BY490" s="95">
        <v>92978.4</v>
      </c>
      <c r="BZ490" s="95">
        <v>0</v>
      </c>
      <c r="CA490" s="95">
        <v>0</v>
      </c>
      <c r="CB490" s="95">
        <v>0</v>
      </c>
      <c r="CC490" s="95">
        <v>584244.5</v>
      </c>
      <c r="CD490" s="95">
        <v>5624</v>
      </c>
      <c r="CE490" s="95">
        <v>948575</v>
      </c>
      <c r="CF490" s="95">
        <v>0</v>
      </c>
      <c r="CG490" s="95">
        <v>0</v>
      </c>
      <c r="CH490" s="95">
        <v>7035</v>
      </c>
      <c r="CI490" s="95">
        <v>17492</v>
      </c>
      <c r="CJ490" s="95">
        <v>290488.5</v>
      </c>
      <c r="CK490" s="95">
        <v>0</v>
      </c>
      <c r="CL490" s="95">
        <v>14760</v>
      </c>
      <c r="CM490" s="87" t="s">
        <v>514</v>
      </c>
      <c r="CN490" s="87" t="s">
        <v>515</v>
      </c>
      <c r="CO490" s="87" t="s">
        <v>1410</v>
      </c>
      <c r="CP490" s="87" t="s">
        <v>2251</v>
      </c>
      <c r="CQ490" s="87" t="s">
        <v>1411</v>
      </c>
      <c r="CR490" s="87" t="s">
        <v>2396</v>
      </c>
      <c r="CS490" s="87">
        <v>4</v>
      </c>
      <c r="CT490" s="87" t="s">
        <v>1402</v>
      </c>
      <c r="CV490" s="87" t="s">
        <v>2190</v>
      </c>
      <c r="CY490" s="87">
        <v>90</v>
      </c>
    </row>
    <row r="491" spans="1:103" ht="13.2" customHeight="1" x14ac:dyDescent="0.25">
      <c r="A491" s="93" t="s">
        <v>516</v>
      </c>
      <c r="B491" s="94" t="s">
        <v>517</v>
      </c>
      <c r="C491" s="95">
        <v>257425.7</v>
      </c>
      <c r="D491" s="95">
        <v>0</v>
      </c>
      <c r="E491" s="95">
        <v>0</v>
      </c>
      <c r="F491" s="95">
        <v>0</v>
      </c>
      <c r="G491" s="95">
        <v>0</v>
      </c>
      <c r="H491" s="95">
        <v>0</v>
      </c>
      <c r="I491" s="95">
        <v>0</v>
      </c>
      <c r="J491" s="95">
        <v>0</v>
      </c>
      <c r="K491" s="95">
        <v>0</v>
      </c>
      <c r="L491" s="95">
        <v>0</v>
      </c>
      <c r="M491" s="95">
        <v>51470.400000000001</v>
      </c>
      <c r="N491" s="95">
        <v>0</v>
      </c>
      <c r="O491" s="95">
        <v>19740</v>
      </c>
      <c r="P491" s="95">
        <v>0</v>
      </c>
      <c r="Q491" s="95">
        <v>30326</v>
      </c>
      <c r="R491" s="95">
        <v>0</v>
      </c>
      <c r="S491" s="95">
        <v>2394</v>
      </c>
      <c r="T491" s="95">
        <v>0</v>
      </c>
      <c r="U491" s="95">
        <v>0</v>
      </c>
      <c r="V491" s="95">
        <v>0</v>
      </c>
      <c r="W491" s="95">
        <v>1138064.43</v>
      </c>
      <c r="X491" s="95">
        <v>36000</v>
      </c>
      <c r="Y491" s="95">
        <v>0</v>
      </c>
      <c r="Z491" s="95">
        <v>0</v>
      </c>
      <c r="AA491" s="95">
        <v>0</v>
      </c>
      <c r="AB491" s="95">
        <v>0</v>
      </c>
      <c r="AC491" s="95">
        <v>0</v>
      </c>
      <c r="AD491" s="95">
        <v>0</v>
      </c>
      <c r="AE491" s="95">
        <v>0</v>
      </c>
      <c r="AF491" s="95">
        <v>0</v>
      </c>
      <c r="AG491" s="95">
        <v>0</v>
      </c>
      <c r="AH491" s="95">
        <v>18926.060000000001</v>
      </c>
      <c r="AI491" s="95">
        <v>0</v>
      </c>
      <c r="AJ491" s="95">
        <v>0</v>
      </c>
      <c r="AK491" s="95">
        <v>5446643.8899999997</v>
      </c>
      <c r="AL491" s="95">
        <v>0</v>
      </c>
      <c r="AM491" s="95">
        <v>0</v>
      </c>
      <c r="AN491" s="95">
        <v>545546</v>
      </c>
      <c r="AO491" s="95">
        <v>16802</v>
      </c>
      <c r="AP491" s="95">
        <v>200000</v>
      </c>
      <c r="AQ491" s="95">
        <v>12000</v>
      </c>
      <c r="AR491" s="95">
        <v>28988073.600000001</v>
      </c>
      <c r="AS491" s="95">
        <v>0</v>
      </c>
      <c r="AT491" s="95">
        <v>0</v>
      </c>
      <c r="AU491" s="95">
        <v>0</v>
      </c>
      <c r="AV491" s="95">
        <v>0</v>
      </c>
      <c r="AW491" s="95">
        <v>7367.5</v>
      </c>
      <c r="AX491" s="95">
        <v>0</v>
      </c>
      <c r="AY491" s="95">
        <v>0</v>
      </c>
      <c r="AZ491" s="95">
        <v>0</v>
      </c>
      <c r="BA491" s="95">
        <v>10500</v>
      </c>
      <c r="BB491" s="95">
        <v>0</v>
      </c>
      <c r="BC491" s="95">
        <v>16219157.6</v>
      </c>
      <c r="BD491" s="95">
        <v>0</v>
      </c>
      <c r="BE491" s="95">
        <v>0</v>
      </c>
      <c r="BF491" s="95">
        <v>0</v>
      </c>
      <c r="BG491" s="95">
        <v>313810</v>
      </c>
      <c r="BH491" s="95">
        <v>0</v>
      </c>
      <c r="BI491" s="95">
        <v>0</v>
      </c>
      <c r="BJ491" s="95">
        <v>0</v>
      </c>
      <c r="BK491" s="95">
        <v>0</v>
      </c>
      <c r="BL491" s="95">
        <v>335300</v>
      </c>
      <c r="BM491" s="95">
        <v>0</v>
      </c>
      <c r="BN491" s="95">
        <v>0</v>
      </c>
      <c r="BO491" s="95">
        <v>0</v>
      </c>
      <c r="BP491" s="95">
        <v>288820.8</v>
      </c>
      <c r="BQ491" s="95">
        <v>0</v>
      </c>
      <c r="BR491" s="121">
        <v>11526358.5</v>
      </c>
      <c r="BS491" s="95">
        <v>35439.599999999999</v>
      </c>
      <c r="BT491" s="95">
        <v>0</v>
      </c>
      <c r="BU491" s="121">
        <v>20500</v>
      </c>
      <c r="BV491" s="95">
        <v>0</v>
      </c>
      <c r="BW491" s="95">
        <v>0</v>
      </c>
      <c r="BX491" s="95">
        <v>0</v>
      </c>
      <c r="BY491" s="95">
        <v>0</v>
      </c>
      <c r="BZ491" s="95">
        <v>0</v>
      </c>
      <c r="CA491" s="95">
        <v>0</v>
      </c>
      <c r="CB491" s="121">
        <v>0</v>
      </c>
      <c r="CC491" s="121">
        <v>61465.2</v>
      </c>
      <c r="CD491" s="95">
        <v>0</v>
      </c>
      <c r="CE491" s="95">
        <v>25923.599999999999</v>
      </c>
      <c r="CF491" s="95">
        <v>0</v>
      </c>
      <c r="CG491" s="95">
        <v>493100</v>
      </c>
      <c r="CH491" s="95">
        <v>2227</v>
      </c>
      <c r="CI491" s="95">
        <v>15931</v>
      </c>
      <c r="CJ491" s="121">
        <v>5000</v>
      </c>
      <c r="CK491" s="95">
        <v>0</v>
      </c>
      <c r="CL491" s="95">
        <v>0</v>
      </c>
      <c r="CM491" s="87" t="s">
        <v>516</v>
      </c>
      <c r="CN491" s="87" t="s">
        <v>517</v>
      </c>
      <c r="CO491" s="87" t="s">
        <v>1410</v>
      </c>
      <c r="CP491" s="87" t="s">
        <v>2251</v>
      </c>
      <c r="CQ491" s="87" t="s">
        <v>1412</v>
      </c>
      <c r="CR491" s="87" t="s">
        <v>2397</v>
      </c>
      <c r="CS491" s="87">
        <v>4</v>
      </c>
      <c r="CT491" s="87" t="s">
        <v>1408</v>
      </c>
      <c r="CV491" s="87" t="s">
        <v>2190</v>
      </c>
      <c r="CY491" s="87">
        <v>91</v>
      </c>
    </row>
    <row r="492" spans="1:103" ht="13.2" customHeight="1" x14ac:dyDescent="0.25">
      <c r="A492" s="93" t="s">
        <v>518</v>
      </c>
      <c r="B492" s="94" t="s">
        <v>519</v>
      </c>
      <c r="C492" s="95">
        <v>-3635438.03</v>
      </c>
      <c r="D492" s="95">
        <v>-115661.3</v>
      </c>
      <c r="E492" s="95">
        <v>-312109.09999999998</v>
      </c>
      <c r="F492" s="95">
        <v>-311213.65000000002</v>
      </c>
      <c r="G492" s="95">
        <v>-42673.7</v>
      </c>
      <c r="H492" s="95">
        <v>-230764.83</v>
      </c>
      <c r="I492" s="95">
        <v>-64784.6</v>
      </c>
      <c r="J492" s="95">
        <v>0</v>
      </c>
      <c r="K492" s="95">
        <v>-38686.71</v>
      </c>
      <c r="L492" s="95">
        <v>-88179.3</v>
      </c>
      <c r="M492" s="95">
        <v>-456317.72</v>
      </c>
      <c r="N492" s="95">
        <v>0</v>
      </c>
      <c r="O492" s="95">
        <v>-2057687.59</v>
      </c>
      <c r="P492" s="95">
        <v>-220096.46</v>
      </c>
      <c r="Q492" s="95">
        <v>-89399.53</v>
      </c>
      <c r="R492" s="95">
        <v>-4473.8500000000004</v>
      </c>
      <c r="S492" s="95">
        <v>-445953.47</v>
      </c>
      <c r="T492" s="95">
        <v>-213708.17</v>
      </c>
      <c r="U492" s="95">
        <v>-192130.56</v>
      </c>
      <c r="V492" s="95">
        <v>-164383.29999999999</v>
      </c>
      <c r="W492" s="95">
        <v>-5590067.5499999998</v>
      </c>
      <c r="X492" s="95">
        <v>-173295.5</v>
      </c>
      <c r="Y492" s="95">
        <v>-373981.73</v>
      </c>
      <c r="Z492" s="95">
        <v>-180138.74</v>
      </c>
      <c r="AA492" s="95">
        <v>-87549.01</v>
      </c>
      <c r="AB492" s="95">
        <v>-104657.21</v>
      </c>
      <c r="AC492" s="95">
        <v>-110889.1</v>
      </c>
      <c r="AD492" s="95">
        <v>-531919.66</v>
      </c>
      <c r="AE492" s="95">
        <v>0</v>
      </c>
      <c r="AF492" s="95">
        <v>34029.08</v>
      </c>
      <c r="AG492" s="95">
        <v>-21713.66</v>
      </c>
      <c r="AH492" s="95">
        <v>-562910.16</v>
      </c>
      <c r="AI492" s="95">
        <v>-99385.29</v>
      </c>
      <c r="AJ492" s="95">
        <v>-17932.05</v>
      </c>
      <c r="AK492" s="95">
        <v>-11564839.02</v>
      </c>
      <c r="AL492" s="95">
        <v>-231877.9</v>
      </c>
      <c r="AM492" s="95">
        <v>-207319.9</v>
      </c>
      <c r="AN492" s="95">
        <v>-574833.15</v>
      </c>
      <c r="AO492" s="95">
        <v>-443442.72</v>
      </c>
      <c r="AP492" s="95">
        <v>-217050.31</v>
      </c>
      <c r="AQ492" s="95">
        <v>-13751.54</v>
      </c>
      <c r="AR492" s="95">
        <v>-3538195.31</v>
      </c>
      <c r="AS492" s="95">
        <v>-194652.04</v>
      </c>
      <c r="AT492" s="95">
        <v>-567554.38</v>
      </c>
      <c r="AU492" s="95">
        <v>-323602.69</v>
      </c>
      <c r="AV492" s="95">
        <v>-144215.41</v>
      </c>
      <c r="AW492" s="95">
        <v>-141613.44</v>
      </c>
      <c r="AX492" s="95">
        <v>-173648.34</v>
      </c>
      <c r="AY492" s="95">
        <v>-206533.25</v>
      </c>
      <c r="AZ492" s="95">
        <v>-305427.01</v>
      </c>
      <c r="BA492" s="95">
        <v>-1312560.3500000001</v>
      </c>
      <c r="BB492" s="95">
        <v>-58595</v>
      </c>
      <c r="BC492" s="95">
        <v>-8383804.4400000004</v>
      </c>
      <c r="BD492" s="95">
        <v>-816646.13</v>
      </c>
      <c r="BE492" s="95">
        <v>-216807.34</v>
      </c>
      <c r="BF492" s="95">
        <v>-149577.98000000001</v>
      </c>
      <c r="BG492" s="95">
        <v>-1284002.28</v>
      </c>
      <c r="BH492" s="95">
        <v>-137749.45000000001</v>
      </c>
      <c r="BI492" s="95">
        <v>-53256.23</v>
      </c>
      <c r="BJ492" s="95">
        <v>-166976.14000000001</v>
      </c>
      <c r="BK492" s="95">
        <v>-318402.08</v>
      </c>
      <c r="BL492" s="95">
        <v>-2632109.7999999998</v>
      </c>
      <c r="BM492" s="95">
        <v>-216984</v>
      </c>
      <c r="BN492" s="95">
        <v>-426821.4</v>
      </c>
      <c r="BO492" s="95">
        <v>-340032.91</v>
      </c>
      <c r="BP492" s="95">
        <v>-114543</v>
      </c>
      <c r="BQ492" s="95">
        <v>-168271.2</v>
      </c>
      <c r="BR492" s="121">
        <v>-17912078.239999998</v>
      </c>
      <c r="BS492" s="95">
        <v>-355051</v>
      </c>
      <c r="BT492" s="95">
        <v>-106981.55</v>
      </c>
      <c r="BU492" s="121">
        <v>-1581320</v>
      </c>
      <c r="BV492" s="95">
        <v>-61527</v>
      </c>
      <c r="BW492" s="95">
        <v>-69516</v>
      </c>
      <c r="BX492" s="95">
        <v>-754384.48</v>
      </c>
      <c r="BY492" s="95">
        <v>-43468.05</v>
      </c>
      <c r="BZ492" s="95">
        <v>-67309</v>
      </c>
      <c r="CA492" s="95">
        <v>-226819</v>
      </c>
      <c r="CB492" s="95">
        <v>-381720</v>
      </c>
      <c r="CC492" s="95">
        <v>-495411.25</v>
      </c>
      <c r="CD492" s="95">
        <v>-119120</v>
      </c>
      <c r="CE492" s="95">
        <v>-480915.16</v>
      </c>
      <c r="CF492" s="95">
        <v>-5214</v>
      </c>
      <c r="CG492" s="95">
        <v>-57861.5</v>
      </c>
      <c r="CH492" s="95">
        <v>-33964</v>
      </c>
      <c r="CI492" s="95">
        <v>-52154</v>
      </c>
      <c r="CJ492" s="95">
        <v>-911179.25</v>
      </c>
      <c r="CK492" s="95">
        <v>-52368</v>
      </c>
      <c r="CL492" s="95">
        <v>-45972.25</v>
      </c>
      <c r="CM492" s="87" t="s">
        <v>518</v>
      </c>
      <c r="CN492" s="87" t="s">
        <v>519</v>
      </c>
      <c r="CO492" s="87" t="s">
        <v>1410</v>
      </c>
      <c r="CP492" s="87" t="s">
        <v>2251</v>
      </c>
      <c r="CQ492" s="87" t="s">
        <v>1413</v>
      </c>
      <c r="CR492" s="87" t="s">
        <v>2398</v>
      </c>
      <c r="CS492" s="87">
        <v>4</v>
      </c>
      <c r="CT492" s="87" t="s">
        <v>1402</v>
      </c>
      <c r="CV492" s="87" t="s">
        <v>2190</v>
      </c>
      <c r="CY492" s="87">
        <v>92</v>
      </c>
    </row>
    <row r="493" spans="1:103" ht="13.2" customHeight="1" x14ac:dyDescent="0.25">
      <c r="A493" s="93" t="s">
        <v>520</v>
      </c>
      <c r="B493" s="94" t="s">
        <v>521</v>
      </c>
      <c r="C493" s="95">
        <v>-2215481.0099999998</v>
      </c>
      <c r="D493" s="95">
        <v>-12121.14</v>
      </c>
      <c r="E493" s="95">
        <v>-90799.62</v>
      </c>
      <c r="F493" s="95">
        <v>0</v>
      </c>
      <c r="G493" s="95">
        <v>-76135.289999999994</v>
      </c>
      <c r="H493" s="95">
        <v>0</v>
      </c>
      <c r="I493" s="95">
        <v>0</v>
      </c>
      <c r="J493" s="95">
        <v>0</v>
      </c>
      <c r="K493" s="95">
        <v>-31612.91</v>
      </c>
      <c r="L493" s="95">
        <v>0</v>
      </c>
      <c r="M493" s="95">
        <v>-496070.99</v>
      </c>
      <c r="N493" s="95">
        <v>0</v>
      </c>
      <c r="O493" s="95">
        <v>-1965051.99</v>
      </c>
      <c r="P493" s="95">
        <v>-53518.04</v>
      </c>
      <c r="Q493" s="95">
        <v>-29565.77</v>
      </c>
      <c r="R493" s="95">
        <v>-65368.74</v>
      </c>
      <c r="S493" s="95">
        <v>-33238.94</v>
      </c>
      <c r="T493" s="95">
        <v>-49703.51</v>
      </c>
      <c r="U493" s="95">
        <v>-82491.47</v>
      </c>
      <c r="V493" s="95">
        <v>-9961.01</v>
      </c>
      <c r="W493" s="95">
        <v>-3671442.71</v>
      </c>
      <c r="X493" s="95">
        <v>-43539.68</v>
      </c>
      <c r="Y493" s="95">
        <v>-225991.27</v>
      </c>
      <c r="Z493" s="95">
        <v>-31150.45</v>
      </c>
      <c r="AA493" s="95">
        <v>-706.39</v>
      </c>
      <c r="AB493" s="95">
        <v>-66295.8</v>
      </c>
      <c r="AC493" s="95">
        <v>-32640.86</v>
      </c>
      <c r="AD493" s="95">
        <v>-284070.52</v>
      </c>
      <c r="AE493" s="95">
        <v>0</v>
      </c>
      <c r="AF493" s="95">
        <v>-22665.53</v>
      </c>
      <c r="AG493" s="95">
        <v>0</v>
      </c>
      <c r="AH493" s="95">
        <v>-119787.64</v>
      </c>
      <c r="AI493" s="95">
        <v>0</v>
      </c>
      <c r="AJ493" s="95">
        <v>0</v>
      </c>
      <c r="AK493" s="95">
        <v>-12742637.18</v>
      </c>
      <c r="AL493" s="95">
        <v>0</v>
      </c>
      <c r="AM493" s="95">
        <v>-72518.62</v>
      </c>
      <c r="AN493" s="95">
        <v>-252293.37</v>
      </c>
      <c r="AO493" s="95">
        <v>0</v>
      </c>
      <c r="AP493" s="95">
        <v>-43799.76</v>
      </c>
      <c r="AQ493" s="95">
        <v>0</v>
      </c>
      <c r="AR493" s="95">
        <v>-3079766.27</v>
      </c>
      <c r="AS493" s="95">
        <v>-9009.86</v>
      </c>
      <c r="AT493" s="95">
        <v>-51726.59</v>
      </c>
      <c r="AU493" s="95">
        <v>-49643.23</v>
      </c>
      <c r="AV493" s="95">
        <v>-9554.2800000000007</v>
      </c>
      <c r="AW493" s="95">
        <v>-143735.63</v>
      </c>
      <c r="AX493" s="95">
        <v>0</v>
      </c>
      <c r="AY493" s="95">
        <v>-9320.19</v>
      </c>
      <c r="AZ493" s="95">
        <v>35455.050000000003</v>
      </c>
      <c r="BA493" s="95">
        <v>-1421625.6</v>
      </c>
      <c r="BB493" s="95">
        <v>-32385.01</v>
      </c>
      <c r="BC493" s="95">
        <v>-8984540.3300000001</v>
      </c>
      <c r="BD493" s="95">
        <v>-526296.51</v>
      </c>
      <c r="BE493" s="95">
        <v>-45144.800000000003</v>
      </c>
      <c r="BF493" s="95">
        <v>-61167.23</v>
      </c>
      <c r="BG493" s="95">
        <v>-2348623.8199999998</v>
      </c>
      <c r="BH493" s="95">
        <v>-80669.279999999999</v>
      </c>
      <c r="BI493" s="95">
        <v>-9130.94</v>
      </c>
      <c r="BJ493" s="95">
        <v>-4107.08</v>
      </c>
      <c r="BK493" s="95">
        <v>-49492.25</v>
      </c>
      <c r="BL493" s="95">
        <v>-1151237.1499999999</v>
      </c>
      <c r="BM493" s="95">
        <v>-59433</v>
      </c>
      <c r="BN493" s="95">
        <v>-98129.5</v>
      </c>
      <c r="BO493" s="95">
        <v>0</v>
      </c>
      <c r="BP493" s="95">
        <v>-49106</v>
      </c>
      <c r="BQ493" s="95">
        <v>-50279</v>
      </c>
      <c r="BR493" s="121">
        <v>-13984330.66</v>
      </c>
      <c r="BS493" s="95">
        <v>-72930</v>
      </c>
      <c r="BT493" s="95">
        <v>-104482.45</v>
      </c>
      <c r="BU493" s="121">
        <v>-1802221</v>
      </c>
      <c r="BV493" s="95">
        <v>0</v>
      </c>
      <c r="BW493" s="95">
        <v>-37207</v>
      </c>
      <c r="BX493" s="95">
        <v>-403059.6</v>
      </c>
      <c r="BY493" s="95">
        <v>0</v>
      </c>
      <c r="BZ493" s="95">
        <v>-11896</v>
      </c>
      <c r="CA493" s="95">
        <v>-135016</v>
      </c>
      <c r="CB493" s="121">
        <v>-73216.33</v>
      </c>
      <c r="CC493" s="95">
        <v>-403587.4</v>
      </c>
      <c r="CD493" s="95">
        <v>-206482</v>
      </c>
      <c r="CE493" s="95">
        <v>-58945.9</v>
      </c>
      <c r="CF493" s="95">
        <v>-14529</v>
      </c>
      <c r="CG493" s="95">
        <v>0</v>
      </c>
      <c r="CH493" s="95">
        <v>-47755</v>
      </c>
      <c r="CI493" s="95">
        <v>-10556</v>
      </c>
      <c r="CJ493" s="121">
        <v>-518052.71</v>
      </c>
      <c r="CK493" s="95">
        <v>-190583.2</v>
      </c>
      <c r="CL493" s="95">
        <v>0</v>
      </c>
      <c r="CM493" s="87" t="s">
        <v>520</v>
      </c>
      <c r="CN493" s="87" t="s">
        <v>521</v>
      </c>
      <c r="CO493" s="87" t="s">
        <v>1410</v>
      </c>
      <c r="CP493" s="87" t="s">
        <v>2251</v>
      </c>
      <c r="CQ493" s="87" t="s">
        <v>1413</v>
      </c>
      <c r="CR493" s="87" t="s">
        <v>2398</v>
      </c>
      <c r="CS493" s="87">
        <v>4</v>
      </c>
      <c r="CT493" s="87" t="s">
        <v>1407</v>
      </c>
      <c r="CV493" s="87" t="s">
        <v>2190</v>
      </c>
      <c r="CY493" s="87">
        <v>93</v>
      </c>
    </row>
    <row r="494" spans="1:103" ht="13.2" customHeight="1" x14ac:dyDescent="0.25">
      <c r="A494" s="93" t="s">
        <v>522</v>
      </c>
      <c r="B494" s="94" t="s">
        <v>1237</v>
      </c>
      <c r="C494" s="95">
        <v>0</v>
      </c>
      <c r="D494" s="95">
        <v>-27707.25</v>
      </c>
      <c r="E494" s="95">
        <v>-122015.5</v>
      </c>
      <c r="F494" s="95">
        <v>0</v>
      </c>
      <c r="G494" s="95">
        <v>0</v>
      </c>
      <c r="H494" s="95">
        <v>-107875.73</v>
      </c>
      <c r="I494" s="95">
        <v>0</v>
      </c>
      <c r="J494" s="95">
        <v>0</v>
      </c>
      <c r="K494" s="95">
        <v>-18979.5</v>
      </c>
      <c r="L494" s="95">
        <v>0</v>
      </c>
      <c r="M494" s="95">
        <v>0</v>
      </c>
      <c r="N494" s="95">
        <v>0</v>
      </c>
      <c r="O494" s="95">
        <v>0</v>
      </c>
      <c r="P494" s="95">
        <v>0</v>
      </c>
      <c r="Q494" s="95">
        <v>-52737</v>
      </c>
      <c r="R494" s="95">
        <v>0</v>
      </c>
      <c r="S494" s="95">
        <v>-154473.18</v>
      </c>
      <c r="T494" s="95">
        <v>0</v>
      </c>
      <c r="U494" s="95">
        <v>0</v>
      </c>
      <c r="V494" s="95">
        <v>0</v>
      </c>
      <c r="W494" s="95">
        <v>0</v>
      </c>
      <c r="X494" s="95">
        <v>-48733.65</v>
      </c>
      <c r="Y494" s="95">
        <v>0</v>
      </c>
      <c r="Z494" s="95">
        <v>0</v>
      </c>
      <c r="AA494" s="95">
        <v>0</v>
      </c>
      <c r="AB494" s="95">
        <v>0</v>
      </c>
      <c r="AC494" s="95">
        <v>0</v>
      </c>
      <c r="AD494" s="95">
        <v>0</v>
      </c>
      <c r="AE494" s="95">
        <v>0</v>
      </c>
      <c r="AF494" s="95">
        <v>-124630.5</v>
      </c>
      <c r="AG494" s="95">
        <v>-200</v>
      </c>
      <c r="AH494" s="95">
        <v>0</v>
      </c>
      <c r="AI494" s="95">
        <v>-20071.349999999999</v>
      </c>
      <c r="AJ494" s="95">
        <v>0</v>
      </c>
      <c r="AK494" s="95">
        <v>-467321.35</v>
      </c>
      <c r="AL494" s="95">
        <v>0</v>
      </c>
      <c r="AM494" s="95">
        <v>0</v>
      </c>
      <c r="AN494" s="95">
        <v>-13517</v>
      </c>
      <c r="AO494" s="95">
        <v>-215706.01</v>
      </c>
      <c r="AP494" s="95">
        <v>0</v>
      </c>
      <c r="AQ494" s="95">
        <v>0</v>
      </c>
      <c r="AR494" s="95">
        <v>-476484.2</v>
      </c>
      <c r="AS494" s="95">
        <v>0</v>
      </c>
      <c r="AT494" s="95">
        <v>0</v>
      </c>
      <c r="AU494" s="95">
        <v>-1918.22</v>
      </c>
      <c r="AV494" s="95">
        <v>0</v>
      </c>
      <c r="AW494" s="95">
        <v>0</v>
      </c>
      <c r="AX494" s="95">
        <v>-100</v>
      </c>
      <c r="AY494" s="95">
        <v>0</v>
      </c>
      <c r="AZ494" s="95">
        <v>0</v>
      </c>
      <c r="BA494" s="95">
        <v>-66362.850000000006</v>
      </c>
      <c r="BB494" s="95">
        <v>0</v>
      </c>
      <c r="BC494" s="95">
        <v>0</v>
      </c>
      <c r="BD494" s="95">
        <v>0</v>
      </c>
      <c r="BE494" s="95">
        <v>0</v>
      </c>
      <c r="BF494" s="95">
        <v>0</v>
      </c>
      <c r="BG494" s="95">
        <v>0</v>
      </c>
      <c r="BH494" s="95">
        <v>-63893.89</v>
      </c>
      <c r="BI494" s="95">
        <v>0</v>
      </c>
      <c r="BJ494" s="95">
        <v>0</v>
      </c>
      <c r="BK494" s="95">
        <v>0</v>
      </c>
      <c r="BL494" s="95">
        <v>0</v>
      </c>
      <c r="BM494" s="95">
        <v>0</v>
      </c>
      <c r="BN494" s="95">
        <v>0</v>
      </c>
      <c r="BO494" s="95">
        <v>0</v>
      </c>
      <c r="BP494" s="95">
        <v>0</v>
      </c>
      <c r="BQ494" s="95">
        <v>0</v>
      </c>
      <c r="BR494" s="95">
        <v>-908929.2</v>
      </c>
      <c r="BS494" s="95">
        <v>0</v>
      </c>
      <c r="BT494" s="95">
        <v>0</v>
      </c>
      <c r="BU494" s="95">
        <v>-9000</v>
      </c>
      <c r="BV494" s="95">
        <v>0</v>
      </c>
      <c r="BW494" s="95">
        <v>0</v>
      </c>
      <c r="BX494" s="95">
        <v>0</v>
      </c>
      <c r="BY494" s="95">
        <v>-2136</v>
      </c>
      <c r="BZ494" s="95">
        <v>0</v>
      </c>
      <c r="CA494" s="95">
        <v>-3040</v>
      </c>
      <c r="CB494" s="95">
        <v>0</v>
      </c>
      <c r="CC494" s="95">
        <v>0</v>
      </c>
      <c r="CD494" s="95">
        <v>0</v>
      </c>
      <c r="CE494" s="95">
        <v>0</v>
      </c>
      <c r="CF494" s="95">
        <v>-6195</v>
      </c>
      <c r="CG494" s="95">
        <v>-38976.550000000003</v>
      </c>
      <c r="CH494" s="95">
        <v>0</v>
      </c>
      <c r="CI494" s="95">
        <v>0</v>
      </c>
      <c r="CJ494" s="95">
        <v>0</v>
      </c>
      <c r="CK494" s="95">
        <v>0</v>
      </c>
      <c r="CL494" s="95">
        <v>0</v>
      </c>
      <c r="CM494" s="87" t="s">
        <v>522</v>
      </c>
      <c r="CN494" s="87" t="s">
        <v>2216</v>
      </c>
      <c r="CO494" s="87" t="s">
        <v>1410</v>
      </c>
      <c r="CP494" s="87" t="s">
        <v>2251</v>
      </c>
      <c r="CQ494" s="87" t="s">
        <v>1413</v>
      </c>
      <c r="CR494" s="87" t="s">
        <v>2398</v>
      </c>
      <c r="CS494" s="87">
        <v>4</v>
      </c>
      <c r="CT494" s="87" t="s">
        <v>1407</v>
      </c>
      <c r="CV494" s="87" t="s">
        <v>2190</v>
      </c>
      <c r="CY494" s="87">
        <v>94</v>
      </c>
    </row>
    <row r="495" spans="1:103" ht="13.2" customHeight="1" x14ac:dyDescent="0.25">
      <c r="A495" s="93" t="s">
        <v>523</v>
      </c>
      <c r="B495" s="94" t="s">
        <v>1238</v>
      </c>
      <c r="C495" s="95">
        <v>0</v>
      </c>
      <c r="D495" s="95">
        <v>26565.97</v>
      </c>
      <c r="E495" s="95">
        <v>132822.29999999999</v>
      </c>
      <c r="F495" s="95">
        <v>0</v>
      </c>
      <c r="G495" s="95">
        <v>0</v>
      </c>
      <c r="H495" s="95">
        <v>0</v>
      </c>
      <c r="I495" s="95">
        <v>0</v>
      </c>
      <c r="J495" s="95">
        <v>304464</v>
      </c>
      <c r="K495" s="95">
        <v>0</v>
      </c>
      <c r="L495" s="95">
        <v>197798.88</v>
      </c>
      <c r="M495" s="95">
        <v>0</v>
      </c>
      <c r="N495" s="95">
        <v>0</v>
      </c>
      <c r="O495" s="95">
        <v>0</v>
      </c>
      <c r="P495" s="95">
        <v>0</v>
      </c>
      <c r="Q495" s="95">
        <v>0</v>
      </c>
      <c r="R495" s="95">
        <v>0</v>
      </c>
      <c r="S495" s="95">
        <v>0</v>
      </c>
      <c r="T495" s="95">
        <v>11945.5</v>
      </c>
      <c r="U495" s="95">
        <v>0</v>
      </c>
      <c r="V495" s="95">
        <v>0</v>
      </c>
      <c r="W495" s="95">
        <v>0</v>
      </c>
      <c r="X495" s="95">
        <v>0</v>
      </c>
      <c r="Y495" s="95">
        <v>0</v>
      </c>
      <c r="Z495" s="95">
        <v>0</v>
      </c>
      <c r="AA495" s="95">
        <v>0</v>
      </c>
      <c r="AB495" s="95">
        <v>0</v>
      </c>
      <c r="AC495" s="95">
        <v>0</v>
      </c>
      <c r="AD495" s="95">
        <v>0</v>
      </c>
      <c r="AE495" s="95">
        <v>0</v>
      </c>
      <c r="AF495" s="95">
        <v>51520.46</v>
      </c>
      <c r="AG495" s="95">
        <v>19178.919999999998</v>
      </c>
      <c r="AH495" s="95">
        <v>0</v>
      </c>
      <c r="AI495" s="95">
        <v>0</v>
      </c>
      <c r="AJ495" s="95">
        <v>0</v>
      </c>
      <c r="AK495" s="95">
        <v>0</v>
      </c>
      <c r="AL495" s="95">
        <v>0</v>
      </c>
      <c r="AM495" s="95">
        <v>0</v>
      </c>
      <c r="AN495" s="95">
        <v>0</v>
      </c>
      <c r="AO495" s="95">
        <v>4849</v>
      </c>
      <c r="AP495" s="95">
        <v>0</v>
      </c>
      <c r="AQ495" s="95">
        <v>146333</v>
      </c>
      <c r="AR495" s="95">
        <v>0</v>
      </c>
      <c r="AS495" s="95">
        <v>29301.85</v>
      </c>
      <c r="AT495" s="95">
        <v>32763.22</v>
      </c>
      <c r="AU495" s="95">
        <v>0</v>
      </c>
      <c r="AV495" s="95">
        <v>49214.49</v>
      </c>
      <c r="AW495" s="95">
        <v>0</v>
      </c>
      <c r="AX495" s="95">
        <v>35571.21</v>
      </c>
      <c r="AY495" s="95">
        <v>0</v>
      </c>
      <c r="AZ495" s="95">
        <v>10698.6</v>
      </c>
      <c r="BA495" s="95">
        <v>0</v>
      </c>
      <c r="BB495" s="95">
        <v>0</v>
      </c>
      <c r="BC495" s="95">
        <v>0</v>
      </c>
      <c r="BD495" s="95">
        <v>0</v>
      </c>
      <c r="BE495" s="95">
        <v>0</v>
      </c>
      <c r="BF495" s="95">
        <v>0</v>
      </c>
      <c r="BG495" s="95">
        <v>0</v>
      </c>
      <c r="BH495" s="95">
        <v>11454.34</v>
      </c>
      <c r="BI495" s="95">
        <v>0</v>
      </c>
      <c r="BJ495" s="95">
        <v>0</v>
      </c>
      <c r="BK495" s="95">
        <v>0</v>
      </c>
      <c r="BL495" s="95">
        <v>0</v>
      </c>
      <c r="BM495" s="95">
        <v>0</v>
      </c>
      <c r="BN495" s="95">
        <v>0</v>
      </c>
      <c r="BO495" s="95">
        <v>0</v>
      </c>
      <c r="BP495" s="95">
        <v>0</v>
      </c>
      <c r="BQ495" s="95">
        <v>0</v>
      </c>
      <c r="BR495" s="95">
        <v>195174.8</v>
      </c>
      <c r="BS495" s="95">
        <v>0</v>
      </c>
      <c r="BT495" s="95">
        <v>0</v>
      </c>
      <c r="BU495" s="95">
        <v>1758670.8</v>
      </c>
      <c r="BV495" s="95">
        <v>0</v>
      </c>
      <c r="BW495" s="95">
        <v>0</v>
      </c>
      <c r="BX495" s="95">
        <v>0</v>
      </c>
      <c r="BY495" s="95">
        <v>30227.5</v>
      </c>
      <c r="BZ495" s="95">
        <v>0</v>
      </c>
      <c r="CA495" s="95">
        <v>0</v>
      </c>
      <c r="CB495" s="95">
        <v>119011.32</v>
      </c>
      <c r="CC495" s="95">
        <v>20698.3</v>
      </c>
      <c r="CD495" s="95">
        <v>0</v>
      </c>
      <c r="CE495" s="95">
        <v>0</v>
      </c>
      <c r="CF495" s="95">
        <v>0</v>
      </c>
      <c r="CG495" s="95">
        <v>0</v>
      </c>
      <c r="CH495" s="95">
        <v>28337</v>
      </c>
      <c r="CI495" s="95">
        <v>0</v>
      </c>
      <c r="CJ495" s="95">
        <v>0</v>
      </c>
      <c r="CK495" s="95">
        <v>0</v>
      </c>
      <c r="CL495" s="95">
        <v>0</v>
      </c>
      <c r="CM495" s="87" t="s">
        <v>523</v>
      </c>
      <c r="CN495" s="87" t="s">
        <v>2217</v>
      </c>
      <c r="CO495" s="87" t="s">
        <v>1410</v>
      </c>
      <c r="CP495" s="87" t="s">
        <v>2251</v>
      </c>
      <c r="CQ495" s="87" t="s">
        <v>1413</v>
      </c>
      <c r="CR495" s="87" t="s">
        <v>2398</v>
      </c>
      <c r="CS495" s="87">
        <v>4</v>
      </c>
      <c r="CT495" s="87" t="s">
        <v>1402</v>
      </c>
      <c r="CV495" s="87" t="s">
        <v>2190</v>
      </c>
      <c r="CY495" s="87">
        <v>95</v>
      </c>
    </row>
    <row r="496" spans="1:103" ht="13.2" customHeight="1" x14ac:dyDescent="0.25">
      <c r="A496" s="93" t="s">
        <v>524</v>
      </c>
      <c r="B496" s="94" t="s">
        <v>525</v>
      </c>
      <c r="C496" s="95">
        <v>191487.08</v>
      </c>
      <c r="D496" s="95">
        <v>0</v>
      </c>
      <c r="E496" s="95">
        <v>0</v>
      </c>
      <c r="F496" s="95">
        <v>0</v>
      </c>
      <c r="G496" s="95">
        <v>0</v>
      </c>
      <c r="H496" s="95">
        <v>0</v>
      </c>
      <c r="I496" s="95">
        <v>0</v>
      </c>
      <c r="J496" s="95">
        <v>0</v>
      </c>
      <c r="K496" s="95">
        <v>0</v>
      </c>
      <c r="L496" s="95">
        <v>0</v>
      </c>
      <c r="M496" s="95">
        <v>0</v>
      </c>
      <c r="N496" s="95">
        <v>0</v>
      </c>
      <c r="O496" s="95">
        <v>50806.8</v>
      </c>
      <c r="P496" s="95">
        <v>0</v>
      </c>
      <c r="Q496" s="95">
        <v>0</v>
      </c>
      <c r="R496" s="95">
        <v>0</v>
      </c>
      <c r="S496" s="95">
        <v>0</v>
      </c>
      <c r="T496" s="95">
        <v>107130</v>
      </c>
      <c r="U496" s="95">
        <v>0</v>
      </c>
      <c r="V496" s="95">
        <v>0</v>
      </c>
      <c r="W496" s="95">
        <v>101230</v>
      </c>
      <c r="X496" s="95">
        <v>0</v>
      </c>
      <c r="Y496" s="95">
        <v>0</v>
      </c>
      <c r="Z496" s="95">
        <v>0</v>
      </c>
      <c r="AA496" s="95">
        <v>0</v>
      </c>
      <c r="AB496" s="95">
        <v>0</v>
      </c>
      <c r="AC496" s="95">
        <v>0</v>
      </c>
      <c r="AD496" s="95">
        <v>0</v>
      </c>
      <c r="AE496" s="95">
        <v>0</v>
      </c>
      <c r="AF496" s="95">
        <v>0</v>
      </c>
      <c r="AG496" s="95">
        <v>0</v>
      </c>
      <c r="AH496" s="95">
        <v>0</v>
      </c>
      <c r="AI496" s="95">
        <v>0</v>
      </c>
      <c r="AJ496" s="95">
        <v>0</v>
      </c>
      <c r="AK496" s="95">
        <v>499000</v>
      </c>
      <c r="AL496" s="95">
        <v>0</v>
      </c>
      <c r="AM496" s="95">
        <v>0</v>
      </c>
      <c r="AN496" s="95">
        <v>0</v>
      </c>
      <c r="AO496" s="95">
        <v>0</v>
      </c>
      <c r="AP496" s="95">
        <v>0</v>
      </c>
      <c r="AQ496" s="95">
        <v>0</v>
      </c>
      <c r="AR496" s="95">
        <v>0</v>
      </c>
      <c r="AS496" s="95">
        <v>0</v>
      </c>
      <c r="AT496" s="95">
        <v>0</v>
      </c>
      <c r="AU496" s="95">
        <v>0</v>
      </c>
      <c r="AV496" s="95">
        <v>0</v>
      </c>
      <c r="AW496" s="95">
        <v>0</v>
      </c>
      <c r="AX496" s="95">
        <v>0</v>
      </c>
      <c r="AY496" s="95">
        <v>0</v>
      </c>
      <c r="AZ496" s="95">
        <v>0</v>
      </c>
      <c r="BA496" s="95">
        <v>0</v>
      </c>
      <c r="BB496" s="95">
        <v>0</v>
      </c>
      <c r="BC496" s="95">
        <v>0</v>
      </c>
      <c r="BD496" s="95">
        <v>0</v>
      </c>
      <c r="BE496" s="95">
        <v>0</v>
      </c>
      <c r="BF496" s="95">
        <v>0</v>
      </c>
      <c r="BG496" s="95">
        <v>0</v>
      </c>
      <c r="BH496" s="95">
        <v>0</v>
      </c>
      <c r="BI496" s="95">
        <v>0</v>
      </c>
      <c r="BJ496" s="95">
        <v>0</v>
      </c>
      <c r="BK496" s="95">
        <v>0</v>
      </c>
      <c r="BL496" s="95">
        <v>156016</v>
      </c>
      <c r="BM496" s="95">
        <v>0</v>
      </c>
      <c r="BN496" s="95">
        <v>0</v>
      </c>
      <c r="BO496" s="95">
        <v>0</v>
      </c>
      <c r="BP496" s="95">
        <v>0</v>
      </c>
      <c r="BQ496" s="95">
        <v>0</v>
      </c>
      <c r="BR496" s="95">
        <v>0</v>
      </c>
      <c r="BS496" s="95">
        <v>0</v>
      </c>
      <c r="BT496" s="95">
        <v>0</v>
      </c>
      <c r="BU496" s="95">
        <v>0</v>
      </c>
      <c r="BV496" s="95">
        <v>0</v>
      </c>
      <c r="BW496" s="95">
        <v>0</v>
      </c>
      <c r="BX496" s="95">
        <v>0</v>
      </c>
      <c r="BY496" s="95">
        <v>0</v>
      </c>
      <c r="BZ496" s="95">
        <v>0</v>
      </c>
      <c r="CA496" s="95">
        <v>0</v>
      </c>
      <c r="CB496" s="95">
        <v>0</v>
      </c>
      <c r="CC496" s="95">
        <v>0</v>
      </c>
      <c r="CD496" s="95">
        <v>0</v>
      </c>
      <c r="CE496" s="95">
        <v>0</v>
      </c>
      <c r="CF496" s="95">
        <v>0</v>
      </c>
      <c r="CG496" s="95">
        <v>0</v>
      </c>
      <c r="CH496" s="95">
        <v>0</v>
      </c>
      <c r="CI496" s="95">
        <v>0</v>
      </c>
      <c r="CJ496" s="95">
        <v>0</v>
      </c>
      <c r="CK496" s="95">
        <v>0</v>
      </c>
      <c r="CL496" s="95">
        <v>0</v>
      </c>
      <c r="CM496" s="87" t="s">
        <v>524</v>
      </c>
      <c r="CN496" s="87" t="s">
        <v>525</v>
      </c>
      <c r="CO496" s="87" t="s">
        <v>1410</v>
      </c>
      <c r="CP496" s="87" t="s">
        <v>2251</v>
      </c>
      <c r="CQ496" s="87" t="s">
        <v>1409</v>
      </c>
      <c r="CR496" s="87" t="s">
        <v>2395</v>
      </c>
      <c r="CS496" s="87">
        <v>4</v>
      </c>
      <c r="CT496" s="87" t="s">
        <v>1408</v>
      </c>
      <c r="CV496" s="87" t="s">
        <v>2190</v>
      </c>
      <c r="CY496" s="87">
        <v>96</v>
      </c>
    </row>
    <row r="497" spans="1:103" ht="13.2" customHeight="1" x14ac:dyDescent="0.25">
      <c r="A497" s="93" t="s">
        <v>526</v>
      </c>
      <c r="B497" s="94" t="s">
        <v>527</v>
      </c>
      <c r="C497" s="95">
        <v>0</v>
      </c>
      <c r="D497" s="95">
        <v>0</v>
      </c>
      <c r="E497" s="95">
        <v>0</v>
      </c>
      <c r="F497" s="95">
        <v>0</v>
      </c>
      <c r="G497" s="95">
        <v>0</v>
      </c>
      <c r="H497" s="95">
        <v>0</v>
      </c>
      <c r="I497" s="95">
        <v>0</v>
      </c>
      <c r="J497" s="95">
        <v>0</v>
      </c>
      <c r="K497" s="95">
        <v>0</v>
      </c>
      <c r="L497" s="95">
        <v>0</v>
      </c>
      <c r="M497" s="95">
        <v>0</v>
      </c>
      <c r="N497" s="95">
        <v>0</v>
      </c>
      <c r="O497" s="95">
        <v>0</v>
      </c>
      <c r="P497" s="95">
        <v>0</v>
      </c>
      <c r="Q497" s="95">
        <v>0</v>
      </c>
      <c r="R497" s="95">
        <v>0</v>
      </c>
      <c r="S497" s="95">
        <v>0</v>
      </c>
      <c r="T497" s="95">
        <v>0</v>
      </c>
      <c r="U497" s="95">
        <v>0</v>
      </c>
      <c r="V497" s="95">
        <v>0</v>
      </c>
      <c r="W497" s="95">
        <v>0</v>
      </c>
      <c r="X497" s="95">
        <v>0</v>
      </c>
      <c r="Y497" s="95">
        <v>0</v>
      </c>
      <c r="Z497" s="95">
        <v>0</v>
      </c>
      <c r="AA497" s="95">
        <v>0</v>
      </c>
      <c r="AB497" s="95">
        <v>0</v>
      </c>
      <c r="AC497" s="95">
        <v>0</v>
      </c>
      <c r="AD497" s="95">
        <v>0</v>
      </c>
      <c r="AE497" s="95">
        <v>0</v>
      </c>
      <c r="AF497" s="95">
        <v>0</v>
      </c>
      <c r="AG497" s="95">
        <v>0</v>
      </c>
      <c r="AH497" s="95">
        <v>0</v>
      </c>
      <c r="AI497" s="95">
        <v>0</v>
      </c>
      <c r="AJ497" s="95">
        <v>0</v>
      </c>
      <c r="AK497" s="95">
        <v>4153514.6</v>
      </c>
      <c r="AL497" s="95">
        <v>0</v>
      </c>
      <c r="AM497" s="95">
        <v>0</v>
      </c>
      <c r="AN497" s="95">
        <v>0</v>
      </c>
      <c r="AO497" s="95">
        <v>0</v>
      </c>
      <c r="AP497" s="95">
        <v>0</v>
      </c>
      <c r="AQ497" s="95">
        <v>0</v>
      </c>
      <c r="AR497" s="95">
        <v>0</v>
      </c>
      <c r="AS497" s="95">
        <v>0</v>
      </c>
      <c r="AT497" s="95">
        <v>0</v>
      </c>
      <c r="AU497" s="95">
        <v>0</v>
      </c>
      <c r="AV497" s="95">
        <v>0</v>
      </c>
      <c r="AW497" s="95">
        <v>0</v>
      </c>
      <c r="AX497" s="95">
        <v>0</v>
      </c>
      <c r="AY497" s="95">
        <v>0</v>
      </c>
      <c r="AZ497" s="95">
        <v>0</v>
      </c>
      <c r="BA497" s="95">
        <v>0</v>
      </c>
      <c r="BB497" s="95">
        <v>0</v>
      </c>
      <c r="BC497" s="95">
        <v>0</v>
      </c>
      <c r="BD497" s="95">
        <v>0</v>
      </c>
      <c r="BE497" s="95">
        <v>0</v>
      </c>
      <c r="BF497" s="95">
        <v>0</v>
      </c>
      <c r="BG497" s="95">
        <v>0</v>
      </c>
      <c r="BH497" s="95">
        <v>0</v>
      </c>
      <c r="BI497" s="95">
        <v>0</v>
      </c>
      <c r="BJ497" s="95">
        <v>0</v>
      </c>
      <c r="BK497" s="95">
        <v>0</v>
      </c>
      <c r="BL497" s="95">
        <v>0</v>
      </c>
      <c r="BM497" s="95">
        <v>0</v>
      </c>
      <c r="BN497" s="95">
        <v>0</v>
      </c>
      <c r="BO497" s="95">
        <v>0</v>
      </c>
      <c r="BP497" s="95">
        <v>0</v>
      </c>
      <c r="BQ497" s="95">
        <v>0</v>
      </c>
      <c r="BR497" s="95">
        <v>0</v>
      </c>
      <c r="BS497" s="95">
        <v>0</v>
      </c>
      <c r="BT497" s="95">
        <v>0</v>
      </c>
      <c r="BU497" s="95">
        <v>0</v>
      </c>
      <c r="BV497" s="95">
        <v>0</v>
      </c>
      <c r="BW497" s="95">
        <v>0</v>
      </c>
      <c r="BX497" s="95">
        <v>0</v>
      </c>
      <c r="BY497" s="95">
        <v>0</v>
      </c>
      <c r="BZ497" s="121">
        <v>0</v>
      </c>
      <c r="CA497" s="95">
        <v>0</v>
      </c>
      <c r="CB497" s="95">
        <v>0</v>
      </c>
      <c r="CC497" s="95">
        <v>0</v>
      </c>
      <c r="CD497" s="95">
        <v>0</v>
      </c>
      <c r="CE497" s="95">
        <v>0</v>
      </c>
      <c r="CF497" s="95">
        <v>0</v>
      </c>
      <c r="CG497" s="95">
        <v>0</v>
      </c>
      <c r="CH497" s="95">
        <v>0</v>
      </c>
      <c r="CI497" s="95">
        <v>0</v>
      </c>
      <c r="CJ497" s="95">
        <v>363471.02</v>
      </c>
      <c r="CK497" s="95">
        <v>0</v>
      </c>
      <c r="CL497" s="95">
        <v>0</v>
      </c>
      <c r="CM497" s="87" t="s">
        <v>526</v>
      </c>
      <c r="CN497" s="87" t="s">
        <v>527</v>
      </c>
      <c r="CO497" s="87" t="s">
        <v>1410</v>
      </c>
      <c r="CP497" s="87" t="s">
        <v>2251</v>
      </c>
      <c r="CQ497" s="87" t="s">
        <v>1409</v>
      </c>
      <c r="CR497" s="87" t="s">
        <v>2395</v>
      </c>
      <c r="CS497" s="87">
        <v>4</v>
      </c>
      <c r="CT497" s="87" t="s">
        <v>1408</v>
      </c>
      <c r="CV497" s="87" t="s">
        <v>2190</v>
      </c>
      <c r="CY497" s="87">
        <v>97</v>
      </c>
    </row>
    <row r="498" spans="1:103" ht="13.2" customHeight="1" x14ac:dyDescent="0.25">
      <c r="A498" s="93" t="s">
        <v>1266</v>
      </c>
      <c r="B498" s="94" t="s">
        <v>1267</v>
      </c>
      <c r="C498" s="95">
        <v>0</v>
      </c>
      <c r="D498" s="95">
        <v>0</v>
      </c>
      <c r="E498" s="95">
        <v>0</v>
      </c>
      <c r="F498" s="95">
        <v>1698.81</v>
      </c>
      <c r="G498" s="95">
        <v>0</v>
      </c>
      <c r="H498" s="95">
        <v>0</v>
      </c>
      <c r="I498" s="95">
        <v>0</v>
      </c>
      <c r="J498" s="95">
        <v>0</v>
      </c>
      <c r="K498" s="95">
        <v>0</v>
      </c>
      <c r="L498" s="95">
        <v>0</v>
      </c>
      <c r="M498" s="95">
        <v>3469.82</v>
      </c>
      <c r="N498" s="95">
        <v>0</v>
      </c>
      <c r="O498" s="95">
        <v>0</v>
      </c>
      <c r="P498" s="95">
        <v>0</v>
      </c>
      <c r="Q498" s="95">
        <v>0</v>
      </c>
      <c r="R498" s="95">
        <v>0</v>
      </c>
      <c r="S498" s="95">
        <v>0</v>
      </c>
      <c r="T498" s="95">
        <v>0</v>
      </c>
      <c r="U498" s="95">
        <v>8373.27</v>
      </c>
      <c r="V498" s="95">
        <v>0</v>
      </c>
      <c r="W498" s="95">
        <v>0</v>
      </c>
      <c r="X498" s="95">
        <v>1413.91</v>
      </c>
      <c r="Y498" s="95">
        <v>0</v>
      </c>
      <c r="Z498" s="95">
        <v>1313.79</v>
      </c>
      <c r="AA498" s="95">
        <v>0</v>
      </c>
      <c r="AB498" s="95">
        <v>18271.060000000001</v>
      </c>
      <c r="AC498" s="95">
        <v>0</v>
      </c>
      <c r="AD498" s="95">
        <v>0</v>
      </c>
      <c r="AE498" s="95">
        <v>0</v>
      </c>
      <c r="AF498" s="95">
        <v>0</v>
      </c>
      <c r="AG498" s="95">
        <v>6178.17</v>
      </c>
      <c r="AH498" s="95">
        <v>4522.24</v>
      </c>
      <c r="AI498" s="95">
        <v>0</v>
      </c>
      <c r="AJ498" s="95">
        <v>0</v>
      </c>
      <c r="AK498" s="95">
        <v>0</v>
      </c>
      <c r="AL498" s="95">
        <v>0</v>
      </c>
      <c r="AM498" s="95">
        <v>0</v>
      </c>
      <c r="AN498" s="95">
        <v>0</v>
      </c>
      <c r="AO498" s="95">
        <v>0</v>
      </c>
      <c r="AP498" s="95">
        <v>0</v>
      </c>
      <c r="AQ498" s="95">
        <v>0</v>
      </c>
      <c r="AR498" s="95">
        <v>0</v>
      </c>
      <c r="AS498" s="95">
        <v>0</v>
      </c>
      <c r="AT498" s="95">
        <v>0</v>
      </c>
      <c r="AU498" s="95">
        <v>0</v>
      </c>
      <c r="AV498" s="95">
        <v>0</v>
      </c>
      <c r="AW498" s="95">
        <v>4637.66</v>
      </c>
      <c r="AX498" s="95">
        <v>0</v>
      </c>
      <c r="AY498" s="95">
        <v>0</v>
      </c>
      <c r="AZ498" s="95">
        <v>0</v>
      </c>
      <c r="BA498" s="95">
        <v>0</v>
      </c>
      <c r="BB498" s="95">
        <v>0</v>
      </c>
      <c r="BC498" s="95">
        <v>0</v>
      </c>
      <c r="BD498" s="95">
        <v>0</v>
      </c>
      <c r="BE498" s="95">
        <v>0</v>
      </c>
      <c r="BF498" s="95">
        <v>0</v>
      </c>
      <c r="BG498" s="95">
        <v>390.4</v>
      </c>
      <c r="BH498" s="95">
        <v>0</v>
      </c>
      <c r="BI498" s="95">
        <v>0</v>
      </c>
      <c r="BJ498" s="95">
        <v>0</v>
      </c>
      <c r="BK498" s="95">
        <v>0</v>
      </c>
      <c r="BL498" s="95">
        <v>0</v>
      </c>
      <c r="BM498" s="95">
        <v>0</v>
      </c>
      <c r="BN498" s="95">
        <v>0</v>
      </c>
      <c r="BO498" s="95">
        <v>0</v>
      </c>
      <c r="BP498" s="95">
        <v>0</v>
      </c>
      <c r="BQ498" s="95">
        <v>0</v>
      </c>
      <c r="BR498" s="121">
        <v>0</v>
      </c>
      <c r="BS498" s="121">
        <v>0</v>
      </c>
      <c r="BT498" s="95">
        <v>0</v>
      </c>
      <c r="BU498" s="121">
        <v>0</v>
      </c>
      <c r="BV498" s="95">
        <v>26.16</v>
      </c>
      <c r="BW498" s="95">
        <v>0</v>
      </c>
      <c r="BX498" s="95">
        <v>0</v>
      </c>
      <c r="BY498" s="95">
        <v>0</v>
      </c>
      <c r="BZ498" s="95">
        <v>0</v>
      </c>
      <c r="CA498" s="95">
        <v>956.86</v>
      </c>
      <c r="CB498" s="95">
        <v>0</v>
      </c>
      <c r="CC498" s="95">
        <v>0</v>
      </c>
      <c r="CD498" s="95">
        <v>0</v>
      </c>
      <c r="CE498" s="95">
        <v>4375.42</v>
      </c>
      <c r="CF498" s="95">
        <v>0</v>
      </c>
      <c r="CG498" s="95">
        <v>0</v>
      </c>
      <c r="CH498" s="95">
        <v>16406.93</v>
      </c>
      <c r="CI498" s="95">
        <v>0</v>
      </c>
      <c r="CJ498" s="121">
        <v>0</v>
      </c>
      <c r="CK498" s="95">
        <v>0</v>
      </c>
      <c r="CL498" s="95">
        <v>0</v>
      </c>
      <c r="CM498" s="87" t="s">
        <v>1266</v>
      </c>
      <c r="CN498" s="87" t="s">
        <v>1267</v>
      </c>
      <c r="CO498" s="87" t="s">
        <v>1415</v>
      </c>
      <c r="CP498" s="87" t="s">
        <v>2252</v>
      </c>
      <c r="CQ498" s="87" t="s">
        <v>1414</v>
      </c>
      <c r="CR498" s="87" t="s">
        <v>2399</v>
      </c>
      <c r="CS498" s="87">
        <v>4</v>
      </c>
      <c r="CT498" s="87" t="s">
        <v>1407</v>
      </c>
      <c r="CV498" s="87" t="s">
        <v>2191</v>
      </c>
      <c r="CY498" s="87">
        <v>98</v>
      </c>
    </row>
    <row r="499" spans="1:103" ht="13.2" customHeight="1" x14ac:dyDescent="0.25">
      <c r="A499" s="93" t="s">
        <v>528</v>
      </c>
      <c r="B499" s="94" t="s">
        <v>529</v>
      </c>
      <c r="C499" s="95">
        <v>131232</v>
      </c>
      <c r="D499" s="95">
        <v>8992</v>
      </c>
      <c r="E499" s="95">
        <v>50061</v>
      </c>
      <c r="F499" s="95">
        <v>31039</v>
      </c>
      <c r="G499" s="95">
        <v>11225</v>
      </c>
      <c r="H499" s="95">
        <v>43716</v>
      </c>
      <c r="I499" s="95">
        <v>30984.65</v>
      </c>
      <c r="J499" s="95">
        <v>67238</v>
      </c>
      <c r="K499" s="95">
        <v>10038</v>
      </c>
      <c r="L499" s="95">
        <v>17227</v>
      </c>
      <c r="M499" s="95">
        <v>19590</v>
      </c>
      <c r="N499" s="95">
        <v>3294.55</v>
      </c>
      <c r="O499" s="95">
        <v>67351</v>
      </c>
      <c r="P499" s="95">
        <v>30539.46</v>
      </c>
      <c r="Q499" s="95">
        <v>4629.5</v>
      </c>
      <c r="R499" s="95">
        <v>11291</v>
      </c>
      <c r="S499" s="95">
        <v>19273.84</v>
      </c>
      <c r="T499" s="95">
        <v>18225.5</v>
      </c>
      <c r="U499" s="95">
        <v>15286.5</v>
      </c>
      <c r="V499" s="95">
        <v>60700</v>
      </c>
      <c r="W499" s="95">
        <v>133517</v>
      </c>
      <c r="X499" s="95">
        <v>9323</v>
      </c>
      <c r="Y499" s="95">
        <v>61444.31</v>
      </c>
      <c r="Z499" s="95">
        <v>31914</v>
      </c>
      <c r="AA499" s="95">
        <v>2393</v>
      </c>
      <c r="AB499" s="95">
        <v>31890</v>
      </c>
      <c r="AC499" s="95">
        <v>9157</v>
      </c>
      <c r="AD499" s="95">
        <v>37207</v>
      </c>
      <c r="AE499" s="95">
        <v>2895</v>
      </c>
      <c r="AF499" s="95">
        <v>17642.5</v>
      </c>
      <c r="AG499" s="95">
        <v>2581</v>
      </c>
      <c r="AH499" s="95">
        <v>39504</v>
      </c>
      <c r="AI499" s="95">
        <v>15430</v>
      </c>
      <c r="AJ499" s="95">
        <v>6273</v>
      </c>
      <c r="AK499" s="95">
        <v>30618.75</v>
      </c>
      <c r="AL499" s="95">
        <v>6198</v>
      </c>
      <c r="AM499" s="95">
        <v>315</v>
      </c>
      <c r="AN499" s="95">
        <v>14398</v>
      </c>
      <c r="AO499" s="95">
        <v>7858</v>
      </c>
      <c r="AP499" s="95">
        <v>9225</v>
      </c>
      <c r="AQ499" s="95">
        <v>585</v>
      </c>
      <c r="AR499" s="95">
        <v>28161</v>
      </c>
      <c r="AS499" s="95">
        <v>9507.75</v>
      </c>
      <c r="AT499" s="95">
        <v>11490</v>
      </c>
      <c r="AU499" s="95">
        <v>17339.740000000002</v>
      </c>
      <c r="AV499" s="95">
        <v>235</v>
      </c>
      <c r="AW499" s="95">
        <v>5775</v>
      </c>
      <c r="AX499" s="95">
        <v>9572</v>
      </c>
      <c r="AY499" s="95">
        <v>1236</v>
      </c>
      <c r="AZ499" s="95">
        <v>5551</v>
      </c>
      <c r="BA499" s="95">
        <v>39281.25</v>
      </c>
      <c r="BB499" s="95">
        <v>3883</v>
      </c>
      <c r="BC499" s="95">
        <v>109061.25</v>
      </c>
      <c r="BD499" s="95">
        <v>84137</v>
      </c>
      <c r="BE499" s="95">
        <v>45114.74</v>
      </c>
      <c r="BF499" s="95">
        <v>28069</v>
      </c>
      <c r="BG499" s="95">
        <v>48351</v>
      </c>
      <c r="BH499" s="95">
        <v>0</v>
      </c>
      <c r="BI499" s="95">
        <v>0</v>
      </c>
      <c r="BJ499" s="95">
        <v>0</v>
      </c>
      <c r="BK499" s="95">
        <v>0</v>
      </c>
      <c r="BL499" s="95">
        <v>24934</v>
      </c>
      <c r="BM499" s="95">
        <v>21429</v>
      </c>
      <c r="BN499" s="95">
        <v>12146</v>
      </c>
      <c r="BO499" s="95">
        <v>12803</v>
      </c>
      <c r="BP499" s="95">
        <v>23013</v>
      </c>
      <c r="BQ499" s="95">
        <v>4010</v>
      </c>
      <c r="BR499" s="95">
        <v>163428</v>
      </c>
      <c r="BS499" s="95">
        <v>8897</v>
      </c>
      <c r="BT499" s="95">
        <v>6132</v>
      </c>
      <c r="BU499" s="95">
        <v>7626</v>
      </c>
      <c r="BV499" s="95">
        <v>50</v>
      </c>
      <c r="BW499" s="95">
        <v>6550</v>
      </c>
      <c r="BX499" s="95">
        <v>4798</v>
      </c>
      <c r="BY499" s="95">
        <v>0</v>
      </c>
      <c r="BZ499" s="95">
        <v>1350</v>
      </c>
      <c r="CA499" s="95">
        <v>7534</v>
      </c>
      <c r="CB499" s="95">
        <v>22085</v>
      </c>
      <c r="CC499" s="95">
        <v>2528</v>
      </c>
      <c r="CD499" s="95">
        <v>8082</v>
      </c>
      <c r="CE499" s="95">
        <v>9944.7999999999993</v>
      </c>
      <c r="CF499" s="95">
        <v>4180</v>
      </c>
      <c r="CG499" s="95">
        <v>488</v>
      </c>
      <c r="CH499" s="95">
        <v>5894</v>
      </c>
      <c r="CI499" s="95">
        <v>470</v>
      </c>
      <c r="CJ499" s="95">
        <v>9607.5</v>
      </c>
      <c r="CK499" s="95">
        <v>50</v>
      </c>
      <c r="CL499" s="95">
        <v>2894</v>
      </c>
      <c r="CM499" s="87" t="s">
        <v>528</v>
      </c>
      <c r="CN499" s="87" t="s">
        <v>529</v>
      </c>
      <c r="CO499" s="87" t="s">
        <v>1415</v>
      </c>
      <c r="CP499" s="87" t="s">
        <v>2252</v>
      </c>
      <c r="CQ499" s="87" t="s">
        <v>1416</v>
      </c>
      <c r="CR499" s="87" t="s">
        <v>2400</v>
      </c>
      <c r="CS499" s="87">
        <v>4</v>
      </c>
      <c r="CT499" s="87" t="s">
        <v>1404</v>
      </c>
      <c r="CV499" s="87" t="s">
        <v>2191</v>
      </c>
      <c r="CY499" s="87">
        <v>99</v>
      </c>
    </row>
    <row r="500" spans="1:103" ht="13.2" customHeight="1" x14ac:dyDescent="0.25">
      <c r="A500" s="93" t="s">
        <v>530</v>
      </c>
      <c r="B500" s="94" t="s">
        <v>531</v>
      </c>
      <c r="C500" s="95">
        <v>237773.85</v>
      </c>
      <c r="D500" s="95">
        <v>7664</v>
      </c>
      <c r="E500" s="95">
        <v>20464</v>
      </c>
      <c r="F500" s="95">
        <v>10048</v>
      </c>
      <c r="G500" s="95">
        <v>0</v>
      </c>
      <c r="H500" s="95">
        <v>30353</v>
      </c>
      <c r="I500" s="95">
        <v>18464</v>
      </c>
      <c r="J500" s="95">
        <v>0</v>
      </c>
      <c r="K500" s="95">
        <v>0</v>
      </c>
      <c r="L500" s="95">
        <v>8367</v>
      </c>
      <c r="M500" s="95">
        <v>21985</v>
      </c>
      <c r="N500" s="95">
        <v>2400.2399999999998</v>
      </c>
      <c r="O500" s="95">
        <v>47567</v>
      </c>
      <c r="P500" s="95">
        <v>8269.1</v>
      </c>
      <c r="Q500" s="95">
        <v>7765</v>
      </c>
      <c r="R500" s="95">
        <v>22442</v>
      </c>
      <c r="S500" s="95">
        <v>10201</v>
      </c>
      <c r="T500" s="95">
        <v>0</v>
      </c>
      <c r="U500" s="95">
        <v>15039.5</v>
      </c>
      <c r="V500" s="95">
        <v>10084.5</v>
      </c>
      <c r="W500" s="95">
        <v>118281.82</v>
      </c>
      <c r="X500" s="95">
        <v>3927</v>
      </c>
      <c r="Y500" s="95">
        <v>11043</v>
      </c>
      <c r="Z500" s="95">
        <v>28448</v>
      </c>
      <c r="AA500" s="95">
        <v>3571.5</v>
      </c>
      <c r="AB500" s="95">
        <v>7151</v>
      </c>
      <c r="AC500" s="95">
        <v>0</v>
      </c>
      <c r="AD500" s="95">
        <v>36566</v>
      </c>
      <c r="AE500" s="95">
        <v>0</v>
      </c>
      <c r="AF500" s="95">
        <v>0</v>
      </c>
      <c r="AG500" s="95">
        <v>0</v>
      </c>
      <c r="AH500" s="95">
        <v>15874</v>
      </c>
      <c r="AI500" s="95">
        <v>0</v>
      </c>
      <c r="AJ500" s="95">
        <v>13605</v>
      </c>
      <c r="AK500" s="95">
        <v>177372.71</v>
      </c>
      <c r="AL500" s="95">
        <v>4881</v>
      </c>
      <c r="AM500" s="95">
        <v>0</v>
      </c>
      <c r="AN500" s="95">
        <v>7828</v>
      </c>
      <c r="AO500" s="95">
        <v>29876</v>
      </c>
      <c r="AP500" s="95">
        <v>26293</v>
      </c>
      <c r="AQ500" s="95">
        <v>0</v>
      </c>
      <c r="AR500" s="95">
        <v>0</v>
      </c>
      <c r="AS500" s="95">
        <v>8421</v>
      </c>
      <c r="AT500" s="95">
        <v>17160</v>
      </c>
      <c r="AU500" s="95">
        <v>10872.25</v>
      </c>
      <c r="AV500" s="95">
        <v>802</v>
      </c>
      <c r="AW500" s="95">
        <v>5701</v>
      </c>
      <c r="AX500" s="95">
        <v>0</v>
      </c>
      <c r="AY500" s="95">
        <v>0</v>
      </c>
      <c r="AZ500" s="95">
        <v>0</v>
      </c>
      <c r="BA500" s="95">
        <v>34903.75</v>
      </c>
      <c r="BB500" s="95">
        <v>9322</v>
      </c>
      <c r="BC500" s="95">
        <v>224614.75</v>
      </c>
      <c r="BD500" s="95">
        <v>94133.8</v>
      </c>
      <c r="BE500" s="95">
        <v>11352.5</v>
      </c>
      <c r="BF500" s="95">
        <v>18655.5</v>
      </c>
      <c r="BG500" s="95">
        <v>26715.75</v>
      </c>
      <c r="BH500" s="95">
        <v>0</v>
      </c>
      <c r="BI500" s="95">
        <v>0</v>
      </c>
      <c r="BJ500" s="95">
        <v>0</v>
      </c>
      <c r="BK500" s="95">
        <v>0</v>
      </c>
      <c r="BL500" s="95">
        <v>13184.5</v>
      </c>
      <c r="BM500" s="95">
        <v>0</v>
      </c>
      <c r="BN500" s="95">
        <v>4405</v>
      </c>
      <c r="BO500" s="95">
        <v>8668</v>
      </c>
      <c r="BP500" s="95">
        <v>0</v>
      </c>
      <c r="BQ500" s="95">
        <v>0</v>
      </c>
      <c r="BR500" s="95">
        <v>599691.25</v>
      </c>
      <c r="BS500" s="95">
        <v>2928</v>
      </c>
      <c r="BT500" s="95">
        <v>0</v>
      </c>
      <c r="BU500" s="95">
        <v>6211</v>
      </c>
      <c r="BV500" s="95">
        <v>0</v>
      </c>
      <c r="BW500" s="95">
        <v>0</v>
      </c>
      <c r="BX500" s="95">
        <v>8170</v>
      </c>
      <c r="BY500" s="95">
        <v>0</v>
      </c>
      <c r="BZ500" s="95">
        <v>0</v>
      </c>
      <c r="CA500" s="95">
        <v>0</v>
      </c>
      <c r="CB500" s="95">
        <v>0</v>
      </c>
      <c r="CC500" s="95">
        <v>4118.25</v>
      </c>
      <c r="CD500" s="95">
        <v>25100</v>
      </c>
      <c r="CE500" s="95">
        <v>0</v>
      </c>
      <c r="CF500" s="95">
        <v>0</v>
      </c>
      <c r="CG500" s="95">
        <v>0</v>
      </c>
      <c r="CH500" s="95">
        <v>0</v>
      </c>
      <c r="CI500" s="95">
        <v>7222</v>
      </c>
      <c r="CJ500" s="95">
        <v>22768.5</v>
      </c>
      <c r="CK500" s="95">
        <v>3332</v>
      </c>
      <c r="CL500" s="95">
        <v>0</v>
      </c>
      <c r="CM500" s="87" t="s">
        <v>530</v>
      </c>
      <c r="CN500" s="87" t="s">
        <v>531</v>
      </c>
      <c r="CO500" s="87" t="s">
        <v>1415</v>
      </c>
      <c r="CP500" s="87" t="s">
        <v>2252</v>
      </c>
      <c r="CQ500" s="87" t="s">
        <v>1417</v>
      </c>
      <c r="CR500" s="87" t="s">
        <v>2401</v>
      </c>
      <c r="CS500" s="87">
        <v>4</v>
      </c>
      <c r="CT500" s="87" t="s">
        <v>1404</v>
      </c>
      <c r="CV500" s="87" t="s">
        <v>2191</v>
      </c>
      <c r="CY500" s="87">
        <v>100</v>
      </c>
    </row>
    <row r="501" spans="1:103" ht="13.2" customHeight="1" x14ac:dyDescent="0.25">
      <c r="A501" s="93" t="s">
        <v>532</v>
      </c>
      <c r="B501" s="94" t="s">
        <v>533</v>
      </c>
      <c r="C501" s="95">
        <v>-41789</v>
      </c>
      <c r="D501" s="95">
        <v>-8992</v>
      </c>
      <c r="E501" s="95">
        <v>0</v>
      </c>
      <c r="F501" s="95">
        <v>-18557</v>
      </c>
      <c r="G501" s="95">
        <v>0</v>
      </c>
      <c r="H501" s="95">
        <v>-31604</v>
      </c>
      <c r="I501" s="95">
        <v>0</v>
      </c>
      <c r="J501" s="95">
        <v>-67238</v>
      </c>
      <c r="K501" s="95">
        <v>0</v>
      </c>
      <c r="L501" s="95">
        <v>-15713</v>
      </c>
      <c r="M501" s="95">
        <v>-3406.2</v>
      </c>
      <c r="N501" s="95">
        <v>-4215.55</v>
      </c>
      <c r="O501" s="95">
        <v>0</v>
      </c>
      <c r="P501" s="95">
        <v>-4264.99</v>
      </c>
      <c r="Q501" s="95">
        <v>-4629.5</v>
      </c>
      <c r="R501" s="95">
        <v>-8532.8799999999992</v>
      </c>
      <c r="S501" s="95">
        <v>-875.2</v>
      </c>
      <c r="T501" s="95">
        <v>-2173.35</v>
      </c>
      <c r="U501" s="95">
        <v>-2917.15</v>
      </c>
      <c r="V501" s="95">
        <v>-60049.96</v>
      </c>
      <c r="W501" s="95">
        <v>0</v>
      </c>
      <c r="X501" s="95">
        <v>0</v>
      </c>
      <c r="Y501" s="95">
        <v>0</v>
      </c>
      <c r="Z501" s="95">
        <v>0</v>
      </c>
      <c r="AA501" s="95">
        <v>-4517.26</v>
      </c>
      <c r="AB501" s="95">
        <v>0</v>
      </c>
      <c r="AC501" s="95">
        <v>-9157</v>
      </c>
      <c r="AD501" s="95">
        <v>0</v>
      </c>
      <c r="AE501" s="95">
        <v>-42</v>
      </c>
      <c r="AF501" s="95">
        <v>-15788.75</v>
      </c>
      <c r="AG501" s="95">
        <v>0</v>
      </c>
      <c r="AH501" s="95">
        <v>-11078.54</v>
      </c>
      <c r="AI501" s="95">
        <v>0</v>
      </c>
      <c r="AJ501" s="95">
        <v>-1357.43</v>
      </c>
      <c r="AK501" s="95">
        <v>-11721.5</v>
      </c>
      <c r="AL501" s="95">
        <v>-10169.64</v>
      </c>
      <c r="AM501" s="95">
        <v>-315</v>
      </c>
      <c r="AN501" s="95">
        <v>0</v>
      </c>
      <c r="AO501" s="95">
        <v>0</v>
      </c>
      <c r="AP501" s="95">
        <v>-5127</v>
      </c>
      <c r="AQ501" s="95">
        <v>0</v>
      </c>
      <c r="AR501" s="95">
        <v>-6497.67</v>
      </c>
      <c r="AS501" s="95">
        <v>0</v>
      </c>
      <c r="AT501" s="95">
        <v>0</v>
      </c>
      <c r="AU501" s="95">
        <v>0</v>
      </c>
      <c r="AV501" s="95">
        <v>0</v>
      </c>
      <c r="AW501" s="95">
        <v>0</v>
      </c>
      <c r="AX501" s="95">
        <v>-3964.95</v>
      </c>
      <c r="AY501" s="95">
        <v>731.77</v>
      </c>
      <c r="AZ501" s="95">
        <v>3555.34</v>
      </c>
      <c r="BA501" s="95">
        <v>-13453.55</v>
      </c>
      <c r="BB501" s="95">
        <v>-2447.9699999999998</v>
      </c>
      <c r="BC501" s="95">
        <v>-109061.25</v>
      </c>
      <c r="BD501" s="95">
        <v>-34090.660000000003</v>
      </c>
      <c r="BE501" s="95">
        <v>-43462.34</v>
      </c>
      <c r="BF501" s="95">
        <v>-7574.38</v>
      </c>
      <c r="BG501" s="95">
        <v>0</v>
      </c>
      <c r="BH501" s="95">
        <v>0</v>
      </c>
      <c r="BI501" s="95">
        <v>0</v>
      </c>
      <c r="BJ501" s="95">
        <v>0</v>
      </c>
      <c r="BK501" s="95">
        <v>0</v>
      </c>
      <c r="BL501" s="95">
        <v>0</v>
      </c>
      <c r="BM501" s="95">
        <v>0</v>
      </c>
      <c r="BN501" s="95">
        <v>0</v>
      </c>
      <c r="BO501" s="95">
        <v>-9858</v>
      </c>
      <c r="BP501" s="95">
        <v>-9154.58</v>
      </c>
      <c r="BQ501" s="95">
        <v>0</v>
      </c>
      <c r="BR501" s="95">
        <v>-130030.28</v>
      </c>
      <c r="BS501" s="95">
        <v>-4790</v>
      </c>
      <c r="BT501" s="95">
        <v>-6132</v>
      </c>
      <c r="BU501" s="95">
        <v>-3981</v>
      </c>
      <c r="BV501" s="95">
        <v>0</v>
      </c>
      <c r="BW501" s="95">
        <v>-6550</v>
      </c>
      <c r="BX501" s="95">
        <v>0</v>
      </c>
      <c r="BY501" s="95">
        <v>0</v>
      </c>
      <c r="BZ501" s="95">
        <v>-1350</v>
      </c>
      <c r="CA501" s="95">
        <v>-5389.14</v>
      </c>
      <c r="CB501" s="95">
        <v>-22085</v>
      </c>
      <c r="CC501" s="95">
        <v>-1051.5</v>
      </c>
      <c r="CD501" s="95">
        <v>-2436</v>
      </c>
      <c r="CE501" s="95">
        <v>-1519.8</v>
      </c>
      <c r="CF501" s="95">
        <v>-4180</v>
      </c>
      <c r="CG501" s="95">
        <v>0</v>
      </c>
      <c r="CH501" s="95">
        <v>-2941.6</v>
      </c>
      <c r="CI501" s="95">
        <v>-170</v>
      </c>
      <c r="CJ501" s="95">
        <v>-2667.08</v>
      </c>
      <c r="CK501" s="95">
        <v>-50</v>
      </c>
      <c r="CL501" s="95">
        <v>0</v>
      </c>
      <c r="CM501" s="87" t="s">
        <v>532</v>
      </c>
      <c r="CN501" s="87" t="s">
        <v>533</v>
      </c>
      <c r="CO501" s="87" t="s">
        <v>1415</v>
      </c>
      <c r="CP501" s="87" t="s">
        <v>2252</v>
      </c>
      <c r="CQ501" s="87" t="s">
        <v>1414</v>
      </c>
      <c r="CR501" s="87" t="s">
        <v>2399</v>
      </c>
      <c r="CS501" s="87">
        <v>4</v>
      </c>
      <c r="CT501" s="87" t="s">
        <v>1407</v>
      </c>
      <c r="CV501" s="87" t="s">
        <v>2191</v>
      </c>
      <c r="CY501" s="87">
        <v>101</v>
      </c>
    </row>
    <row r="502" spans="1:103" ht="13.2" customHeight="1" x14ac:dyDescent="0.25">
      <c r="A502" s="93" t="s">
        <v>534</v>
      </c>
      <c r="B502" s="94" t="s">
        <v>535</v>
      </c>
      <c r="C502" s="95">
        <v>-39953</v>
      </c>
      <c r="D502" s="95">
        <v>-7664</v>
      </c>
      <c r="E502" s="95">
        <v>0</v>
      </c>
      <c r="F502" s="95">
        <v>-10048</v>
      </c>
      <c r="G502" s="95">
        <v>0</v>
      </c>
      <c r="H502" s="95">
        <v>-30353</v>
      </c>
      <c r="I502" s="95">
        <v>-4595.5</v>
      </c>
      <c r="J502" s="95">
        <v>0</v>
      </c>
      <c r="K502" s="95">
        <v>0</v>
      </c>
      <c r="L502" s="95">
        <v>-8367</v>
      </c>
      <c r="M502" s="95">
        <v>-4356.83</v>
      </c>
      <c r="N502" s="95">
        <v>-2400.2399999999998</v>
      </c>
      <c r="O502" s="95">
        <v>0</v>
      </c>
      <c r="P502" s="95">
        <v>-1262.6500000000001</v>
      </c>
      <c r="Q502" s="95">
        <v>-7765</v>
      </c>
      <c r="R502" s="95">
        <v>0</v>
      </c>
      <c r="S502" s="95">
        <v>-1736.63</v>
      </c>
      <c r="T502" s="95">
        <v>0</v>
      </c>
      <c r="U502" s="95">
        <v>-7887.1</v>
      </c>
      <c r="V502" s="95">
        <v>0</v>
      </c>
      <c r="W502" s="95">
        <v>0</v>
      </c>
      <c r="X502" s="95">
        <v>0</v>
      </c>
      <c r="Y502" s="95">
        <v>-8206.59</v>
      </c>
      <c r="Z502" s="95">
        <v>0</v>
      </c>
      <c r="AA502" s="95">
        <v>0</v>
      </c>
      <c r="AB502" s="95">
        <v>0</v>
      </c>
      <c r="AC502" s="95">
        <v>0</v>
      </c>
      <c r="AD502" s="95">
        <v>-29911.68</v>
      </c>
      <c r="AE502" s="95">
        <v>0</v>
      </c>
      <c r="AF502" s="95">
        <v>-1853.75</v>
      </c>
      <c r="AG502" s="95">
        <v>0</v>
      </c>
      <c r="AH502" s="95">
        <v>-5880.44</v>
      </c>
      <c r="AI502" s="95">
        <v>0</v>
      </c>
      <c r="AJ502" s="95">
        <v>0</v>
      </c>
      <c r="AK502" s="95">
        <v>-90582.3</v>
      </c>
      <c r="AL502" s="95">
        <v>0</v>
      </c>
      <c r="AM502" s="95">
        <v>0</v>
      </c>
      <c r="AN502" s="95">
        <v>0</v>
      </c>
      <c r="AO502" s="95">
        <v>0</v>
      </c>
      <c r="AP502" s="95">
        <v>-21322.400000000001</v>
      </c>
      <c r="AQ502" s="95">
        <v>0</v>
      </c>
      <c r="AR502" s="95">
        <v>0</v>
      </c>
      <c r="AS502" s="95">
        <v>0</v>
      </c>
      <c r="AT502" s="95">
        <v>-9644</v>
      </c>
      <c r="AU502" s="95">
        <v>0</v>
      </c>
      <c r="AV502" s="95">
        <v>0</v>
      </c>
      <c r="AW502" s="95">
        <v>-5587.17</v>
      </c>
      <c r="AX502" s="95">
        <v>0</v>
      </c>
      <c r="AY502" s="95">
        <v>0</v>
      </c>
      <c r="AZ502" s="95">
        <v>0</v>
      </c>
      <c r="BA502" s="95">
        <v>-14630.26</v>
      </c>
      <c r="BB502" s="95">
        <v>-9322</v>
      </c>
      <c r="BC502" s="95">
        <v>-224614.75</v>
      </c>
      <c r="BD502" s="95">
        <v>-46452.08</v>
      </c>
      <c r="BE502" s="95">
        <v>-10576.9</v>
      </c>
      <c r="BF502" s="95">
        <v>-6665.36</v>
      </c>
      <c r="BG502" s="95">
        <v>0</v>
      </c>
      <c r="BH502" s="95">
        <v>0</v>
      </c>
      <c r="BI502" s="95">
        <v>0</v>
      </c>
      <c r="BJ502" s="95">
        <v>0</v>
      </c>
      <c r="BK502" s="95">
        <v>0</v>
      </c>
      <c r="BL502" s="95">
        <v>0</v>
      </c>
      <c r="BM502" s="95">
        <v>0</v>
      </c>
      <c r="BN502" s="95">
        <v>0</v>
      </c>
      <c r="BO502" s="95">
        <v>-2600</v>
      </c>
      <c r="BP502" s="95">
        <v>0</v>
      </c>
      <c r="BQ502" s="95">
        <v>0</v>
      </c>
      <c r="BR502" s="121">
        <v>-544590.97</v>
      </c>
      <c r="BS502" s="95">
        <v>0</v>
      </c>
      <c r="BT502" s="95">
        <v>0</v>
      </c>
      <c r="BU502" s="121">
        <v>-4477</v>
      </c>
      <c r="BV502" s="121">
        <v>0</v>
      </c>
      <c r="BW502" s="95">
        <v>0</v>
      </c>
      <c r="BX502" s="121">
        <v>0</v>
      </c>
      <c r="BY502" s="95">
        <v>0</v>
      </c>
      <c r="BZ502" s="121">
        <v>0</v>
      </c>
      <c r="CA502" s="121">
        <v>0</v>
      </c>
      <c r="CB502" s="121">
        <v>0</v>
      </c>
      <c r="CC502" s="95">
        <v>-4118.25</v>
      </c>
      <c r="CD502" s="121">
        <v>-25100</v>
      </c>
      <c r="CE502" s="121">
        <v>0</v>
      </c>
      <c r="CF502" s="95">
        <v>0</v>
      </c>
      <c r="CG502" s="95">
        <v>0</v>
      </c>
      <c r="CH502" s="121">
        <v>0</v>
      </c>
      <c r="CI502" s="121">
        <v>0</v>
      </c>
      <c r="CJ502" s="121">
        <v>0</v>
      </c>
      <c r="CK502" s="121">
        <v>0</v>
      </c>
      <c r="CL502" s="95">
        <v>0</v>
      </c>
      <c r="CM502" s="87" t="s">
        <v>534</v>
      </c>
      <c r="CN502" s="87" t="s">
        <v>535</v>
      </c>
      <c r="CO502" s="87" t="s">
        <v>1415</v>
      </c>
      <c r="CP502" s="87" t="s">
        <v>2252</v>
      </c>
      <c r="CQ502" s="87" t="s">
        <v>1414</v>
      </c>
      <c r="CR502" s="87" t="s">
        <v>2399</v>
      </c>
      <c r="CS502" s="87">
        <v>4</v>
      </c>
      <c r="CT502" s="87" t="s">
        <v>1407</v>
      </c>
      <c r="CV502" s="87" t="s">
        <v>2191</v>
      </c>
      <c r="CY502" s="87">
        <v>102</v>
      </c>
    </row>
    <row r="503" spans="1:103" ht="13.2" customHeight="1" x14ac:dyDescent="0.25">
      <c r="A503" s="93" t="s">
        <v>536</v>
      </c>
      <c r="B503" s="94" t="s">
        <v>1478</v>
      </c>
      <c r="C503" s="95">
        <v>0</v>
      </c>
      <c r="D503" s="95">
        <v>0</v>
      </c>
      <c r="E503" s="95">
        <v>0</v>
      </c>
      <c r="F503" s="95">
        <v>0</v>
      </c>
      <c r="G503" s="95">
        <v>0</v>
      </c>
      <c r="H503" s="95">
        <v>0</v>
      </c>
      <c r="I503" s="95">
        <v>0</v>
      </c>
      <c r="J503" s="95">
        <v>0</v>
      </c>
      <c r="K503" s="95">
        <v>0</v>
      </c>
      <c r="L503" s="95">
        <v>0</v>
      </c>
      <c r="M503" s="95">
        <v>0</v>
      </c>
      <c r="N503" s="95">
        <v>0</v>
      </c>
      <c r="O503" s="95">
        <v>0</v>
      </c>
      <c r="P503" s="95">
        <v>0</v>
      </c>
      <c r="Q503" s="95">
        <v>0</v>
      </c>
      <c r="R503" s="95">
        <v>0</v>
      </c>
      <c r="S503" s="95">
        <v>0</v>
      </c>
      <c r="T503" s="95">
        <v>0</v>
      </c>
      <c r="U503" s="95">
        <v>0</v>
      </c>
      <c r="V503" s="95">
        <v>0</v>
      </c>
      <c r="W503" s="95">
        <v>0</v>
      </c>
      <c r="X503" s="95">
        <v>0</v>
      </c>
      <c r="Y503" s="95">
        <v>0</v>
      </c>
      <c r="Z503" s="95">
        <v>0</v>
      </c>
      <c r="AA503" s="95">
        <v>0</v>
      </c>
      <c r="AB503" s="95">
        <v>0</v>
      </c>
      <c r="AC503" s="95">
        <v>0</v>
      </c>
      <c r="AD503" s="95">
        <v>0</v>
      </c>
      <c r="AE503" s="95">
        <v>0</v>
      </c>
      <c r="AF503" s="95">
        <v>0</v>
      </c>
      <c r="AG503" s="95">
        <v>0</v>
      </c>
      <c r="AH503" s="95">
        <v>0</v>
      </c>
      <c r="AI503" s="95">
        <v>0</v>
      </c>
      <c r="AJ503" s="95">
        <v>0</v>
      </c>
      <c r="AK503" s="95">
        <v>0</v>
      </c>
      <c r="AL503" s="95">
        <v>0</v>
      </c>
      <c r="AM503" s="95">
        <v>0</v>
      </c>
      <c r="AN503" s="95">
        <v>0</v>
      </c>
      <c r="AO503" s="95">
        <v>1675</v>
      </c>
      <c r="AP503" s="95">
        <v>0</v>
      </c>
      <c r="AQ503" s="95">
        <v>0</v>
      </c>
      <c r="AR503" s="95">
        <v>0</v>
      </c>
      <c r="AS503" s="95">
        <v>0</v>
      </c>
      <c r="AT503" s="95">
        <v>0</v>
      </c>
      <c r="AU503" s="95">
        <v>0</v>
      </c>
      <c r="AV503" s="95">
        <v>0</v>
      </c>
      <c r="AW503" s="95">
        <v>0</v>
      </c>
      <c r="AX503" s="95">
        <v>0</v>
      </c>
      <c r="AY503" s="95">
        <v>0</v>
      </c>
      <c r="AZ503" s="95">
        <v>0</v>
      </c>
      <c r="BA503" s="95">
        <v>0</v>
      </c>
      <c r="BB503" s="95">
        <v>0</v>
      </c>
      <c r="BC503" s="95">
        <v>30</v>
      </c>
      <c r="BD503" s="95">
        <v>0</v>
      </c>
      <c r="BE503" s="95">
        <v>12569.76</v>
      </c>
      <c r="BF503" s="95">
        <v>0</v>
      </c>
      <c r="BG503" s="95">
        <v>20915.580000000002</v>
      </c>
      <c r="BH503" s="95">
        <v>0</v>
      </c>
      <c r="BI503" s="95">
        <v>0</v>
      </c>
      <c r="BJ503" s="95">
        <v>0</v>
      </c>
      <c r="BK503" s="95">
        <v>0</v>
      </c>
      <c r="BL503" s="95">
        <v>0</v>
      </c>
      <c r="BM503" s="95">
        <v>0</v>
      </c>
      <c r="BN503" s="95">
        <v>0</v>
      </c>
      <c r="BO503" s="95">
        <v>0</v>
      </c>
      <c r="BP503" s="95">
        <v>0</v>
      </c>
      <c r="BQ503" s="95">
        <v>0</v>
      </c>
      <c r="BR503" s="121">
        <v>0</v>
      </c>
      <c r="BS503" s="121">
        <v>0</v>
      </c>
      <c r="BT503" s="95">
        <v>0</v>
      </c>
      <c r="BU503" s="121">
        <v>0</v>
      </c>
      <c r="BV503" s="95">
        <v>0</v>
      </c>
      <c r="BW503" s="95">
        <v>0</v>
      </c>
      <c r="BX503" s="121">
        <v>0</v>
      </c>
      <c r="BY503" s="121">
        <v>0</v>
      </c>
      <c r="BZ503" s="95">
        <v>0</v>
      </c>
      <c r="CA503" s="121">
        <v>0</v>
      </c>
      <c r="CB503" s="121">
        <v>0</v>
      </c>
      <c r="CC503" s="95">
        <v>0</v>
      </c>
      <c r="CD503" s="95">
        <v>0</v>
      </c>
      <c r="CE503" s="121">
        <v>5795.2</v>
      </c>
      <c r="CF503" s="95">
        <v>0</v>
      </c>
      <c r="CG503" s="95">
        <v>0</v>
      </c>
      <c r="CH503" s="121">
        <v>0</v>
      </c>
      <c r="CI503" s="95">
        <v>0</v>
      </c>
      <c r="CJ503" s="121">
        <v>0</v>
      </c>
      <c r="CK503" s="121">
        <v>0</v>
      </c>
      <c r="CL503" s="121">
        <v>0</v>
      </c>
      <c r="CM503" s="87" t="s">
        <v>536</v>
      </c>
      <c r="CN503" s="87" t="s">
        <v>537</v>
      </c>
      <c r="CO503" s="87" t="s">
        <v>1415</v>
      </c>
      <c r="CP503" s="87" t="s">
        <v>2252</v>
      </c>
      <c r="CQ503" s="87" t="s">
        <v>1416</v>
      </c>
      <c r="CR503" s="87" t="s">
        <v>2400</v>
      </c>
      <c r="CS503" s="87">
        <v>4</v>
      </c>
      <c r="CT503" s="87" t="s">
        <v>1407</v>
      </c>
      <c r="CV503" s="87" t="s">
        <v>2191</v>
      </c>
      <c r="CY503" s="87">
        <v>103</v>
      </c>
    </row>
    <row r="504" spans="1:103" ht="13.2" customHeight="1" x14ac:dyDescent="0.25">
      <c r="A504" s="93" t="s">
        <v>538</v>
      </c>
      <c r="B504" s="94" t="s">
        <v>539</v>
      </c>
      <c r="C504" s="95">
        <v>0</v>
      </c>
      <c r="D504" s="95">
        <v>0</v>
      </c>
      <c r="E504" s="95">
        <v>0</v>
      </c>
      <c r="F504" s="95">
        <v>0</v>
      </c>
      <c r="G504" s="95">
        <v>0</v>
      </c>
      <c r="H504" s="95">
        <v>0</v>
      </c>
      <c r="I504" s="95">
        <v>0</v>
      </c>
      <c r="J504" s="95">
        <v>0</v>
      </c>
      <c r="K504" s="95">
        <v>0</v>
      </c>
      <c r="L504" s="95">
        <v>0</v>
      </c>
      <c r="M504" s="95">
        <v>0</v>
      </c>
      <c r="N504" s="95">
        <v>0</v>
      </c>
      <c r="O504" s="95">
        <v>0</v>
      </c>
      <c r="P504" s="95">
        <v>0</v>
      </c>
      <c r="Q504" s="95">
        <v>0</v>
      </c>
      <c r="R504" s="95">
        <v>-21315.45</v>
      </c>
      <c r="S504" s="95">
        <v>0</v>
      </c>
      <c r="T504" s="95">
        <v>0</v>
      </c>
      <c r="U504" s="95">
        <v>0</v>
      </c>
      <c r="V504" s="95">
        <v>-2470.0300000000002</v>
      </c>
      <c r="W504" s="95">
        <v>-12271</v>
      </c>
      <c r="X504" s="95">
        <v>-1963.73</v>
      </c>
      <c r="Y504" s="95">
        <v>0</v>
      </c>
      <c r="Z504" s="95">
        <v>0</v>
      </c>
      <c r="AA504" s="95">
        <v>0</v>
      </c>
      <c r="AB504" s="95">
        <v>0</v>
      </c>
      <c r="AC504" s="95">
        <v>0</v>
      </c>
      <c r="AD504" s="95">
        <v>0</v>
      </c>
      <c r="AE504" s="95">
        <v>0</v>
      </c>
      <c r="AF504" s="95">
        <v>0</v>
      </c>
      <c r="AG504" s="95">
        <v>0</v>
      </c>
      <c r="AH504" s="95">
        <v>0</v>
      </c>
      <c r="AI504" s="95">
        <v>0</v>
      </c>
      <c r="AJ504" s="95">
        <v>-4101.32</v>
      </c>
      <c r="AK504" s="95">
        <v>0</v>
      </c>
      <c r="AL504" s="95">
        <v>0</v>
      </c>
      <c r="AM504" s="95">
        <v>0</v>
      </c>
      <c r="AN504" s="95">
        <v>0</v>
      </c>
      <c r="AO504" s="95">
        <v>-17778.560000000001</v>
      </c>
      <c r="AP504" s="95">
        <v>0</v>
      </c>
      <c r="AQ504" s="95">
        <v>0</v>
      </c>
      <c r="AR504" s="95">
        <v>0</v>
      </c>
      <c r="AS504" s="95">
        <v>0</v>
      </c>
      <c r="AT504" s="95">
        <v>0</v>
      </c>
      <c r="AU504" s="95">
        <v>0</v>
      </c>
      <c r="AV504" s="95">
        <v>0</v>
      </c>
      <c r="AW504" s="95">
        <v>0</v>
      </c>
      <c r="AX504" s="95">
        <v>0</v>
      </c>
      <c r="AY504" s="95">
        <v>0</v>
      </c>
      <c r="AZ504" s="95">
        <v>0</v>
      </c>
      <c r="BA504" s="95">
        <v>0</v>
      </c>
      <c r="BB504" s="95">
        <v>0</v>
      </c>
      <c r="BC504" s="95">
        <v>-1214.8599999999999</v>
      </c>
      <c r="BD504" s="95">
        <v>0</v>
      </c>
      <c r="BE504" s="95">
        <v>0</v>
      </c>
      <c r="BF504" s="95">
        <v>0</v>
      </c>
      <c r="BG504" s="95">
        <v>0</v>
      </c>
      <c r="BH504" s="95">
        <v>0</v>
      </c>
      <c r="BI504" s="95">
        <v>0</v>
      </c>
      <c r="BJ504" s="95">
        <v>0</v>
      </c>
      <c r="BK504" s="95">
        <v>0</v>
      </c>
      <c r="BL504" s="95">
        <v>0</v>
      </c>
      <c r="BM504" s="95">
        <v>0</v>
      </c>
      <c r="BN504" s="95">
        <v>0</v>
      </c>
      <c r="BO504" s="95">
        <v>0</v>
      </c>
      <c r="BP504" s="95">
        <v>0</v>
      </c>
      <c r="BQ504" s="95">
        <v>0</v>
      </c>
      <c r="BR504" s="95">
        <v>-2405681.63</v>
      </c>
      <c r="BS504" s="95">
        <v>0</v>
      </c>
      <c r="BT504" s="95">
        <v>0</v>
      </c>
      <c r="BU504" s="95">
        <v>0</v>
      </c>
      <c r="BV504" s="95">
        <v>0</v>
      </c>
      <c r="BW504" s="95">
        <v>0</v>
      </c>
      <c r="BX504" s="95">
        <v>0</v>
      </c>
      <c r="BY504" s="95">
        <v>0</v>
      </c>
      <c r="BZ504" s="95">
        <v>0</v>
      </c>
      <c r="CA504" s="95">
        <v>0</v>
      </c>
      <c r="CB504" s="95">
        <v>0</v>
      </c>
      <c r="CC504" s="95">
        <v>0</v>
      </c>
      <c r="CD504" s="95">
        <v>0</v>
      </c>
      <c r="CE504" s="95">
        <v>0</v>
      </c>
      <c r="CF504" s="95">
        <v>0</v>
      </c>
      <c r="CG504" s="95">
        <v>0</v>
      </c>
      <c r="CH504" s="95">
        <v>0</v>
      </c>
      <c r="CI504" s="95">
        <v>-5929</v>
      </c>
      <c r="CJ504" s="95">
        <v>-18312.09</v>
      </c>
      <c r="CK504" s="95">
        <v>-3332</v>
      </c>
      <c r="CL504" s="95">
        <v>0</v>
      </c>
      <c r="CM504" s="87" t="s">
        <v>538</v>
      </c>
      <c r="CN504" s="87" t="s">
        <v>539</v>
      </c>
      <c r="CO504" s="87" t="s">
        <v>1415</v>
      </c>
      <c r="CP504" s="87" t="s">
        <v>2252</v>
      </c>
      <c r="CQ504" s="87" t="s">
        <v>1414</v>
      </c>
      <c r="CR504" s="87" t="s">
        <v>2399</v>
      </c>
      <c r="CS504" s="87">
        <v>4</v>
      </c>
      <c r="CT504" s="87" t="s">
        <v>1408</v>
      </c>
      <c r="CV504" s="87" t="s">
        <v>2191</v>
      </c>
      <c r="CY504" s="87">
        <v>104</v>
      </c>
    </row>
    <row r="505" spans="1:103" ht="13.2" customHeight="1" x14ac:dyDescent="0.25">
      <c r="A505" s="93" t="s">
        <v>540</v>
      </c>
      <c r="B505" s="94" t="s">
        <v>1518</v>
      </c>
      <c r="C505" s="95">
        <v>0</v>
      </c>
      <c r="D505" s="95">
        <v>0</v>
      </c>
      <c r="E505" s="95">
        <v>0</v>
      </c>
      <c r="F505" s="95">
        <v>0</v>
      </c>
      <c r="G505" s="95">
        <v>0</v>
      </c>
      <c r="H505" s="95">
        <v>0</v>
      </c>
      <c r="I505" s="95">
        <v>0</v>
      </c>
      <c r="J505" s="95">
        <v>1726</v>
      </c>
      <c r="K505" s="95">
        <v>0</v>
      </c>
      <c r="L505" s="95">
        <v>0</v>
      </c>
      <c r="M505" s="95">
        <v>700</v>
      </c>
      <c r="N505" s="95">
        <v>0</v>
      </c>
      <c r="O505" s="95">
        <v>8061.53</v>
      </c>
      <c r="P505" s="95">
        <v>0</v>
      </c>
      <c r="Q505" s="95">
        <v>0</v>
      </c>
      <c r="R505" s="95">
        <v>0</v>
      </c>
      <c r="S505" s="95">
        <v>0</v>
      </c>
      <c r="T505" s="95">
        <v>0</v>
      </c>
      <c r="U505" s="95">
        <v>0</v>
      </c>
      <c r="V505" s="95">
        <v>0</v>
      </c>
      <c r="W505" s="95">
        <v>0</v>
      </c>
      <c r="X505" s="95">
        <v>0</v>
      </c>
      <c r="Y505" s="95">
        <v>0</v>
      </c>
      <c r="Z505" s="95">
        <v>0</v>
      </c>
      <c r="AA505" s="95">
        <v>0</v>
      </c>
      <c r="AB505" s="95">
        <v>0</v>
      </c>
      <c r="AC505" s="95">
        <v>0</v>
      </c>
      <c r="AD505" s="95">
        <v>0</v>
      </c>
      <c r="AE505" s="95">
        <v>0</v>
      </c>
      <c r="AF505" s="95">
        <v>0</v>
      </c>
      <c r="AG505" s="95">
        <v>0</v>
      </c>
      <c r="AH505" s="95">
        <v>0</v>
      </c>
      <c r="AI505" s="95">
        <v>0</v>
      </c>
      <c r="AJ505" s="95">
        <v>0</v>
      </c>
      <c r="AK505" s="95">
        <v>0</v>
      </c>
      <c r="AL505" s="95">
        <v>0</v>
      </c>
      <c r="AM505" s="95">
        <v>0</v>
      </c>
      <c r="AN505" s="95">
        <v>0</v>
      </c>
      <c r="AO505" s="95">
        <v>-1173.07</v>
      </c>
      <c r="AP505" s="95">
        <v>0</v>
      </c>
      <c r="AQ505" s="95">
        <v>0</v>
      </c>
      <c r="AR505" s="95">
        <v>0</v>
      </c>
      <c r="AS505" s="95">
        <v>0</v>
      </c>
      <c r="AT505" s="95">
        <v>0</v>
      </c>
      <c r="AU505" s="95">
        <v>0</v>
      </c>
      <c r="AV505" s="95">
        <v>0</v>
      </c>
      <c r="AW505" s="95">
        <v>0</v>
      </c>
      <c r="AX505" s="95">
        <v>0</v>
      </c>
      <c r="AY505" s="95">
        <v>0</v>
      </c>
      <c r="AZ505" s="95">
        <v>0</v>
      </c>
      <c r="BA505" s="95">
        <v>0</v>
      </c>
      <c r="BB505" s="95">
        <v>0</v>
      </c>
      <c r="BC505" s="95">
        <v>10344.74</v>
      </c>
      <c r="BD505" s="95">
        <v>0</v>
      </c>
      <c r="BE505" s="95">
        <v>0</v>
      </c>
      <c r="BF505" s="95">
        <v>0</v>
      </c>
      <c r="BG505" s="95">
        <v>0</v>
      </c>
      <c r="BH505" s="95">
        <v>0</v>
      </c>
      <c r="BI505" s="95">
        <v>0</v>
      </c>
      <c r="BJ505" s="95">
        <v>0</v>
      </c>
      <c r="BK505" s="95">
        <v>0</v>
      </c>
      <c r="BL505" s="95">
        <v>0</v>
      </c>
      <c r="BM505" s="95">
        <v>0</v>
      </c>
      <c r="BN505" s="95">
        <v>0</v>
      </c>
      <c r="BO505" s="95">
        <v>0</v>
      </c>
      <c r="BP505" s="95">
        <v>0</v>
      </c>
      <c r="BQ505" s="95">
        <v>0</v>
      </c>
      <c r="BR505" s="121">
        <v>2009967.7</v>
      </c>
      <c r="BS505" s="95">
        <v>0</v>
      </c>
      <c r="BT505" s="95">
        <v>0</v>
      </c>
      <c r="BU505" s="95">
        <v>0</v>
      </c>
      <c r="BV505" s="121">
        <v>0</v>
      </c>
      <c r="BW505" s="95">
        <v>0</v>
      </c>
      <c r="BX505" s="95">
        <v>0</v>
      </c>
      <c r="BY505" s="95">
        <v>0</v>
      </c>
      <c r="BZ505" s="95">
        <v>0</v>
      </c>
      <c r="CA505" s="95">
        <v>0</v>
      </c>
      <c r="CB505" s="95">
        <v>0</v>
      </c>
      <c r="CC505" s="95">
        <v>0</v>
      </c>
      <c r="CD505" s="95">
        <v>0</v>
      </c>
      <c r="CE505" s="95">
        <v>0</v>
      </c>
      <c r="CF505" s="95">
        <v>0</v>
      </c>
      <c r="CG505" s="95">
        <v>0</v>
      </c>
      <c r="CH505" s="95">
        <v>0</v>
      </c>
      <c r="CI505" s="95">
        <v>0</v>
      </c>
      <c r="CJ505" s="95">
        <v>0</v>
      </c>
      <c r="CK505" s="95">
        <v>0</v>
      </c>
      <c r="CL505" s="95">
        <v>0</v>
      </c>
      <c r="CM505" s="87" t="s">
        <v>540</v>
      </c>
      <c r="CN505" s="87" t="s">
        <v>541</v>
      </c>
      <c r="CO505" s="87" t="s">
        <v>1415</v>
      </c>
      <c r="CP505" s="87" t="s">
        <v>2252</v>
      </c>
      <c r="CQ505" s="87" t="s">
        <v>1414</v>
      </c>
      <c r="CR505" s="87" t="s">
        <v>2399</v>
      </c>
      <c r="CS505" s="87">
        <v>4</v>
      </c>
      <c r="CT505" s="87" t="s">
        <v>1408</v>
      </c>
      <c r="CV505" s="87" t="s">
        <v>2191</v>
      </c>
      <c r="CY505" s="87">
        <v>105</v>
      </c>
    </row>
    <row r="506" spans="1:103" ht="13.2" customHeight="1" x14ac:dyDescent="0.25">
      <c r="A506" s="93" t="s">
        <v>542</v>
      </c>
      <c r="B506" s="94" t="s">
        <v>1479</v>
      </c>
      <c r="C506" s="95">
        <v>10250</v>
      </c>
      <c r="D506" s="95">
        <v>0</v>
      </c>
      <c r="E506" s="95">
        <v>0</v>
      </c>
      <c r="F506" s="95">
        <v>0</v>
      </c>
      <c r="G506" s="95">
        <v>0</v>
      </c>
      <c r="H506" s="95">
        <v>0</v>
      </c>
      <c r="I506" s="95">
        <v>0</v>
      </c>
      <c r="J506" s="95">
        <v>0</v>
      </c>
      <c r="K506" s="95">
        <v>0</v>
      </c>
      <c r="L506" s="95">
        <v>0</v>
      </c>
      <c r="M506" s="95">
        <v>0</v>
      </c>
      <c r="N506" s="95">
        <v>921</v>
      </c>
      <c r="O506" s="95">
        <v>16651</v>
      </c>
      <c r="P506" s="95">
        <v>0</v>
      </c>
      <c r="Q506" s="95">
        <v>0</v>
      </c>
      <c r="R506" s="95">
        <v>0</v>
      </c>
      <c r="S506" s="95">
        <v>0</v>
      </c>
      <c r="T506" s="95">
        <v>0</v>
      </c>
      <c r="U506" s="95">
        <v>0</v>
      </c>
      <c r="V506" s="95">
        <v>0</v>
      </c>
      <c r="W506" s="95">
        <v>58776.5</v>
      </c>
      <c r="X506" s="95">
        <v>0</v>
      </c>
      <c r="Y506" s="95">
        <v>5117</v>
      </c>
      <c r="Z506" s="95">
        <v>0</v>
      </c>
      <c r="AA506" s="95">
        <v>0</v>
      </c>
      <c r="AB506" s="95">
        <v>7440</v>
      </c>
      <c r="AC506" s="95">
        <v>0</v>
      </c>
      <c r="AD506" s="95">
        <v>0</v>
      </c>
      <c r="AE506" s="95">
        <v>0</v>
      </c>
      <c r="AF506" s="95">
        <v>0</v>
      </c>
      <c r="AG506" s="95">
        <v>0</v>
      </c>
      <c r="AH506" s="95">
        <v>104</v>
      </c>
      <c r="AI506" s="95">
        <v>7149</v>
      </c>
      <c r="AJ506" s="95">
        <v>2453</v>
      </c>
      <c r="AK506" s="95">
        <v>139274.5</v>
      </c>
      <c r="AL506" s="95">
        <v>0</v>
      </c>
      <c r="AM506" s="95">
        <v>0</v>
      </c>
      <c r="AN506" s="95">
        <v>0</v>
      </c>
      <c r="AO506" s="95">
        <v>0</v>
      </c>
      <c r="AP506" s="95">
        <v>0</v>
      </c>
      <c r="AQ506" s="95">
        <v>0</v>
      </c>
      <c r="AR506" s="95">
        <v>0</v>
      </c>
      <c r="AS506" s="95">
        <v>0</v>
      </c>
      <c r="AT506" s="95">
        <v>0</v>
      </c>
      <c r="AU506" s="95">
        <v>0</v>
      </c>
      <c r="AV506" s="95">
        <v>0</v>
      </c>
      <c r="AW506" s="95">
        <v>0</v>
      </c>
      <c r="AX506" s="95">
        <v>0</v>
      </c>
      <c r="AY506" s="95">
        <v>0</v>
      </c>
      <c r="AZ506" s="95">
        <v>0</v>
      </c>
      <c r="BA506" s="95">
        <v>0</v>
      </c>
      <c r="BB506" s="95">
        <v>0</v>
      </c>
      <c r="BC506" s="95">
        <v>31185.75</v>
      </c>
      <c r="BD506" s="95">
        <v>0</v>
      </c>
      <c r="BE506" s="95">
        <v>0</v>
      </c>
      <c r="BF506" s="95">
        <v>0</v>
      </c>
      <c r="BG506" s="95">
        <v>10421</v>
      </c>
      <c r="BH506" s="95">
        <v>0</v>
      </c>
      <c r="BI506" s="95">
        <v>0</v>
      </c>
      <c r="BJ506" s="95">
        <v>0</v>
      </c>
      <c r="BK506" s="95">
        <v>11815</v>
      </c>
      <c r="BL506" s="95">
        <v>1423</v>
      </c>
      <c r="BM506" s="95">
        <v>0</v>
      </c>
      <c r="BN506" s="95">
        <v>0</v>
      </c>
      <c r="BO506" s="95">
        <v>0</v>
      </c>
      <c r="BP506" s="95">
        <v>0</v>
      </c>
      <c r="BQ506" s="95">
        <v>0</v>
      </c>
      <c r="BR506" s="95">
        <v>39310</v>
      </c>
      <c r="BS506" s="95">
        <v>0</v>
      </c>
      <c r="BT506" s="95">
        <v>0</v>
      </c>
      <c r="BU506" s="95">
        <v>163</v>
      </c>
      <c r="BV506" s="95">
        <v>0</v>
      </c>
      <c r="BW506" s="95">
        <v>0</v>
      </c>
      <c r="BX506" s="95">
        <v>0</v>
      </c>
      <c r="BY506" s="95">
        <v>0</v>
      </c>
      <c r="BZ506" s="95">
        <v>0</v>
      </c>
      <c r="CA506" s="95">
        <v>0</v>
      </c>
      <c r="CB506" s="95">
        <v>0</v>
      </c>
      <c r="CC506" s="95">
        <v>0</v>
      </c>
      <c r="CD506" s="95">
        <v>0</v>
      </c>
      <c r="CE506" s="95">
        <v>0</v>
      </c>
      <c r="CF506" s="95">
        <v>0</v>
      </c>
      <c r="CG506" s="95">
        <v>0</v>
      </c>
      <c r="CH506" s="95">
        <v>0</v>
      </c>
      <c r="CI506" s="95">
        <v>0</v>
      </c>
      <c r="CJ506" s="95">
        <v>0</v>
      </c>
      <c r="CK506" s="95">
        <v>0</v>
      </c>
      <c r="CL506" s="95">
        <v>0</v>
      </c>
      <c r="CM506" s="87" t="s">
        <v>542</v>
      </c>
      <c r="CN506" s="87" t="s">
        <v>543</v>
      </c>
      <c r="CO506" s="87" t="s">
        <v>1415</v>
      </c>
      <c r="CP506" s="87" t="s">
        <v>2252</v>
      </c>
      <c r="CQ506" s="87" t="s">
        <v>1416</v>
      </c>
      <c r="CR506" s="87" t="s">
        <v>2400</v>
      </c>
      <c r="CS506" s="87">
        <v>4</v>
      </c>
      <c r="CT506" s="87" t="s">
        <v>1402</v>
      </c>
      <c r="CV506" s="87" t="s">
        <v>2191</v>
      </c>
      <c r="CY506" s="87">
        <v>106</v>
      </c>
    </row>
    <row r="507" spans="1:103" ht="13.2" customHeight="1" x14ac:dyDescent="0.25">
      <c r="A507" s="93" t="s">
        <v>544</v>
      </c>
      <c r="B507" s="94" t="s">
        <v>545</v>
      </c>
      <c r="C507" s="95">
        <v>0</v>
      </c>
      <c r="D507" s="95">
        <v>0</v>
      </c>
      <c r="E507" s="95">
        <v>0</v>
      </c>
      <c r="F507" s="95">
        <v>0</v>
      </c>
      <c r="G507" s="95">
        <v>0</v>
      </c>
      <c r="H507" s="95">
        <v>0</v>
      </c>
      <c r="I507" s="95">
        <v>0</v>
      </c>
      <c r="J507" s="95">
        <v>0</v>
      </c>
      <c r="K507" s="95">
        <v>0</v>
      </c>
      <c r="L507" s="95">
        <v>0</v>
      </c>
      <c r="M507" s="95">
        <v>0</v>
      </c>
      <c r="N507" s="95">
        <v>0</v>
      </c>
      <c r="O507" s="95">
        <v>184675</v>
      </c>
      <c r="P507" s="95">
        <v>0</v>
      </c>
      <c r="Q507" s="95">
        <v>0</v>
      </c>
      <c r="R507" s="95">
        <v>0</v>
      </c>
      <c r="S507" s="95">
        <v>0</v>
      </c>
      <c r="T507" s="95">
        <v>0</v>
      </c>
      <c r="U507" s="95">
        <v>0</v>
      </c>
      <c r="V507" s="95">
        <v>0</v>
      </c>
      <c r="W507" s="95">
        <v>371415.5</v>
      </c>
      <c r="X507" s="95">
        <v>0</v>
      </c>
      <c r="Y507" s="95">
        <v>0</v>
      </c>
      <c r="Z507" s="95">
        <v>0</v>
      </c>
      <c r="AA507" s="95">
        <v>0</v>
      </c>
      <c r="AB507" s="95">
        <v>0</v>
      </c>
      <c r="AC507" s="95">
        <v>0</v>
      </c>
      <c r="AD507" s="95">
        <v>0</v>
      </c>
      <c r="AE507" s="95">
        <v>0</v>
      </c>
      <c r="AF507" s="95">
        <v>0</v>
      </c>
      <c r="AG507" s="95">
        <v>0</v>
      </c>
      <c r="AH507" s="95">
        <v>9379</v>
      </c>
      <c r="AI507" s="95">
        <v>0</v>
      </c>
      <c r="AJ507" s="95">
        <v>0</v>
      </c>
      <c r="AK507" s="95">
        <v>238266.19</v>
      </c>
      <c r="AL507" s="95">
        <v>0</v>
      </c>
      <c r="AM507" s="95">
        <v>0</v>
      </c>
      <c r="AN507" s="95">
        <v>0</v>
      </c>
      <c r="AO507" s="95">
        <v>0</v>
      </c>
      <c r="AP507" s="95">
        <v>0</v>
      </c>
      <c r="AQ507" s="95">
        <v>0</v>
      </c>
      <c r="AR507" s="95">
        <v>11471</v>
      </c>
      <c r="AS507" s="95">
        <v>0</v>
      </c>
      <c r="AT507" s="95">
        <v>0</v>
      </c>
      <c r="AU507" s="95">
        <v>0</v>
      </c>
      <c r="AV507" s="95">
        <v>0</v>
      </c>
      <c r="AW507" s="95">
        <v>0</v>
      </c>
      <c r="AX507" s="95">
        <v>0</v>
      </c>
      <c r="AY507" s="95">
        <v>0</v>
      </c>
      <c r="AZ507" s="95">
        <v>0</v>
      </c>
      <c r="BA507" s="95">
        <v>10095</v>
      </c>
      <c r="BB507" s="95">
        <v>0</v>
      </c>
      <c r="BC507" s="95">
        <v>42829.5</v>
      </c>
      <c r="BD507" s="95">
        <v>0</v>
      </c>
      <c r="BE507" s="95">
        <v>0</v>
      </c>
      <c r="BF507" s="95">
        <v>0</v>
      </c>
      <c r="BG507" s="95">
        <v>5264.5</v>
      </c>
      <c r="BH507" s="95">
        <v>0</v>
      </c>
      <c r="BI507" s="95">
        <v>0</v>
      </c>
      <c r="BJ507" s="95">
        <v>0</v>
      </c>
      <c r="BK507" s="95">
        <v>0</v>
      </c>
      <c r="BL507" s="95">
        <v>56600.25</v>
      </c>
      <c r="BM507" s="95">
        <v>0</v>
      </c>
      <c r="BN507" s="95">
        <v>0</v>
      </c>
      <c r="BO507" s="95">
        <v>0</v>
      </c>
      <c r="BP507" s="95">
        <v>0</v>
      </c>
      <c r="BQ507" s="95">
        <v>0</v>
      </c>
      <c r="BR507" s="95">
        <v>480729</v>
      </c>
      <c r="BS507" s="95">
        <v>0</v>
      </c>
      <c r="BT507" s="95">
        <v>0</v>
      </c>
      <c r="BU507" s="95">
        <v>0</v>
      </c>
      <c r="BV507" s="95">
        <v>0</v>
      </c>
      <c r="BW507" s="95">
        <v>0</v>
      </c>
      <c r="BX507" s="95">
        <v>0</v>
      </c>
      <c r="BY507" s="95">
        <v>0</v>
      </c>
      <c r="BZ507" s="95">
        <v>0</v>
      </c>
      <c r="CA507" s="95">
        <v>0</v>
      </c>
      <c r="CB507" s="95">
        <v>0</v>
      </c>
      <c r="CC507" s="95">
        <v>0</v>
      </c>
      <c r="CD507" s="95">
        <v>0</v>
      </c>
      <c r="CE507" s="95">
        <v>0</v>
      </c>
      <c r="CF507" s="95">
        <v>0</v>
      </c>
      <c r="CG507" s="95">
        <v>0</v>
      </c>
      <c r="CH507" s="95">
        <v>0</v>
      </c>
      <c r="CI507" s="95">
        <v>0</v>
      </c>
      <c r="CJ507" s="95">
        <v>0</v>
      </c>
      <c r="CK507" s="95">
        <v>0</v>
      </c>
      <c r="CL507" s="95">
        <v>0</v>
      </c>
      <c r="CM507" s="87" t="s">
        <v>544</v>
      </c>
      <c r="CN507" s="87" t="s">
        <v>545</v>
      </c>
      <c r="CO507" s="87" t="s">
        <v>1415</v>
      </c>
      <c r="CP507" s="87" t="s">
        <v>2252</v>
      </c>
      <c r="CQ507" s="87" t="s">
        <v>1417</v>
      </c>
      <c r="CR507" s="87" t="s">
        <v>2401</v>
      </c>
      <c r="CS507" s="87">
        <v>4</v>
      </c>
      <c r="CT507" s="87" t="s">
        <v>1402</v>
      </c>
      <c r="CV507" s="87" t="s">
        <v>2191</v>
      </c>
      <c r="CY507" s="87">
        <v>107</v>
      </c>
    </row>
    <row r="508" spans="1:103" ht="13.2" customHeight="1" x14ac:dyDescent="0.25">
      <c r="A508" s="93" t="s">
        <v>546</v>
      </c>
      <c r="B508" s="94" t="s">
        <v>1483</v>
      </c>
      <c r="C508" s="95">
        <v>89569.15</v>
      </c>
      <c r="D508" s="95">
        <v>0</v>
      </c>
      <c r="E508" s="95">
        <v>0</v>
      </c>
      <c r="F508" s="95">
        <v>0</v>
      </c>
      <c r="G508" s="95">
        <v>0</v>
      </c>
      <c r="H508" s="95">
        <v>0</v>
      </c>
      <c r="I508" s="95">
        <v>0</v>
      </c>
      <c r="J508" s="95">
        <v>42204</v>
      </c>
      <c r="K508" s="95">
        <v>0</v>
      </c>
      <c r="L508" s="95">
        <v>0</v>
      </c>
      <c r="M508" s="95">
        <v>0</v>
      </c>
      <c r="N508" s="95">
        <v>0</v>
      </c>
      <c r="O508" s="95">
        <v>0</v>
      </c>
      <c r="P508" s="95">
        <v>0</v>
      </c>
      <c r="Q508" s="95">
        <v>0</v>
      </c>
      <c r="R508" s="95">
        <v>0</v>
      </c>
      <c r="S508" s="95">
        <v>0</v>
      </c>
      <c r="T508" s="95">
        <v>0</v>
      </c>
      <c r="U508" s="95">
        <v>0</v>
      </c>
      <c r="V508" s="95">
        <v>0</v>
      </c>
      <c r="W508" s="95">
        <v>23569</v>
      </c>
      <c r="X508" s="95">
        <v>0</v>
      </c>
      <c r="Y508" s="95">
        <v>0</v>
      </c>
      <c r="Z508" s="95">
        <v>0</v>
      </c>
      <c r="AA508" s="95">
        <v>0</v>
      </c>
      <c r="AB508" s="95">
        <v>0</v>
      </c>
      <c r="AC508" s="95">
        <v>0</v>
      </c>
      <c r="AD508" s="95">
        <v>0</v>
      </c>
      <c r="AE508" s="95">
        <v>0</v>
      </c>
      <c r="AF508" s="95">
        <v>0</v>
      </c>
      <c r="AG508" s="95">
        <v>0</v>
      </c>
      <c r="AH508" s="95">
        <v>0</v>
      </c>
      <c r="AI508" s="95">
        <v>0</v>
      </c>
      <c r="AJ508" s="95">
        <v>0</v>
      </c>
      <c r="AK508" s="95">
        <v>0</v>
      </c>
      <c r="AL508" s="95">
        <v>0</v>
      </c>
      <c r="AM508" s="95">
        <v>0</v>
      </c>
      <c r="AN508" s="95">
        <v>0</v>
      </c>
      <c r="AO508" s="95">
        <v>0</v>
      </c>
      <c r="AP508" s="95">
        <v>0</v>
      </c>
      <c r="AQ508" s="95">
        <v>0</v>
      </c>
      <c r="AR508" s="95">
        <v>0</v>
      </c>
      <c r="AS508" s="95">
        <v>0</v>
      </c>
      <c r="AT508" s="95">
        <v>0</v>
      </c>
      <c r="AU508" s="95">
        <v>0</v>
      </c>
      <c r="AV508" s="95">
        <v>0</v>
      </c>
      <c r="AW508" s="95">
        <v>0</v>
      </c>
      <c r="AX508" s="95">
        <v>0</v>
      </c>
      <c r="AY508" s="95">
        <v>0</v>
      </c>
      <c r="AZ508" s="95">
        <v>0</v>
      </c>
      <c r="BA508" s="95">
        <v>0</v>
      </c>
      <c r="BB508" s="95">
        <v>0</v>
      </c>
      <c r="BC508" s="95">
        <v>0</v>
      </c>
      <c r="BD508" s="95">
        <v>0</v>
      </c>
      <c r="BE508" s="95">
        <v>0</v>
      </c>
      <c r="BF508" s="95">
        <v>0</v>
      </c>
      <c r="BG508" s="95">
        <v>0</v>
      </c>
      <c r="BH508" s="95">
        <v>0</v>
      </c>
      <c r="BI508" s="95">
        <v>0</v>
      </c>
      <c r="BJ508" s="95">
        <v>0</v>
      </c>
      <c r="BK508" s="95">
        <v>0</v>
      </c>
      <c r="BL508" s="95">
        <v>0</v>
      </c>
      <c r="BM508" s="95">
        <v>0</v>
      </c>
      <c r="BN508" s="95">
        <v>0</v>
      </c>
      <c r="BO508" s="95">
        <v>0</v>
      </c>
      <c r="BP508" s="95">
        <v>0</v>
      </c>
      <c r="BQ508" s="95">
        <v>0</v>
      </c>
      <c r="BR508" s="95">
        <v>0</v>
      </c>
      <c r="BS508" s="95">
        <v>0</v>
      </c>
      <c r="BT508" s="95">
        <v>0</v>
      </c>
      <c r="BU508" s="95">
        <v>0</v>
      </c>
      <c r="BV508" s="95">
        <v>0</v>
      </c>
      <c r="BW508" s="95">
        <v>0</v>
      </c>
      <c r="BX508" s="95">
        <v>0</v>
      </c>
      <c r="BY508" s="95">
        <v>0</v>
      </c>
      <c r="BZ508" s="95">
        <v>0</v>
      </c>
      <c r="CA508" s="95">
        <v>0</v>
      </c>
      <c r="CB508" s="95">
        <v>0</v>
      </c>
      <c r="CC508" s="95">
        <v>0</v>
      </c>
      <c r="CD508" s="95">
        <v>0</v>
      </c>
      <c r="CE508" s="95">
        <v>0</v>
      </c>
      <c r="CF508" s="95">
        <v>0</v>
      </c>
      <c r="CG508" s="95">
        <v>0</v>
      </c>
      <c r="CH508" s="95">
        <v>0</v>
      </c>
      <c r="CI508" s="95">
        <v>0</v>
      </c>
      <c r="CJ508" s="95">
        <v>0</v>
      </c>
      <c r="CK508" s="95">
        <v>0</v>
      </c>
      <c r="CL508" s="95">
        <v>0</v>
      </c>
      <c r="CM508" s="87" t="s">
        <v>546</v>
      </c>
      <c r="CN508" s="87" t="s">
        <v>547</v>
      </c>
      <c r="CO508" s="87" t="s">
        <v>1415</v>
      </c>
      <c r="CP508" s="87" t="s">
        <v>2252</v>
      </c>
      <c r="CQ508" s="87" t="s">
        <v>1417</v>
      </c>
      <c r="CR508" s="87" t="s">
        <v>2401</v>
      </c>
      <c r="CS508" s="87">
        <v>4</v>
      </c>
      <c r="CT508" s="87" t="s">
        <v>1404</v>
      </c>
      <c r="CV508" s="87" t="s">
        <v>2191</v>
      </c>
      <c r="CY508" s="87">
        <v>108</v>
      </c>
    </row>
    <row r="509" spans="1:103" ht="13.2" customHeight="1" x14ac:dyDescent="0.25">
      <c r="A509" s="93" t="s">
        <v>548</v>
      </c>
      <c r="B509" s="94" t="s">
        <v>549</v>
      </c>
      <c r="C509" s="95">
        <v>0</v>
      </c>
      <c r="D509" s="95">
        <v>0</v>
      </c>
      <c r="E509" s="95">
        <v>0</v>
      </c>
      <c r="F509" s="95">
        <v>0</v>
      </c>
      <c r="G509" s="95">
        <v>0</v>
      </c>
      <c r="H509" s="95">
        <v>0</v>
      </c>
      <c r="I509" s="95">
        <v>-9078.7000000000007</v>
      </c>
      <c r="J509" s="95">
        <v>0</v>
      </c>
      <c r="K509" s="95">
        <v>0</v>
      </c>
      <c r="L509" s="95">
        <v>0</v>
      </c>
      <c r="M509" s="95">
        <v>0</v>
      </c>
      <c r="N509" s="95">
        <v>0</v>
      </c>
      <c r="O509" s="95">
        <v>-7140</v>
      </c>
      <c r="P509" s="95">
        <v>0</v>
      </c>
      <c r="Q509" s="95">
        <v>0</v>
      </c>
      <c r="R509" s="95">
        <v>0</v>
      </c>
      <c r="S509" s="95">
        <v>0</v>
      </c>
      <c r="T509" s="95">
        <v>-3126.12</v>
      </c>
      <c r="U509" s="95">
        <v>0</v>
      </c>
      <c r="V509" s="95">
        <v>0</v>
      </c>
      <c r="W509" s="95">
        <v>0</v>
      </c>
      <c r="X509" s="95">
        <v>-3131.73</v>
      </c>
      <c r="Y509" s="95">
        <v>0</v>
      </c>
      <c r="Z509" s="95">
        <v>0</v>
      </c>
      <c r="AA509" s="95">
        <v>0</v>
      </c>
      <c r="AB509" s="95">
        <v>0</v>
      </c>
      <c r="AC509" s="95">
        <v>0</v>
      </c>
      <c r="AD509" s="95">
        <v>0</v>
      </c>
      <c r="AE509" s="95">
        <v>0</v>
      </c>
      <c r="AF509" s="95">
        <v>0</v>
      </c>
      <c r="AG509" s="95">
        <v>0</v>
      </c>
      <c r="AH509" s="95">
        <v>0</v>
      </c>
      <c r="AI509" s="95">
        <v>0</v>
      </c>
      <c r="AJ509" s="95">
        <v>0</v>
      </c>
      <c r="AK509" s="95">
        <v>0</v>
      </c>
      <c r="AL509" s="95">
        <v>0</v>
      </c>
      <c r="AM509" s="95">
        <v>0</v>
      </c>
      <c r="AN509" s="95">
        <v>0</v>
      </c>
      <c r="AO509" s="95">
        <v>0</v>
      </c>
      <c r="AP509" s="95">
        <v>0</v>
      </c>
      <c r="AQ509" s="95">
        <v>0</v>
      </c>
      <c r="AR509" s="95">
        <v>0</v>
      </c>
      <c r="AS509" s="95">
        <v>-180105.95</v>
      </c>
      <c r="AT509" s="95">
        <v>0</v>
      </c>
      <c r="AU509" s="95">
        <v>0</v>
      </c>
      <c r="AV509" s="95">
        <v>0</v>
      </c>
      <c r="AW509" s="95">
        <v>0</v>
      </c>
      <c r="AX509" s="95">
        <v>0</v>
      </c>
      <c r="AY509" s="95">
        <v>0</v>
      </c>
      <c r="AZ509" s="95">
        <v>0</v>
      </c>
      <c r="BA509" s="95">
        <v>0</v>
      </c>
      <c r="BB509" s="95">
        <v>0</v>
      </c>
      <c r="BC509" s="95">
        <v>-596.5</v>
      </c>
      <c r="BD509" s="95">
        <v>0</v>
      </c>
      <c r="BE509" s="95">
        <v>0</v>
      </c>
      <c r="BF509" s="95">
        <v>0</v>
      </c>
      <c r="BG509" s="95">
        <v>0</v>
      </c>
      <c r="BH509" s="95">
        <v>0</v>
      </c>
      <c r="BI509" s="95">
        <v>0</v>
      </c>
      <c r="BJ509" s="95">
        <v>0</v>
      </c>
      <c r="BK509" s="95">
        <v>0</v>
      </c>
      <c r="BL509" s="95">
        <v>-3848</v>
      </c>
      <c r="BM509" s="95">
        <v>0</v>
      </c>
      <c r="BN509" s="95">
        <v>0</v>
      </c>
      <c r="BO509" s="95">
        <v>0</v>
      </c>
      <c r="BP509" s="95">
        <v>0</v>
      </c>
      <c r="BQ509" s="95">
        <v>0</v>
      </c>
      <c r="BR509" s="121">
        <v>0</v>
      </c>
      <c r="BS509" s="121">
        <v>0</v>
      </c>
      <c r="BT509" s="121">
        <v>0</v>
      </c>
      <c r="BU509" s="121">
        <v>0</v>
      </c>
      <c r="BV509" s="121">
        <v>0</v>
      </c>
      <c r="BW509" s="121">
        <v>0</v>
      </c>
      <c r="BX509" s="121">
        <v>0</v>
      </c>
      <c r="BY509" s="121">
        <v>0</v>
      </c>
      <c r="BZ509" s="121">
        <v>0</v>
      </c>
      <c r="CA509" s="121">
        <v>0</v>
      </c>
      <c r="CB509" s="121">
        <v>0</v>
      </c>
      <c r="CC509" s="121">
        <v>0</v>
      </c>
      <c r="CD509" s="121">
        <v>0</v>
      </c>
      <c r="CE509" s="121">
        <v>0</v>
      </c>
      <c r="CF509" s="121">
        <v>0</v>
      </c>
      <c r="CG509" s="121">
        <v>-488</v>
      </c>
      <c r="CH509" s="121">
        <v>0</v>
      </c>
      <c r="CI509" s="121">
        <v>0</v>
      </c>
      <c r="CJ509" s="121">
        <v>0</v>
      </c>
      <c r="CK509" s="121">
        <v>0</v>
      </c>
      <c r="CL509" s="121">
        <v>0</v>
      </c>
      <c r="CM509" s="87" t="s">
        <v>548</v>
      </c>
      <c r="CN509" s="87" t="s">
        <v>549</v>
      </c>
      <c r="CO509" s="87" t="s">
        <v>1415</v>
      </c>
      <c r="CP509" s="87" t="s">
        <v>2252</v>
      </c>
      <c r="CQ509" s="87" t="s">
        <v>1414</v>
      </c>
      <c r="CR509" s="87" t="s">
        <v>2399</v>
      </c>
      <c r="CS509" s="87">
        <v>4</v>
      </c>
      <c r="CT509" s="87" t="s">
        <v>1408</v>
      </c>
      <c r="CV509" s="87" t="s">
        <v>2191</v>
      </c>
      <c r="CY509" s="87">
        <v>109</v>
      </c>
    </row>
    <row r="510" spans="1:103" ht="13.2" customHeight="1" x14ac:dyDescent="0.25">
      <c r="A510" s="93" t="s">
        <v>550</v>
      </c>
      <c r="B510" s="94" t="s">
        <v>551</v>
      </c>
      <c r="C510" s="95">
        <v>17500</v>
      </c>
      <c r="D510" s="95">
        <v>47400</v>
      </c>
      <c r="E510" s="95">
        <v>40000</v>
      </c>
      <c r="F510" s="95">
        <v>6500</v>
      </c>
      <c r="G510" s="95">
        <v>0</v>
      </c>
      <c r="H510" s="95">
        <v>23500</v>
      </c>
      <c r="I510" s="95">
        <v>6000</v>
      </c>
      <c r="J510" s="95">
        <v>32000</v>
      </c>
      <c r="K510" s="95">
        <v>1000</v>
      </c>
      <c r="L510" s="95">
        <v>500</v>
      </c>
      <c r="M510" s="95">
        <v>7000</v>
      </c>
      <c r="N510" s="95">
        <v>500</v>
      </c>
      <c r="O510" s="95">
        <v>11500</v>
      </c>
      <c r="P510" s="95">
        <v>2000</v>
      </c>
      <c r="Q510" s="95">
        <v>8500</v>
      </c>
      <c r="R510" s="95">
        <v>0</v>
      </c>
      <c r="S510" s="95">
        <v>0</v>
      </c>
      <c r="T510" s="95">
        <v>5460</v>
      </c>
      <c r="U510" s="95">
        <v>16500</v>
      </c>
      <c r="V510" s="95">
        <v>2000</v>
      </c>
      <c r="W510" s="95">
        <v>47500</v>
      </c>
      <c r="X510" s="95">
        <v>11500</v>
      </c>
      <c r="Y510" s="95">
        <v>13000</v>
      </c>
      <c r="Z510" s="95">
        <v>3500</v>
      </c>
      <c r="AA510" s="95">
        <v>0</v>
      </c>
      <c r="AB510" s="95">
        <v>8500</v>
      </c>
      <c r="AC510" s="95">
        <v>0</v>
      </c>
      <c r="AD510" s="95">
        <v>19500</v>
      </c>
      <c r="AE510" s="95">
        <v>0</v>
      </c>
      <c r="AF510" s="95">
        <v>32050</v>
      </c>
      <c r="AG510" s="95">
        <v>1000</v>
      </c>
      <c r="AH510" s="95">
        <v>500</v>
      </c>
      <c r="AI510" s="95">
        <v>6000</v>
      </c>
      <c r="AJ510" s="95">
        <v>1500</v>
      </c>
      <c r="AK510" s="95">
        <v>15000</v>
      </c>
      <c r="AL510" s="95">
        <v>0</v>
      </c>
      <c r="AM510" s="95">
        <v>0</v>
      </c>
      <c r="AN510" s="95">
        <v>1230</v>
      </c>
      <c r="AO510" s="95">
        <v>1500</v>
      </c>
      <c r="AP510" s="95">
        <v>500</v>
      </c>
      <c r="AQ510" s="95">
        <v>500</v>
      </c>
      <c r="AR510" s="95">
        <v>0</v>
      </c>
      <c r="AS510" s="95">
        <v>5500</v>
      </c>
      <c r="AT510" s="95">
        <v>1000</v>
      </c>
      <c r="AU510" s="95">
        <v>0</v>
      </c>
      <c r="AV510" s="95">
        <v>0</v>
      </c>
      <c r="AW510" s="95">
        <v>0</v>
      </c>
      <c r="AX510" s="95">
        <v>0</v>
      </c>
      <c r="AY510" s="95">
        <v>1000</v>
      </c>
      <c r="AZ510" s="95">
        <v>0</v>
      </c>
      <c r="BA510" s="95">
        <v>29500</v>
      </c>
      <c r="BB510" s="95">
        <v>0</v>
      </c>
      <c r="BC510" s="95">
        <v>12500</v>
      </c>
      <c r="BD510" s="95">
        <v>0</v>
      </c>
      <c r="BE510" s="95">
        <v>1000</v>
      </c>
      <c r="BF510" s="95">
        <v>2000</v>
      </c>
      <c r="BG510" s="95">
        <v>1500</v>
      </c>
      <c r="BH510" s="95">
        <v>0</v>
      </c>
      <c r="BI510" s="95">
        <v>0</v>
      </c>
      <c r="BJ510" s="95">
        <v>0</v>
      </c>
      <c r="BK510" s="95">
        <v>0</v>
      </c>
      <c r="BL510" s="95">
        <v>6000</v>
      </c>
      <c r="BM510" s="95">
        <v>1650</v>
      </c>
      <c r="BN510" s="95">
        <v>0</v>
      </c>
      <c r="BO510" s="95">
        <v>0</v>
      </c>
      <c r="BP510" s="95">
        <v>7500</v>
      </c>
      <c r="BQ510" s="95">
        <v>1500</v>
      </c>
      <c r="BR510" s="95">
        <v>56700</v>
      </c>
      <c r="BS510" s="95">
        <v>0</v>
      </c>
      <c r="BT510" s="95">
        <v>0</v>
      </c>
      <c r="BU510" s="95">
        <v>9500</v>
      </c>
      <c r="BV510" s="95">
        <v>0</v>
      </c>
      <c r="BW510" s="95">
        <v>0</v>
      </c>
      <c r="BX510" s="95">
        <v>1000</v>
      </c>
      <c r="BY510" s="95">
        <v>0</v>
      </c>
      <c r="BZ510" s="95">
        <v>0</v>
      </c>
      <c r="CA510" s="95">
        <v>0</v>
      </c>
      <c r="CB510" s="95">
        <v>0</v>
      </c>
      <c r="CC510" s="121">
        <v>4000</v>
      </c>
      <c r="CD510" s="95">
        <v>3000</v>
      </c>
      <c r="CE510" s="95">
        <v>0</v>
      </c>
      <c r="CF510" s="95">
        <v>0</v>
      </c>
      <c r="CG510" s="95">
        <v>0</v>
      </c>
      <c r="CH510" s="95">
        <v>0</v>
      </c>
      <c r="CI510" s="95">
        <v>0</v>
      </c>
      <c r="CJ510" s="95">
        <v>2000</v>
      </c>
      <c r="CK510" s="95">
        <v>0</v>
      </c>
      <c r="CL510" s="95">
        <v>9000</v>
      </c>
      <c r="CM510" s="87" t="s">
        <v>550</v>
      </c>
      <c r="CN510" s="87" t="s">
        <v>551</v>
      </c>
      <c r="CO510" s="87" t="s">
        <v>1415</v>
      </c>
      <c r="CP510" s="87" t="s">
        <v>2252</v>
      </c>
      <c r="CQ510" s="87" t="s">
        <v>1416</v>
      </c>
      <c r="CR510" s="87" t="s">
        <v>2400</v>
      </c>
      <c r="CS510" s="87">
        <v>4</v>
      </c>
      <c r="CT510" s="87" t="s">
        <v>1407</v>
      </c>
      <c r="CV510" s="87" t="s">
        <v>2191</v>
      </c>
      <c r="CY510" s="87">
        <v>110</v>
      </c>
    </row>
    <row r="511" spans="1:103" ht="13.2" customHeight="1" x14ac:dyDescent="0.25">
      <c r="A511" s="93" t="s">
        <v>552</v>
      </c>
      <c r="B511" s="94" t="s">
        <v>553</v>
      </c>
      <c r="C511" s="95">
        <v>0</v>
      </c>
      <c r="D511" s="95">
        <v>0</v>
      </c>
      <c r="E511" s="95">
        <v>4396.6000000000004</v>
      </c>
      <c r="F511" s="95">
        <v>0</v>
      </c>
      <c r="G511" s="95">
        <v>0</v>
      </c>
      <c r="H511" s="95">
        <v>0</v>
      </c>
      <c r="I511" s="95">
        <v>0</v>
      </c>
      <c r="J511" s="95">
        <v>0</v>
      </c>
      <c r="K511" s="95">
        <v>0</v>
      </c>
      <c r="L511" s="95">
        <v>0</v>
      </c>
      <c r="M511" s="95">
        <v>0</v>
      </c>
      <c r="N511" s="95">
        <v>0</v>
      </c>
      <c r="O511" s="95">
        <v>0</v>
      </c>
      <c r="P511" s="95">
        <v>0</v>
      </c>
      <c r="Q511" s="95">
        <v>0</v>
      </c>
      <c r="R511" s="95">
        <v>0</v>
      </c>
      <c r="S511" s="95">
        <v>0</v>
      </c>
      <c r="T511" s="95">
        <v>0</v>
      </c>
      <c r="U511" s="95">
        <v>0</v>
      </c>
      <c r="V511" s="95">
        <v>0</v>
      </c>
      <c r="W511" s="95">
        <v>0</v>
      </c>
      <c r="X511" s="95">
        <v>0</v>
      </c>
      <c r="Y511" s="95">
        <v>0</v>
      </c>
      <c r="Z511" s="95">
        <v>0</v>
      </c>
      <c r="AA511" s="95">
        <v>0</v>
      </c>
      <c r="AB511" s="95">
        <v>0</v>
      </c>
      <c r="AC511" s="95">
        <v>0</v>
      </c>
      <c r="AD511" s="95">
        <v>0</v>
      </c>
      <c r="AE511" s="95">
        <v>0</v>
      </c>
      <c r="AF511" s="95">
        <v>0</v>
      </c>
      <c r="AG511" s="95">
        <v>0</v>
      </c>
      <c r="AH511" s="95">
        <v>0</v>
      </c>
      <c r="AI511" s="95">
        <v>0</v>
      </c>
      <c r="AJ511" s="95">
        <v>0</v>
      </c>
      <c r="AK511" s="95">
        <v>0</v>
      </c>
      <c r="AL511" s="95">
        <v>0</v>
      </c>
      <c r="AM511" s="95">
        <v>0</v>
      </c>
      <c r="AN511" s="95">
        <v>0</v>
      </c>
      <c r="AO511" s="95">
        <v>0</v>
      </c>
      <c r="AP511" s="95">
        <v>0</v>
      </c>
      <c r="AQ511" s="95">
        <v>0</v>
      </c>
      <c r="AR511" s="95">
        <v>0</v>
      </c>
      <c r="AS511" s="95">
        <v>0</v>
      </c>
      <c r="AT511" s="95">
        <v>0</v>
      </c>
      <c r="AU511" s="95">
        <v>0</v>
      </c>
      <c r="AV511" s="95">
        <v>0</v>
      </c>
      <c r="AW511" s="95">
        <v>0</v>
      </c>
      <c r="AX511" s="95">
        <v>0</v>
      </c>
      <c r="AY511" s="95">
        <v>0</v>
      </c>
      <c r="AZ511" s="95">
        <v>0</v>
      </c>
      <c r="BA511" s="95">
        <v>0</v>
      </c>
      <c r="BB511" s="95">
        <v>0</v>
      </c>
      <c r="BC511" s="95">
        <v>0</v>
      </c>
      <c r="BD511" s="95">
        <v>0</v>
      </c>
      <c r="BE511" s="95">
        <v>0</v>
      </c>
      <c r="BF511" s="95">
        <v>0</v>
      </c>
      <c r="BG511" s="95">
        <v>0</v>
      </c>
      <c r="BH511" s="95">
        <v>0</v>
      </c>
      <c r="BI511" s="95">
        <v>0</v>
      </c>
      <c r="BJ511" s="95">
        <v>0</v>
      </c>
      <c r="BK511" s="95">
        <v>0</v>
      </c>
      <c r="BL511" s="95">
        <v>0</v>
      </c>
      <c r="BM511" s="95">
        <v>0</v>
      </c>
      <c r="BN511" s="95">
        <v>0</v>
      </c>
      <c r="BO511" s="95">
        <v>0</v>
      </c>
      <c r="BP511" s="95">
        <v>0</v>
      </c>
      <c r="BQ511" s="95">
        <v>0</v>
      </c>
      <c r="BR511" s="121">
        <v>0</v>
      </c>
      <c r="BS511" s="95">
        <v>0</v>
      </c>
      <c r="BT511" s="121">
        <v>0</v>
      </c>
      <c r="BU511" s="121">
        <v>0</v>
      </c>
      <c r="BV511" s="121">
        <v>0</v>
      </c>
      <c r="BW511" s="95">
        <v>0</v>
      </c>
      <c r="BX511" s="121">
        <v>0</v>
      </c>
      <c r="BY511" s="121">
        <v>0</v>
      </c>
      <c r="BZ511" s="121">
        <v>0</v>
      </c>
      <c r="CA511" s="121">
        <v>0</v>
      </c>
      <c r="CB511" s="121">
        <v>0</v>
      </c>
      <c r="CC511" s="121">
        <v>0</v>
      </c>
      <c r="CD511" s="95">
        <v>0</v>
      </c>
      <c r="CE511" s="95">
        <v>0</v>
      </c>
      <c r="CF511" s="121">
        <v>0</v>
      </c>
      <c r="CG511" s="95">
        <v>0</v>
      </c>
      <c r="CH511" s="121">
        <v>0</v>
      </c>
      <c r="CI511" s="95">
        <v>0</v>
      </c>
      <c r="CJ511" s="95">
        <v>0</v>
      </c>
      <c r="CK511" s="95">
        <v>0</v>
      </c>
      <c r="CL511" s="95">
        <v>0</v>
      </c>
      <c r="CM511" s="87" t="s">
        <v>552</v>
      </c>
      <c r="CN511" s="87" t="s">
        <v>553</v>
      </c>
      <c r="CO511" s="87" t="s">
        <v>1415</v>
      </c>
      <c r="CP511" s="87" t="s">
        <v>2252</v>
      </c>
      <c r="CQ511" s="87" t="s">
        <v>1418</v>
      </c>
      <c r="CR511" s="87" t="s">
        <v>2402</v>
      </c>
      <c r="CS511" s="87">
        <v>4</v>
      </c>
      <c r="CT511" s="87" t="s">
        <v>1408</v>
      </c>
      <c r="CV511" s="87" t="s">
        <v>2191</v>
      </c>
      <c r="CY511" s="87">
        <v>111</v>
      </c>
    </row>
    <row r="512" spans="1:103" ht="13.2" customHeight="1" x14ac:dyDescent="0.25">
      <c r="A512" s="93" t="s">
        <v>554</v>
      </c>
      <c r="B512" s="94" t="s">
        <v>555</v>
      </c>
      <c r="C512" s="95">
        <v>0</v>
      </c>
      <c r="D512" s="95">
        <v>0</v>
      </c>
      <c r="E512" s="95">
        <v>0</v>
      </c>
      <c r="F512" s="95">
        <v>0</v>
      </c>
      <c r="G512" s="95">
        <v>0</v>
      </c>
      <c r="H512" s="95">
        <v>0</v>
      </c>
      <c r="I512" s="95">
        <v>0</v>
      </c>
      <c r="J512" s="95">
        <v>0</v>
      </c>
      <c r="K512" s="95">
        <v>0</v>
      </c>
      <c r="L512" s="95">
        <v>0</v>
      </c>
      <c r="M512" s="95">
        <v>0</v>
      </c>
      <c r="N512" s="95">
        <v>0</v>
      </c>
      <c r="O512" s="95">
        <v>0</v>
      </c>
      <c r="P512" s="95">
        <v>0</v>
      </c>
      <c r="Q512" s="95">
        <v>0</v>
      </c>
      <c r="R512" s="95">
        <v>0</v>
      </c>
      <c r="S512" s="95">
        <v>0</v>
      </c>
      <c r="T512" s="95">
        <v>0</v>
      </c>
      <c r="U512" s="95">
        <v>0</v>
      </c>
      <c r="V512" s="95">
        <v>0</v>
      </c>
      <c r="W512" s="95">
        <v>0</v>
      </c>
      <c r="X512" s="95">
        <v>0</v>
      </c>
      <c r="Y512" s="95">
        <v>0</v>
      </c>
      <c r="Z512" s="95">
        <v>0</v>
      </c>
      <c r="AA512" s="95">
        <v>0</v>
      </c>
      <c r="AB512" s="95">
        <v>0</v>
      </c>
      <c r="AC512" s="95">
        <v>0</v>
      </c>
      <c r="AD512" s="95">
        <v>0</v>
      </c>
      <c r="AE512" s="95">
        <v>0</v>
      </c>
      <c r="AF512" s="95">
        <v>0</v>
      </c>
      <c r="AG512" s="95">
        <v>0</v>
      </c>
      <c r="AH512" s="95">
        <v>0</v>
      </c>
      <c r="AI512" s="95">
        <v>0</v>
      </c>
      <c r="AJ512" s="95">
        <v>0</v>
      </c>
      <c r="AK512" s="95">
        <v>0</v>
      </c>
      <c r="AL512" s="95">
        <v>0</v>
      </c>
      <c r="AM512" s="95">
        <v>0</v>
      </c>
      <c r="AN512" s="95">
        <v>0</v>
      </c>
      <c r="AO512" s="95">
        <v>0</v>
      </c>
      <c r="AP512" s="95">
        <v>0</v>
      </c>
      <c r="AQ512" s="95">
        <v>0</v>
      </c>
      <c r="AR512" s="95">
        <v>0</v>
      </c>
      <c r="AS512" s="95">
        <v>0</v>
      </c>
      <c r="AT512" s="95">
        <v>0</v>
      </c>
      <c r="AU512" s="95">
        <v>0</v>
      </c>
      <c r="AV512" s="95">
        <v>0</v>
      </c>
      <c r="AW512" s="95">
        <v>0</v>
      </c>
      <c r="AX512" s="95">
        <v>0</v>
      </c>
      <c r="AY512" s="95">
        <v>0</v>
      </c>
      <c r="AZ512" s="95">
        <v>0</v>
      </c>
      <c r="BA512" s="95">
        <v>0</v>
      </c>
      <c r="BB512" s="95">
        <v>0</v>
      </c>
      <c r="BC512" s="95">
        <v>0</v>
      </c>
      <c r="BD512" s="95">
        <v>0</v>
      </c>
      <c r="BE512" s="95">
        <v>0</v>
      </c>
      <c r="BF512" s="95">
        <v>0</v>
      </c>
      <c r="BG512" s="95">
        <v>0</v>
      </c>
      <c r="BH512" s="95">
        <v>0</v>
      </c>
      <c r="BI512" s="95">
        <v>0</v>
      </c>
      <c r="BJ512" s="95">
        <v>0</v>
      </c>
      <c r="BK512" s="95">
        <v>0</v>
      </c>
      <c r="BL512" s="95">
        <v>0</v>
      </c>
      <c r="BM512" s="95">
        <v>0</v>
      </c>
      <c r="BN512" s="95">
        <v>0</v>
      </c>
      <c r="BO512" s="95">
        <v>0</v>
      </c>
      <c r="BP512" s="95">
        <v>0</v>
      </c>
      <c r="BQ512" s="95">
        <v>0</v>
      </c>
      <c r="BR512" s="95">
        <v>0</v>
      </c>
      <c r="BS512" s="95">
        <v>0</v>
      </c>
      <c r="BT512" s="95">
        <v>0</v>
      </c>
      <c r="BU512" s="95">
        <v>0</v>
      </c>
      <c r="BV512" s="95">
        <v>0</v>
      </c>
      <c r="BW512" s="95">
        <v>0</v>
      </c>
      <c r="BX512" s="95">
        <v>0</v>
      </c>
      <c r="BY512" s="95">
        <v>0</v>
      </c>
      <c r="BZ512" s="95">
        <v>0</v>
      </c>
      <c r="CA512" s="95">
        <v>0</v>
      </c>
      <c r="CB512" s="95">
        <v>0</v>
      </c>
      <c r="CC512" s="95">
        <v>0</v>
      </c>
      <c r="CD512" s="95">
        <v>0</v>
      </c>
      <c r="CE512" s="95">
        <v>0</v>
      </c>
      <c r="CF512" s="95">
        <v>0</v>
      </c>
      <c r="CG512" s="95">
        <v>0</v>
      </c>
      <c r="CH512" s="95">
        <v>0</v>
      </c>
      <c r="CI512" s="95">
        <v>0</v>
      </c>
      <c r="CJ512" s="95">
        <v>0</v>
      </c>
      <c r="CK512" s="95">
        <v>0</v>
      </c>
      <c r="CL512" s="95">
        <v>0</v>
      </c>
      <c r="CM512" s="87" t="s">
        <v>554</v>
      </c>
      <c r="CN512" s="87" t="s">
        <v>555</v>
      </c>
      <c r="CO512" s="87" t="s">
        <v>1415</v>
      </c>
      <c r="CP512" s="87" t="s">
        <v>2252</v>
      </c>
      <c r="CQ512" s="87" t="s">
        <v>1418</v>
      </c>
      <c r="CR512" s="87" t="s">
        <v>2402</v>
      </c>
      <c r="CS512" s="87">
        <v>4</v>
      </c>
      <c r="CT512" s="87" t="s">
        <v>1408</v>
      </c>
      <c r="CV512" s="87" t="s">
        <v>2191</v>
      </c>
      <c r="CY512" s="87">
        <v>112</v>
      </c>
    </row>
    <row r="513" spans="1:103" ht="13.2" customHeight="1" x14ac:dyDescent="0.25">
      <c r="A513" s="93" t="s">
        <v>1239</v>
      </c>
      <c r="B513" s="94" t="s">
        <v>1240</v>
      </c>
      <c r="C513" s="95">
        <v>0</v>
      </c>
      <c r="D513" s="95">
        <v>0</v>
      </c>
      <c r="E513" s="95">
        <v>0</v>
      </c>
      <c r="F513" s="95">
        <v>0</v>
      </c>
      <c r="G513" s="95">
        <v>0</v>
      </c>
      <c r="H513" s="95">
        <v>0</v>
      </c>
      <c r="I513" s="95">
        <v>203.63</v>
      </c>
      <c r="J513" s="95">
        <v>0</v>
      </c>
      <c r="K513" s="95">
        <v>0</v>
      </c>
      <c r="L513" s="95">
        <v>0</v>
      </c>
      <c r="M513" s="95">
        <v>0</v>
      </c>
      <c r="N513" s="95">
        <v>0</v>
      </c>
      <c r="O513" s="95">
        <v>0</v>
      </c>
      <c r="P513" s="95">
        <v>0</v>
      </c>
      <c r="Q513" s="95">
        <v>0</v>
      </c>
      <c r="R513" s="95">
        <v>0</v>
      </c>
      <c r="S513" s="95">
        <v>0</v>
      </c>
      <c r="T513" s="95">
        <v>0</v>
      </c>
      <c r="U513" s="95">
        <v>0</v>
      </c>
      <c r="V513" s="95">
        <v>0</v>
      </c>
      <c r="W513" s="95">
        <v>7022.68</v>
      </c>
      <c r="X513" s="95">
        <v>0</v>
      </c>
      <c r="Y513" s="95">
        <v>0</v>
      </c>
      <c r="Z513" s="95">
        <v>0</v>
      </c>
      <c r="AA513" s="95">
        <v>0</v>
      </c>
      <c r="AB513" s="95">
        <v>0</v>
      </c>
      <c r="AC513" s="95">
        <v>0</v>
      </c>
      <c r="AD513" s="95">
        <v>0</v>
      </c>
      <c r="AE513" s="95">
        <v>1560.02</v>
      </c>
      <c r="AF513" s="95">
        <v>0</v>
      </c>
      <c r="AG513" s="95">
        <v>0</v>
      </c>
      <c r="AH513" s="95">
        <v>0</v>
      </c>
      <c r="AI513" s="95">
        <v>0</v>
      </c>
      <c r="AJ513" s="95">
        <v>0</v>
      </c>
      <c r="AK513" s="95">
        <v>0</v>
      </c>
      <c r="AL513" s="95">
        <v>0</v>
      </c>
      <c r="AM513" s="95">
        <v>0</v>
      </c>
      <c r="AN513" s="95">
        <v>0</v>
      </c>
      <c r="AO513" s="95">
        <v>0</v>
      </c>
      <c r="AP513" s="95">
        <v>0</v>
      </c>
      <c r="AQ513" s="95">
        <v>0</v>
      </c>
      <c r="AR513" s="95">
        <v>0</v>
      </c>
      <c r="AS513" s="95">
        <v>-10684.03</v>
      </c>
      <c r="AT513" s="95">
        <v>0</v>
      </c>
      <c r="AU513" s="95">
        <v>0</v>
      </c>
      <c r="AV513" s="95">
        <v>250</v>
      </c>
      <c r="AW513" s="95">
        <v>0</v>
      </c>
      <c r="AX513" s="95">
        <v>0</v>
      </c>
      <c r="AY513" s="95">
        <v>0</v>
      </c>
      <c r="AZ513" s="95">
        <v>0</v>
      </c>
      <c r="BA513" s="95">
        <v>0</v>
      </c>
      <c r="BB513" s="95">
        <v>0</v>
      </c>
      <c r="BC513" s="95">
        <v>0</v>
      </c>
      <c r="BD513" s="95">
        <v>0</v>
      </c>
      <c r="BE513" s="95">
        <v>0</v>
      </c>
      <c r="BF513" s="95">
        <v>0</v>
      </c>
      <c r="BG513" s="95">
        <v>962.24</v>
      </c>
      <c r="BH513" s="95">
        <v>0</v>
      </c>
      <c r="BI513" s="95">
        <v>0</v>
      </c>
      <c r="BJ513" s="95">
        <v>0</v>
      </c>
      <c r="BK513" s="95">
        <v>0</v>
      </c>
      <c r="BL513" s="95">
        <v>0</v>
      </c>
      <c r="BM513" s="95">
        <v>0</v>
      </c>
      <c r="BN513" s="95">
        <v>0</v>
      </c>
      <c r="BO513" s="95">
        <v>0</v>
      </c>
      <c r="BP513" s="95">
        <v>0</v>
      </c>
      <c r="BQ513" s="95">
        <v>0</v>
      </c>
      <c r="BR513" s="95">
        <v>0</v>
      </c>
      <c r="BS513" s="95">
        <v>0</v>
      </c>
      <c r="BT513" s="95">
        <v>0</v>
      </c>
      <c r="BU513" s="95">
        <v>0</v>
      </c>
      <c r="BV513" s="95">
        <v>0</v>
      </c>
      <c r="BW513" s="95">
        <v>0</v>
      </c>
      <c r="BX513" s="95">
        <v>0</v>
      </c>
      <c r="BY513" s="95">
        <v>0</v>
      </c>
      <c r="BZ513" s="95">
        <v>0</v>
      </c>
      <c r="CA513" s="95">
        <v>0</v>
      </c>
      <c r="CB513" s="95">
        <v>0</v>
      </c>
      <c r="CC513" s="95">
        <v>0</v>
      </c>
      <c r="CD513" s="95">
        <v>0</v>
      </c>
      <c r="CE513" s="95">
        <v>0</v>
      </c>
      <c r="CF513" s="95">
        <v>0</v>
      </c>
      <c r="CG513" s="95">
        <v>0</v>
      </c>
      <c r="CH513" s="95">
        <v>0</v>
      </c>
      <c r="CI513" s="95">
        <v>0</v>
      </c>
      <c r="CJ513" s="95">
        <v>0</v>
      </c>
      <c r="CK513" s="95">
        <v>0</v>
      </c>
      <c r="CL513" s="95">
        <v>6234.05</v>
      </c>
      <c r="CM513" s="87" t="s">
        <v>1239</v>
      </c>
      <c r="CN513" s="87" t="s">
        <v>2218</v>
      </c>
      <c r="CO513" s="87" t="s">
        <v>1415</v>
      </c>
      <c r="CP513" s="87" t="s">
        <v>2252</v>
      </c>
      <c r="CQ513" s="87" t="s">
        <v>1414</v>
      </c>
      <c r="CR513" s="87" t="s">
        <v>2399</v>
      </c>
      <c r="CS513" s="87">
        <v>4</v>
      </c>
      <c r="CT513" s="87">
        <v>44010</v>
      </c>
      <c r="CV513" s="87" t="s">
        <v>2191</v>
      </c>
      <c r="CY513" s="87">
        <v>113</v>
      </c>
    </row>
    <row r="514" spans="1:103" ht="13.2" customHeight="1" x14ac:dyDescent="0.25">
      <c r="A514" s="93" t="s">
        <v>556</v>
      </c>
      <c r="B514" s="94" t="s">
        <v>557</v>
      </c>
      <c r="C514" s="95">
        <v>1216</v>
      </c>
      <c r="D514" s="95">
        <v>0</v>
      </c>
      <c r="E514" s="95">
        <v>0</v>
      </c>
      <c r="F514" s="95">
        <v>0</v>
      </c>
      <c r="G514" s="95">
        <v>0</v>
      </c>
      <c r="H514" s="95">
        <v>0</v>
      </c>
      <c r="I514" s="95">
        <v>0</v>
      </c>
      <c r="J514" s="95">
        <v>0</v>
      </c>
      <c r="K514" s="95">
        <v>850</v>
      </c>
      <c r="L514" s="95">
        <v>0</v>
      </c>
      <c r="M514" s="95">
        <v>180</v>
      </c>
      <c r="N514" s="95">
        <v>0</v>
      </c>
      <c r="O514" s="95">
        <v>6099</v>
      </c>
      <c r="P514" s="95">
        <v>0</v>
      </c>
      <c r="Q514" s="95">
        <v>0</v>
      </c>
      <c r="R514" s="95">
        <v>0</v>
      </c>
      <c r="S514" s="95">
        <v>0</v>
      </c>
      <c r="T514" s="95">
        <v>0</v>
      </c>
      <c r="U514" s="95">
        <v>0</v>
      </c>
      <c r="V514" s="95">
        <v>0</v>
      </c>
      <c r="W514" s="95">
        <v>267560.88</v>
      </c>
      <c r="X514" s="95">
        <v>0</v>
      </c>
      <c r="Y514" s="95">
        <v>0</v>
      </c>
      <c r="Z514" s="95">
        <v>0</v>
      </c>
      <c r="AA514" s="95">
        <v>0</v>
      </c>
      <c r="AB514" s="95">
        <v>0</v>
      </c>
      <c r="AC514" s="95">
        <v>0</v>
      </c>
      <c r="AD514" s="95">
        <v>0</v>
      </c>
      <c r="AE514" s="95">
        <v>0</v>
      </c>
      <c r="AF514" s="95">
        <v>0</v>
      </c>
      <c r="AG514" s="95">
        <v>0</v>
      </c>
      <c r="AH514" s="95">
        <v>0</v>
      </c>
      <c r="AI514" s="95">
        <v>134</v>
      </c>
      <c r="AJ514" s="95">
        <v>0</v>
      </c>
      <c r="AK514" s="95">
        <v>37729.75</v>
      </c>
      <c r="AL514" s="95">
        <v>0</v>
      </c>
      <c r="AM514" s="95">
        <v>0</v>
      </c>
      <c r="AN514" s="95">
        <v>0</v>
      </c>
      <c r="AO514" s="95">
        <v>0</v>
      </c>
      <c r="AP514" s="95">
        <v>0</v>
      </c>
      <c r="AQ514" s="95">
        <v>0</v>
      </c>
      <c r="AR514" s="95">
        <v>0</v>
      </c>
      <c r="AS514" s="95">
        <v>0</v>
      </c>
      <c r="AT514" s="95">
        <v>0</v>
      </c>
      <c r="AU514" s="95">
        <v>0</v>
      </c>
      <c r="AV514" s="95">
        <v>815</v>
      </c>
      <c r="AW514" s="95">
        <v>40</v>
      </c>
      <c r="AX514" s="95">
        <v>0</v>
      </c>
      <c r="AY514" s="95">
        <v>0</v>
      </c>
      <c r="AZ514" s="95">
        <v>0</v>
      </c>
      <c r="BA514" s="95">
        <v>0</v>
      </c>
      <c r="BB514" s="95">
        <v>0</v>
      </c>
      <c r="BC514" s="95">
        <v>14353.25</v>
      </c>
      <c r="BD514" s="95">
        <v>0</v>
      </c>
      <c r="BE514" s="95">
        <v>2927.5</v>
      </c>
      <c r="BF514" s="95">
        <v>0</v>
      </c>
      <c r="BG514" s="95">
        <v>45624.75</v>
      </c>
      <c r="BH514" s="95">
        <v>0</v>
      </c>
      <c r="BI514" s="95">
        <v>0</v>
      </c>
      <c r="BJ514" s="95">
        <v>0</v>
      </c>
      <c r="BK514" s="95">
        <v>213</v>
      </c>
      <c r="BL514" s="95">
        <v>0</v>
      </c>
      <c r="BM514" s="95">
        <v>0</v>
      </c>
      <c r="BN514" s="95">
        <v>0</v>
      </c>
      <c r="BO514" s="95">
        <v>0</v>
      </c>
      <c r="BP514" s="95">
        <v>0</v>
      </c>
      <c r="BQ514" s="95">
        <v>0</v>
      </c>
      <c r="BR514" s="121">
        <v>4870</v>
      </c>
      <c r="BS514" s="121">
        <v>0</v>
      </c>
      <c r="BT514" s="121">
        <v>220</v>
      </c>
      <c r="BU514" s="121">
        <v>0</v>
      </c>
      <c r="BV514" s="121">
        <v>0</v>
      </c>
      <c r="BW514" s="121">
        <v>0</v>
      </c>
      <c r="BX514" s="121">
        <v>0</v>
      </c>
      <c r="BY514" s="121">
        <v>240</v>
      </c>
      <c r="BZ514" s="121">
        <v>0</v>
      </c>
      <c r="CA514" s="121">
        <v>0</v>
      </c>
      <c r="CB514" s="121">
        <v>0</v>
      </c>
      <c r="CC514" s="121">
        <v>0</v>
      </c>
      <c r="CD514" s="121">
        <v>0</v>
      </c>
      <c r="CE514" s="121">
        <v>0</v>
      </c>
      <c r="CF514" s="121">
        <v>0</v>
      </c>
      <c r="CG514" s="121">
        <v>0</v>
      </c>
      <c r="CH514" s="121">
        <v>0</v>
      </c>
      <c r="CI514" s="121">
        <v>0</v>
      </c>
      <c r="CJ514" s="121">
        <v>0</v>
      </c>
      <c r="CK514" s="121">
        <v>0</v>
      </c>
      <c r="CL514" s="121">
        <v>0</v>
      </c>
      <c r="CM514" s="87" t="s">
        <v>556</v>
      </c>
      <c r="CN514" s="87" t="s">
        <v>557</v>
      </c>
      <c r="CO514" s="87" t="s">
        <v>1385</v>
      </c>
      <c r="CP514" s="87" t="s">
        <v>2244</v>
      </c>
      <c r="CQ514" s="87" t="s">
        <v>1386</v>
      </c>
      <c r="CR514" s="87" t="s">
        <v>2392</v>
      </c>
      <c r="CS514" s="87">
        <v>4</v>
      </c>
      <c r="CT514" s="87" t="s">
        <v>1408</v>
      </c>
      <c r="CV514" s="87" t="s">
        <v>2183</v>
      </c>
      <c r="CY514" s="87">
        <v>114</v>
      </c>
    </row>
    <row r="515" spans="1:103" ht="13.2" customHeight="1" x14ac:dyDescent="0.25">
      <c r="A515" s="93" t="s">
        <v>558</v>
      </c>
      <c r="B515" s="94" t="s">
        <v>559</v>
      </c>
      <c r="C515" s="95">
        <v>248573.5</v>
      </c>
      <c r="D515" s="95">
        <v>0</v>
      </c>
      <c r="E515" s="95">
        <v>0</v>
      </c>
      <c r="F515" s="95">
        <v>30257</v>
      </c>
      <c r="G515" s="95">
        <v>0</v>
      </c>
      <c r="H515" s="95">
        <v>0</v>
      </c>
      <c r="I515" s="95">
        <v>26.25</v>
      </c>
      <c r="J515" s="95">
        <v>0</v>
      </c>
      <c r="K515" s="95">
        <v>0</v>
      </c>
      <c r="L515" s="95">
        <v>0</v>
      </c>
      <c r="M515" s="95">
        <v>2155</v>
      </c>
      <c r="N515" s="95">
        <v>0</v>
      </c>
      <c r="O515" s="95">
        <v>0</v>
      </c>
      <c r="P515" s="95">
        <v>0</v>
      </c>
      <c r="Q515" s="95">
        <v>0</v>
      </c>
      <c r="R515" s="95">
        <v>150</v>
      </c>
      <c r="S515" s="95">
        <v>0</v>
      </c>
      <c r="T515" s="95">
        <v>0</v>
      </c>
      <c r="U515" s="95">
        <v>0</v>
      </c>
      <c r="V515" s="95">
        <v>0</v>
      </c>
      <c r="W515" s="95">
        <v>0</v>
      </c>
      <c r="X515" s="95">
        <v>0</v>
      </c>
      <c r="Y515" s="95">
        <v>0</v>
      </c>
      <c r="Z515" s="95">
        <v>0</v>
      </c>
      <c r="AA515" s="95">
        <v>0</v>
      </c>
      <c r="AB515" s="95">
        <v>0</v>
      </c>
      <c r="AC515" s="95">
        <v>0</v>
      </c>
      <c r="AD515" s="95">
        <v>0</v>
      </c>
      <c r="AE515" s="95">
        <v>0</v>
      </c>
      <c r="AF515" s="95">
        <v>0</v>
      </c>
      <c r="AG515" s="95">
        <v>0</v>
      </c>
      <c r="AH515" s="95">
        <v>0</v>
      </c>
      <c r="AI515" s="95">
        <v>0</v>
      </c>
      <c r="AJ515" s="95">
        <v>0</v>
      </c>
      <c r="AK515" s="95">
        <v>69785.75</v>
      </c>
      <c r="AL515" s="95">
        <v>1340</v>
      </c>
      <c r="AM515" s="95">
        <v>0</v>
      </c>
      <c r="AN515" s="95">
        <v>0</v>
      </c>
      <c r="AO515" s="95">
        <v>0</v>
      </c>
      <c r="AP515" s="95">
        <v>0</v>
      </c>
      <c r="AQ515" s="95">
        <v>0</v>
      </c>
      <c r="AR515" s="95">
        <v>0</v>
      </c>
      <c r="AS515" s="95">
        <v>0</v>
      </c>
      <c r="AT515" s="95">
        <v>180</v>
      </c>
      <c r="AU515" s="95">
        <v>20</v>
      </c>
      <c r="AV515" s="95">
        <v>0</v>
      </c>
      <c r="AW515" s="95">
        <v>0</v>
      </c>
      <c r="AX515" s="95">
        <v>0</v>
      </c>
      <c r="AY515" s="95">
        <v>0</v>
      </c>
      <c r="AZ515" s="95">
        <v>0</v>
      </c>
      <c r="BA515" s="95">
        <v>0</v>
      </c>
      <c r="BB515" s="95">
        <v>0</v>
      </c>
      <c r="BC515" s="95">
        <v>0</v>
      </c>
      <c r="BD515" s="95">
        <v>0</v>
      </c>
      <c r="BE515" s="95">
        <v>0</v>
      </c>
      <c r="BF515" s="95">
        <v>0</v>
      </c>
      <c r="BG515" s="95">
        <v>111540</v>
      </c>
      <c r="BH515" s="95">
        <v>0</v>
      </c>
      <c r="BI515" s="95">
        <v>0</v>
      </c>
      <c r="BJ515" s="95">
        <v>0</v>
      </c>
      <c r="BK515" s="95">
        <v>0</v>
      </c>
      <c r="BL515" s="95">
        <v>0</v>
      </c>
      <c r="BM515" s="95">
        <v>2047</v>
      </c>
      <c r="BN515" s="95">
        <v>0</v>
      </c>
      <c r="BO515" s="95">
        <v>0</v>
      </c>
      <c r="BP515" s="95">
        <v>0</v>
      </c>
      <c r="BQ515" s="95">
        <v>50</v>
      </c>
      <c r="BR515" s="95">
        <v>0</v>
      </c>
      <c r="BS515" s="95">
        <v>0</v>
      </c>
      <c r="BT515" s="95">
        <v>0</v>
      </c>
      <c r="BU515" s="95">
        <v>0</v>
      </c>
      <c r="BV515" s="95">
        <v>0</v>
      </c>
      <c r="BW515" s="95">
        <v>0</v>
      </c>
      <c r="BX515" s="95">
        <v>0</v>
      </c>
      <c r="BY515" s="95">
        <v>0</v>
      </c>
      <c r="BZ515" s="95">
        <v>0</v>
      </c>
      <c r="CA515" s="95">
        <v>0</v>
      </c>
      <c r="CB515" s="95">
        <v>0</v>
      </c>
      <c r="CC515" s="95">
        <v>0</v>
      </c>
      <c r="CD515" s="95">
        <v>0</v>
      </c>
      <c r="CE515" s="95">
        <v>24600.16</v>
      </c>
      <c r="CF515" s="95">
        <v>0</v>
      </c>
      <c r="CG515" s="95">
        <v>0</v>
      </c>
      <c r="CH515" s="95">
        <v>0</v>
      </c>
      <c r="CI515" s="95">
        <v>0</v>
      </c>
      <c r="CJ515" s="95">
        <v>0</v>
      </c>
      <c r="CK515" s="95">
        <v>0</v>
      </c>
      <c r="CL515" s="95">
        <v>0</v>
      </c>
      <c r="CM515" s="87" t="s">
        <v>558</v>
      </c>
      <c r="CN515" s="87" t="s">
        <v>559</v>
      </c>
      <c r="CO515" s="87" t="s">
        <v>1385</v>
      </c>
      <c r="CP515" s="87" t="s">
        <v>2244</v>
      </c>
      <c r="CQ515" s="87" t="s">
        <v>1386</v>
      </c>
      <c r="CR515" s="87" t="s">
        <v>2392</v>
      </c>
      <c r="CS515" s="87">
        <v>8</v>
      </c>
      <c r="CT515" s="87" t="s">
        <v>1413</v>
      </c>
      <c r="CV515" s="87" t="s">
        <v>2183</v>
      </c>
      <c r="CY515" s="87">
        <v>115</v>
      </c>
    </row>
    <row r="516" spans="1:103" ht="13.2" customHeight="1" x14ac:dyDescent="0.25">
      <c r="A516" s="93" t="s">
        <v>560</v>
      </c>
      <c r="B516" s="94" t="s">
        <v>561</v>
      </c>
      <c r="C516" s="95">
        <v>-2450</v>
      </c>
      <c r="D516" s="95">
        <v>0</v>
      </c>
      <c r="E516" s="95">
        <v>-60467</v>
      </c>
      <c r="F516" s="95">
        <v>0</v>
      </c>
      <c r="G516" s="95">
        <v>0</v>
      </c>
      <c r="H516" s="95">
        <v>0</v>
      </c>
      <c r="I516" s="95">
        <v>0</v>
      </c>
      <c r="J516" s="95">
        <v>0</v>
      </c>
      <c r="K516" s="95">
        <v>0</v>
      </c>
      <c r="L516" s="95">
        <v>0</v>
      </c>
      <c r="M516" s="95">
        <v>0</v>
      </c>
      <c r="N516" s="95">
        <v>-6590.65</v>
      </c>
      <c r="O516" s="95">
        <v>-2630</v>
      </c>
      <c r="P516" s="95">
        <v>0</v>
      </c>
      <c r="Q516" s="95">
        <v>-1330</v>
      </c>
      <c r="R516" s="95">
        <v>0</v>
      </c>
      <c r="S516" s="95">
        <v>0</v>
      </c>
      <c r="T516" s="95">
        <v>0</v>
      </c>
      <c r="U516" s="95">
        <v>0</v>
      </c>
      <c r="V516" s="95">
        <v>0</v>
      </c>
      <c r="W516" s="95">
        <v>-71829.350000000006</v>
      </c>
      <c r="X516" s="95">
        <v>0</v>
      </c>
      <c r="Y516" s="95">
        <v>-214429</v>
      </c>
      <c r="Z516" s="95">
        <v>0</v>
      </c>
      <c r="AA516" s="95">
        <v>0</v>
      </c>
      <c r="AB516" s="95">
        <v>0</v>
      </c>
      <c r="AC516" s="95">
        <v>0</v>
      </c>
      <c r="AD516" s="95">
        <v>0</v>
      </c>
      <c r="AE516" s="95">
        <v>-3033</v>
      </c>
      <c r="AF516" s="95">
        <v>0</v>
      </c>
      <c r="AG516" s="95">
        <v>0</v>
      </c>
      <c r="AH516" s="95">
        <v>0</v>
      </c>
      <c r="AI516" s="95">
        <v>-519</v>
      </c>
      <c r="AJ516" s="95">
        <v>-250</v>
      </c>
      <c r="AK516" s="95">
        <v>0</v>
      </c>
      <c r="AL516" s="95">
        <v>0</v>
      </c>
      <c r="AM516" s="95">
        <v>0</v>
      </c>
      <c r="AN516" s="95">
        <v>0</v>
      </c>
      <c r="AO516" s="95">
        <v>0</v>
      </c>
      <c r="AP516" s="95">
        <v>0</v>
      </c>
      <c r="AQ516" s="95">
        <v>0</v>
      </c>
      <c r="AR516" s="95">
        <v>0</v>
      </c>
      <c r="AS516" s="95">
        <v>0</v>
      </c>
      <c r="AT516" s="95">
        <v>0</v>
      </c>
      <c r="AU516" s="95">
        <v>0</v>
      </c>
      <c r="AV516" s="95">
        <v>0</v>
      </c>
      <c r="AW516" s="95">
        <v>-2144.56</v>
      </c>
      <c r="AX516" s="95">
        <v>0</v>
      </c>
      <c r="AY516" s="95">
        <v>0</v>
      </c>
      <c r="AZ516" s="95">
        <v>0</v>
      </c>
      <c r="BA516" s="95">
        <v>0</v>
      </c>
      <c r="BB516" s="95">
        <v>0</v>
      </c>
      <c r="BC516" s="95">
        <v>-517.25</v>
      </c>
      <c r="BD516" s="95">
        <v>0</v>
      </c>
      <c r="BE516" s="95">
        <v>0</v>
      </c>
      <c r="BF516" s="95">
        <v>0</v>
      </c>
      <c r="BG516" s="95">
        <v>0</v>
      </c>
      <c r="BH516" s="95">
        <v>0</v>
      </c>
      <c r="BI516" s="95">
        <v>0</v>
      </c>
      <c r="BJ516" s="95">
        <v>0</v>
      </c>
      <c r="BK516" s="95">
        <v>0</v>
      </c>
      <c r="BL516" s="95">
        <v>-690</v>
      </c>
      <c r="BM516" s="95">
        <v>0</v>
      </c>
      <c r="BN516" s="95">
        <v>0</v>
      </c>
      <c r="BO516" s="95">
        <v>0</v>
      </c>
      <c r="BP516" s="95">
        <v>0</v>
      </c>
      <c r="BQ516" s="95">
        <v>0</v>
      </c>
      <c r="BR516" s="95">
        <v>0</v>
      </c>
      <c r="BS516" s="95">
        <v>0</v>
      </c>
      <c r="BT516" s="95">
        <v>0</v>
      </c>
      <c r="BU516" s="95">
        <v>0</v>
      </c>
      <c r="BV516" s="95">
        <v>0</v>
      </c>
      <c r="BW516" s="95">
        <v>0</v>
      </c>
      <c r="BX516" s="95">
        <v>0</v>
      </c>
      <c r="BY516" s="95">
        <v>-240</v>
      </c>
      <c r="BZ516" s="95">
        <v>0</v>
      </c>
      <c r="CA516" s="95">
        <v>0</v>
      </c>
      <c r="CB516" s="95">
        <v>0</v>
      </c>
      <c r="CC516" s="95">
        <v>0</v>
      </c>
      <c r="CD516" s="95">
        <v>0</v>
      </c>
      <c r="CE516" s="95">
        <v>0</v>
      </c>
      <c r="CF516" s="95">
        <v>0</v>
      </c>
      <c r="CG516" s="95">
        <v>0</v>
      </c>
      <c r="CH516" s="95">
        <v>0</v>
      </c>
      <c r="CI516" s="95">
        <v>0</v>
      </c>
      <c r="CJ516" s="95">
        <v>0</v>
      </c>
      <c r="CK516" s="95">
        <v>0</v>
      </c>
      <c r="CL516" s="95">
        <v>0</v>
      </c>
      <c r="CM516" s="87" t="s">
        <v>560</v>
      </c>
      <c r="CN516" s="87" t="s">
        <v>561</v>
      </c>
      <c r="CO516" s="87" t="s">
        <v>1385</v>
      </c>
      <c r="CP516" s="87" t="s">
        <v>2244</v>
      </c>
      <c r="CQ516" s="87" t="s">
        <v>1386</v>
      </c>
      <c r="CR516" s="87" t="s">
        <v>2392</v>
      </c>
      <c r="CS516" s="87">
        <v>8</v>
      </c>
      <c r="CT516" s="87" t="s">
        <v>1413</v>
      </c>
      <c r="CV516" s="87" t="s">
        <v>2183</v>
      </c>
      <c r="CY516" s="87">
        <v>116</v>
      </c>
    </row>
    <row r="517" spans="1:103" ht="13.2" customHeight="1" x14ac:dyDescent="0.25">
      <c r="A517" s="93" t="s">
        <v>562</v>
      </c>
      <c r="B517" s="94" t="s">
        <v>563</v>
      </c>
      <c r="C517" s="95">
        <v>0</v>
      </c>
      <c r="D517" s="95">
        <v>0</v>
      </c>
      <c r="E517" s="95">
        <v>-5256.08</v>
      </c>
      <c r="F517" s="95">
        <v>-30257</v>
      </c>
      <c r="G517" s="95">
        <v>0</v>
      </c>
      <c r="H517" s="95">
        <v>0</v>
      </c>
      <c r="I517" s="95">
        <v>0</v>
      </c>
      <c r="J517" s="95">
        <v>0</v>
      </c>
      <c r="K517" s="95">
        <v>0</v>
      </c>
      <c r="L517" s="95">
        <v>0</v>
      </c>
      <c r="M517" s="95">
        <v>0</v>
      </c>
      <c r="N517" s="95">
        <v>-4273.8</v>
      </c>
      <c r="O517" s="95">
        <v>-68189.38</v>
      </c>
      <c r="P517" s="95">
        <v>0</v>
      </c>
      <c r="Q517" s="95">
        <v>0</v>
      </c>
      <c r="R517" s="95">
        <v>0</v>
      </c>
      <c r="S517" s="95">
        <v>0</v>
      </c>
      <c r="T517" s="95">
        <v>-3948.33</v>
      </c>
      <c r="U517" s="95">
        <v>0</v>
      </c>
      <c r="V517" s="95">
        <v>0</v>
      </c>
      <c r="W517" s="95">
        <v>-607219.05000000005</v>
      </c>
      <c r="X517" s="95">
        <v>-23688.080000000002</v>
      </c>
      <c r="Y517" s="95">
        <v>-42180</v>
      </c>
      <c r="Z517" s="95">
        <v>-16952.64</v>
      </c>
      <c r="AA517" s="95">
        <v>0</v>
      </c>
      <c r="AB517" s="95">
        <v>0</v>
      </c>
      <c r="AC517" s="95">
        <v>0</v>
      </c>
      <c r="AD517" s="95">
        <v>0</v>
      </c>
      <c r="AE517" s="95">
        <v>0</v>
      </c>
      <c r="AF517" s="95">
        <v>0</v>
      </c>
      <c r="AG517" s="95">
        <v>0</v>
      </c>
      <c r="AH517" s="95">
        <v>0</v>
      </c>
      <c r="AI517" s="95">
        <v>0</v>
      </c>
      <c r="AJ517" s="95">
        <v>0</v>
      </c>
      <c r="AK517" s="95">
        <v>0</v>
      </c>
      <c r="AL517" s="95">
        <v>0</v>
      </c>
      <c r="AM517" s="95">
        <v>0</v>
      </c>
      <c r="AN517" s="95">
        <v>0</v>
      </c>
      <c r="AO517" s="95">
        <v>-4787</v>
      </c>
      <c r="AP517" s="95">
        <v>0</v>
      </c>
      <c r="AQ517" s="95">
        <v>0</v>
      </c>
      <c r="AR517" s="95">
        <v>0</v>
      </c>
      <c r="AS517" s="95">
        <v>0</v>
      </c>
      <c r="AT517" s="95">
        <v>0</v>
      </c>
      <c r="AU517" s="95">
        <v>0</v>
      </c>
      <c r="AV517" s="95">
        <v>0</v>
      </c>
      <c r="AW517" s="95">
        <v>0</v>
      </c>
      <c r="AX517" s="95">
        <v>0</v>
      </c>
      <c r="AY517" s="95">
        <v>0</v>
      </c>
      <c r="AZ517" s="95">
        <v>0</v>
      </c>
      <c r="BA517" s="95">
        <v>0</v>
      </c>
      <c r="BB517" s="95">
        <v>0</v>
      </c>
      <c r="BC517" s="95">
        <v>0</v>
      </c>
      <c r="BD517" s="95">
        <v>0</v>
      </c>
      <c r="BE517" s="95">
        <v>-1822.74</v>
      </c>
      <c r="BF517" s="95">
        <v>0</v>
      </c>
      <c r="BG517" s="95">
        <v>0</v>
      </c>
      <c r="BH517" s="95">
        <v>0</v>
      </c>
      <c r="BI517" s="95">
        <v>0</v>
      </c>
      <c r="BJ517" s="95">
        <v>0</v>
      </c>
      <c r="BK517" s="95">
        <v>0</v>
      </c>
      <c r="BL517" s="95">
        <v>0</v>
      </c>
      <c r="BM517" s="95">
        <v>0</v>
      </c>
      <c r="BN517" s="95">
        <v>0</v>
      </c>
      <c r="BO517" s="95">
        <v>0</v>
      </c>
      <c r="BP517" s="95">
        <v>0</v>
      </c>
      <c r="BQ517" s="95">
        <v>0</v>
      </c>
      <c r="BR517" s="95">
        <v>-857483.4</v>
      </c>
      <c r="BS517" s="95">
        <v>0</v>
      </c>
      <c r="BT517" s="95">
        <v>0</v>
      </c>
      <c r="BU517" s="95">
        <v>0</v>
      </c>
      <c r="BV517" s="95">
        <v>0</v>
      </c>
      <c r="BW517" s="95">
        <v>0</v>
      </c>
      <c r="BX517" s="95">
        <v>0</v>
      </c>
      <c r="BY517" s="95">
        <v>0</v>
      </c>
      <c r="BZ517" s="95">
        <v>0</v>
      </c>
      <c r="CA517" s="95">
        <v>0</v>
      </c>
      <c r="CB517" s="95">
        <v>0</v>
      </c>
      <c r="CC517" s="95">
        <v>0</v>
      </c>
      <c r="CD517" s="95">
        <v>0</v>
      </c>
      <c r="CE517" s="95">
        <v>0</v>
      </c>
      <c r="CF517" s="95">
        <v>0</v>
      </c>
      <c r="CG517" s="95">
        <v>0</v>
      </c>
      <c r="CH517" s="95">
        <v>0</v>
      </c>
      <c r="CI517" s="95">
        <v>0</v>
      </c>
      <c r="CJ517" s="95">
        <v>0</v>
      </c>
      <c r="CK517" s="95">
        <v>0</v>
      </c>
      <c r="CL517" s="95">
        <v>0</v>
      </c>
      <c r="CM517" s="87" t="s">
        <v>562</v>
      </c>
      <c r="CN517" s="87" t="s">
        <v>563</v>
      </c>
      <c r="CO517" s="87" t="s">
        <v>1385</v>
      </c>
      <c r="CP517" s="87" t="s">
        <v>2244</v>
      </c>
      <c r="CQ517" s="87" t="s">
        <v>1384</v>
      </c>
      <c r="CR517" s="87" t="s">
        <v>2372</v>
      </c>
      <c r="CS517" s="87">
        <v>8</v>
      </c>
      <c r="CT517" s="87" t="s">
        <v>1413</v>
      </c>
      <c r="CV517" s="87" t="s">
        <v>2183</v>
      </c>
      <c r="CY517" s="87">
        <v>117</v>
      </c>
    </row>
    <row r="518" spans="1:103" ht="13.2" customHeight="1" x14ac:dyDescent="0.25">
      <c r="A518" s="93" t="s">
        <v>564</v>
      </c>
      <c r="B518" s="94" t="s">
        <v>565</v>
      </c>
      <c r="C518" s="95">
        <v>0</v>
      </c>
      <c r="D518" s="95">
        <v>0</v>
      </c>
      <c r="E518" s="95">
        <v>8090.92</v>
      </c>
      <c r="F518" s="95">
        <v>0</v>
      </c>
      <c r="G518" s="95">
        <v>0</v>
      </c>
      <c r="H518" s="95">
        <v>0</v>
      </c>
      <c r="I518" s="95">
        <v>0</v>
      </c>
      <c r="J518" s="95">
        <v>0</v>
      </c>
      <c r="K518" s="95">
        <v>0</v>
      </c>
      <c r="L518" s="95">
        <v>0</v>
      </c>
      <c r="M518" s="95">
        <v>0</v>
      </c>
      <c r="N518" s="95">
        <v>0</v>
      </c>
      <c r="O518" s="95">
        <v>34216.81</v>
      </c>
      <c r="P518" s="95">
        <v>0</v>
      </c>
      <c r="Q518" s="95">
        <v>0</v>
      </c>
      <c r="R518" s="95">
        <v>0</v>
      </c>
      <c r="S518" s="95">
        <v>0</v>
      </c>
      <c r="T518" s="95">
        <v>0</v>
      </c>
      <c r="U518" s="95">
        <v>0</v>
      </c>
      <c r="V518" s="95">
        <v>0</v>
      </c>
      <c r="W518" s="95">
        <v>437855.19</v>
      </c>
      <c r="X518" s="95">
        <v>6797.48</v>
      </c>
      <c r="Y518" s="95">
        <v>24652.95</v>
      </c>
      <c r="Z518" s="95">
        <v>41281.56</v>
      </c>
      <c r="AA518" s="95">
        <v>0</v>
      </c>
      <c r="AB518" s="95">
        <v>0</v>
      </c>
      <c r="AC518" s="95">
        <v>0</v>
      </c>
      <c r="AD518" s="95">
        <v>0</v>
      </c>
      <c r="AE518" s="95">
        <v>0</v>
      </c>
      <c r="AF518" s="95">
        <v>0</v>
      </c>
      <c r="AG518" s="95">
        <v>0</v>
      </c>
      <c r="AH518" s="95">
        <v>0</v>
      </c>
      <c r="AI518" s="95">
        <v>0</v>
      </c>
      <c r="AJ518" s="95">
        <v>0</v>
      </c>
      <c r="AK518" s="95">
        <v>0</v>
      </c>
      <c r="AL518" s="95">
        <v>0</v>
      </c>
      <c r="AM518" s="95">
        <v>0</v>
      </c>
      <c r="AN518" s="95">
        <v>0</v>
      </c>
      <c r="AO518" s="95">
        <v>9090.8700000000008</v>
      </c>
      <c r="AP518" s="95">
        <v>0</v>
      </c>
      <c r="AQ518" s="95">
        <v>0</v>
      </c>
      <c r="AR518" s="95">
        <v>0</v>
      </c>
      <c r="AS518" s="95">
        <v>0</v>
      </c>
      <c r="AT518" s="95">
        <v>0</v>
      </c>
      <c r="AU518" s="95">
        <v>0</v>
      </c>
      <c r="AV518" s="95">
        <v>0</v>
      </c>
      <c r="AW518" s="95">
        <v>0</v>
      </c>
      <c r="AX518" s="95">
        <v>0</v>
      </c>
      <c r="AY518" s="95">
        <v>0</v>
      </c>
      <c r="AZ518" s="95">
        <v>0</v>
      </c>
      <c r="BA518" s="95">
        <v>0</v>
      </c>
      <c r="BB518" s="95">
        <v>0</v>
      </c>
      <c r="BC518" s="95">
        <v>0</v>
      </c>
      <c r="BD518" s="95">
        <v>0</v>
      </c>
      <c r="BE518" s="95">
        <v>4196.6000000000004</v>
      </c>
      <c r="BF518" s="95">
        <v>0</v>
      </c>
      <c r="BG518" s="95">
        <v>0</v>
      </c>
      <c r="BH518" s="95">
        <v>0</v>
      </c>
      <c r="BI518" s="95">
        <v>0</v>
      </c>
      <c r="BJ518" s="95">
        <v>0</v>
      </c>
      <c r="BK518" s="95">
        <v>0</v>
      </c>
      <c r="BL518" s="95">
        <v>0</v>
      </c>
      <c r="BM518" s="95">
        <v>0</v>
      </c>
      <c r="BN518" s="95">
        <v>0</v>
      </c>
      <c r="BO518" s="95">
        <v>0</v>
      </c>
      <c r="BP518" s="95">
        <v>0</v>
      </c>
      <c r="BQ518" s="95">
        <v>0</v>
      </c>
      <c r="BR518" s="121">
        <v>67264.17</v>
      </c>
      <c r="BS518" s="95">
        <v>0</v>
      </c>
      <c r="BT518" s="95">
        <v>0</v>
      </c>
      <c r="BU518" s="95">
        <v>0</v>
      </c>
      <c r="BV518" s="95">
        <v>0</v>
      </c>
      <c r="BW518" s="95">
        <v>0</v>
      </c>
      <c r="BX518" s="95">
        <v>0</v>
      </c>
      <c r="BY518" s="95">
        <v>0</v>
      </c>
      <c r="BZ518" s="95">
        <v>0</v>
      </c>
      <c r="CA518" s="95">
        <v>0</v>
      </c>
      <c r="CB518" s="95">
        <v>0</v>
      </c>
      <c r="CC518" s="95">
        <v>0</v>
      </c>
      <c r="CD518" s="95">
        <v>0</v>
      </c>
      <c r="CE518" s="95">
        <v>0</v>
      </c>
      <c r="CF518" s="95">
        <v>0</v>
      </c>
      <c r="CG518" s="95">
        <v>0</v>
      </c>
      <c r="CH518" s="95">
        <v>0</v>
      </c>
      <c r="CI518" s="95">
        <v>0</v>
      </c>
      <c r="CJ518" s="95">
        <v>0</v>
      </c>
      <c r="CK518" s="95">
        <v>0</v>
      </c>
      <c r="CL518" s="95">
        <v>0</v>
      </c>
      <c r="CM518" s="87" t="s">
        <v>564</v>
      </c>
      <c r="CN518" s="87" t="s">
        <v>565</v>
      </c>
      <c r="CO518" s="87" t="s">
        <v>1385</v>
      </c>
      <c r="CP518" s="87" t="s">
        <v>2244</v>
      </c>
      <c r="CQ518" s="87" t="s">
        <v>1384</v>
      </c>
      <c r="CR518" s="87" t="s">
        <v>2372</v>
      </c>
      <c r="CS518" s="87">
        <v>8</v>
      </c>
      <c r="CT518" s="87" t="s">
        <v>1409</v>
      </c>
      <c r="CV518" s="87" t="s">
        <v>2183</v>
      </c>
      <c r="CY518" s="87">
        <v>118</v>
      </c>
    </row>
    <row r="519" spans="1:103" ht="13.2" customHeight="1" x14ac:dyDescent="0.25">
      <c r="A519" s="93" t="s">
        <v>566</v>
      </c>
      <c r="B519" s="94" t="s">
        <v>567</v>
      </c>
      <c r="C519" s="95">
        <v>2450</v>
      </c>
      <c r="D519" s="95">
        <v>0</v>
      </c>
      <c r="E519" s="95">
        <v>60467</v>
      </c>
      <c r="F519" s="95">
        <v>0</v>
      </c>
      <c r="G519" s="95">
        <v>0</v>
      </c>
      <c r="H519" s="95">
        <v>0</v>
      </c>
      <c r="I519" s="95">
        <v>1035</v>
      </c>
      <c r="J519" s="95">
        <v>1914</v>
      </c>
      <c r="K519" s="95">
        <v>0</v>
      </c>
      <c r="L519" s="95">
        <v>1000</v>
      </c>
      <c r="M519" s="95">
        <v>38913</v>
      </c>
      <c r="N519" s="95">
        <v>10864.45</v>
      </c>
      <c r="O519" s="95">
        <v>32721</v>
      </c>
      <c r="P519" s="95">
        <v>0</v>
      </c>
      <c r="Q519" s="95">
        <v>1330</v>
      </c>
      <c r="R519" s="95">
        <v>0</v>
      </c>
      <c r="S519" s="95">
        <v>50034.75</v>
      </c>
      <c r="T519" s="95">
        <v>5565</v>
      </c>
      <c r="U519" s="95">
        <v>0</v>
      </c>
      <c r="V519" s="95">
        <v>39072.5</v>
      </c>
      <c r="W519" s="95">
        <v>71829.350000000006</v>
      </c>
      <c r="X519" s="95">
        <v>41419.949999999997</v>
      </c>
      <c r="Y519" s="95">
        <v>304281</v>
      </c>
      <c r="Z519" s="95">
        <v>201878</v>
      </c>
      <c r="AA519" s="95">
        <v>62583.25</v>
      </c>
      <c r="AB519" s="95">
        <v>48040</v>
      </c>
      <c r="AC519" s="95">
        <v>583259</v>
      </c>
      <c r="AD519" s="95">
        <v>27206</v>
      </c>
      <c r="AE519" s="95">
        <v>3033</v>
      </c>
      <c r="AF519" s="95">
        <v>1538</v>
      </c>
      <c r="AG519" s="95">
        <v>7852</v>
      </c>
      <c r="AH519" s="95">
        <v>53118</v>
      </c>
      <c r="AI519" s="95">
        <v>1995</v>
      </c>
      <c r="AJ519" s="95">
        <v>250</v>
      </c>
      <c r="AK519" s="95">
        <v>189918.85</v>
      </c>
      <c r="AL519" s="95">
        <v>0</v>
      </c>
      <c r="AM519" s="95">
        <v>0</v>
      </c>
      <c r="AN519" s="95">
        <v>11758</v>
      </c>
      <c r="AO519" s="95">
        <v>21005</v>
      </c>
      <c r="AP519" s="95">
        <v>5464</v>
      </c>
      <c r="AQ519" s="95">
        <v>0</v>
      </c>
      <c r="AR519" s="95">
        <v>1560</v>
      </c>
      <c r="AS519" s="95">
        <v>0</v>
      </c>
      <c r="AT519" s="95">
        <v>0</v>
      </c>
      <c r="AU519" s="95">
        <v>0</v>
      </c>
      <c r="AV519" s="95">
        <v>431</v>
      </c>
      <c r="AW519" s="95">
        <v>2965</v>
      </c>
      <c r="AX519" s="95">
        <v>0</v>
      </c>
      <c r="AY519" s="95">
        <v>0</v>
      </c>
      <c r="AZ519" s="95">
        <v>0</v>
      </c>
      <c r="BA519" s="95">
        <v>17313.75</v>
      </c>
      <c r="BB519" s="95">
        <v>0</v>
      </c>
      <c r="BC519" s="95">
        <v>241754.5</v>
      </c>
      <c r="BD519" s="95">
        <v>120378</v>
      </c>
      <c r="BE519" s="95">
        <v>55095.75</v>
      </c>
      <c r="BF519" s="95">
        <v>36955.5</v>
      </c>
      <c r="BG519" s="95">
        <v>173410</v>
      </c>
      <c r="BH519" s="95">
        <v>0</v>
      </c>
      <c r="BI519" s="95">
        <v>0</v>
      </c>
      <c r="BJ519" s="95">
        <v>0</v>
      </c>
      <c r="BK519" s="95">
        <v>0</v>
      </c>
      <c r="BL519" s="95">
        <v>690</v>
      </c>
      <c r="BM519" s="95">
        <v>0</v>
      </c>
      <c r="BN519" s="95">
        <v>0</v>
      </c>
      <c r="BO519" s="95">
        <v>1081</v>
      </c>
      <c r="BP519" s="95">
        <v>0</v>
      </c>
      <c r="BQ519" s="95">
        <v>0</v>
      </c>
      <c r="BR519" s="95">
        <v>414661.25</v>
      </c>
      <c r="BS519" s="95">
        <v>0</v>
      </c>
      <c r="BT519" s="95">
        <v>0</v>
      </c>
      <c r="BU519" s="95">
        <v>38273</v>
      </c>
      <c r="BV519" s="95">
        <v>0</v>
      </c>
      <c r="BW519" s="95">
        <v>0</v>
      </c>
      <c r="BX519" s="95">
        <v>0</v>
      </c>
      <c r="BY519" s="95">
        <v>0</v>
      </c>
      <c r="BZ519" s="95">
        <v>0</v>
      </c>
      <c r="CA519" s="95">
        <v>0</v>
      </c>
      <c r="CB519" s="95">
        <v>200</v>
      </c>
      <c r="CC519" s="95">
        <v>1068</v>
      </c>
      <c r="CD519" s="95">
        <v>0</v>
      </c>
      <c r="CE519" s="95">
        <v>0</v>
      </c>
      <c r="CF519" s="95">
        <v>0</v>
      </c>
      <c r="CG519" s="95">
        <v>0</v>
      </c>
      <c r="CH519" s="95">
        <v>200</v>
      </c>
      <c r="CI519" s="95">
        <v>0</v>
      </c>
      <c r="CJ519" s="95">
        <v>2725</v>
      </c>
      <c r="CK519" s="95">
        <v>0</v>
      </c>
      <c r="CL519" s="95">
        <v>0</v>
      </c>
      <c r="CM519" s="87" t="s">
        <v>566</v>
      </c>
      <c r="CN519" s="87" t="s">
        <v>567</v>
      </c>
      <c r="CO519" s="87" t="s">
        <v>1385</v>
      </c>
      <c r="CP519" s="87" t="s">
        <v>2244</v>
      </c>
      <c r="CQ519" s="87" t="s">
        <v>1386</v>
      </c>
      <c r="CR519" s="87" t="s">
        <v>2392</v>
      </c>
      <c r="CS519" s="87">
        <v>4</v>
      </c>
      <c r="CT519" s="87" t="s">
        <v>1408</v>
      </c>
      <c r="CV519" s="87" t="s">
        <v>2183</v>
      </c>
      <c r="CY519" s="87">
        <v>119</v>
      </c>
    </row>
    <row r="520" spans="1:103" ht="13.2" customHeight="1" x14ac:dyDescent="0.25">
      <c r="A520" s="93" t="s">
        <v>568</v>
      </c>
      <c r="B520" s="94" t="s">
        <v>569</v>
      </c>
      <c r="C520" s="95">
        <v>354811</v>
      </c>
      <c r="D520" s="95">
        <v>0</v>
      </c>
      <c r="E520" s="95">
        <v>28395</v>
      </c>
      <c r="F520" s="95">
        <v>8812</v>
      </c>
      <c r="G520" s="95">
        <v>0</v>
      </c>
      <c r="H520" s="95">
        <v>0</v>
      </c>
      <c r="I520" s="95">
        <v>37780.65</v>
      </c>
      <c r="J520" s="95">
        <v>4047</v>
      </c>
      <c r="K520" s="95">
        <v>4661</v>
      </c>
      <c r="L520" s="95">
        <v>0</v>
      </c>
      <c r="M520" s="95">
        <v>0</v>
      </c>
      <c r="N520" s="95">
        <v>0</v>
      </c>
      <c r="O520" s="95">
        <v>28895</v>
      </c>
      <c r="P520" s="95">
        <v>0</v>
      </c>
      <c r="Q520" s="95">
        <v>0</v>
      </c>
      <c r="R520" s="95">
        <v>0</v>
      </c>
      <c r="S520" s="95">
        <v>14245.75</v>
      </c>
      <c r="T520" s="95">
        <v>0</v>
      </c>
      <c r="U520" s="95">
        <v>0</v>
      </c>
      <c r="V520" s="95">
        <v>25021.5</v>
      </c>
      <c r="W520" s="95">
        <v>808092.56</v>
      </c>
      <c r="X520" s="95">
        <v>12199.5</v>
      </c>
      <c r="Y520" s="95">
        <v>109182</v>
      </c>
      <c r="Z520" s="95">
        <v>115775</v>
      </c>
      <c r="AA520" s="95">
        <v>21162.25</v>
      </c>
      <c r="AB520" s="95">
        <v>28363</v>
      </c>
      <c r="AC520" s="95">
        <v>103228</v>
      </c>
      <c r="AD520" s="95">
        <v>38070</v>
      </c>
      <c r="AE520" s="95">
        <v>14091</v>
      </c>
      <c r="AF520" s="95">
        <v>0</v>
      </c>
      <c r="AG520" s="95">
        <v>11284</v>
      </c>
      <c r="AH520" s="95">
        <v>0</v>
      </c>
      <c r="AI520" s="95">
        <v>0</v>
      </c>
      <c r="AJ520" s="95">
        <v>0</v>
      </c>
      <c r="AK520" s="95">
        <v>429587.38</v>
      </c>
      <c r="AL520" s="95">
        <v>0</v>
      </c>
      <c r="AM520" s="95">
        <v>0</v>
      </c>
      <c r="AN520" s="95">
        <v>0</v>
      </c>
      <c r="AO520" s="95">
        <v>0</v>
      </c>
      <c r="AP520" s="95">
        <v>0</v>
      </c>
      <c r="AQ520" s="95">
        <v>0</v>
      </c>
      <c r="AR520" s="95">
        <v>6975</v>
      </c>
      <c r="AS520" s="95">
        <v>0</v>
      </c>
      <c r="AT520" s="95">
        <v>0</v>
      </c>
      <c r="AU520" s="95">
        <v>0</v>
      </c>
      <c r="AV520" s="95">
        <v>0</v>
      </c>
      <c r="AW520" s="95">
        <v>10278</v>
      </c>
      <c r="AX520" s="95">
        <v>0</v>
      </c>
      <c r="AY520" s="95">
        <v>0</v>
      </c>
      <c r="AZ520" s="95">
        <v>0</v>
      </c>
      <c r="BA520" s="95">
        <v>6511.5</v>
      </c>
      <c r="BB520" s="95">
        <v>0</v>
      </c>
      <c r="BC520" s="95">
        <v>536005.5</v>
      </c>
      <c r="BD520" s="95">
        <v>18343.7</v>
      </c>
      <c r="BE520" s="95">
        <v>8113.5</v>
      </c>
      <c r="BF520" s="95">
        <v>5537</v>
      </c>
      <c r="BG520" s="95">
        <v>630096.93000000005</v>
      </c>
      <c r="BH520" s="95">
        <v>0</v>
      </c>
      <c r="BI520" s="95">
        <v>0</v>
      </c>
      <c r="BJ520" s="95">
        <v>0</v>
      </c>
      <c r="BK520" s="95">
        <v>0</v>
      </c>
      <c r="BL520" s="95">
        <v>340054</v>
      </c>
      <c r="BM520" s="95">
        <v>0</v>
      </c>
      <c r="BN520" s="95">
        <v>0</v>
      </c>
      <c r="BO520" s="95">
        <v>0</v>
      </c>
      <c r="BP520" s="95">
        <v>0</v>
      </c>
      <c r="BQ520" s="95">
        <v>0</v>
      </c>
      <c r="BR520" s="95">
        <v>2270089.5</v>
      </c>
      <c r="BS520" s="95">
        <v>8123</v>
      </c>
      <c r="BT520" s="95">
        <v>0</v>
      </c>
      <c r="BU520" s="95">
        <v>0</v>
      </c>
      <c r="BV520" s="95">
        <v>0</v>
      </c>
      <c r="BW520" s="95">
        <v>0</v>
      </c>
      <c r="BX520" s="95">
        <v>0</v>
      </c>
      <c r="BY520" s="95">
        <v>0</v>
      </c>
      <c r="BZ520" s="95">
        <v>0</v>
      </c>
      <c r="CA520" s="95">
        <v>0</v>
      </c>
      <c r="CB520" s="95">
        <v>0</v>
      </c>
      <c r="CC520" s="95">
        <v>0</v>
      </c>
      <c r="CD520" s="95">
        <v>0</v>
      </c>
      <c r="CE520" s="95">
        <v>16131</v>
      </c>
      <c r="CF520" s="95">
        <v>0</v>
      </c>
      <c r="CG520" s="95">
        <v>0</v>
      </c>
      <c r="CH520" s="95">
        <v>9571</v>
      </c>
      <c r="CI520" s="95">
        <v>0</v>
      </c>
      <c r="CJ520" s="95">
        <v>3711</v>
      </c>
      <c r="CK520" s="95">
        <v>0</v>
      </c>
      <c r="CL520" s="95">
        <v>0</v>
      </c>
      <c r="CM520" s="87" t="s">
        <v>568</v>
      </c>
      <c r="CN520" s="87" t="s">
        <v>569</v>
      </c>
      <c r="CO520" s="87" t="s">
        <v>1385</v>
      </c>
      <c r="CP520" s="87" t="s">
        <v>2244</v>
      </c>
      <c r="CQ520" s="87" t="s">
        <v>1394</v>
      </c>
      <c r="CR520" s="87" t="s">
        <v>2393</v>
      </c>
      <c r="CS520" s="87">
        <v>4</v>
      </c>
      <c r="CT520" s="87" t="s">
        <v>1408</v>
      </c>
      <c r="CV520" s="87" t="s">
        <v>2183</v>
      </c>
      <c r="CY520" s="87">
        <v>120</v>
      </c>
    </row>
    <row r="521" spans="1:103" ht="13.2" customHeight="1" x14ac:dyDescent="0.25">
      <c r="A521" s="93" t="s">
        <v>570</v>
      </c>
      <c r="B521" s="94" t="s">
        <v>571</v>
      </c>
      <c r="C521" s="95">
        <v>0</v>
      </c>
      <c r="D521" s="95">
        <v>0</v>
      </c>
      <c r="E521" s="95">
        <v>0</v>
      </c>
      <c r="F521" s="95">
        <v>0</v>
      </c>
      <c r="G521" s="95">
        <v>0</v>
      </c>
      <c r="H521" s="95">
        <v>0</v>
      </c>
      <c r="I521" s="95">
        <v>65023.48</v>
      </c>
      <c r="J521" s="95">
        <v>-432</v>
      </c>
      <c r="K521" s="95">
        <v>0</v>
      </c>
      <c r="L521" s="95">
        <v>0</v>
      </c>
      <c r="M521" s="95">
        <v>0</v>
      </c>
      <c r="N521" s="95">
        <v>0</v>
      </c>
      <c r="O521" s="95">
        <v>0</v>
      </c>
      <c r="P521" s="95">
        <v>0</v>
      </c>
      <c r="Q521" s="95">
        <v>0</v>
      </c>
      <c r="R521" s="95">
        <v>0</v>
      </c>
      <c r="S521" s="95">
        <v>-50034.75</v>
      </c>
      <c r="T521" s="95">
        <v>-5565</v>
      </c>
      <c r="U521" s="95">
        <v>0</v>
      </c>
      <c r="V521" s="95">
        <v>-39072.5</v>
      </c>
      <c r="W521" s="95">
        <v>0</v>
      </c>
      <c r="X521" s="95">
        <v>-41419.949999999997</v>
      </c>
      <c r="Y521" s="95">
        <v>-89852</v>
      </c>
      <c r="Z521" s="95">
        <v>-201878</v>
      </c>
      <c r="AA521" s="95">
        <v>-62583.25</v>
      </c>
      <c r="AB521" s="95">
        <v>-48040</v>
      </c>
      <c r="AC521" s="95">
        <v>-583259</v>
      </c>
      <c r="AD521" s="95">
        <v>-27206</v>
      </c>
      <c r="AE521" s="95">
        <v>0</v>
      </c>
      <c r="AF521" s="95">
        <v>-1538</v>
      </c>
      <c r="AG521" s="95">
        <v>-7852</v>
      </c>
      <c r="AH521" s="95">
        <v>-53118</v>
      </c>
      <c r="AI521" s="95">
        <v>-1610</v>
      </c>
      <c r="AJ521" s="95">
        <v>0</v>
      </c>
      <c r="AK521" s="95">
        <v>0</v>
      </c>
      <c r="AL521" s="95">
        <v>0</v>
      </c>
      <c r="AM521" s="95">
        <v>0</v>
      </c>
      <c r="AN521" s="95">
        <v>-2726.29</v>
      </c>
      <c r="AO521" s="95">
        <v>-21005</v>
      </c>
      <c r="AP521" s="95">
        <v>0</v>
      </c>
      <c r="AQ521" s="95">
        <v>0</v>
      </c>
      <c r="AR521" s="95">
        <v>0</v>
      </c>
      <c r="AS521" s="95">
        <v>0</v>
      </c>
      <c r="AT521" s="95">
        <v>0</v>
      </c>
      <c r="AU521" s="95">
        <v>0</v>
      </c>
      <c r="AV521" s="95">
        <v>0</v>
      </c>
      <c r="AW521" s="95">
        <v>0</v>
      </c>
      <c r="AX521" s="95">
        <v>0</v>
      </c>
      <c r="AY521" s="95">
        <v>0</v>
      </c>
      <c r="AZ521" s="95">
        <v>0</v>
      </c>
      <c r="BA521" s="95">
        <v>-17313.75</v>
      </c>
      <c r="BB521" s="95">
        <v>0</v>
      </c>
      <c r="BC521" s="95">
        <v>-205335.74</v>
      </c>
      <c r="BD521" s="95">
        <v>-120378</v>
      </c>
      <c r="BE521" s="95">
        <v>-55095.75</v>
      </c>
      <c r="BF521" s="95">
        <v>-36955.5</v>
      </c>
      <c r="BG521" s="95">
        <v>-170461.54</v>
      </c>
      <c r="BH521" s="95">
        <v>0</v>
      </c>
      <c r="BI521" s="95">
        <v>0</v>
      </c>
      <c r="BJ521" s="95">
        <v>0</v>
      </c>
      <c r="BK521" s="95">
        <v>0</v>
      </c>
      <c r="BL521" s="95">
        <v>0</v>
      </c>
      <c r="BM521" s="95">
        <v>0</v>
      </c>
      <c r="BN521" s="95">
        <v>0</v>
      </c>
      <c r="BO521" s="95">
        <v>-1081</v>
      </c>
      <c r="BP521" s="95">
        <v>0</v>
      </c>
      <c r="BQ521" s="95">
        <v>0</v>
      </c>
      <c r="BR521" s="95">
        <v>0</v>
      </c>
      <c r="BS521" s="95">
        <v>0</v>
      </c>
      <c r="BT521" s="95">
        <v>0</v>
      </c>
      <c r="BU521" s="95">
        <v>-38273</v>
      </c>
      <c r="BV521" s="95">
        <v>0</v>
      </c>
      <c r="BW521" s="95">
        <v>0</v>
      </c>
      <c r="BX521" s="95">
        <v>0</v>
      </c>
      <c r="BY521" s="95">
        <v>0</v>
      </c>
      <c r="BZ521" s="95">
        <v>0</v>
      </c>
      <c r="CA521" s="95">
        <v>0</v>
      </c>
      <c r="CB521" s="95">
        <v>-200</v>
      </c>
      <c r="CC521" s="95">
        <v>-1068</v>
      </c>
      <c r="CD521" s="95">
        <v>0</v>
      </c>
      <c r="CE521" s="95">
        <v>0</v>
      </c>
      <c r="CF521" s="95">
        <v>0</v>
      </c>
      <c r="CG521" s="95">
        <v>0</v>
      </c>
      <c r="CH521" s="95">
        <v>-200</v>
      </c>
      <c r="CI521" s="95">
        <v>0</v>
      </c>
      <c r="CJ521" s="95">
        <v>-2725</v>
      </c>
      <c r="CK521" s="95">
        <v>0</v>
      </c>
      <c r="CL521" s="95">
        <v>0</v>
      </c>
      <c r="CM521" s="87" t="s">
        <v>570</v>
      </c>
      <c r="CN521" s="87" t="s">
        <v>571</v>
      </c>
      <c r="CO521" s="87" t="s">
        <v>1385</v>
      </c>
      <c r="CP521" s="87" t="s">
        <v>2244</v>
      </c>
      <c r="CQ521" s="87" t="s">
        <v>1386</v>
      </c>
      <c r="CR521" s="87" t="s">
        <v>2392</v>
      </c>
      <c r="CS521" s="87">
        <v>8</v>
      </c>
      <c r="CT521" s="87" t="s">
        <v>1413</v>
      </c>
      <c r="CV521" s="87" t="s">
        <v>2183</v>
      </c>
      <c r="CY521" s="87">
        <v>121</v>
      </c>
    </row>
    <row r="522" spans="1:103" ht="13.2" customHeight="1" x14ac:dyDescent="0.25">
      <c r="A522" s="93" t="s">
        <v>572</v>
      </c>
      <c r="B522" s="94" t="s">
        <v>573</v>
      </c>
      <c r="C522" s="95">
        <v>0</v>
      </c>
      <c r="D522" s="95">
        <v>0</v>
      </c>
      <c r="E522" s="95">
        <v>0</v>
      </c>
      <c r="F522" s="95">
        <v>20</v>
      </c>
      <c r="G522" s="95">
        <v>0</v>
      </c>
      <c r="H522" s="95">
        <v>0</v>
      </c>
      <c r="I522" s="95">
        <v>0</v>
      </c>
      <c r="J522" s="95">
        <v>-1482</v>
      </c>
      <c r="K522" s="95">
        <v>0</v>
      </c>
      <c r="L522" s="95">
        <v>3920</v>
      </c>
      <c r="M522" s="95">
        <v>-38913</v>
      </c>
      <c r="N522" s="95">
        <v>0</v>
      </c>
      <c r="O522" s="95">
        <v>60629</v>
      </c>
      <c r="P522" s="95">
        <v>0</v>
      </c>
      <c r="Q522" s="95">
        <v>0</v>
      </c>
      <c r="R522" s="95">
        <v>0</v>
      </c>
      <c r="S522" s="95">
        <v>0</v>
      </c>
      <c r="T522" s="95">
        <v>0</v>
      </c>
      <c r="U522" s="95">
        <v>0</v>
      </c>
      <c r="V522" s="95">
        <v>0</v>
      </c>
      <c r="W522" s="95">
        <v>0</v>
      </c>
      <c r="X522" s="95">
        <v>0</v>
      </c>
      <c r="Y522" s="95">
        <v>0</v>
      </c>
      <c r="Z522" s="95">
        <v>0</v>
      </c>
      <c r="AA522" s="95">
        <v>0</v>
      </c>
      <c r="AB522" s="95">
        <v>0</v>
      </c>
      <c r="AC522" s="95">
        <v>0</v>
      </c>
      <c r="AD522" s="95">
        <v>0</v>
      </c>
      <c r="AE522" s="95">
        <v>0</v>
      </c>
      <c r="AF522" s="95">
        <v>0</v>
      </c>
      <c r="AG522" s="95">
        <v>0</v>
      </c>
      <c r="AH522" s="95">
        <v>0</v>
      </c>
      <c r="AI522" s="95">
        <v>0</v>
      </c>
      <c r="AJ522" s="95">
        <v>0</v>
      </c>
      <c r="AK522" s="95">
        <v>121417.36</v>
      </c>
      <c r="AL522" s="95">
        <v>0</v>
      </c>
      <c r="AM522" s="95">
        <v>0</v>
      </c>
      <c r="AN522" s="95">
        <v>0</v>
      </c>
      <c r="AO522" s="95">
        <v>0</v>
      </c>
      <c r="AP522" s="95">
        <v>0</v>
      </c>
      <c r="AQ522" s="95">
        <v>519.74</v>
      </c>
      <c r="AR522" s="95">
        <v>0</v>
      </c>
      <c r="AS522" s="95">
        <v>0</v>
      </c>
      <c r="AT522" s="95">
        <v>0</v>
      </c>
      <c r="AU522" s="95">
        <v>0</v>
      </c>
      <c r="AV522" s="95">
        <v>789.77</v>
      </c>
      <c r="AW522" s="95">
        <v>0</v>
      </c>
      <c r="AX522" s="95">
        <v>8350</v>
      </c>
      <c r="AY522" s="95">
        <v>0</v>
      </c>
      <c r="AZ522" s="95">
        <v>0</v>
      </c>
      <c r="BA522" s="95">
        <v>0</v>
      </c>
      <c r="BB522" s="95">
        <v>0</v>
      </c>
      <c r="BC522" s="95">
        <v>0</v>
      </c>
      <c r="BD522" s="95">
        <v>0</v>
      </c>
      <c r="BE522" s="95">
        <v>0</v>
      </c>
      <c r="BF522" s="95">
        <v>0</v>
      </c>
      <c r="BG522" s="95">
        <v>0</v>
      </c>
      <c r="BH522" s="95">
        <v>0</v>
      </c>
      <c r="BI522" s="95">
        <v>0</v>
      </c>
      <c r="BJ522" s="95">
        <v>0</v>
      </c>
      <c r="BK522" s="95">
        <v>0</v>
      </c>
      <c r="BL522" s="95">
        <v>107000</v>
      </c>
      <c r="BM522" s="95">
        <v>0</v>
      </c>
      <c r="BN522" s="95">
        <v>0</v>
      </c>
      <c r="BO522" s="95">
        <v>0</v>
      </c>
      <c r="BP522" s="95">
        <v>0</v>
      </c>
      <c r="BQ522" s="95">
        <v>0</v>
      </c>
      <c r="BR522" s="95">
        <v>147570.04999999999</v>
      </c>
      <c r="BS522" s="95">
        <v>0</v>
      </c>
      <c r="BT522" s="95">
        <v>0</v>
      </c>
      <c r="BU522" s="95">
        <v>0</v>
      </c>
      <c r="BV522" s="95">
        <v>0</v>
      </c>
      <c r="BW522" s="95">
        <v>0</v>
      </c>
      <c r="BX522" s="95">
        <v>0</v>
      </c>
      <c r="BY522" s="95">
        <v>0</v>
      </c>
      <c r="BZ522" s="95">
        <v>0</v>
      </c>
      <c r="CA522" s="95">
        <v>0</v>
      </c>
      <c r="CB522" s="95">
        <v>0</v>
      </c>
      <c r="CC522" s="95">
        <v>0</v>
      </c>
      <c r="CD522" s="95">
        <v>0</v>
      </c>
      <c r="CE522" s="95">
        <v>0</v>
      </c>
      <c r="CF522" s="95">
        <v>0</v>
      </c>
      <c r="CG522" s="95">
        <v>0</v>
      </c>
      <c r="CH522" s="95">
        <v>0</v>
      </c>
      <c r="CI522" s="95">
        <v>0</v>
      </c>
      <c r="CJ522" s="95">
        <v>0</v>
      </c>
      <c r="CK522" s="95">
        <v>0</v>
      </c>
      <c r="CL522" s="95">
        <v>0</v>
      </c>
      <c r="CM522" s="87" t="s">
        <v>572</v>
      </c>
      <c r="CN522" s="87" t="s">
        <v>573</v>
      </c>
      <c r="CO522" s="87" t="s">
        <v>1385</v>
      </c>
      <c r="CP522" s="87" t="s">
        <v>2244</v>
      </c>
      <c r="CQ522" s="87" t="s">
        <v>1384</v>
      </c>
      <c r="CR522" s="87" t="s">
        <v>2372</v>
      </c>
      <c r="CS522" s="87">
        <v>8</v>
      </c>
      <c r="CT522" s="87" t="s">
        <v>1409</v>
      </c>
      <c r="CV522" s="87" t="s">
        <v>2183</v>
      </c>
      <c r="CY522" s="87">
        <v>122</v>
      </c>
    </row>
    <row r="523" spans="1:103" ht="13.2" customHeight="1" x14ac:dyDescent="0.25">
      <c r="A523" s="93" t="s">
        <v>1138</v>
      </c>
      <c r="B523" s="94" t="s">
        <v>1139</v>
      </c>
      <c r="C523" s="95">
        <v>0</v>
      </c>
      <c r="D523" s="95">
        <v>0</v>
      </c>
      <c r="E523" s="95">
        <v>0</v>
      </c>
      <c r="F523" s="95">
        <v>0</v>
      </c>
      <c r="G523" s="95">
        <v>0</v>
      </c>
      <c r="H523" s="95">
        <v>0</v>
      </c>
      <c r="I523" s="95">
        <v>0</v>
      </c>
      <c r="J523" s="95">
        <v>0</v>
      </c>
      <c r="K523" s="95">
        <v>0</v>
      </c>
      <c r="L523" s="95">
        <v>0</v>
      </c>
      <c r="M523" s="95">
        <v>0</v>
      </c>
      <c r="N523" s="95">
        <v>0</v>
      </c>
      <c r="O523" s="95">
        <v>0</v>
      </c>
      <c r="P523" s="95">
        <v>0</v>
      </c>
      <c r="Q523" s="95">
        <v>0</v>
      </c>
      <c r="R523" s="95">
        <v>0</v>
      </c>
      <c r="S523" s="95">
        <v>0</v>
      </c>
      <c r="T523" s="95">
        <v>0</v>
      </c>
      <c r="U523" s="95">
        <v>0</v>
      </c>
      <c r="V523" s="95">
        <v>0</v>
      </c>
      <c r="W523" s="95">
        <v>0</v>
      </c>
      <c r="X523" s="95">
        <v>0</v>
      </c>
      <c r="Y523" s="95">
        <v>0</v>
      </c>
      <c r="Z523" s="95">
        <v>0</v>
      </c>
      <c r="AA523" s="95">
        <v>0</v>
      </c>
      <c r="AB523" s="95">
        <v>0</v>
      </c>
      <c r="AC523" s="95">
        <v>0</v>
      </c>
      <c r="AD523" s="95">
        <v>0</v>
      </c>
      <c r="AE523" s="95">
        <v>0</v>
      </c>
      <c r="AF523" s="95">
        <v>0</v>
      </c>
      <c r="AG523" s="95">
        <v>0</v>
      </c>
      <c r="AH523" s="95">
        <v>0</v>
      </c>
      <c r="AI523" s="95">
        <v>0</v>
      </c>
      <c r="AJ523" s="95">
        <v>0</v>
      </c>
      <c r="AK523" s="95">
        <v>0</v>
      </c>
      <c r="AL523" s="95">
        <v>0</v>
      </c>
      <c r="AM523" s="95">
        <v>0</v>
      </c>
      <c r="AN523" s="95">
        <v>0</v>
      </c>
      <c r="AO523" s="95">
        <v>0</v>
      </c>
      <c r="AP523" s="95">
        <v>0</v>
      </c>
      <c r="AQ523" s="95">
        <v>0</v>
      </c>
      <c r="AR523" s="95">
        <v>0</v>
      </c>
      <c r="AS523" s="95">
        <v>0</v>
      </c>
      <c r="AT523" s="95">
        <v>0</v>
      </c>
      <c r="AU523" s="95">
        <v>0</v>
      </c>
      <c r="AV523" s="95">
        <v>0</v>
      </c>
      <c r="AW523" s="95">
        <v>0</v>
      </c>
      <c r="AX523" s="95">
        <v>0</v>
      </c>
      <c r="AY523" s="95">
        <v>0</v>
      </c>
      <c r="AZ523" s="95">
        <v>0</v>
      </c>
      <c r="BA523" s="95">
        <v>0</v>
      </c>
      <c r="BB523" s="95">
        <v>0</v>
      </c>
      <c r="BC523" s="95">
        <v>0</v>
      </c>
      <c r="BD523" s="95">
        <v>0</v>
      </c>
      <c r="BE523" s="95">
        <v>0</v>
      </c>
      <c r="BF523" s="95">
        <v>0</v>
      </c>
      <c r="BG523" s="95">
        <v>0</v>
      </c>
      <c r="BH523" s="95">
        <v>0</v>
      </c>
      <c r="BI523" s="95">
        <v>0</v>
      </c>
      <c r="BJ523" s="95">
        <v>0</v>
      </c>
      <c r="BK523" s="95">
        <v>0</v>
      </c>
      <c r="BL523" s="95">
        <v>0</v>
      </c>
      <c r="BM523" s="95">
        <v>0</v>
      </c>
      <c r="BN523" s="95">
        <v>0</v>
      </c>
      <c r="BO523" s="95">
        <v>0</v>
      </c>
      <c r="BP523" s="95">
        <v>0</v>
      </c>
      <c r="BQ523" s="95">
        <v>0</v>
      </c>
      <c r="BR523" s="95">
        <v>0</v>
      </c>
      <c r="BS523" s="95">
        <v>0</v>
      </c>
      <c r="BT523" s="95">
        <v>0</v>
      </c>
      <c r="BU523" s="95">
        <v>0</v>
      </c>
      <c r="BV523" s="95">
        <v>0</v>
      </c>
      <c r="BW523" s="95">
        <v>0</v>
      </c>
      <c r="BX523" s="95">
        <v>0</v>
      </c>
      <c r="BY523" s="95">
        <v>0</v>
      </c>
      <c r="BZ523" s="95">
        <v>0</v>
      </c>
      <c r="CA523" s="95">
        <v>0</v>
      </c>
      <c r="CB523" s="95">
        <v>0</v>
      </c>
      <c r="CC523" s="95">
        <v>0</v>
      </c>
      <c r="CD523" s="95">
        <v>0</v>
      </c>
      <c r="CE523" s="95">
        <v>0</v>
      </c>
      <c r="CF523" s="95">
        <v>0</v>
      </c>
      <c r="CG523" s="95">
        <v>0</v>
      </c>
      <c r="CH523" s="95">
        <v>0</v>
      </c>
      <c r="CI523" s="95">
        <v>0</v>
      </c>
      <c r="CJ523" s="95">
        <v>0</v>
      </c>
      <c r="CK523" s="95">
        <v>0</v>
      </c>
      <c r="CL523" s="95">
        <v>0</v>
      </c>
      <c r="CM523" s="87" t="s">
        <v>1138</v>
      </c>
      <c r="CN523" s="87" t="s">
        <v>1139</v>
      </c>
      <c r="CO523" s="87" t="s">
        <v>1383</v>
      </c>
      <c r="CP523" s="87" t="s">
        <v>2243</v>
      </c>
      <c r="CQ523" s="87" t="s">
        <v>1382</v>
      </c>
      <c r="CR523" s="87" t="s">
        <v>2243</v>
      </c>
      <c r="CS523" s="87">
        <v>9</v>
      </c>
      <c r="CT523" s="87" t="s">
        <v>1418</v>
      </c>
      <c r="CV523" s="87" t="s">
        <v>2192</v>
      </c>
      <c r="CY523" s="87">
        <v>123</v>
      </c>
    </row>
    <row r="524" spans="1:103" ht="13.2" customHeight="1" x14ac:dyDescent="0.25">
      <c r="A524" s="93" t="s">
        <v>574</v>
      </c>
      <c r="B524" s="94" t="s">
        <v>575</v>
      </c>
      <c r="C524" s="95">
        <v>0</v>
      </c>
      <c r="D524" s="95">
        <v>0</v>
      </c>
      <c r="E524" s="95">
        <v>0</v>
      </c>
      <c r="F524" s="95">
        <v>0</v>
      </c>
      <c r="G524" s="95">
        <v>0</v>
      </c>
      <c r="H524" s="95">
        <v>0</v>
      </c>
      <c r="I524" s="95">
        <v>0</v>
      </c>
      <c r="J524" s="95">
        <v>0</v>
      </c>
      <c r="K524" s="95">
        <v>0</v>
      </c>
      <c r="L524" s="95">
        <v>0</v>
      </c>
      <c r="M524" s="95">
        <v>0</v>
      </c>
      <c r="N524" s="95">
        <v>0</v>
      </c>
      <c r="O524" s="95">
        <v>0</v>
      </c>
      <c r="P524" s="95">
        <v>0</v>
      </c>
      <c r="Q524" s="95">
        <v>0</v>
      </c>
      <c r="R524" s="95">
        <v>0</v>
      </c>
      <c r="S524" s="95">
        <v>0</v>
      </c>
      <c r="T524" s="95">
        <v>0</v>
      </c>
      <c r="U524" s="95">
        <v>0</v>
      </c>
      <c r="V524" s="95">
        <v>0</v>
      </c>
      <c r="W524" s="95">
        <v>0</v>
      </c>
      <c r="X524" s="95">
        <v>0</v>
      </c>
      <c r="Y524" s="95">
        <v>0</v>
      </c>
      <c r="Z524" s="95">
        <v>0</v>
      </c>
      <c r="AA524" s="95">
        <v>0</v>
      </c>
      <c r="AB524" s="95">
        <v>0</v>
      </c>
      <c r="AC524" s="95">
        <v>0</v>
      </c>
      <c r="AD524" s="95">
        <v>0</v>
      </c>
      <c r="AE524" s="95">
        <v>0</v>
      </c>
      <c r="AF524" s="95">
        <v>0</v>
      </c>
      <c r="AG524" s="95">
        <v>0</v>
      </c>
      <c r="AH524" s="95">
        <v>0</v>
      </c>
      <c r="AI524" s="95">
        <v>0</v>
      </c>
      <c r="AJ524" s="95">
        <v>0</v>
      </c>
      <c r="AK524" s="95">
        <v>0</v>
      </c>
      <c r="AL524" s="95">
        <v>0</v>
      </c>
      <c r="AM524" s="95">
        <v>0</v>
      </c>
      <c r="AN524" s="95">
        <v>0</v>
      </c>
      <c r="AO524" s="95">
        <v>0</v>
      </c>
      <c r="AP524" s="95">
        <v>0</v>
      </c>
      <c r="AQ524" s="95">
        <v>0</v>
      </c>
      <c r="AR524" s="95">
        <v>0</v>
      </c>
      <c r="AS524" s="95">
        <v>0</v>
      </c>
      <c r="AT524" s="95">
        <v>0</v>
      </c>
      <c r="AU524" s="95">
        <v>0</v>
      </c>
      <c r="AV524" s="95">
        <v>0</v>
      </c>
      <c r="AW524" s="95">
        <v>0</v>
      </c>
      <c r="AX524" s="95">
        <v>0</v>
      </c>
      <c r="AY524" s="95">
        <v>7500</v>
      </c>
      <c r="AZ524" s="95">
        <v>0</v>
      </c>
      <c r="BA524" s="95">
        <v>0</v>
      </c>
      <c r="BB524" s="95">
        <v>0</v>
      </c>
      <c r="BC524" s="95">
        <v>0</v>
      </c>
      <c r="BD524" s="95">
        <v>0</v>
      </c>
      <c r="BE524" s="95">
        <v>0</v>
      </c>
      <c r="BF524" s="95">
        <v>0</v>
      </c>
      <c r="BG524" s="95">
        <v>0</v>
      </c>
      <c r="BH524" s="95">
        <v>0</v>
      </c>
      <c r="BI524" s="95">
        <v>0</v>
      </c>
      <c r="BJ524" s="95">
        <v>0</v>
      </c>
      <c r="BK524" s="95">
        <v>0</v>
      </c>
      <c r="BL524" s="95">
        <v>0</v>
      </c>
      <c r="BM524" s="95">
        <v>0</v>
      </c>
      <c r="BN524" s="95">
        <v>0</v>
      </c>
      <c r="BO524" s="95">
        <v>0</v>
      </c>
      <c r="BP524" s="95">
        <v>0</v>
      </c>
      <c r="BQ524" s="95">
        <v>0</v>
      </c>
      <c r="BR524" s="121">
        <v>0</v>
      </c>
      <c r="BS524" s="95">
        <v>0</v>
      </c>
      <c r="BT524" s="95">
        <v>0</v>
      </c>
      <c r="BU524" s="95">
        <v>0</v>
      </c>
      <c r="BV524" s="95">
        <v>0</v>
      </c>
      <c r="BW524" s="95">
        <v>0</v>
      </c>
      <c r="BX524" s="95">
        <v>0</v>
      </c>
      <c r="BY524" s="95">
        <v>0</v>
      </c>
      <c r="BZ524" s="121">
        <v>0</v>
      </c>
      <c r="CA524" s="95">
        <v>0</v>
      </c>
      <c r="CB524" s="95">
        <v>0</v>
      </c>
      <c r="CC524" s="95">
        <v>0</v>
      </c>
      <c r="CD524" s="95">
        <v>0</v>
      </c>
      <c r="CE524" s="95">
        <v>0</v>
      </c>
      <c r="CF524" s="95">
        <v>0</v>
      </c>
      <c r="CG524" s="95">
        <v>0</v>
      </c>
      <c r="CH524" s="95">
        <v>0</v>
      </c>
      <c r="CI524" s="95">
        <v>0</v>
      </c>
      <c r="CJ524" s="95">
        <v>0</v>
      </c>
      <c r="CK524" s="95">
        <v>0</v>
      </c>
      <c r="CL524" s="95">
        <v>0</v>
      </c>
      <c r="CM524" s="87" t="s">
        <v>574</v>
      </c>
      <c r="CN524" s="87" t="s">
        <v>575</v>
      </c>
      <c r="CO524" s="87" t="s">
        <v>1383</v>
      </c>
      <c r="CP524" s="87" t="s">
        <v>2243</v>
      </c>
      <c r="CQ524" s="87" t="s">
        <v>1382</v>
      </c>
      <c r="CR524" s="87" t="s">
        <v>2243</v>
      </c>
      <c r="CS524" s="87">
        <v>10</v>
      </c>
      <c r="CT524" s="87" t="s">
        <v>1386</v>
      </c>
      <c r="CV524" s="87" t="s">
        <v>2192</v>
      </c>
      <c r="CY524" s="87">
        <v>124</v>
      </c>
    </row>
    <row r="525" spans="1:103" ht="13.2" customHeight="1" x14ac:dyDescent="0.25">
      <c r="A525" s="93" t="s">
        <v>576</v>
      </c>
      <c r="B525" s="94" t="s">
        <v>577</v>
      </c>
      <c r="C525" s="95">
        <v>0</v>
      </c>
      <c r="D525" s="95">
        <v>0</v>
      </c>
      <c r="E525" s="95">
        <v>0</v>
      </c>
      <c r="F525" s="95">
        <v>30000</v>
      </c>
      <c r="G525" s="95">
        <v>0</v>
      </c>
      <c r="H525" s="95">
        <v>0</v>
      </c>
      <c r="I525" s="95">
        <v>0</v>
      </c>
      <c r="J525" s="95">
        <v>0</v>
      </c>
      <c r="K525" s="95">
        <v>0</v>
      </c>
      <c r="L525" s="95">
        <v>0</v>
      </c>
      <c r="M525" s="95">
        <v>0</v>
      </c>
      <c r="N525" s="95">
        <v>0</v>
      </c>
      <c r="O525" s="95">
        <v>0</v>
      </c>
      <c r="P525" s="95">
        <v>0</v>
      </c>
      <c r="Q525" s="95">
        <v>0</v>
      </c>
      <c r="R525" s="95">
        <v>0</v>
      </c>
      <c r="S525" s="95">
        <v>0</v>
      </c>
      <c r="T525" s="95">
        <v>0</v>
      </c>
      <c r="U525" s="95">
        <v>0</v>
      </c>
      <c r="V525" s="95">
        <v>0</v>
      </c>
      <c r="W525" s="95">
        <v>0</v>
      </c>
      <c r="X525" s="95">
        <v>0</v>
      </c>
      <c r="Y525" s="95">
        <v>0</v>
      </c>
      <c r="Z525" s="95">
        <v>0</v>
      </c>
      <c r="AA525" s="95">
        <v>0</v>
      </c>
      <c r="AB525" s="95">
        <v>0</v>
      </c>
      <c r="AC525" s="95">
        <v>0</v>
      </c>
      <c r="AD525" s="95">
        <v>0</v>
      </c>
      <c r="AE525" s="95">
        <v>0</v>
      </c>
      <c r="AF525" s="95">
        <v>0</v>
      </c>
      <c r="AG525" s="95">
        <v>0</v>
      </c>
      <c r="AH525" s="95">
        <v>0</v>
      </c>
      <c r="AI525" s="95">
        <v>0</v>
      </c>
      <c r="AJ525" s="95">
        <v>0</v>
      </c>
      <c r="AK525" s="95">
        <v>0</v>
      </c>
      <c r="AL525" s="95">
        <v>0</v>
      </c>
      <c r="AM525" s="95">
        <v>0</v>
      </c>
      <c r="AN525" s="95">
        <v>0</v>
      </c>
      <c r="AO525" s="95">
        <v>0</v>
      </c>
      <c r="AP525" s="95">
        <v>43500</v>
      </c>
      <c r="AQ525" s="95">
        <v>0</v>
      </c>
      <c r="AR525" s="95">
        <v>0</v>
      </c>
      <c r="AS525" s="95">
        <v>0</v>
      </c>
      <c r="AT525" s="95">
        <v>0</v>
      </c>
      <c r="AU525" s="95">
        <v>0</v>
      </c>
      <c r="AV525" s="95">
        <v>0</v>
      </c>
      <c r="AW525" s="95">
        <v>0</v>
      </c>
      <c r="AX525" s="95">
        <v>0</v>
      </c>
      <c r="AY525" s="95">
        <v>0</v>
      </c>
      <c r="AZ525" s="95">
        <v>0</v>
      </c>
      <c r="BA525" s="95">
        <v>0</v>
      </c>
      <c r="BB525" s="95">
        <v>0</v>
      </c>
      <c r="BC525" s="95">
        <v>0</v>
      </c>
      <c r="BD525" s="95">
        <v>0</v>
      </c>
      <c r="BE525" s="95">
        <v>0</v>
      </c>
      <c r="BF525" s="95">
        <v>0</v>
      </c>
      <c r="BG525" s="95">
        <v>0</v>
      </c>
      <c r="BH525" s="95">
        <v>0</v>
      </c>
      <c r="BI525" s="95">
        <v>0</v>
      </c>
      <c r="BJ525" s="95">
        <v>0</v>
      </c>
      <c r="BK525" s="95">
        <v>0</v>
      </c>
      <c r="BL525" s="95">
        <v>0</v>
      </c>
      <c r="BM525" s="95">
        <v>0</v>
      </c>
      <c r="BN525" s="95">
        <v>0</v>
      </c>
      <c r="BO525" s="95">
        <v>0</v>
      </c>
      <c r="BP525" s="95">
        <v>0</v>
      </c>
      <c r="BQ525" s="95">
        <v>0</v>
      </c>
      <c r="BR525" s="121">
        <v>0</v>
      </c>
      <c r="BS525" s="95">
        <v>0</v>
      </c>
      <c r="BT525" s="95">
        <v>0</v>
      </c>
      <c r="BU525" s="121">
        <v>0</v>
      </c>
      <c r="BV525" s="95">
        <v>0</v>
      </c>
      <c r="BW525" s="95">
        <v>0</v>
      </c>
      <c r="BX525" s="95">
        <v>0</v>
      </c>
      <c r="BY525" s="95">
        <v>0</v>
      </c>
      <c r="BZ525" s="95">
        <v>7700</v>
      </c>
      <c r="CA525" s="95">
        <v>0</v>
      </c>
      <c r="CB525" s="95">
        <v>0</v>
      </c>
      <c r="CC525" s="95">
        <v>0</v>
      </c>
      <c r="CD525" s="95">
        <v>0</v>
      </c>
      <c r="CE525" s="95">
        <v>0</v>
      </c>
      <c r="CF525" s="95">
        <v>0</v>
      </c>
      <c r="CG525" s="95">
        <v>0</v>
      </c>
      <c r="CH525" s="95">
        <v>0</v>
      </c>
      <c r="CI525" s="95">
        <v>0</v>
      </c>
      <c r="CJ525" s="95">
        <v>0</v>
      </c>
      <c r="CK525" s="95">
        <v>0</v>
      </c>
      <c r="CL525" s="95">
        <v>0</v>
      </c>
      <c r="CM525" s="87" t="s">
        <v>576</v>
      </c>
      <c r="CN525" s="87" t="s">
        <v>577</v>
      </c>
      <c r="CO525" s="87" t="s">
        <v>1383</v>
      </c>
      <c r="CP525" s="87" t="s">
        <v>2243</v>
      </c>
      <c r="CQ525" s="87" t="s">
        <v>1382</v>
      </c>
      <c r="CR525" s="87" t="s">
        <v>2243</v>
      </c>
      <c r="CS525" s="87">
        <v>10</v>
      </c>
      <c r="CT525" s="87" t="s">
        <v>1384</v>
      </c>
      <c r="CV525" s="87" t="s">
        <v>2192</v>
      </c>
      <c r="CY525" s="87">
        <v>125</v>
      </c>
    </row>
    <row r="526" spans="1:103" ht="13.2" customHeight="1" x14ac:dyDescent="0.25">
      <c r="A526" s="93" t="s">
        <v>578</v>
      </c>
      <c r="B526" s="94" t="s">
        <v>579</v>
      </c>
      <c r="C526" s="95">
        <v>0</v>
      </c>
      <c r="D526" s="95">
        <v>275700</v>
      </c>
      <c r="E526" s="95">
        <v>72400</v>
      </c>
      <c r="F526" s="95">
        <v>43440</v>
      </c>
      <c r="G526" s="95">
        <v>0</v>
      </c>
      <c r="H526" s="95">
        <v>160780</v>
      </c>
      <c r="I526" s="95">
        <v>16200</v>
      </c>
      <c r="J526" s="95">
        <v>0</v>
      </c>
      <c r="K526" s="95">
        <v>0</v>
      </c>
      <c r="L526" s="95">
        <v>0</v>
      </c>
      <c r="M526" s="95">
        <v>0</v>
      </c>
      <c r="N526" s="95">
        <v>0</v>
      </c>
      <c r="O526" s="95">
        <v>41841</v>
      </c>
      <c r="P526" s="95">
        <v>33070</v>
      </c>
      <c r="Q526" s="95">
        <v>624700</v>
      </c>
      <c r="R526" s="95">
        <v>241210</v>
      </c>
      <c r="S526" s="95">
        <v>0</v>
      </c>
      <c r="T526" s="95">
        <v>0</v>
      </c>
      <c r="U526" s="95">
        <v>0</v>
      </c>
      <c r="V526" s="95">
        <v>0</v>
      </c>
      <c r="W526" s="95">
        <v>0</v>
      </c>
      <c r="X526" s="95">
        <v>35500</v>
      </c>
      <c r="Y526" s="95">
        <v>35000</v>
      </c>
      <c r="Z526" s="95">
        <v>0</v>
      </c>
      <c r="AA526" s="95">
        <v>4500</v>
      </c>
      <c r="AB526" s="95">
        <v>63000</v>
      </c>
      <c r="AC526" s="95">
        <v>0</v>
      </c>
      <c r="AD526" s="95">
        <v>8100</v>
      </c>
      <c r="AE526" s="95">
        <v>0</v>
      </c>
      <c r="AF526" s="95">
        <v>0</v>
      </c>
      <c r="AG526" s="95">
        <v>0</v>
      </c>
      <c r="AH526" s="95">
        <v>0</v>
      </c>
      <c r="AI526" s="95">
        <v>62590</v>
      </c>
      <c r="AJ526" s="95">
        <v>0</v>
      </c>
      <c r="AK526" s="95">
        <v>0</v>
      </c>
      <c r="AL526" s="95">
        <v>0</v>
      </c>
      <c r="AM526" s="95">
        <v>0</v>
      </c>
      <c r="AN526" s="95">
        <v>23850</v>
      </c>
      <c r="AO526" s="95">
        <v>95850</v>
      </c>
      <c r="AP526" s="95">
        <v>22400</v>
      </c>
      <c r="AQ526" s="95">
        <v>25920</v>
      </c>
      <c r="AR526" s="95">
        <v>0</v>
      </c>
      <c r="AS526" s="95">
        <v>0</v>
      </c>
      <c r="AT526" s="95">
        <v>172375</v>
      </c>
      <c r="AU526" s="95">
        <v>37500</v>
      </c>
      <c r="AV526" s="95">
        <v>123600</v>
      </c>
      <c r="AW526" s="95">
        <v>0</v>
      </c>
      <c r="AX526" s="95">
        <v>18000</v>
      </c>
      <c r="AY526" s="95">
        <v>0</v>
      </c>
      <c r="AZ526" s="95">
        <v>0</v>
      </c>
      <c r="BA526" s="95">
        <v>0</v>
      </c>
      <c r="BB526" s="95">
        <v>7200</v>
      </c>
      <c r="BC526" s="95">
        <v>0</v>
      </c>
      <c r="BD526" s="95">
        <v>182400.23</v>
      </c>
      <c r="BE526" s="95">
        <v>0</v>
      </c>
      <c r="BF526" s="95">
        <v>102000</v>
      </c>
      <c r="BG526" s="95">
        <v>0</v>
      </c>
      <c r="BH526" s="95">
        <v>0</v>
      </c>
      <c r="BI526" s="95">
        <v>0</v>
      </c>
      <c r="BJ526" s="95">
        <v>0</v>
      </c>
      <c r="BK526" s="95">
        <v>0</v>
      </c>
      <c r="BL526" s="95">
        <v>262450</v>
      </c>
      <c r="BM526" s="95">
        <v>77000</v>
      </c>
      <c r="BN526" s="95">
        <v>151260</v>
      </c>
      <c r="BO526" s="95">
        <v>61800</v>
      </c>
      <c r="BP526" s="95">
        <v>112602</v>
      </c>
      <c r="BQ526" s="95">
        <v>0</v>
      </c>
      <c r="BR526" s="121">
        <v>78400</v>
      </c>
      <c r="BS526" s="95">
        <v>18000</v>
      </c>
      <c r="BT526" s="95">
        <v>0</v>
      </c>
      <c r="BU526" s="95">
        <v>0</v>
      </c>
      <c r="BV526" s="95">
        <v>0</v>
      </c>
      <c r="BW526" s="95">
        <v>3000</v>
      </c>
      <c r="BX526" s="95">
        <v>0</v>
      </c>
      <c r="BY526" s="95">
        <v>0</v>
      </c>
      <c r="BZ526" s="95">
        <v>0</v>
      </c>
      <c r="CA526" s="95">
        <v>24000</v>
      </c>
      <c r="CB526" s="95">
        <v>0</v>
      </c>
      <c r="CC526" s="95">
        <v>55500</v>
      </c>
      <c r="CD526" s="95">
        <v>0</v>
      </c>
      <c r="CE526" s="95">
        <v>0</v>
      </c>
      <c r="CF526" s="95">
        <v>0</v>
      </c>
      <c r="CG526" s="95">
        <v>0</v>
      </c>
      <c r="CH526" s="95">
        <v>0</v>
      </c>
      <c r="CI526" s="95">
        <v>0</v>
      </c>
      <c r="CJ526" s="95">
        <v>71540</v>
      </c>
      <c r="CK526" s="95">
        <v>0</v>
      </c>
      <c r="CL526" s="95">
        <v>2500000</v>
      </c>
      <c r="CM526" s="87" t="s">
        <v>578</v>
      </c>
      <c r="CN526" s="87" t="s">
        <v>579</v>
      </c>
      <c r="CO526" s="87" t="s">
        <v>1383</v>
      </c>
      <c r="CP526" s="87" t="s">
        <v>2243</v>
      </c>
      <c r="CQ526" s="87" t="s">
        <v>1382</v>
      </c>
      <c r="CR526" s="87" t="s">
        <v>2243</v>
      </c>
      <c r="CS526" s="87">
        <v>10</v>
      </c>
      <c r="CT526" s="87" t="s">
        <v>1384</v>
      </c>
      <c r="CV526" s="87" t="s">
        <v>2192</v>
      </c>
      <c r="CY526" s="87">
        <v>126</v>
      </c>
    </row>
    <row r="527" spans="1:103" ht="13.2" customHeight="1" x14ac:dyDescent="0.25">
      <c r="A527" s="93" t="s">
        <v>580</v>
      </c>
      <c r="B527" s="94" t="s">
        <v>1519</v>
      </c>
      <c r="C527" s="95">
        <v>0</v>
      </c>
      <c r="D527" s="95">
        <v>0</v>
      </c>
      <c r="E527" s="95">
        <v>0</v>
      </c>
      <c r="F527" s="95">
        <v>0</v>
      </c>
      <c r="G527" s="95">
        <v>0</v>
      </c>
      <c r="H527" s="95">
        <v>0</v>
      </c>
      <c r="I527" s="95">
        <v>0</v>
      </c>
      <c r="J527" s="95">
        <v>0</v>
      </c>
      <c r="K527" s="95">
        <v>0</v>
      </c>
      <c r="L527" s="95">
        <v>0</v>
      </c>
      <c r="M527" s="95">
        <v>0</v>
      </c>
      <c r="N527" s="95">
        <v>0</v>
      </c>
      <c r="O527" s="95">
        <v>20250</v>
      </c>
      <c r="P527" s="95">
        <v>0</v>
      </c>
      <c r="Q527" s="95">
        <v>0</v>
      </c>
      <c r="R527" s="95">
        <v>0</v>
      </c>
      <c r="S527" s="95">
        <v>0</v>
      </c>
      <c r="T527" s="95">
        <v>0</v>
      </c>
      <c r="U527" s="95">
        <v>0</v>
      </c>
      <c r="V527" s="95">
        <v>0</v>
      </c>
      <c r="W527" s="95">
        <v>0</v>
      </c>
      <c r="X527" s="95">
        <v>0</v>
      </c>
      <c r="Y527" s="95">
        <v>0</v>
      </c>
      <c r="Z527" s="95">
        <v>0</v>
      </c>
      <c r="AA527" s="95">
        <v>0</v>
      </c>
      <c r="AB527" s="95">
        <v>0</v>
      </c>
      <c r="AC527" s="95">
        <v>0</v>
      </c>
      <c r="AD527" s="95">
        <v>0</v>
      </c>
      <c r="AE527" s="95">
        <v>0</v>
      </c>
      <c r="AF527" s="95">
        <v>0</v>
      </c>
      <c r="AG527" s="95">
        <v>0</v>
      </c>
      <c r="AH527" s="95">
        <v>0</v>
      </c>
      <c r="AI527" s="95">
        <v>0</v>
      </c>
      <c r="AJ527" s="95">
        <v>0</v>
      </c>
      <c r="AK527" s="95">
        <v>30000</v>
      </c>
      <c r="AL527" s="95">
        <v>0</v>
      </c>
      <c r="AM527" s="95">
        <v>0</v>
      </c>
      <c r="AN527" s="95">
        <v>0</v>
      </c>
      <c r="AO527" s="95">
        <v>0</v>
      </c>
      <c r="AP527" s="95">
        <v>0</v>
      </c>
      <c r="AQ527" s="95">
        <v>0</v>
      </c>
      <c r="AR527" s="95">
        <v>0</v>
      </c>
      <c r="AS527" s="95">
        <v>0</v>
      </c>
      <c r="AT527" s="95">
        <v>0</v>
      </c>
      <c r="AU527" s="95">
        <v>30340</v>
      </c>
      <c r="AV527" s="95">
        <v>0</v>
      </c>
      <c r="AW527" s="95">
        <v>0</v>
      </c>
      <c r="AX527" s="95">
        <v>0</v>
      </c>
      <c r="AY527" s="95">
        <v>0</v>
      </c>
      <c r="AZ527" s="95">
        <v>0</v>
      </c>
      <c r="BA527" s="95">
        <v>0</v>
      </c>
      <c r="BB527" s="95">
        <v>0</v>
      </c>
      <c r="BC527" s="95">
        <v>0</v>
      </c>
      <c r="BD527" s="95">
        <v>332633.13</v>
      </c>
      <c r="BE527" s="95">
        <v>0</v>
      </c>
      <c r="BF527" s="95">
        <v>0</v>
      </c>
      <c r="BG527" s="95">
        <v>0</v>
      </c>
      <c r="BH527" s="95">
        <v>0</v>
      </c>
      <c r="BI527" s="95">
        <v>100000</v>
      </c>
      <c r="BJ527" s="95">
        <v>0</v>
      </c>
      <c r="BK527" s="95">
        <v>0</v>
      </c>
      <c r="BL527" s="95">
        <v>0</v>
      </c>
      <c r="BM527" s="95">
        <v>0</v>
      </c>
      <c r="BN527" s="95">
        <v>0</v>
      </c>
      <c r="BO527" s="95">
        <v>0</v>
      </c>
      <c r="BP527" s="95">
        <v>0</v>
      </c>
      <c r="BQ527" s="95">
        <v>0</v>
      </c>
      <c r="BR527" s="95">
        <v>168900</v>
      </c>
      <c r="BS527" s="121">
        <v>0</v>
      </c>
      <c r="BT527" s="121">
        <v>0</v>
      </c>
      <c r="BU527" s="95">
        <v>0</v>
      </c>
      <c r="BV527" s="121">
        <v>0</v>
      </c>
      <c r="BW527" s="121">
        <v>12600</v>
      </c>
      <c r="BX527" s="121">
        <v>0</v>
      </c>
      <c r="BY527" s="121">
        <v>30150</v>
      </c>
      <c r="BZ527" s="121">
        <v>0</v>
      </c>
      <c r="CA527" s="121">
        <v>0</v>
      </c>
      <c r="CB527" s="121">
        <v>0</v>
      </c>
      <c r="CC527" s="121">
        <v>0</v>
      </c>
      <c r="CD527" s="121">
        <v>0</v>
      </c>
      <c r="CE527" s="121">
        <v>0</v>
      </c>
      <c r="CF527" s="121">
        <v>0</v>
      </c>
      <c r="CG527" s="121">
        <v>50000</v>
      </c>
      <c r="CH527" s="121">
        <v>0</v>
      </c>
      <c r="CI527" s="121">
        <v>60500</v>
      </c>
      <c r="CJ527" s="121">
        <v>12800</v>
      </c>
      <c r="CK527" s="121">
        <v>0</v>
      </c>
      <c r="CL527" s="121">
        <v>0</v>
      </c>
      <c r="CM527" s="87" t="s">
        <v>580</v>
      </c>
      <c r="CN527" s="87" t="s">
        <v>581</v>
      </c>
      <c r="CO527" s="87" t="s">
        <v>1383</v>
      </c>
      <c r="CP527" s="87" t="s">
        <v>2243</v>
      </c>
      <c r="CQ527" s="87" t="s">
        <v>1382</v>
      </c>
      <c r="CR527" s="87" t="s">
        <v>2243</v>
      </c>
      <c r="CS527" s="87">
        <v>10</v>
      </c>
      <c r="CT527" s="87" t="s">
        <v>1384</v>
      </c>
      <c r="CV527" s="87" t="s">
        <v>2192</v>
      </c>
      <c r="CY527" s="87">
        <v>127</v>
      </c>
    </row>
    <row r="528" spans="1:103" ht="13.2" customHeight="1" x14ac:dyDescent="0.25">
      <c r="A528" s="93" t="s">
        <v>1140</v>
      </c>
      <c r="B528" s="94" t="s">
        <v>1141</v>
      </c>
      <c r="C528" s="95">
        <v>0</v>
      </c>
      <c r="D528" s="95">
        <v>0</v>
      </c>
      <c r="E528" s="95">
        <v>0</v>
      </c>
      <c r="F528" s="95">
        <v>0</v>
      </c>
      <c r="G528" s="95">
        <v>0</v>
      </c>
      <c r="H528" s="95">
        <v>0</v>
      </c>
      <c r="I528" s="95">
        <v>0</v>
      </c>
      <c r="J528" s="95">
        <v>0</v>
      </c>
      <c r="K528" s="95">
        <v>0</v>
      </c>
      <c r="L528" s="95">
        <v>0</v>
      </c>
      <c r="M528" s="95">
        <v>0</v>
      </c>
      <c r="N528" s="95">
        <v>0</v>
      </c>
      <c r="O528" s="95">
        <v>0</v>
      </c>
      <c r="P528" s="95">
        <v>0</v>
      </c>
      <c r="Q528" s="95">
        <v>0</v>
      </c>
      <c r="R528" s="95">
        <v>0</v>
      </c>
      <c r="S528" s="95">
        <v>0</v>
      </c>
      <c r="T528" s="95">
        <v>0</v>
      </c>
      <c r="U528" s="95">
        <v>0</v>
      </c>
      <c r="V528" s="95">
        <v>0</v>
      </c>
      <c r="W528" s="95">
        <v>0</v>
      </c>
      <c r="X528" s="95">
        <v>0</v>
      </c>
      <c r="Y528" s="95">
        <v>0</v>
      </c>
      <c r="Z528" s="95">
        <v>0</v>
      </c>
      <c r="AA528" s="95">
        <v>0</v>
      </c>
      <c r="AB528" s="95">
        <v>0</v>
      </c>
      <c r="AC528" s="95">
        <v>0</v>
      </c>
      <c r="AD528" s="95">
        <v>0</v>
      </c>
      <c r="AE528" s="95">
        <v>0</v>
      </c>
      <c r="AF528" s="95">
        <v>0</v>
      </c>
      <c r="AG528" s="95">
        <v>0</v>
      </c>
      <c r="AH528" s="95">
        <v>0</v>
      </c>
      <c r="AI528" s="95">
        <v>0</v>
      </c>
      <c r="AJ528" s="95">
        <v>0</v>
      </c>
      <c r="AK528" s="95">
        <v>0</v>
      </c>
      <c r="AL528" s="95">
        <v>0</v>
      </c>
      <c r="AM528" s="95">
        <v>0</v>
      </c>
      <c r="AN528" s="95">
        <v>0</v>
      </c>
      <c r="AO528" s="95">
        <v>0</v>
      </c>
      <c r="AP528" s="95">
        <v>0</v>
      </c>
      <c r="AQ528" s="95">
        <v>0</v>
      </c>
      <c r="AR528" s="95">
        <v>0</v>
      </c>
      <c r="AS528" s="95">
        <v>0</v>
      </c>
      <c r="AT528" s="95">
        <v>0</v>
      </c>
      <c r="AU528" s="95">
        <v>0</v>
      </c>
      <c r="AV528" s="95">
        <v>0</v>
      </c>
      <c r="AW528" s="95">
        <v>0</v>
      </c>
      <c r="AX528" s="95">
        <v>0</v>
      </c>
      <c r="AY528" s="95">
        <v>0</v>
      </c>
      <c r="AZ528" s="95">
        <v>0</v>
      </c>
      <c r="BA528" s="95">
        <v>0</v>
      </c>
      <c r="BB528" s="95">
        <v>0</v>
      </c>
      <c r="BC528" s="95">
        <v>0</v>
      </c>
      <c r="BD528" s="95">
        <v>0</v>
      </c>
      <c r="BE528" s="95">
        <v>0</v>
      </c>
      <c r="BF528" s="95">
        <v>0</v>
      </c>
      <c r="BG528" s="95">
        <v>0</v>
      </c>
      <c r="BH528" s="95">
        <v>0</v>
      </c>
      <c r="BI528" s="95">
        <v>0</v>
      </c>
      <c r="BJ528" s="95">
        <v>0</v>
      </c>
      <c r="BK528" s="95">
        <v>0</v>
      </c>
      <c r="BL528" s="95">
        <v>0</v>
      </c>
      <c r="BM528" s="95">
        <v>0</v>
      </c>
      <c r="BN528" s="95">
        <v>0</v>
      </c>
      <c r="BO528" s="95">
        <v>0</v>
      </c>
      <c r="BP528" s="95">
        <v>0</v>
      </c>
      <c r="BQ528" s="95">
        <v>0</v>
      </c>
      <c r="BR528" s="95">
        <v>83107</v>
      </c>
      <c r="BS528" s="95">
        <v>2500000</v>
      </c>
      <c r="BT528" s="95">
        <v>2500000</v>
      </c>
      <c r="BU528" s="95">
        <v>0</v>
      </c>
      <c r="BV528" s="95">
        <v>2500000</v>
      </c>
      <c r="BW528" s="95">
        <v>0</v>
      </c>
      <c r="BX528" s="95">
        <v>0</v>
      </c>
      <c r="BY528" s="95">
        <v>0</v>
      </c>
      <c r="BZ528" s="95">
        <v>2200000</v>
      </c>
      <c r="CA528" s="95">
        <v>0</v>
      </c>
      <c r="CB528" s="95">
        <v>0</v>
      </c>
      <c r="CC528" s="95">
        <v>0</v>
      </c>
      <c r="CD528" s="95">
        <v>0</v>
      </c>
      <c r="CE528" s="95">
        <v>3500000</v>
      </c>
      <c r="CF528" s="95">
        <v>2500000</v>
      </c>
      <c r="CG528" s="95">
        <v>2500000</v>
      </c>
      <c r="CH528" s="95">
        <v>0</v>
      </c>
      <c r="CI528" s="95">
        <v>0</v>
      </c>
      <c r="CJ528" s="95">
        <v>0</v>
      </c>
      <c r="CK528" s="95">
        <v>0</v>
      </c>
      <c r="CL528" s="95">
        <v>0</v>
      </c>
      <c r="CM528" s="87" t="s">
        <v>1140</v>
      </c>
      <c r="CN528" s="87" t="s">
        <v>1141</v>
      </c>
      <c r="CO528" s="87" t="s">
        <v>1406</v>
      </c>
      <c r="CP528" s="87" t="s">
        <v>2250</v>
      </c>
      <c r="CQ528" s="87" t="s">
        <v>1419</v>
      </c>
      <c r="CR528" s="87" t="s">
        <v>2403</v>
      </c>
      <c r="CS528" s="87">
        <v>12</v>
      </c>
      <c r="CT528" s="87" t="s">
        <v>1382</v>
      </c>
      <c r="CV528" s="87" t="s">
        <v>2189</v>
      </c>
      <c r="CY528" s="87">
        <v>128</v>
      </c>
    </row>
    <row r="529" spans="1:103" ht="13.2" customHeight="1" x14ac:dyDescent="0.25">
      <c r="A529" s="93" t="s">
        <v>1142</v>
      </c>
      <c r="B529" s="94" t="s">
        <v>1143</v>
      </c>
      <c r="C529" s="95">
        <v>0</v>
      </c>
      <c r="D529" s="95">
        <v>0</v>
      </c>
      <c r="E529" s="95">
        <v>0</v>
      </c>
      <c r="F529" s="95">
        <v>0</v>
      </c>
      <c r="G529" s="95">
        <v>0</v>
      </c>
      <c r="H529" s="95">
        <v>0</v>
      </c>
      <c r="I529" s="95">
        <v>0</v>
      </c>
      <c r="J529" s="95">
        <v>0</v>
      </c>
      <c r="K529" s="95">
        <v>0</v>
      </c>
      <c r="L529" s="95">
        <v>0</v>
      </c>
      <c r="M529" s="95">
        <v>0</v>
      </c>
      <c r="N529" s="95">
        <v>0</v>
      </c>
      <c r="O529" s="95">
        <v>0</v>
      </c>
      <c r="P529" s="95">
        <v>0</v>
      </c>
      <c r="Q529" s="95">
        <v>0</v>
      </c>
      <c r="R529" s="95">
        <v>0</v>
      </c>
      <c r="S529" s="95">
        <v>0</v>
      </c>
      <c r="T529" s="95">
        <v>0</v>
      </c>
      <c r="U529" s="95">
        <v>0</v>
      </c>
      <c r="V529" s="95">
        <v>0</v>
      </c>
      <c r="W529" s="95">
        <v>0</v>
      </c>
      <c r="X529" s="95">
        <v>0</v>
      </c>
      <c r="Y529" s="95">
        <v>0</v>
      </c>
      <c r="Z529" s="95">
        <v>0</v>
      </c>
      <c r="AA529" s="95">
        <v>0</v>
      </c>
      <c r="AB529" s="95">
        <v>0</v>
      </c>
      <c r="AC529" s="95">
        <v>0</v>
      </c>
      <c r="AD529" s="95">
        <v>0</v>
      </c>
      <c r="AE529" s="95">
        <v>0</v>
      </c>
      <c r="AF529" s="95">
        <v>0</v>
      </c>
      <c r="AG529" s="95">
        <v>0</v>
      </c>
      <c r="AH529" s="95">
        <v>0</v>
      </c>
      <c r="AI529" s="95">
        <v>0</v>
      </c>
      <c r="AJ529" s="95">
        <v>0</v>
      </c>
      <c r="AK529" s="95">
        <v>0</v>
      </c>
      <c r="AL529" s="95">
        <v>0</v>
      </c>
      <c r="AM529" s="95">
        <v>0</v>
      </c>
      <c r="AN529" s="95">
        <v>0</v>
      </c>
      <c r="AO529" s="95">
        <v>0</v>
      </c>
      <c r="AP529" s="95">
        <v>0</v>
      </c>
      <c r="AQ529" s="95">
        <v>0</v>
      </c>
      <c r="AR529" s="95">
        <v>0</v>
      </c>
      <c r="AS529" s="95">
        <v>0</v>
      </c>
      <c r="AT529" s="95">
        <v>0</v>
      </c>
      <c r="AU529" s="95">
        <v>0</v>
      </c>
      <c r="AV529" s="95">
        <v>0</v>
      </c>
      <c r="AW529" s="95">
        <v>0</v>
      </c>
      <c r="AX529" s="95">
        <v>0</v>
      </c>
      <c r="AY529" s="95">
        <v>0</v>
      </c>
      <c r="AZ529" s="95">
        <v>0</v>
      </c>
      <c r="BA529" s="95">
        <v>0</v>
      </c>
      <c r="BB529" s="95">
        <v>0</v>
      </c>
      <c r="BC529" s="95">
        <v>0</v>
      </c>
      <c r="BD529" s="95">
        <v>0</v>
      </c>
      <c r="BE529" s="95">
        <v>0</v>
      </c>
      <c r="BF529" s="95">
        <v>0</v>
      </c>
      <c r="BG529" s="95">
        <v>0</v>
      </c>
      <c r="BH529" s="95">
        <v>0</v>
      </c>
      <c r="BI529" s="95">
        <v>0</v>
      </c>
      <c r="BJ529" s="95">
        <v>0</v>
      </c>
      <c r="BK529" s="95">
        <v>0</v>
      </c>
      <c r="BL529" s="95">
        <v>0</v>
      </c>
      <c r="BM529" s="95">
        <v>0</v>
      </c>
      <c r="BN529" s="95">
        <v>0</v>
      </c>
      <c r="BO529" s="95">
        <v>0</v>
      </c>
      <c r="BP529" s="95">
        <v>0</v>
      </c>
      <c r="BQ529" s="95">
        <v>0</v>
      </c>
      <c r="BR529" s="121">
        <v>0</v>
      </c>
      <c r="BS529" s="95">
        <v>0</v>
      </c>
      <c r="BT529" s="95">
        <v>0</v>
      </c>
      <c r="BU529" s="95">
        <v>0</v>
      </c>
      <c r="BV529" s="95">
        <v>0</v>
      </c>
      <c r="BW529" s="95">
        <v>0</v>
      </c>
      <c r="BX529" s="95">
        <v>0</v>
      </c>
      <c r="BY529" s="95">
        <v>0</v>
      </c>
      <c r="BZ529" s="95">
        <v>0</v>
      </c>
      <c r="CA529" s="95">
        <v>0</v>
      </c>
      <c r="CB529" s="95">
        <v>0</v>
      </c>
      <c r="CC529" s="95">
        <v>0</v>
      </c>
      <c r="CD529" s="95">
        <v>0</v>
      </c>
      <c r="CE529" s="95">
        <v>0</v>
      </c>
      <c r="CF529" s="95">
        <v>0</v>
      </c>
      <c r="CG529" s="95">
        <v>0</v>
      </c>
      <c r="CH529" s="95">
        <v>0</v>
      </c>
      <c r="CI529" s="95">
        <v>0</v>
      </c>
      <c r="CJ529" s="95">
        <v>0</v>
      </c>
      <c r="CK529" s="95">
        <v>0</v>
      </c>
      <c r="CL529" s="95">
        <v>0</v>
      </c>
      <c r="CM529" s="87" t="s">
        <v>1142</v>
      </c>
      <c r="CN529" s="87" t="s">
        <v>1143</v>
      </c>
      <c r="CO529" s="87" t="s">
        <v>1406</v>
      </c>
      <c r="CP529" s="87" t="s">
        <v>2250</v>
      </c>
      <c r="CQ529" s="87" t="s">
        <v>1419</v>
      </c>
      <c r="CR529" s="87" t="s">
        <v>2403</v>
      </c>
      <c r="CS529" s="87">
        <v>12</v>
      </c>
      <c r="CT529" s="87" t="s">
        <v>1382</v>
      </c>
      <c r="CV529" s="87" t="s">
        <v>2189</v>
      </c>
      <c r="CY529" s="87">
        <v>129</v>
      </c>
    </row>
    <row r="530" spans="1:103" ht="13.2" customHeight="1" x14ac:dyDescent="0.25">
      <c r="A530" s="93" t="s">
        <v>582</v>
      </c>
      <c r="B530" s="94" t="s">
        <v>583</v>
      </c>
      <c r="C530" s="95">
        <v>2310167.08</v>
      </c>
      <c r="D530" s="95">
        <v>699</v>
      </c>
      <c r="E530" s="95">
        <v>22457.53</v>
      </c>
      <c r="F530" s="95">
        <v>764639.28</v>
      </c>
      <c r="G530" s="95">
        <v>29178.080000000002</v>
      </c>
      <c r="H530" s="95">
        <v>103880.11</v>
      </c>
      <c r="I530" s="95">
        <v>64550</v>
      </c>
      <c r="J530" s="95">
        <v>132688</v>
      </c>
      <c r="K530" s="95">
        <v>12544</v>
      </c>
      <c r="L530" s="95">
        <v>21569.5</v>
      </c>
      <c r="M530" s="95">
        <v>569959.49</v>
      </c>
      <c r="N530" s="95">
        <v>11668.98</v>
      </c>
      <c r="O530" s="95">
        <v>1292094.1599999999</v>
      </c>
      <c r="P530" s="95">
        <v>267213</v>
      </c>
      <c r="Q530" s="95">
        <v>162341</v>
      </c>
      <c r="R530" s="95">
        <v>18435</v>
      </c>
      <c r="S530" s="95">
        <v>63935</v>
      </c>
      <c r="T530" s="95">
        <v>738652.99</v>
      </c>
      <c r="U530" s="95">
        <v>143852</v>
      </c>
      <c r="V530" s="95">
        <v>674766.67</v>
      </c>
      <c r="W530" s="95">
        <v>980494.57</v>
      </c>
      <c r="X530" s="95">
        <v>47248.09</v>
      </c>
      <c r="Y530" s="95">
        <v>248100</v>
      </c>
      <c r="Z530" s="95">
        <v>84000</v>
      </c>
      <c r="AA530" s="95">
        <v>225459.56</v>
      </c>
      <c r="AB530" s="95">
        <v>65447</v>
      </c>
      <c r="AC530" s="95">
        <v>0</v>
      </c>
      <c r="AD530" s="95">
        <v>1602130.55</v>
      </c>
      <c r="AE530" s="95">
        <v>666173.16</v>
      </c>
      <c r="AF530" s="95">
        <v>606956.85</v>
      </c>
      <c r="AG530" s="95">
        <v>29169</v>
      </c>
      <c r="AH530" s="95">
        <v>221159.23</v>
      </c>
      <c r="AI530" s="95">
        <v>58490.400000000001</v>
      </c>
      <c r="AJ530" s="95">
        <v>78334.679999999993</v>
      </c>
      <c r="AK530" s="95">
        <v>6733502.0499999998</v>
      </c>
      <c r="AL530" s="95">
        <v>133581.76999999999</v>
      </c>
      <c r="AM530" s="95">
        <v>17419</v>
      </c>
      <c r="AN530" s="95">
        <v>1407477</v>
      </c>
      <c r="AO530" s="95">
        <v>13962.77</v>
      </c>
      <c r="AP530" s="95">
        <v>47047</v>
      </c>
      <c r="AQ530" s="95">
        <v>83071.839999999997</v>
      </c>
      <c r="AR530" s="95">
        <v>1256406</v>
      </c>
      <c r="AS530" s="95">
        <v>227300</v>
      </c>
      <c r="AT530" s="95">
        <v>2588833.5499999998</v>
      </c>
      <c r="AU530" s="95">
        <v>114485.94</v>
      </c>
      <c r="AV530" s="95">
        <v>110100.02</v>
      </c>
      <c r="AW530" s="95">
        <v>371706</v>
      </c>
      <c r="AX530" s="95">
        <v>75878</v>
      </c>
      <c r="AY530" s="95">
        <v>34100</v>
      </c>
      <c r="AZ530" s="95">
        <v>218401</v>
      </c>
      <c r="BA530" s="95">
        <v>376401.75</v>
      </c>
      <c r="BB530" s="95">
        <v>7997</v>
      </c>
      <c r="BC530" s="95">
        <v>2397935</v>
      </c>
      <c r="BD530" s="95">
        <v>249680.64000000001</v>
      </c>
      <c r="BE530" s="95">
        <v>151000</v>
      </c>
      <c r="BF530" s="95">
        <v>108429</v>
      </c>
      <c r="BG530" s="95">
        <v>4677839.38</v>
      </c>
      <c r="BH530" s="95">
        <v>137082</v>
      </c>
      <c r="BI530" s="95">
        <v>319000</v>
      </c>
      <c r="BJ530" s="95">
        <v>151050</v>
      </c>
      <c r="BK530" s="95">
        <v>120012</v>
      </c>
      <c r="BL530" s="95">
        <v>4070531.11</v>
      </c>
      <c r="BM530" s="95">
        <v>261697.13</v>
      </c>
      <c r="BN530" s="95">
        <v>31500</v>
      </c>
      <c r="BO530" s="95">
        <v>34436.559999999998</v>
      </c>
      <c r="BP530" s="95">
        <v>5223</v>
      </c>
      <c r="BQ530" s="95">
        <v>73824.78</v>
      </c>
      <c r="BR530" s="121">
        <v>5077747.1100000003</v>
      </c>
      <c r="BS530" s="121">
        <v>122429</v>
      </c>
      <c r="BT530" s="95">
        <v>49271.25</v>
      </c>
      <c r="BU530" s="121">
        <v>2853909.32</v>
      </c>
      <c r="BV530" s="121">
        <v>210662</v>
      </c>
      <c r="BW530" s="121">
        <v>80753</v>
      </c>
      <c r="BX530" s="121">
        <v>671654.61</v>
      </c>
      <c r="BY530" s="95">
        <v>32143.57</v>
      </c>
      <c r="BZ530" s="121">
        <v>3124</v>
      </c>
      <c r="CA530" s="121">
        <v>26187</v>
      </c>
      <c r="CB530" s="121">
        <v>11501.99</v>
      </c>
      <c r="CC530" s="121">
        <v>695619.72</v>
      </c>
      <c r="CD530" s="121">
        <v>76052</v>
      </c>
      <c r="CE530" s="121">
        <v>638629.91</v>
      </c>
      <c r="CF530" s="121">
        <v>20053</v>
      </c>
      <c r="CG530" s="121">
        <v>10053</v>
      </c>
      <c r="CH530" s="121">
        <v>60073</v>
      </c>
      <c r="CI530" s="121">
        <v>53</v>
      </c>
      <c r="CJ530" s="121">
        <v>92054</v>
      </c>
      <c r="CK530" s="121">
        <v>129775</v>
      </c>
      <c r="CL530" s="121">
        <v>1553</v>
      </c>
      <c r="CM530" s="87" t="s">
        <v>582</v>
      </c>
      <c r="CN530" s="87" t="s">
        <v>583</v>
      </c>
      <c r="CO530" s="87" t="s">
        <v>1383</v>
      </c>
      <c r="CP530" s="87" t="s">
        <v>2243</v>
      </c>
      <c r="CQ530" s="87" t="s">
        <v>1382</v>
      </c>
      <c r="CR530" s="87" t="s">
        <v>2243</v>
      </c>
      <c r="CS530" s="87">
        <v>10</v>
      </c>
      <c r="CT530" s="87" t="s">
        <v>1386</v>
      </c>
      <c r="CV530" s="87" t="s">
        <v>2192</v>
      </c>
      <c r="CY530" s="87">
        <v>130</v>
      </c>
    </row>
    <row r="531" spans="1:103" ht="13.2" customHeight="1" x14ac:dyDescent="0.25">
      <c r="A531" s="93" t="s">
        <v>584</v>
      </c>
      <c r="B531" s="94" t="s">
        <v>585</v>
      </c>
      <c r="C531" s="95">
        <v>5071.8</v>
      </c>
      <c r="D531" s="95">
        <v>0</v>
      </c>
      <c r="E531" s="95">
        <v>0</v>
      </c>
      <c r="F531" s="95">
        <v>0</v>
      </c>
      <c r="G531" s="95">
        <v>0</v>
      </c>
      <c r="H531" s="95">
        <v>0</v>
      </c>
      <c r="I531" s="95">
        <v>138676</v>
      </c>
      <c r="J531" s="95">
        <v>277035.84999999998</v>
      </c>
      <c r="K531" s="95">
        <v>45875.01</v>
      </c>
      <c r="L531" s="95">
        <v>755400</v>
      </c>
      <c r="M531" s="95">
        <v>2151320.5699999998</v>
      </c>
      <c r="N531" s="95">
        <v>0</v>
      </c>
      <c r="O531" s="95">
        <v>3552676.67</v>
      </c>
      <c r="P531" s="95">
        <v>135316.68</v>
      </c>
      <c r="Q531" s="95">
        <v>2417.67</v>
      </c>
      <c r="R531" s="95">
        <v>0</v>
      </c>
      <c r="S531" s="95">
        <v>60005</v>
      </c>
      <c r="T531" s="95">
        <v>268038.12</v>
      </c>
      <c r="U531" s="95">
        <v>87900</v>
      </c>
      <c r="V531" s="95">
        <v>0</v>
      </c>
      <c r="W531" s="95">
        <v>5537536.5300000003</v>
      </c>
      <c r="X531" s="95">
        <v>0</v>
      </c>
      <c r="Y531" s="95">
        <v>0</v>
      </c>
      <c r="Z531" s="95">
        <v>657083.34</v>
      </c>
      <c r="AA531" s="95">
        <v>0</v>
      </c>
      <c r="AB531" s="95">
        <v>252712.47</v>
      </c>
      <c r="AC531" s="95">
        <v>0</v>
      </c>
      <c r="AD531" s="95">
        <v>4999.99</v>
      </c>
      <c r="AE531" s="95">
        <v>0</v>
      </c>
      <c r="AF531" s="95">
        <v>0</v>
      </c>
      <c r="AG531" s="95">
        <v>4672.8900000000003</v>
      </c>
      <c r="AH531" s="95">
        <v>988431.45</v>
      </c>
      <c r="AI531" s="95">
        <v>194490.69</v>
      </c>
      <c r="AJ531" s="95">
        <v>49583.33</v>
      </c>
      <c r="AK531" s="95">
        <v>15348929.619999999</v>
      </c>
      <c r="AL531" s="95">
        <v>244863.27</v>
      </c>
      <c r="AM531" s="95">
        <v>0</v>
      </c>
      <c r="AN531" s="95">
        <v>47640</v>
      </c>
      <c r="AO531" s="95">
        <v>58163.79</v>
      </c>
      <c r="AP531" s="95">
        <v>268000</v>
      </c>
      <c r="AQ531" s="95">
        <v>0</v>
      </c>
      <c r="AR531" s="95">
        <v>1155115.58</v>
      </c>
      <c r="AS531" s="95">
        <v>28846.17</v>
      </c>
      <c r="AT531" s="95">
        <v>25000</v>
      </c>
      <c r="AU531" s="95">
        <v>0</v>
      </c>
      <c r="AV531" s="95">
        <v>0</v>
      </c>
      <c r="AW531" s="95">
        <v>30000</v>
      </c>
      <c r="AX531" s="95">
        <v>8392628.0600000005</v>
      </c>
      <c r="AY531" s="95">
        <v>93400</v>
      </c>
      <c r="AZ531" s="95">
        <v>63000</v>
      </c>
      <c r="BA531" s="95">
        <v>2258251.86</v>
      </c>
      <c r="BB531" s="95">
        <v>1526628.21</v>
      </c>
      <c r="BC531" s="95">
        <v>1727814.1</v>
      </c>
      <c r="BD531" s="95">
        <v>235342.32</v>
      </c>
      <c r="BE531" s="95">
        <v>0</v>
      </c>
      <c r="BF531" s="95">
        <v>2472439.98</v>
      </c>
      <c r="BG531" s="95">
        <v>3517885.88</v>
      </c>
      <c r="BH531" s="95">
        <v>0</v>
      </c>
      <c r="BI531" s="95">
        <v>27157.8</v>
      </c>
      <c r="BJ531" s="95">
        <v>0</v>
      </c>
      <c r="BK531" s="95">
        <v>47232.53</v>
      </c>
      <c r="BL531" s="95">
        <v>7088111.5700000003</v>
      </c>
      <c r="BM531" s="95">
        <v>57847.5</v>
      </c>
      <c r="BN531" s="95">
        <v>219952.29</v>
      </c>
      <c r="BO531" s="95">
        <v>0</v>
      </c>
      <c r="BP531" s="95">
        <v>198459.99</v>
      </c>
      <c r="BQ531" s="95">
        <v>0</v>
      </c>
      <c r="BR531" s="95">
        <v>29684458.809999999</v>
      </c>
      <c r="BS531" s="95">
        <v>0</v>
      </c>
      <c r="BT531" s="95">
        <v>0</v>
      </c>
      <c r="BU531" s="95">
        <v>750067.1</v>
      </c>
      <c r="BV531" s="95">
        <v>0</v>
      </c>
      <c r="BW531" s="95">
        <v>0</v>
      </c>
      <c r="BX531" s="95">
        <v>305387.90999999997</v>
      </c>
      <c r="BY531" s="95">
        <v>104200</v>
      </c>
      <c r="BZ531" s="95">
        <v>0</v>
      </c>
      <c r="CA531" s="95">
        <v>25699.98</v>
      </c>
      <c r="CB531" s="95">
        <v>65578.05</v>
      </c>
      <c r="CC531" s="95">
        <v>0</v>
      </c>
      <c r="CD531" s="95">
        <v>0</v>
      </c>
      <c r="CE531" s="95">
        <v>707943.51</v>
      </c>
      <c r="CF531" s="95">
        <v>0</v>
      </c>
      <c r="CG531" s="95">
        <v>0</v>
      </c>
      <c r="CH531" s="121">
        <v>0</v>
      </c>
      <c r="CI531" s="95">
        <v>1930000</v>
      </c>
      <c r="CJ531" s="95">
        <v>858753.87</v>
      </c>
      <c r="CK531" s="95">
        <v>269592.82</v>
      </c>
      <c r="CL531" s="95">
        <v>8740.02</v>
      </c>
      <c r="CM531" s="87" t="s">
        <v>584</v>
      </c>
      <c r="CN531" s="87" t="s">
        <v>585</v>
      </c>
      <c r="CO531" s="87" t="s">
        <v>1383</v>
      </c>
      <c r="CP531" s="87" t="s">
        <v>2243</v>
      </c>
      <c r="CQ531" s="87" t="s">
        <v>1382</v>
      </c>
      <c r="CR531" s="87" t="s">
        <v>2243</v>
      </c>
      <c r="CS531" s="87">
        <v>10</v>
      </c>
      <c r="CT531" s="87" t="s">
        <v>1394</v>
      </c>
      <c r="CV531" s="87" t="s">
        <v>2192</v>
      </c>
      <c r="CY531" s="87">
        <v>131</v>
      </c>
    </row>
    <row r="532" spans="1:103" ht="13.2" customHeight="1" x14ac:dyDescent="0.25">
      <c r="A532" s="93" t="s">
        <v>1144</v>
      </c>
      <c r="B532" s="94" t="s">
        <v>1145</v>
      </c>
      <c r="C532" s="95">
        <v>0</v>
      </c>
      <c r="D532" s="95">
        <v>0</v>
      </c>
      <c r="E532" s="95">
        <v>0</v>
      </c>
      <c r="F532" s="95">
        <v>0</v>
      </c>
      <c r="G532" s="95">
        <v>0</v>
      </c>
      <c r="H532" s="95">
        <v>0</v>
      </c>
      <c r="I532" s="95">
        <v>0</v>
      </c>
      <c r="J532" s="95">
        <v>0</v>
      </c>
      <c r="K532" s="95">
        <v>0</v>
      </c>
      <c r="L532" s="95">
        <v>0</v>
      </c>
      <c r="M532" s="95">
        <v>0</v>
      </c>
      <c r="N532" s="95">
        <v>0</v>
      </c>
      <c r="O532" s="95">
        <v>0</v>
      </c>
      <c r="P532" s="95">
        <v>0</v>
      </c>
      <c r="Q532" s="95">
        <v>0</v>
      </c>
      <c r="R532" s="95">
        <v>0</v>
      </c>
      <c r="S532" s="95">
        <v>0</v>
      </c>
      <c r="T532" s="95">
        <v>0</v>
      </c>
      <c r="U532" s="95">
        <v>0</v>
      </c>
      <c r="V532" s="95">
        <v>0</v>
      </c>
      <c r="W532" s="95">
        <v>0</v>
      </c>
      <c r="X532" s="95">
        <v>0</v>
      </c>
      <c r="Y532" s="95">
        <v>0</v>
      </c>
      <c r="Z532" s="95">
        <v>0</v>
      </c>
      <c r="AA532" s="95">
        <v>0</v>
      </c>
      <c r="AB532" s="95">
        <v>0</v>
      </c>
      <c r="AC532" s="95">
        <v>0</v>
      </c>
      <c r="AD532" s="95">
        <v>0</v>
      </c>
      <c r="AE532" s="95">
        <v>0</v>
      </c>
      <c r="AF532" s="95">
        <v>0</v>
      </c>
      <c r="AG532" s="95">
        <v>0</v>
      </c>
      <c r="AH532" s="95">
        <v>0</v>
      </c>
      <c r="AI532" s="95">
        <v>0</v>
      </c>
      <c r="AJ532" s="95">
        <v>0</v>
      </c>
      <c r="AK532" s="95">
        <v>0</v>
      </c>
      <c r="AL532" s="95">
        <v>0</v>
      </c>
      <c r="AM532" s="95">
        <v>0</v>
      </c>
      <c r="AN532" s="95">
        <v>0</v>
      </c>
      <c r="AO532" s="95">
        <v>0</v>
      </c>
      <c r="AP532" s="95">
        <v>0</v>
      </c>
      <c r="AQ532" s="95">
        <v>0</v>
      </c>
      <c r="AR532" s="95">
        <v>0</v>
      </c>
      <c r="AS532" s="95">
        <v>0</v>
      </c>
      <c r="AT532" s="95">
        <v>0</v>
      </c>
      <c r="AU532" s="95">
        <v>0</v>
      </c>
      <c r="AV532" s="95">
        <v>0</v>
      </c>
      <c r="AW532" s="95">
        <v>0</v>
      </c>
      <c r="AX532" s="95">
        <v>0</v>
      </c>
      <c r="AY532" s="95">
        <v>0</v>
      </c>
      <c r="AZ532" s="95">
        <v>0</v>
      </c>
      <c r="BA532" s="95">
        <v>0</v>
      </c>
      <c r="BB532" s="95">
        <v>0</v>
      </c>
      <c r="BC532" s="95">
        <v>0</v>
      </c>
      <c r="BD532" s="95">
        <v>0</v>
      </c>
      <c r="BE532" s="95">
        <v>0</v>
      </c>
      <c r="BF532" s="95">
        <v>0</v>
      </c>
      <c r="BG532" s="95">
        <v>0</v>
      </c>
      <c r="BH532" s="95">
        <v>0</v>
      </c>
      <c r="BI532" s="95">
        <v>0</v>
      </c>
      <c r="BJ532" s="95">
        <v>0</v>
      </c>
      <c r="BK532" s="95">
        <v>0</v>
      </c>
      <c r="BL532" s="95">
        <v>0</v>
      </c>
      <c r="BM532" s="95">
        <v>0</v>
      </c>
      <c r="BN532" s="95">
        <v>0</v>
      </c>
      <c r="BO532" s="95">
        <v>0</v>
      </c>
      <c r="BP532" s="95">
        <v>0</v>
      </c>
      <c r="BQ532" s="95">
        <v>0</v>
      </c>
      <c r="BR532" s="95">
        <v>0</v>
      </c>
      <c r="BS532" s="95">
        <v>0</v>
      </c>
      <c r="BT532" s="95">
        <v>0</v>
      </c>
      <c r="BU532" s="95">
        <v>0</v>
      </c>
      <c r="BV532" s="95">
        <v>0</v>
      </c>
      <c r="BW532" s="95">
        <v>0</v>
      </c>
      <c r="BX532" s="95">
        <v>0</v>
      </c>
      <c r="BY532" s="95">
        <v>0</v>
      </c>
      <c r="BZ532" s="95">
        <v>0</v>
      </c>
      <c r="CA532" s="95">
        <v>0</v>
      </c>
      <c r="CB532" s="95">
        <v>0</v>
      </c>
      <c r="CC532" s="95">
        <v>0</v>
      </c>
      <c r="CD532" s="95">
        <v>0</v>
      </c>
      <c r="CE532" s="95">
        <v>0</v>
      </c>
      <c r="CF532" s="95">
        <v>0</v>
      </c>
      <c r="CG532" s="95">
        <v>0</v>
      </c>
      <c r="CH532" s="95">
        <v>0</v>
      </c>
      <c r="CI532" s="95">
        <v>0</v>
      </c>
      <c r="CJ532" s="95">
        <v>0</v>
      </c>
      <c r="CK532" s="95">
        <v>0</v>
      </c>
      <c r="CL532" s="95">
        <v>0</v>
      </c>
      <c r="CM532" s="87" t="s">
        <v>1144</v>
      </c>
      <c r="CN532" s="87" t="s">
        <v>1145</v>
      </c>
      <c r="CO532" s="87" t="s">
        <v>1420</v>
      </c>
      <c r="CP532" s="87" t="s">
        <v>2253</v>
      </c>
      <c r="CQ532" s="87" t="s">
        <v>2357</v>
      </c>
      <c r="CR532" s="87" t="s">
        <v>2253</v>
      </c>
      <c r="CS532" s="87">
        <v>10</v>
      </c>
      <c r="CT532" s="87" t="s">
        <v>1394</v>
      </c>
      <c r="CY532" s="87">
        <v>132</v>
      </c>
    </row>
    <row r="533" spans="1:103" ht="13.2" customHeight="1" x14ac:dyDescent="0.25">
      <c r="A533" s="93" t="s">
        <v>586</v>
      </c>
      <c r="B533" s="94" t="s">
        <v>587</v>
      </c>
      <c r="C533" s="95">
        <v>0</v>
      </c>
      <c r="D533" s="95">
        <v>32973.25</v>
      </c>
      <c r="E533" s="95">
        <v>226.47</v>
      </c>
      <c r="F533" s="95">
        <v>0</v>
      </c>
      <c r="G533" s="95">
        <v>1315.34</v>
      </c>
      <c r="H533" s="95">
        <v>0</v>
      </c>
      <c r="I533" s="95">
        <v>0</v>
      </c>
      <c r="J533" s="95">
        <v>0</v>
      </c>
      <c r="K533" s="95">
        <v>362.68</v>
      </c>
      <c r="L533" s="95">
        <v>0</v>
      </c>
      <c r="M533" s="95">
        <v>0</v>
      </c>
      <c r="N533" s="95">
        <v>0</v>
      </c>
      <c r="O533" s="95">
        <v>140012.87</v>
      </c>
      <c r="P533" s="95">
        <v>0</v>
      </c>
      <c r="Q533" s="95">
        <v>0</v>
      </c>
      <c r="R533" s="95">
        <v>17935.96</v>
      </c>
      <c r="S533" s="95">
        <v>19884.57</v>
      </c>
      <c r="T533" s="95">
        <v>0</v>
      </c>
      <c r="U533" s="95">
        <v>0</v>
      </c>
      <c r="V533" s="95">
        <v>15808.08</v>
      </c>
      <c r="W533" s="95">
        <v>189701.76000000001</v>
      </c>
      <c r="X533" s="95">
        <v>0</v>
      </c>
      <c r="Y533" s="95">
        <v>0</v>
      </c>
      <c r="Z533" s="95">
        <v>0</v>
      </c>
      <c r="AA533" s="95">
        <v>0</v>
      </c>
      <c r="AB533" s="95">
        <v>0</v>
      </c>
      <c r="AC533" s="95">
        <v>0</v>
      </c>
      <c r="AD533" s="95">
        <v>43232.75</v>
      </c>
      <c r="AE533" s="95">
        <v>11.39</v>
      </c>
      <c r="AF533" s="95">
        <v>0</v>
      </c>
      <c r="AG533" s="95">
        <v>8886.77</v>
      </c>
      <c r="AH533" s="95">
        <v>0</v>
      </c>
      <c r="AI533" s="95">
        <v>212.31</v>
      </c>
      <c r="AJ533" s="95">
        <v>0</v>
      </c>
      <c r="AK533" s="95">
        <v>220835.68</v>
      </c>
      <c r="AL533" s="95">
        <v>53804.27</v>
      </c>
      <c r="AM533" s="95">
        <v>14756.46</v>
      </c>
      <c r="AN533" s="95">
        <v>10598.42</v>
      </c>
      <c r="AO533" s="95">
        <v>20067.740000000002</v>
      </c>
      <c r="AP533" s="95">
        <v>4622.5200000000004</v>
      </c>
      <c r="AQ533" s="95">
        <v>13534.15</v>
      </c>
      <c r="AR533" s="95">
        <v>0</v>
      </c>
      <c r="AS533" s="95">
        <v>12212.48</v>
      </c>
      <c r="AT533" s="95">
        <v>6184.55</v>
      </c>
      <c r="AU533" s="95">
        <v>5565.75</v>
      </c>
      <c r="AV533" s="95">
        <v>0</v>
      </c>
      <c r="AW533" s="95">
        <v>13148.45</v>
      </c>
      <c r="AX533" s="95">
        <v>19736.599999999999</v>
      </c>
      <c r="AY533" s="95">
        <v>12046.97</v>
      </c>
      <c r="AZ533" s="95">
        <v>40323.89</v>
      </c>
      <c r="BA533" s="95">
        <v>0</v>
      </c>
      <c r="BB533" s="95">
        <v>0</v>
      </c>
      <c r="BC533" s="95">
        <v>0</v>
      </c>
      <c r="BD533" s="95">
        <v>47855.21</v>
      </c>
      <c r="BE533" s="95">
        <v>8504.35</v>
      </c>
      <c r="BF533" s="95">
        <v>4062.58</v>
      </c>
      <c r="BG533" s="95">
        <v>0</v>
      </c>
      <c r="BH533" s="95">
        <v>1433.98</v>
      </c>
      <c r="BI533" s="95">
        <v>0</v>
      </c>
      <c r="BJ533" s="95">
        <v>6781.18</v>
      </c>
      <c r="BK533" s="95">
        <v>0</v>
      </c>
      <c r="BL533" s="95">
        <v>5246.09</v>
      </c>
      <c r="BM533" s="95">
        <v>41460.26</v>
      </c>
      <c r="BN533" s="95">
        <v>22507.97</v>
      </c>
      <c r="BO533" s="95">
        <v>10330.83</v>
      </c>
      <c r="BP533" s="95">
        <v>40675.480000000003</v>
      </c>
      <c r="BQ533" s="95">
        <v>13061.66</v>
      </c>
      <c r="BR533" s="95">
        <v>851539.76</v>
      </c>
      <c r="BS533" s="95">
        <v>0</v>
      </c>
      <c r="BT533" s="95">
        <v>7052.8</v>
      </c>
      <c r="BU533" s="95">
        <v>36632.14</v>
      </c>
      <c r="BV533" s="95">
        <v>16574.97</v>
      </c>
      <c r="BW533" s="95">
        <v>1691.1</v>
      </c>
      <c r="BX533" s="95">
        <v>0</v>
      </c>
      <c r="BY533" s="95">
        <v>2926.09</v>
      </c>
      <c r="BZ533" s="95">
        <v>1557.33</v>
      </c>
      <c r="CA533" s="95">
        <v>9775.52</v>
      </c>
      <c r="CB533" s="95">
        <v>0</v>
      </c>
      <c r="CC533" s="95">
        <v>635.80999999999995</v>
      </c>
      <c r="CD533" s="95">
        <v>0</v>
      </c>
      <c r="CE533" s="95">
        <v>6216.78</v>
      </c>
      <c r="CF533" s="95">
        <v>0</v>
      </c>
      <c r="CG533" s="95">
        <v>0</v>
      </c>
      <c r="CH533" s="95">
        <v>4662.13</v>
      </c>
      <c r="CI533" s="95">
        <v>7132.34</v>
      </c>
      <c r="CJ533" s="95">
        <v>0</v>
      </c>
      <c r="CK533" s="95">
        <v>2023.41</v>
      </c>
      <c r="CL533" s="95">
        <v>1257.73</v>
      </c>
      <c r="CM533" s="87" t="s">
        <v>586</v>
      </c>
      <c r="CN533" s="87" t="s">
        <v>587</v>
      </c>
      <c r="CO533" s="87" t="s">
        <v>1383</v>
      </c>
      <c r="CP533" s="87" t="s">
        <v>2243</v>
      </c>
      <c r="CQ533" s="87" t="s">
        <v>1382</v>
      </c>
      <c r="CR533" s="87" t="s">
        <v>2243</v>
      </c>
      <c r="CS533" s="87">
        <v>10</v>
      </c>
      <c r="CT533" s="87" t="s">
        <v>1384</v>
      </c>
      <c r="CV533" s="87" t="s">
        <v>2192</v>
      </c>
      <c r="CY533" s="87">
        <v>133</v>
      </c>
    </row>
    <row r="534" spans="1:103" ht="13.2" customHeight="1" x14ac:dyDescent="0.25">
      <c r="A534" s="93" t="s">
        <v>588</v>
      </c>
      <c r="B534" s="94" t="s">
        <v>387</v>
      </c>
      <c r="C534" s="95">
        <v>0</v>
      </c>
      <c r="D534" s="95">
        <v>0</v>
      </c>
      <c r="E534" s="95">
        <v>0</v>
      </c>
      <c r="F534" s="95">
        <v>0</v>
      </c>
      <c r="G534" s="95">
        <v>0</v>
      </c>
      <c r="H534" s="95">
        <v>0</v>
      </c>
      <c r="I534" s="95">
        <v>0</v>
      </c>
      <c r="J534" s="95">
        <v>0</v>
      </c>
      <c r="K534" s="95">
        <v>0</v>
      </c>
      <c r="L534" s="95">
        <v>0</v>
      </c>
      <c r="M534" s="95">
        <v>0</v>
      </c>
      <c r="N534" s="95">
        <v>0</v>
      </c>
      <c r="O534" s="95">
        <v>0</v>
      </c>
      <c r="P534" s="95">
        <v>0</v>
      </c>
      <c r="Q534" s="95">
        <v>0</v>
      </c>
      <c r="R534" s="95">
        <v>0</v>
      </c>
      <c r="S534" s="95">
        <v>0</v>
      </c>
      <c r="T534" s="95">
        <v>0</v>
      </c>
      <c r="U534" s="95">
        <v>0</v>
      </c>
      <c r="V534" s="95">
        <v>0</v>
      </c>
      <c r="W534" s="95">
        <v>0</v>
      </c>
      <c r="X534" s="95">
        <v>0</v>
      </c>
      <c r="Y534" s="95">
        <v>0</v>
      </c>
      <c r="Z534" s="95">
        <v>0</v>
      </c>
      <c r="AA534" s="95">
        <v>0</v>
      </c>
      <c r="AB534" s="95">
        <v>0</v>
      </c>
      <c r="AC534" s="95">
        <v>0</v>
      </c>
      <c r="AD534" s="95">
        <v>0</v>
      </c>
      <c r="AE534" s="95">
        <v>0</v>
      </c>
      <c r="AF534" s="95">
        <v>0</v>
      </c>
      <c r="AG534" s="95">
        <v>0</v>
      </c>
      <c r="AH534" s="95">
        <v>0</v>
      </c>
      <c r="AI534" s="95">
        <v>0</v>
      </c>
      <c r="AJ534" s="95">
        <v>0</v>
      </c>
      <c r="AK534" s="95">
        <v>0</v>
      </c>
      <c r="AL534" s="95">
        <v>0</v>
      </c>
      <c r="AM534" s="95">
        <v>0</v>
      </c>
      <c r="AN534" s="95">
        <v>0</v>
      </c>
      <c r="AO534" s="95">
        <v>0</v>
      </c>
      <c r="AP534" s="95">
        <v>0</v>
      </c>
      <c r="AQ534" s="95">
        <v>0</v>
      </c>
      <c r="AR534" s="95">
        <v>0</v>
      </c>
      <c r="AS534" s="95">
        <v>0</v>
      </c>
      <c r="AT534" s="95">
        <v>0</v>
      </c>
      <c r="AU534" s="95">
        <v>0</v>
      </c>
      <c r="AV534" s="95">
        <v>0</v>
      </c>
      <c r="AW534" s="95">
        <v>0</v>
      </c>
      <c r="AX534" s="95">
        <v>0</v>
      </c>
      <c r="AY534" s="95">
        <v>0</v>
      </c>
      <c r="AZ534" s="95">
        <v>0</v>
      </c>
      <c r="BA534" s="95">
        <v>0</v>
      </c>
      <c r="BB534" s="95">
        <v>0</v>
      </c>
      <c r="BC534" s="95">
        <v>0</v>
      </c>
      <c r="BD534" s="95">
        <v>0</v>
      </c>
      <c r="BE534" s="95">
        <v>0</v>
      </c>
      <c r="BF534" s="95">
        <v>0</v>
      </c>
      <c r="BG534" s="95">
        <v>0</v>
      </c>
      <c r="BH534" s="95">
        <v>0</v>
      </c>
      <c r="BI534" s="95">
        <v>0</v>
      </c>
      <c r="BJ534" s="95">
        <v>0</v>
      </c>
      <c r="BK534" s="95">
        <v>0</v>
      </c>
      <c r="BL534" s="95">
        <v>0</v>
      </c>
      <c r="BM534" s="95">
        <v>0</v>
      </c>
      <c r="BN534" s="95">
        <v>0</v>
      </c>
      <c r="BO534" s="95">
        <v>0</v>
      </c>
      <c r="BP534" s="95">
        <v>0</v>
      </c>
      <c r="BQ534" s="95">
        <v>0</v>
      </c>
      <c r="BR534" s="95">
        <v>0</v>
      </c>
      <c r="BS534" s="95">
        <v>0</v>
      </c>
      <c r="BT534" s="95">
        <v>0</v>
      </c>
      <c r="BU534" s="95">
        <v>0</v>
      </c>
      <c r="BV534" s="95">
        <v>0</v>
      </c>
      <c r="BW534" s="95">
        <v>0</v>
      </c>
      <c r="BX534" s="95">
        <v>0</v>
      </c>
      <c r="BY534" s="95">
        <v>0</v>
      </c>
      <c r="BZ534" s="95">
        <v>0</v>
      </c>
      <c r="CA534" s="95">
        <v>0</v>
      </c>
      <c r="CB534" s="95">
        <v>0</v>
      </c>
      <c r="CC534" s="95">
        <v>0</v>
      </c>
      <c r="CD534" s="95">
        <v>0</v>
      </c>
      <c r="CE534" s="95">
        <v>0</v>
      </c>
      <c r="CF534" s="95">
        <v>0</v>
      </c>
      <c r="CG534" s="95">
        <v>0</v>
      </c>
      <c r="CH534" s="95">
        <v>0</v>
      </c>
      <c r="CI534" s="95">
        <v>0</v>
      </c>
      <c r="CJ534" s="95">
        <v>0</v>
      </c>
      <c r="CK534" s="95">
        <v>0</v>
      </c>
      <c r="CL534" s="95">
        <v>0</v>
      </c>
      <c r="CM534" s="87" t="s">
        <v>588</v>
      </c>
      <c r="CN534" s="87" t="s">
        <v>387</v>
      </c>
      <c r="CO534" s="87" t="s">
        <v>1383</v>
      </c>
      <c r="CP534" s="87" t="s">
        <v>2243</v>
      </c>
      <c r="CQ534" s="87" t="s">
        <v>1382</v>
      </c>
      <c r="CR534" s="87" t="s">
        <v>2243</v>
      </c>
      <c r="CS534" s="87">
        <v>12</v>
      </c>
      <c r="CT534" s="87" t="s">
        <v>1382</v>
      </c>
      <c r="CV534" s="87" t="s">
        <v>2192</v>
      </c>
      <c r="CY534" s="87">
        <v>134</v>
      </c>
    </row>
    <row r="535" spans="1:103" ht="13.2" customHeight="1" x14ac:dyDescent="0.25">
      <c r="A535" s="93" t="s">
        <v>589</v>
      </c>
      <c r="B535" s="94" t="s">
        <v>389</v>
      </c>
      <c r="C535" s="95">
        <v>0</v>
      </c>
      <c r="D535" s="95">
        <v>0</v>
      </c>
      <c r="E535" s="95">
        <v>0</v>
      </c>
      <c r="F535" s="95">
        <v>0</v>
      </c>
      <c r="G535" s="95">
        <v>0</v>
      </c>
      <c r="H535" s="95">
        <v>0</v>
      </c>
      <c r="I535" s="95">
        <v>0</v>
      </c>
      <c r="J535" s="95">
        <v>0</v>
      </c>
      <c r="K535" s="95">
        <v>0</v>
      </c>
      <c r="L535" s="95">
        <v>0</v>
      </c>
      <c r="M535" s="95">
        <v>0</v>
      </c>
      <c r="N535" s="95">
        <v>0</v>
      </c>
      <c r="O535" s="95">
        <v>0</v>
      </c>
      <c r="P535" s="95">
        <v>0</v>
      </c>
      <c r="Q535" s="95">
        <v>0</v>
      </c>
      <c r="R535" s="95">
        <v>0</v>
      </c>
      <c r="S535" s="95">
        <v>0</v>
      </c>
      <c r="T535" s="95">
        <v>0</v>
      </c>
      <c r="U535" s="95">
        <v>0</v>
      </c>
      <c r="V535" s="95">
        <v>0</v>
      </c>
      <c r="W535" s="95">
        <v>0</v>
      </c>
      <c r="X535" s="95">
        <v>0</v>
      </c>
      <c r="Y535" s="95">
        <v>0</v>
      </c>
      <c r="Z535" s="95">
        <v>13000</v>
      </c>
      <c r="AA535" s="95">
        <v>0</v>
      </c>
      <c r="AB535" s="95">
        <v>0</v>
      </c>
      <c r="AC535" s="95">
        <v>0</v>
      </c>
      <c r="AD535" s="95">
        <v>9000</v>
      </c>
      <c r="AE535" s="95">
        <v>0</v>
      </c>
      <c r="AF535" s="95">
        <v>5435</v>
      </c>
      <c r="AG535" s="95">
        <v>26000</v>
      </c>
      <c r="AH535" s="95">
        <v>79000</v>
      </c>
      <c r="AI535" s="95">
        <v>0</v>
      </c>
      <c r="AJ535" s="95">
        <v>0</v>
      </c>
      <c r="AK535" s="95">
        <v>0</v>
      </c>
      <c r="AL535" s="95">
        <v>5000</v>
      </c>
      <c r="AM535" s="95">
        <v>0</v>
      </c>
      <c r="AN535" s="95">
        <v>0</v>
      </c>
      <c r="AO535" s="95">
        <v>0</v>
      </c>
      <c r="AP535" s="95">
        <v>0</v>
      </c>
      <c r="AQ535" s="95">
        <v>0</v>
      </c>
      <c r="AR535" s="95">
        <v>45000</v>
      </c>
      <c r="AS535" s="95">
        <v>0</v>
      </c>
      <c r="AT535" s="95">
        <v>0</v>
      </c>
      <c r="AU535" s="95">
        <v>0</v>
      </c>
      <c r="AV535" s="95">
        <v>0</v>
      </c>
      <c r="AW535" s="95">
        <v>0</v>
      </c>
      <c r="AX535" s="95">
        <v>0</v>
      </c>
      <c r="AY535" s="95">
        <v>0</v>
      </c>
      <c r="AZ535" s="95">
        <v>31700</v>
      </c>
      <c r="BA535" s="95">
        <v>0</v>
      </c>
      <c r="BB535" s="95">
        <v>0</v>
      </c>
      <c r="BC535" s="95">
        <v>0</v>
      </c>
      <c r="BD535" s="95">
        <v>0</v>
      </c>
      <c r="BE535" s="95">
        <v>0</v>
      </c>
      <c r="BF535" s="95">
        <v>0</v>
      </c>
      <c r="BG535" s="95">
        <v>0</v>
      </c>
      <c r="BH535" s="95">
        <v>0</v>
      </c>
      <c r="BI535" s="95">
        <v>0</v>
      </c>
      <c r="BJ535" s="95">
        <v>0</v>
      </c>
      <c r="BK535" s="95">
        <v>0</v>
      </c>
      <c r="BL535" s="95">
        <v>36600</v>
      </c>
      <c r="BM535" s="95">
        <v>0</v>
      </c>
      <c r="BN535" s="95">
        <v>0</v>
      </c>
      <c r="BO535" s="95">
        <v>0</v>
      </c>
      <c r="BP535" s="95">
        <v>0</v>
      </c>
      <c r="BQ535" s="95">
        <v>0</v>
      </c>
      <c r="BR535" s="121">
        <v>15000</v>
      </c>
      <c r="BS535" s="95">
        <v>0</v>
      </c>
      <c r="BT535" s="95">
        <v>0</v>
      </c>
      <c r="BU535" s="95">
        <v>0</v>
      </c>
      <c r="BV535" s="121">
        <v>0</v>
      </c>
      <c r="BW535" s="95">
        <v>0</v>
      </c>
      <c r="BX535" s="95">
        <v>0</v>
      </c>
      <c r="BY535" s="95">
        <v>0</v>
      </c>
      <c r="BZ535" s="95">
        <v>0</v>
      </c>
      <c r="CA535" s="95">
        <v>0</v>
      </c>
      <c r="CB535" s="121">
        <v>0</v>
      </c>
      <c r="CC535" s="95">
        <v>40000</v>
      </c>
      <c r="CD535" s="95">
        <v>0</v>
      </c>
      <c r="CE535" s="95">
        <v>0</v>
      </c>
      <c r="CF535" s="95">
        <v>0</v>
      </c>
      <c r="CG535" s="95">
        <v>0</v>
      </c>
      <c r="CH535" s="95">
        <v>0</v>
      </c>
      <c r="CI535" s="95">
        <v>0</v>
      </c>
      <c r="CJ535" s="95">
        <v>0</v>
      </c>
      <c r="CK535" s="121">
        <v>0</v>
      </c>
      <c r="CL535" s="95">
        <v>0</v>
      </c>
      <c r="CM535" s="87" t="s">
        <v>589</v>
      </c>
      <c r="CN535" s="87" t="s">
        <v>389</v>
      </c>
      <c r="CO535" s="87" t="s">
        <v>1383</v>
      </c>
      <c r="CP535" s="87" t="s">
        <v>2243</v>
      </c>
      <c r="CQ535" s="87" t="s">
        <v>1382</v>
      </c>
      <c r="CR535" s="87" t="s">
        <v>2243</v>
      </c>
      <c r="CS535" s="87">
        <v>12</v>
      </c>
      <c r="CT535" s="87" t="s">
        <v>1382</v>
      </c>
      <c r="CV535" s="87" t="s">
        <v>2192</v>
      </c>
      <c r="CY535" s="87">
        <v>135</v>
      </c>
    </row>
    <row r="536" spans="1:103" ht="13.2" customHeight="1" x14ac:dyDescent="0.25">
      <c r="A536" s="93" t="s">
        <v>590</v>
      </c>
      <c r="B536" s="94" t="s">
        <v>591</v>
      </c>
      <c r="C536" s="95">
        <v>0</v>
      </c>
      <c r="D536" s="95">
        <v>0</v>
      </c>
      <c r="E536" s="95">
        <v>0</v>
      </c>
      <c r="F536" s="95">
        <v>0</v>
      </c>
      <c r="G536" s="95">
        <v>0</v>
      </c>
      <c r="H536" s="95">
        <v>0</v>
      </c>
      <c r="I536" s="95">
        <v>0</v>
      </c>
      <c r="J536" s="95">
        <v>0</v>
      </c>
      <c r="K536" s="95">
        <v>0</v>
      </c>
      <c r="L536" s="95">
        <v>0</v>
      </c>
      <c r="M536" s="95">
        <v>0</v>
      </c>
      <c r="N536" s="95">
        <v>0</v>
      </c>
      <c r="O536" s="95">
        <v>0</v>
      </c>
      <c r="P536" s="95">
        <v>0</v>
      </c>
      <c r="Q536" s="95">
        <v>0</v>
      </c>
      <c r="R536" s="95">
        <v>0</v>
      </c>
      <c r="S536" s="95">
        <v>0</v>
      </c>
      <c r="T536" s="95">
        <v>0</v>
      </c>
      <c r="U536" s="95">
        <v>0</v>
      </c>
      <c r="V536" s="95">
        <v>0</v>
      </c>
      <c r="W536" s="95">
        <v>0</v>
      </c>
      <c r="X536" s="95">
        <v>0</v>
      </c>
      <c r="Y536" s="95">
        <v>0</v>
      </c>
      <c r="Z536" s="95">
        <v>0</v>
      </c>
      <c r="AA536" s="95">
        <v>0</v>
      </c>
      <c r="AB536" s="95">
        <v>0</v>
      </c>
      <c r="AC536" s="95">
        <v>0</v>
      </c>
      <c r="AD536" s="95">
        <v>0</v>
      </c>
      <c r="AE536" s="95">
        <v>0</v>
      </c>
      <c r="AF536" s="95">
        <v>0</v>
      </c>
      <c r="AG536" s="95">
        <v>0</v>
      </c>
      <c r="AH536" s="95">
        <v>0</v>
      </c>
      <c r="AI536" s="95">
        <v>0</v>
      </c>
      <c r="AJ536" s="95">
        <v>0</v>
      </c>
      <c r="AK536" s="95">
        <v>0</v>
      </c>
      <c r="AL536" s="95">
        <v>0</v>
      </c>
      <c r="AM536" s="95">
        <v>0</v>
      </c>
      <c r="AN536" s="95">
        <v>0</v>
      </c>
      <c r="AO536" s="95">
        <v>0</v>
      </c>
      <c r="AP536" s="95">
        <v>0</v>
      </c>
      <c r="AQ536" s="95">
        <v>0</v>
      </c>
      <c r="AR536" s="95">
        <v>0</v>
      </c>
      <c r="AS536" s="95">
        <v>0</v>
      </c>
      <c r="AT536" s="95">
        <v>0</v>
      </c>
      <c r="AU536" s="95">
        <v>0</v>
      </c>
      <c r="AV536" s="95">
        <v>0</v>
      </c>
      <c r="AW536" s="95">
        <v>0</v>
      </c>
      <c r="AX536" s="95">
        <v>0</v>
      </c>
      <c r="AY536" s="95">
        <v>0</v>
      </c>
      <c r="AZ536" s="95">
        <v>0</v>
      </c>
      <c r="BA536" s="95">
        <v>0</v>
      </c>
      <c r="BB536" s="95">
        <v>0</v>
      </c>
      <c r="BC536" s="95">
        <v>0</v>
      </c>
      <c r="BD536" s="95">
        <v>0</v>
      </c>
      <c r="BE536" s="95">
        <v>0</v>
      </c>
      <c r="BF536" s="95">
        <v>0</v>
      </c>
      <c r="BG536" s="95">
        <v>0</v>
      </c>
      <c r="BH536" s="95">
        <v>0</v>
      </c>
      <c r="BI536" s="95">
        <v>0</v>
      </c>
      <c r="BJ536" s="95">
        <v>0</v>
      </c>
      <c r="BK536" s="95">
        <v>0</v>
      </c>
      <c r="BL536" s="95">
        <v>0</v>
      </c>
      <c r="BM536" s="95">
        <v>0</v>
      </c>
      <c r="BN536" s="95">
        <v>0</v>
      </c>
      <c r="BO536" s="95">
        <v>0</v>
      </c>
      <c r="BP536" s="95">
        <v>0</v>
      </c>
      <c r="BQ536" s="95">
        <v>0</v>
      </c>
      <c r="BR536" s="95">
        <v>0</v>
      </c>
      <c r="BS536" s="95">
        <v>0</v>
      </c>
      <c r="BT536" s="95">
        <v>0</v>
      </c>
      <c r="BU536" s="95">
        <v>0</v>
      </c>
      <c r="BV536" s="95">
        <v>0</v>
      </c>
      <c r="BW536" s="95">
        <v>0</v>
      </c>
      <c r="BX536" s="95">
        <v>0</v>
      </c>
      <c r="BY536" s="95">
        <v>0</v>
      </c>
      <c r="BZ536" s="95">
        <v>0</v>
      </c>
      <c r="CA536" s="95">
        <v>0</v>
      </c>
      <c r="CB536" s="95">
        <v>0</v>
      </c>
      <c r="CC536" s="95">
        <v>0</v>
      </c>
      <c r="CD536" s="121">
        <v>0</v>
      </c>
      <c r="CE536" s="95">
        <v>0</v>
      </c>
      <c r="CF536" s="95">
        <v>0</v>
      </c>
      <c r="CG536" s="95">
        <v>0</v>
      </c>
      <c r="CH536" s="95">
        <v>0</v>
      </c>
      <c r="CI536" s="95">
        <v>0</v>
      </c>
      <c r="CJ536" s="95">
        <v>0</v>
      </c>
      <c r="CK536" s="95">
        <v>0</v>
      </c>
      <c r="CL536" s="95">
        <v>0</v>
      </c>
      <c r="CM536" s="87" t="s">
        <v>590</v>
      </c>
      <c r="CN536" s="87" t="s">
        <v>591</v>
      </c>
      <c r="CO536" s="87" t="s">
        <v>1383</v>
      </c>
      <c r="CP536" s="87" t="s">
        <v>2243</v>
      </c>
      <c r="CQ536" s="87" t="s">
        <v>1382</v>
      </c>
      <c r="CR536" s="87" t="s">
        <v>2243</v>
      </c>
      <c r="CS536" s="87">
        <v>12</v>
      </c>
      <c r="CT536" s="87" t="s">
        <v>1382</v>
      </c>
      <c r="CV536" s="87" t="s">
        <v>2192</v>
      </c>
      <c r="CY536" s="87">
        <v>136</v>
      </c>
    </row>
    <row r="537" spans="1:103" ht="13.2" customHeight="1" x14ac:dyDescent="0.25">
      <c r="A537" s="93" t="s">
        <v>592</v>
      </c>
      <c r="B537" s="94" t="s">
        <v>593</v>
      </c>
      <c r="C537" s="95">
        <v>73266375.359999999</v>
      </c>
      <c r="D537" s="95">
        <v>9839217.5700000003</v>
      </c>
      <c r="E537" s="95">
        <v>10672323.9</v>
      </c>
      <c r="F537" s="95">
        <v>11042267.33</v>
      </c>
      <c r="G537" s="95">
        <v>6696165.96</v>
      </c>
      <c r="H537" s="95">
        <v>11086235.220000001</v>
      </c>
      <c r="I537" s="95">
        <v>14672529.35</v>
      </c>
      <c r="J537" s="95">
        <v>14786493.52</v>
      </c>
      <c r="K537" s="95">
        <v>9541950</v>
      </c>
      <c r="L537" s="95">
        <v>6761862.9000000004</v>
      </c>
      <c r="M537" s="95">
        <v>20359144.030000001</v>
      </c>
      <c r="N537" s="95">
        <v>2468830</v>
      </c>
      <c r="O537" s="95">
        <v>35892705.170000002</v>
      </c>
      <c r="P537" s="95">
        <v>8737205</v>
      </c>
      <c r="Q537" s="95">
        <v>9298492.3300000001</v>
      </c>
      <c r="R537" s="95">
        <v>14539410.970000001</v>
      </c>
      <c r="S537" s="95">
        <v>9618161.0299999993</v>
      </c>
      <c r="T537" s="95">
        <v>8102100.9699999997</v>
      </c>
      <c r="U537" s="95">
        <v>9206955.1999999993</v>
      </c>
      <c r="V537" s="95">
        <v>5305675.4800000004</v>
      </c>
      <c r="W537" s="95">
        <v>81787352.189999998</v>
      </c>
      <c r="X537" s="95">
        <v>6939790</v>
      </c>
      <c r="Y537" s="95">
        <v>10329320</v>
      </c>
      <c r="Z537" s="95">
        <v>7730854.4000000004</v>
      </c>
      <c r="AA537" s="95">
        <v>5190960</v>
      </c>
      <c r="AB537" s="95">
        <v>7356660</v>
      </c>
      <c r="AC537" s="95">
        <v>7655159.0099999998</v>
      </c>
      <c r="AD537" s="95">
        <v>21967835.41</v>
      </c>
      <c r="AE537" s="95">
        <v>8847795</v>
      </c>
      <c r="AF537" s="95">
        <v>7359127.4199999999</v>
      </c>
      <c r="AG537" s="95">
        <v>8486720</v>
      </c>
      <c r="AH537" s="95">
        <v>13883085</v>
      </c>
      <c r="AI537" s="95">
        <v>7447051.9100000001</v>
      </c>
      <c r="AJ537" s="95">
        <v>4504000</v>
      </c>
      <c r="AK537" s="95">
        <v>130428130.63</v>
      </c>
      <c r="AL537" s="95">
        <v>9256932.0399999991</v>
      </c>
      <c r="AM537" s="95">
        <v>7276994.29</v>
      </c>
      <c r="AN537" s="95">
        <v>16526062.24</v>
      </c>
      <c r="AO537" s="95">
        <v>15684535.15</v>
      </c>
      <c r="AP537" s="95">
        <v>8850100</v>
      </c>
      <c r="AQ537" s="95">
        <v>4984700</v>
      </c>
      <c r="AR537" s="95">
        <v>25157031.059999999</v>
      </c>
      <c r="AS537" s="95">
        <v>8789015</v>
      </c>
      <c r="AT537" s="95">
        <v>12727641.390000001</v>
      </c>
      <c r="AU537" s="95">
        <v>17389863.280000001</v>
      </c>
      <c r="AV537" s="95">
        <v>8452641.9000000004</v>
      </c>
      <c r="AW537" s="95">
        <v>6397277.9800000004</v>
      </c>
      <c r="AX537" s="95">
        <v>11813195.67</v>
      </c>
      <c r="AY537" s="95">
        <v>7818865.4800000004</v>
      </c>
      <c r="AZ537" s="95">
        <v>7149449.0199999996</v>
      </c>
      <c r="BA537" s="95">
        <v>52529545.649999999</v>
      </c>
      <c r="BB537" s="95">
        <v>7138442.9000000004</v>
      </c>
      <c r="BC537" s="95">
        <v>75950393</v>
      </c>
      <c r="BD537" s="95">
        <v>21094610.059999999</v>
      </c>
      <c r="BE537" s="95">
        <v>9292987.5700000003</v>
      </c>
      <c r="BF537" s="95">
        <v>7915777.7400000002</v>
      </c>
      <c r="BG537" s="95">
        <v>38324153.710000001</v>
      </c>
      <c r="BH537" s="95">
        <v>6194033.5899999999</v>
      </c>
      <c r="BI537" s="95">
        <v>3614108.39</v>
      </c>
      <c r="BJ537" s="95">
        <v>4457012.58</v>
      </c>
      <c r="BK537" s="95">
        <v>4062555.64</v>
      </c>
      <c r="BL537" s="95">
        <v>55380541.659999996</v>
      </c>
      <c r="BM537" s="95">
        <v>14187595</v>
      </c>
      <c r="BN537" s="95">
        <v>10628634.029999999</v>
      </c>
      <c r="BO537" s="95">
        <v>15137238.710000001</v>
      </c>
      <c r="BP537" s="95">
        <v>11134357.49</v>
      </c>
      <c r="BQ537" s="95">
        <v>7181935</v>
      </c>
      <c r="BR537" s="95">
        <v>196776267.38999999</v>
      </c>
      <c r="BS537" s="95">
        <v>12086470.48</v>
      </c>
      <c r="BT537" s="95">
        <v>12382338.890000001</v>
      </c>
      <c r="BU537" s="121">
        <v>35200745.390000001</v>
      </c>
      <c r="BV537" s="121">
        <v>3610343.6</v>
      </c>
      <c r="BW537" s="121">
        <v>9155158.7100000009</v>
      </c>
      <c r="BX537" s="121">
        <v>22080078.23</v>
      </c>
      <c r="BY537" s="121">
        <v>8047638.5499999998</v>
      </c>
      <c r="BZ537" s="121">
        <v>6528807.6699999999</v>
      </c>
      <c r="CA537" s="95">
        <v>9279777.9000000004</v>
      </c>
      <c r="CB537" s="95">
        <v>12266395.449999999</v>
      </c>
      <c r="CC537" s="95">
        <v>19312875</v>
      </c>
      <c r="CD537" s="121">
        <v>13137344.5</v>
      </c>
      <c r="CE537" s="121">
        <v>16793625.649999999</v>
      </c>
      <c r="CF537" s="121">
        <v>6046030.5700000003</v>
      </c>
      <c r="CG537" s="121">
        <v>7212365</v>
      </c>
      <c r="CH537" s="95">
        <v>4800330</v>
      </c>
      <c r="CI537" s="121">
        <v>7285061.2800000003</v>
      </c>
      <c r="CJ537" s="121">
        <v>20125554.789999999</v>
      </c>
      <c r="CK537" s="121">
        <v>3319431.94</v>
      </c>
      <c r="CL537" s="121">
        <v>3451880.67</v>
      </c>
      <c r="CM537" s="87" t="s">
        <v>592</v>
      </c>
      <c r="CN537" s="87" t="s">
        <v>593</v>
      </c>
      <c r="CO537" s="87" t="s">
        <v>1422</v>
      </c>
      <c r="CP537" s="87" t="s">
        <v>2254</v>
      </c>
      <c r="CQ537" s="87" t="s">
        <v>1421</v>
      </c>
      <c r="CR537" s="87" t="s">
        <v>2254</v>
      </c>
      <c r="CS537" s="87">
        <v>9</v>
      </c>
      <c r="CT537" s="87" t="s">
        <v>1414</v>
      </c>
      <c r="CY537" s="87">
        <v>137</v>
      </c>
    </row>
    <row r="538" spans="1:103" ht="13.2" customHeight="1" x14ac:dyDescent="0.25">
      <c r="A538" s="93" t="s">
        <v>594</v>
      </c>
      <c r="B538" s="94" t="s">
        <v>595</v>
      </c>
      <c r="C538" s="95">
        <v>0</v>
      </c>
      <c r="D538" s="95">
        <v>0</v>
      </c>
      <c r="E538" s="95">
        <v>0</v>
      </c>
      <c r="F538" s="95">
        <v>0</v>
      </c>
      <c r="G538" s="95">
        <v>0</v>
      </c>
      <c r="H538" s="95">
        <v>0</v>
      </c>
      <c r="I538" s="95">
        <v>0</v>
      </c>
      <c r="J538" s="95">
        <v>0</v>
      </c>
      <c r="K538" s="95">
        <v>0</v>
      </c>
      <c r="L538" s="95">
        <v>0</v>
      </c>
      <c r="M538" s="95">
        <v>0</v>
      </c>
      <c r="N538" s="95">
        <v>0</v>
      </c>
      <c r="O538" s="95">
        <v>0</v>
      </c>
      <c r="P538" s="95">
        <v>0</v>
      </c>
      <c r="Q538" s="95">
        <v>0</v>
      </c>
      <c r="R538" s="95">
        <v>0</v>
      </c>
      <c r="S538" s="95">
        <v>0</v>
      </c>
      <c r="T538" s="95">
        <v>0</v>
      </c>
      <c r="U538" s="95">
        <v>0</v>
      </c>
      <c r="V538" s="95">
        <v>0</v>
      </c>
      <c r="W538" s="95">
        <v>0</v>
      </c>
      <c r="X538" s="95">
        <v>0</v>
      </c>
      <c r="Y538" s="95">
        <v>0</v>
      </c>
      <c r="Z538" s="95">
        <v>0</v>
      </c>
      <c r="AA538" s="95">
        <v>0</v>
      </c>
      <c r="AB538" s="95">
        <v>0</v>
      </c>
      <c r="AC538" s="95">
        <v>0</v>
      </c>
      <c r="AD538" s="95">
        <v>0</v>
      </c>
      <c r="AE538" s="95">
        <v>0</v>
      </c>
      <c r="AF538" s="95">
        <v>0</v>
      </c>
      <c r="AG538" s="95">
        <v>0</v>
      </c>
      <c r="AH538" s="95">
        <v>0</v>
      </c>
      <c r="AI538" s="95">
        <v>0</v>
      </c>
      <c r="AJ538" s="95">
        <v>0</v>
      </c>
      <c r="AK538" s="95">
        <v>450000</v>
      </c>
      <c r="AL538" s="95">
        <v>0</v>
      </c>
      <c r="AM538" s="95">
        <v>0</v>
      </c>
      <c r="AN538" s="95">
        <v>0</v>
      </c>
      <c r="AO538" s="95">
        <v>0</v>
      </c>
      <c r="AP538" s="95">
        <v>0</v>
      </c>
      <c r="AQ538" s="95">
        <v>0</v>
      </c>
      <c r="AR538" s="95">
        <v>0</v>
      </c>
      <c r="AS538" s="95">
        <v>0</v>
      </c>
      <c r="AT538" s="95">
        <v>0</v>
      </c>
      <c r="AU538" s="95">
        <v>0</v>
      </c>
      <c r="AV538" s="95">
        <v>0</v>
      </c>
      <c r="AW538" s="95">
        <v>0</v>
      </c>
      <c r="AX538" s="95">
        <v>0</v>
      </c>
      <c r="AY538" s="95">
        <v>0</v>
      </c>
      <c r="AZ538" s="95">
        <v>0</v>
      </c>
      <c r="BA538" s="95">
        <v>19085</v>
      </c>
      <c r="BB538" s="95">
        <v>0</v>
      </c>
      <c r="BC538" s="95">
        <v>16184540</v>
      </c>
      <c r="BD538" s="95">
        <v>0</v>
      </c>
      <c r="BE538" s="95">
        <v>0</v>
      </c>
      <c r="BF538" s="95">
        <v>0</v>
      </c>
      <c r="BG538" s="95">
        <v>0</v>
      </c>
      <c r="BH538" s="95">
        <v>0</v>
      </c>
      <c r="BI538" s="95">
        <v>0</v>
      </c>
      <c r="BJ538" s="95">
        <v>0</v>
      </c>
      <c r="BK538" s="95">
        <v>0</v>
      </c>
      <c r="BL538" s="95">
        <v>3113566.59</v>
      </c>
      <c r="BM538" s="95">
        <v>0</v>
      </c>
      <c r="BN538" s="95">
        <v>0</v>
      </c>
      <c r="BO538" s="95">
        <v>0</v>
      </c>
      <c r="BP538" s="95">
        <v>0</v>
      </c>
      <c r="BQ538" s="95">
        <v>0</v>
      </c>
      <c r="BR538" s="95">
        <v>0</v>
      </c>
      <c r="BS538" s="95">
        <v>0</v>
      </c>
      <c r="BT538" s="95">
        <v>0</v>
      </c>
      <c r="BU538" s="95">
        <v>0</v>
      </c>
      <c r="BV538" s="95">
        <v>0</v>
      </c>
      <c r="BW538" s="95">
        <v>0</v>
      </c>
      <c r="BX538" s="95">
        <v>0</v>
      </c>
      <c r="BY538" s="95">
        <v>0</v>
      </c>
      <c r="BZ538" s="95">
        <v>0</v>
      </c>
      <c r="CA538" s="95">
        <v>375000</v>
      </c>
      <c r="CB538" s="95">
        <v>0</v>
      </c>
      <c r="CC538" s="95">
        <v>0</v>
      </c>
      <c r="CD538" s="95">
        <v>0</v>
      </c>
      <c r="CE538" s="95">
        <v>0</v>
      </c>
      <c r="CF538" s="95">
        <v>0</v>
      </c>
      <c r="CG538" s="95">
        <v>0</v>
      </c>
      <c r="CH538" s="95">
        <v>0</v>
      </c>
      <c r="CI538" s="95">
        <v>0</v>
      </c>
      <c r="CJ538" s="95">
        <v>0</v>
      </c>
      <c r="CK538" s="95">
        <v>0</v>
      </c>
      <c r="CL538" s="95">
        <v>0</v>
      </c>
      <c r="CM538" s="87" t="s">
        <v>594</v>
      </c>
      <c r="CN538" s="87" t="s">
        <v>595</v>
      </c>
      <c r="CO538" s="87" t="s">
        <v>1406</v>
      </c>
      <c r="CP538" s="87" t="s">
        <v>2250</v>
      </c>
      <c r="CQ538" s="87" t="s">
        <v>1423</v>
      </c>
      <c r="CR538" s="87" t="s">
        <v>2404</v>
      </c>
      <c r="CS538" s="87">
        <v>10</v>
      </c>
      <c r="CT538" s="87" t="s">
        <v>1384</v>
      </c>
      <c r="CY538" s="87">
        <v>138</v>
      </c>
    </row>
    <row r="539" spans="1:103" ht="13.2" customHeight="1" x14ac:dyDescent="0.25">
      <c r="A539" s="93" t="s">
        <v>596</v>
      </c>
      <c r="B539" s="94" t="s">
        <v>597</v>
      </c>
      <c r="C539" s="95">
        <v>4938748.82</v>
      </c>
      <c r="D539" s="95">
        <v>0</v>
      </c>
      <c r="E539" s="95">
        <v>44825.61</v>
      </c>
      <c r="F539" s="95">
        <v>48721.83</v>
      </c>
      <c r="G539" s="95">
        <v>0</v>
      </c>
      <c r="H539" s="95">
        <v>43504.82</v>
      </c>
      <c r="I539" s="95">
        <v>7456.8</v>
      </c>
      <c r="J539" s="95">
        <v>0</v>
      </c>
      <c r="K539" s="95">
        <v>26017.05</v>
      </c>
      <c r="L539" s="95">
        <v>0</v>
      </c>
      <c r="M539" s="95">
        <v>58053.27</v>
      </c>
      <c r="N539" s="95">
        <v>0</v>
      </c>
      <c r="O539" s="95">
        <v>1726073.54</v>
      </c>
      <c r="P539" s="95">
        <v>0</v>
      </c>
      <c r="Q539" s="95">
        <v>0</v>
      </c>
      <c r="R539" s="95">
        <v>0</v>
      </c>
      <c r="S539" s="95">
        <v>0</v>
      </c>
      <c r="T539" s="95">
        <v>0</v>
      </c>
      <c r="U539" s="95">
        <v>0</v>
      </c>
      <c r="V539" s="95">
        <v>0</v>
      </c>
      <c r="W539" s="95">
        <v>5510937.29</v>
      </c>
      <c r="X539" s="95">
        <v>8475.69</v>
      </c>
      <c r="Y539" s="95">
        <v>20308.98</v>
      </c>
      <c r="Z539" s="95">
        <v>0</v>
      </c>
      <c r="AA539" s="95">
        <v>0</v>
      </c>
      <c r="AB539" s="95">
        <v>12116.73</v>
      </c>
      <c r="AC539" s="95">
        <v>3781.8</v>
      </c>
      <c r="AD539" s="95">
        <v>60656.34</v>
      </c>
      <c r="AE539" s="95">
        <v>20149.169999999998</v>
      </c>
      <c r="AF539" s="95">
        <v>0</v>
      </c>
      <c r="AG539" s="95">
        <v>3938.76</v>
      </c>
      <c r="AH539" s="95">
        <v>12219.99</v>
      </c>
      <c r="AI539" s="95">
        <v>6296.34</v>
      </c>
      <c r="AJ539" s="95">
        <v>0</v>
      </c>
      <c r="AK539" s="95">
        <v>9229672.1199999992</v>
      </c>
      <c r="AL539" s="95">
        <v>24352.47</v>
      </c>
      <c r="AM539" s="95">
        <v>0</v>
      </c>
      <c r="AN539" s="95">
        <v>23005.5</v>
      </c>
      <c r="AO539" s="95">
        <v>50987.17</v>
      </c>
      <c r="AP539" s="95">
        <v>28116.959999999999</v>
      </c>
      <c r="AQ539" s="95">
        <v>0</v>
      </c>
      <c r="AR539" s="95">
        <v>2918223.77</v>
      </c>
      <c r="AS539" s="95">
        <v>14818.65</v>
      </c>
      <c r="AT539" s="95">
        <v>20717.28</v>
      </c>
      <c r="AU539" s="95">
        <v>44046.51</v>
      </c>
      <c r="AV539" s="95">
        <v>15263.9</v>
      </c>
      <c r="AW539" s="95">
        <v>32768.04</v>
      </c>
      <c r="AX539" s="95">
        <v>22112.35</v>
      </c>
      <c r="AY539" s="95">
        <v>13449.9</v>
      </c>
      <c r="AZ539" s="95">
        <v>8200.77</v>
      </c>
      <c r="BA539" s="95">
        <v>177921.36</v>
      </c>
      <c r="BB539" s="95">
        <v>13596.69</v>
      </c>
      <c r="BC539" s="95">
        <v>3468398.42</v>
      </c>
      <c r="BD539" s="95">
        <v>23831.13</v>
      </c>
      <c r="BE539" s="95">
        <v>28974.51</v>
      </c>
      <c r="BF539" s="95">
        <v>12456.48</v>
      </c>
      <c r="BG539" s="95">
        <v>69515.25</v>
      </c>
      <c r="BH539" s="95">
        <v>0</v>
      </c>
      <c r="BI539" s="95">
        <v>0</v>
      </c>
      <c r="BJ539" s="95">
        <v>0</v>
      </c>
      <c r="BK539" s="95">
        <v>0</v>
      </c>
      <c r="BL539" s="95">
        <v>1285232.8899999999</v>
      </c>
      <c r="BM539" s="95">
        <v>29616</v>
      </c>
      <c r="BN539" s="95">
        <v>12673.03</v>
      </c>
      <c r="BO539" s="95">
        <v>0</v>
      </c>
      <c r="BP539" s="95">
        <v>5867.52</v>
      </c>
      <c r="BQ539" s="95">
        <v>0</v>
      </c>
      <c r="BR539" s="95">
        <v>13911981.300000001</v>
      </c>
      <c r="BS539" s="95">
        <v>67882.559999999998</v>
      </c>
      <c r="BT539" s="95">
        <v>0</v>
      </c>
      <c r="BU539" s="95">
        <v>3457633.52</v>
      </c>
      <c r="BV539" s="95">
        <v>0</v>
      </c>
      <c r="BW539" s="95">
        <v>0</v>
      </c>
      <c r="BX539" s="95">
        <v>46077.27</v>
      </c>
      <c r="BY539" s="95">
        <v>16878</v>
      </c>
      <c r="BZ539" s="95">
        <v>33504.21</v>
      </c>
      <c r="CA539" s="95">
        <v>11791.14</v>
      </c>
      <c r="CB539" s="95">
        <v>59205.36</v>
      </c>
      <c r="CC539" s="95">
        <v>9514.86</v>
      </c>
      <c r="CD539" s="95">
        <v>16319.04</v>
      </c>
      <c r="CE539" s="95">
        <v>139802.20000000001</v>
      </c>
      <c r="CF539" s="95">
        <v>0</v>
      </c>
      <c r="CG539" s="95">
        <v>6366.31</v>
      </c>
      <c r="CH539" s="95">
        <v>0</v>
      </c>
      <c r="CI539" s="95">
        <v>0</v>
      </c>
      <c r="CJ539" s="95">
        <v>82914.97</v>
      </c>
      <c r="CK539" s="95">
        <v>0</v>
      </c>
      <c r="CL539" s="95">
        <v>6735.12</v>
      </c>
      <c r="CM539" s="87" t="s">
        <v>596</v>
      </c>
      <c r="CN539" s="87" t="s">
        <v>597</v>
      </c>
      <c r="CO539" s="87" t="s">
        <v>1383</v>
      </c>
      <c r="CP539" s="87" t="s">
        <v>2243</v>
      </c>
      <c r="CQ539" s="87" t="s">
        <v>1382</v>
      </c>
      <c r="CR539" s="87" t="s">
        <v>2243</v>
      </c>
      <c r="CS539" s="87">
        <v>12</v>
      </c>
      <c r="CT539" s="87" t="s">
        <v>1382</v>
      </c>
      <c r="CY539" s="87">
        <v>139</v>
      </c>
    </row>
    <row r="540" spans="1:103" ht="13.2" customHeight="1" x14ac:dyDescent="0.25">
      <c r="A540" s="93" t="s">
        <v>598</v>
      </c>
      <c r="B540" s="94" t="s">
        <v>599</v>
      </c>
      <c r="C540" s="95">
        <v>0</v>
      </c>
      <c r="D540" s="95">
        <v>0</v>
      </c>
      <c r="E540" s="95">
        <v>0</v>
      </c>
      <c r="F540" s="95">
        <v>0</v>
      </c>
      <c r="G540" s="95">
        <v>0</v>
      </c>
      <c r="H540" s="95">
        <v>0</v>
      </c>
      <c r="I540" s="95">
        <v>0</v>
      </c>
      <c r="J540" s="95">
        <v>0</v>
      </c>
      <c r="K540" s="95">
        <v>0</v>
      </c>
      <c r="L540" s="95">
        <v>0</v>
      </c>
      <c r="M540" s="95">
        <v>0</v>
      </c>
      <c r="N540" s="95">
        <v>0</v>
      </c>
      <c r="O540" s="95">
        <v>0</v>
      </c>
      <c r="P540" s="95">
        <v>0</v>
      </c>
      <c r="Q540" s="95">
        <v>0</v>
      </c>
      <c r="R540" s="95">
        <v>0</v>
      </c>
      <c r="S540" s="95">
        <v>0</v>
      </c>
      <c r="T540" s="95">
        <v>0</v>
      </c>
      <c r="U540" s="95">
        <v>0</v>
      </c>
      <c r="V540" s="95">
        <v>0</v>
      </c>
      <c r="W540" s="95">
        <v>0</v>
      </c>
      <c r="X540" s="95">
        <v>0</v>
      </c>
      <c r="Y540" s="95">
        <v>0</v>
      </c>
      <c r="Z540" s="95">
        <v>0</v>
      </c>
      <c r="AA540" s="95">
        <v>0</v>
      </c>
      <c r="AB540" s="95">
        <v>0</v>
      </c>
      <c r="AC540" s="95">
        <v>0</v>
      </c>
      <c r="AD540" s="95">
        <v>0</v>
      </c>
      <c r="AE540" s="95">
        <v>0</v>
      </c>
      <c r="AF540" s="95">
        <v>0</v>
      </c>
      <c r="AG540" s="95">
        <v>0</v>
      </c>
      <c r="AH540" s="95">
        <v>0</v>
      </c>
      <c r="AI540" s="95">
        <v>0</v>
      </c>
      <c r="AJ540" s="95">
        <v>0</v>
      </c>
      <c r="AK540" s="95">
        <v>19900</v>
      </c>
      <c r="AL540" s="95">
        <v>0</v>
      </c>
      <c r="AM540" s="95">
        <v>0</v>
      </c>
      <c r="AN540" s="95">
        <v>0</v>
      </c>
      <c r="AO540" s="95">
        <v>0</v>
      </c>
      <c r="AP540" s="95">
        <v>0</v>
      </c>
      <c r="AQ540" s="95">
        <v>0</v>
      </c>
      <c r="AR540" s="95">
        <v>0</v>
      </c>
      <c r="AS540" s="95">
        <v>0</v>
      </c>
      <c r="AT540" s="95">
        <v>0</v>
      </c>
      <c r="AU540" s="95">
        <v>0</v>
      </c>
      <c r="AV540" s="95">
        <v>0</v>
      </c>
      <c r="AW540" s="95">
        <v>0</v>
      </c>
      <c r="AX540" s="95">
        <v>0</v>
      </c>
      <c r="AY540" s="95">
        <v>0</v>
      </c>
      <c r="AZ540" s="95">
        <v>0</v>
      </c>
      <c r="BA540" s="95">
        <v>6750</v>
      </c>
      <c r="BB540" s="95">
        <v>0</v>
      </c>
      <c r="BC540" s="95">
        <v>0</v>
      </c>
      <c r="BD540" s="95">
        <v>0</v>
      </c>
      <c r="BE540" s="95">
        <v>0</v>
      </c>
      <c r="BF540" s="95">
        <v>0</v>
      </c>
      <c r="BG540" s="95">
        <v>0</v>
      </c>
      <c r="BH540" s="95">
        <v>0</v>
      </c>
      <c r="BI540" s="95">
        <v>0</v>
      </c>
      <c r="BJ540" s="95">
        <v>0</v>
      </c>
      <c r="BK540" s="95">
        <v>0</v>
      </c>
      <c r="BL540" s="95">
        <v>0</v>
      </c>
      <c r="BM540" s="95">
        <v>0</v>
      </c>
      <c r="BN540" s="95">
        <v>0</v>
      </c>
      <c r="BO540" s="95">
        <v>0</v>
      </c>
      <c r="BP540" s="95">
        <v>0</v>
      </c>
      <c r="BQ540" s="95">
        <v>0</v>
      </c>
      <c r="BR540" s="121">
        <v>0</v>
      </c>
      <c r="BS540" s="95">
        <v>0</v>
      </c>
      <c r="BT540" s="121">
        <v>0</v>
      </c>
      <c r="BU540" s="121">
        <v>0</v>
      </c>
      <c r="BV540" s="121">
        <v>0</v>
      </c>
      <c r="BW540" s="121">
        <v>0</v>
      </c>
      <c r="BX540" s="121">
        <v>0</v>
      </c>
      <c r="BY540" s="121">
        <v>0</v>
      </c>
      <c r="BZ540" s="95">
        <v>0</v>
      </c>
      <c r="CA540" s="121">
        <v>0</v>
      </c>
      <c r="CB540" s="121">
        <v>0</v>
      </c>
      <c r="CC540" s="121">
        <v>0</v>
      </c>
      <c r="CD540" s="121">
        <v>0</v>
      </c>
      <c r="CE540" s="121">
        <v>0</v>
      </c>
      <c r="CF540" s="121">
        <v>0</v>
      </c>
      <c r="CG540" s="121">
        <v>0</v>
      </c>
      <c r="CH540" s="95">
        <v>0</v>
      </c>
      <c r="CI540" s="121">
        <v>0</v>
      </c>
      <c r="CJ540" s="121">
        <v>0</v>
      </c>
      <c r="CK540" s="95">
        <v>0</v>
      </c>
      <c r="CL540" s="121">
        <v>0</v>
      </c>
      <c r="CM540" s="87" t="s">
        <v>598</v>
      </c>
      <c r="CN540" s="87" t="s">
        <v>599</v>
      </c>
      <c r="CO540" s="87" t="s">
        <v>1383</v>
      </c>
      <c r="CP540" s="87" t="s">
        <v>2243</v>
      </c>
      <c r="CQ540" s="87" t="s">
        <v>1382</v>
      </c>
      <c r="CR540" s="87" t="s">
        <v>2243</v>
      </c>
      <c r="CS540" s="87">
        <v>12</v>
      </c>
      <c r="CT540" s="87" t="s">
        <v>1382</v>
      </c>
      <c r="CY540" s="87">
        <v>140</v>
      </c>
    </row>
    <row r="541" spans="1:103" ht="13.2" customHeight="1" x14ac:dyDescent="0.25">
      <c r="A541" s="93" t="s">
        <v>1146</v>
      </c>
      <c r="B541" s="94" t="s">
        <v>1147</v>
      </c>
      <c r="C541" s="95">
        <v>0</v>
      </c>
      <c r="D541" s="95">
        <v>0</v>
      </c>
      <c r="E541" s="95">
        <v>0</v>
      </c>
      <c r="F541" s="95">
        <v>0</v>
      </c>
      <c r="G541" s="95">
        <v>0</v>
      </c>
      <c r="H541" s="95">
        <v>0</v>
      </c>
      <c r="I541" s="95">
        <v>0</v>
      </c>
      <c r="J541" s="95">
        <v>0</v>
      </c>
      <c r="K541" s="95">
        <v>0</v>
      </c>
      <c r="L541" s="95">
        <v>0</v>
      </c>
      <c r="M541" s="95">
        <v>0</v>
      </c>
      <c r="N541" s="95">
        <v>0</v>
      </c>
      <c r="O541" s="95">
        <v>0</v>
      </c>
      <c r="P541" s="95">
        <v>0</v>
      </c>
      <c r="Q541" s="95">
        <v>0</v>
      </c>
      <c r="R541" s="95">
        <v>0</v>
      </c>
      <c r="S541" s="95">
        <v>0</v>
      </c>
      <c r="T541" s="95">
        <v>0</v>
      </c>
      <c r="U541" s="95">
        <v>0</v>
      </c>
      <c r="V541" s="95">
        <v>0</v>
      </c>
      <c r="W541" s="95">
        <v>0</v>
      </c>
      <c r="X541" s="95">
        <v>0</v>
      </c>
      <c r="Y541" s="95">
        <v>0</v>
      </c>
      <c r="Z541" s="95">
        <v>0</v>
      </c>
      <c r="AA541" s="95">
        <v>0</v>
      </c>
      <c r="AB541" s="95">
        <v>0</v>
      </c>
      <c r="AC541" s="95">
        <v>0</v>
      </c>
      <c r="AD541" s="95">
        <v>0</v>
      </c>
      <c r="AE541" s="95">
        <v>0</v>
      </c>
      <c r="AF541" s="95">
        <v>0</v>
      </c>
      <c r="AG541" s="95">
        <v>0</v>
      </c>
      <c r="AH541" s="95">
        <v>0</v>
      </c>
      <c r="AI541" s="95">
        <v>0</v>
      </c>
      <c r="AJ541" s="95">
        <v>0</v>
      </c>
      <c r="AK541" s="95">
        <v>0</v>
      </c>
      <c r="AL541" s="95">
        <v>0</v>
      </c>
      <c r="AM541" s="95">
        <v>0</v>
      </c>
      <c r="AN541" s="95">
        <v>0</v>
      </c>
      <c r="AO541" s="95">
        <v>0</v>
      </c>
      <c r="AP541" s="95">
        <v>0</v>
      </c>
      <c r="AQ541" s="95">
        <v>0</v>
      </c>
      <c r="AR541" s="95">
        <v>0</v>
      </c>
      <c r="AS541" s="95">
        <v>0</v>
      </c>
      <c r="AT541" s="95">
        <v>0</v>
      </c>
      <c r="AU541" s="95">
        <v>0</v>
      </c>
      <c r="AV541" s="95">
        <v>0</v>
      </c>
      <c r="AW541" s="95">
        <v>0</v>
      </c>
      <c r="AX541" s="95">
        <v>0</v>
      </c>
      <c r="AY541" s="95">
        <v>0</v>
      </c>
      <c r="AZ541" s="95">
        <v>0</v>
      </c>
      <c r="BA541" s="95">
        <v>0</v>
      </c>
      <c r="BB541" s="95">
        <v>0</v>
      </c>
      <c r="BC541" s="95">
        <v>0</v>
      </c>
      <c r="BD541" s="95">
        <v>0</v>
      </c>
      <c r="BE541" s="95">
        <v>0</v>
      </c>
      <c r="BF541" s="95">
        <v>0</v>
      </c>
      <c r="BG541" s="95">
        <v>0</v>
      </c>
      <c r="BH541" s="95">
        <v>0</v>
      </c>
      <c r="BI541" s="95">
        <v>0</v>
      </c>
      <c r="BJ541" s="95">
        <v>0</v>
      </c>
      <c r="BK541" s="95">
        <v>0</v>
      </c>
      <c r="BL541" s="95">
        <v>0</v>
      </c>
      <c r="BM541" s="95">
        <v>0</v>
      </c>
      <c r="BN541" s="95">
        <v>0</v>
      </c>
      <c r="BO541" s="95">
        <v>0</v>
      </c>
      <c r="BP541" s="95">
        <v>0</v>
      </c>
      <c r="BQ541" s="95">
        <v>0</v>
      </c>
      <c r="BR541" s="121">
        <v>0</v>
      </c>
      <c r="BS541" s="121">
        <v>0</v>
      </c>
      <c r="BT541" s="121">
        <v>0</v>
      </c>
      <c r="BU541" s="121">
        <v>0</v>
      </c>
      <c r="BV541" s="121">
        <v>0</v>
      </c>
      <c r="BW541" s="121">
        <v>0</v>
      </c>
      <c r="BX541" s="121">
        <v>0</v>
      </c>
      <c r="BY541" s="121">
        <v>0</v>
      </c>
      <c r="BZ541" s="121">
        <v>0</v>
      </c>
      <c r="CA541" s="121">
        <v>0</v>
      </c>
      <c r="CB541" s="121">
        <v>0</v>
      </c>
      <c r="CC541" s="121">
        <v>0</v>
      </c>
      <c r="CD541" s="121">
        <v>0</v>
      </c>
      <c r="CE541" s="121">
        <v>0</v>
      </c>
      <c r="CF541" s="121">
        <v>0</v>
      </c>
      <c r="CG541" s="121">
        <v>0</v>
      </c>
      <c r="CH541" s="95">
        <v>0</v>
      </c>
      <c r="CI541" s="121">
        <v>0</v>
      </c>
      <c r="CJ541" s="121">
        <v>0</v>
      </c>
      <c r="CK541" s="121">
        <v>0</v>
      </c>
      <c r="CL541" s="121">
        <v>0</v>
      </c>
      <c r="CM541" s="87" t="s">
        <v>1146</v>
      </c>
      <c r="CN541" s="87" t="s">
        <v>1147</v>
      </c>
      <c r="CO541" s="87" t="s">
        <v>1383</v>
      </c>
      <c r="CP541" s="87" t="s">
        <v>2243</v>
      </c>
      <c r="CQ541" s="87" t="s">
        <v>1382</v>
      </c>
      <c r="CR541" s="87" t="s">
        <v>2243</v>
      </c>
      <c r="CS541" s="87">
        <v>33</v>
      </c>
      <c r="CT541" s="87" t="s">
        <v>1419</v>
      </c>
      <c r="CY541" s="87">
        <v>141</v>
      </c>
    </row>
    <row r="542" spans="1:103" ht="13.2" customHeight="1" x14ac:dyDescent="0.25">
      <c r="A542" s="93" t="s">
        <v>600</v>
      </c>
      <c r="B542" s="94" t="s">
        <v>601</v>
      </c>
      <c r="C542" s="95">
        <v>3382464.49</v>
      </c>
      <c r="D542" s="95">
        <v>379305</v>
      </c>
      <c r="E542" s="95">
        <v>434164.7</v>
      </c>
      <c r="F542" s="95">
        <v>470135.22</v>
      </c>
      <c r="G542" s="95">
        <v>287956.90000000002</v>
      </c>
      <c r="H542" s="95">
        <v>430913.48</v>
      </c>
      <c r="I542" s="95">
        <v>630044.67000000004</v>
      </c>
      <c r="J542" s="95">
        <v>612131.9</v>
      </c>
      <c r="K542" s="95">
        <v>379634.7</v>
      </c>
      <c r="L542" s="95">
        <v>391767.45</v>
      </c>
      <c r="M542" s="95">
        <v>856824</v>
      </c>
      <c r="N542" s="95">
        <v>98982</v>
      </c>
      <c r="O542" s="95">
        <v>2527136.2000000002</v>
      </c>
      <c r="P542" s="95">
        <v>344269.9</v>
      </c>
      <c r="Q542" s="95">
        <v>366678.32</v>
      </c>
      <c r="R542" s="95">
        <v>639886.15</v>
      </c>
      <c r="S542" s="95">
        <v>407456.91</v>
      </c>
      <c r="T542" s="95">
        <v>323519.90000000002</v>
      </c>
      <c r="U542" s="95">
        <v>353552.2</v>
      </c>
      <c r="V542" s="95">
        <v>208715.77</v>
      </c>
      <c r="W542" s="95">
        <v>3595010.92</v>
      </c>
      <c r="X542" s="95">
        <v>264605.09999999998</v>
      </c>
      <c r="Y542" s="95">
        <v>404317.6</v>
      </c>
      <c r="Z542" s="95">
        <v>329638.5</v>
      </c>
      <c r="AA542" s="95">
        <v>180189.6</v>
      </c>
      <c r="AB542" s="95">
        <v>222013.8</v>
      </c>
      <c r="AC542" s="95">
        <v>1246930.8</v>
      </c>
      <c r="AD542" s="95">
        <v>778133.74</v>
      </c>
      <c r="AE542" s="95">
        <v>294473.40000000002</v>
      </c>
      <c r="AF542" s="95">
        <v>293431.09999999998</v>
      </c>
      <c r="AG542" s="95">
        <v>368680.1</v>
      </c>
      <c r="AH542" s="95">
        <v>551402.4</v>
      </c>
      <c r="AI542" s="95">
        <v>276341.5</v>
      </c>
      <c r="AJ542" s="95">
        <v>158874</v>
      </c>
      <c r="AK542" s="95">
        <v>5921148.8700000001</v>
      </c>
      <c r="AL542" s="95">
        <v>402604.19</v>
      </c>
      <c r="AM542" s="95">
        <v>320131.58</v>
      </c>
      <c r="AN542" s="95">
        <v>597192.55000000005</v>
      </c>
      <c r="AO542" s="95">
        <v>603940</v>
      </c>
      <c r="AP542" s="95">
        <v>348338.2</v>
      </c>
      <c r="AQ542" s="95">
        <v>207180.2</v>
      </c>
      <c r="AR542" s="95">
        <v>1829125.25</v>
      </c>
      <c r="AS542" s="95">
        <v>350192.25</v>
      </c>
      <c r="AT542" s="95">
        <v>509156.71</v>
      </c>
      <c r="AU542" s="95">
        <v>648393.80000000005</v>
      </c>
      <c r="AV542" s="95">
        <v>305489.7</v>
      </c>
      <c r="AW542" s="95">
        <v>242600.09</v>
      </c>
      <c r="AX542" s="95">
        <v>484247.86</v>
      </c>
      <c r="AY542" s="95">
        <v>279443.77</v>
      </c>
      <c r="AZ542" s="95">
        <v>324716.88</v>
      </c>
      <c r="BA542" s="95">
        <v>1625918.58</v>
      </c>
      <c r="BB542" s="95">
        <v>327831.49</v>
      </c>
      <c r="BC542" s="95">
        <v>5091552.92</v>
      </c>
      <c r="BD542" s="95">
        <v>847702.4</v>
      </c>
      <c r="BE542" s="95">
        <v>325619.75</v>
      </c>
      <c r="BF542" s="95">
        <v>322901.2</v>
      </c>
      <c r="BG542" s="95">
        <v>1668505.58</v>
      </c>
      <c r="BH542" s="95">
        <v>270231.09999999998</v>
      </c>
      <c r="BI542" s="95">
        <v>170115</v>
      </c>
      <c r="BJ542" s="95">
        <v>213951.63</v>
      </c>
      <c r="BK542" s="95">
        <v>178940.58</v>
      </c>
      <c r="BL542" s="95">
        <v>2576716.27</v>
      </c>
      <c r="BM542" s="95">
        <v>589389</v>
      </c>
      <c r="BN542" s="95">
        <v>465272.07</v>
      </c>
      <c r="BO542" s="95">
        <v>676966.2</v>
      </c>
      <c r="BP542" s="95">
        <v>465991.5</v>
      </c>
      <c r="BQ542" s="95">
        <v>318258</v>
      </c>
      <c r="BR542" s="121">
        <v>9567648.1400000006</v>
      </c>
      <c r="BS542" s="121">
        <v>523200.98</v>
      </c>
      <c r="BT542" s="121">
        <v>483223.9</v>
      </c>
      <c r="BU542" s="121">
        <v>2827173.73</v>
      </c>
      <c r="BV542" s="121">
        <v>150851.5</v>
      </c>
      <c r="BW542" s="121">
        <v>391187.73</v>
      </c>
      <c r="BX542" s="121">
        <v>915550.79</v>
      </c>
      <c r="BY542" s="121">
        <v>341845.35</v>
      </c>
      <c r="BZ542" s="121">
        <v>292091.49</v>
      </c>
      <c r="CA542" s="121">
        <v>428778.35</v>
      </c>
      <c r="CB542" s="121">
        <v>556188.24</v>
      </c>
      <c r="CC542" s="121">
        <v>830350.5</v>
      </c>
      <c r="CD542" s="121">
        <v>571995.18000000005</v>
      </c>
      <c r="CE542" s="121">
        <v>693880.12</v>
      </c>
      <c r="CF542" s="121">
        <v>240720.27</v>
      </c>
      <c r="CG542" s="121">
        <v>254092.2</v>
      </c>
      <c r="CH542" s="121">
        <v>208089.13</v>
      </c>
      <c r="CI542" s="121">
        <v>281499.69</v>
      </c>
      <c r="CJ542" s="121">
        <v>909714.73</v>
      </c>
      <c r="CK542" s="121">
        <v>134858.6</v>
      </c>
      <c r="CL542" s="121">
        <v>148357.56</v>
      </c>
      <c r="CM542" s="87" t="s">
        <v>600</v>
      </c>
      <c r="CN542" s="87" t="s">
        <v>601</v>
      </c>
      <c r="CO542" s="87" t="s">
        <v>1383</v>
      </c>
      <c r="CP542" s="87" t="s">
        <v>2243</v>
      </c>
      <c r="CQ542" s="87" t="s">
        <v>1382</v>
      </c>
      <c r="CR542" s="87" t="s">
        <v>2243</v>
      </c>
      <c r="CS542" s="87">
        <v>33</v>
      </c>
      <c r="CT542" s="87" t="s">
        <v>1419</v>
      </c>
      <c r="CY542" s="87">
        <v>142</v>
      </c>
    </row>
    <row r="543" spans="1:103" ht="13.2" customHeight="1" x14ac:dyDescent="0.25">
      <c r="A543" s="93" t="s">
        <v>1148</v>
      </c>
      <c r="B543" s="94" t="s">
        <v>1149</v>
      </c>
      <c r="C543" s="95">
        <v>0</v>
      </c>
      <c r="D543" s="95">
        <v>0</v>
      </c>
      <c r="E543" s="95">
        <v>0</v>
      </c>
      <c r="F543" s="95">
        <v>0</v>
      </c>
      <c r="G543" s="95">
        <v>0</v>
      </c>
      <c r="H543" s="95">
        <v>0</v>
      </c>
      <c r="I543" s="95">
        <v>0</v>
      </c>
      <c r="J543" s="95">
        <v>0</v>
      </c>
      <c r="K543" s="95">
        <v>0</v>
      </c>
      <c r="L543" s="95">
        <v>0</v>
      </c>
      <c r="M543" s="95">
        <v>0</v>
      </c>
      <c r="N543" s="95">
        <v>0</v>
      </c>
      <c r="O543" s="95">
        <v>11131959.24</v>
      </c>
      <c r="P543" s="95">
        <v>0</v>
      </c>
      <c r="Q543" s="95">
        <v>0</v>
      </c>
      <c r="R543" s="95">
        <v>0</v>
      </c>
      <c r="S543" s="95">
        <v>0</v>
      </c>
      <c r="T543" s="95">
        <v>0</v>
      </c>
      <c r="U543" s="95">
        <v>0</v>
      </c>
      <c r="V543" s="95">
        <v>0</v>
      </c>
      <c r="W543" s="95">
        <v>125564</v>
      </c>
      <c r="X543" s="95">
        <v>0</v>
      </c>
      <c r="Y543" s="95">
        <v>0</v>
      </c>
      <c r="Z543" s="95">
        <v>0</v>
      </c>
      <c r="AA543" s="95">
        <v>0</v>
      </c>
      <c r="AB543" s="95">
        <v>0</v>
      </c>
      <c r="AC543" s="95">
        <v>0</v>
      </c>
      <c r="AD543" s="95">
        <v>0</v>
      </c>
      <c r="AE543" s="95">
        <v>0</v>
      </c>
      <c r="AF543" s="95">
        <v>0</v>
      </c>
      <c r="AG543" s="95">
        <v>0</v>
      </c>
      <c r="AH543" s="95">
        <v>0</v>
      </c>
      <c r="AI543" s="95">
        <v>0</v>
      </c>
      <c r="AJ543" s="95">
        <v>0</v>
      </c>
      <c r="AK543" s="95">
        <v>2112642</v>
      </c>
      <c r="AL543" s="95">
        <v>0</v>
      </c>
      <c r="AM543" s="95">
        <v>0</v>
      </c>
      <c r="AN543" s="95">
        <v>0</v>
      </c>
      <c r="AO543" s="95">
        <v>0</v>
      </c>
      <c r="AP543" s="95">
        <v>0</v>
      </c>
      <c r="AQ543" s="95">
        <v>0</v>
      </c>
      <c r="AR543" s="95">
        <v>1550788</v>
      </c>
      <c r="AS543" s="95">
        <v>0</v>
      </c>
      <c r="AT543" s="95">
        <v>0</v>
      </c>
      <c r="AU543" s="95">
        <v>0</v>
      </c>
      <c r="AV543" s="95">
        <v>0</v>
      </c>
      <c r="AW543" s="95">
        <v>0</v>
      </c>
      <c r="AX543" s="95">
        <v>0</v>
      </c>
      <c r="AY543" s="95">
        <v>0</v>
      </c>
      <c r="AZ543" s="95">
        <v>0</v>
      </c>
      <c r="BA543" s="95">
        <v>0</v>
      </c>
      <c r="BB543" s="95">
        <v>0</v>
      </c>
      <c r="BC543" s="95">
        <v>0</v>
      </c>
      <c r="BD543" s="95">
        <v>0</v>
      </c>
      <c r="BE543" s="95">
        <v>0</v>
      </c>
      <c r="BF543" s="95">
        <v>0</v>
      </c>
      <c r="BG543" s="95">
        <v>0</v>
      </c>
      <c r="BH543" s="95">
        <v>0</v>
      </c>
      <c r="BI543" s="95">
        <v>0</v>
      </c>
      <c r="BJ543" s="95">
        <v>0</v>
      </c>
      <c r="BK543" s="95">
        <v>0</v>
      </c>
      <c r="BL543" s="95">
        <v>590638</v>
      </c>
      <c r="BM543" s="95">
        <v>0</v>
      </c>
      <c r="BN543" s="95">
        <v>0</v>
      </c>
      <c r="BO543" s="95">
        <v>0</v>
      </c>
      <c r="BP543" s="95">
        <v>0</v>
      </c>
      <c r="BQ543" s="95">
        <v>0</v>
      </c>
      <c r="BR543" s="121">
        <v>5935255</v>
      </c>
      <c r="BS543" s="121">
        <v>0</v>
      </c>
      <c r="BT543" s="121">
        <v>0</v>
      </c>
      <c r="BU543" s="121">
        <v>0</v>
      </c>
      <c r="BV543" s="95">
        <v>0</v>
      </c>
      <c r="BW543" s="121">
        <v>0</v>
      </c>
      <c r="BX543" s="121">
        <v>0</v>
      </c>
      <c r="BY543" s="121">
        <v>0</v>
      </c>
      <c r="BZ543" s="121">
        <v>0</v>
      </c>
      <c r="CA543" s="121">
        <v>0</v>
      </c>
      <c r="CB543" s="121">
        <v>0</v>
      </c>
      <c r="CC543" s="121">
        <v>0</v>
      </c>
      <c r="CD543" s="121">
        <v>0</v>
      </c>
      <c r="CE543" s="121">
        <v>0</v>
      </c>
      <c r="CF543" s="121">
        <v>0</v>
      </c>
      <c r="CG543" s="121">
        <v>0</v>
      </c>
      <c r="CH543" s="121">
        <v>0</v>
      </c>
      <c r="CI543" s="121">
        <v>0</v>
      </c>
      <c r="CJ543" s="121">
        <v>0</v>
      </c>
      <c r="CK543" s="121">
        <v>0</v>
      </c>
      <c r="CL543" s="121">
        <v>0</v>
      </c>
      <c r="CM543" s="87" t="s">
        <v>1148</v>
      </c>
      <c r="CN543" s="87" t="s">
        <v>1149</v>
      </c>
      <c r="CO543" s="87" t="s">
        <v>1383</v>
      </c>
      <c r="CP543" s="87" t="s">
        <v>2243</v>
      </c>
      <c r="CQ543" s="87" t="s">
        <v>1382</v>
      </c>
      <c r="CR543" s="87" t="s">
        <v>2243</v>
      </c>
      <c r="CS543" s="87">
        <v>12</v>
      </c>
      <c r="CT543" s="87" t="s">
        <v>1382</v>
      </c>
      <c r="CY543" s="87">
        <v>143</v>
      </c>
    </row>
    <row r="544" spans="1:103" ht="13.2" customHeight="1" x14ac:dyDescent="0.25">
      <c r="A544" s="93" t="s">
        <v>1377</v>
      </c>
      <c r="B544" s="94" t="s">
        <v>1368</v>
      </c>
      <c r="C544" s="95">
        <v>0</v>
      </c>
      <c r="D544" s="95">
        <v>0</v>
      </c>
      <c r="E544" s="95">
        <v>0</v>
      </c>
      <c r="F544" s="95">
        <v>0</v>
      </c>
      <c r="G544" s="95">
        <v>0</v>
      </c>
      <c r="H544" s="95">
        <v>0</v>
      </c>
      <c r="I544" s="95">
        <v>0</v>
      </c>
      <c r="J544" s="95">
        <v>0</v>
      </c>
      <c r="K544" s="95">
        <v>0</v>
      </c>
      <c r="L544" s="95">
        <v>0</v>
      </c>
      <c r="M544" s="95">
        <v>0</v>
      </c>
      <c r="N544" s="95">
        <v>0</v>
      </c>
      <c r="O544" s="95">
        <v>0</v>
      </c>
      <c r="P544" s="95">
        <v>0</v>
      </c>
      <c r="Q544" s="95">
        <v>0</v>
      </c>
      <c r="R544" s="95">
        <v>0</v>
      </c>
      <c r="S544" s="95">
        <v>0</v>
      </c>
      <c r="T544" s="95">
        <v>0</v>
      </c>
      <c r="U544" s="95">
        <v>0</v>
      </c>
      <c r="V544" s="95">
        <v>0</v>
      </c>
      <c r="W544" s="95">
        <v>0</v>
      </c>
      <c r="X544" s="95">
        <v>0</v>
      </c>
      <c r="Y544" s="95">
        <v>0</v>
      </c>
      <c r="Z544" s="95">
        <v>0</v>
      </c>
      <c r="AA544" s="95">
        <v>0</v>
      </c>
      <c r="AB544" s="95">
        <v>0</v>
      </c>
      <c r="AC544" s="95">
        <v>0</v>
      </c>
      <c r="AD544" s="95">
        <v>0</v>
      </c>
      <c r="AE544" s="95">
        <v>0</v>
      </c>
      <c r="AF544" s="95">
        <v>0</v>
      </c>
      <c r="AG544" s="95">
        <v>0</v>
      </c>
      <c r="AH544" s="95">
        <v>0</v>
      </c>
      <c r="AI544" s="95">
        <v>0</v>
      </c>
      <c r="AJ544" s="95">
        <v>0</v>
      </c>
      <c r="AK544" s="95">
        <v>0</v>
      </c>
      <c r="AL544" s="95">
        <v>0</v>
      </c>
      <c r="AM544" s="95">
        <v>0</v>
      </c>
      <c r="AN544" s="95">
        <v>0</v>
      </c>
      <c r="AO544" s="95">
        <v>0</v>
      </c>
      <c r="AP544" s="95">
        <v>0</v>
      </c>
      <c r="AQ544" s="95">
        <v>0</v>
      </c>
      <c r="AR544" s="95">
        <v>0</v>
      </c>
      <c r="AS544" s="95">
        <v>0</v>
      </c>
      <c r="AT544" s="95">
        <v>0</v>
      </c>
      <c r="AU544" s="95">
        <v>0</v>
      </c>
      <c r="AV544" s="95">
        <v>0</v>
      </c>
      <c r="AW544" s="95">
        <v>0</v>
      </c>
      <c r="AX544" s="95">
        <v>0</v>
      </c>
      <c r="AY544" s="95">
        <v>0</v>
      </c>
      <c r="AZ544" s="95">
        <v>0</v>
      </c>
      <c r="BA544" s="95">
        <v>0</v>
      </c>
      <c r="BB544" s="95">
        <v>0</v>
      </c>
      <c r="BC544" s="95">
        <v>0</v>
      </c>
      <c r="BD544" s="95">
        <v>0</v>
      </c>
      <c r="BE544" s="95">
        <v>0</v>
      </c>
      <c r="BF544" s="95">
        <v>0</v>
      </c>
      <c r="BG544" s="95">
        <v>0</v>
      </c>
      <c r="BH544" s="95">
        <v>0</v>
      </c>
      <c r="BI544" s="95">
        <v>0</v>
      </c>
      <c r="BJ544" s="95">
        <v>0</v>
      </c>
      <c r="BK544" s="95">
        <v>0</v>
      </c>
      <c r="BL544" s="95">
        <v>0</v>
      </c>
      <c r="BM544" s="95">
        <v>0</v>
      </c>
      <c r="BN544" s="95">
        <v>0</v>
      </c>
      <c r="BO544" s="95">
        <v>0</v>
      </c>
      <c r="BP544" s="95">
        <v>0</v>
      </c>
      <c r="BQ544" s="95">
        <v>0</v>
      </c>
      <c r="BR544" s="95">
        <v>0</v>
      </c>
      <c r="BS544" s="95">
        <v>0</v>
      </c>
      <c r="BT544" s="95">
        <v>0</v>
      </c>
      <c r="BU544" s="95">
        <v>0</v>
      </c>
      <c r="BV544" s="95">
        <v>0</v>
      </c>
      <c r="BW544" s="95">
        <v>0</v>
      </c>
      <c r="BX544" s="95">
        <v>0</v>
      </c>
      <c r="BY544" s="95">
        <v>0</v>
      </c>
      <c r="BZ544" s="95">
        <v>0</v>
      </c>
      <c r="CA544" s="95">
        <v>0</v>
      </c>
      <c r="CB544" s="95">
        <v>0</v>
      </c>
      <c r="CC544" s="95">
        <v>0</v>
      </c>
      <c r="CD544" s="95">
        <v>0</v>
      </c>
      <c r="CE544" s="95">
        <v>0</v>
      </c>
      <c r="CF544" s="95">
        <v>0</v>
      </c>
      <c r="CG544" s="95">
        <v>0</v>
      </c>
      <c r="CH544" s="95">
        <v>0</v>
      </c>
      <c r="CI544" s="95">
        <v>0</v>
      </c>
      <c r="CJ544" s="95">
        <v>0</v>
      </c>
      <c r="CK544" s="95">
        <v>0</v>
      </c>
      <c r="CL544" s="95">
        <v>0</v>
      </c>
      <c r="CM544" s="87" t="s">
        <v>1377</v>
      </c>
      <c r="CN544" s="87" t="s">
        <v>1368</v>
      </c>
      <c r="CO544" s="87" t="s">
        <v>1420</v>
      </c>
      <c r="CP544" s="87" t="s">
        <v>2253</v>
      </c>
      <c r="CQ544" s="87" t="s">
        <v>2357</v>
      </c>
      <c r="CR544" s="87" t="s">
        <v>2253</v>
      </c>
      <c r="CS544" s="87">
        <v>12</v>
      </c>
      <c r="CT544" s="87" t="s">
        <v>1382</v>
      </c>
      <c r="CY544" s="87">
        <v>144</v>
      </c>
    </row>
    <row r="545" spans="1:103" ht="13.2" customHeight="1" x14ac:dyDescent="0.25">
      <c r="A545" s="93" t="s">
        <v>1150</v>
      </c>
      <c r="B545" s="94" t="s">
        <v>1151</v>
      </c>
      <c r="C545" s="95">
        <v>0</v>
      </c>
      <c r="D545" s="95">
        <v>0</v>
      </c>
      <c r="E545" s="95">
        <v>0</v>
      </c>
      <c r="F545" s="95">
        <v>0</v>
      </c>
      <c r="G545" s="95">
        <v>0</v>
      </c>
      <c r="H545" s="95">
        <v>0</v>
      </c>
      <c r="I545" s="95">
        <v>0</v>
      </c>
      <c r="J545" s="95">
        <v>0</v>
      </c>
      <c r="K545" s="95">
        <v>0</v>
      </c>
      <c r="L545" s="95">
        <v>0</v>
      </c>
      <c r="M545" s="95">
        <v>0</v>
      </c>
      <c r="N545" s="95">
        <v>0</v>
      </c>
      <c r="O545" s="95">
        <v>0</v>
      </c>
      <c r="P545" s="95">
        <v>0</v>
      </c>
      <c r="Q545" s="95">
        <v>0</v>
      </c>
      <c r="R545" s="95">
        <v>0</v>
      </c>
      <c r="S545" s="95">
        <v>0</v>
      </c>
      <c r="T545" s="95">
        <v>0</v>
      </c>
      <c r="U545" s="95">
        <v>0</v>
      </c>
      <c r="V545" s="95">
        <v>0</v>
      </c>
      <c r="W545" s="95">
        <v>0</v>
      </c>
      <c r="X545" s="95">
        <v>0</v>
      </c>
      <c r="Y545" s="95">
        <v>0</v>
      </c>
      <c r="Z545" s="95">
        <v>0</v>
      </c>
      <c r="AA545" s="95">
        <v>0</v>
      </c>
      <c r="AB545" s="95">
        <v>0</v>
      </c>
      <c r="AC545" s="95">
        <v>0</v>
      </c>
      <c r="AD545" s="95">
        <v>0</v>
      </c>
      <c r="AE545" s="95">
        <v>0</v>
      </c>
      <c r="AF545" s="95">
        <v>0</v>
      </c>
      <c r="AG545" s="95">
        <v>0</v>
      </c>
      <c r="AH545" s="95">
        <v>0</v>
      </c>
      <c r="AI545" s="95">
        <v>0</v>
      </c>
      <c r="AJ545" s="95">
        <v>0</v>
      </c>
      <c r="AK545" s="95">
        <v>0</v>
      </c>
      <c r="AL545" s="95">
        <v>0</v>
      </c>
      <c r="AM545" s="95">
        <v>0</v>
      </c>
      <c r="AN545" s="95">
        <v>0</v>
      </c>
      <c r="AO545" s="95">
        <v>0</v>
      </c>
      <c r="AP545" s="95">
        <v>0</v>
      </c>
      <c r="AQ545" s="95">
        <v>0</v>
      </c>
      <c r="AR545" s="95">
        <v>97000</v>
      </c>
      <c r="AS545" s="95">
        <v>0</v>
      </c>
      <c r="AT545" s="95">
        <v>0</v>
      </c>
      <c r="AU545" s="95">
        <v>0</v>
      </c>
      <c r="AV545" s="95">
        <v>0</v>
      </c>
      <c r="AW545" s="95">
        <v>0</v>
      </c>
      <c r="AX545" s="95">
        <v>0</v>
      </c>
      <c r="AY545" s="95">
        <v>0</v>
      </c>
      <c r="AZ545" s="95">
        <v>0</v>
      </c>
      <c r="BA545" s="95">
        <v>0</v>
      </c>
      <c r="BB545" s="95">
        <v>0</v>
      </c>
      <c r="BC545" s="95">
        <v>2150094.25</v>
      </c>
      <c r="BD545" s="95">
        <v>0</v>
      </c>
      <c r="BE545" s="95">
        <v>0</v>
      </c>
      <c r="BF545" s="95">
        <v>0</v>
      </c>
      <c r="BG545" s="95">
        <v>0</v>
      </c>
      <c r="BH545" s="95">
        <v>0</v>
      </c>
      <c r="BI545" s="95">
        <v>0</v>
      </c>
      <c r="BJ545" s="95">
        <v>0</v>
      </c>
      <c r="BK545" s="95">
        <v>0</v>
      </c>
      <c r="BL545" s="95">
        <v>960827</v>
      </c>
      <c r="BM545" s="95">
        <v>0</v>
      </c>
      <c r="BN545" s="95">
        <v>0</v>
      </c>
      <c r="BO545" s="95">
        <v>0</v>
      </c>
      <c r="BP545" s="95">
        <v>0</v>
      </c>
      <c r="BQ545" s="95">
        <v>0</v>
      </c>
      <c r="BR545" s="121">
        <v>0</v>
      </c>
      <c r="BS545" s="121">
        <v>0</v>
      </c>
      <c r="BT545" s="121">
        <v>0</v>
      </c>
      <c r="BU545" s="121">
        <v>0</v>
      </c>
      <c r="BV545" s="121">
        <v>0</v>
      </c>
      <c r="BW545" s="121">
        <v>0</v>
      </c>
      <c r="BX545" s="121">
        <v>0</v>
      </c>
      <c r="BY545" s="121">
        <v>0</v>
      </c>
      <c r="BZ545" s="121">
        <v>0</v>
      </c>
      <c r="CA545" s="121">
        <v>0</v>
      </c>
      <c r="CB545" s="121">
        <v>0</v>
      </c>
      <c r="CC545" s="121">
        <v>0</v>
      </c>
      <c r="CD545" s="121">
        <v>0</v>
      </c>
      <c r="CE545" s="121">
        <v>0</v>
      </c>
      <c r="CF545" s="121">
        <v>0</v>
      </c>
      <c r="CG545" s="121">
        <v>0</v>
      </c>
      <c r="CH545" s="121">
        <v>0</v>
      </c>
      <c r="CI545" s="121">
        <v>0</v>
      </c>
      <c r="CJ545" s="121">
        <v>0</v>
      </c>
      <c r="CK545" s="121">
        <v>0</v>
      </c>
      <c r="CL545" s="95">
        <v>0</v>
      </c>
      <c r="CM545" s="87" t="s">
        <v>1150</v>
      </c>
      <c r="CN545" s="87" t="s">
        <v>1151</v>
      </c>
      <c r="CO545" s="87" t="s">
        <v>1420</v>
      </c>
      <c r="CP545" s="87" t="s">
        <v>2253</v>
      </c>
      <c r="CQ545" s="87" t="s">
        <v>2357</v>
      </c>
      <c r="CR545" s="87" t="s">
        <v>2253</v>
      </c>
      <c r="CS545" s="87">
        <v>12</v>
      </c>
      <c r="CT545" s="87" t="s">
        <v>1382</v>
      </c>
      <c r="CY545" s="87">
        <v>145</v>
      </c>
    </row>
    <row r="546" spans="1:103" ht="13.2" customHeight="1" x14ac:dyDescent="0.25">
      <c r="A546" s="93" t="s">
        <v>602</v>
      </c>
      <c r="B546" s="94" t="s">
        <v>603</v>
      </c>
      <c r="C546" s="95">
        <v>0</v>
      </c>
      <c r="D546" s="95">
        <v>0</v>
      </c>
      <c r="E546" s="95">
        <v>0</v>
      </c>
      <c r="F546" s="95">
        <v>0</v>
      </c>
      <c r="G546" s="95">
        <v>0</v>
      </c>
      <c r="H546" s="95">
        <v>0</v>
      </c>
      <c r="I546" s="95">
        <v>0</v>
      </c>
      <c r="J546" s="95">
        <v>0</v>
      </c>
      <c r="K546" s="95">
        <v>0</v>
      </c>
      <c r="L546" s="95">
        <v>0</v>
      </c>
      <c r="M546" s="95">
        <v>0</v>
      </c>
      <c r="N546" s="95">
        <v>0</v>
      </c>
      <c r="O546" s="95">
        <v>0</v>
      </c>
      <c r="P546" s="95">
        <v>0</v>
      </c>
      <c r="Q546" s="95">
        <v>0</v>
      </c>
      <c r="R546" s="95">
        <v>0</v>
      </c>
      <c r="S546" s="95">
        <v>0</v>
      </c>
      <c r="T546" s="95">
        <v>0</v>
      </c>
      <c r="U546" s="95">
        <v>0</v>
      </c>
      <c r="V546" s="95">
        <v>0</v>
      </c>
      <c r="W546" s="95">
        <v>0</v>
      </c>
      <c r="X546" s="95">
        <v>0</v>
      </c>
      <c r="Y546" s="95">
        <v>0</v>
      </c>
      <c r="Z546" s="95">
        <v>0</v>
      </c>
      <c r="AA546" s="95">
        <v>0</v>
      </c>
      <c r="AB546" s="95">
        <v>0</v>
      </c>
      <c r="AC546" s="95">
        <v>0</v>
      </c>
      <c r="AD546" s="95">
        <v>0</v>
      </c>
      <c r="AE546" s="95">
        <v>0</v>
      </c>
      <c r="AF546" s="95">
        <v>0</v>
      </c>
      <c r="AG546" s="95">
        <v>0</v>
      </c>
      <c r="AH546" s="95">
        <v>0</v>
      </c>
      <c r="AI546" s="95">
        <v>0</v>
      </c>
      <c r="AJ546" s="95">
        <v>0</v>
      </c>
      <c r="AK546" s="95">
        <v>0</v>
      </c>
      <c r="AL546" s="95">
        <v>0</v>
      </c>
      <c r="AM546" s="95">
        <v>0</v>
      </c>
      <c r="AN546" s="95">
        <v>0</v>
      </c>
      <c r="AO546" s="95">
        <v>0</v>
      </c>
      <c r="AP546" s="95">
        <v>0</v>
      </c>
      <c r="AQ546" s="95">
        <v>0</v>
      </c>
      <c r="AR546" s="95">
        <v>0</v>
      </c>
      <c r="AS546" s="95">
        <v>0</v>
      </c>
      <c r="AT546" s="95">
        <v>0</v>
      </c>
      <c r="AU546" s="95">
        <v>0</v>
      </c>
      <c r="AV546" s="95">
        <v>0</v>
      </c>
      <c r="AW546" s="95">
        <v>0</v>
      </c>
      <c r="AX546" s="95">
        <v>0</v>
      </c>
      <c r="AY546" s="95">
        <v>0</v>
      </c>
      <c r="AZ546" s="95">
        <v>0</v>
      </c>
      <c r="BA546" s="95">
        <v>0</v>
      </c>
      <c r="BB546" s="95">
        <v>0</v>
      </c>
      <c r="BC546" s="95">
        <v>0</v>
      </c>
      <c r="BD546" s="95">
        <v>0</v>
      </c>
      <c r="BE546" s="95">
        <v>0</v>
      </c>
      <c r="BF546" s="95">
        <v>0</v>
      </c>
      <c r="BG546" s="95">
        <v>0</v>
      </c>
      <c r="BH546" s="95">
        <v>0</v>
      </c>
      <c r="BI546" s="95">
        <v>0</v>
      </c>
      <c r="BJ546" s="95">
        <v>0</v>
      </c>
      <c r="BK546" s="95">
        <v>0</v>
      </c>
      <c r="BL546" s="95">
        <v>74415</v>
      </c>
      <c r="BM546" s="95">
        <v>0</v>
      </c>
      <c r="BN546" s="95">
        <v>0</v>
      </c>
      <c r="BO546" s="95">
        <v>0</v>
      </c>
      <c r="BP546" s="95">
        <v>0</v>
      </c>
      <c r="BQ546" s="95">
        <v>0</v>
      </c>
      <c r="BR546" s="121">
        <v>1092260</v>
      </c>
      <c r="BS546" s="121">
        <v>0</v>
      </c>
      <c r="BT546" s="121">
        <v>0</v>
      </c>
      <c r="BU546" s="121">
        <v>0</v>
      </c>
      <c r="BV546" s="95">
        <v>0</v>
      </c>
      <c r="BW546" s="121">
        <v>0</v>
      </c>
      <c r="BX546" s="121">
        <v>0</v>
      </c>
      <c r="BY546" s="95">
        <v>0</v>
      </c>
      <c r="BZ546" s="95">
        <v>0</v>
      </c>
      <c r="CA546" s="95">
        <v>0</v>
      </c>
      <c r="CB546" s="121">
        <v>0</v>
      </c>
      <c r="CC546" s="121">
        <v>0</v>
      </c>
      <c r="CD546" s="95">
        <v>0</v>
      </c>
      <c r="CE546" s="121">
        <v>0</v>
      </c>
      <c r="CF546" s="95">
        <v>0</v>
      </c>
      <c r="CG546" s="121">
        <v>0</v>
      </c>
      <c r="CH546" s="121">
        <v>0</v>
      </c>
      <c r="CI546" s="121">
        <v>0</v>
      </c>
      <c r="CJ546" s="121">
        <v>0</v>
      </c>
      <c r="CK546" s="95">
        <v>0</v>
      </c>
      <c r="CL546" s="95">
        <v>0</v>
      </c>
      <c r="CM546" s="87" t="s">
        <v>602</v>
      </c>
      <c r="CN546" s="87" t="s">
        <v>603</v>
      </c>
      <c r="CO546" s="87" t="s">
        <v>1420</v>
      </c>
      <c r="CP546" s="87" t="s">
        <v>2253</v>
      </c>
      <c r="CQ546" s="87" t="s">
        <v>2357</v>
      </c>
      <c r="CR546" s="87" t="s">
        <v>2253</v>
      </c>
      <c r="CS546" s="87">
        <v>12</v>
      </c>
      <c r="CT546" s="87" t="s">
        <v>1382</v>
      </c>
      <c r="CY546" s="87">
        <v>146</v>
      </c>
    </row>
    <row r="547" spans="1:103" ht="13.2" customHeight="1" x14ac:dyDescent="0.25">
      <c r="A547" s="93" t="s">
        <v>604</v>
      </c>
      <c r="B547" s="94" t="s">
        <v>605</v>
      </c>
      <c r="C547" s="95">
        <v>0</v>
      </c>
      <c r="D547" s="95">
        <v>0</v>
      </c>
      <c r="E547" s="95">
        <v>0</v>
      </c>
      <c r="F547" s="95">
        <v>0</v>
      </c>
      <c r="G547" s="95">
        <v>0</v>
      </c>
      <c r="H547" s="95">
        <v>0</v>
      </c>
      <c r="I547" s="95">
        <v>0</v>
      </c>
      <c r="J547" s="95">
        <v>0</v>
      </c>
      <c r="K547" s="95">
        <v>0</v>
      </c>
      <c r="L547" s="95">
        <v>0</v>
      </c>
      <c r="M547" s="95">
        <v>0</v>
      </c>
      <c r="N547" s="95">
        <v>0</v>
      </c>
      <c r="O547" s="95">
        <v>0</v>
      </c>
      <c r="P547" s="95">
        <v>0</v>
      </c>
      <c r="Q547" s="95">
        <v>0</v>
      </c>
      <c r="R547" s="95">
        <v>0</v>
      </c>
      <c r="S547" s="95">
        <v>0</v>
      </c>
      <c r="T547" s="95">
        <v>0</v>
      </c>
      <c r="U547" s="95">
        <v>0</v>
      </c>
      <c r="V547" s="95">
        <v>0</v>
      </c>
      <c r="W547" s="95">
        <v>0</v>
      </c>
      <c r="X547" s="95">
        <v>0</v>
      </c>
      <c r="Y547" s="95">
        <v>0</v>
      </c>
      <c r="Z547" s="95">
        <v>0</v>
      </c>
      <c r="AA547" s="95">
        <v>0</v>
      </c>
      <c r="AB547" s="95">
        <v>0</v>
      </c>
      <c r="AC547" s="95">
        <v>0</v>
      </c>
      <c r="AD547" s="95">
        <v>0</v>
      </c>
      <c r="AE547" s="95">
        <v>0</v>
      </c>
      <c r="AF547" s="95">
        <v>0</v>
      </c>
      <c r="AG547" s="95">
        <v>0</v>
      </c>
      <c r="AH547" s="95">
        <v>0</v>
      </c>
      <c r="AI547" s="95">
        <v>0</v>
      </c>
      <c r="AJ547" s="95">
        <v>0</v>
      </c>
      <c r="AK547" s="95">
        <v>0</v>
      </c>
      <c r="AL547" s="95">
        <v>0</v>
      </c>
      <c r="AM547" s="95">
        <v>0</v>
      </c>
      <c r="AN547" s="95">
        <v>0</v>
      </c>
      <c r="AO547" s="95">
        <v>0</v>
      </c>
      <c r="AP547" s="95">
        <v>0</v>
      </c>
      <c r="AQ547" s="95">
        <v>0</v>
      </c>
      <c r="AR547" s="95">
        <v>0</v>
      </c>
      <c r="AS547" s="95">
        <v>0</v>
      </c>
      <c r="AT547" s="95">
        <v>0</v>
      </c>
      <c r="AU547" s="95">
        <v>0</v>
      </c>
      <c r="AV547" s="95">
        <v>0</v>
      </c>
      <c r="AW547" s="95">
        <v>0</v>
      </c>
      <c r="AX547" s="95">
        <v>0</v>
      </c>
      <c r="AY547" s="95">
        <v>0</v>
      </c>
      <c r="AZ547" s="95">
        <v>0</v>
      </c>
      <c r="BA547" s="95">
        <v>0</v>
      </c>
      <c r="BB547" s="95">
        <v>0</v>
      </c>
      <c r="BC547" s="95">
        <v>0</v>
      </c>
      <c r="BD547" s="95">
        <v>0</v>
      </c>
      <c r="BE547" s="95">
        <v>0</v>
      </c>
      <c r="BF547" s="95">
        <v>0</v>
      </c>
      <c r="BG547" s="95">
        <v>0</v>
      </c>
      <c r="BH547" s="95">
        <v>0</v>
      </c>
      <c r="BI547" s="95">
        <v>0</v>
      </c>
      <c r="BJ547" s="95">
        <v>0</v>
      </c>
      <c r="BK547" s="95">
        <v>0</v>
      </c>
      <c r="BL547" s="95">
        <v>0</v>
      </c>
      <c r="BM547" s="95">
        <v>0</v>
      </c>
      <c r="BN547" s="95">
        <v>0</v>
      </c>
      <c r="BO547" s="95">
        <v>0</v>
      </c>
      <c r="BP547" s="95">
        <v>0</v>
      </c>
      <c r="BQ547" s="95">
        <v>0</v>
      </c>
      <c r="BR547" s="95">
        <v>0</v>
      </c>
      <c r="BS547" s="95">
        <v>0</v>
      </c>
      <c r="BT547" s="95">
        <v>0</v>
      </c>
      <c r="BU547" s="95">
        <v>0</v>
      </c>
      <c r="BV547" s="95">
        <v>0</v>
      </c>
      <c r="BW547" s="95">
        <v>0</v>
      </c>
      <c r="BX547" s="95">
        <v>0</v>
      </c>
      <c r="BY547" s="95">
        <v>0</v>
      </c>
      <c r="BZ547" s="95">
        <v>0</v>
      </c>
      <c r="CA547" s="121">
        <v>0</v>
      </c>
      <c r="CB547" s="95">
        <v>0</v>
      </c>
      <c r="CC547" s="95">
        <v>0</v>
      </c>
      <c r="CD547" s="95">
        <v>0</v>
      </c>
      <c r="CE547" s="95">
        <v>0</v>
      </c>
      <c r="CF547" s="95">
        <v>0</v>
      </c>
      <c r="CG547" s="95">
        <v>0</v>
      </c>
      <c r="CH547" s="95">
        <v>0</v>
      </c>
      <c r="CI547" s="95">
        <v>0</v>
      </c>
      <c r="CJ547" s="95">
        <v>0</v>
      </c>
      <c r="CK547" s="95">
        <v>0</v>
      </c>
      <c r="CL547" s="95">
        <v>0</v>
      </c>
      <c r="CM547" s="87" t="s">
        <v>604</v>
      </c>
      <c r="CN547" s="87" t="s">
        <v>605</v>
      </c>
      <c r="CO547" s="87" t="s">
        <v>1420</v>
      </c>
      <c r="CP547" s="87" t="s">
        <v>2253</v>
      </c>
      <c r="CQ547" s="87" t="s">
        <v>2357</v>
      </c>
      <c r="CR547" s="87" t="s">
        <v>2253</v>
      </c>
      <c r="CS547" s="87">
        <v>12</v>
      </c>
      <c r="CT547" s="87" t="s">
        <v>1382</v>
      </c>
      <c r="CY547" s="87">
        <v>147</v>
      </c>
    </row>
    <row r="548" spans="1:103" ht="13.2" customHeight="1" x14ac:dyDescent="0.25">
      <c r="A548" s="93" t="s">
        <v>1152</v>
      </c>
      <c r="B548" s="94" t="s">
        <v>1153</v>
      </c>
      <c r="C548" s="95">
        <v>0</v>
      </c>
      <c r="D548" s="95">
        <v>0</v>
      </c>
      <c r="E548" s="95">
        <v>0</v>
      </c>
      <c r="F548" s="95">
        <v>0</v>
      </c>
      <c r="G548" s="95">
        <v>0</v>
      </c>
      <c r="H548" s="95">
        <v>0</v>
      </c>
      <c r="I548" s="95">
        <v>0</v>
      </c>
      <c r="J548" s="95">
        <v>0</v>
      </c>
      <c r="K548" s="95">
        <v>0</v>
      </c>
      <c r="L548" s="95">
        <v>0</v>
      </c>
      <c r="M548" s="95">
        <v>0</v>
      </c>
      <c r="N548" s="95">
        <v>0</v>
      </c>
      <c r="O548" s="95">
        <v>0</v>
      </c>
      <c r="P548" s="95">
        <v>0</v>
      </c>
      <c r="Q548" s="95">
        <v>0</v>
      </c>
      <c r="R548" s="95">
        <v>0</v>
      </c>
      <c r="S548" s="95">
        <v>0</v>
      </c>
      <c r="T548" s="95">
        <v>0</v>
      </c>
      <c r="U548" s="95">
        <v>0</v>
      </c>
      <c r="V548" s="95">
        <v>0</v>
      </c>
      <c r="W548" s="95">
        <v>0</v>
      </c>
      <c r="X548" s="95">
        <v>0</v>
      </c>
      <c r="Y548" s="95">
        <v>0</v>
      </c>
      <c r="Z548" s="95">
        <v>0</v>
      </c>
      <c r="AA548" s="95">
        <v>0</v>
      </c>
      <c r="AB548" s="95">
        <v>0</v>
      </c>
      <c r="AC548" s="95">
        <v>0</v>
      </c>
      <c r="AD548" s="95">
        <v>0</v>
      </c>
      <c r="AE548" s="95">
        <v>0</v>
      </c>
      <c r="AF548" s="95">
        <v>0</v>
      </c>
      <c r="AG548" s="95">
        <v>0</v>
      </c>
      <c r="AH548" s="95">
        <v>0</v>
      </c>
      <c r="AI548" s="95">
        <v>0</v>
      </c>
      <c r="AJ548" s="95">
        <v>0</v>
      </c>
      <c r="AK548" s="95">
        <v>0</v>
      </c>
      <c r="AL548" s="95">
        <v>0</v>
      </c>
      <c r="AM548" s="95">
        <v>0</v>
      </c>
      <c r="AN548" s="95">
        <v>0</v>
      </c>
      <c r="AO548" s="95">
        <v>0</v>
      </c>
      <c r="AP548" s="95">
        <v>0</v>
      </c>
      <c r="AQ548" s="95">
        <v>0</v>
      </c>
      <c r="AR548" s="95">
        <v>0</v>
      </c>
      <c r="AS548" s="95">
        <v>0</v>
      </c>
      <c r="AT548" s="95">
        <v>0</v>
      </c>
      <c r="AU548" s="95">
        <v>0</v>
      </c>
      <c r="AV548" s="95">
        <v>0</v>
      </c>
      <c r="AW548" s="95">
        <v>0</v>
      </c>
      <c r="AX548" s="95">
        <v>0</v>
      </c>
      <c r="AY548" s="95">
        <v>0</v>
      </c>
      <c r="AZ548" s="95">
        <v>0</v>
      </c>
      <c r="BA548" s="95">
        <v>0</v>
      </c>
      <c r="BB548" s="95">
        <v>0</v>
      </c>
      <c r="BC548" s="95">
        <v>0</v>
      </c>
      <c r="BD548" s="95">
        <v>0</v>
      </c>
      <c r="BE548" s="95">
        <v>0</v>
      </c>
      <c r="BF548" s="95">
        <v>0</v>
      </c>
      <c r="BG548" s="95">
        <v>0</v>
      </c>
      <c r="BH548" s="95">
        <v>0</v>
      </c>
      <c r="BI548" s="95">
        <v>0</v>
      </c>
      <c r="BJ548" s="95">
        <v>0</v>
      </c>
      <c r="BK548" s="95">
        <v>0</v>
      </c>
      <c r="BL548" s="95">
        <v>0</v>
      </c>
      <c r="BM548" s="95">
        <v>0</v>
      </c>
      <c r="BN548" s="95">
        <v>0</v>
      </c>
      <c r="BO548" s="95">
        <v>0</v>
      </c>
      <c r="BP548" s="95">
        <v>0</v>
      </c>
      <c r="BQ548" s="95">
        <v>0</v>
      </c>
      <c r="BR548" s="121">
        <v>0</v>
      </c>
      <c r="BS548" s="95">
        <v>0</v>
      </c>
      <c r="BT548" s="95">
        <v>0</v>
      </c>
      <c r="BU548" s="95">
        <v>0</v>
      </c>
      <c r="BV548" s="95">
        <v>0</v>
      </c>
      <c r="BW548" s="95">
        <v>0</v>
      </c>
      <c r="BX548" s="95">
        <v>0</v>
      </c>
      <c r="BY548" s="95">
        <v>0</v>
      </c>
      <c r="BZ548" s="95">
        <v>0</v>
      </c>
      <c r="CA548" s="95">
        <v>0</v>
      </c>
      <c r="CB548" s="95">
        <v>0</v>
      </c>
      <c r="CC548" s="95">
        <v>0</v>
      </c>
      <c r="CD548" s="95">
        <v>0</v>
      </c>
      <c r="CE548" s="95">
        <v>0</v>
      </c>
      <c r="CF548" s="95">
        <v>0</v>
      </c>
      <c r="CG548" s="95">
        <v>0</v>
      </c>
      <c r="CH548" s="95">
        <v>0</v>
      </c>
      <c r="CI548" s="95">
        <v>0</v>
      </c>
      <c r="CJ548" s="95">
        <v>0</v>
      </c>
      <c r="CK548" s="95">
        <v>0</v>
      </c>
      <c r="CL548" s="95">
        <v>0</v>
      </c>
      <c r="CM548" s="87" t="s">
        <v>1152</v>
      </c>
      <c r="CN548" s="87" t="s">
        <v>1153</v>
      </c>
      <c r="CO548" s="87" t="s">
        <v>1420</v>
      </c>
      <c r="CP548" s="87" t="s">
        <v>2253</v>
      </c>
      <c r="CQ548" s="87" t="s">
        <v>2357</v>
      </c>
      <c r="CR548" s="87" t="s">
        <v>2253</v>
      </c>
      <c r="CS548" s="87">
        <v>12</v>
      </c>
      <c r="CT548" s="87" t="s">
        <v>1382</v>
      </c>
      <c r="CY548" s="87">
        <v>148</v>
      </c>
    </row>
    <row r="549" spans="1:103" ht="13.2" customHeight="1" x14ac:dyDescent="0.25">
      <c r="A549" s="93" t="s">
        <v>1154</v>
      </c>
      <c r="B549" s="94" t="s">
        <v>1155</v>
      </c>
      <c r="C549" s="95">
        <v>0</v>
      </c>
      <c r="D549" s="95">
        <v>0</v>
      </c>
      <c r="E549" s="95">
        <v>0</v>
      </c>
      <c r="F549" s="95">
        <v>0</v>
      </c>
      <c r="G549" s="95">
        <v>0</v>
      </c>
      <c r="H549" s="95">
        <v>0</v>
      </c>
      <c r="I549" s="95">
        <v>0</v>
      </c>
      <c r="J549" s="95">
        <v>0</v>
      </c>
      <c r="K549" s="95">
        <v>0</v>
      </c>
      <c r="L549" s="95">
        <v>0</v>
      </c>
      <c r="M549" s="95">
        <v>0</v>
      </c>
      <c r="N549" s="95">
        <v>0</v>
      </c>
      <c r="O549" s="95">
        <v>0</v>
      </c>
      <c r="P549" s="95">
        <v>0</v>
      </c>
      <c r="Q549" s="95">
        <v>0</v>
      </c>
      <c r="R549" s="95">
        <v>0</v>
      </c>
      <c r="S549" s="95">
        <v>0</v>
      </c>
      <c r="T549" s="95">
        <v>0</v>
      </c>
      <c r="U549" s="95">
        <v>0</v>
      </c>
      <c r="V549" s="95">
        <v>0</v>
      </c>
      <c r="W549" s="95">
        <v>0</v>
      </c>
      <c r="X549" s="95">
        <v>0</v>
      </c>
      <c r="Y549" s="95">
        <v>0</v>
      </c>
      <c r="Z549" s="95">
        <v>0</v>
      </c>
      <c r="AA549" s="95">
        <v>0</v>
      </c>
      <c r="AB549" s="95">
        <v>0</v>
      </c>
      <c r="AC549" s="95">
        <v>0</v>
      </c>
      <c r="AD549" s="95">
        <v>0</v>
      </c>
      <c r="AE549" s="95">
        <v>0</v>
      </c>
      <c r="AF549" s="95">
        <v>0</v>
      </c>
      <c r="AG549" s="95">
        <v>0</v>
      </c>
      <c r="AH549" s="95">
        <v>0</v>
      </c>
      <c r="AI549" s="95">
        <v>0</v>
      </c>
      <c r="AJ549" s="95">
        <v>0</v>
      </c>
      <c r="AK549" s="95">
        <v>0</v>
      </c>
      <c r="AL549" s="95">
        <v>0</v>
      </c>
      <c r="AM549" s="95">
        <v>0</v>
      </c>
      <c r="AN549" s="95">
        <v>0</v>
      </c>
      <c r="AO549" s="95">
        <v>0</v>
      </c>
      <c r="AP549" s="95">
        <v>0</v>
      </c>
      <c r="AQ549" s="95">
        <v>0</v>
      </c>
      <c r="AR549" s="95">
        <v>0</v>
      </c>
      <c r="AS549" s="95">
        <v>0</v>
      </c>
      <c r="AT549" s="95">
        <v>0</v>
      </c>
      <c r="AU549" s="95">
        <v>0</v>
      </c>
      <c r="AV549" s="95">
        <v>0</v>
      </c>
      <c r="AW549" s="95">
        <v>0</v>
      </c>
      <c r="AX549" s="95">
        <v>0</v>
      </c>
      <c r="AY549" s="95">
        <v>0</v>
      </c>
      <c r="AZ549" s="95">
        <v>0</v>
      </c>
      <c r="BA549" s="95">
        <v>0</v>
      </c>
      <c r="BB549" s="95">
        <v>0</v>
      </c>
      <c r="BC549" s="95">
        <v>0</v>
      </c>
      <c r="BD549" s="95">
        <v>0</v>
      </c>
      <c r="BE549" s="95">
        <v>0</v>
      </c>
      <c r="BF549" s="95">
        <v>0</v>
      </c>
      <c r="BG549" s="95">
        <v>0</v>
      </c>
      <c r="BH549" s="95">
        <v>0</v>
      </c>
      <c r="BI549" s="95">
        <v>0</v>
      </c>
      <c r="BJ549" s="95">
        <v>0</v>
      </c>
      <c r="BK549" s="95">
        <v>0</v>
      </c>
      <c r="BL549" s="95">
        <v>0</v>
      </c>
      <c r="BM549" s="95">
        <v>0</v>
      </c>
      <c r="BN549" s="95">
        <v>0</v>
      </c>
      <c r="BO549" s="95">
        <v>0</v>
      </c>
      <c r="BP549" s="95">
        <v>0</v>
      </c>
      <c r="BQ549" s="95">
        <v>0</v>
      </c>
      <c r="BR549" s="95">
        <v>0</v>
      </c>
      <c r="BS549" s="95">
        <v>0</v>
      </c>
      <c r="BT549" s="95">
        <v>0</v>
      </c>
      <c r="BU549" s="95">
        <v>0</v>
      </c>
      <c r="BV549" s="95">
        <v>0</v>
      </c>
      <c r="BW549" s="95">
        <v>0</v>
      </c>
      <c r="BX549" s="95">
        <v>0</v>
      </c>
      <c r="BY549" s="95">
        <v>0</v>
      </c>
      <c r="BZ549" s="95">
        <v>0</v>
      </c>
      <c r="CA549" s="95">
        <v>0</v>
      </c>
      <c r="CB549" s="95">
        <v>0</v>
      </c>
      <c r="CC549" s="95">
        <v>0</v>
      </c>
      <c r="CD549" s="95">
        <v>0</v>
      </c>
      <c r="CE549" s="95">
        <v>0</v>
      </c>
      <c r="CF549" s="95">
        <v>0</v>
      </c>
      <c r="CG549" s="95">
        <v>0</v>
      </c>
      <c r="CH549" s="95">
        <v>0</v>
      </c>
      <c r="CI549" s="95">
        <v>0</v>
      </c>
      <c r="CJ549" s="95">
        <v>0</v>
      </c>
      <c r="CK549" s="95">
        <v>0</v>
      </c>
      <c r="CL549" s="95">
        <v>0</v>
      </c>
      <c r="CM549" s="87" t="s">
        <v>1154</v>
      </c>
      <c r="CN549" s="87" t="s">
        <v>1155</v>
      </c>
      <c r="CO549" s="87" t="s">
        <v>1420</v>
      </c>
      <c r="CP549" s="87" t="s">
        <v>2253</v>
      </c>
      <c r="CQ549" s="87" t="s">
        <v>2357</v>
      </c>
      <c r="CR549" s="87" t="s">
        <v>2253</v>
      </c>
      <c r="CS549" s="87">
        <v>12</v>
      </c>
      <c r="CT549" s="87" t="s">
        <v>1382</v>
      </c>
      <c r="CY549" s="87">
        <v>149</v>
      </c>
    </row>
    <row r="550" spans="1:103" ht="13.2" customHeight="1" x14ac:dyDescent="0.25">
      <c r="A550" s="93" t="s">
        <v>606</v>
      </c>
      <c r="B550" s="94" t="s">
        <v>607</v>
      </c>
      <c r="C550" s="95">
        <v>0</v>
      </c>
      <c r="D550" s="95">
        <v>0</v>
      </c>
      <c r="E550" s="95">
        <v>0</v>
      </c>
      <c r="F550" s="95">
        <v>0</v>
      </c>
      <c r="G550" s="95">
        <v>0</v>
      </c>
      <c r="H550" s="95">
        <v>0</v>
      </c>
      <c r="I550" s="95">
        <v>0</v>
      </c>
      <c r="J550" s="95">
        <v>0</v>
      </c>
      <c r="K550" s="95">
        <v>0</v>
      </c>
      <c r="L550" s="95">
        <v>0</v>
      </c>
      <c r="M550" s="95">
        <v>0</v>
      </c>
      <c r="N550" s="95">
        <v>0</v>
      </c>
      <c r="O550" s="95">
        <v>0</v>
      </c>
      <c r="P550" s="95">
        <v>0</v>
      </c>
      <c r="Q550" s="95">
        <v>0</v>
      </c>
      <c r="R550" s="95">
        <v>0</v>
      </c>
      <c r="S550" s="95">
        <v>0</v>
      </c>
      <c r="T550" s="95">
        <v>0</v>
      </c>
      <c r="U550" s="95">
        <v>0</v>
      </c>
      <c r="V550" s="95">
        <v>0</v>
      </c>
      <c r="W550" s="95">
        <v>0</v>
      </c>
      <c r="X550" s="95">
        <v>0</v>
      </c>
      <c r="Y550" s="95">
        <v>0</v>
      </c>
      <c r="Z550" s="95">
        <v>0</v>
      </c>
      <c r="AA550" s="95">
        <v>0</v>
      </c>
      <c r="AB550" s="95">
        <v>0</v>
      </c>
      <c r="AC550" s="95">
        <v>0</v>
      </c>
      <c r="AD550" s="95">
        <v>0</v>
      </c>
      <c r="AE550" s="95">
        <v>0</v>
      </c>
      <c r="AF550" s="95">
        <v>0</v>
      </c>
      <c r="AG550" s="95">
        <v>0</v>
      </c>
      <c r="AH550" s="95">
        <v>0</v>
      </c>
      <c r="AI550" s="95">
        <v>0</v>
      </c>
      <c r="AJ550" s="95">
        <v>0</v>
      </c>
      <c r="AK550" s="95">
        <v>0</v>
      </c>
      <c r="AL550" s="95">
        <v>0</v>
      </c>
      <c r="AM550" s="95">
        <v>0</v>
      </c>
      <c r="AN550" s="95">
        <v>0</v>
      </c>
      <c r="AO550" s="95">
        <v>0</v>
      </c>
      <c r="AP550" s="95">
        <v>0</v>
      </c>
      <c r="AQ550" s="95">
        <v>0</v>
      </c>
      <c r="AR550" s="95">
        <v>0</v>
      </c>
      <c r="AS550" s="95">
        <v>0</v>
      </c>
      <c r="AT550" s="95">
        <v>0</v>
      </c>
      <c r="AU550" s="95">
        <v>0</v>
      </c>
      <c r="AV550" s="95">
        <v>0</v>
      </c>
      <c r="AW550" s="95">
        <v>0</v>
      </c>
      <c r="AX550" s="95">
        <v>0</v>
      </c>
      <c r="AY550" s="95">
        <v>0</v>
      </c>
      <c r="AZ550" s="95">
        <v>0</v>
      </c>
      <c r="BA550" s="95">
        <v>0</v>
      </c>
      <c r="BB550" s="95">
        <v>0</v>
      </c>
      <c r="BC550" s="95">
        <v>0</v>
      </c>
      <c r="BD550" s="95">
        <v>0</v>
      </c>
      <c r="BE550" s="95">
        <v>0</v>
      </c>
      <c r="BF550" s="95">
        <v>0</v>
      </c>
      <c r="BG550" s="95">
        <v>0</v>
      </c>
      <c r="BH550" s="95">
        <v>0</v>
      </c>
      <c r="BI550" s="95">
        <v>0</v>
      </c>
      <c r="BJ550" s="95">
        <v>0</v>
      </c>
      <c r="BK550" s="95">
        <v>0</v>
      </c>
      <c r="BL550" s="95">
        <v>0</v>
      </c>
      <c r="BM550" s="95">
        <v>0</v>
      </c>
      <c r="BN550" s="95">
        <v>0</v>
      </c>
      <c r="BO550" s="95">
        <v>0</v>
      </c>
      <c r="BP550" s="95">
        <v>0</v>
      </c>
      <c r="BQ550" s="95">
        <v>0</v>
      </c>
      <c r="BR550" s="95">
        <v>0</v>
      </c>
      <c r="BS550" s="95">
        <v>0</v>
      </c>
      <c r="BT550" s="95">
        <v>0</v>
      </c>
      <c r="BU550" s="95">
        <v>0</v>
      </c>
      <c r="BV550" s="95">
        <v>0</v>
      </c>
      <c r="BW550" s="95">
        <v>0</v>
      </c>
      <c r="BX550" s="95">
        <v>0</v>
      </c>
      <c r="BY550" s="95">
        <v>0</v>
      </c>
      <c r="BZ550" s="95">
        <v>0</v>
      </c>
      <c r="CA550" s="95">
        <v>0</v>
      </c>
      <c r="CB550" s="95">
        <v>0</v>
      </c>
      <c r="CC550" s="95">
        <v>0</v>
      </c>
      <c r="CD550" s="95">
        <v>0</v>
      </c>
      <c r="CE550" s="95">
        <v>0</v>
      </c>
      <c r="CF550" s="95">
        <v>0</v>
      </c>
      <c r="CG550" s="95">
        <v>0</v>
      </c>
      <c r="CH550" s="95">
        <v>0</v>
      </c>
      <c r="CI550" s="95">
        <v>0</v>
      </c>
      <c r="CJ550" s="95">
        <v>0</v>
      </c>
      <c r="CK550" s="95">
        <v>0</v>
      </c>
      <c r="CL550" s="95">
        <v>0</v>
      </c>
      <c r="CM550" s="87" t="s">
        <v>606</v>
      </c>
      <c r="CN550" s="87" t="s">
        <v>607</v>
      </c>
      <c r="CO550" s="87" t="s">
        <v>1420</v>
      </c>
      <c r="CP550" s="87" t="s">
        <v>2253</v>
      </c>
      <c r="CQ550" s="87" t="s">
        <v>2357</v>
      </c>
      <c r="CR550" s="87" t="s">
        <v>2253</v>
      </c>
      <c r="CS550" s="87">
        <v>12</v>
      </c>
      <c r="CT550" s="87" t="s">
        <v>1382</v>
      </c>
      <c r="CY550" s="87">
        <v>150</v>
      </c>
    </row>
    <row r="551" spans="1:103" ht="13.2" customHeight="1" x14ac:dyDescent="0.25">
      <c r="A551" s="93" t="s">
        <v>1955</v>
      </c>
      <c r="B551" s="94" t="s">
        <v>1956</v>
      </c>
      <c r="C551" s="95">
        <v>0</v>
      </c>
      <c r="D551" s="95">
        <v>0</v>
      </c>
      <c r="E551" s="95">
        <v>0</v>
      </c>
      <c r="F551" s="95">
        <v>0</v>
      </c>
      <c r="G551" s="95">
        <v>0</v>
      </c>
      <c r="H551" s="95">
        <v>0</v>
      </c>
      <c r="I551" s="95">
        <v>0</v>
      </c>
      <c r="J551" s="95">
        <v>0</v>
      </c>
      <c r="K551" s="95">
        <v>0</v>
      </c>
      <c r="L551" s="95">
        <v>0</v>
      </c>
      <c r="M551" s="95">
        <v>0</v>
      </c>
      <c r="N551" s="95">
        <v>0</v>
      </c>
      <c r="O551" s="95">
        <v>0</v>
      </c>
      <c r="P551" s="95">
        <v>0</v>
      </c>
      <c r="Q551" s="95">
        <v>0</v>
      </c>
      <c r="R551" s="95">
        <v>0</v>
      </c>
      <c r="S551" s="95">
        <v>0</v>
      </c>
      <c r="T551" s="95">
        <v>0</v>
      </c>
      <c r="U551" s="95">
        <v>0</v>
      </c>
      <c r="V551" s="95">
        <v>0</v>
      </c>
      <c r="W551" s="95">
        <v>0</v>
      </c>
      <c r="X551" s="95">
        <v>0</v>
      </c>
      <c r="Y551" s="95">
        <v>0</v>
      </c>
      <c r="Z551" s="95">
        <v>0</v>
      </c>
      <c r="AA551" s="95">
        <v>0</v>
      </c>
      <c r="AB551" s="95">
        <v>0</v>
      </c>
      <c r="AC551" s="95">
        <v>0</v>
      </c>
      <c r="AD551" s="95">
        <v>0</v>
      </c>
      <c r="AE551" s="95">
        <v>0</v>
      </c>
      <c r="AF551" s="95">
        <v>0</v>
      </c>
      <c r="AG551" s="95">
        <v>0</v>
      </c>
      <c r="AH551" s="95">
        <v>0</v>
      </c>
      <c r="AI551" s="95">
        <v>0</v>
      </c>
      <c r="AJ551" s="95">
        <v>0</v>
      </c>
      <c r="AK551" s="95">
        <v>0</v>
      </c>
      <c r="AL551" s="95">
        <v>0</v>
      </c>
      <c r="AM551" s="95">
        <v>0</v>
      </c>
      <c r="AN551" s="95">
        <v>0</v>
      </c>
      <c r="AO551" s="95">
        <v>0</v>
      </c>
      <c r="AP551" s="95">
        <v>0</v>
      </c>
      <c r="AQ551" s="95">
        <v>0</v>
      </c>
      <c r="AR551" s="95">
        <v>0</v>
      </c>
      <c r="AS551" s="95">
        <v>0</v>
      </c>
      <c r="AT551" s="95">
        <v>0</v>
      </c>
      <c r="AU551" s="95">
        <v>0</v>
      </c>
      <c r="AV551" s="95">
        <v>0</v>
      </c>
      <c r="AW551" s="95">
        <v>0</v>
      </c>
      <c r="AX551" s="95">
        <v>0</v>
      </c>
      <c r="AY551" s="95">
        <v>0</v>
      </c>
      <c r="AZ551" s="95">
        <v>0</v>
      </c>
      <c r="BA551" s="95">
        <v>0</v>
      </c>
      <c r="BB551" s="95">
        <v>0</v>
      </c>
      <c r="BC551" s="95">
        <v>0</v>
      </c>
      <c r="BD551" s="95">
        <v>0</v>
      </c>
      <c r="BE551" s="95">
        <v>0</v>
      </c>
      <c r="BF551" s="95">
        <v>0</v>
      </c>
      <c r="BG551" s="95">
        <v>0</v>
      </c>
      <c r="BH551" s="95">
        <v>0</v>
      </c>
      <c r="BI551" s="95">
        <v>0</v>
      </c>
      <c r="BJ551" s="95">
        <v>0</v>
      </c>
      <c r="BK551" s="95">
        <v>0</v>
      </c>
      <c r="BL551" s="95">
        <v>0</v>
      </c>
      <c r="BM551" s="95">
        <v>0</v>
      </c>
      <c r="BN551" s="95">
        <v>0</v>
      </c>
      <c r="BO551" s="95">
        <v>0</v>
      </c>
      <c r="BP551" s="95">
        <v>0</v>
      </c>
      <c r="BQ551" s="95">
        <v>0</v>
      </c>
      <c r="BR551" s="95">
        <v>0</v>
      </c>
      <c r="BS551" s="95">
        <v>0</v>
      </c>
      <c r="BT551" s="95">
        <v>0</v>
      </c>
      <c r="BU551" s="95">
        <v>0</v>
      </c>
      <c r="BV551" s="95">
        <v>0</v>
      </c>
      <c r="BW551" s="95">
        <v>0</v>
      </c>
      <c r="BX551" s="95">
        <v>0</v>
      </c>
      <c r="BY551" s="95">
        <v>0</v>
      </c>
      <c r="BZ551" s="95">
        <v>0</v>
      </c>
      <c r="CA551" s="95">
        <v>0</v>
      </c>
      <c r="CB551" s="95">
        <v>0</v>
      </c>
      <c r="CC551" s="95">
        <v>0</v>
      </c>
      <c r="CD551" s="95">
        <v>0</v>
      </c>
      <c r="CE551" s="95">
        <v>0</v>
      </c>
      <c r="CF551" s="95">
        <v>0</v>
      </c>
      <c r="CG551" s="95">
        <v>0</v>
      </c>
      <c r="CH551" s="95">
        <v>0</v>
      </c>
      <c r="CI551" s="95">
        <v>0</v>
      </c>
      <c r="CJ551" s="95">
        <v>0</v>
      </c>
      <c r="CK551" s="95">
        <v>0</v>
      </c>
      <c r="CL551" s="95">
        <v>0</v>
      </c>
      <c r="CM551" s="87" t="s">
        <v>1955</v>
      </c>
      <c r="CN551" s="87" t="s">
        <v>1956</v>
      </c>
      <c r="CO551" s="87" t="s">
        <v>1420</v>
      </c>
      <c r="CP551" s="87" t="s">
        <v>2253</v>
      </c>
      <c r="CQ551" s="87" t="s">
        <v>2357</v>
      </c>
      <c r="CR551" s="87" t="s">
        <v>2253</v>
      </c>
      <c r="CS551" s="87">
        <v>12</v>
      </c>
      <c r="CT551" s="87" t="s">
        <v>1382</v>
      </c>
      <c r="CX551" s="87" t="s">
        <v>2394</v>
      </c>
      <c r="CY551" s="87">
        <v>151</v>
      </c>
    </row>
    <row r="552" spans="1:103" ht="13.2" customHeight="1" x14ac:dyDescent="0.25">
      <c r="A552" s="93" t="s">
        <v>608</v>
      </c>
      <c r="B552" s="94" t="s">
        <v>609</v>
      </c>
      <c r="C552" s="95">
        <v>0</v>
      </c>
      <c r="D552" s="95">
        <v>0</v>
      </c>
      <c r="E552" s="95">
        <v>0</v>
      </c>
      <c r="F552" s="95">
        <v>0</v>
      </c>
      <c r="G552" s="95">
        <v>0</v>
      </c>
      <c r="H552" s="95">
        <v>0</v>
      </c>
      <c r="I552" s="95">
        <v>0</v>
      </c>
      <c r="J552" s="95">
        <v>0</v>
      </c>
      <c r="K552" s="95">
        <v>0</v>
      </c>
      <c r="L552" s="95">
        <v>0</v>
      </c>
      <c r="M552" s="95">
        <v>0</v>
      </c>
      <c r="N552" s="95">
        <v>0</v>
      </c>
      <c r="O552" s="95">
        <v>0</v>
      </c>
      <c r="P552" s="95">
        <v>0</v>
      </c>
      <c r="Q552" s="95">
        <v>540</v>
      </c>
      <c r="R552" s="95">
        <v>0</v>
      </c>
      <c r="S552" s="95">
        <v>0</v>
      </c>
      <c r="T552" s="95">
        <v>0</v>
      </c>
      <c r="U552" s="95">
        <v>0</v>
      </c>
      <c r="V552" s="95">
        <v>0</v>
      </c>
      <c r="W552" s="95">
        <v>0</v>
      </c>
      <c r="X552" s="95">
        <v>0</v>
      </c>
      <c r="Y552" s="95">
        <v>0</v>
      </c>
      <c r="Z552" s="95">
        <v>0</v>
      </c>
      <c r="AA552" s="95">
        <v>0</v>
      </c>
      <c r="AB552" s="95">
        <v>1500</v>
      </c>
      <c r="AC552" s="95">
        <v>0</v>
      </c>
      <c r="AD552" s="95">
        <v>0</v>
      </c>
      <c r="AE552" s="95">
        <v>0</v>
      </c>
      <c r="AF552" s="95">
        <v>0</v>
      </c>
      <c r="AG552" s="95">
        <v>0</v>
      </c>
      <c r="AH552" s="95">
        <v>0</v>
      </c>
      <c r="AI552" s="95">
        <v>0</v>
      </c>
      <c r="AJ552" s="95">
        <v>0</v>
      </c>
      <c r="AK552" s="95">
        <v>0</v>
      </c>
      <c r="AL552" s="95">
        <v>0</v>
      </c>
      <c r="AM552" s="95">
        <v>0</v>
      </c>
      <c r="AN552" s="95">
        <v>0</v>
      </c>
      <c r="AO552" s="95">
        <v>0</v>
      </c>
      <c r="AP552" s="95">
        <v>0</v>
      </c>
      <c r="AQ552" s="95">
        <v>0</v>
      </c>
      <c r="AR552" s="95">
        <v>0</v>
      </c>
      <c r="AS552" s="95">
        <v>0</v>
      </c>
      <c r="AT552" s="95">
        <v>0</v>
      </c>
      <c r="AU552" s="95">
        <v>0</v>
      </c>
      <c r="AV552" s="95">
        <v>0</v>
      </c>
      <c r="AW552" s="95">
        <v>0</v>
      </c>
      <c r="AX552" s="95">
        <v>0</v>
      </c>
      <c r="AY552" s="95">
        <v>0</v>
      </c>
      <c r="AZ552" s="95">
        <v>0</v>
      </c>
      <c r="BA552" s="95">
        <v>0</v>
      </c>
      <c r="BB552" s="95">
        <v>0</v>
      </c>
      <c r="BC552" s="95">
        <v>0</v>
      </c>
      <c r="BD552" s="95">
        <v>0</v>
      </c>
      <c r="BE552" s="95">
        <v>0</v>
      </c>
      <c r="BF552" s="95">
        <v>0</v>
      </c>
      <c r="BG552" s="95">
        <v>0</v>
      </c>
      <c r="BH552" s="95">
        <v>0</v>
      </c>
      <c r="BI552" s="95">
        <v>0</v>
      </c>
      <c r="BJ552" s="95">
        <v>0</v>
      </c>
      <c r="BK552" s="95">
        <v>0</v>
      </c>
      <c r="BL552" s="95">
        <v>0</v>
      </c>
      <c r="BM552" s="95">
        <v>0</v>
      </c>
      <c r="BN552" s="95">
        <v>0</v>
      </c>
      <c r="BO552" s="95">
        <v>0</v>
      </c>
      <c r="BP552" s="95">
        <v>0</v>
      </c>
      <c r="BQ552" s="95">
        <v>0</v>
      </c>
      <c r="BR552" s="121">
        <v>0</v>
      </c>
      <c r="BS552" s="121">
        <v>0</v>
      </c>
      <c r="BT552" s="121">
        <v>0</v>
      </c>
      <c r="BU552" s="121">
        <v>0</v>
      </c>
      <c r="BV552" s="95">
        <v>0</v>
      </c>
      <c r="BW552" s="121">
        <v>0</v>
      </c>
      <c r="BX552" s="121">
        <v>980</v>
      </c>
      <c r="BY552" s="121">
        <v>0</v>
      </c>
      <c r="BZ552" s="121">
        <v>0</v>
      </c>
      <c r="CA552" s="121">
        <v>0</v>
      </c>
      <c r="CB552" s="121">
        <v>0</v>
      </c>
      <c r="CC552" s="121">
        <v>0</v>
      </c>
      <c r="CD552" s="121">
        <v>0</v>
      </c>
      <c r="CE552" s="95">
        <v>0</v>
      </c>
      <c r="CF552" s="121">
        <v>0</v>
      </c>
      <c r="CG552" s="121">
        <v>0</v>
      </c>
      <c r="CH552" s="121">
        <v>0</v>
      </c>
      <c r="CI552" s="95">
        <v>0</v>
      </c>
      <c r="CJ552" s="121">
        <v>0</v>
      </c>
      <c r="CK552" s="95">
        <v>0</v>
      </c>
      <c r="CL552" s="95">
        <v>0</v>
      </c>
      <c r="CM552" s="87" t="s">
        <v>608</v>
      </c>
      <c r="CN552" s="87" t="s">
        <v>609</v>
      </c>
      <c r="CO552" s="87" t="s">
        <v>1383</v>
      </c>
      <c r="CP552" s="87" t="s">
        <v>2243</v>
      </c>
      <c r="CQ552" s="87" t="s">
        <v>1382</v>
      </c>
      <c r="CR552" s="87" t="s">
        <v>2243</v>
      </c>
      <c r="CS552" s="87">
        <v>12</v>
      </c>
      <c r="CT552" s="87" t="s">
        <v>1382</v>
      </c>
      <c r="CV552" s="87" t="s">
        <v>2192</v>
      </c>
      <c r="CY552" s="87">
        <v>152</v>
      </c>
    </row>
    <row r="553" spans="1:103" ht="13.2" customHeight="1" x14ac:dyDescent="0.25">
      <c r="A553" s="93" t="s">
        <v>610</v>
      </c>
      <c r="B553" s="94" t="s">
        <v>611</v>
      </c>
      <c r="C553" s="95">
        <v>15867.12</v>
      </c>
      <c r="D553" s="95">
        <v>0</v>
      </c>
      <c r="E553" s="95">
        <v>0</v>
      </c>
      <c r="F553" s="95">
        <v>0</v>
      </c>
      <c r="G553" s="95">
        <v>0</v>
      </c>
      <c r="H553" s="95">
        <v>1690</v>
      </c>
      <c r="I553" s="95">
        <v>0</v>
      </c>
      <c r="J553" s="95">
        <v>0</v>
      </c>
      <c r="K553" s="95">
        <v>0</v>
      </c>
      <c r="L553" s="95">
        <v>0</v>
      </c>
      <c r="M553" s="95">
        <v>0</v>
      </c>
      <c r="N553" s="95">
        <v>0</v>
      </c>
      <c r="O553" s="95">
        <v>0</v>
      </c>
      <c r="P553" s="95">
        <v>2232</v>
      </c>
      <c r="Q553" s="95">
        <v>0</v>
      </c>
      <c r="R553" s="95">
        <v>28785.7</v>
      </c>
      <c r="S553" s="95">
        <v>0</v>
      </c>
      <c r="T553" s="95">
        <v>64500</v>
      </c>
      <c r="U553" s="95">
        <v>0</v>
      </c>
      <c r="V553" s="95">
        <v>0</v>
      </c>
      <c r="W553" s="95">
        <v>0</v>
      </c>
      <c r="X553" s="95">
        <v>0</v>
      </c>
      <c r="Y553" s="95">
        <v>0</v>
      </c>
      <c r="Z553" s="95">
        <v>0</v>
      </c>
      <c r="AA553" s="95">
        <v>18070</v>
      </c>
      <c r="AB553" s="95">
        <v>0</v>
      </c>
      <c r="AC553" s="95">
        <v>0</v>
      </c>
      <c r="AD553" s="95">
        <v>0</v>
      </c>
      <c r="AE553" s="95">
        <v>0</v>
      </c>
      <c r="AF553" s="95">
        <v>0</v>
      </c>
      <c r="AG553" s="95">
        <v>0</v>
      </c>
      <c r="AH553" s="95">
        <v>0</v>
      </c>
      <c r="AI553" s="95">
        <v>0</v>
      </c>
      <c r="AJ553" s="95">
        <v>0</v>
      </c>
      <c r="AK553" s="95">
        <v>230446.2</v>
      </c>
      <c r="AL553" s="95">
        <v>0</v>
      </c>
      <c r="AM553" s="95">
        <v>0</v>
      </c>
      <c r="AN553" s="95">
        <v>79936</v>
      </c>
      <c r="AO553" s="95">
        <v>0</v>
      </c>
      <c r="AP553" s="95">
        <v>0</v>
      </c>
      <c r="AQ553" s="95">
        <v>5109</v>
      </c>
      <c r="AR553" s="95">
        <v>89942</v>
      </c>
      <c r="AS553" s="95">
        <v>0</v>
      </c>
      <c r="AT553" s="95">
        <v>0</v>
      </c>
      <c r="AU553" s="95">
        <v>0</v>
      </c>
      <c r="AV553" s="95">
        <v>0</v>
      </c>
      <c r="AW553" s="95">
        <v>0</v>
      </c>
      <c r="AX553" s="95">
        <v>79936</v>
      </c>
      <c r="AY553" s="95">
        <v>0</v>
      </c>
      <c r="AZ553" s="95">
        <v>5520</v>
      </c>
      <c r="BA553" s="95">
        <v>0</v>
      </c>
      <c r="BB553" s="95">
        <v>0</v>
      </c>
      <c r="BC553" s="95">
        <v>93505.7</v>
      </c>
      <c r="BD553" s="95">
        <v>0</v>
      </c>
      <c r="BE553" s="95">
        <v>0</v>
      </c>
      <c r="BF553" s="95">
        <v>0</v>
      </c>
      <c r="BG553" s="95">
        <v>0</v>
      </c>
      <c r="BH553" s="95">
        <v>0</v>
      </c>
      <c r="BI553" s="95">
        <v>0</v>
      </c>
      <c r="BJ553" s="95">
        <v>0</v>
      </c>
      <c r="BK553" s="95">
        <v>1497</v>
      </c>
      <c r="BL553" s="95">
        <v>52152</v>
      </c>
      <c r="BM553" s="95">
        <v>0</v>
      </c>
      <c r="BN553" s="95">
        <v>954</v>
      </c>
      <c r="BO553" s="95">
        <v>0</v>
      </c>
      <c r="BP553" s="95">
        <v>0</v>
      </c>
      <c r="BQ553" s="95">
        <v>0</v>
      </c>
      <c r="BR553" s="121">
        <v>273395.94</v>
      </c>
      <c r="BS553" s="121">
        <v>0</v>
      </c>
      <c r="BT553" s="121">
        <v>0</v>
      </c>
      <c r="BU553" s="121">
        <v>0</v>
      </c>
      <c r="BV553" s="95">
        <v>0</v>
      </c>
      <c r="BW553" s="95">
        <v>0</v>
      </c>
      <c r="BX553" s="121">
        <v>0</v>
      </c>
      <c r="BY553" s="121">
        <v>0</v>
      </c>
      <c r="BZ553" s="121">
        <v>0</v>
      </c>
      <c r="CA553" s="121">
        <v>4760</v>
      </c>
      <c r="CB553" s="121">
        <v>0</v>
      </c>
      <c r="CC553" s="121">
        <v>0</v>
      </c>
      <c r="CD553" s="121">
        <v>0</v>
      </c>
      <c r="CE553" s="121">
        <v>2460</v>
      </c>
      <c r="CF553" s="95">
        <v>0</v>
      </c>
      <c r="CG553" s="121">
        <v>0</v>
      </c>
      <c r="CH553" s="121">
        <v>0</v>
      </c>
      <c r="CI553" s="121">
        <v>0</v>
      </c>
      <c r="CJ553" s="121">
        <v>0</v>
      </c>
      <c r="CK553" s="95">
        <v>0</v>
      </c>
      <c r="CL553" s="95">
        <v>0</v>
      </c>
      <c r="CM553" s="87" t="s">
        <v>610</v>
      </c>
      <c r="CN553" s="87" t="s">
        <v>611</v>
      </c>
      <c r="CO553" s="87" t="s">
        <v>1383</v>
      </c>
      <c r="CP553" s="87" t="s">
        <v>2243</v>
      </c>
      <c r="CQ553" s="87" t="s">
        <v>1382</v>
      </c>
      <c r="CR553" s="87" t="s">
        <v>2243</v>
      </c>
      <c r="CS553" s="87">
        <v>11</v>
      </c>
      <c r="CT553" s="87" t="s">
        <v>1421</v>
      </c>
      <c r="CV553" s="87" t="s">
        <v>2192</v>
      </c>
      <c r="CY553" s="87">
        <v>153</v>
      </c>
    </row>
    <row r="554" spans="1:103" ht="13.2" customHeight="1" x14ac:dyDescent="0.25">
      <c r="A554" s="93" t="s">
        <v>612</v>
      </c>
      <c r="B554" s="94" t="s">
        <v>613</v>
      </c>
      <c r="C554" s="95">
        <v>0</v>
      </c>
      <c r="D554" s="95">
        <v>0</v>
      </c>
      <c r="E554" s="95">
        <v>0</v>
      </c>
      <c r="F554" s="95">
        <v>0</v>
      </c>
      <c r="G554" s="95">
        <v>0</v>
      </c>
      <c r="H554" s="95">
        <v>0</v>
      </c>
      <c r="I554" s="95">
        <v>0</v>
      </c>
      <c r="J554" s="95">
        <v>0</v>
      </c>
      <c r="K554" s="95">
        <v>0</v>
      </c>
      <c r="L554" s="95">
        <v>0</v>
      </c>
      <c r="M554" s="95">
        <v>0</v>
      </c>
      <c r="N554" s="95">
        <v>0</v>
      </c>
      <c r="O554" s="95">
        <v>67750</v>
      </c>
      <c r="P554" s="95">
        <v>0</v>
      </c>
      <c r="Q554" s="95">
        <v>0</v>
      </c>
      <c r="R554" s="95">
        <v>0</v>
      </c>
      <c r="S554" s="95">
        <v>0</v>
      </c>
      <c r="T554" s="95">
        <v>0</v>
      </c>
      <c r="U554" s="95">
        <v>0</v>
      </c>
      <c r="V554" s="95">
        <v>0</v>
      </c>
      <c r="W554" s="95">
        <v>348418.6</v>
      </c>
      <c r="X554" s="95">
        <v>0</v>
      </c>
      <c r="Y554" s="95">
        <v>0</v>
      </c>
      <c r="Z554" s="95">
        <v>0</v>
      </c>
      <c r="AA554" s="95">
        <v>0</v>
      </c>
      <c r="AB554" s="95">
        <v>0</v>
      </c>
      <c r="AC554" s="95">
        <v>0</v>
      </c>
      <c r="AD554" s="95">
        <v>0</v>
      </c>
      <c r="AE554" s="95">
        <v>0</v>
      </c>
      <c r="AF554" s="95">
        <v>0</v>
      </c>
      <c r="AG554" s="95">
        <v>0</v>
      </c>
      <c r="AH554" s="95">
        <v>0</v>
      </c>
      <c r="AI554" s="95">
        <v>0</v>
      </c>
      <c r="AJ554" s="95">
        <v>0</v>
      </c>
      <c r="AK554" s="95">
        <v>0</v>
      </c>
      <c r="AL554" s="95">
        <v>0</v>
      </c>
      <c r="AM554" s="95">
        <v>0</v>
      </c>
      <c r="AN554" s="95">
        <v>0</v>
      </c>
      <c r="AO554" s="95">
        <v>0</v>
      </c>
      <c r="AP554" s="95">
        <v>0</v>
      </c>
      <c r="AQ554" s="95">
        <v>0</v>
      </c>
      <c r="AR554" s="95">
        <v>0</v>
      </c>
      <c r="AS554" s="95">
        <v>0</v>
      </c>
      <c r="AT554" s="95">
        <v>0</v>
      </c>
      <c r="AU554" s="95">
        <v>0</v>
      </c>
      <c r="AV554" s="95">
        <v>0</v>
      </c>
      <c r="AW554" s="95">
        <v>0</v>
      </c>
      <c r="AX554" s="95">
        <v>0</v>
      </c>
      <c r="AY554" s="95">
        <v>0</v>
      </c>
      <c r="AZ554" s="95">
        <v>0</v>
      </c>
      <c r="BA554" s="95">
        <v>0</v>
      </c>
      <c r="BB554" s="95">
        <v>0</v>
      </c>
      <c r="BC554" s="95">
        <v>0</v>
      </c>
      <c r="BD554" s="95">
        <v>50224</v>
      </c>
      <c r="BE554" s="95">
        <v>0</v>
      </c>
      <c r="BF554" s="95">
        <v>0</v>
      </c>
      <c r="BG554" s="95">
        <v>0</v>
      </c>
      <c r="BH554" s="95">
        <v>0</v>
      </c>
      <c r="BI554" s="95">
        <v>0</v>
      </c>
      <c r="BJ554" s="95">
        <v>0</v>
      </c>
      <c r="BK554" s="95">
        <v>0</v>
      </c>
      <c r="BL554" s="95">
        <v>986875</v>
      </c>
      <c r="BM554" s="95">
        <v>0</v>
      </c>
      <c r="BN554" s="95">
        <v>0</v>
      </c>
      <c r="BO554" s="95">
        <v>0</v>
      </c>
      <c r="BP554" s="95">
        <v>0</v>
      </c>
      <c r="BQ554" s="95">
        <v>0</v>
      </c>
      <c r="BR554" s="121">
        <v>347880</v>
      </c>
      <c r="BS554" s="121">
        <v>0</v>
      </c>
      <c r="BT554" s="121">
        <v>0</v>
      </c>
      <c r="BU554" s="121">
        <v>70692.27</v>
      </c>
      <c r="BV554" s="121">
        <v>0</v>
      </c>
      <c r="BW554" s="121">
        <v>0</v>
      </c>
      <c r="BX554" s="121">
        <v>0</v>
      </c>
      <c r="BY554" s="121">
        <v>0</v>
      </c>
      <c r="BZ554" s="121">
        <v>0</v>
      </c>
      <c r="CA554" s="121">
        <v>0</v>
      </c>
      <c r="CB554" s="121">
        <v>0</v>
      </c>
      <c r="CC554" s="121">
        <v>0</v>
      </c>
      <c r="CD554" s="121">
        <v>0</v>
      </c>
      <c r="CE554" s="121">
        <v>0</v>
      </c>
      <c r="CF554" s="121">
        <v>0</v>
      </c>
      <c r="CG554" s="121">
        <v>0</v>
      </c>
      <c r="CH554" s="121">
        <v>0</v>
      </c>
      <c r="CI554" s="121">
        <v>0</v>
      </c>
      <c r="CJ554" s="121">
        <v>0</v>
      </c>
      <c r="CK554" s="121">
        <v>0</v>
      </c>
      <c r="CL554" s="121">
        <v>0</v>
      </c>
      <c r="CM554" s="87" t="s">
        <v>612</v>
      </c>
      <c r="CN554" s="87" t="s">
        <v>613</v>
      </c>
      <c r="CO554" s="87" t="s">
        <v>1385</v>
      </c>
      <c r="CP554" s="87" t="s">
        <v>2244</v>
      </c>
      <c r="CQ554" s="87" t="s">
        <v>1384</v>
      </c>
      <c r="CR554" s="87" t="s">
        <v>2372</v>
      </c>
      <c r="CS554" s="87">
        <v>9</v>
      </c>
      <c r="CT554" s="87" t="s">
        <v>1416</v>
      </c>
      <c r="CV554" s="87" t="s">
        <v>2183</v>
      </c>
      <c r="CY554" s="87">
        <v>154</v>
      </c>
    </row>
    <row r="555" spans="1:103" ht="13.2" customHeight="1" x14ac:dyDescent="0.25">
      <c r="A555" s="93" t="s">
        <v>614</v>
      </c>
      <c r="B555" s="94" t="s">
        <v>615</v>
      </c>
      <c r="C555" s="95">
        <v>0</v>
      </c>
      <c r="D555" s="95">
        <v>0</v>
      </c>
      <c r="E555" s="95">
        <v>0</v>
      </c>
      <c r="F555" s="95">
        <v>0</v>
      </c>
      <c r="G555" s="95">
        <v>0</v>
      </c>
      <c r="H555" s="95">
        <v>0</v>
      </c>
      <c r="I555" s="95">
        <v>0</v>
      </c>
      <c r="J555" s="95">
        <v>0</v>
      </c>
      <c r="K555" s="95">
        <v>0</v>
      </c>
      <c r="L555" s="95">
        <v>0</v>
      </c>
      <c r="M555" s="95">
        <v>0</v>
      </c>
      <c r="N555" s="95">
        <v>0</v>
      </c>
      <c r="O555" s="95">
        <v>0</v>
      </c>
      <c r="P555" s="95">
        <v>0</v>
      </c>
      <c r="Q555" s="95">
        <v>0</v>
      </c>
      <c r="R555" s="95">
        <v>0</v>
      </c>
      <c r="S555" s="95">
        <v>0</v>
      </c>
      <c r="T555" s="95">
        <v>0</v>
      </c>
      <c r="U555" s="95">
        <v>0</v>
      </c>
      <c r="V555" s="95">
        <v>0</v>
      </c>
      <c r="W555" s="95">
        <v>116260</v>
      </c>
      <c r="X555" s="95">
        <v>0</v>
      </c>
      <c r="Y555" s="95">
        <v>0</v>
      </c>
      <c r="Z555" s="95">
        <v>0</v>
      </c>
      <c r="AA555" s="95">
        <v>15050</v>
      </c>
      <c r="AB555" s="95">
        <v>0</v>
      </c>
      <c r="AC555" s="95">
        <v>0</v>
      </c>
      <c r="AD555" s="95">
        <v>0</v>
      </c>
      <c r="AE555" s="95">
        <v>0</v>
      </c>
      <c r="AF555" s="95">
        <v>0</v>
      </c>
      <c r="AG555" s="95">
        <v>0</v>
      </c>
      <c r="AH555" s="95">
        <v>105250</v>
      </c>
      <c r="AI555" s="95">
        <v>0</v>
      </c>
      <c r="AJ555" s="95">
        <v>0</v>
      </c>
      <c r="AK555" s="95">
        <v>0</v>
      </c>
      <c r="AL555" s="95">
        <v>0</v>
      </c>
      <c r="AM555" s="95">
        <v>0</v>
      </c>
      <c r="AN555" s="95">
        <v>0</v>
      </c>
      <c r="AO555" s="95">
        <v>0</v>
      </c>
      <c r="AP555" s="95">
        <v>0</v>
      </c>
      <c r="AQ555" s="95">
        <v>0</v>
      </c>
      <c r="AR555" s="95">
        <v>0</v>
      </c>
      <c r="AS555" s="95">
        <v>0</v>
      </c>
      <c r="AT555" s="95">
        <v>0</v>
      </c>
      <c r="AU555" s="95">
        <v>0</v>
      </c>
      <c r="AV555" s="95">
        <v>0</v>
      </c>
      <c r="AW555" s="95">
        <v>0</v>
      </c>
      <c r="AX555" s="95">
        <v>0</v>
      </c>
      <c r="AY555" s="95">
        <v>0</v>
      </c>
      <c r="AZ555" s="95">
        <v>0</v>
      </c>
      <c r="BA555" s="95">
        <v>0</v>
      </c>
      <c r="BB555" s="95">
        <v>0</v>
      </c>
      <c r="BC555" s="95">
        <v>15875</v>
      </c>
      <c r="BD555" s="95">
        <v>4060</v>
      </c>
      <c r="BE555" s="95">
        <v>0</v>
      </c>
      <c r="BF555" s="95">
        <v>0</v>
      </c>
      <c r="BG555" s="95">
        <v>0</v>
      </c>
      <c r="BH555" s="95">
        <v>0</v>
      </c>
      <c r="BI555" s="95">
        <v>0</v>
      </c>
      <c r="BJ555" s="95">
        <v>0</v>
      </c>
      <c r="BK555" s="95">
        <v>0</v>
      </c>
      <c r="BL555" s="95">
        <v>220000</v>
      </c>
      <c r="BM555" s="95">
        <v>0</v>
      </c>
      <c r="BN555" s="95">
        <v>0</v>
      </c>
      <c r="BO555" s="95">
        <v>0</v>
      </c>
      <c r="BP555" s="95">
        <v>0</v>
      </c>
      <c r="BQ555" s="95">
        <v>0</v>
      </c>
      <c r="BR555" s="121">
        <v>37300</v>
      </c>
      <c r="BS555" s="121">
        <v>0</v>
      </c>
      <c r="BT555" s="121">
        <v>0</v>
      </c>
      <c r="BU555" s="121">
        <v>0</v>
      </c>
      <c r="BV555" s="121">
        <v>0</v>
      </c>
      <c r="BW555" s="121">
        <v>0</v>
      </c>
      <c r="BX555" s="121">
        <v>0</v>
      </c>
      <c r="BY555" s="121">
        <v>0</v>
      </c>
      <c r="BZ555" s="121">
        <v>0</v>
      </c>
      <c r="CA555" s="121">
        <v>0</v>
      </c>
      <c r="CB555" s="121">
        <v>0</v>
      </c>
      <c r="CC555" s="121">
        <v>0</v>
      </c>
      <c r="CD555" s="121">
        <v>0</v>
      </c>
      <c r="CE555" s="121">
        <v>0</v>
      </c>
      <c r="CF555" s="95">
        <v>0</v>
      </c>
      <c r="CG555" s="95">
        <v>0</v>
      </c>
      <c r="CH555" s="121">
        <v>0</v>
      </c>
      <c r="CI555" s="121">
        <v>0</v>
      </c>
      <c r="CJ555" s="121">
        <v>0</v>
      </c>
      <c r="CK555" s="121">
        <v>0</v>
      </c>
      <c r="CL555" s="121">
        <v>0</v>
      </c>
      <c r="CM555" s="87" t="s">
        <v>614</v>
      </c>
      <c r="CN555" s="87" t="s">
        <v>615</v>
      </c>
      <c r="CO555" s="87" t="s">
        <v>1385</v>
      </c>
      <c r="CP555" s="87" t="s">
        <v>2244</v>
      </c>
      <c r="CQ555" s="87" t="s">
        <v>1384</v>
      </c>
      <c r="CR555" s="87" t="s">
        <v>2372</v>
      </c>
      <c r="CS555" s="87">
        <v>9</v>
      </c>
      <c r="CT555" s="87" t="s">
        <v>1417</v>
      </c>
      <c r="CV555" s="87" t="s">
        <v>2183</v>
      </c>
      <c r="CY555" s="87">
        <v>155</v>
      </c>
    </row>
    <row r="556" spans="1:103" ht="13.2" customHeight="1" x14ac:dyDescent="0.25">
      <c r="A556" s="93" t="s">
        <v>616</v>
      </c>
      <c r="B556" s="94" t="s">
        <v>617</v>
      </c>
      <c r="C556" s="95">
        <v>0</v>
      </c>
      <c r="D556" s="95">
        <v>18405</v>
      </c>
      <c r="E556" s="95">
        <v>24950</v>
      </c>
      <c r="F556" s="95">
        <v>35280</v>
      </c>
      <c r="G556" s="95">
        <v>19650</v>
      </c>
      <c r="H556" s="95">
        <v>17450</v>
      </c>
      <c r="I556" s="95">
        <v>41400</v>
      </c>
      <c r="J556" s="95">
        <v>21400</v>
      </c>
      <c r="K556" s="95">
        <v>38350</v>
      </c>
      <c r="L556" s="95">
        <v>50502.5</v>
      </c>
      <c r="M556" s="95">
        <v>23100</v>
      </c>
      <c r="N556" s="95">
        <v>6510</v>
      </c>
      <c r="O556" s="95">
        <v>102100</v>
      </c>
      <c r="P556" s="95">
        <v>79600</v>
      </c>
      <c r="Q556" s="95">
        <v>96060</v>
      </c>
      <c r="R556" s="95">
        <v>172300</v>
      </c>
      <c r="S556" s="95">
        <v>98000</v>
      </c>
      <c r="T556" s="95">
        <v>56000</v>
      </c>
      <c r="U556" s="95">
        <v>43800</v>
      </c>
      <c r="V556" s="95">
        <v>28210</v>
      </c>
      <c r="W556" s="95">
        <v>87150</v>
      </c>
      <c r="X556" s="95">
        <v>8250</v>
      </c>
      <c r="Y556" s="95">
        <v>39830</v>
      </c>
      <c r="Z556" s="95">
        <v>27150</v>
      </c>
      <c r="AA556" s="95">
        <v>17650</v>
      </c>
      <c r="AB556" s="95">
        <v>25100</v>
      </c>
      <c r="AC556" s="95">
        <v>0</v>
      </c>
      <c r="AD556" s="95">
        <v>17100</v>
      </c>
      <c r="AE556" s="95">
        <v>59345</v>
      </c>
      <c r="AF556" s="95">
        <v>39200</v>
      </c>
      <c r="AG556" s="95">
        <v>49410</v>
      </c>
      <c r="AH556" s="95">
        <v>100100</v>
      </c>
      <c r="AI556" s="95">
        <v>72610</v>
      </c>
      <c r="AJ556" s="95">
        <v>65160</v>
      </c>
      <c r="AK556" s="95">
        <v>63690</v>
      </c>
      <c r="AL556" s="95">
        <v>89696</v>
      </c>
      <c r="AM556" s="95">
        <v>8500</v>
      </c>
      <c r="AN556" s="95">
        <v>5350</v>
      </c>
      <c r="AO556" s="95">
        <v>3000</v>
      </c>
      <c r="AP556" s="95">
        <v>28510</v>
      </c>
      <c r="AQ556" s="95">
        <v>4000</v>
      </c>
      <c r="AR556" s="95">
        <v>34400</v>
      </c>
      <c r="AS556" s="95">
        <v>34550</v>
      </c>
      <c r="AT556" s="95">
        <v>31500</v>
      </c>
      <c r="AU556" s="95">
        <v>38870</v>
      </c>
      <c r="AV556" s="95">
        <v>48950</v>
      </c>
      <c r="AW556" s="95">
        <v>12450</v>
      </c>
      <c r="AX556" s="95">
        <v>44700</v>
      </c>
      <c r="AY556" s="95">
        <v>21300</v>
      </c>
      <c r="AZ556" s="95">
        <v>0</v>
      </c>
      <c r="BA556" s="95">
        <v>0</v>
      </c>
      <c r="BB556" s="95">
        <v>12500</v>
      </c>
      <c r="BC556" s="95">
        <v>0</v>
      </c>
      <c r="BD556" s="95">
        <v>103650</v>
      </c>
      <c r="BE556" s="95">
        <v>16200</v>
      </c>
      <c r="BF556" s="95">
        <v>0</v>
      </c>
      <c r="BG556" s="95">
        <v>23640</v>
      </c>
      <c r="BH556" s="95">
        <v>38650</v>
      </c>
      <c r="BI556" s="95">
        <v>23700</v>
      </c>
      <c r="BJ556" s="95">
        <v>25100</v>
      </c>
      <c r="BK556" s="95">
        <v>34300</v>
      </c>
      <c r="BL556" s="95">
        <v>0</v>
      </c>
      <c r="BM556" s="95">
        <v>32050</v>
      </c>
      <c r="BN556" s="95">
        <v>37760</v>
      </c>
      <c r="BO556" s="95">
        <v>73151</v>
      </c>
      <c r="BP556" s="95">
        <v>65760</v>
      </c>
      <c r="BQ556" s="95">
        <v>22550</v>
      </c>
      <c r="BR556" s="121">
        <v>0</v>
      </c>
      <c r="BS556" s="121">
        <v>90300</v>
      </c>
      <c r="BT556" s="121">
        <v>124200</v>
      </c>
      <c r="BU556" s="121">
        <v>0</v>
      </c>
      <c r="BV556" s="121">
        <v>11890</v>
      </c>
      <c r="BW556" s="121">
        <v>0</v>
      </c>
      <c r="BX556" s="121">
        <v>2950</v>
      </c>
      <c r="BY556" s="121">
        <v>29000</v>
      </c>
      <c r="BZ556" s="121">
        <v>0</v>
      </c>
      <c r="CA556" s="121">
        <v>18010</v>
      </c>
      <c r="CB556" s="121">
        <v>42003</v>
      </c>
      <c r="CC556" s="121">
        <v>67630</v>
      </c>
      <c r="CD556" s="121">
        <v>35200</v>
      </c>
      <c r="CE556" s="121">
        <v>66840</v>
      </c>
      <c r="CF556" s="121">
        <v>9800</v>
      </c>
      <c r="CG556" s="121">
        <v>21621</v>
      </c>
      <c r="CH556" s="121">
        <v>45600</v>
      </c>
      <c r="CI556" s="121">
        <v>22300</v>
      </c>
      <c r="CJ556" s="121">
        <v>118900</v>
      </c>
      <c r="CK556" s="121">
        <v>18800</v>
      </c>
      <c r="CL556" s="121">
        <v>62720</v>
      </c>
      <c r="CM556" s="87" t="s">
        <v>616</v>
      </c>
      <c r="CN556" s="87" t="s">
        <v>617</v>
      </c>
      <c r="CO556" s="87" t="s">
        <v>1383</v>
      </c>
      <c r="CP556" s="87" t="s">
        <v>2243</v>
      </c>
      <c r="CQ556" s="87" t="s">
        <v>1382</v>
      </c>
      <c r="CR556" s="87" t="s">
        <v>2243</v>
      </c>
      <c r="CS556" s="87">
        <v>33</v>
      </c>
      <c r="CT556" s="87" t="s">
        <v>1423</v>
      </c>
      <c r="CV556" s="87" t="s">
        <v>2192</v>
      </c>
      <c r="CY556" s="87">
        <v>156</v>
      </c>
    </row>
    <row r="557" spans="1:103" ht="13.2" customHeight="1" x14ac:dyDescent="0.25">
      <c r="A557" s="93" t="s">
        <v>1156</v>
      </c>
      <c r="B557" s="94" t="s">
        <v>1157</v>
      </c>
      <c r="C557" s="95">
        <v>0</v>
      </c>
      <c r="D557" s="95">
        <v>0</v>
      </c>
      <c r="E557" s="95">
        <v>0</v>
      </c>
      <c r="F557" s="95">
        <v>0</v>
      </c>
      <c r="G557" s="95">
        <v>0</v>
      </c>
      <c r="H557" s="95">
        <v>0</v>
      </c>
      <c r="I557" s="95">
        <v>0</v>
      </c>
      <c r="J557" s="95">
        <v>0</v>
      </c>
      <c r="K557" s="95">
        <v>0</v>
      </c>
      <c r="L557" s="95">
        <v>0</v>
      </c>
      <c r="M557" s="95">
        <v>0</v>
      </c>
      <c r="N557" s="95">
        <v>0</v>
      </c>
      <c r="O557" s="95">
        <v>0</v>
      </c>
      <c r="P557" s="95">
        <v>0</v>
      </c>
      <c r="Q557" s="95">
        <v>0</v>
      </c>
      <c r="R557" s="95">
        <v>0</v>
      </c>
      <c r="S557" s="95">
        <v>0</v>
      </c>
      <c r="T557" s="95">
        <v>0</v>
      </c>
      <c r="U557" s="95">
        <v>0</v>
      </c>
      <c r="V557" s="95">
        <v>0</v>
      </c>
      <c r="W557" s="95">
        <v>0</v>
      </c>
      <c r="X557" s="95">
        <v>0</v>
      </c>
      <c r="Y557" s="95">
        <v>0</v>
      </c>
      <c r="Z557" s="95">
        <v>0</v>
      </c>
      <c r="AA557" s="95">
        <v>0</v>
      </c>
      <c r="AB557" s="95">
        <v>0</v>
      </c>
      <c r="AC557" s="95">
        <v>0</v>
      </c>
      <c r="AD557" s="95">
        <v>0</v>
      </c>
      <c r="AE557" s="95">
        <v>0</v>
      </c>
      <c r="AF557" s="95">
        <v>0</v>
      </c>
      <c r="AG557" s="95">
        <v>0</v>
      </c>
      <c r="AH557" s="95">
        <v>0</v>
      </c>
      <c r="AI557" s="95">
        <v>0</v>
      </c>
      <c r="AJ557" s="95">
        <v>0</v>
      </c>
      <c r="AK557" s="95">
        <v>0</v>
      </c>
      <c r="AL557" s="95">
        <v>0</v>
      </c>
      <c r="AM557" s="95">
        <v>0</v>
      </c>
      <c r="AN557" s="95">
        <v>0</v>
      </c>
      <c r="AO557" s="95">
        <v>0</v>
      </c>
      <c r="AP557" s="95">
        <v>0</v>
      </c>
      <c r="AQ557" s="95">
        <v>0</v>
      </c>
      <c r="AR557" s="95">
        <v>0</v>
      </c>
      <c r="AS557" s="95">
        <v>0</v>
      </c>
      <c r="AT557" s="95">
        <v>0</v>
      </c>
      <c r="AU557" s="95">
        <v>0</v>
      </c>
      <c r="AV557" s="95">
        <v>0</v>
      </c>
      <c r="AW557" s="95">
        <v>0</v>
      </c>
      <c r="AX557" s="95">
        <v>0</v>
      </c>
      <c r="AY557" s="95">
        <v>0</v>
      </c>
      <c r="AZ557" s="95">
        <v>0</v>
      </c>
      <c r="BA557" s="95">
        <v>0</v>
      </c>
      <c r="BB557" s="95">
        <v>0</v>
      </c>
      <c r="BC557" s="95">
        <v>0</v>
      </c>
      <c r="BD557" s="95">
        <v>0</v>
      </c>
      <c r="BE557" s="95">
        <v>0</v>
      </c>
      <c r="BF557" s="95">
        <v>0</v>
      </c>
      <c r="BG557" s="95">
        <v>0</v>
      </c>
      <c r="BH557" s="95">
        <v>0</v>
      </c>
      <c r="BI557" s="95">
        <v>0</v>
      </c>
      <c r="BJ557" s="95">
        <v>0</v>
      </c>
      <c r="BK557" s="95">
        <v>0</v>
      </c>
      <c r="BL557" s="95">
        <v>0</v>
      </c>
      <c r="BM557" s="95">
        <v>0</v>
      </c>
      <c r="BN557" s="95">
        <v>0</v>
      </c>
      <c r="BO557" s="95">
        <v>0</v>
      </c>
      <c r="BP557" s="95">
        <v>0</v>
      </c>
      <c r="BQ557" s="95">
        <v>0</v>
      </c>
      <c r="BR557" s="121">
        <v>0</v>
      </c>
      <c r="BS557" s="121">
        <v>0</v>
      </c>
      <c r="BT557" s="121">
        <v>0</v>
      </c>
      <c r="BU557" s="121">
        <v>0</v>
      </c>
      <c r="BV557" s="121">
        <v>0</v>
      </c>
      <c r="BW557" s="121">
        <v>0</v>
      </c>
      <c r="BX557" s="121">
        <v>0</v>
      </c>
      <c r="BY557" s="121">
        <v>0</v>
      </c>
      <c r="BZ557" s="121">
        <v>0</v>
      </c>
      <c r="CA557" s="121">
        <v>0</v>
      </c>
      <c r="CB557" s="121">
        <v>0</v>
      </c>
      <c r="CC557" s="121">
        <v>4500</v>
      </c>
      <c r="CD557" s="121">
        <v>0</v>
      </c>
      <c r="CE557" s="121">
        <v>0</v>
      </c>
      <c r="CF557" s="121">
        <v>0</v>
      </c>
      <c r="CG557" s="121">
        <v>0</v>
      </c>
      <c r="CH557" s="121">
        <v>0</v>
      </c>
      <c r="CI557" s="121">
        <v>0</v>
      </c>
      <c r="CJ557" s="121">
        <v>0</v>
      </c>
      <c r="CK557" s="121">
        <v>0</v>
      </c>
      <c r="CL557" s="121">
        <v>0</v>
      </c>
      <c r="CM557" s="87" t="s">
        <v>1156</v>
      </c>
      <c r="CN557" s="87" t="s">
        <v>1157</v>
      </c>
      <c r="CO557" s="87" t="s">
        <v>1383</v>
      </c>
      <c r="CP557" s="87" t="s">
        <v>2243</v>
      </c>
      <c r="CQ557" s="87" t="s">
        <v>1382</v>
      </c>
      <c r="CR557" s="87" t="s">
        <v>2243</v>
      </c>
      <c r="CS557" s="87">
        <v>12</v>
      </c>
      <c r="CT557" s="87" t="s">
        <v>1382</v>
      </c>
      <c r="CV557" s="87" t="s">
        <v>2192</v>
      </c>
      <c r="CY557" s="87">
        <v>157</v>
      </c>
    </row>
    <row r="558" spans="1:103" ht="13.2" customHeight="1" x14ac:dyDescent="0.25">
      <c r="A558" s="93" t="s">
        <v>618</v>
      </c>
      <c r="B558" s="94" t="s">
        <v>619</v>
      </c>
      <c r="C558" s="95">
        <v>0</v>
      </c>
      <c r="D558" s="95">
        <v>0</v>
      </c>
      <c r="E558" s="95">
        <v>0</v>
      </c>
      <c r="F558" s="95">
        <v>0</v>
      </c>
      <c r="G558" s="95">
        <v>0</v>
      </c>
      <c r="H558" s="95">
        <v>9200</v>
      </c>
      <c r="I558" s="95">
        <v>0</v>
      </c>
      <c r="J558" s="95">
        <v>0</v>
      </c>
      <c r="K558" s="95">
        <v>0</v>
      </c>
      <c r="L558" s="95">
        <v>0</v>
      </c>
      <c r="M558" s="95">
        <v>0</v>
      </c>
      <c r="N558" s="95">
        <v>0</v>
      </c>
      <c r="O558" s="95">
        <v>0</v>
      </c>
      <c r="P558" s="95">
        <v>0</v>
      </c>
      <c r="Q558" s="95">
        <v>0</v>
      </c>
      <c r="R558" s="95">
        <v>0</v>
      </c>
      <c r="S558" s="95">
        <v>0</v>
      </c>
      <c r="T558" s="95">
        <v>0</v>
      </c>
      <c r="U558" s="95">
        <v>0</v>
      </c>
      <c r="V558" s="95">
        <v>0</v>
      </c>
      <c r="W558" s="95">
        <v>55000</v>
      </c>
      <c r="X558" s="95">
        <v>0</v>
      </c>
      <c r="Y558" s="95">
        <v>0</v>
      </c>
      <c r="Z558" s="95">
        <v>0</v>
      </c>
      <c r="AA558" s="95">
        <v>0</v>
      </c>
      <c r="AB558" s="95">
        <v>0</v>
      </c>
      <c r="AC558" s="95">
        <v>0</v>
      </c>
      <c r="AD558" s="95">
        <v>0</v>
      </c>
      <c r="AE558" s="95">
        <v>0</v>
      </c>
      <c r="AF558" s="95">
        <v>0</v>
      </c>
      <c r="AG558" s="95">
        <v>0</v>
      </c>
      <c r="AH558" s="95">
        <v>0</v>
      </c>
      <c r="AI558" s="95">
        <v>0</v>
      </c>
      <c r="AJ558" s="95">
        <v>0</v>
      </c>
      <c r="AK558" s="95">
        <v>0</v>
      </c>
      <c r="AL558" s="95">
        <v>0</v>
      </c>
      <c r="AM558" s="95">
        <v>0</v>
      </c>
      <c r="AN558" s="95">
        <v>0</v>
      </c>
      <c r="AO558" s="95">
        <v>0</v>
      </c>
      <c r="AP558" s="95">
        <v>0</v>
      </c>
      <c r="AQ558" s="95">
        <v>0</v>
      </c>
      <c r="AR558" s="95">
        <v>0</v>
      </c>
      <c r="AS558" s="95">
        <v>0</v>
      </c>
      <c r="AT558" s="95">
        <v>0</v>
      </c>
      <c r="AU558" s="95">
        <v>0</v>
      </c>
      <c r="AV558" s="95">
        <v>0</v>
      </c>
      <c r="AW558" s="95">
        <v>0</v>
      </c>
      <c r="AX558" s="95">
        <v>0</v>
      </c>
      <c r="AY558" s="95">
        <v>0</v>
      </c>
      <c r="AZ558" s="95">
        <v>0</v>
      </c>
      <c r="BA558" s="95">
        <v>0</v>
      </c>
      <c r="BB558" s="95">
        <v>0</v>
      </c>
      <c r="BC558" s="95">
        <v>0</v>
      </c>
      <c r="BD558" s="95">
        <v>0</v>
      </c>
      <c r="BE558" s="95">
        <v>0</v>
      </c>
      <c r="BF558" s="95">
        <v>0</v>
      </c>
      <c r="BG558" s="95">
        <v>0</v>
      </c>
      <c r="BH558" s="95">
        <v>0</v>
      </c>
      <c r="BI558" s="95">
        <v>0</v>
      </c>
      <c r="BJ558" s="95">
        <v>0</v>
      </c>
      <c r="BK558" s="95">
        <v>0</v>
      </c>
      <c r="BL558" s="95">
        <v>0</v>
      </c>
      <c r="BM558" s="95">
        <v>0</v>
      </c>
      <c r="BN558" s="95">
        <v>0</v>
      </c>
      <c r="BO558" s="95">
        <v>0</v>
      </c>
      <c r="BP558" s="95">
        <v>0</v>
      </c>
      <c r="BQ558" s="95">
        <v>0</v>
      </c>
      <c r="BR558" s="95">
        <v>650000</v>
      </c>
      <c r="BS558" s="95">
        <v>0</v>
      </c>
      <c r="BT558" s="121">
        <v>0</v>
      </c>
      <c r="BU558" s="95">
        <v>0</v>
      </c>
      <c r="BV558" s="95">
        <v>0</v>
      </c>
      <c r="BW558" s="95">
        <v>0</v>
      </c>
      <c r="BX558" s="95">
        <v>0</v>
      </c>
      <c r="BY558" s="121">
        <v>0</v>
      </c>
      <c r="BZ558" s="95">
        <v>0</v>
      </c>
      <c r="CA558" s="95">
        <v>0</v>
      </c>
      <c r="CB558" s="95">
        <v>0</v>
      </c>
      <c r="CC558" s="95">
        <v>0</v>
      </c>
      <c r="CD558" s="95">
        <v>0</v>
      </c>
      <c r="CE558" s="121">
        <v>0</v>
      </c>
      <c r="CF558" s="121">
        <v>0</v>
      </c>
      <c r="CG558" s="95">
        <v>0</v>
      </c>
      <c r="CH558" s="95">
        <v>0</v>
      </c>
      <c r="CI558" s="121">
        <v>0</v>
      </c>
      <c r="CJ558" s="95">
        <v>0</v>
      </c>
      <c r="CK558" s="95">
        <v>0</v>
      </c>
      <c r="CL558" s="95">
        <v>0</v>
      </c>
      <c r="CM558" s="87" t="s">
        <v>618</v>
      </c>
      <c r="CN558" s="87" t="s">
        <v>619</v>
      </c>
      <c r="CO558" s="87" t="s">
        <v>1383</v>
      </c>
      <c r="CP558" s="87" t="s">
        <v>2243</v>
      </c>
      <c r="CQ558" s="87" t="s">
        <v>1382</v>
      </c>
      <c r="CR558" s="87" t="s">
        <v>2243</v>
      </c>
      <c r="CS558" s="87">
        <v>12</v>
      </c>
      <c r="CT558" s="87" t="s">
        <v>1382</v>
      </c>
      <c r="CV558" s="87" t="s">
        <v>2192</v>
      </c>
      <c r="CY558" s="87">
        <v>158</v>
      </c>
    </row>
    <row r="559" spans="1:103" ht="13.2" customHeight="1" x14ac:dyDescent="0.25">
      <c r="A559" s="93" t="s">
        <v>620</v>
      </c>
      <c r="B559" s="94" t="s">
        <v>621</v>
      </c>
      <c r="C559" s="95">
        <v>65927</v>
      </c>
      <c r="D559" s="95">
        <v>10311.379999999999</v>
      </c>
      <c r="E559" s="95">
        <v>18324.099999999999</v>
      </c>
      <c r="F559" s="95">
        <v>12254</v>
      </c>
      <c r="G559" s="95">
        <v>4829.8999999999996</v>
      </c>
      <c r="H559" s="95">
        <v>1023229.78</v>
      </c>
      <c r="I559" s="95">
        <v>32440</v>
      </c>
      <c r="J559" s="95">
        <v>39692</v>
      </c>
      <c r="K559" s="95">
        <v>56674.61</v>
      </c>
      <c r="L559" s="95">
        <v>6400</v>
      </c>
      <c r="M559" s="95">
        <v>160670</v>
      </c>
      <c r="N559" s="95">
        <v>200</v>
      </c>
      <c r="O559" s="95">
        <v>333013.40000000002</v>
      </c>
      <c r="P559" s="95">
        <v>3900.02</v>
      </c>
      <c r="Q559" s="95">
        <v>4839</v>
      </c>
      <c r="R559" s="95">
        <v>13150</v>
      </c>
      <c r="S559" s="95">
        <v>29370.58</v>
      </c>
      <c r="T559" s="95">
        <v>8785</v>
      </c>
      <c r="U559" s="95">
        <v>3430</v>
      </c>
      <c r="V559" s="95">
        <v>4800</v>
      </c>
      <c r="W559" s="95">
        <v>605050</v>
      </c>
      <c r="X559" s="95">
        <v>43316.34</v>
      </c>
      <c r="Y559" s="95">
        <v>8245</v>
      </c>
      <c r="Z559" s="95">
        <v>7700</v>
      </c>
      <c r="AA559" s="95">
        <v>41022</v>
      </c>
      <c r="AB559" s="95">
        <v>17772.5</v>
      </c>
      <c r="AC559" s="95">
        <v>0</v>
      </c>
      <c r="AD559" s="95">
        <v>69600</v>
      </c>
      <c r="AE559" s="95">
        <v>2100</v>
      </c>
      <c r="AF559" s="95">
        <v>18694</v>
      </c>
      <c r="AG559" s="95">
        <v>6600</v>
      </c>
      <c r="AH559" s="95">
        <v>45307</v>
      </c>
      <c r="AI559" s="95">
        <v>0</v>
      </c>
      <c r="AJ559" s="95">
        <v>3300</v>
      </c>
      <c r="AK559" s="95">
        <v>2468474.9300000002</v>
      </c>
      <c r="AL559" s="95">
        <v>3377</v>
      </c>
      <c r="AM559" s="95">
        <v>7208</v>
      </c>
      <c r="AN559" s="95">
        <v>21350</v>
      </c>
      <c r="AO559" s="95">
        <v>27435</v>
      </c>
      <c r="AP559" s="95">
        <v>33784.980000000003</v>
      </c>
      <c r="AQ559" s="95">
        <v>18355</v>
      </c>
      <c r="AR559" s="95">
        <v>336659.29</v>
      </c>
      <c r="AS559" s="95">
        <v>46276</v>
      </c>
      <c r="AT559" s="95">
        <v>14236</v>
      </c>
      <c r="AU559" s="95">
        <v>14837</v>
      </c>
      <c r="AV559" s="95">
        <v>35839.1</v>
      </c>
      <c r="AW559" s="95">
        <v>0</v>
      </c>
      <c r="AX559" s="95">
        <v>368890.78</v>
      </c>
      <c r="AY559" s="95">
        <v>4700</v>
      </c>
      <c r="AZ559" s="95">
        <v>9900</v>
      </c>
      <c r="BA559" s="95">
        <v>109263.01</v>
      </c>
      <c r="BB559" s="95">
        <v>0</v>
      </c>
      <c r="BC559" s="95">
        <v>401880</v>
      </c>
      <c r="BD559" s="95">
        <v>22602.7</v>
      </c>
      <c r="BE559" s="95">
        <v>0</v>
      </c>
      <c r="BF559" s="95">
        <v>6227</v>
      </c>
      <c r="BG559" s="95">
        <v>20043561.600000001</v>
      </c>
      <c r="BH559" s="95">
        <v>0</v>
      </c>
      <c r="BI559" s="95">
        <v>11761.05</v>
      </c>
      <c r="BJ559" s="95">
        <v>2385</v>
      </c>
      <c r="BK559" s="95">
        <v>14590</v>
      </c>
      <c r="BL559" s="95">
        <v>2144937.31</v>
      </c>
      <c r="BM559" s="95">
        <v>155068</v>
      </c>
      <c r="BN559" s="95">
        <v>3637</v>
      </c>
      <c r="BO559" s="95">
        <v>15579</v>
      </c>
      <c r="BP559" s="95">
        <v>90833.39</v>
      </c>
      <c r="BQ559" s="95">
        <v>8455</v>
      </c>
      <c r="BR559" s="95">
        <v>220814.55</v>
      </c>
      <c r="BS559" s="95">
        <v>12785.49</v>
      </c>
      <c r="BT559" s="121">
        <v>0.01</v>
      </c>
      <c r="BU559" s="95">
        <v>402542.3</v>
      </c>
      <c r="BV559" s="95">
        <v>1154598.3500000001</v>
      </c>
      <c r="BW559" s="95">
        <v>4900</v>
      </c>
      <c r="BX559" s="95">
        <v>112590</v>
      </c>
      <c r="BY559" s="95">
        <v>8554</v>
      </c>
      <c r="BZ559" s="95">
        <v>12702</v>
      </c>
      <c r="CA559" s="95">
        <v>12460</v>
      </c>
      <c r="CB559" s="95">
        <v>10300</v>
      </c>
      <c r="CC559" s="95">
        <v>10340</v>
      </c>
      <c r="CD559" s="95">
        <v>17350</v>
      </c>
      <c r="CE559" s="95">
        <v>143707.62</v>
      </c>
      <c r="CF559" s="95">
        <v>1900</v>
      </c>
      <c r="CG559" s="121">
        <v>12400</v>
      </c>
      <c r="CH559" s="95">
        <v>5520</v>
      </c>
      <c r="CI559" s="95">
        <v>8468</v>
      </c>
      <c r="CJ559" s="95">
        <v>107569.14</v>
      </c>
      <c r="CK559" s="95">
        <v>5400</v>
      </c>
      <c r="CL559" s="121">
        <v>23242</v>
      </c>
      <c r="CM559" s="87" t="s">
        <v>620</v>
      </c>
      <c r="CN559" s="87" t="s">
        <v>621</v>
      </c>
      <c r="CO559" s="87" t="s">
        <v>1383</v>
      </c>
      <c r="CP559" s="87" t="s">
        <v>2243</v>
      </c>
      <c r="CQ559" s="87" t="s">
        <v>1382</v>
      </c>
      <c r="CR559" s="87" t="s">
        <v>2243</v>
      </c>
      <c r="CS559" s="87">
        <v>12</v>
      </c>
      <c r="CT559" s="87" t="s">
        <v>1382</v>
      </c>
      <c r="CV559" s="87" t="s">
        <v>2192</v>
      </c>
      <c r="CY559" s="87">
        <v>159</v>
      </c>
    </row>
    <row r="560" spans="1:103" ht="13.2" customHeight="1" x14ac:dyDescent="0.25">
      <c r="A560" s="93" t="s">
        <v>622</v>
      </c>
      <c r="B560" s="94" t="s">
        <v>623</v>
      </c>
      <c r="C560" s="95">
        <v>56039</v>
      </c>
      <c r="D560" s="95">
        <v>0</v>
      </c>
      <c r="E560" s="95">
        <v>0</v>
      </c>
      <c r="F560" s="95">
        <v>0</v>
      </c>
      <c r="G560" s="95">
        <v>0</v>
      </c>
      <c r="H560" s="95">
        <v>0</v>
      </c>
      <c r="I560" s="95">
        <v>0</v>
      </c>
      <c r="J560" s="95">
        <v>0</v>
      </c>
      <c r="K560" s="95">
        <v>3900</v>
      </c>
      <c r="L560" s="95">
        <v>0</v>
      </c>
      <c r="M560" s="95">
        <v>13100</v>
      </c>
      <c r="N560" s="95">
        <v>0</v>
      </c>
      <c r="O560" s="95">
        <v>0</v>
      </c>
      <c r="P560" s="95">
        <v>0</v>
      </c>
      <c r="Q560" s="95">
        <v>0</v>
      </c>
      <c r="R560" s="95">
        <v>0</v>
      </c>
      <c r="S560" s="95">
        <v>300</v>
      </c>
      <c r="T560" s="95">
        <v>0</v>
      </c>
      <c r="U560" s="95">
        <v>0</v>
      </c>
      <c r="V560" s="95">
        <v>0</v>
      </c>
      <c r="W560" s="95">
        <v>0</v>
      </c>
      <c r="X560" s="95">
        <v>0</v>
      </c>
      <c r="Y560" s="95">
        <v>3030</v>
      </c>
      <c r="Z560" s="95">
        <v>0</v>
      </c>
      <c r="AA560" s="95">
        <v>0</v>
      </c>
      <c r="AB560" s="95">
        <v>0</v>
      </c>
      <c r="AC560" s="95">
        <v>0</v>
      </c>
      <c r="AD560" s="95">
        <v>0</v>
      </c>
      <c r="AE560" s="95">
        <v>0</v>
      </c>
      <c r="AF560" s="95">
        <v>0</v>
      </c>
      <c r="AG560" s="95">
        <v>0</v>
      </c>
      <c r="AH560" s="95">
        <v>0</v>
      </c>
      <c r="AI560" s="95">
        <v>0</v>
      </c>
      <c r="AJ560" s="95">
        <v>0</v>
      </c>
      <c r="AK560" s="95">
        <v>0</v>
      </c>
      <c r="AL560" s="95">
        <v>0</v>
      </c>
      <c r="AM560" s="95">
        <v>0</v>
      </c>
      <c r="AN560" s="95">
        <v>0</v>
      </c>
      <c r="AO560" s="95">
        <v>0</v>
      </c>
      <c r="AP560" s="95">
        <v>0</v>
      </c>
      <c r="AQ560" s="95">
        <v>0</v>
      </c>
      <c r="AR560" s="95">
        <v>32742</v>
      </c>
      <c r="AS560" s="95">
        <v>0</v>
      </c>
      <c r="AT560" s="95">
        <v>0</v>
      </c>
      <c r="AU560" s="95">
        <v>12400</v>
      </c>
      <c r="AV560" s="95">
        <v>0</v>
      </c>
      <c r="AW560" s="95">
        <v>0</v>
      </c>
      <c r="AX560" s="95">
        <v>0</v>
      </c>
      <c r="AY560" s="95">
        <v>0</v>
      </c>
      <c r="AZ560" s="95">
        <v>0</v>
      </c>
      <c r="BA560" s="95">
        <v>0</v>
      </c>
      <c r="BB560" s="95">
        <v>43320</v>
      </c>
      <c r="BC560" s="95">
        <v>5167</v>
      </c>
      <c r="BD560" s="95">
        <v>0</v>
      </c>
      <c r="BE560" s="95">
        <v>0</v>
      </c>
      <c r="BF560" s="95">
        <v>1410</v>
      </c>
      <c r="BG560" s="95">
        <v>0</v>
      </c>
      <c r="BH560" s="95">
        <v>0</v>
      </c>
      <c r="BI560" s="95">
        <v>0</v>
      </c>
      <c r="BJ560" s="95">
        <v>0</v>
      </c>
      <c r="BK560" s="95">
        <v>0</v>
      </c>
      <c r="BL560" s="95">
        <v>0</v>
      </c>
      <c r="BM560" s="95">
        <v>0</v>
      </c>
      <c r="BN560" s="95">
        <v>0</v>
      </c>
      <c r="BO560" s="95">
        <v>0</v>
      </c>
      <c r="BP560" s="95">
        <v>3750</v>
      </c>
      <c r="BQ560" s="95">
        <v>0</v>
      </c>
      <c r="BR560" s="121">
        <v>0</v>
      </c>
      <c r="BS560" s="95">
        <v>0</v>
      </c>
      <c r="BT560" s="95">
        <v>0</v>
      </c>
      <c r="BU560" s="121">
        <v>0</v>
      </c>
      <c r="BV560" s="95">
        <v>0</v>
      </c>
      <c r="BW560" s="95">
        <v>0</v>
      </c>
      <c r="BX560" s="95">
        <v>0</v>
      </c>
      <c r="BY560" s="95">
        <v>0</v>
      </c>
      <c r="BZ560" s="95">
        <v>0</v>
      </c>
      <c r="CA560" s="95">
        <v>0</v>
      </c>
      <c r="CB560" s="95">
        <v>0</v>
      </c>
      <c r="CC560" s="95">
        <v>0</v>
      </c>
      <c r="CD560" s="121">
        <v>0</v>
      </c>
      <c r="CE560" s="95">
        <v>0</v>
      </c>
      <c r="CF560" s="95">
        <v>0</v>
      </c>
      <c r="CG560" s="95">
        <v>0</v>
      </c>
      <c r="CH560" s="121">
        <v>0</v>
      </c>
      <c r="CI560" s="95">
        <v>0</v>
      </c>
      <c r="CJ560" s="95">
        <v>0</v>
      </c>
      <c r="CK560" s="121">
        <v>0</v>
      </c>
      <c r="CL560" s="95">
        <v>0</v>
      </c>
      <c r="CM560" s="87" t="s">
        <v>622</v>
      </c>
      <c r="CN560" s="87" t="s">
        <v>623</v>
      </c>
      <c r="CO560" s="87" t="s">
        <v>1383</v>
      </c>
      <c r="CP560" s="87" t="s">
        <v>2243</v>
      </c>
      <c r="CQ560" s="87" t="s">
        <v>1382</v>
      </c>
      <c r="CR560" s="87" t="s">
        <v>2243</v>
      </c>
      <c r="CS560" s="87">
        <v>12</v>
      </c>
      <c r="CT560" s="87" t="s">
        <v>1382</v>
      </c>
      <c r="CV560" s="87" t="s">
        <v>2192</v>
      </c>
      <c r="CY560" s="87">
        <v>160</v>
      </c>
    </row>
    <row r="561" spans="1:103" ht="13.2" customHeight="1" x14ac:dyDescent="0.25">
      <c r="A561" s="93" t="s">
        <v>624</v>
      </c>
      <c r="B561" s="94" t="s">
        <v>1520</v>
      </c>
      <c r="C561" s="95">
        <v>0</v>
      </c>
      <c r="D561" s="95">
        <v>0</v>
      </c>
      <c r="E561" s="95">
        <v>0</v>
      </c>
      <c r="F561" s="95">
        <v>0</v>
      </c>
      <c r="G561" s="95">
        <v>0</v>
      </c>
      <c r="H561" s="95">
        <v>0</v>
      </c>
      <c r="I561" s="95">
        <v>0</v>
      </c>
      <c r="J561" s="95">
        <v>0</v>
      </c>
      <c r="K561" s="95">
        <v>0</v>
      </c>
      <c r="L561" s="95">
        <v>0</v>
      </c>
      <c r="M561" s="95">
        <v>0</v>
      </c>
      <c r="N561" s="95">
        <v>0</v>
      </c>
      <c r="O561" s="95">
        <v>0</v>
      </c>
      <c r="P561" s="95">
        <v>0</v>
      </c>
      <c r="Q561" s="95">
        <v>0</v>
      </c>
      <c r="R561" s="95">
        <v>0</v>
      </c>
      <c r="S561" s="95">
        <v>0</v>
      </c>
      <c r="T561" s="95">
        <v>0</v>
      </c>
      <c r="U561" s="95">
        <v>0</v>
      </c>
      <c r="V561" s="95">
        <v>0</v>
      </c>
      <c r="W561" s="95">
        <v>0</v>
      </c>
      <c r="X561" s="95">
        <v>0</v>
      </c>
      <c r="Y561" s="95">
        <v>0</v>
      </c>
      <c r="Z561" s="95">
        <v>0</v>
      </c>
      <c r="AA561" s="95">
        <v>0</v>
      </c>
      <c r="AB561" s="95">
        <v>0</v>
      </c>
      <c r="AC561" s="95">
        <v>0</v>
      </c>
      <c r="AD561" s="95">
        <v>0</v>
      </c>
      <c r="AE561" s="95">
        <v>0</v>
      </c>
      <c r="AF561" s="95">
        <v>0</v>
      </c>
      <c r="AG561" s="95">
        <v>0</v>
      </c>
      <c r="AH561" s="95">
        <v>0</v>
      </c>
      <c r="AI561" s="95">
        <v>0</v>
      </c>
      <c r="AJ561" s="95">
        <v>0</v>
      </c>
      <c r="AK561" s="95">
        <v>0</v>
      </c>
      <c r="AL561" s="95">
        <v>0</v>
      </c>
      <c r="AM561" s="95">
        <v>0</v>
      </c>
      <c r="AN561" s="95">
        <v>0</v>
      </c>
      <c r="AO561" s="95">
        <v>0</v>
      </c>
      <c r="AP561" s="95">
        <v>0</v>
      </c>
      <c r="AQ561" s="95">
        <v>0</v>
      </c>
      <c r="AR561" s="95">
        <v>0</v>
      </c>
      <c r="AS561" s="95">
        <v>0</v>
      </c>
      <c r="AT561" s="95">
        <v>0</v>
      </c>
      <c r="AU561" s="95">
        <v>0</v>
      </c>
      <c r="AV561" s="95">
        <v>0</v>
      </c>
      <c r="AW561" s="95">
        <v>0</v>
      </c>
      <c r="AX561" s="95">
        <v>0</v>
      </c>
      <c r="AY561" s="95">
        <v>0</v>
      </c>
      <c r="AZ561" s="95">
        <v>0</v>
      </c>
      <c r="BA561" s="95">
        <v>0</v>
      </c>
      <c r="BB561" s="95">
        <v>0</v>
      </c>
      <c r="BC561" s="95">
        <v>0</v>
      </c>
      <c r="BD561" s="95">
        <v>0</v>
      </c>
      <c r="BE561" s="95">
        <v>0</v>
      </c>
      <c r="BF561" s="95">
        <v>0</v>
      </c>
      <c r="BG561" s="95">
        <v>0</v>
      </c>
      <c r="BH561" s="95">
        <v>0</v>
      </c>
      <c r="BI561" s="95">
        <v>0</v>
      </c>
      <c r="BJ561" s="95">
        <v>0</v>
      </c>
      <c r="BK561" s="95">
        <v>0</v>
      </c>
      <c r="BL561" s="95">
        <v>0</v>
      </c>
      <c r="BM561" s="95">
        <v>0</v>
      </c>
      <c r="BN561" s="95">
        <v>0</v>
      </c>
      <c r="BO561" s="95">
        <v>0</v>
      </c>
      <c r="BP561" s="95">
        <v>0</v>
      </c>
      <c r="BQ561" s="95">
        <v>0</v>
      </c>
      <c r="BR561" s="121">
        <v>0</v>
      </c>
      <c r="BS561" s="121">
        <v>0</v>
      </c>
      <c r="BT561" s="121">
        <v>0</v>
      </c>
      <c r="BU561" s="121">
        <v>0</v>
      </c>
      <c r="BV561" s="121">
        <v>0</v>
      </c>
      <c r="BW561" s="121">
        <v>0</v>
      </c>
      <c r="BX561" s="121">
        <v>0</v>
      </c>
      <c r="BY561" s="121">
        <v>0</v>
      </c>
      <c r="BZ561" s="121">
        <v>0</v>
      </c>
      <c r="CA561" s="121">
        <v>0</v>
      </c>
      <c r="CB561" s="121">
        <v>0</v>
      </c>
      <c r="CC561" s="121">
        <v>0</v>
      </c>
      <c r="CD561" s="121">
        <v>0</v>
      </c>
      <c r="CE561" s="121">
        <v>0</v>
      </c>
      <c r="CF561" s="121">
        <v>0</v>
      </c>
      <c r="CG561" s="121">
        <v>0</v>
      </c>
      <c r="CH561" s="121">
        <v>0</v>
      </c>
      <c r="CI561" s="121">
        <v>0</v>
      </c>
      <c r="CJ561" s="121">
        <v>0</v>
      </c>
      <c r="CK561" s="121">
        <v>0</v>
      </c>
      <c r="CL561" s="121">
        <v>0</v>
      </c>
      <c r="CM561" s="87" t="s">
        <v>624</v>
      </c>
      <c r="CN561" s="87" t="s">
        <v>625</v>
      </c>
      <c r="CO561" s="87" t="s">
        <v>1383</v>
      </c>
      <c r="CP561" s="87" t="s">
        <v>2243</v>
      </c>
      <c r="CQ561" s="87" t="s">
        <v>1382</v>
      </c>
      <c r="CR561" s="87" t="s">
        <v>2243</v>
      </c>
      <c r="CS561" s="87">
        <v>12</v>
      </c>
      <c r="CT561" s="87" t="s">
        <v>1382</v>
      </c>
      <c r="CV561" s="87" t="s">
        <v>2192</v>
      </c>
      <c r="CY561" s="87">
        <v>161</v>
      </c>
    </row>
    <row r="562" spans="1:103" ht="13.2" customHeight="1" x14ac:dyDescent="0.25">
      <c r="A562" s="93" t="s">
        <v>626</v>
      </c>
      <c r="B562" s="94" t="s">
        <v>627</v>
      </c>
      <c r="C562" s="95">
        <v>0</v>
      </c>
      <c r="D562" s="95">
        <v>0</v>
      </c>
      <c r="E562" s="95">
        <v>0</v>
      </c>
      <c r="F562" s="95">
        <v>0</v>
      </c>
      <c r="G562" s="95">
        <v>0</v>
      </c>
      <c r="H562" s="95">
        <v>0</v>
      </c>
      <c r="I562" s="95">
        <v>0</v>
      </c>
      <c r="J562" s="95">
        <v>0</v>
      </c>
      <c r="K562" s="95">
        <v>0</v>
      </c>
      <c r="L562" s="95">
        <v>0</v>
      </c>
      <c r="M562" s="95">
        <v>0</v>
      </c>
      <c r="N562" s="95">
        <v>0</v>
      </c>
      <c r="O562" s="95">
        <v>0</v>
      </c>
      <c r="P562" s="95">
        <v>0</v>
      </c>
      <c r="Q562" s="95">
        <v>0</v>
      </c>
      <c r="R562" s="95">
        <v>0</v>
      </c>
      <c r="S562" s="95">
        <v>0</v>
      </c>
      <c r="T562" s="95">
        <v>0</v>
      </c>
      <c r="U562" s="95">
        <v>0</v>
      </c>
      <c r="V562" s="95">
        <v>0</v>
      </c>
      <c r="W562" s="95">
        <v>0</v>
      </c>
      <c r="X562" s="95">
        <v>0</v>
      </c>
      <c r="Y562" s="95">
        <v>0</v>
      </c>
      <c r="Z562" s="95">
        <v>0</v>
      </c>
      <c r="AA562" s="95">
        <v>0</v>
      </c>
      <c r="AB562" s="95">
        <v>0</v>
      </c>
      <c r="AC562" s="95">
        <v>0</v>
      </c>
      <c r="AD562" s="95">
        <v>0</v>
      </c>
      <c r="AE562" s="95">
        <v>0</v>
      </c>
      <c r="AF562" s="95">
        <v>0</v>
      </c>
      <c r="AG562" s="95">
        <v>0</v>
      </c>
      <c r="AH562" s="95">
        <v>66017</v>
      </c>
      <c r="AI562" s="95">
        <v>0</v>
      </c>
      <c r="AJ562" s="95">
        <v>0</v>
      </c>
      <c r="AK562" s="95">
        <v>0</v>
      </c>
      <c r="AL562" s="95">
        <v>0</v>
      </c>
      <c r="AM562" s="95">
        <v>0</v>
      </c>
      <c r="AN562" s="95">
        <v>0</v>
      </c>
      <c r="AO562" s="95">
        <v>0</v>
      </c>
      <c r="AP562" s="95">
        <v>0</v>
      </c>
      <c r="AQ562" s="95">
        <v>0</v>
      </c>
      <c r="AR562" s="95">
        <v>0</v>
      </c>
      <c r="AS562" s="95">
        <v>0</v>
      </c>
      <c r="AT562" s="95">
        <v>0</v>
      </c>
      <c r="AU562" s="95">
        <v>0</v>
      </c>
      <c r="AV562" s="95">
        <v>0</v>
      </c>
      <c r="AW562" s="95">
        <v>0</v>
      </c>
      <c r="AX562" s="95">
        <v>0</v>
      </c>
      <c r="AY562" s="95">
        <v>0</v>
      </c>
      <c r="AZ562" s="95">
        <v>0</v>
      </c>
      <c r="BA562" s="95">
        <v>0</v>
      </c>
      <c r="BB562" s="95">
        <v>0</v>
      </c>
      <c r="BC562" s="95">
        <v>0</v>
      </c>
      <c r="BD562" s="95">
        <v>0</v>
      </c>
      <c r="BE562" s="95">
        <v>0</v>
      </c>
      <c r="BF562" s="95">
        <v>0</v>
      </c>
      <c r="BG562" s="95">
        <v>0</v>
      </c>
      <c r="BH562" s="95">
        <v>0</v>
      </c>
      <c r="BI562" s="95">
        <v>0</v>
      </c>
      <c r="BJ562" s="95">
        <v>0</v>
      </c>
      <c r="BK562" s="95">
        <v>0</v>
      </c>
      <c r="BL562" s="95">
        <v>0</v>
      </c>
      <c r="BM562" s="95">
        <v>0</v>
      </c>
      <c r="BN562" s="95">
        <v>0</v>
      </c>
      <c r="BO562" s="95">
        <v>0</v>
      </c>
      <c r="BP562" s="95">
        <v>0</v>
      </c>
      <c r="BQ562" s="95">
        <v>0</v>
      </c>
      <c r="BR562" s="95">
        <v>0</v>
      </c>
      <c r="BS562" s="95">
        <v>0</v>
      </c>
      <c r="BT562" s="95">
        <v>0</v>
      </c>
      <c r="BU562" s="95">
        <v>0</v>
      </c>
      <c r="BV562" s="95">
        <v>0</v>
      </c>
      <c r="BW562" s="95">
        <v>0</v>
      </c>
      <c r="BX562" s="95">
        <v>0</v>
      </c>
      <c r="BY562" s="95">
        <v>0</v>
      </c>
      <c r="BZ562" s="95">
        <v>0</v>
      </c>
      <c r="CA562" s="95">
        <v>0</v>
      </c>
      <c r="CB562" s="95">
        <v>0</v>
      </c>
      <c r="CC562" s="95">
        <v>0</v>
      </c>
      <c r="CD562" s="95">
        <v>0</v>
      </c>
      <c r="CE562" s="95">
        <v>0</v>
      </c>
      <c r="CF562" s="95">
        <v>0</v>
      </c>
      <c r="CG562" s="95">
        <v>0</v>
      </c>
      <c r="CH562" s="95">
        <v>0</v>
      </c>
      <c r="CI562" s="95">
        <v>0</v>
      </c>
      <c r="CJ562" s="121">
        <v>0</v>
      </c>
      <c r="CK562" s="95">
        <v>0</v>
      </c>
      <c r="CL562" s="95">
        <v>0</v>
      </c>
      <c r="CM562" s="87" t="s">
        <v>626</v>
      </c>
      <c r="CN562" s="87" t="s">
        <v>627</v>
      </c>
      <c r="CO562" s="87" t="s">
        <v>1383</v>
      </c>
      <c r="CP562" s="87" t="s">
        <v>2243</v>
      </c>
      <c r="CQ562" s="87" t="s">
        <v>1382</v>
      </c>
      <c r="CR562" s="87" t="s">
        <v>2243</v>
      </c>
      <c r="CS562" s="87">
        <v>12</v>
      </c>
      <c r="CT562" s="87" t="s">
        <v>1382</v>
      </c>
      <c r="CV562" s="87" t="s">
        <v>2192</v>
      </c>
      <c r="CY562" s="87">
        <v>162</v>
      </c>
    </row>
    <row r="563" spans="1:103" ht="13.2" customHeight="1" x14ac:dyDescent="0.25">
      <c r="A563" s="93" t="s">
        <v>628</v>
      </c>
      <c r="B563" s="94" t="s">
        <v>1521</v>
      </c>
      <c r="C563" s="95">
        <v>0</v>
      </c>
      <c r="D563" s="95">
        <v>0</v>
      </c>
      <c r="E563" s="95">
        <v>0</v>
      </c>
      <c r="F563" s="95">
        <v>0</v>
      </c>
      <c r="G563" s="95">
        <v>0</v>
      </c>
      <c r="H563" s="95">
        <v>0</v>
      </c>
      <c r="I563" s="95">
        <v>0</v>
      </c>
      <c r="J563" s="95">
        <v>0</v>
      </c>
      <c r="K563" s="95">
        <v>0</v>
      </c>
      <c r="L563" s="95">
        <v>0</v>
      </c>
      <c r="M563" s="95">
        <v>0</v>
      </c>
      <c r="N563" s="95">
        <v>0</v>
      </c>
      <c r="O563" s="95">
        <v>0</v>
      </c>
      <c r="P563" s="95">
        <v>160000</v>
      </c>
      <c r="Q563" s="95">
        <v>0</v>
      </c>
      <c r="R563" s="95">
        <v>0</v>
      </c>
      <c r="S563" s="95">
        <v>0</v>
      </c>
      <c r="T563" s="95">
        <v>0</v>
      </c>
      <c r="U563" s="95">
        <v>0</v>
      </c>
      <c r="V563" s="95">
        <v>0</v>
      </c>
      <c r="W563" s="95">
        <v>0</v>
      </c>
      <c r="X563" s="95">
        <v>0</v>
      </c>
      <c r="Y563" s="95">
        <v>0</v>
      </c>
      <c r="Z563" s="95">
        <v>0</v>
      </c>
      <c r="AA563" s="95">
        <v>0</v>
      </c>
      <c r="AB563" s="95">
        <v>0</v>
      </c>
      <c r="AC563" s="95">
        <v>0</v>
      </c>
      <c r="AD563" s="95">
        <v>0</v>
      </c>
      <c r="AE563" s="95">
        <v>0</v>
      </c>
      <c r="AF563" s="95">
        <v>0</v>
      </c>
      <c r="AG563" s="95">
        <v>900000</v>
      </c>
      <c r="AH563" s="95">
        <v>0</v>
      </c>
      <c r="AI563" s="95">
        <v>0</v>
      </c>
      <c r="AJ563" s="95">
        <v>260000</v>
      </c>
      <c r="AK563" s="95">
        <v>0</v>
      </c>
      <c r="AL563" s="95">
        <v>0</v>
      </c>
      <c r="AM563" s="95">
        <v>0</v>
      </c>
      <c r="AN563" s="95">
        <v>0</v>
      </c>
      <c r="AO563" s="95">
        <v>0</v>
      </c>
      <c r="AP563" s="95">
        <v>0</v>
      </c>
      <c r="AQ563" s="95">
        <v>0</v>
      </c>
      <c r="AR563" s="95">
        <v>0</v>
      </c>
      <c r="AS563" s="95">
        <v>0</v>
      </c>
      <c r="AT563" s="95">
        <v>0</v>
      </c>
      <c r="AU563" s="95">
        <v>0</v>
      </c>
      <c r="AV563" s="95">
        <v>0</v>
      </c>
      <c r="AW563" s="95">
        <v>0</v>
      </c>
      <c r="AX563" s="95">
        <v>0</v>
      </c>
      <c r="AY563" s="95">
        <v>0</v>
      </c>
      <c r="AZ563" s="95">
        <v>0</v>
      </c>
      <c r="BA563" s="95">
        <v>0</v>
      </c>
      <c r="BB563" s="95">
        <v>0</v>
      </c>
      <c r="BC563" s="95">
        <v>0</v>
      </c>
      <c r="BD563" s="95">
        <v>0</v>
      </c>
      <c r="BE563" s="95">
        <v>0</v>
      </c>
      <c r="BF563" s="95">
        <v>0</v>
      </c>
      <c r="BG563" s="95">
        <v>0</v>
      </c>
      <c r="BH563" s="95">
        <v>0</v>
      </c>
      <c r="BI563" s="95">
        <v>0</v>
      </c>
      <c r="BJ563" s="95">
        <v>0</v>
      </c>
      <c r="BK563" s="95">
        <v>0</v>
      </c>
      <c r="BL563" s="95">
        <v>0</v>
      </c>
      <c r="BM563" s="95">
        <v>350000</v>
      </c>
      <c r="BN563" s="95">
        <v>0</v>
      </c>
      <c r="BO563" s="95">
        <v>0</v>
      </c>
      <c r="BP563" s="95">
        <v>0</v>
      </c>
      <c r="BQ563" s="95">
        <v>0</v>
      </c>
      <c r="BR563" s="95">
        <v>0</v>
      </c>
      <c r="BS563" s="95">
        <v>0</v>
      </c>
      <c r="BT563" s="95">
        <v>0</v>
      </c>
      <c r="BU563" s="95">
        <v>0</v>
      </c>
      <c r="BV563" s="95">
        <v>0</v>
      </c>
      <c r="BW563" s="95">
        <v>0</v>
      </c>
      <c r="BX563" s="95">
        <v>0</v>
      </c>
      <c r="BY563" s="95">
        <v>0</v>
      </c>
      <c r="BZ563" s="95">
        <v>0</v>
      </c>
      <c r="CA563" s="95">
        <v>0</v>
      </c>
      <c r="CB563" s="95">
        <v>0</v>
      </c>
      <c r="CC563" s="95">
        <v>0</v>
      </c>
      <c r="CD563" s="95">
        <v>0</v>
      </c>
      <c r="CE563" s="95">
        <v>0</v>
      </c>
      <c r="CF563" s="95">
        <v>0</v>
      </c>
      <c r="CG563" s="95">
        <v>0</v>
      </c>
      <c r="CH563" s="95">
        <v>0</v>
      </c>
      <c r="CI563" s="95">
        <v>0</v>
      </c>
      <c r="CJ563" s="95">
        <v>0</v>
      </c>
      <c r="CK563" s="95">
        <v>0</v>
      </c>
      <c r="CL563" s="95">
        <v>0</v>
      </c>
      <c r="CM563" s="87" t="s">
        <v>628</v>
      </c>
      <c r="CN563" s="87" t="s">
        <v>629</v>
      </c>
      <c r="CO563" s="87" t="s">
        <v>1383</v>
      </c>
      <c r="CP563" s="87" t="s">
        <v>2243</v>
      </c>
      <c r="CQ563" s="87" t="s">
        <v>1382</v>
      </c>
      <c r="CR563" s="87" t="s">
        <v>2243</v>
      </c>
      <c r="CS563" s="87">
        <v>12</v>
      </c>
      <c r="CT563" s="87" t="s">
        <v>1382</v>
      </c>
      <c r="CV563" s="87" t="s">
        <v>2192</v>
      </c>
      <c r="CY563" s="87">
        <v>163</v>
      </c>
    </row>
    <row r="564" spans="1:103" ht="13.2" customHeight="1" x14ac:dyDescent="0.25">
      <c r="A564" s="93" t="s">
        <v>630</v>
      </c>
      <c r="B564" s="94" t="s">
        <v>631</v>
      </c>
      <c r="C564" s="95">
        <v>0</v>
      </c>
      <c r="D564" s="95">
        <v>0</v>
      </c>
      <c r="E564" s="95">
        <v>0</v>
      </c>
      <c r="F564" s="95">
        <v>0</v>
      </c>
      <c r="G564" s="95">
        <v>0</v>
      </c>
      <c r="H564" s="95">
        <v>0</v>
      </c>
      <c r="I564" s="95">
        <v>0</v>
      </c>
      <c r="J564" s="95">
        <v>0</v>
      </c>
      <c r="K564" s="95">
        <v>0</v>
      </c>
      <c r="L564" s="95">
        <v>0</v>
      </c>
      <c r="M564" s="95">
        <v>0</v>
      </c>
      <c r="N564" s="95">
        <v>720</v>
      </c>
      <c r="O564" s="95">
        <v>0</v>
      </c>
      <c r="P564" s="95">
        <v>0</v>
      </c>
      <c r="Q564" s="95">
        <v>0</v>
      </c>
      <c r="R564" s="95">
        <v>0</v>
      </c>
      <c r="S564" s="95">
        <v>0</v>
      </c>
      <c r="T564" s="95">
        <v>0</v>
      </c>
      <c r="U564" s="95">
        <v>0</v>
      </c>
      <c r="V564" s="95">
        <v>0</v>
      </c>
      <c r="W564" s="95">
        <v>0</v>
      </c>
      <c r="X564" s="95">
        <v>0</v>
      </c>
      <c r="Y564" s="95">
        <v>0</v>
      </c>
      <c r="Z564" s="95">
        <v>0</v>
      </c>
      <c r="AA564" s="95">
        <v>0</v>
      </c>
      <c r="AB564" s="95">
        <v>0</v>
      </c>
      <c r="AC564" s="95">
        <v>0</v>
      </c>
      <c r="AD564" s="95">
        <v>0</v>
      </c>
      <c r="AE564" s="95">
        <v>0</v>
      </c>
      <c r="AF564" s="95">
        <v>0</v>
      </c>
      <c r="AG564" s="95">
        <v>0</v>
      </c>
      <c r="AH564" s="95">
        <v>0</v>
      </c>
      <c r="AI564" s="95">
        <v>0</v>
      </c>
      <c r="AJ564" s="95">
        <v>0</v>
      </c>
      <c r="AK564" s="95">
        <v>30000</v>
      </c>
      <c r="AL564" s="95">
        <v>0</v>
      </c>
      <c r="AM564" s="95">
        <v>0</v>
      </c>
      <c r="AN564" s="95">
        <v>0</v>
      </c>
      <c r="AO564" s="95">
        <v>8400</v>
      </c>
      <c r="AP564" s="95">
        <v>0</v>
      </c>
      <c r="AQ564" s="95">
        <v>0</v>
      </c>
      <c r="AR564" s="95">
        <v>712438.09</v>
      </c>
      <c r="AS564" s="95">
        <v>0</v>
      </c>
      <c r="AT564" s="95">
        <v>0</v>
      </c>
      <c r="AU564" s="95">
        <v>4840</v>
      </c>
      <c r="AV564" s="95">
        <v>0</v>
      </c>
      <c r="AW564" s="95">
        <v>0</v>
      </c>
      <c r="AX564" s="95">
        <v>0</v>
      </c>
      <c r="AY564" s="95">
        <v>0</v>
      </c>
      <c r="AZ564" s="95">
        <v>30000</v>
      </c>
      <c r="BA564" s="95">
        <v>0</v>
      </c>
      <c r="BB564" s="95">
        <v>0</v>
      </c>
      <c r="BC564" s="95">
        <v>0</v>
      </c>
      <c r="BD564" s="95">
        <v>0</v>
      </c>
      <c r="BE564" s="95">
        <v>0</v>
      </c>
      <c r="BF564" s="95">
        <v>0</v>
      </c>
      <c r="BG564" s="95">
        <v>0</v>
      </c>
      <c r="BH564" s="95">
        <v>0</v>
      </c>
      <c r="BI564" s="95">
        <v>0</v>
      </c>
      <c r="BJ564" s="95">
        <v>0</v>
      </c>
      <c r="BK564" s="95">
        <v>0</v>
      </c>
      <c r="BL564" s="95">
        <v>50372</v>
      </c>
      <c r="BM564" s="95">
        <v>0</v>
      </c>
      <c r="BN564" s="95">
        <v>0</v>
      </c>
      <c r="BO564" s="95">
        <v>0</v>
      </c>
      <c r="BP564" s="95">
        <v>0</v>
      </c>
      <c r="BQ564" s="95">
        <v>0</v>
      </c>
      <c r="BR564" s="95">
        <v>0</v>
      </c>
      <c r="BS564" s="95">
        <v>0</v>
      </c>
      <c r="BT564" s="95">
        <v>0</v>
      </c>
      <c r="BU564" s="95">
        <v>38000</v>
      </c>
      <c r="BV564" s="95">
        <v>0</v>
      </c>
      <c r="BW564" s="95">
        <v>0</v>
      </c>
      <c r="BX564" s="95">
        <v>0</v>
      </c>
      <c r="BY564" s="95">
        <v>0</v>
      </c>
      <c r="BZ564" s="95">
        <v>4000000</v>
      </c>
      <c r="CA564" s="95">
        <v>0</v>
      </c>
      <c r="CB564" s="95">
        <v>0</v>
      </c>
      <c r="CC564" s="95">
        <v>0</v>
      </c>
      <c r="CD564" s="95">
        <v>0</v>
      </c>
      <c r="CE564" s="95">
        <v>0</v>
      </c>
      <c r="CF564" s="95">
        <v>0</v>
      </c>
      <c r="CG564" s="95">
        <v>0</v>
      </c>
      <c r="CH564" s="95">
        <v>0</v>
      </c>
      <c r="CI564" s="95">
        <v>0</v>
      </c>
      <c r="CJ564" s="95">
        <v>0</v>
      </c>
      <c r="CK564" s="95">
        <v>0</v>
      </c>
      <c r="CL564" s="95">
        <v>0</v>
      </c>
      <c r="CM564" s="87" t="s">
        <v>630</v>
      </c>
      <c r="CN564" s="87" t="s">
        <v>631</v>
      </c>
      <c r="CO564" s="87" t="s">
        <v>1383</v>
      </c>
      <c r="CP564" s="87" t="s">
        <v>2243</v>
      </c>
      <c r="CQ564" s="87" t="s">
        <v>1382</v>
      </c>
      <c r="CR564" s="87" t="s">
        <v>2243</v>
      </c>
      <c r="CS564" s="87">
        <v>12</v>
      </c>
      <c r="CT564" s="87" t="s">
        <v>1382</v>
      </c>
      <c r="CV564" s="87" t="s">
        <v>2192</v>
      </c>
      <c r="CY564" s="87">
        <v>164</v>
      </c>
    </row>
    <row r="565" spans="1:103" ht="13.2" customHeight="1" x14ac:dyDescent="0.25">
      <c r="A565" s="93" t="s">
        <v>632</v>
      </c>
      <c r="B565" s="94" t="s">
        <v>1522</v>
      </c>
      <c r="C565" s="95">
        <v>0</v>
      </c>
      <c r="D565" s="95">
        <v>0</v>
      </c>
      <c r="E565" s="95">
        <v>0</v>
      </c>
      <c r="F565" s="95">
        <v>0</v>
      </c>
      <c r="G565" s="95">
        <v>0</v>
      </c>
      <c r="H565" s="95">
        <v>0</v>
      </c>
      <c r="I565" s="95">
        <v>0</v>
      </c>
      <c r="J565" s="95">
        <v>0</v>
      </c>
      <c r="K565" s="95">
        <v>0</v>
      </c>
      <c r="L565" s="95">
        <v>0</v>
      </c>
      <c r="M565" s="95">
        <v>0</v>
      </c>
      <c r="N565" s="95">
        <v>2049000</v>
      </c>
      <c r="O565" s="95">
        <v>0</v>
      </c>
      <c r="P565" s="95">
        <v>0</v>
      </c>
      <c r="Q565" s="95">
        <v>0</v>
      </c>
      <c r="R565" s="95">
        <v>0</v>
      </c>
      <c r="S565" s="95">
        <v>0</v>
      </c>
      <c r="T565" s="95">
        <v>0</v>
      </c>
      <c r="U565" s="95">
        <v>0</v>
      </c>
      <c r="V565" s="95">
        <v>0</v>
      </c>
      <c r="W565" s="95">
        <v>0</v>
      </c>
      <c r="X565" s="95">
        <v>0</v>
      </c>
      <c r="Y565" s="95">
        <v>0</v>
      </c>
      <c r="Z565" s="95">
        <v>0</v>
      </c>
      <c r="AA565" s="95">
        <v>0</v>
      </c>
      <c r="AB565" s="95">
        <v>0</v>
      </c>
      <c r="AC565" s="95">
        <v>0</v>
      </c>
      <c r="AD565" s="95">
        <v>0</v>
      </c>
      <c r="AE565" s="95">
        <v>0</v>
      </c>
      <c r="AF565" s="95">
        <v>0</v>
      </c>
      <c r="AG565" s="95">
        <v>0</v>
      </c>
      <c r="AH565" s="95">
        <v>0</v>
      </c>
      <c r="AI565" s="95">
        <v>0</v>
      </c>
      <c r="AJ565" s="95">
        <v>0</v>
      </c>
      <c r="AK565" s="95">
        <v>0</v>
      </c>
      <c r="AL565" s="95">
        <v>0</v>
      </c>
      <c r="AM565" s="95">
        <v>0</v>
      </c>
      <c r="AN565" s="95">
        <v>0</v>
      </c>
      <c r="AO565" s="95">
        <v>0</v>
      </c>
      <c r="AP565" s="95">
        <v>0</v>
      </c>
      <c r="AQ565" s="95">
        <v>0</v>
      </c>
      <c r="AR565" s="95">
        <v>0</v>
      </c>
      <c r="AS565" s="95">
        <v>0</v>
      </c>
      <c r="AT565" s="95">
        <v>0</v>
      </c>
      <c r="AU565" s="95">
        <v>0</v>
      </c>
      <c r="AV565" s="95">
        <v>0</v>
      </c>
      <c r="AW565" s="95">
        <v>0</v>
      </c>
      <c r="AX565" s="95">
        <v>0</v>
      </c>
      <c r="AY565" s="95">
        <v>0</v>
      </c>
      <c r="AZ565" s="95">
        <v>0</v>
      </c>
      <c r="BA565" s="95">
        <v>0</v>
      </c>
      <c r="BB565" s="95">
        <v>0</v>
      </c>
      <c r="BC565" s="95">
        <v>0</v>
      </c>
      <c r="BD565" s="95">
        <v>0</v>
      </c>
      <c r="BE565" s="95">
        <v>0</v>
      </c>
      <c r="BF565" s="95">
        <v>0</v>
      </c>
      <c r="BG565" s="95">
        <v>46988011</v>
      </c>
      <c r="BH565" s="95">
        <v>0</v>
      </c>
      <c r="BI565" s="95">
        <v>0</v>
      </c>
      <c r="BJ565" s="95">
        <v>0</v>
      </c>
      <c r="BK565" s="95">
        <v>0</v>
      </c>
      <c r="BL565" s="95">
        <v>0</v>
      </c>
      <c r="BM565" s="95">
        <v>0</v>
      </c>
      <c r="BN565" s="95">
        <v>0</v>
      </c>
      <c r="BO565" s="95">
        <v>0</v>
      </c>
      <c r="BP565" s="95">
        <v>0</v>
      </c>
      <c r="BQ565" s="95">
        <v>0</v>
      </c>
      <c r="BR565" s="95">
        <v>0</v>
      </c>
      <c r="BS565" s="95">
        <v>0</v>
      </c>
      <c r="BT565" s="95">
        <v>0</v>
      </c>
      <c r="BU565" s="95">
        <v>0</v>
      </c>
      <c r="BV565" s="95">
        <v>0</v>
      </c>
      <c r="BW565" s="95">
        <v>0</v>
      </c>
      <c r="BX565" s="95">
        <v>0</v>
      </c>
      <c r="BY565" s="95">
        <v>0</v>
      </c>
      <c r="BZ565" s="95">
        <v>1200000</v>
      </c>
      <c r="CA565" s="95">
        <v>0</v>
      </c>
      <c r="CB565" s="95">
        <v>0</v>
      </c>
      <c r="CC565" s="95">
        <v>0</v>
      </c>
      <c r="CD565" s="95">
        <v>0</v>
      </c>
      <c r="CE565" s="95">
        <v>0</v>
      </c>
      <c r="CF565" s="95">
        <v>0</v>
      </c>
      <c r="CG565" s="95">
        <v>0</v>
      </c>
      <c r="CH565" s="95">
        <v>0</v>
      </c>
      <c r="CI565" s="95">
        <v>0</v>
      </c>
      <c r="CJ565" s="95">
        <v>0</v>
      </c>
      <c r="CK565" s="95">
        <v>0</v>
      </c>
      <c r="CL565" s="95">
        <v>0</v>
      </c>
      <c r="CM565" s="87" t="s">
        <v>632</v>
      </c>
      <c r="CN565" s="87" t="s">
        <v>633</v>
      </c>
      <c r="CO565" s="87" t="s">
        <v>1406</v>
      </c>
      <c r="CP565" s="87" t="s">
        <v>2250</v>
      </c>
      <c r="CQ565" s="87" t="s">
        <v>1423</v>
      </c>
      <c r="CR565" s="87" t="s">
        <v>2404</v>
      </c>
      <c r="CS565" s="87">
        <v>10</v>
      </c>
      <c r="CT565" s="87" t="s">
        <v>1384</v>
      </c>
      <c r="CY565" s="87">
        <v>165</v>
      </c>
    </row>
    <row r="566" spans="1:103" ht="13.2" customHeight="1" x14ac:dyDescent="0.25">
      <c r="A566" s="93" t="s">
        <v>634</v>
      </c>
      <c r="B566" s="94" t="s">
        <v>1241</v>
      </c>
      <c r="C566" s="95">
        <v>47370</v>
      </c>
      <c r="D566" s="95">
        <v>2700</v>
      </c>
      <c r="E566" s="95">
        <v>119334</v>
      </c>
      <c r="F566" s="95">
        <v>768192</v>
      </c>
      <c r="G566" s="95">
        <v>4033</v>
      </c>
      <c r="H566" s="95">
        <v>5389</v>
      </c>
      <c r="I566" s="95">
        <v>1093400</v>
      </c>
      <c r="J566" s="95">
        <v>1452242</v>
      </c>
      <c r="K566" s="95">
        <v>1008900</v>
      </c>
      <c r="L566" s="95">
        <v>1350</v>
      </c>
      <c r="M566" s="95">
        <v>2660142</v>
      </c>
      <c r="N566" s="95">
        <v>333038</v>
      </c>
      <c r="O566" s="95">
        <v>0</v>
      </c>
      <c r="P566" s="95">
        <v>114350</v>
      </c>
      <c r="Q566" s="95">
        <v>39494.76</v>
      </c>
      <c r="R566" s="95">
        <v>5400</v>
      </c>
      <c r="S566" s="95">
        <v>15750</v>
      </c>
      <c r="T566" s="95">
        <v>130713</v>
      </c>
      <c r="U566" s="95">
        <v>130750</v>
      </c>
      <c r="V566" s="95">
        <v>2250</v>
      </c>
      <c r="W566" s="95">
        <v>0</v>
      </c>
      <c r="X566" s="95">
        <v>4050</v>
      </c>
      <c r="Y566" s="95">
        <v>402150</v>
      </c>
      <c r="Z566" s="95">
        <v>2700</v>
      </c>
      <c r="AA566" s="95">
        <v>5400</v>
      </c>
      <c r="AB566" s="95">
        <v>161050</v>
      </c>
      <c r="AC566" s="95">
        <v>800950</v>
      </c>
      <c r="AD566" s="95">
        <v>379496</v>
      </c>
      <c r="AE566" s="95">
        <v>116900</v>
      </c>
      <c r="AF566" s="95">
        <v>627705</v>
      </c>
      <c r="AG566" s="95">
        <v>308170</v>
      </c>
      <c r="AH566" s="95">
        <v>461000</v>
      </c>
      <c r="AI566" s="95">
        <v>106250</v>
      </c>
      <c r="AJ566" s="95">
        <v>422850</v>
      </c>
      <c r="AK566" s="95">
        <v>0</v>
      </c>
      <c r="AL566" s="95">
        <v>860641</v>
      </c>
      <c r="AM566" s="95">
        <v>683626</v>
      </c>
      <c r="AN566" s="95">
        <v>1560899.58</v>
      </c>
      <c r="AO566" s="95">
        <v>1600347</v>
      </c>
      <c r="AP566" s="95">
        <v>882900</v>
      </c>
      <c r="AQ566" s="95">
        <v>511908</v>
      </c>
      <c r="AR566" s="95">
        <v>0</v>
      </c>
      <c r="AS566" s="95">
        <v>900072</v>
      </c>
      <c r="AT566" s="95">
        <v>658650</v>
      </c>
      <c r="AU566" s="95">
        <v>1571134</v>
      </c>
      <c r="AV566" s="95">
        <v>1032680</v>
      </c>
      <c r="AW566" s="95">
        <v>615736</v>
      </c>
      <c r="AX566" s="95">
        <v>1047931</v>
      </c>
      <c r="AY566" s="95">
        <v>724236</v>
      </c>
      <c r="AZ566" s="95">
        <v>646584</v>
      </c>
      <c r="BA566" s="95">
        <v>4305479</v>
      </c>
      <c r="BB566" s="95">
        <v>722793</v>
      </c>
      <c r="BC566" s="95">
        <v>102250</v>
      </c>
      <c r="BD566" s="95">
        <v>1253000</v>
      </c>
      <c r="BE566" s="95">
        <v>236050</v>
      </c>
      <c r="BF566" s="95">
        <v>9250</v>
      </c>
      <c r="BG566" s="95">
        <v>1731467.81</v>
      </c>
      <c r="BH566" s="95">
        <v>216050</v>
      </c>
      <c r="BI566" s="95">
        <v>62249.73</v>
      </c>
      <c r="BJ566" s="95">
        <v>2487600</v>
      </c>
      <c r="BK566" s="95">
        <v>588850</v>
      </c>
      <c r="BL566" s="95">
        <v>0</v>
      </c>
      <c r="BM566" s="95">
        <v>942406.45</v>
      </c>
      <c r="BN566" s="95">
        <v>1256750</v>
      </c>
      <c r="BO566" s="95">
        <v>860150</v>
      </c>
      <c r="BP566" s="95">
        <v>758789.1</v>
      </c>
      <c r="BQ566" s="95">
        <v>974384.94</v>
      </c>
      <c r="BR566" s="95">
        <v>202644.02</v>
      </c>
      <c r="BS566" s="95">
        <v>562050</v>
      </c>
      <c r="BT566" s="95">
        <v>686474.62</v>
      </c>
      <c r="BU566" s="95">
        <v>0</v>
      </c>
      <c r="BV566" s="95">
        <v>162900</v>
      </c>
      <c r="BW566" s="95">
        <v>472190.12</v>
      </c>
      <c r="BX566" s="95">
        <v>1527101.8</v>
      </c>
      <c r="BY566" s="95">
        <v>300602.7</v>
      </c>
      <c r="BZ566" s="95">
        <v>227050</v>
      </c>
      <c r="CA566" s="95">
        <v>453500</v>
      </c>
      <c r="CB566" s="95">
        <v>509850</v>
      </c>
      <c r="CC566" s="95">
        <v>824350</v>
      </c>
      <c r="CD566" s="95">
        <v>537900</v>
      </c>
      <c r="CE566" s="95">
        <v>1078700</v>
      </c>
      <c r="CF566" s="95">
        <v>367158.43</v>
      </c>
      <c r="CG566" s="95">
        <v>305155.65999999997</v>
      </c>
      <c r="CH566" s="95">
        <v>268050</v>
      </c>
      <c r="CI566" s="95">
        <v>221400</v>
      </c>
      <c r="CJ566" s="95">
        <v>1364456</v>
      </c>
      <c r="CK566" s="95">
        <v>170666.67</v>
      </c>
      <c r="CL566" s="95">
        <v>220500</v>
      </c>
      <c r="CM566" s="87" t="s">
        <v>634</v>
      </c>
      <c r="CN566" s="87" t="s">
        <v>2219</v>
      </c>
      <c r="CO566" s="87" t="s">
        <v>1383</v>
      </c>
      <c r="CP566" s="87" t="s">
        <v>2243</v>
      </c>
      <c r="CQ566" s="87" t="s">
        <v>1382</v>
      </c>
      <c r="CR566" s="87" t="s">
        <v>2243</v>
      </c>
      <c r="CS566" s="87">
        <v>12</v>
      </c>
      <c r="CT566" s="87" t="s">
        <v>1382</v>
      </c>
      <c r="CY566" s="87">
        <v>166</v>
      </c>
    </row>
    <row r="567" spans="1:103" ht="13.2" customHeight="1" x14ac:dyDescent="0.25">
      <c r="A567" s="93" t="s">
        <v>635</v>
      </c>
      <c r="B567" s="94" t="s">
        <v>1523</v>
      </c>
      <c r="C567" s="95">
        <v>0</v>
      </c>
      <c r="D567" s="95">
        <v>0</v>
      </c>
      <c r="E567" s="95">
        <v>0</v>
      </c>
      <c r="F567" s="95">
        <v>0</v>
      </c>
      <c r="G567" s="95">
        <v>0</v>
      </c>
      <c r="H567" s="95">
        <v>0</v>
      </c>
      <c r="I567" s="95">
        <v>0</v>
      </c>
      <c r="J567" s="95">
        <v>0</v>
      </c>
      <c r="K567" s="95">
        <v>0</v>
      </c>
      <c r="L567" s="95">
        <v>0</v>
      </c>
      <c r="M567" s="95">
        <v>0</v>
      </c>
      <c r="N567" s="95">
        <v>0</v>
      </c>
      <c r="O567" s="95">
        <v>0</v>
      </c>
      <c r="P567" s="95">
        <v>0</v>
      </c>
      <c r="Q567" s="95">
        <v>0</v>
      </c>
      <c r="R567" s="95">
        <v>0</v>
      </c>
      <c r="S567" s="95">
        <v>0</v>
      </c>
      <c r="T567" s="95">
        <v>0</v>
      </c>
      <c r="U567" s="95">
        <v>0</v>
      </c>
      <c r="V567" s="95">
        <v>0</v>
      </c>
      <c r="W567" s="95">
        <v>0</v>
      </c>
      <c r="X567" s="95">
        <v>0</v>
      </c>
      <c r="Y567" s="95">
        <v>0</v>
      </c>
      <c r="Z567" s="95">
        <v>0</v>
      </c>
      <c r="AA567" s="95">
        <v>0</v>
      </c>
      <c r="AB567" s="95">
        <v>0</v>
      </c>
      <c r="AC567" s="95">
        <v>0</v>
      </c>
      <c r="AD567" s="95">
        <v>0</v>
      </c>
      <c r="AE567" s="95">
        <v>0</v>
      </c>
      <c r="AF567" s="95">
        <v>0</v>
      </c>
      <c r="AG567" s="95">
        <v>0</v>
      </c>
      <c r="AH567" s="95">
        <v>0</v>
      </c>
      <c r="AI567" s="95">
        <v>0</v>
      </c>
      <c r="AJ567" s="95">
        <v>0</v>
      </c>
      <c r="AK567" s="95">
        <v>0</v>
      </c>
      <c r="AL567" s="95">
        <v>0</v>
      </c>
      <c r="AM567" s="95">
        <v>0</v>
      </c>
      <c r="AN567" s="95">
        <v>0</v>
      </c>
      <c r="AO567" s="95">
        <v>0</v>
      </c>
      <c r="AP567" s="95">
        <v>0</v>
      </c>
      <c r="AQ567" s="95">
        <v>0</v>
      </c>
      <c r="AR567" s="95">
        <v>0</v>
      </c>
      <c r="AS567" s="95">
        <v>0</v>
      </c>
      <c r="AT567" s="95">
        <v>0</v>
      </c>
      <c r="AU567" s="95">
        <v>0</v>
      </c>
      <c r="AV567" s="95">
        <v>0</v>
      </c>
      <c r="AW567" s="95">
        <v>0</v>
      </c>
      <c r="AX567" s="95">
        <v>0</v>
      </c>
      <c r="AY567" s="95">
        <v>0</v>
      </c>
      <c r="AZ567" s="95">
        <v>0</v>
      </c>
      <c r="BA567" s="95">
        <v>0</v>
      </c>
      <c r="BB567" s="95">
        <v>0</v>
      </c>
      <c r="BC567" s="95">
        <v>0</v>
      </c>
      <c r="BD567" s="95">
        <v>0</v>
      </c>
      <c r="BE567" s="95">
        <v>0</v>
      </c>
      <c r="BF567" s="95">
        <v>0</v>
      </c>
      <c r="BG567" s="95">
        <v>0</v>
      </c>
      <c r="BH567" s="95">
        <v>22555.54</v>
      </c>
      <c r="BI567" s="95">
        <v>0</v>
      </c>
      <c r="BJ567" s="95">
        <v>0</v>
      </c>
      <c r="BK567" s="95">
        <v>0</v>
      </c>
      <c r="BL567" s="95">
        <v>0</v>
      </c>
      <c r="BM567" s="95">
        <v>0</v>
      </c>
      <c r="BN567" s="95">
        <v>0</v>
      </c>
      <c r="BO567" s="95">
        <v>0</v>
      </c>
      <c r="BP567" s="95">
        <v>0</v>
      </c>
      <c r="BQ567" s="95">
        <v>0</v>
      </c>
      <c r="BR567" s="95">
        <v>0</v>
      </c>
      <c r="BS567" s="95">
        <v>0</v>
      </c>
      <c r="BT567" s="95">
        <v>0</v>
      </c>
      <c r="BU567" s="95">
        <v>0</v>
      </c>
      <c r="BV567" s="95">
        <v>0</v>
      </c>
      <c r="BW567" s="95">
        <v>0</v>
      </c>
      <c r="BX567" s="95">
        <v>0</v>
      </c>
      <c r="BY567" s="95">
        <v>0</v>
      </c>
      <c r="BZ567" s="95">
        <v>0</v>
      </c>
      <c r="CA567" s="95">
        <v>0</v>
      </c>
      <c r="CB567" s="95">
        <v>0</v>
      </c>
      <c r="CC567" s="95">
        <v>0</v>
      </c>
      <c r="CD567" s="95">
        <v>0</v>
      </c>
      <c r="CE567" s="95">
        <v>0</v>
      </c>
      <c r="CF567" s="95">
        <v>0</v>
      </c>
      <c r="CG567" s="95">
        <v>0</v>
      </c>
      <c r="CH567" s="95">
        <v>0</v>
      </c>
      <c r="CI567" s="95">
        <v>0</v>
      </c>
      <c r="CJ567" s="95">
        <v>0</v>
      </c>
      <c r="CK567" s="95">
        <v>0</v>
      </c>
      <c r="CL567" s="95">
        <v>0</v>
      </c>
      <c r="CM567" s="87" t="s">
        <v>635</v>
      </c>
      <c r="CN567" s="87" t="s">
        <v>636</v>
      </c>
      <c r="CO567" s="87" t="s">
        <v>1383</v>
      </c>
      <c r="CP567" s="87" t="s">
        <v>2243</v>
      </c>
      <c r="CQ567" s="87" t="s">
        <v>1382</v>
      </c>
      <c r="CR567" s="87" t="s">
        <v>2243</v>
      </c>
      <c r="CS567" s="87">
        <v>12</v>
      </c>
      <c r="CT567" s="87" t="s">
        <v>1382</v>
      </c>
      <c r="CY567" s="87">
        <v>167</v>
      </c>
    </row>
    <row r="568" spans="1:103" ht="13.2" customHeight="1" x14ac:dyDescent="0.25">
      <c r="A568" s="93" t="s">
        <v>637</v>
      </c>
      <c r="B568" s="94" t="s">
        <v>1524</v>
      </c>
      <c r="C568" s="95">
        <v>0</v>
      </c>
      <c r="D568" s="95">
        <v>0</v>
      </c>
      <c r="E568" s="95">
        <v>0</v>
      </c>
      <c r="F568" s="95">
        <v>0</v>
      </c>
      <c r="G568" s="95">
        <v>0</v>
      </c>
      <c r="H568" s="95">
        <v>0</v>
      </c>
      <c r="I568" s="95">
        <v>0</v>
      </c>
      <c r="J568" s="95">
        <v>0</v>
      </c>
      <c r="K568" s="95">
        <v>0</v>
      </c>
      <c r="L568" s="95">
        <v>0</v>
      </c>
      <c r="M568" s="95">
        <v>0</v>
      </c>
      <c r="N568" s="95">
        <v>0</v>
      </c>
      <c r="O568" s="95">
        <v>0</v>
      </c>
      <c r="P568" s="95">
        <v>0</v>
      </c>
      <c r="Q568" s="95">
        <v>0</v>
      </c>
      <c r="R568" s="95">
        <v>0</v>
      </c>
      <c r="S568" s="95">
        <v>0</v>
      </c>
      <c r="T568" s="95">
        <v>0</v>
      </c>
      <c r="U568" s="95">
        <v>0</v>
      </c>
      <c r="V568" s="95">
        <v>0</v>
      </c>
      <c r="W568" s="95">
        <v>0</v>
      </c>
      <c r="X568" s="95">
        <v>0</v>
      </c>
      <c r="Y568" s="95">
        <v>0</v>
      </c>
      <c r="Z568" s="95">
        <v>0</v>
      </c>
      <c r="AA568" s="95">
        <v>0</v>
      </c>
      <c r="AB568" s="95">
        <v>0</v>
      </c>
      <c r="AC568" s="95">
        <v>0</v>
      </c>
      <c r="AD568" s="95">
        <v>0</v>
      </c>
      <c r="AE568" s="95">
        <v>0</v>
      </c>
      <c r="AF568" s="95">
        <v>0</v>
      </c>
      <c r="AG568" s="95">
        <v>0</v>
      </c>
      <c r="AH568" s="95">
        <v>0</v>
      </c>
      <c r="AI568" s="95">
        <v>0</v>
      </c>
      <c r="AJ568" s="95">
        <v>0</v>
      </c>
      <c r="AK568" s="95">
        <v>0</v>
      </c>
      <c r="AL568" s="95">
        <v>0</v>
      </c>
      <c r="AM568" s="95">
        <v>0</v>
      </c>
      <c r="AN568" s="95">
        <v>0</v>
      </c>
      <c r="AO568" s="95">
        <v>0</v>
      </c>
      <c r="AP568" s="95">
        <v>0</v>
      </c>
      <c r="AQ568" s="95">
        <v>0</v>
      </c>
      <c r="AR568" s="95">
        <v>0</v>
      </c>
      <c r="AS568" s="95">
        <v>0</v>
      </c>
      <c r="AT568" s="95">
        <v>0</v>
      </c>
      <c r="AU568" s="95">
        <v>0</v>
      </c>
      <c r="AV568" s="95">
        <v>0</v>
      </c>
      <c r="AW568" s="95">
        <v>0</v>
      </c>
      <c r="AX568" s="95">
        <v>0</v>
      </c>
      <c r="AY568" s="95">
        <v>0</v>
      </c>
      <c r="AZ568" s="95">
        <v>0</v>
      </c>
      <c r="BA568" s="95">
        <v>0</v>
      </c>
      <c r="BB568" s="95">
        <v>0</v>
      </c>
      <c r="BC568" s="95">
        <v>0</v>
      </c>
      <c r="BD568" s="95">
        <v>0</v>
      </c>
      <c r="BE568" s="95">
        <v>0</v>
      </c>
      <c r="BF568" s="95">
        <v>0</v>
      </c>
      <c r="BG568" s="95">
        <v>0</v>
      </c>
      <c r="BH568" s="95">
        <v>0</v>
      </c>
      <c r="BI568" s="95">
        <v>0</v>
      </c>
      <c r="BJ568" s="95">
        <v>0</v>
      </c>
      <c r="BK568" s="95">
        <v>0</v>
      </c>
      <c r="BL568" s="95">
        <v>0</v>
      </c>
      <c r="BM568" s="95">
        <v>0</v>
      </c>
      <c r="BN568" s="95">
        <v>0</v>
      </c>
      <c r="BO568" s="95">
        <v>0</v>
      </c>
      <c r="BP568" s="95">
        <v>0</v>
      </c>
      <c r="BQ568" s="95">
        <v>0</v>
      </c>
      <c r="BR568" s="121">
        <v>0</v>
      </c>
      <c r="BS568" s="121">
        <v>0</v>
      </c>
      <c r="BT568" s="121">
        <v>0</v>
      </c>
      <c r="BU568" s="121">
        <v>0</v>
      </c>
      <c r="BV568" s="121">
        <v>0</v>
      </c>
      <c r="BW568" s="121">
        <v>0</v>
      </c>
      <c r="BX568" s="121">
        <v>0</v>
      </c>
      <c r="BY568" s="95">
        <v>0</v>
      </c>
      <c r="BZ568" s="121">
        <v>0</v>
      </c>
      <c r="CA568" s="121">
        <v>0</v>
      </c>
      <c r="CB568" s="121">
        <v>0</v>
      </c>
      <c r="CC568" s="121">
        <v>0</v>
      </c>
      <c r="CD568" s="121">
        <v>0</v>
      </c>
      <c r="CE568" s="121">
        <v>0</v>
      </c>
      <c r="CF568" s="95">
        <v>0</v>
      </c>
      <c r="CG568" s="121">
        <v>0</v>
      </c>
      <c r="CH568" s="121">
        <v>0</v>
      </c>
      <c r="CI568" s="121">
        <v>0</v>
      </c>
      <c r="CJ568" s="121">
        <v>0</v>
      </c>
      <c r="CK568" s="95">
        <v>0</v>
      </c>
      <c r="CL568" s="121">
        <v>0</v>
      </c>
      <c r="CM568" s="87" t="s">
        <v>637</v>
      </c>
      <c r="CN568" s="87" t="s">
        <v>2220</v>
      </c>
      <c r="CO568" s="87" t="s">
        <v>1383</v>
      </c>
      <c r="CP568" s="87" t="s">
        <v>2243</v>
      </c>
      <c r="CQ568" s="87" t="s">
        <v>1382</v>
      </c>
      <c r="CR568" s="87" t="s">
        <v>2243</v>
      </c>
      <c r="CS568" s="87">
        <v>12</v>
      </c>
      <c r="CT568" s="87" t="s">
        <v>1382</v>
      </c>
      <c r="CY568" s="87">
        <v>168</v>
      </c>
    </row>
    <row r="569" spans="1:103" ht="13.2" customHeight="1" x14ac:dyDescent="0.25">
      <c r="A569" s="93" t="s">
        <v>638</v>
      </c>
      <c r="B569" s="94" t="s">
        <v>1525</v>
      </c>
      <c r="C569" s="95">
        <v>0</v>
      </c>
      <c r="D569" s="95">
        <v>0</v>
      </c>
      <c r="E569" s="95">
        <v>29700</v>
      </c>
      <c r="F569" s="95">
        <v>567124</v>
      </c>
      <c r="G569" s="95">
        <v>2140875</v>
      </c>
      <c r="H569" s="95">
        <v>12720</v>
      </c>
      <c r="I569" s="95">
        <v>2758385</v>
      </c>
      <c r="J569" s="95">
        <v>2820435</v>
      </c>
      <c r="K569" s="95">
        <v>48730</v>
      </c>
      <c r="L569" s="95">
        <v>0</v>
      </c>
      <c r="M569" s="95">
        <v>14479732.51</v>
      </c>
      <c r="N569" s="95">
        <v>0</v>
      </c>
      <c r="O569" s="95">
        <v>0</v>
      </c>
      <c r="P569" s="95">
        <v>436000</v>
      </c>
      <c r="Q569" s="95">
        <v>8000</v>
      </c>
      <c r="R569" s="95">
        <v>0</v>
      </c>
      <c r="S569" s="95">
        <v>6376671.75</v>
      </c>
      <c r="T569" s="95">
        <v>7172000</v>
      </c>
      <c r="U569" s="95">
        <v>8536200</v>
      </c>
      <c r="V569" s="95">
        <v>11950</v>
      </c>
      <c r="W569" s="95">
        <v>0</v>
      </c>
      <c r="X569" s="95">
        <v>0</v>
      </c>
      <c r="Y569" s="95">
        <v>33850</v>
      </c>
      <c r="Z569" s="95">
        <v>0</v>
      </c>
      <c r="AA569" s="95">
        <v>0</v>
      </c>
      <c r="AB569" s="95">
        <v>21000</v>
      </c>
      <c r="AC569" s="95">
        <v>56160</v>
      </c>
      <c r="AD569" s="95">
        <v>0</v>
      </c>
      <c r="AE569" s="95">
        <v>5400</v>
      </c>
      <c r="AF569" s="95">
        <v>0</v>
      </c>
      <c r="AG569" s="95">
        <v>5035145</v>
      </c>
      <c r="AH569" s="95">
        <v>87180</v>
      </c>
      <c r="AI569" s="95">
        <v>39300</v>
      </c>
      <c r="AJ569" s="95">
        <v>400158.54</v>
      </c>
      <c r="AK569" s="95">
        <v>0</v>
      </c>
      <c r="AL569" s="95">
        <v>9517</v>
      </c>
      <c r="AM569" s="95">
        <v>3600</v>
      </c>
      <c r="AN569" s="95">
        <v>91985</v>
      </c>
      <c r="AO569" s="95">
        <v>53103</v>
      </c>
      <c r="AP569" s="95">
        <v>37550</v>
      </c>
      <c r="AQ569" s="95">
        <v>24950</v>
      </c>
      <c r="AR569" s="95">
        <v>0</v>
      </c>
      <c r="AS569" s="95">
        <v>34800</v>
      </c>
      <c r="AT569" s="95">
        <v>70154</v>
      </c>
      <c r="AU569" s="95">
        <v>89790</v>
      </c>
      <c r="AV569" s="95">
        <v>41300</v>
      </c>
      <c r="AW569" s="95">
        <v>6300</v>
      </c>
      <c r="AX569" s="95">
        <v>40489</v>
      </c>
      <c r="AY569" s="95">
        <v>81186</v>
      </c>
      <c r="AZ569" s="95">
        <v>1640</v>
      </c>
      <c r="BA569" s="95">
        <v>267088</v>
      </c>
      <c r="BB569" s="95">
        <v>0</v>
      </c>
      <c r="BC569" s="95">
        <v>0</v>
      </c>
      <c r="BD569" s="95">
        <v>5153240</v>
      </c>
      <c r="BE569" s="95">
        <v>36605</v>
      </c>
      <c r="BF569" s="95">
        <v>12500</v>
      </c>
      <c r="BG569" s="95">
        <v>370590</v>
      </c>
      <c r="BH569" s="95">
        <v>40300</v>
      </c>
      <c r="BI569" s="95">
        <v>550</v>
      </c>
      <c r="BJ569" s="95">
        <v>2593777.5</v>
      </c>
      <c r="BK569" s="95">
        <v>2100</v>
      </c>
      <c r="BL569" s="95">
        <v>0</v>
      </c>
      <c r="BM569" s="95">
        <v>26700</v>
      </c>
      <c r="BN569" s="95">
        <v>714600</v>
      </c>
      <c r="BO569" s="95">
        <v>0</v>
      </c>
      <c r="BP569" s="95">
        <v>125880</v>
      </c>
      <c r="BQ569" s="95">
        <v>394773.88</v>
      </c>
      <c r="BR569" s="121">
        <v>0</v>
      </c>
      <c r="BS569" s="95">
        <v>59687</v>
      </c>
      <c r="BT569" s="95">
        <v>117843.5</v>
      </c>
      <c r="BU569" s="95">
        <v>0</v>
      </c>
      <c r="BV569" s="95">
        <v>18400</v>
      </c>
      <c r="BW569" s="95">
        <v>0</v>
      </c>
      <c r="BX569" s="95">
        <v>629010</v>
      </c>
      <c r="BY569" s="95">
        <v>13668</v>
      </c>
      <c r="BZ569" s="95">
        <v>25328.25</v>
      </c>
      <c r="CA569" s="95">
        <v>54964</v>
      </c>
      <c r="CB569" s="95">
        <v>39467</v>
      </c>
      <c r="CC569" s="95">
        <v>77873</v>
      </c>
      <c r="CD569" s="95">
        <v>40411.25</v>
      </c>
      <c r="CE569" s="95">
        <v>163256</v>
      </c>
      <c r="CF569" s="95">
        <v>24129</v>
      </c>
      <c r="CG569" s="95">
        <v>23250</v>
      </c>
      <c r="CH569" s="95">
        <v>2900</v>
      </c>
      <c r="CI569" s="95">
        <v>19624</v>
      </c>
      <c r="CJ569" s="95">
        <v>43521</v>
      </c>
      <c r="CK569" s="95">
        <v>5732</v>
      </c>
      <c r="CL569" s="95">
        <v>10656</v>
      </c>
      <c r="CM569" s="87" t="s">
        <v>638</v>
      </c>
      <c r="CN569" s="87" t="s">
        <v>639</v>
      </c>
      <c r="CO569" s="87" t="s">
        <v>1383</v>
      </c>
      <c r="CP569" s="87" t="s">
        <v>2243</v>
      </c>
      <c r="CQ569" s="87" t="s">
        <v>1382</v>
      </c>
      <c r="CR569" s="87" t="s">
        <v>2243</v>
      </c>
      <c r="CS569" s="87">
        <v>12</v>
      </c>
      <c r="CT569" s="87" t="s">
        <v>1382</v>
      </c>
      <c r="CY569" s="87">
        <v>169</v>
      </c>
    </row>
    <row r="570" spans="1:103" ht="13.2" customHeight="1" x14ac:dyDescent="0.25">
      <c r="A570" s="93" t="s">
        <v>1957</v>
      </c>
      <c r="B570" s="94" t="s">
        <v>1958</v>
      </c>
      <c r="C570" s="95">
        <v>0</v>
      </c>
      <c r="D570" s="95">
        <v>0</v>
      </c>
      <c r="E570" s="95">
        <v>0</v>
      </c>
      <c r="F570" s="95">
        <v>0</v>
      </c>
      <c r="G570" s="95">
        <v>0</v>
      </c>
      <c r="H570" s="95">
        <v>0</v>
      </c>
      <c r="I570" s="95">
        <v>4792875</v>
      </c>
      <c r="J570" s="95">
        <v>0</v>
      </c>
      <c r="K570" s="95">
        <v>0</v>
      </c>
      <c r="L570" s="95">
        <v>0</v>
      </c>
      <c r="M570" s="95">
        <v>0</v>
      </c>
      <c r="N570" s="95">
        <v>0</v>
      </c>
      <c r="O570" s="95">
        <v>0</v>
      </c>
      <c r="P570" s="95">
        <v>12270000</v>
      </c>
      <c r="Q570" s="95">
        <v>0</v>
      </c>
      <c r="R570" s="95">
        <v>0</v>
      </c>
      <c r="S570" s="95">
        <v>0</v>
      </c>
      <c r="T570" s="95">
        <v>0</v>
      </c>
      <c r="U570" s="95">
        <v>0</v>
      </c>
      <c r="V570" s="95">
        <v>0</v>
      </c>
      <c r="W570" s="95">
        <v>0</v>
      </c>
      <c r="X570" s="95">
        <v>0</v>
      </c>
      <c r="Y570" s="95">
        <v>0</v>
      </c>
      <c r="Z570" s="95">
        <v>0</v>
      </c>
      <c r="AA570" s="95">
        <v>0</v>
      </c>
      <c r="AB570" s="95">
        <v>0</v>
      </c>
      <c r="AC570" s="95">
        <v>0</v>
      </c>
      <c r="AD570" s="95">
        <v>0</v>
      </c>
      <c r="AE570" s="95">
        <v>0</v>
      </c>
      <c r="AF570" s="95">
        <v>0</v>
      </c>
      <c r="AG570" s="95">
        <v>0</v>
      </c>
      <c r="AH570" s="95">
        <v>0</v>
      </c>
      <c r="AI570" s="95">
        <v>27038</v>
      </c>
      <c r="AJ570" s="95">
        <v>493250</v>
      </c>
      <c r="AK570" s="95">
        <v>0</v>
      </c>
      <c r="AL570" s="95">
        <v>0</v>
      </c>
      <c r="AM570" s="95">
        <v>0</v>
      </c>
      <c r="AN570" s="95">
        <v>0</v>
      </c>
      <c r="AO570" s="95">
        <v>0</v>
      </c>
      <c r="AP570" s="95">
        <v>0</v>
      </c>
      <c r="AQ570" s="95">
        <v>0</v>
      </c>
      <c r="AR570" s="95">
        <v>0</v>
      </c>
      <c r="AS570" s="95">
        <v>0</v>
      </c>
      <c r="AT570" s="95">
        <v>0</v>
      </c>
      <c r="AU570" s="95">
        <v>0</v>
      </c>
      <c r="AV570" s="95">
        <v>0</v>
      </c>
      <c r="AW570" s="95">
        <v>0</v>
      </c>
      <c r="AX570" s="95">
        <v>0</v>
      </c>
      <c r="AY570" s="95">
        <v>0</v>
      </c>
      <c r="AZ570" s="95">
        <v>0</v>
      </c>
      <c r="BA570" s="95">
        <v>0</v>
      </c>
      <c r="BB570" s="95">
        <v>0</v>
      </c>
      <c r="BC570" s="95">
        <v>0</v>
      </c>
      <c r="BD570" s="95">
        <v>0</v>
      </c>
      <c r="BE570" s="95">
        <v>0</v>
      </c>
      <c r="BF570" s="95">
        <v>0</v>
      </c>
      <c r="BG570" s="95">
        <v>0</v>
      </c>
      <c r="BH570" s="95">
        <v>0</v>
      </c>
      <c r="BI570" s="95">
        <v>0</v>
      </c>
      <c r="BJ570" s="95">
        <v>0</v>
      </c>
      <c r="BK570" s="95">
        <v>0</v>
      </c>
      <c r="BL570" s="95">
        <v>0</v>
      </c>
      <c r="BM570" s="95">
        <v>0</v>
      </c>
      <c r="BN570" s="95">
        <v>0</v>
      </c>
      <c r="BO570" s="95">
        <v>0</v>
      </c>
      <c r="BP570" s="95">
        <v>0</v>
      </c>
      <c r="BQ570" s="95">
        <v>0</v>
      </c>
      <c r="BR570" s="121">
        <v>0</v>
      </c>
      <c r="BS570" s="121">
        <v>2288200</v>
      </c>
      <c r="BT570" s="121">
        <v>0</v>
      </c>
      <c r="BU570" s="121">
        <v>0</v>
      </c>
      <c r="BV570" s="95">
        <v>594400</v>
      </c>
      <c r="BW570" s="121">
        <v>5025000</v>
      </c>
      <c r="BX570" s="121">
        <v>0</v>
      </c>
      <c r="BY570" s="121">
        <v>0</v>
      </c>
      <c r="BZ570" s="121">
        <v>1486000</v>
      </c>
      <c r="CA570" s="121">
        <v>297200</v>
      </c>
      <c r="CB570" s="121">
        <v>0</v>
      </c>
      <c r="CC570" s="121">
        <v>1486000</v>
      </c>
      <c r="CD570" s="121">
        <v>1486000</v>
      </c>
      <c r="CE570" s="121">
        <v>0</v>
      </c>
      <c r="CF570" s="121">
        <v>0</v>
      </c>
      <c r="CG570" s="121">
        <v>0</v>
      </c>
      <c r="CH570" s="121">
        <v>1486000</v>
      </c>
      <c r="CI570" s="121">
        <v>0</v>
      </c>
      <c r="CJ570" s="121">
        <v>0</v>
      </c>
      <c r="CK570" s="95">
        <v>445800</v>
      </c>
      <c r="CL570" s="95">
        <v>297200</v>
      </c>
      <c r="CM570" s="87" t="s">
        <v>1957</v>
      </c>
      <c r="CN570" s="87" t="s">
        <v>1958</v>
      </c>
      <c r="CO570" s="87" t="s">
        <v>1383</v>
      </c>
      <c r="CP570" s="87" t="s">
        <v>2243</v>
      </c>
      <c r="CQ570" s="87" t="s">
        <v>1382</v>
      </c>
      <c r="CR570" s="87" t="s">
        <v>2243</v>
      </c>
      <c r="CT570" s="87" t="s">
        <v>1382</v>
      </c>
      <c r="CX570" s="87" t="s">
        <v>2394</v>
      </c>
      <c r="CY570" s="87">
        <v>170</v>
      </c>
    </row>
    <row r="571" spans="1:103" ht="13.2" customHeight="1" x14ac:dyDescent="0.25">
      <c r="A571" s="93" t="s">
        <v>640</v>
      </c>
      <c r="B571" s="94" t="s">
        <v>641</v>
      </c>
      <c r="C571" s="95">
        <v>324140</v>
      </c>
      <c r="D571" s="95">
        <v>45150</v>
      </c>
      <c r="E571" s="95">
        <v>90750</v>
      </c>
      <c r="F571" s="95">
        <v>64837</v>
      </c>
      <c r="G571" s="95">
        <v>26610</v>
      </c>
      <c r="H571" s="95">
        <v>60720</v>
      </c>
      <c r="I571" s="95">
        <v>74580</v>
      </c>
      <c r="J571" s="95">
        <v>103038</v>
      </c>
      <c r="K571" s="95">
        <v>43680</v>
      </c>
      <c r="L571" s="95">
        <v>40090</v>
      </c>
      <c r="M571" s="95">
        <v>116510</v>
      </c>
      <c r="N571" s="95">
        <v>0</v>
      </c>
      <c r="O571" s="95">
        <v>255840</v>
      </c>
      <c r="P571" s="95">
        <v>129840</v>
      </c>
      <c r="Q571" s="95">
        <v>74210</v>
      </c>
      <c r="R571" s="95">
        <v>121160</v>
      </c>
      <c r="S571" s="95">
        <v>96120</v>
      </c>
      <c r="T571" s="95">
        <v>80130</v>
      </c>
      <c r="U571" s="95">
        <v>76110</v>
      </c>
      <c r="V571" s="95">
        <v>32940</v>
      </c>
      <c r="W571" s="95">
        <v>56490</v>
      </c>
      <c r="X571" s="95">
        <v>56160</v>
      </c>
      <c r="Y571" s="95">
        <v>142710</v>
      </c>
      <c r="Z571" s="95">
        <v>81270</v>
      </c>
      <c r="AA571" s="95">
        <v>23160</v>
      </c>
      <c r="AB571" s="95">
        <v>74580</v>
      </c>
      <c r="AC571" s="95">
        <v>86310</v>
      </c>
      <c r="AD571" s="95">
        <v>155700</v>
      </c>
      <c r="AE571" s="95">
        <v>43320</v>
      </c>
      <c r="AF571" s="95">
        <v>40930</v>
      </c>
      <c r="AG571" s="95">
        <v>55830</v>
      </c>
      <c r="AH571" s="95">
        <v>96540</v>
      </c>
      <c r="AI571" s="95">
        <v>60460</v>
      </c>
      <c r="AJ571" s="95">
        <v>49350</v>
      </c>
      <c r="AK571" s="95">
        <v>593732.5</v>
      </c>
      <c r="AL571" s="95">
        <v>58410</v>
      </c>
      <c r="AM571" s="95">
        <v>28100</v>
      </c>
      <c r="AN571" s="95">
        <v>94770</v>
      </c>
      <c r="AO571" s="95">
        <v>83650</v>
      </c>
      <c r="AP571" s="95">
        <v>74936</v>
      </c>
      <c r="AQ571" s="95">
        <v>20610</v>
      </c>
      <c r="AR571" s="95">
        <v>383048</v>
      </c>
      <c r="AS571" s="95">
        <v>76500</v>
      </c>
      <c r="AT571" s="95">
        <v>60</v>
      </c>
      <c r="AU571" s="95">
        <v>88680</v>
      </c>
      <c r="AV571" s="95">
        <v>36990</v>
      </c>
      <c r="AW571" s="95">
        <v>38850</v>
      </c>
      <c r="AX571" s="95">
        <v>75160</v>
      </c>
      <c r="AY571" s="95">
        <v>61040</v>
      </c>
      <c r="AZ571" s="95">
        <v>34760</v>
      </c>
      <c r="BA571" s="95">
        <v>0</v>
      </c>
      <c r="BB571" s="95">
        <v>0</v>
      </c>
      <c r="BC571" s="95">
        <v>413040</v>
      </c>
      <c r="BD571" s="95">
        <v>134850</v>
      </c>
      <c r="BE571" s="95">
        <v>59550</v>
      </c>
      <c r="BF571" s="95">
        <v>66570</v>
      </c>
      <c r="BG571" s="95">
        <v>279240</v>
      </c>
      <c r="BH571" s="95">
        <v>84180</v>
      </c>
      <c r="BI571" s="95">
        <v>37920</v>
      </c>
      <c r="BJ571" s="95">
        <v>66870</v>
      </c>
      <c r="BK571" s="95">
        <v>70740</v>
      </c>
      <c r="BL571" s="95">
        <v>144879.5</v>
      </c>
      <c r="BM571" s="95">
        <v>117810</v>
      </c>
      <c r="BN571" s="95">
        <v>75420</v>
      </c>
      <c r="BO571" s="95">
        <v>160560</v>
      </c>
      <c r="BP571" s="95">
        <v>60</v>
      </c>
      <c r="BQ571" s="95">
        <v>60810</v>
      </c>
      <c r="BR571" s="95">
        <v>565770</v>
      </c>
      <c r="BS571" s="95">
        <v>99640</v>
      </c>
      <c r="BT571" s="95">
        <v>101585</v>
      </c>
      <c r="BU571" s="121">
        <v>223910</v>
      </c>
      <c r="BV571" s="95">
        <v>11760</v>
      </c>
      <c r="BW571" s="95">
        <v>85440</v>
      </c>
      <c r="BX571" s="95">
        <v>232130</v>
      </c>
      <c r="BY571" s="95">
        <v>47890</v>
      </c>
      <c r="BZ571" s="95">
        <v>86932</v>
      </c>
      <c r="CA571" s="95">
        <v>53640</v>
      </c>
      <c r="CB571" s="95">
        <v>23655</v>
      </c>
      <c r="CC571" s="95">
        <v>158260</v>
      </c>
      <c r="CD571" s="95">
        <v>96840</v>
      </c>
      <c r="CE571" s="95">
        <v>239190</v>
      </c>
      <c r="CF571" s="95">
        <v>79401</v>
      </c>
      <c r="CG571" s="95">
        <v>48900</v>
      </c>
      <c r="CH571" s="95">
        <v>26730</v>
      </c>
      <c r="CI571" s="95">
        <v>68760</v>
      </c>
      <c r="CJ571" s="95">
        <v>192870</v>
      </c>
      <c r="CK571" s="95">
        <v>56990</v>
      </c>
      <c r="CL571" s="95">
        <v>53400</v>
      </c>
      <c r="CM571" s="87" t="s">
        <v>640</v>
      </c>
      <c r="CN571" s="87" t="s">
        <v>641</v>
      </c>
      <c r="CO571" s="87" t="s">
        <v>1383</v>
      </c>
      <c r="CP571" s="87" t="s">
        <v>2243</v>
      </c>
      <c r="CQ571" s="87" t="s">
        <v>1382</v>
      </c>
      <c r="CR571" s="87" t="s">
        <v>2243</v>
      </c>
      <c r="CS571" s="87">
        <v>12</v>
      </c>
      <c r="CT571" s="87" t="s">
        <v>1382</v>
      </c>
      <c r="CV571" s="87" t="s">
        <v>2192</v>
      </c>
      <c r="CY571" s="87">
        <v>171</v>
      </c>
    </row>
    <row r="572" spans="1:103" ht="13.2" customHeight="1" x14ac:dyDescent="0.25">
      <c r="A572" s="93" t="s">
        <v>1959</v>
      </c>
      <c r="B572" s="94" t="s">
        <v>642</v>
      </c>
      <c r="C572" s="95">
        <v>57166920</v>
      </c>
      <c r="D572" s="95">
        <v>8515157.0999999996</v>
      </c>
      <c r="E572" s="95">
        <v>8921610</v>
      </c>
      <c r="F572" s="95">
        <v>9337110</v>
      </c>
      <c r="G572" s="95">
        <v>5815628.0599999996</v>
      </c>
      <c r="H572" s="95">
        <v>9731843.5500000007</v>
      </c>
      <c r="I572" s="95">
        <v>12649249.35</v>
      </c>
      <c r="J572" s="95">
        <v>12679591.6</v>
      </c>
      <c r="K572" s="95">
        <v>7900710</v>
      </c>
      <c r="L572" s="95">
        <v>2786842.9</v>
      </c>
      <c r="M572" s="95">
        <v>17858976.129999999</v>
      </c>
      <c r="N572" s="95">
        <v>2025190</v>
      </c>
      <c r="O572" s="95">
        <v>29022082.879999999</v>
      </c>
      <c r="P572" s="95">
        <v>7528560</v>
      </c>
      <c r="Q572" s="95">
        <v>7765560</v>
      </c>
      <c r="R572" s="95">
        <v>8466694.8399999999</v>
      </c>
      <c r="S572" s="95">
        <v>7906960.2199999997</v>
      </c>
      <c r="T572" s="95">
        <v>6470290</v>
      </c>
      <c r="U572" s="95">
        <v>7581931.8700000001</v>
      </c>
      <c r="V572" s="95">
        <v>4125010</v>
      </c>
      <c r="W572" s="95">
        <v>70485554.569999993</v>
      </c>
      <c r="X572" s="95">
        <v>5804160</v>
      </c>
      <c r="Y572" s="95">
        <v>9428340</v>
      </c>
      <c r="Z572" s="95">
        <v>6272880</v>
      </c>
      <c r="AA572" s="95">
        <v>4115040</v>
      </c>
      <c r="AB572" s="95">
        <v>5856330</v>
      </c>
      <c r="AC572" s="95">
        <v>6307469.0099999998</v>
      </c>
      <c r="AD572" s="95">
        <v>18048940</v>
      </c>
      <c r="AE572" s="95">
        <v>7627200</v>
      </c>
      <c r="AF572" s="95">
        <v>5836820</v>
      </c>
      <c r="AG572" s="95">
        <v>7133020</v>
      </c>
      <c r="AH572" s="95">
        <v>11881560</v>
      </c>
      <c r="AI572" s="95">
        <v>4801460</v>
      </c>
      <c r="AJ572" s="95">
        <v>3891930</v>
      </c>
      <c r="AK572" s="95">
        <v>112133381.61</v>
      </c>
      <c r="AL572" s="95">
        <v>7565425.8099999996</v>
      </c>
      <c r="AM572" s="95">
        <v>5986316.29</v>
      </c>
      <c r="AN572" s="95">
        <v>14067755.16</v>
      </c>
      <c r="AO572" s="95">
        <v>13983171.93</v>
      </c>
      <c r="AP572" s="95">
        <v>7082780</v>
      </c>
      <c r="AQ572" s="95">
        <v>3899410</v>
      </c>
      <c r="AR572" s="95">
        <v>22622658.32</v>
      </c>
      <c r="AS572" s="95">
        <v>7133947.0999999996</v>
      </c>
      <c r="AT572" s="95">
        <v>10784298.060000001</v>
      </c>
      <c r="AU572" s="95">
        <v>14572940</v>
      </c>
      <c r="AV572" s="95">
        <v>6970210.3200000003</v>
      </c>
      <c r="AW572" s="95">
        <v>5046632.9000000004</v>
      </c>
      <c r="AX572" s="95">
        <v>9802773.2300000004</v>
      </c>
      <c r="AY572" s="95">
        <v>5984335.4800000004</v>
      </c>
      <c r="AZ572" s="95">
        <v>5959419.6699999999</v>
      </c>
      <c r="BA572" s="95">
        <v>46799913.969999999</v>
      </c>
      <c r="BB572" s="95">
        <v>6246872.9000000004</v>
      </c>
      <c r="BC572" s="95">
        <v>61783988.409999996</v>
      </c>
      <c r="BD572" s="95">
        <v>18398156.329999998</v>
      </c>
      <c r="BE572" s="95">
        <v>7557123.7599999998</v>
      </c>
      <c r="BF572" s="95">
        <v>6514217.7400000002</v>
      </c>
      <c r="BG572" s="95">
        <v>34273373.539999999</v>
      </c>
      <c r="BH572" s="95">
        <v>4991440</v>
      </c>
      <c r="BI572" s="95">
        <v>3216600</v>
      </c>
      <c r="BJ572" s="95">
        <v>4034472.58</v>
      </c>
      <c r="BK572" s="95">
        <v>3490321.61</v>
      </c>
      <c r="BL572" s="95">
        <v>45109471.939999998</v>
      </c>
      <c r="BM572" s="95">
        <v>11796390</v>
      </c>
      <c r="BN572" s="95">
        <v>8903160</v>
      </c>
      <c r="BO572" s="95">
        <v>12885209.57</v>
      </c>
      <c r="BP572" s="95">
        <v>9395940</v>
      </c>
      <c r="BQ572" s="95">
        <v>6212985</v>
      </c>
      <c r="BR572" s="95">
        <v>169813278.65000001</v>
      </c>
      <c r="BS572" s="95">
        <v>10262005.48</v>
      </c>
      <c r="BT572" s="95">
        <v>9440478.8900000006</v>
      </c>
      <c r="BU572" s="95">
        <v>29843911.609999999</v>
      </c>
      <c r="BV572" s="95">
        <v>3161900</v>
      </c>
      <c r="BW572" s="95">
        <v>7337496.4500000002</v>
      </c>
      <c r="BX572" s="95">
        <v>18633050</v>
      </c>
      <c r="BY572" s="95">
        <v>6477875</v>
      </c>
      <c r="BZ572" s="95">
        <v>5491130</v>
      </c>
      <c r="CA572" s="95">
        <v>7793095</v>
      </c>
      <c r="CB572" s="95">
        <v>10341809.33</v>
      </c>
      <c r="CC572" s="95">
        <v>17550450</v>
      </c>
      <c r="CD572" s="95">
        <v>10959508.390000001</v>
      </c>
      <c r="CE572" s="95">
        <v>14917102.26</v>
      </c>
      <c r="CF572" s="95">
        <v>5257413.33</v>
      </c>
      <c r="CG572" s="95">
        <v>5959150</v>
      </c>
      <c r="CH572" s="95">
        <v>3953670</v>
      </c>
      <c r="CI572" s="95">
        <v>4285747.74</v>
      </c>
      <c r="CJ572" s="95">
        <v>18139586.399999999</v>
      </c>
      <c r="CK572" s="95">
        <v>2737101.94</v>
      </c>
      <c r="CL572" s="95">
        <v>2718859.68</v>
      </c>
      <c r="CM572" s="87" t="s">
        <v>1959</v>
      </c>
      <c r="CN572" s="87" t="s">
        <v>642</v>
      </c>
      <c r="CO572" s="87" t="s">
        <v>1425</v>
      </c>
      <c r="CP572" s="87" t="s">
        <v>2255</v>
      </c>
      <c r="CQ572" s="87" t="s">
        <v>1424</v>
      </c>
      <c r="CR572" s="87" t="s">
        <v>2405</v>
      </c>
      <c r="CS572" s="87">
        <v>33</v>
      </c>
      <c r="CT572" s="87" t="s">
        <v>1423</v>
      </c>
      <c r="CY572" s="87">
        <v>172</v>
      </c>
    </row>
    <row r="573" spans="1:103" ht="13.2" customHeight="1" x14ac:dyDescent="0.25">
      <c r="A573" s="93" t="s">
        <v>1960</v>
      </c>
      <c r="B573" s="94" t="s">
        <v>643</v>
      </c>
      <c r="C573" s="95">
        <v>3908820</v>
      </c>
      <c r="D573" s="95">
        <v>285870</v>
      </c>
      <c r="E573" s="95">
        <v>123930</v>
      </c>
      <c r="F573" s="95">
        <v>350130</v>
      </c>
      <c r="G573" s="95">
        <v>78060</v>
      </c>
      <c r="H573" s="95">
        <v>58390</v>
      </c>
      <c r="I573" s="95">
        <v>214230</v>
      </c>
      <c r="J573" s="95">
        <v>0</v>
      </c>
      <c r="K573" s="95">
        <v>231420</v>
      </c>
      <c r="L573" s="95">
        <v>2573070</v>
      </c>
      <c r="M573" s="95">
        <v>544290</v>
      </c>
      <c r="N573" s="95">
        <v>134450</v>
      </c>
      <c r="O573" s="95">
        <v>2780251.12</v>
      </c>
      <c r="P573" s="95">
        <v>106530</v>
      </c>
      <c r="Q573" s="95">
        <v>410992.33</v>
      </c>
      <c r="R573" s="95">
        <v>4352366.13</v>
      </c>
      <c r="S573" s="95">
        <v>314460</v>
      </c>
      <c r="T573" s="95">
        <v>340170</v>
      </c>
      <c r="U573" s="95">
        <v>107010</v>
      </c>
      <c r="V573" s="95">
        <v>163695.48000000001</v>
      </c>
      <c r="W573" s="95">
        <v>2925710</v>
      </c>
      <c r="X573" s="95">
        <v>252960</v>
      </c>
      <c r="Y573" s="95">
        <v>339390</v>
      </c>
      <c r="Z573" s="95">
        <v>318060</v>
      </c>
      <c r="AA573" s="95">
        <v>461400</v>
      </c>
      <c r="AB573" s="95">
        <v>291810</v>
      </c>
      <c r="AC573" s="95">
        <v>321660</v>
      </c>
      <c r="AD573" s="95">
        <v>1381180</v>
      </c>
      <c r="AE573" s="95">
        <v>220380</v>
      </c>
      <c r="AF573" s="95">
        <v>494990</v>
      </c>
      <c r="AG573" s="95">
        <v>107460</v>
      </c>
      <c r="AH573" s="95">
        <v>558180</v>
      </c>
      <c r="AI573" s="95">
        <v>1457110</v>
      </c>
      <c r="AJ573" s="95">
        <v>288730</v>
      </c>
      <c r="AK573" s="95">
        <v>5052330</v>
      </c>
      <c r="AL573" s="95">
        <v>522810</v>
      </c>
      <c r="AM573" s="95">
        <v>278520</v>
      </c>
      <c r="AN573" s="95">
        <v>541200</v>
      </c>
      <c r="AO573" s="95">
        <v>231280</v>
      </c>
      <c r="AP573" s="95">
        <v>591540</v>
      </c>
      <c r="AQ573" s="95">
        <v>200970</v>
      </c>
      <c r="AR573" s="95">
        <v>265650</v>
      </c>
      <c r="AS573" s="95">
        <v>426380</v>
      </c>
      <c r="AT573" s="95">
        <v>528540</v>
      </c>
      <c r="AU573" s="95">
        <v>788100</v>
      </c>
      <c r="AV573" s="95">
        <v>305840</v>
      </c>
      <c r="AW573" s="95">
        <v>307290</v>
      </c>
      <c r="AX573" s="95">
        <v>358560</v>
      </c>
      <c r="AY573" s="95">
        <v>559440</v>
      </c>
      <c r="AZ573" s="95">
        <v>385770</v>
      </c>
      <c r="BA573" s="95">
        <v>1664190</v>
      </c>
      <c r="BB573" s="95">
        <v>302370</v>
      </c>
      <c r="BC573" s="95">
        <v>3672210</v>
      </c>
      <c r="BD573" s="95">
        <v>431370</v>
      </c>
      <c r="BE573" s="95">
        <v>593793</v>
      </c>
      <c r="BF573" s="95">
        <v>312680</v>
      </c>
      <c r="BG573" s="95">
        <v>629730</v>
      </c>
      <c r="BH573" s="95">
        <v>402770</v>
      </c>
      <c r="BI573" s="95">
        <v>185700</v>
      </c>
      <c r="BJ573" s="95">
        <v>244560</v>
      </c>
      <c r="BK573" s="95">
        <v>252750</v>
      </c>
      <c r="BL573" s="95">
        <v>2178860.13</v>
      </c>
      <c r="BM573" s="95">
        <v>626910</v>
      </c>
      <c r="BN573" s="95">
        <v>567150</v>
      </c>
      <c r="BO573" s="95">
        <v>506670</v>
      </c>
      <c r="BP573" s="95">
        <v>570480</v>
      </c>
      <c r="BQ573" s="95">
        <v>327040</v>
      </c>
      <c r="BR573" s="95">
        <v>5933123.2999999998</v>
      </c>
      <c r="BS573" s="95">
        <v>712260</v>
      </c>
      <c r="BT573" s="95">
        <v>932310</v>
      </c>
      <c r="BU573" s="95">
        <v>1112850</v>
      </c>
      <c r="BV573" s="95">
        <v>0</v>
      </c>
      <c r="BW573" s="95">
        <v>860640</v>
      </c>
      <c r="BX573" s="95">
        <v>1307670</v>
      </c>
      <c r="BY573" s="95">
        <v>323800</v>
      </c>
      <c r="BZ573" s="95">
        <v>246082.67</v>
      </c>
      <c r="CA573" s="95">
        <v>486570</v>
      </c>
      <c r="CB573" s="95">
        <v>794069.67</v>
      </c>
      <c r="CC573" s="95">
        <v>329340</v>
      </c>
      <c r="CD573" s="95">
        <v>505441.61</v>
      </c>
      <c r="CE573" s="95">
        <v>603371.93999999994</v>
      </c>
      <c r="CF573" s="95">
        <v>0</v>
      </c>
      <c r="CG573" s="95">
        <v>378510</v>
      </c>
      <c r="CH573" s="95">
        <v>219030</v>
      </c>
      <c r="CI573" s="95">
        <v>2218715.7999999998</v>
      </c>
      <c r="CJ573" s="95">
        <v>380740</v>
      </c>
      <c r="CK573" s="95">
        <v>159810</v>
      </c>
      <c r="CL573" s="95">
        <v>442931.67</v>
      </c>
      <c r="CM573" s="87" t="s">
        <v>1960</v>
      </c>
      <c r="CN573" s="87" t="s">
        <v>643</v>
      </c>
      <c r="CO573" s="87" t="s">
        <v>1425</v>
      </c>
      <c r="CP573" s="87" t="s">
        <v>2255</v>
      </c>
      <c r="CQ573" s="87" t="s">
        <v>1424</v>
      </c>
      <c r="CR573" s="87" t="s">
        <v>2405</v>
      </c>
      <c r="CS573" s="87">
        <v>12</v>
      </c>
      <c r="CT573" s="87" t="s">
        <v>1382</v>
      </c>
      <c r="CY573" s="87">
        <v>173</v>
      </c>
    </row>
    <row r="574" spans="1:103" ht="13.2" customHeight="1" x14ac:dyDescent="0.25">
      <c r="A574" s="93" t="s">
        <v>1961</v>
      </c>
      <c r="B574" s="94" t="s">
        <v>2280</v>
      </c>
      <c r="C574" s="95">
        <v>30000</v>
      </c>
      <c r="D574" s="95">
        <v>0</v>
      </c>
      <c r="E574" s="95">
        <v>0</v>
      </c>
      <c r="F574" s="95">
        <v>0</v>
      </c>
      <c r="G574" s="95">
        <v>0</v>
      </c>
      <c r="H574" s="95">
        <v>0</v>
      </c>
      <c r="I574" s="95">
        <v>0</v>
      </c>
      <c r="J574" s="95">
        <v>0</v>
      </c>
      <c r="K574" s="95">
        <v>0</v>
      </c>
      <c r="L574" s="95">
        <v>0</v>
      </c>
      <c r="M574" s="95">
        <v>0</v>
      </c>
      <c r="N574" s="95">
        <v>0</v>
      </c>
      <c r="O574" s="95">
        <v>30000</v>
      </c>
      <c r="P574" s="95">
        <v>0</v>
      </c>
      <c r="Q574" s="95">
        <v>0</v>
      </c>
      <c r="R574" s="95">
        <v>0</v>
      </c>
      <c r="S574" s="95">
        <v>0</v>
      </c>
      <c r="T574" s="95">
        <v>0</v>
      </c>
      <c r="U574" s="95">
        <v>0</v>
      </c>
      <c r="V574" s="95">
        <v>0</v>
      </c>
      <c r="W574" s="95">
        <v>30000</v>
      </c>
      <c r="X574" s="95">
        <v>0</v>
      </c>
      <c r="Y574" s="95">
        <v>0</v>
      </c>
      <c r="Z574" s="95">
        <v>0</v>
      </c>
      <c r="AA574" s="95">
        <v>0</v>
      </c>
      <c r="AB574" s="95">
        <v>0</v>
      </c>
      <c r="AC574" s="95">
        <v>0</v>
      </c>
      <c r="AD574" s="95">
        <v>0</v>
      </c>
      <c r="AE574" s="95">
        <v>0</v>
      </c>
      <c r="AF574" s="95">
        <v>0</v>
      </c>
      <c r="AG574" s="95">
        <v>0</v>
      </c>
      <c r="AH574" s="95">
        <v>0</v>
      </c>
      <c r="AI574" s="95">
        <v>0</v>
      </c>
      <c r="AJ574" s="95">
        <v>0</v>
      </c>
      <c r="AK574" s="95">
        <v>30000</v>
      </c>
      <c r="AL574" s="95">
        <v>0</v>
      </c>
      <c r="AM574" s="95">
        <v>0</v>
      </c>
      <c r="AN574" s="95">
        <v>0</v>
      </c>
      <c r="AO574" s="95">
        <v>0</v>
      </c>
      <c r="AP574" s="95">
        <v>0</v>
      </c>
      <c r="AQ574" s="95">
        <v>0</v>
      </c>
      <c r="AR574" s="95">
        <v>0</v>
      </c>
      <c r="AS574" s="95">
        <v>0</v>
      </c>
      <c r="AT574" s="95">
        <v>0</v>
      </c>
      <c r="AU574" s="95">
        <v>0</v>
      </c>
      <c r="AV574" s="95">
        <v>0</v>
      </c>
      <c r="AW574" s="95">
        <v>0</v>
      </c>
      <c r="AX574" s="95">
        <v>0</v>
      </c>
      <c r="AY574" s="95">
        <v>0</v>
      </c>
      <c r="AZ574" s="95">
        <v>0</v>
      </c>
      <c r="BA574" s="95">
        <v>30000</v>
      </c>
      <c r="BB574" s="95">
        <v>0</v>
      </c>
      <c r="BC574" s="95">
        <v>30000</v>
      </c>
      <c r="BD574" s="95">
        <v>0</v>
      </c>
      <c r="BE574" s="95">
        <v>0</v>
      </c>
      <c r="BF574" s="95">
        <v>0</v>
      </c>
      <c r="BG574" s="95">
        <v>0</v>
      </c>
      <c r="BH574" s="95">
        <v>0</v>
      </c>
      <c r="BI574" s="95">
        <v>0</v>
      </c>
      <c r="BJ574" s="95">
        <v>0</v>
      </c>
      <c r="BK574" s="95">
        <v>0</v>
      </c>
      <c r="BL574" s="95">
        <v>70500</v>
      </c>
      <c r="BM574" s="95">
        <v>0</v>
      </c>
      <c r="BN574" s="95">
        <v>0</v>
      </c>
      <c r="BO574" s="95">
        <v>0</v>
      </c>
      <c r="BP574" s="95">
        <v>0</v>
      </c>
      <c r="BQ574" s="95">
        <v>0</v>
      </c>
      <c r="BR574" s="121">
        <v>20000</v>
      </c>
      <c r="BS574" s="121">
        <v>0</v>
      </c>
      <c r="BT574" s="121">
        <v>0</v>
      </c>
      <c r="BU574" s="121">
        <v>28064.52</v>
      </c>
      <c r="BV574" s="121">
        <v>0</v>
      </c>
      <c r="BW574" s="121">
        <v>0</v>
      </c>
      <c r="BX574" s="121">
        <v>0</v>
      </c>
      <c r="BY574" s="121">
        <v>0</v>
      </c>
      <c r="BZ574" s="121">
        <v>0</v>
      </c>
      <c r="CA574" s="121">
        <v>0</v>
      </c>
      <c r="CB574" s="121">
        <v>0</v>
      </c>
      <c r="CC574" s="121">
        <v>0</v>
      </c>
      <c r="CD574" s="121">
        <v>0</v>
      </c>
      <c r="CE574" s="121">
        <v>0</v>
      </c>
      <c r="CF574" s="121">
        <v>0</v>
      </c>
      <c r="CG574" s="121">
        <v>0</v>
      </c>
      <c r="CH574" s="121">
        <v>0</v>
      </c>
      <c r="CI574" s="121">
        <v>0</v>
      </c>
      <c r="CJ574" s="121">
        <v>0</v>
      </c>
      <c r="CK574" s="121">
        <v>0</v>
      </c>
      <c r="CL574" s="121">
        <v>0</v>
      </c>
      <c r="CM574" s="87" t="s">
        <v>1961</v>
      </c>
      <c r="CN574" s="87" t="s">
        <v>644</v>
      </c>
      <c r="CO574" s="87" t="s">
        <v>1425</v>
      </c>
      <c r="CP574" s="87" t="s">
        <v>2255</v>
      </c>
      <c r="CQ574" s="87" t="s">
        <v>1424</v>
      </c>
      <c r="CR574" s="87" t="s">
        <v>2405</v>
      </c>
      <c r="CS574" s="87">
        <v>12</v>
      </c>
      <c r="CT574" s="87" t="s">
        <v>1382</v>
      </c>
      <c r="CY574" s="87">
        <v>174</v>
      </c>
    </row>
    <row r="575" spans="1:103" ht="13.2" customHeight="1" x14ac:dyDescent="0.25">
      <c r="A575" s="93" t="s">
        <v>1962</v>
      </c>
      <c r="B575" s="94" t="s">
        <v>645</v>
      </c>
      <c r="C575" s="95">
        <v>3878995.81</v>
      </c>
      <c r="D575" s="95">
        <v>519225.81</v>
      </c>
      <c r="E575" s="95">
        <v>459312.9</v>
      </c>
      <c r="F575" s="95">
        <v>507383.33</v>
      </c>
      <c r="G575" s="95">
        <v>289912.90000000002</v>
      </c>
      <c r="H575" s="95">
        <v>625326.67000000004</v>
      </c>
      <c r="I575" s="95">
        <v>794850</v>
      </c>
      <c r="J575" s="95">
        <v>833790.32</v>
      </c>
      <c r="K575" s="95">
        <v>466200</v>
      </c>
      <c r="L575" s="95">
        <v>427700</v>
      </c>
      <c r="M575" s="95">
        <v>1096312.8999999999</v>
      </c>
      <c r="N575" s="95">
        <v>105000</v>
      </c>
      <c r="O575" s="95">
        <v>1985717.84</v>
      </c>
      <c r="P575" s="95">
        <v>377300</v>
      </c>
      <c r="Q575" s="95">
        <v>373800</v>
      </c>
      <c r="R575" s="95">
        <v>774900</v>
      </c>
      <c r="S575" s="95">
        <v>433300</v>
      </c>
      <c r="T575" s="95">
        <v>321300</v>
      </c>
      <c r="U575" s="95">
        <v>446833.33</v>
      </c>
      <c r="V575" s="95">
        <v>302400</v>
      </c>
      <c r="W575" s="95">
        <v>3306039.51</v>
      </c>
      <c r="X575" s="95">
        <v>274400</v>
      </c>
      <c r="Y575" s="95">
        <v>379400</v>
      </c>
      <c r="Z575" s="95">
        <v>274400</v>
      </c>
      <c r="AA575" s="95">
        <v>168000</v>
      </c>
      <c r="AB575" s="95">
        <v>279300</v>
      </c>
      <c r="AC575" s="95">
        <v>308700</v>
      </c>
      <c r="AD575" s="95">
        <v>937676.35</v>
      </c>
      <c r="AE575" s="95">
        <v>369600</v>
      </c>
      <c r="AF575" s="95">
        <v>307977.42</v>
      </c>
      <c r="AG575" s="95">
        <v>376600</v>
      </c>
      <c r="AH575" s="95">
        <v>636300</v>
      </c>
      <c r="AI575" s="95">
        <v>264509.68</v>
      </c>
      <c r="AJ575" s="95">
        <v>237300</v>
      </c>
      <c r="AK575" s="95">
        <v>7210049.2199999997</v>
      </c>
      <c r="AL575" s="95">
        <v>455276.23</v>
      </c>
      <c r="AM575" s="95">
        <v>167051.6</v>
      </c>
      <c r="AN575" s="95">
        <v>711922.58</v>
      </c>
      <c r="AO575" s="95">
        <v>813051.61</v>
      </c>
      <c r="AP575" s="95">
        <v>347900</v>
      </c>
      <c r="AQ575" s="95">
        <v>212800</v>
      </c>
      <c r="AR575" s="95">
        <v>1051400</v>
      </c>
      <c r="AS575" s="95">
        <v>292012.90000000002</v>
      </c>
      <c r="AT575" s="95">
        <v>661383.32999999996</v>
      </c>
      <c r="AU575" s="95">
        <v>1013456.99</v>
      </c>
      <c r="AV575" s="95">
        <v>386961.29</v>
      </c>
      <c r="AW575" s="95">
        <v>275529.02</v>
      </c>
      <c r="AX575" s="95">
        <v>609180.64</v>
      </c>
      <c r="AY575" s="95">
        <v>344400</v>
      </c>
      <c r="AZ575" s="95">
        <v>369769.35</v>
      </c>
      <c r="BA575" s="95">
        <v>1858966.68</v>
      </c>
      <c r="BB575" s="95">
        <v>390600</v>
      </c>
      <c r="BC575" s="95">
        <v>4118140.62</v>
      </c>
      <c r="BD575" s="95">
        <v>376488.18</v>
      </c>
      <c r="BE575" s="95">
        <v>348825.81</v>
      </c>
      <c r="BF575" s="95">
        <v>273000</v>
      </c>
      <c r="BG575" s="95">
        <v>1717566.62</v>
      </c>
      <c r="BH575" s="95">
        <v>319276.67</v>
      </c>
      <c r="BI575" s="95">
        <v>138848.39000000001</v>
      </c>
      <c r="BJ575" s="95">
        <v>105000</v>
      </c>
      <c r="BK575" s="95">
        <v>167729.03</v>
      </c>
      <c r="BL575" s="95">
        <v>3466416.55</v>
      </c>
      <c r="BM575" s="95">
        <v>620200</v>
      </c>
      <c r="BN575" s="95">
        <v>485100</v>
      </c>
      <c r="BO575" s="95">
        <v>905581.72</v>
      </c>
      <c r="BP575" s="95">
        <v>497377.49</v>
      </c>
      <c r="BQ575" s="95">
        <v>216300</v>
      </c>
      <c r="BR575" s="121">
        <v>10144049.24</v>
      </c>
      <c r="BS575" s="121">
        <v>462000</v>
      </c>
      <c r="BT575" s="121">
        <v>514500</v>
      </c>
      <c r="BU575" s="121">
        <v>2024744.73</v>
      </c>
      <c r="BV575" s="121">
        <v>75600</v>
      </c>
      <c r="BW575" s="121">
        <v>315632.26</v>
      </c>
      <c r="BX575" s="121">
        <v>1076703.23</v>
      </c>
      <c r="BY575" s="121">
        <v>454893.55</v>
      </c>
      <c r="BZ575" s="121">
        <v>327600</v>
      </c>
      <c r="CA575" s="121">
        <v>387212.9</v>
      </c>
      <c r="CB575" s="121">
        <v>492506.45</v>
      </c>
      <c r="CC575" s="121">
        <v>890400</v>
      </c>
      <c r="CD575" s="121">
        <v>596400</v>
      </c>
      <c r="CE575" s="121">
        <v>825864.51</v>
      </c>
      <c r="CF575" s="121">
        <v>355150</v>
      </c>
      <c r="CG575" s="121">
        <v>253400</v>
      </c>
      <c r="CH575" s="121">
        <v>197400</v>
      </c>
      <c r="CI575" s="121">
        <v>387754.84</v>
      </c>
      <c r="CJ575" s="121">
        <v>984154.84</v>
      </c>
      <c r="CK575" s="121">
        <v>117600</v>
      </c>
      <c r="CL575" s="121">
        <v>117600</v>
      </c>
      <c r="CM575" s="87" t="s">
        <v>1962</v>
      </c>
      <c r="CN575" s="87" t="s">
        <v>645</v>
      </c>
      <c r="CO575" s="87" t="s">
        <v>1425</v>
      </c>
      <c r="CP575" s="87" t="s">
        <v>2255</v>
      </c>
      <c r="CQ575" s="87" t="s">
        <v>1424</v>
      </c>
      <c r="CR575" s="87" t="s">
        <v>2405</v>
      </c>
      <c r="CS575" s="87">
        <v>12</v>
      </c>
      <c r="CT575" s="87" t="s">
        <v>1382</v>
      </c>
      <c r="CY575" s="87">
        <v>175</v>
      </c>
    </row>
    <row r="576" spans="1:103" ht="13.2" customHeight="1" x14ac:dyDescent="0.25">
      <c r="A576" s="93" t="s">
        <v>1963</v>
      </c>
      <c r="B576" s="94" t="s">
        <v>646</v>
      </c>
      <c r="C576" s="95">
        <v>29700</v>
      </c>
      <c r="D576" s="95">
        <v>65000</v>
      </c>
      <c r="E576" s="95">
        <v>29700</v>
      </c>
      <c r="F576" s="95">
        <v>29700</v>
      </c>
      <c r="G576" s="95">
        <v>0</v>
      </c>
      <c r="H576" s="95">
        <v>0</v>
      </c>
      <c r="I576" s="95">
        <v>29700</v>
      </c>
      <c r="J576" s="95">
        <v>29700</v>
      </c>
      <c r="K576" s="95">
        <v>0</v>
      </c>
      <c r="L576" s="95">
        <v>0</v>
      </c>
      <c r="M576" s="95">
        <v>59400</v>
      </c>
      <c r="N576" s="95">
        <v>0</v>
      </c>
      <c r="O576" s="95">
        <v>29700</v>
      </c>
      <c r="P576" s="95">
        <v>0</v>
      </c>
      <c r="Q576" s="95">
        <v>0</v>
      </c>
      <c r="R576" s="95">
        <v>29700</v>
      </c>
      <c r="S576" s="95">
        <v>59400</v>
      </c>
      <c r="T576" s="95">
        <v>0</v>
      </c>
      <c r="U576" s="95">
        <v>0</v>
      </c>
      <c r="V576" s="95">
        <v>0</v>
      </c>
      <c r="W576" s="95">
        <v>59400</v>
      </c>
      <c r="X576" s="95">
        <v>0</v>
      </c>
      <c r="Y576" s="95">
        <v>0</v>
      </c>
      <c r="Z576" s="95">
        <v>0</v>
      </c>
      <c r="AA576" s="95">
        <v>0</v>
      </c>
      <c r="AB576" s="95">
        <v>59400</v>
      </c>
      <c r="AC576" s="95">
        <v>0</v>
      </c>
      <c r="AD576" s="95">
        <v>29700</v>
      </c>
      <c r="AE576" s="95">
        <v>29700</v>
      </c>
      <c r="AF576" s="95">
        <v>0</v>
      </c>
      <c r="AG576" s="95">
        <v>0</v>
      </c>
      <c r="AH576" s="95">
        <v>29700</v>
      </c>
      <c r="AI576" s="95">
        <v>16800</v>
      </c>
      <c r="AJ576" s="95">
        <v>0</v>
      </c>
      <c r="AK576" s="95">
        <v>240896.67</v>
      </c>
      <c r="AL576" s="95">
        <v>29700</v>
      </c>
      <c r="AM576" s="95">
        <v>0</v>
      </c>
      <c r="AN576" s="95">
        <v>0</v>
      </c>
      <c r="AO576" s="95">
        <v>0</v>
      </c>
      <c r="AP576" s="95">
        <v>29700</v>
      </c>
      <c r="AQ576" s="95">
        <v>0</v>
      </c>
      <c r="AR576" s="95">
        <v>148500</v>
      </c>
      <c r="AS576" s="95">
        <v>0</v>
      </c>
      <c r="AT576" s="95">
        <v>0</v>
      </c>
      <c r="AU576" s="95">
        <v>59400</v>
      </c>
      <c r="AV576" s="95">
        <v>0</v>
      </c>
      <c r="AW576" s="95">
        <v>0</v>
      </c>
      <c r="AX576" s="95">
        <v>33600</v>
      </c>
      <c r="AY576" s="95">
        <v>0</v>
      </c>
      <c r="AZ576" s="95">
        <v>0</v>
      </c>
      <c r="BA576" s="95">
        <v>89100</v>
      </c>
      <c r="BB576" s="95">
        <v>0</v>
      </c>
      <c r="BC576" s="95">
        <v>157800</v>
      </c>
      <c r="BD576" s="95">
        <v>309706.67</v>
      </c>
      <c r="BE576" s="95">
        <v>29700</v>
      </c>
      <c r="BF576" s="95">
        <v>29700</v>
      </c>
      <c r="BG576" s="95">
        <v>118800</v>
      </c>
      <c r="BH576" s="95">
        <v>0</v>
      </c>
      <c r="BI576" s="95">
        <v>0</v>
      </c>
      <c r="BJ576" s="95">
        <v>0</v>
      </c>
      <c r="BK576" s="95">
        <v>29700</v>
      </c>
      <c r="BL576" s="95">
        <v>59400</v>
      </c>
      <c r="BM576" s="95">
        <v>29700</v>
      </c>
      <c r="BN576" s="95">
        <v>0</v>
      </c>
      <c r="BO576" s="95">
        <v>29700</v>
      </c>
      <c r="BP576" s="95">
        <v>29700</v>
      </c>
      <c r="BQ576" s="95">
        <v>0</v>
      </c>
      <c r="BR576" s="121">
        <v>977971.43</v>
      </c>
      <c r="BS576" s="121">
        <v>29700</v>
      </c>
      <c r="BT576" s="121">
        <v>29700</v>
      </c>
      <c r="BU576" s="121">
        <v>59400</v>
      </c>
      <c r="BV576" s="95">
        <v>0</v>
      </c>
      <c r="BW576" s="121">
        <v>19800</v>
      </c>
      <c r="BX576" s="121">
        <v>39600</v>
      </c>
      <c r="BY576" s="121">
        <v>29700</v>
      </c>
      <c r="BZ576" s="121">
        <v>29700</v>
      </c>
      <c r="CA576" s="121">
        <v>0</v>
      </c>
      <c r="CB576" s="121">
        <v>29700</v>
      </c>
      <c r="CC576" s="121">
        <v>59400</v>
      </c>
      <c r="CD576" s="121">
        <v>0</v>
      </c>
      <c r="CE576" s="121">
        <v>59400</v>
      </c>
      <c r="CF576" s="121">
        <v>0</v>
      </c>
      <c r="CG576" s="121">
        <v>9900</v>
      </c>
      <c r="CH576" s="121">
        <v>0</v>
      </c>
      <c r="CI576" s="121">
        <v>0</v>
      </c>
      <c r="CJ576" s="121">
        <v>88893.55</v>
      </c>
      <c r="CK576" s="95">
        <v>0</v>
      </c>
      <c r="CL576" s="95">
        <v>0</v>
      </c>
      <c r="CM576" s="87" t="s">
        <v>1963</v>
      </c>
      <c r="CN576" s="87" t="s">
        <v>646</v>
      </c>
      <c r="CO576" s="87" t="s">
        <v>1425</v>
      </c>
      <c r="CP576" s="87" t="s">
        <v>2255</v>
      </c>
      <c r="CQ576" s="87" t="s">
        <v>1424</v>
      </c>
      <c r="CR576" s="87" t="s">
        <v>2405</v>
      </c>
      <c r="CS576" s="87">
        <v>12</v>
      </c>
      <c r="CT576" s="87" t="s">
        <v>1382</v>
      </c>
      <c r="CY576" s="87">
        <v>176</v>
      </c>
    </row>
    <row r="577" spans="1:103" ht="13.2" customHeight="1" x14ac:dyDescent="0.25">
      <c r="A577" s="93" t="s">
        <v>1964</v>
      </c>
      <c r="B577" s="94" t="s">
        <v>647</v>
      </c>
      <c r="C577" s="95">
        <v>0</v>
      </c>
      <c r="D577" s="95">
        <v>0</v>
      </c>
      <c r="E577" s="95">
        <v>0</v>
      </c>
      <c r="F577" s="95">
        <v>0</v>
      </c>
      <c r="G577" s="95">
        <v>0</v>
      </c>
      <c r="H577" s="95">
        <v>0</v>
      </c>
      <c r="I577" s="95">
        <v>0</v>
      </c>
      <c r="J577" s="95">
        <v>0</v>
      </c>
      <c r="K577" s="95">
        <v>0</v>
      </c>
      <c r="L577" s="95">
        <v>0</v>
      </c>
      <c r="M577" s="95">
        <v>0</v>
      </c>
      <c r="N577" s="95">
        <v>0</v>
      </c>
      <c r="O577" s="95">
        <v>0</v>
      </c>
      <c r="P577" s="95">
        <v>0</v>
      </c>
      <c r="Q577" s="95">
        <v>0</v>
      </c>
      <c r="R577" s="95">
        <v>0</v>
      </c>
      <c r="S577" s="95">
        <v>0</v>
      </c>
      <c r="T577" s="95">
        <v>0</v>
      </c>
      <c r="U577" s="95">
        <v>0</v>
      </c>
      <c r="V577" s="95">
        <v>0</v>
      </c>
      <c r="W577" s="95">
        <v>781660</v>
      </c>
      <c r="X577" s="95">
        <v>14100</v>
      </c>
      <c r="Y577" s="95">
        <v>4020</v>
      </c>
      <c r="Z577" s="95">
        <v>61800</v>
      </c>
      <c r="AA577" s="95">
        <v>12140</v>
      </c>
      <c r="AB577" s="95">
        <v>26720</v>
      </c>
      <c r="AC577" s="95">
        <v>0</v>
      </c>
      <c r="AD577" s="95">
        <v>534850</v>
      </c>
      <c r="AE577" s="95">
        <v>43780</v>
      </c>
      <c r="AF577" s="95">
        <v>180220</v>
      </c>
      <c r="AG577" s="95">
        <v>0</v>
      </c>
      <c r="AH577" s="95">
        <v>53490</v>
      </c>
      <c r="AI577" s="95">
        <v>107030</v>
      </c>
      <c r="AJ577" s="95">
        <v>114580</v>
      </c>
      <c r="AK577" s="95">
        <v>0</v>
      </c>
      <c r="AL577" s="95">
        <v>0</v>
      </c>
      <c r="AM577" s="95">
        <v>0</v>
      </c>
      <c r="AN577" s="95">
        <v>0</v>
      </c>
      <c r="AO577" s="95">
        <v>0</v>
      </c>
      <c r="AP577" s="95">
        <v>30680</v>
      </c>
      <c r="AQ577" s="95">
        <v>0</v>
      </c>
      <c r="AR577" s="95">
        <v>0</v>
      </c>
      <c r="AS577" s="95">
        <v>0</v>
      </c>
      <c r="AT577" s="95">
        <v>0</v>
      </c>
      <c r="AU577" s="95">
        <v>0</v>
      </c>
      <c r="AV577" s="95">
        <v>0</v>
      </c>
      <c r="AW577" s="95">
        <v>0</v>
      </c>
      <c r="AX577" s="95">
        <v>0</v>
      </c>
      <c r="AY577" s="95">
        <v>0</v>
      </c>
      <c r="AZ577" s="95">
        <v>0</v>
      </c>
      <c r="BA577" s="95">
        <v>1247415</v>
      </c>
      <c r="BB577" s="95">
        <v>4750</v>
      </c>
      <c r="BC577" s="95">
        <v>0</v>
      </c>
      <c r="BD577" s="95">
        <v>0</v>
      </c>
      <c r="BE577" s="95">
        <v>0</v>
      </c>
      <c r="BF577" s="95">
        <v>0</v>
      </c>
      <c r="BG577" s="95">
        <v>0</v>
      </c>
      <c r="BH577" s="95">
        <v>0</v>
      </c>
      <c r="BI577" s="95">
        <v>0</v>
      </c>
      <c r="BJ577" s="95">
        <v>0</v>
      </c>
      <c r="BK577" s="95">
        <v>0</v>
      </c>
      <c r="BL577" s="95">
        <v>0</v>
      </c>
      <c r="BM577" s="95">
        <v>0</v>
      </c>
      <c r="BN577" s="95">
        <v>0</v>
      </c>
      <c r="BO577" s="95">
        <v>0</v>
      </c>
      <c r="BP577" s="95">
        <v>0</v>
      </c>
      <c r="BQ577" s="95">
        <v>0</v>
      </c>
      <c r="BR577" s="95">
        <v>0</v>
      </c>
      <c r="BS577" s="95">
        <v>0</v>
      </c>
      <c r="BT577" s="121">
        <v>0</v>
      </c>
      <c r="BU577" s="121">
        <v>0</v>
      </c>
      <c r="BV577" s="121">
        <v>0</v>
      </c>
      <c r="BW577" s="121">
        <v>0</v>
      </c>
      <c r="BX577" s="121">
        <v>0</v>
      </c>
      <c r="BY577" s="121">
        <v>0</v>
      </c>
      <c r="BZ577" s="121">
        <v>0</v>
      </c>
      <c r="CA577" s="121">
        <v>108060</v>
      </c>
      <c r="CB577" s="121">
        <v>0</v>
      </c>
      <c r="CC577" s="121">
        <v>0</v>
      </c>
      <c r="CD577" s="121">
        <v>0</v>
      </c>
      <c r="CE577" s="121">
        <v>0</v>
      </c>
      <c r="CF577" s="121">
        <v>0</v>
      </c>
      <c r="CG577" s="121">
        <v>0</v>
      </c>
      <c r="CH577" s="121">
        <v>0</v>
      </c>
      <c r="CI577" s="121">
        <v>0</v>
      </c>
      <c r="CJ577" s="121">
        <v>0</v>
      </c>
      <c r="CK577" s="121">
        <v>0</v>
      </c>
      <c r="CL577" s="121">
        <v>0</v>
      </c>
      <c r="CM577" s="87" t="s">
        <v>1964</v>
      </c>
      <c r="CN577" s="87" t="s">
        <v>647</v>
      </c>
      <c r="CO577" s="87" t="s">
        <v>1427</v>
      </c>
      <c r="CP577" s="87" t="s">
        <v>2256</v>
      </c>
      <c r="CQ577" s="87" t="s">
        <v>1426</v>
      </c>
      <c r="CR577" s="87" t="s">
        <v>2406</v>
      </c>
      <c r="CS577" s="87">
        <v>17</v>
      </c>
      <c r="CT577" s="87" t="s">
        <v>1424</v>
      </c>
      <c r="CY577" s="87">
        <v>177</v>
      </c>
    </row>
    <row r="578" spans="1:103" ht="13.2" customHeight="1" x14ac:dyDescent="0.25">
      <c r="A578" s="93" t="s">
        <v>1965</v>
      </c>
      <c r="B578" s="94" t="s">
        <v>648</v>
      </c>
      <c r="C578" s="95">
        <v>396564.47999999998</v>
      </c>
      <c r="D578" s="95">
        <v>0</v>
      </c>
      <c r="E578" s="95">
        <v>0</v>
      </c>
      <c r="F578" s="95">
        <v>46668.23</v>
      </c>
      <c r="G578" s="95">
        <v>0</v>
      </c>
      <c r="H578" s="95">
        <v>14015.34</v>
      </c>
      <c r="I578" s="95">
        <v>2917.6</v>
      </c>
      <c r="J578" s="95">
        <v>0</v>
      </c>
      <c r="K578" s="95">
        <v>22427.55</v>
      </c>
      <c r="L578" s="95">
        <v>0</v>
      </c>
      <c r="M578" s="95">
        <v>58053.27</v>
      </c>
      <c r="N578" s="95">
        <v>0</v>
      </c>
      <c r="O578" s="95">
        <v>37122.6</v>
      </c>
      <c r="P578" s="95">
        <v>0</v>
      </c>
      <c r="Q578" s="95">
        <v>31802.76</v>
      </c>
      <c r="R578" s="95">
        <v>0</v>
      </c>
      <c r="S578" s="95">
        <v>0</v>
      </c>
      <c r="T578" s="95">
        <v>0</v>
      </c>
      <c r="U578" s="95">
        <v>0</v>
      </c>
      <c r="V578" s="95">
        <v>0</v>
      </c>
      <c r="W578" s="95">
        <v>416270.2</v>
      </c>
      <c r="X578" s="95">
        <v>8475.69</v>
      </c>
      <c r="Y578" s="95">
        <v>0</v>
      </c>
      <c r="Z578" s="95">
        <v>0</v>
      </c>
      <c r="AA578" s="95">
        <v>0</v>
      </c>
      <c r="AB578" s="95">
        <v>5976.93</v>
      </c>
      <c r="AC578" s="95">
        <v>0</v>
      </c>
      <c r="AD578" s="95">
        <v>44241.54</v>
      </c>
      <c r="AE578" s="95">
        <v>16055.97</v>
      </c>
      <c r="AF578" s="95">
        <v>0</v>
      </c>
      <c r="AG578" s="95">
        <v>3938.76</v>
      </c>
      <c r="AH578" s="95">
        <v>12219.99</v>
      </c>
      <c r="AI578" s="95">
        <v>0</v>
      </c>
      <c r="AJ578" s="95">
        <v>0</v>
      </c>
      <c r="AK578" s="95">
        <v>344952.92</v>
      </c>
      <c r="AL578" s="95">
        <v>19225.47</v>
      </c>
      <c r="AM578" s="95">
        <v>2126.4</v>
      </c>
      <c r="AN578" s="95">
        <v>23005.5</v>
      </c>
      <c r="AO578" s="95">
        <v>48595.97</v>
      </c>
      <c r="AP578" s="95">
        <v>28116.959999999999</v>
      </c>
      <c r="AQ578" s="95">
        <v>0</v>
      </c>
      <c r="AR578" s="95">
        <v>58874.2</v>
      </c>
      <c r="AS578" s="95">
        <v>0</v>
      </c>
      <c r="AT578" s="95">
        <v>17636.88</v>
      </c>
      <c r="AU578" s="95">
        <v>38444.910000000003</v>
      </c>
      <c r="AV578" s="95">
        <v>7077.5</v>
      </c>
      <c r="AW578" s="95">
        <v>32085.84</v>
      </c>
      <c r="AX578" s="95">
        <v>39917.699999999997</v>
      </c>
      <c r="AY578" s="95">
        <v>5319.6</v>
      </c>
      <c r="AZ578" s="95">
        <v>8200.77</v>
      </c>
      <c r="BA578" s="95">
        <v>165321.35999999999</v>
      </c>
      <c r="BB578" s="95">
        <v>13596.69</v>
      </c>
      <c r="BC578" s="95">
        <v>477724.25</v>
      </c>
      <c r="BD578" s="95">
        <v>0</v>
      </c>
      <c r="BE578" s="95">
        <v>28974.51</v>
      </c>
      <c r="BF578" s="95">
        <v>12456.48</v>
      </c>
      <c r="BG578" s="95">
        <v>69515.25</v>
      </c>
      <c r="BH578" s="95">
        <v>0</v>
      </c>
      <c r="BI578" s="95">
        <v>0</v>
      </c>
      <c r="BJ578" s="95">
        <v>0</v>
      </c>
      <c r="BK578" s="95">
        <v>0</v>
      </c>
      <c r="BL578" s="95">
        <v>30335.61</v>
      </c>
      <c r="BM578" s="95">
        <v>29616</v>
      </c>
      <c r="BN578" s="95">
        <v>12673.03</v>
      </c>
      <c r="BO578" s="95">
        <v>0</v>
      </c>
      <c r="BP578" s="95">
        <v>5867.52</v>
      </c>
      <c r="BQ578" s="95">
        <v>0</v>
      </c>
      <c r="BR578" s="121">
        <v>707865.3</v>
      </c>
      <c r="BS578" s="121">
        <v>67882.559999999998</v>
      </c>
      <c r="BT578" s="121">
        <v>0</v>
      </c>
      <c r="BU578" s="121">
        <v>129448.3</v>
      </c>
      <c r="BV578" s="121">
        <v>0</v>
      </c>
      <c r="BW578" s="121">
        <v>53109.47</v>
      </c>
      <c r="BX578" s="121">
        <v>78316.97</v>
      </c>
      <c r="BY578" s="121">
        <v>0</v>
      </c>
      <c r="BZ578" s="121">
        <v>27343.41</v>
      </c>
      <c r="CA578" s="121">
        <v>8900.94</v>
      </c>
      <c r="CB578" s="121">
        <v>59205.36</v>
      </c>
      <c r="CC578" s="121">
        <v>9514.86</v>
      </c>
      <c r="CD578" s="121">
        <v>4536.54</v>
      </c>
      <c r="CE578" s="121">
        <v>136288.20000000001</v>
      </c>
      <c r="CF578" s="121">
        <v>49146.239999999998</v>
      </c>
      <c r="CG578" s="121">
        <v>12471.97</v>
      </c>
      <c r="CH578" s="95">
        <v>0</v>
      </c>
      <c r="CI578" s="121">
        <v>0</v>
      </c>
      <c r="CJ578" s="121">
        <v>72681.97</v>
      </c>
      <c r="CK578" s="121">
        <v>0</v>
      </c>
      <c r="CL578" s="121">
        <v>6735.12</v>
      </c>
      <c r="CM578" s="87" t="s">
        <v>1965</v>
      </c>
      <c r="CN578" s="87" t="s">
        <v>648</v>
      </c>
      <c r="CO578" s="87" t="s">
        <v>1425</v>
      </c>
      <c r="CP578" s="87" t="s">
        <v>2255</v>
      </c>
      <c r="CQ578" s="87" t="s">
        <v>1424</v>
      </c>
      <c r="CR578" s="87" t="s">
        <v>2405</v>
      </c>
      <c r="CS578" s="87">
        <v>12</v>
      </c>
      <c r="CT578" s="87" t="s">
        <v>1382</v>
      </c>
      <c r="CY578" s="87">
        <v>178</v>
      </c>
    </row>
    <row r="579" spans="1:103" ht="13.2" customHeight="1" x14ac:dyDescent="0.25">
      <c r="A579" s="93" t="s">
        <v>1966</v>
      </c>
      <c r="B579" s="94" t="s">
        <v>649</v>
      </c>
      <c r="C579" s="95">
        <v>0</v>
      </c>
      <c r="D579" s="95">
        <v>0</v>
      </c>
      <c r="E579" s="95">
        <v>44825.61</v>
      </c>
      <c r="F579" s="95">
        <v>0</v>
      </c>
      <c r="G579" s="95">
        <v>0</v>
      </c>
      <c r="H579" s="95">
        <v>29489.48</v>
      </c>
      <c r="I579" s="95">
        <v>1458.8</v>
      </c>
      <c r="J579" s="95">
        <v>0</v>
      </c>
      <c r="K579" s="95">
        <v>3589.5</v>
      </c>
      <c r="L579" s="95">
        <v>0</v>
      </c>
      <c r="M579" s="95">
        <v>0</v>
      </c>
      <c r="N579" s="95">
        <v>0</v>
      </c>
      <c r="O579" s="95">
        <v>1550.94</v>
      </c>
      <c r="P579" s="95">
        <v>0</v>
      </c>
      <c r="Q579" s="95">
        <v>0</v>
      </c>
      <c r="R579" s="95">
        <v>0</v>
      </c>
      <c r="S579" s="95">
        <v>0</v>
      </c>
      <c r="T579" s="95">
        <v>0</v>
      </c>
      <c r="U579" s="95">
        <v>0</v>
      </c>
      <c r="V579" s="95">
        <v>0</v>
      </c>
      <c r="W579" s="95">
        <v>42420.959999999999</v>
      </c>
      <c r="X579" s="95">
        <v>0</v>
      </c>
      <c r="Y579" s="95">
        <v>0</v>
      </c>
      <c r="Z579" s="95">
        <v>0</v>
      </c>
      <c r="AA579" s="95">
        <v>0</v>
      </c>
      <c r="AB579" s="95">
        <v>0</v>
      </c>
      <c r="AC579" s="95">
        <v>0</v>
      </c>
      <c r="AD579" s="95">
        <v>0</v>
      </c>
      <c r="AE579" s="95">
        <v>0</v>
      </c>
      <c r="AF579" s="95">
        <v>0</v>
      </c>
      <c r="AG579" s="95">
        <v>0</v>
      </c>
      <c r="AH579" s="95">
        <v>0</v>
      </c>
      <c r="AI579" s="95">
        <v>6296.34</v>
      </c>
      <c r="AJ579" s="95">
        <v>0</v>
      </c>
      <c r="AK579" s="95">
        <v>0</v>
      </c>
      <c r="AL579" s="95">
        <v>0</v>
      </c>
      <c r="AM579" s="95">
        <v>0</v>
      </c>
      <c r="AN579" s="95">
        <v>0</v>
      </c>
      <c r="AO579" s="95">
        <v>0</v>
      </c>
      <c r="AP579" s="95">
        <v>0</v>
      </c>
      <c r="AQ579" s="95">
        <v>0</v>
      </c>
      <c r="AR579" s="95">
        <v>0</v>
      </c>
      <c r="AS579" s="95">
        <v>0</v>
      </c>
      <c r="AT579" s="95">
        <v>0</v>
      </c>
      <c r="AU579" s="95">
        <v>0</v>
      </c>
      <c r="AV579" s="95">
        <v>0</v>
      </c>
      <c r="AW579" s="95">
        <v>0</v>
      </c>
      <c r="AX579" s="95">
        <v>0</v>
      </c>
      <c r="AY579" s="95">
        <v>8130.3</v>
      </c>
      <c r="AZ579" s="95">
        <v>0</v>
      </c>
      <c r="BA579" s="95">
        <v>0</v>
      </c>
      <c r="BB579" s="95">
        <v>0</v>
      </c>
      <c r="BC579" s="95">
        <v>71102.7</v>
      </c>
      <c r="BD579" s="95">
        <v>20892.73</v>
      </c>
      <c r="BE579" s="95">
        <v>0</v>
      </c>
      <c r="BF579" s="95">
        <v>0</v>
      </c>
      <c r="BG579" s="95">
        <v>0</v>
      </c>
      <c r="BH579" s="95">
        <v>0</v>
      </c>
      <c r="BI579" s="95">
        <v>0</v>
      </c>
      <c r="BJ579" s="95">
        <v>0</v>
      </c>
      <c r="BK579" s="95">
        <v>0</v>
      </c>
      <c r="BL579" s="95">
        <v>8050.68</v>
      </c>
      <c r="BM579" s="95">
        <v>0</v>
      </c>
      <c r="BN579" s="95">
        <v>0</v>
      </c>
      <c r="BO579" s="95">
        <v>0</v>
      </c>
      <c r="BP579" s="95">
        <v>0</v>
      </c>
      <c r="BQ579" s="95">
        <v>0</v>
      </c>
      <c r="BR579" s="95">
        <v>7600.05</v>
      </c>
      <c r="BS579" s="95">
        <v>0</v>
      </c>
      <c r="BT579" s="95">
        <v>0</v>
      </c>
      <c r="BU579" s="95">
        <v>14614</v>
      </c>
      <c r="BV579" s="95">
        <v>0</v>
      </c>
      <c r="BW579" s="95">
        <v>0</v>
      </c>
      <c r="BX579" s="95">
        <v>31912.1</v>
      </c>
      <c r="BY579" s="95">
        <v>23619.9</v>
      </c>
      <c r="BZ579" s="95">
        <v>0</v>
      </c>
      <c r="CA579" s="95">
        <v>0</v>
      </c>
      <c r="CB579" s="95">
        <v>0</v>
      </c>
      <c r="CC579" s="95">
        <v>0</v>
      </c>
      <c r="CD579" s="95">
        <v>4608.8999999999996</v>
      </c>
      <c r="CE579" s="95">
        <v>0</v>
      </c>
      <c r="CF579" s="95">
        <v>0</v>
      </c>
      <c r="CG579" s="95">
        <v>0</v>
      </c>
      <c r="CH579" s="95">
        <v>0</v>
      </c>
      <c r="CI579" s="95">
        <v>0</v>
      </c>
      <c r="CJ579" s="95">
        <v>0</v>
      </c>
      <c r="CK579" s="95">
        <v>0</v>
      </c>
      <c r="CL579" s="95">
        <v>0</v>
      </c>
      <c r="CM579" s="87" t="s">
        <v>1966</v>
      </c>
      <c r="CN579" s="87" t="s">
        <v>649</v>
      </c>
      <c r="CO579" s="87" t="s">
        <v>1425</v>
      </c>
      <c r="CP579" s="87" t="s">
        <v>2255</v>
      </c>
      <c r="CQ579" s="87" t="s">
        <v>1424</v>
      </c>
      <c r="CR579" s="87" t="s">
        <v>2405</v>
      </c>
      <c r="CS579" s="87">
        <v>17</v>
      </c>
      <c r="CT579" s="87" t="s">
        <v>1424</v>
      </c>
      <c r="CY579" s="87">
        <v>179</v>
      </c>
    </row>
    <row r="580" spans="1:103" ht="13.2" customHeight="1" x14ac:dyDescent="0.25">
      <c r="A580" s="93" t="s">
        <v>1967</v>
      </c>
      <c r="B580" s="94" t="s">
        <v>650</v>
      </c>
      <c r="C580" s="95">
        <v>18376.8</v>
      </c>
      <c r="D580" s="95">
        <v>0</v>
      </c>
      <c r="E580" s="95">
        <v>0</v>
      </c>
      <c r="F580" s="95">
        <v>2053.6</v>
      </c>
      <c r="G580" s="95">
        <v>0</v>
      </c>
      <c r="H580" s="95">
        <v>0</v>
      </c>
      <c r="I580" s="95">
        <v>3080.4</v>
      </c>
      <c r="J580" s="95">
        <v>0</v>
      </c>
      <c r="K580" s="95">
        <v>0</v>
      </c>
      <c r="L580" s="95">
        <v>0</v>
      </c>
      <c r="M580" s="95">
        <v>0</v>
      </c>
      <c r="N580" s="95">
        <v>0</v>
      </c>
      <c r="O580" s="95">
        <v>0</v>
      </c>
      <c r="P580" s="95">
        <v>0</v>
      </c>
      <c r="Q580" s="95">
        <v>0</v>
      </c>
      <c r="R580" s="95">
        <v>0</v>
      </c>
      <c r="S580" s="95">
        <v>0</v>
      </c>
      <c r="T580" s="95">
        <v>0</v>
      </c>
      <c r="U580" s="95">
        <v>0</v>
      </c>
      <c r="V580" s="95">
        <v>0</v>
      </c>
      <c r="W580" s="95">
        <v>17364</v>
      </c>
      <c r="X580" s="95">
        <v>0</v>
      </c>
      <c r="Y580" s="95">
        <v>20308.98</v>
      </c>
      <c r="Z580" s="95">
        <v>0</v>
      </c>
      <c r="AA580" s="95">
        <v>0</v>
      </c>
      <c r="AB580" s="95">
        <v>6139.8</v>
      </c>
      <c r="AC580" s="95">
        <v>3781.8</v>
      </c>
      <c r="AD580" s="95">
        <v>16414.8</v>
      </c>
      <c r="AE580" s="95">
        <v>4093.2</v>
      </c>
      <c r="AF580" s="95">
        <v>0</v>
      </c>
      <c r="AG580" s="95">
        <v>0</v>
      </c>
      <c r="AH580" s="95">
        <v>0</v>
      </c>
      <c r="AI580" s="95">
        <v>0</v>
      </c>
      <c r="AJ580" s="95">
        <v>0</v>
      </c>
      <c r="AK580" s="95">
        <v>0</v>
      </c>
      <c r="AL580" s="95">
        <v>5127</v>
      </c>
      <c r="AM580" s="95">
        <v>0</v>
      </c>
      <c r="AN580" s="95">
        <v>0</v>
      </c>
      <c r="AO580" s="95">
        <v>2391.1999999999998</v>
      </c>
      <c r="AP580" s="95">
        <v>0</v>
      </c>
      <c r="AQ580" s="95">
        <v>0</v>
      </c>
      <c r="AR580" s="95">
        <v>0</v>
      </c>
      <c r="AS580" s="95">
        <v>10725.45</v>
      </c>
      <c r="AT580" s="95">
        <v>3080.4</v>
      </c>
      <c r="AU580" s="95">
        <v>5601.6</v>
      </c>
      <c r="AV580" s="95">
        <v>8186.4</v>
      </c>
      <c r="AW580" s="95">
        <v>682.2</v>
      </c>
      <c r="AX580" s="95">
        <v>0</v>
      </c>
      <c r="AY580" s="95">
        <v>0</v>
      </c>
      <c r="AZ580" s="95">
        <v>0</v>
      </c>
      <c r="BA580" s="95">
        <v>0</v>
      </c>
      <c r="BB580" s="95">
        <v>0</v>
      </c>
      <c r="BC580" s="95">
        <v>0</v>
      </c>
      <c r="BD580" s="95">
        <v>1136.5999999999999</v>
      </c>
      <c r="BE580" s="95">
        <v>0</v>
      </c>
      <c r="BF580" s="95">
        <v>0</v>
      </c>
      <c r="BG580" s="95">
        <v>0</v>
      </c>
      <c r="BH580" s="95">
        <v>0</v>
      </c>
      <c r="BI580" s="95">
        <v>0</v>
      </c>
      <c r="BJ580" s="95">
        <v>0</v>
      </c>
      <c r="BK580" s="95">
        <v>0</v>
      </c>
      <c r="BL580" s="95">
        <v>0</v>
      </c>
      <c r="BM580" s="95">
        <v>0</v>
      </c>
      <c r="BN580" s="95">
        <v>0</v>
      </c>
      <c r="BO580" s="95">
        <v>0</v>
      </c>
      <c r="BP580" s="95">
        <v>0</v>
      </c>
      <c r="BQ580" s="95">
        <v>0</v>
      </c>
      <c r="BR580" s="121">
        <v>0</v>
      </c>
      <c r="BS580" s="95">
        <v>0</v>
      </c>
      <c r="BT580" s="95">
        <v>0</v>
      </c>
      <c r="BU580" s="121">
        <v>2046.6</v>
      </c>
      <c r="BV580" s="95">
        <v>0</v>
      </c>
      <c r="BW580" s="95">
        <v>0</v>
      </c>
      <c r="BX580" s="121">
        <v>0</v>
      </c>
      <c r="BY580" s="95">
        <v>6160.8</v>
      </c>
      <c r="BZ580" s="95">
        <v>3080.4</v>
      </c>
      <c r="CA580" s="121">
        <v>0</v>
      </c>
      <c r="CB580" s="95">
        <v>0</v>
      </c>
      <c r="CC580" s="95">
        <v>0</v>
      </c>
      <c r="CD580" s="95">
        <v>7173.6</v>
      </c>
      <c r="CE580" s="95">
        <v>0</v>
      </c>
      <c r="CF580" s="95">
        <v>3080.4</v>
      </c>
      <c r="CG580" s="95">
        <v>0</v>
      </c>
      <c r="CH580" s="95">
        <v>0</v>
      </c>
      <c r="CI580" s="95">
        <v>0</v>
      </c>
      <c r="CJ580" s="121">
        <v>6139.8</v>
      </c>
      <c r="CK580" s="95">
        <v>0</v>
      </c>
      <c r="CL580" s="121">
        <v>0</v>
      </c>
      <c r="CM580" s="87" t="s">
        <v>1967</v>
      </c>
      <c r="CN580" s="87" t="s">
        <v>650</v>
      </c>
      <c r="CO580" s="87" t="s">
        <v>1425</v>
      </c>
      <c r="CP580" s="87" t="s">
        <v>2255</v>
      </c>
      <c r="CQ580" s="87" t="s">
        <v>1424</v>
      </c>
      <c r="CR580" s="87" t="s">
        <v>2405</v>
      </c>
      <c r="CS580" s="87">
        <v>17</v>
      </c>
      <c r="CT580" s="87" t="s">
        <v>1424</v>
      </c>
      <c r="CY580" s="87">
        <v>180</v>
      </c>
    </row>
    <row r="581" spans="1:103" ht="13.2" customHeight="1" x14ac:dyDescent="0.25">
      <c r="A581" s="93" t="s">
        <v>1968</v>
      </c>
      <c r="B581" s="94" t="s">
        <v>651</v>
      </c>
      <c r="C581" s="95">
        <v>0</v>
      </c>
      <c r="D581" s="95">
        <v>0</v>
      </c>
      <c r="E581" s="95">
        <v>0</v>
      </c>
      <c r="F581" s="95">
        <v>0</v>
      </c>
      <c r="G581" s="95">
        <v>0</v>
      </c>
      <c r="H581" s="95">
        <v>0</v>
      </c>
      <c r="I581" s="95">
        <v>0</v>
      </c>
      <c r="J581" s="95">
        <v>0</v>
      </c>
      <c r="K581" s="95">
        <v>0</v>
      </c>
      <c r="L581" s="95">
        <v>0</v>
      </c>
      <c r="M581" s="95">
        <v>0</v>
      </c>
      <c r="N581" s="95">
        <v>0</v>
      </c>
      <c r="O581" s="95">
        <v>0</v>
      </c>
      <c r="P581" s="95">
        <v>0</v>
      </c>
      <c r="Q581" s="95">
        <v>0</v>
      </c>
      <c r="R581" s="95">
        <v>0</v>
      </c>
      <c r="S581" s="95">
        <v>0</v>
      </c>
      <c r="T581" s="95">
        <v>0</v>
      </c>
      <c r="U581" s="95">
        <v>0</v>
      </c>
      <c r="V581" s="95">
        <v>0</v>
      </c>
      <c r="W581" s="95">
        <v>2521.1999999999998</v>
      </c>
      <c r="X581" s="95">
        <v>0</v>
      </c>
      <c r="Y581" s="95">
        <v>0</v>
      </c>
      <c r="Z581" s="95">
        <v>0</v>
      </c>
      <c r="AA581" s="95">
        <v>0</v>
      </c>
      <c r="AB581" s="95">
        <v>0</v>
      </c>
      <c r="AC581" s="95">
        <v>0</v>
      </c>
      <c r="AD581" s="95">
        <v>0</v>
      </c>
      <c r="AE581" s="95">
        <v>0</v>
      </c>
      <c r="AF581" s="95">
        <v>0</v>
      </c>
      <c r="AG581" s="95">
        <v>0</v>
      </c>
      <c r="AH581" s="95">
        <v>0</v>
      </c>
      <c r="AI581" s="95">
        <v>0</v>
      </c>
      <c r="AJ581" s="95">
        <v>0</v>
      </c>
      <c r="AK581" s="95">
        <v>12184.2</v>
      </c>
      <c r="AL581" s="95">
        <v>0</v>
      </c>
      <c r="AM581" s="95">
        <v>0</v>
      </c>
      <c r="AN581" s="95">
        <v>0</v>
      </c>
      <c r="AO581" s="95">
        <v>0</v>
      </c>
      <c r="AP581" s="95">
        <v>0</v>
      </c>
      <c r="AQ581" s="95">
        <v>0</v>
      </c>
      <c r="AR581" s="95">
        <v>3080.4</v>
      </c>
      <c r="AS581" s="95">
        <v>4093.2</v>
      </c>
      <c r="AT581" s="95">
        <v>0</v>
      </c>
      <c r="AU581" s="95">
        <v>0</v>
      </c>
      <c r="AV581" s="95">
        <v>0</v>
      </c>
      <c r="AW581" s="95">
        <v>0</v>
      </c>
      <c r="AX581" s="95">
        <v>0</v>
      </c>
      <c r="AY581" s="95">
        <v>0</v>
      </c>
      <c r="AZ581" s="95">
        <v>0</v>
      </c>
      <c r="BA581" s="95">
        <v>0</v>
      </c>
      <c r="BB581" s="95">
        <v>0</v>
      </c>
      <c r="BC581" s="95">
        <v>0</v>
      </c>
      <c r="BD581" s="95">
        <v>1801.8</v>
      </c>
      <c r="BE581" s="95">
        <v>0</v>
      </c>
      <c r="BF581" s="95">
        <v>0</v>
      </c>
      <c r="BG581" s="95">
        <v>0</v>
      </c>
      <c r="BH581" s="95">
        <v>0</v>
      </c>
      <c r="BI581" s="95">
        <v>0</v>
      </c>
      <c r="BJ581" s="95">
        <v>0</v>
      </c>
      <c r="BK581" s="95">
        <v>0</v>
      </c>
      <c r="BL581" s="95">
        <v>2046.6</v>
      </c>
      <c r="BM581" s="95">
        <v>0</v>
      </c>
      <c r="BN581" s="95">
        <v>0</v>
      </c>
      <c r="BO581" s="95">
        <v>0</v>
      </c>
      <c r="BP581" s="95">
        <v>0</v>
      </c>
      <c r="BQ581" s="95">
        <v>0</v>
      </c>
      <c r="BR581" s="95">
        <v>3080.4</v>
      </c>
      <c r="BS581" s="95">
        <v>0</v>
      </c>
      <c r="BT581" s="95">
        <v>0</v>
      </c>
      <c r="BU581" s="121">
        <v>4093.2</v>
      </c>
      <c r="BV581" s="121">
        <v>0</v>
      </c>
      <c r="BW581" s="121">
        <v>0</v>
      </c>
      <c r="BX581" s="121">
        <v>0</v>
      </c>
      <c r="BY581" s="121">
        <v>0</v>
      </c>
      <c r="BZ581" s="95">
        <v>3080.4</v>
      </c>
      <c r="CA581" s="95">
        <v>1540.2</v>
      </c>
      <c r="CB581" s="95">
        <v>0</v>
      </c>
      <c r="CC581" s="95">
        <v>0</v>
      </c>
      <c r="CD581" s="121">
        <v>0</v>
      </c>
      <c r="CE581" s="95">
        <v>0</v>
      </c>
      <c r="CF581" s="95">
        <v>0</v>
      </c>
      <c r="CG581" s="121">
        <v>0</v>
      </c>
      <c r="CH581" s="95">
        <v>0</v>
      </c>
      <c r="CI581" s="95">
        <v>0</v>
      </c>
      <c r="CJ581" s="95">
        <v>4093.2</v>
      </c>
      <c r="CK581" s="95">
        <v>0</v>
      </c>
      <c r="CL581" s="95">
        <v>0</v>
      </c>
      <c r="CM581" s="87" t="s">
        <v>1968</v>
      </c>
      <c r="CN581" s="87" t="s">
        <v>651</v>
      </c>
      <c r="CO581" s="87" t="s">
        <v>1425</v>
      </c>
      <c r="CP581" s="87" t="s">
        <v>2255</v>
      </c>
      <c r="CQ581" s="87" t="s">
        <v>1424</v>
      </c>
      <c r="CR581" s="87" t="s">
        <v>2405</v>
      </c>
      <c r="CS581" s="87">
        <v>17</v>
      </c>
      <c r="CT581" s="87" t="s">
        <v>1424</v>
      </c>
      <c r="CY581" s="87">
        <v>181</v>
      </c>
    </row>
    <row r="582" spans="1:103" ht="13.2" customHeight="1" x14ac:dyDescent="0.25">
      <c r="A582" s="93" t="s">
        <v>1969</v>
      </c>
      <c r="B582" s="94" t="s">
        <v>652</v>
      </c>
      <c r="C582" s="95">
        <v>296083.25</v>
      </c>
      <c r="D582" s="95">
        <v>250800</v>
      </c>
      <c r="E582" s="95">
        <v>693360</v>
      </c>
      <c r="F582" s="95">
        <v>399884</v>
      </c>
      <c r="G582" s="95">
        <v>270000</v>
      </c>
      <c r="H582" s="95">
        <v>407910</v>
      </c>
      <c r="I582" s="95">
        <v>530610</v>
      </c>
      <c r="J582" s="95">
        <v>872181.6</v>
      </c>
      <c r="K582" s="95">
        <v>0</v>
      </c>
      <c r="L582" s="95">
        <v>545730</v>
      </c>
      <c r="M582" s="95">
        <v>335490</v>
      </c>
      <c r="N582" s="95">
        <v>0</v>
      </c>
      <c r="O582" s="95">
        <v>262470</v>
      </c>
      <c r="P582" s="95">
        <v>169770</v>
      </c>
      <c r="Q582" s="95">
        <v>306980</v>
      </c>
      <c r="R582" s="95">
        <v>486780</v>
      </c>
      <c r="S582" s="95">
        <v>325710</v>
      </c>
      <c r="T582" s="95">
        <v>318120</v>
      </c>
      <c r="U582" s="95">
        <v>392640</v>
      </c>
      <c r="V582" s="95">
        <v>407850</v>
      </c>
      <c r="W582" s="95">
        <v>993656</v>
      </c>
      <c r="X582" s="95">
        <v>179700</v>
      </c>
      <c r="Y582" s="95">
        <v>70020</v>
      </c>
      <c r="Z582" s="95">
        <v>509924.4</v>
      </c>
      <c r="AA582" s="95">
        <v>0</v>
      </c>
      <c r="AB582" s="95">
        <v>358770</v>
      </c>
      <c r="AC582" s="95">
        <v>587550</v>
      </c>
      <c r="AD582" s="95">
        <v>1204128.06</v>
      </c>
      <c r="AE582" s="95">
        <v>249030</v>
      </c>
      <c r="AF582" s="95">
        <v>364470</v>
      </c>
      <c r="AG582" s="95">
        <v>0</v>
      </c>
      <c r="AH582" s="95">
        <v>411030</v>
      </c>
      <c r="AI582" s="95">
        <v>149100</v>
      </c>
      <c r="AJ582" s="95">
        <v>0</v>
      </c>
      <c r="AK582" s="95">
        <v>1232950</v>
      </c>
      <c r="AL582" s="95">
        <v>337800</v>
      </c>
      <c r="AM582" s="95">
        <v>462180</v>
      </c>
      <c r="AN582" s="95">
        <v>461790</v>
      </c>
      <c r="AO582" s="95">
        <v>178370</v>
      </c>
      <c r="AP582" s="95">
        <v>441090</v>
      </c>
      <c r="AQ582" s="95">
        <v>252210</v>
      </c>
      <c r="AR582" s="95">
        <v>283650</v>
      </c>
      <c r="AS582" s="95">
        <v>354360</v>
      </c>
      <c r="AT582" s="95">
        <v>77010</v>
      </c>
      <c r="AU582" s="95">
        <v>583560</v>
      </c>
      <c r="AV582" s="95">
        <v>476140</v>
      </c>
      <c r="AW582" s="95">
        <v>444494.4</v>
      </c>
      <c r="AX582" s="95">
        <v>633630</v>
      </c>
      <c r="AY582" s="95">
        <v>262140</v>
      </c>
      <c r="AZ582" s="95">
        <v>72240</v>
      </c>
      <c r="BA582" s="95">
        <v>566405</v>
      </c>
      <c r="BB582" s="95">
        <v>0</v>
      </c>
      <c r="BC582" s="95">
        <v>2582070</v>
      </c>
      <c r="BD582" s="95">
        <v>321960</v>
      </c>
      <c r="BE582" s="95">
        <v>423960</v>
      </c>
      <c r="BF582" s="95">
        <v>326670</v>
      </c>
      <c r="BG582" s="95">
        <v>597450</v>
      </c>
      <c r="BH582" s="95">
        <v>184680</v>
      </c>
      <c r="BI582" s="95">
        <v>0</v>
      </c>
      <c r="BJ582" s="95">
        <v>0</v>
      </c>
      <c r="BK582" s="95">
        <v>0</v>
      </c>
      <c r="BL582" s="95">
        <v>681000</v>
      </c>
      <c r="BM582" s="95">
        <v>385730</v>
      </c>
      <c r="BN582" s="95">
        <v>323700</v>
      </c>
      <c r="BO582" s="95">
        <v>103580</v>
      </c>
      <c r="BP582" s="95">
        <v>165720</v>
      </c>
      <c r="BQ582" s="95">
        <v>0</v>
      </c>
      <c r="BR582" s="121">
        <v>1485000</v>
      </c>
      <c r="BS582" s="121">
        <v>79380</v>
      </c>
      <c r="BT582" s="121">
        <v>102330</v>
      </c>
      <c r="BU582" s="121">
        <v>601290</v>
      </c>
      <c r="BV582" s="95">
        <v>0</v>
      </c>
      <c r="BW582" s="121">
        <v>502520</v>
      </c>
      <c r="BX582" s="121">
        <v>257010</v>
      </c>
      <c r="BY582" s="121">
        <v>326430</v>
      </c>
      <c r="BZ582" s="95">
        <v>77010</v>
      </c>
      <c r="CA582" s="121">
        <v>152460</v>
      </c>
      <c r="CB582" s="95">
        <v>356070</v>
      </c>
      <c r="CC582" s="121">
        <v>0</v>
      </c>
      <c r="CD582" s="121">
        <v>606870</v>
      </c>
      <c r="CE582" s="121">
        <v>0</v>
      </c>
      <c r="CF582" s="121">
        <v>251760</v>
      </c>
      <c r="CG582" s="121">
        <v>178090</v>
      </c>
      <c r="CH582" s="121">
        <v>89040</v>
      </c>
      <c r="CI582" s="121">
        <v>0</v>
      </c>
      <c r="CJ582" s="121">
        <v>0</v>
      </c>
      <c r="CK582" s="121">
        <v>0</v>
      </c>
      <c r="CL582" s="121">
        <v>0</v>
      </c>
      <c r="CM582" s="87" t="s">
        <v>1969</v>
      </c>
      <c r="CN582" s="87" t="s">
        <v>652</v>
      </c>
      <c r="CO582" s="87" t="s">
        <v>1425</v>
      </c>
      <c r="CP582" s="87" t="s">
        <v>2255</v>
      </c>
      <c r="CQ582" s="87" t="s">
        <v>1424</v>
      </c>
      <c r="CR582" s="87" t="s">
        <v>2405</v>
      </c>
      <c r="CS582" s="87">
        <v>17</v>
      </c>
      <c r="CT582" s="87" t="s">
        <v>1424</v>
      </c>
      <c r="CY582" s="87">
        <v>182</v>
      </c>
    </row>
    <row r="583" spans="1:103" ht="13.2" customHeight="1" x14ac:dyDescent="0.25">
      <c r="A583" s="93" t="s">
        <v>1970</v>
      </c>
      <c r="B583" s="94" t="s">
        <v>653</v>
      </c>
      <c r="C583" s="95">
        <v>925702.13</v>
      </c>
      <c r="D583" s="95">
        <v>0</v>
      </c>
      <c r="E583" s="95">
        <v>111930</v>
      </c>
      <c r="F583" s="95">
        <v>51340</v>
      </c>
      <c r="G583" s="95">
        <v>0</v>
      </c>
      <c r="H583" s="95">
        <v>0</v>
      </c>
      <c r="I583" s="95">
        <v>102330</v>
      </c>
      <c r="J583" s="95">
        <v>0</v>
      </c>
      <c r="K583" s="95">
        <v>609840</v>
      </c>
      <c r="L583" s="95">
        <v>316290</v>
      </c>
      <c r="M583" s="95">
        <v>0</v>
      </c>
      <c r="N583" s="95">
        <v>0</v>
      </c>
      <c r="O583" s="95">
        <v>347850</v>
      </c>
      <c r="P583" s="95">
        <v>372900</v>
      </c>
      <c r="Q583" s="95">
        <v>77380</v>
      </c>
      <c r="R583" s="95">
        <v>84090</v>
      </c>
      <c r="S583" s="95">
        <v>92370</v>
      </c>
      <c r="T583" s="95">
        <v>333360</v>
      </c>
      <c r="U583" s="95">
        <v>336480</v>
      </c>
      <c r="V583" s="95">
        <v>155700</v>
      </c>
      <c r="W583" s="95">
        <v>547700.67000000004</v>
      </c>
      <c r="X583" s="95">
        <v>189720</v>
      </c>
      <c r="Y583" s="95">
        <v>0</v>
      </c>
      <c r="Z583" s="95">
        <v>140040</v>
      </c>
      <c r="AA583" s="95">
        <v>176370</v>
      </c>
      <c r="AB583" s="95">
        <v>181440</v>
      </c>
      <c r="AC583" s="95">
        <v>0</v>
      </c>
      <c r="AD583" s="95">
        <v>87330</v>
      </c>
      <c r="AE583" s="95">
        <v>0</v>
      </c>
      <c r="AF583" s="95">
        <v>0</v>
      </c>
      <c r="AG583" s="95">
        <v>530610</v>
      </c>
      <c r="AH583" s="95">
        <v>0</v>
      </c>
      <c r="AI583" s="95">
        <v>421650</v>
      </c>
      <c r="AJ583" s="95">
        <v>0</v>
      </c>
      <c r="AK583" s="95">
        <v>642145.17000000004</v>
      </c>
      <c r="AL583" s="95">
        <v>87330</v>
      </c>
      <c r="AM583" s="95">
        <v>95640</v>
      </c>
      <c r="AN583" s="95">
        <v>0</v>
      </c>
      <c r="AO583" s="95">
        <v>164470</v>
      </c>
      <c r="AP583" s="95">
        <v>0</v>
      </c>
      <c r="AQ583" s="95">
        <v>160230</v>
      </c>
      <c r="AR583" s="95">
        <v>77010</v>
      </c>
      <c r="AS583" s="95">
        <v>334470</v>
      </c>
      <c r="AT583" s="95">
        <v>173400</v>
      </c>
      <c r="AU583" s="95">
        <v>0</v>
      </c>
      <c r="AV583" s="95">
        <v>94550</v>
      </c>
      <c r="AW583" s="95">
        <v>84090</v>
      </c>
      <c r="AX583" s="95">
        <v>203010</v>
      </c>
      <c r="AY583" s="95">
        <v>423180</v>
      </c>
      <c r="AZ583" s="95">
        <v>176340</v>
      </c>
      <c r="BA583" s="95">
        <v>183030</v>
      </c>
      <c r="BB583" s="95">
        <v>0</v>
      </c>
      <c r="BC583" s="95">
        <v>191230.8</v>
      </c>
      <c r="BD583" s="95">
        <v>414250</v>
      </c>
      <c r="BE583" s="95">
        <v>72240</v>
      </c>
      <c r="BF583" s="95">
        <v>84090</v>
      </c>
      <c r="BG583" s="95">
        <v>358170</v>
      </c>
      <c r="BH583" s="95">
        <v>0</v>
      </c>
      <c r="BI583" s="95">
        <v>0</v>
      </c>
      <c r="BJ583" s="95">
        <v>0</v>
      </c>
      <c r="BK583" s="95">
        <v>0</v>
      </c>
      <c r="BL583" s="95">
        <v>1157736</v>
      </c>
      <c r="BM583" s="95">
        <v>221060</v>
      </c>
      <c r="BN583" s="95">
        <v>84069.03</v>
      </c>
      <c r="BO583" s="95">
        <v>351790</v>
      </c>
      <c r="BP583" s="95">
        <v>245130</v>
      </c>
      <c r="BQ583" s="95">
        <v>0</v>
      </c>
      <c r="BR583" s="95">
        <v>1031160</v>
      </c>
      <c r="BS583" s="95">
        <v>281760</v>
      </c>
      <c r="BT583" s="95">
        <v>1101600</v>
      </c>
      <c r="BU583" s="95">
        <v>0</v>
      </c>
      <c r="BV583" s="95">
        <v>0</v>
      </c>
      <c r="BW583" s="95">
        <v>0</v>
      </c>
      <c r="BX583" s="95">
        <v>92370</v>
      </c>
      <c r="BY583" s="95">
        <v>275340</v>
      </c>
      <c r="BZ583" s="95">
        <v>97350</v>
      </c>
      <c r="CA583" s="95">
        <v>340710</v>
      </c>
      <c r="CB583" s="95">
        <v>95640</v>
      </c>
      <c r="CC583" s="95">
        <v>0</v>
      </c>
      <c r="CD583" s="95">
        <v>99000</v>
      </c>
      <c r="CE583" s="95">
        <v>85680</v>
      </c>
      <c r="CF583" s="121">
        <v>0</v>
      </c>
      <c r="CG583" s="95">
        <v>182000</v>
      </c>
      <c r="CH583" s="95">
        <v>85680</v>
      </c>
      <c r="CI583" s="95">
        <v>71130</v>
      </c>
      <c r="CJ583" s="95">
        <v>184770</v>
      </c>
      <c r="CK583" s="95">
        <v>0</v>
      </c>
      <c r="CL583" s="95">
        <v>0</v>
      </c>
      <c r="CM583" s="87" t="s">
        <v>1970</v>
      </c>
      <c r="CN583" s="87" t="s">
        <v>653</v>
      </c>
      <c r="CO583" s="87" t="s">
        <v>1425</v>
      </c>
      <c r="CP583" s="87" t="s">
        <v>2255</v>
      </c>
      <c r="CQ583" s="87" t="s">
        <v>1424</v>
      </c>
      <c r="CR583" s="87" t="s">
        <v>2405</v>
      </c>
      <c r="CS583" s="87">
        <v>17</v>
      </c>
      <c r="CT583" s="87" t="s">
        <v>1424</v>
      </c>
      <c r="CY583" s="87">
        <v>183</v>
      </c>
    </row>
    <row r="584" spans="1:103" ht="13.2" customHeight="1" x14ac:dyDescent="0.25">
      <c r="A584" s="93" t="s">
        <v>1971</v>
      </c>
      <c r="B584" s="94" t="s">
        <v>654</v>
      </c>
      <c r="C584" s="95">
        <v>7418727</v>
      </c>
      <c r="D584" s="95">
        <v>347430</v>
      </c>
      <c r="E584" s="95">
        <v>495850</v>
      </c>
      <c r="F584" s="95">
        <v>364194</v>
      </c>
      <c r="G584" s="95">
        <v>664460</v>
      </c>
      <c r="H584" s="95">
        <v>488190</v>
      </c>
      <c r="I584" s="95">
        <v>949850</v>
      </c>
      <c r="J584" s="95">
        <v>1232106.93</v>
      </c>
      <c r="K584" s="95">
        <v>222942</v>
      </c>
      <c r="L584" s="95">
        <v>1114826</v>
      </c>
      <c r="M584" s="95">
        <v>828090</v>
      </c>
      <c r="N584" s="95">
        <v>372300</v>
      </c>
      <c r="O584" s="95">
        <v>3772902.2</v>
      </c>
      <c r="P584" s="95">
        <v>382828</v>
      </c>
      <c r="Q584" s="95">
        <v>424294.84</v>
      </c>
      <c r="R584" s="95">
        <v>131012</v>
      </c>
      <c r="S584" s="95">
        <v>183715.63</v>
      </c>
      <c r="T584" s="95">
        <v>41400</v>
      </c>
      <c r="U584" s="95">
        <v>133985</v>
      </c>
      <c r="V584" s="95">
        <v>328680</v>
      </c>
      <c r="W584" s="95">
        <v>6554366.54</v>
      </c>
      <c r="X584" s="95">
        <v>655831</v>
      </c>
      <c r="Y584" s="95">
        <v>2480961.98</v>
      </c>
      <c r="Z584" s="95">
        <v>1073774</v>
      </c>
      <c r="AA584" s="95">
        <v>811920</v>
      </c>
      <c r="AB584" s="95">
        <v>236215</v>
      </c>
      <c r="AC584" s="95">
        <v>677100</v>
      </c>
      <c r="AD584" s="95">
        <v>2333605</v>
      </c>
      <c r="AE584" s="95">
        <v>647010</v>
      </c>
      <c r="AF584" s="95">
        <v>587293</v>
      </c>
      <c r="AG584" s="95">
        <v>381700</v>
      </c>
      <c r="AH584" s="95">
        <v>1296269</v>
      </c>
      <c r="AI584" s="95">
        <v>546873</v>
      </c>
      <c r="AJ584" s="95">
        <v>318322</v>
      </c>
      <c r="AK584" s="95">
        <v>15252823.25</v>
      </c>
      <c r="AL584" s="95">
        <v>936853.23</v>
      </c>
      <c r="AM584" s="95">
        <v>575009</v>
      </c>
      <c r="AN584" s="95">
        <v>217560</v>
      </c>
      <c r="AO584" s="95">
        <v>1196225.55</v>
      </c>
      <c r="AP584" s="95">
        <v>1187230</v>
      </c>
      <c r="AQ584" s="95">
        <v>284270</v>
      </c>
      <c r="AR584" s="95">
        <v>5306836</v>
      </c>
      <c r="AS584" s="95">
        <v>1286253</v>
      </c>
      <c r="AT584" s="95">
        <v>2327207.6800000002</v>
      </c>
      <c r="AU584" s="95">
        <v>793680</v>
      </c>
      <c r="AV584" s="95">
        <v>839853</v>
      </c>
      <c r="AW584" s="95">
        <v>492360</v>
      </c>
      <c r="AX584" s="95">
        <v>374660</v>
      </c>
      <c r="AY584" s="95">
        <v>706092.99</v>
      </c>
      <c r="AZ584" s="95">
        <v>889910</v>
      </c>
      <c r="BA584" s="95">
        <v>963286.26</v>
      </c>
      <c r="BB584" s="95">
        <v>370730</v>
      </c>
      <c r="BC584" s="95">
        <v>5398675.6799999997</v>
      </c>
      <c r="BD584" s="95">
        <v>450510</v>
      </c>
      <c r="BE584" s="95">
        <v>190470</v>
      </c>
      <c r="BF584" s="95">
        <v>568974.31999999995</v>
      </c>
      <c r="BG584" s="95">
        <v>1443780</v>
      </c>
      <c r="BH584" s="95">
        <v>369660</v>
      </c>
      <c r="BI584" s="95">
        <v>319671</v>
      </c>
      <c r="BJ584" s="95">
        <v>616540.28</v>
      </c>
      <c r="BK584" s="95">
        <v>1451727</v>
      </c>
      <c r="BL584" s="95">
        <v>563360</v>
      </c>
      <c r="BM584" s="95">
        <v>852092.5</v>
      </c>
      <c r="BN584" s="95">
        <v>536055</v>
      </c>
      <c r="BO584" s="95">
        <v>845542.93</v>
      </c>
      <c r="BP584" s="95">
        <v>233568.67</v>
      </c>
      <c r="BQ584" s="95">
        <v>1106219.32</v>
      </c>
      <c r="BR584" s="95">
        <v>11961286</v>
      </c>
      <c r="BS584" s="95">
        <v>816203.5</v>
      </c>
      <c r="BT584" s="95">
        <v>1541940.2</v>
      </c>
      <c r="BU584" s="95">
        <v>4127081.53</v>
      </c>
      <c r="BV584" s="95">
        <v>283090</v>
      </c>
      <c r="BW584" s="95">
        <v>204990</v>
      </c>
      <c r="BX584" s="95">
        <v>1093439.72</v>
      </c>
      <c r="BY584" s="95">
        <v>430230</v>
      </c>
      <c r="BZ584" s="95">
        <v>429540</v>
      </c>
      <c r="CA584" s="95">
        <v>828003.5</v>
      </c>
      <c r="CB584" s="95">
        <v>1547865.5</v>
      </c>
      <c r="CC584" s="95">
        <v>2363955</v>
      </c>
      <c r="CD584" s="95">
        <v>574186.44999999995</v>
      </c>
      <c r="CE584" s="95">
        <v>2038510</v>
      </c>
      <c r="CF584" s="95">
        <v>1060939.68</v>
      </c>
      <c r="CG584" s="95">
        <v>579370</v>
      </c>
      <c r="CH584" s="95">
        <v>1020044</v>
      </c>
      <c r="CI584" s="95">
        <v>657690</v>
      </c>
      <c r="CJ584" s="95">
        <v>1432997.54</v>
      </c>
      <c r="CK584" s="95">
        <v>566175.18000000005</v>
      </c>
      <c r="CL584" s="95">
        <v>475530</v>
      </c>
      <c r="CM584" s="87" t="s">
        <v>1971</v>
      </c>
      <c r="CN584" s="87" t="s">
        <v>654</v>
      </c>
      <c r="CO584" s="87" t="s">
        <v>1429</v>
      </c>
      <c r="CP584" s="87" t="s">
        <v>2257</v>
      </c>
      <c r="CQ584" s="87" t="s">
        <v>1428</v>
      </c>
      <c r="CR584" s="87" t="s">
        <v>2407</v>
      </c>
      <c r="CS584" s="87">
        <v>18</v>
      </c>
      <c r="CT584" s="87" t="s">
        <v>1431</v>
      </c>
      <c r="CV584" s="87" t="s">
        <v>2193</v>
      </c>
      <c r="CY584" s="87">
        <v>184</v>
      </c>
    </row>
    <row r="585" spans="1:103" ht="13.2" customHeight="1" x14ac:dyDescent="0.25">
      <c r="A585" s="93" t="s">
        <v>1972</v>
      </c>
      <c r="B585" s="94" t="s">
        <v>655</v>
      </c>
      <c r="C585" s="95">
        <v>749891</v>
      </c>
      <c r="D585" s="95">
        <v>0</v>
      </c>
      <c r="E585" s="95">
        <v>0</v>
      </c>
      <c r="F585" s="95">
        <v>0</v>
      </c>
      <c r="G585" s="95">
        <v>0</v>
      </c>
      <c r="H585" s="95">
        <v>148455</v>
      </c>
      <c r="I585" s="95">
        <v>258855</v>
      </c>
      <c r="J585" s="95">
        <v>21470</v>
      </c>
      <c r="K585" s="95">
        <v>30984</v>
      </c>
      <c r="L585" s="95">
        <v>213440</v>
      </c>
      <c r="M585" s="95">
        <v>0</v>
      </c>
      <c r="N585" s="95">
        <v>61975</v>
      </c>
      <c r="O585" s="95">
        <v>1450498.3</v>
      </c>
      <c r="P585" s="95">
        <v>101134</v>
      </c>
      <c r="Q585" s="95">
        <v>7380</v>
      </c>
      <c r="R585" s="95">
        <v>36000</v>
      </c>
      <c r="S585" s="95">
        <v>353577.5</v>
      </c>
      <c r="T585" s="95">
        <v>0</v>
      </c>
      <c r="U585" s="95">
        <v>0</v>
      </c>
      <c r="V585" s="95">
        <v>0</v>
      </c>
      <c r="W585" s="95">
        <v>605050</v>
      </c>
      <c r="X585" s="95">
        <v>149331</v>
      </c>
      <c r="Y585" s="95">
        <v>515765</v>
      </c>
      <c r="Z585" s="95">
        <v>106933.5</v>
      </c>
      <c r="AA585" s="95">
        <v>0</v>
      </c>
      <c r="AB585" s="95">
        <v>234660</v>
      </c>
      <c r="AC585" s="95">
        <v>0</v>
      </c>
      <c r="AD585" s="95">
        <v>13550</v>
      </c>
      <c r="AE585" s="95">
        <v>0</v>
      </c>
      <c r="AF585" s="95">
        <v>223099</v>
      </c>
      <c r="AG585" s="95">
        <v>859860</v>
      </c>
      <c r="AH585" s="95">
        <v>117110</v>
      </c>
      <c r="AI585" s="95">
        <v>232250</v>
      </c>
      <c r="AJ585" s="95">
        <v>518081</v>
      </c>
      <c r="AK585" s="95">
        <v>880154</v>
      </c>
      <c r="AL585" s="95">
        <v>234270</v>
      </c>
      <c r="AM585" s="95">
        <v>0</v>
      </c>
      <c r="AN585" s="95">
        <v>21640</v>
      </c>
      <c r="AO585" s="95">
        <v>90240</v>
      </c>
      <c r="AP585" s="95">
        <v>0</v>
      </c>
      <c r="AQ585" s="95">
        <v>116550</v>
      </c>
      <c r="AR585" s="95">
        <v>273790</v>
      </c>
      <c r="AS585" s="95">
        <v>523262</v>
      </c>
      <c r="AT585" s="95">
        <v>703090</v>
      </c>
      <c r="AU585" s="95">
        <v>372786.98</v>
      </c>
      <c r="AV585" s="95">
        <v>93564.83</v>
      </c>
      <c r="AW585" s="95">
        <v>53284.21</v>
      </c>
      <c r="AX585" s="95">
        <v>0</v>
      </c>
      <c r="AY585" s="95">
        <v>279647.94</v>
      </c>
      <c r="AZ585" s="95">
        <v>321555</v>
      </c>
      <c r="BA585" s="95">
        <v>1033309.22</v>
      </c>
      <c r="BB585" s="95">
        <v>27090</v>
      </c>
      <c r="BC585" s="95">
        <v>2409139</v>
      </c>
      <c r="BD585" s="95">
        <v>54000</v>
      </c>
      <c r="BE585" s="95">
        <v>0</v>
      </c>
      <c r="BF585" s="95">
        <v>935510</v>
      </c>
      <c r="BG585" s="95">
        <v>0</v>
      </c>
      <c r="BH585" s="95">
        <v>0</v>
      </c>
      <c r="BI585" s="95">
        <v>449317</v>
      </c>
      <c r="BJ585" s="95">
        <v>124770</v>
      </c>
      <c r="BK585" s="95">
        <v>272556</v>
      </c>
      <c r="BL585" s="95">
        <v>36540</v>
      </c>
      <c r="BM585" s="95">
        <v>138847</v>
      </c>
      <c r="BN585" s="95">
        <v>35192</v>
      </c>
      <c r="BO585" s="95">
        <v>70620</v>
      </c>
      <c r="BP585" s="95">
        <v>706248</v>
      </c>
      <c r="BQ585" s="95">
        <v>166338.64000000001</v>
      </c>
      <c r="BR585" s="95">
        <v>2342073</v>
      </c>
      <c r="BS585" s="95">
        <v>251662.5</v>
      </c>
      <c r="BT585" s="95">
        <v>720140</v>
      </c>
      <c r="BU585" s="95">
        <v>278818.43</v>
      </c>
      <c r="BV585" s="95">
        <v>88820</v>
      </c>
      <c r="BW585" s="95">
        <v>266370</v>
      </c>
      <c r="BX585" s="95">
        <v>409362</v>
      </c>
      <c r="BY585" s="121">
        <v>382943</v>
      </c>
      <c r="BZ585" s="95">
        <v>237640</v>
      </c>
      <c r="CA585" s="95">
        <v>318733.03000000003</v>
      </c>
      <c r="CB585" s="95">
        <v>135300</v>
      </c>
      <c r="CC585" s="95">
        <v>93320</v>
      </c>
      <c r="CD585" s="95">
        <v>316664</v>
      </c>
      <c r="CE585" s="95">
        <v>511510</v>
      </c>
      <c r="CF585" s="95">
        <v>0</v>
      </c>
      <c r="CG585" s="95">
        <v>179000</v>
      </c>
      <c r="CH585" s="95">
        <v>243384</v>
      </c>
      <c r="CI585" s="95">
        <v>118640</v>
      </c>
      <c r="CJ585" s="95">
        <v>1052543.5</v>
      </c>
      <c r="CK585" s="95">
        <v>204832</v>
      </c>
      <c r="CL585" s="95">
        <v>0</v>
      </c>
      <c r="CM585" s="87" t="s">
        <v>1972</v>
      </c>
      <c r="CN585" s="87" t="s">
        <v>655</v>
      </c>
      <c r="CO585" s="87" t="s">
        <v>1429</v>
      </c>
      <c r="CP585" s="87" t="s">
        <v>2257</v>
      </c>
      <c r="CQ585" s="87" t="s">
        <v>1428</v>
      </c>
      <c r="CR585" s="87" t="s">
        <v>2407</v>
      </c>
      <c r="CS585" s="87">
        <v>17</v>
      </c>
      <c r="CT585" s="87" t="s">
        <v>1424</v>
      </c>
      <c r="CV585" s="87" t="s">
        <v>2193</v>
      </c>
      <c r="CY585" s="87">
        <v>185</v>
      </c>
    </row>
    <row r="586" spans="1:103" ht="13.2" customHeight="1" x14ac:dyDescent="0.25">
      <c r="A586" s="93" t="s">
        <v>1973</v>
      </c>
      <c r="B586" s="94" t="s">
        <v>656</v>
      </c>
      <c r="C586" s="95">
        <v>9798872</v>
      </c>
      <c r="D586" s="95">
        <v>1687340</v>
      </c>
      <c r="E586" s="95">
        <v>519670</v>
      </c>
      <c r="F586" s="95">
        <v>1038940</v>
      </c>
      <c r="G586" s="95">
        <v>938893</v>
      </c>
      <c r="H586" s="95">
        <v>1630680</v>
      </c>
      <c r="I586" s="95">
        <v>762553</v>
      </c>
      <c r="J586" s="95">
        <v>2510065.0699999998</v>
      </c>
      <c r="K586" s="95">
        <v>1141910</v>
      </c>
      <c r="L586" s="95">
        <v>951708</v>
      </c>
      <c r="M586" s="95">
        <v>3474070</v>
      </c>
      <c r="N586" s="95">
        <v>288000</v>
      </c>
      <c r="O586" s="95">
        <v>5263298.5</v>
      </c>
      <c r="P586" s="95">
        <v>1277907</v>
      </c>
      <c r="Q586" s="95">
        <v>1532410</v>
      </c>
      <c r="R586" s="95">
        <v>2353966.83</v>
      </c>
      <c r="S586" s="95">
        <v>1662668.7</v>
      </c>
      <c r="T586" s="95">
        <v>1447180</v>
      </c>
      <c r="U586" s="95">
        <v>1536830</v>
      </c>
      <c r="V586" s="95">
        <v>739531</v>
      </c>
      <c r="W586" s="95">
        <v>11437984.800000001</v>
      </c>
      <c r="X586" s="95">
        <v>587310</v>
      </c>
      <c r="Y586" s="95">
        <v>1525790</v>
      </c>
      <c r="Z586" s="95">
        <v>1804728.7</v>
      </c>
      <c r="AA586" s="95">
        <v>870161</v>
      </c>
      <c r="AB586" s="95">
        <v>1162706.3999999999</v>
      </c>
      <c r="AC586" s="95">
        <v>1093680</v>
      </c>
      <c r="AD586" s="95">
        <v>3591598.96</v>
      </c>
      <c r="AE586" s="95">
        <v>579120</v>
      </c>
      <c r="AF586" s="95">
        <v>1063932</v>
      </c>
      <c r="AG586" s="95">
        <v>353150</v>
      </c>
      <c r="AH586" s="95">
        <v>3003187</v>
      </c>
      <c r="AI586" s="95">
        <v>1000530</v>
      </c>
      <c r="AJ586" s="95">
        <v>111270</v>
      </c>
      <c r="AK586" s="95">
        <v>22031121.219999999</v>
      </c>
      <c r="AL586" s="95">
        <v>1167687.0900000001</v>
      </c>
      <c r="AM586" s="95">
        <v>1765501</v>
      </c>
      <c r="AN586" s="95">
        <v>1624560</v>
      </c>
      <c r="AO586" s="95">
        <v>3117918.06</v>
      </c>
      <c r="AP586" s="95">
        <v>862910</v>
      </c>
      <c r="AQ586" s="95">
        <v>808980</v>
      </c>
      <c r="AR586" s="95">
        <v>3812550</v>
      </c>
      <c r="AS586" s="95">
        <v>748945</v>
      </c>
      <c r="AT586" s="95">
        <v>2150617.91</v>
      </c>
      <c r="AU586" s="95">
        <v>2780430</v>
      </c>
      <c r="AV586" s="95">
        <v>1793900.64</v>
      </c>
      <c r="AW586" s="95">
        <v>900040</v>
      </c>
      <c r="AX586" s="95">
        <v>2025630</v>
      </c>
      <c r="AY586" s="95">
        <v>1795720</v>
      </c>
      <c r="AZ586" s="95">
        <v>1027780</v>
      </c>
      <c r="BA586" s="95">
        <v>1040389.67</v>
      </c>
      <c r="BB586" s="95">
        <v>2024738.71</v>
      </c>
      <c r="BC586" s="95">
        <v>7036332.2599999998</v>
      </c>
      <c r="BD586" s="95">
        <v>1955160</v>
      </c>
      <c r="BE586" s="95">
        <v>1006250</v>
      </c>
      <c r="BF586" s="95">
        <v>1252200</v>
      </c>
      <c r="BG586" s="95">
        <v>4462790</v>
      </c>
      <c r="BH586" s="95">
        <v>946260</v>
      </c>
      <c r="BI586" s="95">
        <v>405510</v>
      </c>
      <c r="BJ586" s="95">
        <v>531780</v>
      </c>
      <c r="BK586" s="95">
        <v>372060</v>
      </c>
      <c r="BL586" s="95">
        <v>6375855</v>
      </c>
      <c r="BM586" s="95">
        <v>2075800.4</v>
      </c>
      <c r="BN586" s="95">
        <v>1664560</v>
      </c>
      <c r="BO586" s="95">
        <v>2920761.8</v>
      </c>
      <c r="BP586" s="95">
        <v>119100</v>
      </c>
      <c r="BQ586" s="95">
        <v>1345590</v>
      </c>
      <c r="BR586" s="95">
        <v>32464885</v>
      </c>
      <c r="BS586" s="95">
        <v>1508924.41</v>
      </c>
      <c r="BT586" s="95">
        <v>1801740</v>
      </c>
      <c r="BU586" s="95">
        <v>4877689.34</v>
      </c>
      <c r="BV586" s="95">
        <v>229260</v>
      </c>
      <c r="BW586" s="95">
        <v>1027142</v>
      </c>
      <c r="BX586" s="95">
        <v>3909540.9</v>
      </c>
      <c r="BY586" s="95">
        <v>732550</v>
      </c>
      <c r="BZ586" s="95">
        <v>1267865</v>
      </c>
      <c r="CA586" s="95">
        <v>1284830</v>
      </c>
      <c r="CB586" s="95">
        <v>1562320</v>
      </c>
      <c r="CC586" s="95">
        <v>4609447.7</v>
      </c>
      <c r="CD586" s="95">
        <v>1299817.74</v>
      </c>
      <c r="CE586" s="95">
        <v>3539050</v>
      </c>
      <c r="CF586" s="95">
        <v>896250</v>
      </c>
      <c r="CG586" s="95">
        <v>947730</v>
      </c>
      <c r="CH586" s="95">
        <v>842328</v>
      </c>
      <c r="CI586" s="95">
        <v>602880</v>
      </c>
      <c r="CJ586" s="95">
        <v>830465.8</v>
      </c>
      <c r="CK586" s="95">
        <v>727223.65</v>
      </c>
      <c r="CL586" s="95">
        <v>137490</v>
      </c>
      <c r="CM586" s="87" t="s">
        <v>1973</v>
      </c>
      <c r="CN586" s="87" t="s">
        <v>656</v>
      </c>
      <c r="CO586" s="87" t="s">
        <v>1429</v>
      </c>
      <c r="CP586" s="87" t="s">
        <v>2257</v>
      </c>
      <c r="CQ586" s="87" t="s">
        <v>1430</v>
      </c>
      <c r="CR586" s="87" t="s">
        <v>2408</v>
      </c>
      <c r="CS586" s="87">
        <v>18</v>
      </c>
      <c r="CT586" s="87" t="s">
        <v>1430</v>
      </c>
      <c r="CV586" s="87" t="s">
        <v>2193</v>
      </c>
      <c r="CY586" s="87">
        <v>186</v>
      </c>
    </row>
    <row r="587" spans="1:103" ht="13.2" customHeight="1" x14ac:dyDescent="0.25">
      <c r="A587" s="93" t="s">
        <v>1974</v>
      </c>
      <c r="B587" s="94" t="s">
        <v>657</v>
      </c>
      <c r="C587" s="95">
        <v>2198560</v>
      </c>
      <c r="D587" s="95">
        <v>881260</v>
      </c>
      <c r="E587" s="95">
        <v>984800</v>
      </c>
      <c r="F587" s="95">
        <v>327130</v>
      </c>
      <c r="G587" s="95">
        <v>119790</v>
      </c>
      <c r="H587" s="95">
        <v>504080</v>
      </c>
      <c r="I587" s="95">
        <v>197470</v>
      </c>
      <c r="J587" s="95">
        <v>117850</v>
      </c>
      <c r="K587" s="95">
        <v>826870</v>
      </c>
      <c r="L587" s="95">
        <v>455190</v>
      </c>
      <c r="M587" s="95">
        <v>475850</v>
      </c>
      <c r="N587" s="95">
        <v>217350</v>
      </c>
      <c r="O587" s="95">
        <v>4237713.55</v>
      </c>
      <c r="P587" s="95">
        <v>1086710</v>
      </c>
      <c r="Q587" s="95">
        <v>1105540.19</v>
      </c>
      <c r="R587" s="95">
        <v>1166960</v>
      </c>
      <c r="S587" s="95">
        <v>935186.12</v>
      </c>
      <c r="T587" s="95">
        <v>480260</v>
      </c>
      <c r="U587" s="95">
        <v>479200</v>
      </c>
      <c r="V587" s="95">
        <v>679717</v>
      </c>
      <c r="W587" s="95">
        <v>2711470</v>
      </c>
      <c r="X587" s="95">
        <v>715590</v>
      </c>
      <c r="Y587" s="95">
        <v>787090</v>
      </c>
      <c r="Z587" s="95">
        <v>348780</v>
      </c>
      <c r="AA587" s="95">
        <v>0</v>
      </c>
      <c r="AB587" s="95">
        <v>382590</v>
      </c>
      <c r="AC587" s="95">
        <v>0</v>
      </c>
      <c r="AD587" s="95">
        <v>595810</v>
      </c>
      <c r="AE587" s="95">
        <v>39900</v>
      </c>
      <c r="AF587" s="95">
        <v>331700</v>
      </c>
      <c r="AG587" s="95">
        <v>1110277.6499999999</v>
      </c>
      <c r="AH587" s="95">
        <v>290860</v>
      </c>
      <c r="AI587" s="95">
        <v>537750</v>
      </c>
      <c r="AJ587" s="95">
        <v>865390</v>
      </c>
      <c r="AK587" s="95">
        <v>9043680</v>
      </c>
      <c r="AL587" s="95">
        <v>454690</v>
      </c>
      <c r="AM587" s="95">
        <v>234107</v>
      </c>
      <c r="AN587" s="95">
        <v>2736221.37</v>
      </c>
      <c r="AO587" s="95">
        <v>238440</v>
      </c>
      <c r="AP587" s="95">
        <v>1334540</v>
      </c>
      <c r="AQ587" s="95">
        <v>453650</v>
      </c>
      <c r="AR587" s="95">
        <v>2788627</v>
      </c>
      <c r="AS587" s="95">
        <v>568020</v>
      </c>
      <c r="AT587" s="95">
        <v>2039766.4</v>
      </c>
      <c r="AU587" s="95">
        <v>1179140</v>
      </c>
      <c r="AV587" s="95">
        <v>509710</v>
      </c>
      <c r="AW587" s="95">
        <v>464690</v>
      </c>
      <c r="AX587" s="95">
        <v>858270</v>
      </c>
      <c r="AY587" s="95">
        <v>464300</v>
      </c>
      <c r="AZ587" s="95">
        <v>901190</v>
      </c>
      <c r="BA587" s="95">
        <v>7180326.25</v>
      </c>
      <c r="BB587" s="95">
        <v>327660</v>
      </c>
      <c r="BC587" s="95">
        <v>2555756.13</v>
      </c>
      <c r="BD587" s="95">
        <v>1138556</v>
      </c>
      <c r="BE587" s="95">
        <v>360080</v>
      </c>
      <c r="BF587" s="95">
        <v>540270</v>
      </c>
      <c r="BG587" s="95">
        <v>1414650</v>
      </c>
      <c r="BH587" s="95">
        <v>407430</v>
      </c>
      <c r="BI587" s="95">
        <v>378990</v>
      </c>
      <c r="BJ587" s="95">
        <v>608220</v>
      </c>
      <c r="BK587" s="95">
        <v>511280</v>
      </c>
      <c r="BL587" s="95">
        <v>4999751</v>
      </c>
      <c r="BM587" s="95">
        <v>647569.6</v>
      </c>
      <c r="BN587" s="95">
        <v>420330</v>
      </c>
      <c r="BO587" s="95">
        <v>665032.19999999995</v>
      </c>
      <c r="BP587" s="95">
        <v>1887455</v>
      </c>
      <c r="BQ587" s="95">
        <v>230610</v>
      </c>
      <c r="BR587" s="121">
        <v>9216159</v>
      </c>
      <c r="BS587" s="95">
        <v>1408149.44</v>
      </c>
      <c r="BT587" s="95">
        <v>583860</v>
      </c>
      <c r="BU587" s="95">
        <v>1865580</v>
      </c>
      <c r="BV587" s="95">
        <v>602730</v>
      </c>
      <c r="BW587" s="95">
        <v>1380880</v>
      </c>
      <c r="BX587" s="121">
        <v>1933428.48</v>
      </c>
      <c r="BY587" s="95">
        <v>730310</v>
      </c>
      <c r="BZ587" s="95">
        <v>697265</v>
      </c>
      <c r="CA587" s="95">
        <v>518192</v>
      </c>
      <c r="CB587" s="95">
        <v>565802.9</v>
      </c>
      <c r="CC587" s="95">
        <v>642172</v>
      </c>
      <c r="CD587" s="95">
        <v>1466660</v>
      </c>
      <c r="CE587" s="95">
        <v>1435430</v>
      </c>
      <c r="CF587" s="95">
        <v>359280</v>
      </c>
      <c r="CG587" s="95">
        <v>691790</v>
      </c>
      <c r="CH587" s="95">
        <v>649500</v>
      </c>
      <c r="CI587" s="95">
        <v>765930</v>
      </c>
      <c r="CJ587" s="121">
        <v>5472191.7699999996</v>
      </c>
      <c r="CK587" s="95">
        <v>373410</v>
      </c>
      <c r="CL587" s="95">
        <v>972244.33</v>
      </c>
      <c r="CM587" s="87" t="s">
        <v>1974</v>
      </c>
      <c r="CN587" s="87" t="s">
        <v>657</v>
      </c>
      <c r="CO587" s="87" t="s">
        <v>1429</v>
      </c>
      <c r="CP587" s="87" t="s">
        <v>2257</v>
      </c>
      <c r="CQ587" s="87" t="s">
        <v>1430</v>
      </c>
      <c r="CR587" s="87" t="s">
        <v>2408</v>
      </c>
      <c r="CS587" s="87">
        <v>18</v>
      </c>
      <c r="CT587" s="87" t="s">
        <v>1431</v>
      </c>
      <c r="CV587" s="87" t="s">
        <v>2193</v>
      </c>
      <c r="CY587" s="87">
        <v>187</v>
      </c>
    </row>
    <row r="588" spans="1:103" ht="13.2" customHeight="1" x14ac:dyDescent="0.25">
      <c r="A588" s="93" t="s">
        <v>1975</v>
      </c>
      <c r="B588" s="94" t="s">
        <v>658</v>
      </c>
      <c r="C588" s="95">
        <v>100920</v>
      </c>
      <c r="D588" s="95">
        <v>369620</v>
      </c>
      <c r="E588" s="95">
        <v>0</v>
      </c>
      <c r="F588" s="95">
        <v>443930</v>
      </c>
      <c r="G588" s="95">
        <v>726481.07</v>
      </c>
      <c r="H588" s="95">
        <v>104440</v>
      </c>
      <c r="I588" s="95">
        <v>139185</v>
      </c>
      <c r="J588" s="95">
        <v>659948</v>
      </c>
      <c r="K588" s="95">
        <v>781385</v>
      </c>
      <c r="L588" s="95">
        <v>735845</v>
      </c>
      <c r="M588" s="95">
        <v>30000</v>
      </c>
      <c r="N588" s="95">
        <v>0</v>
      </c>
      <c r="O588" s="95">
        <v>46125</v>
      </c>
      <c r="P588" s="95">
        <v>0</v>
      </c>
      <c r="Q588" s="95">
        <v>57690</v>
      </c>
      <c r="R588" s="95">
        <v>457443</v>
      </c>
      <c r="S588" s="95">
        <v>0</v>
      </c>
      <c r="T588" s="95">
        <v>54621</v>
      </c>
      <c r="U588" s="95">
        <v>286024</v>
      </c>
      <c r="V588" s="95">
        <v>0</v>
      </c>
      <c r="W588" s="95">
        <v>0</v>
      </c>
      <c r="X588" s="95">
        <v>0</v>
      </c>
      <c r="Y588" s="95">
        <v>72160</v>
      </c>
      <c r="Z588" s="95">
        <v>0</v>
      </c>
      <c r="AA588" s="95">
        <v>0</v>
      </c>
      <c r="AB588" s="95">
        <v>0</v>
      </c>
      <c r="AC588" s="95">
        <v>0</v>
      </c>
      <c r="AD588" s="95">
        <v>190365</v>
      </c>
      <c r="AE588" s="95">
        <v>0</v>
      </c>
      <c r="AF588" s="95">
        <v>0</v>
      </c>
      <c r="AG588" s="95">
        <v>0</v>
      </c>
      <c r="AH588" s="95">
        <v>0</v>
      </c>
      <c r="AI588" s="95">
        <v>0</v>
      </c>
      <c r="AJ588" s="95">
        <v>0</v>
      </c>
      <c r="AK588" s="95">
        <v>486200</v>
      </c>
      <c r="AL588" s="95">
        <v>86640</v>
      </c>
      <c r="AM588" s="95">
        <v>0</v>
      </c>
      <c r="AN588" s="95">
        <v>534339.5</v>
      </c>
      <c r="AO588" s="95">
        <v>0</v>
      </c>
      <c r="AP588" s="95">
        <v>0</v>
      </c>
      <c r="AQ588" s="95">
        <v>0</v>
      </c>
      <c r="AR588" s="95">
        <v>0</v>
      </c>
      <c r="AS588" s="95">
        <v>0</v>
      </c>
      <c r="AT588" s="95">
        <v>0</v>
      </c>
      <c r="AU588" s="95">
        <v>0</v>
      </c>
      <c r="AV588" s="95">
        <v>0</v>
      </c>
      <c r="AW588" s="95">
        <v>75300</v>
      </c>
      <c r="AX588" s="95">
        <v>0</v>
      </c>
      <c r="AY588" s="95">
        <v>0</v>
      </c>
      <c r="AZ588" s="95">
        <v>0</v>
      </c>
      <c r="BA588" s="95">
        <v>0</v>
      </c>
      <c r="BB588" s="95">
        <v>0</v>
      </c>
      <c r="BC588" s="95">
        <v>0</v>
      </c>
      <c r="BD588" s="95">
        <v>1265535</v>
      </c>
      <c r="BE588" s="95">
        <v>435585</v>
      </c>
      <c r="BF588" s="95">
        <v>0</v>
      </c>
      <c r="BG588" s="95">
        <v>4384272</v>
      </c>
      <c r="BH588" s="95">
        <v>270000.5</v>
      </c>
      <c r="BI588" s="95">
        <v>21860</v>
      </c>
      <c r="BJ588" s="95">
        <v>328510</v>
      </c>
      <c r="BK588" s="95">
        <v>0</v>
      </c>
      <c r="BL588" s="95">
        <v>0</v>
      </c>
      <c r="BM588" s="95">
        <v>0</v>
      </c>
      <c r="BN588" s="95">
        <v>4980</v>
      </c>
      <c r="BO588" s="95">
        <v>0</v>
      </c>
      <c r="BP588" s="95">
        <v>0</v>
      </c>
      <c r="BQ588" s="95">
        <v>107800</v>
      </c>
      <c r="BR588" s="121">
        <v>0</v>
      </c>
      <c r="BS588" s="95">
        <v>0</v>
      </c>
      <c r="BT588" s="95">
        <v>0</v>
      </c>
      <c r="BU588" s="95">
        <v>0</v>
      </c>
      <c r="BV588" s="95">
        <v>77200</v>
      </c>
      <c r="BW588" s="95">
        <v>0</v>
      </c>
      <c r="BX588" s="95">
        <v>0</v>
      </c>
      <c r="BY588" s="95">
        <v>0</v>
      </c>
      <c r="BZ588" s="95">
        <v>0</v>
      </c>
      <c r="CA588" s="95">
        <v>0</v>
      </c>
      <c r="CB588" s="95">
        <v>0</v>
      </c>
      <c r="CC588" s="95">
        <v>0</v>
      </c>
      <c r="CD588" s="95">
        <v>0</v>
      </c>
      <c r="CE588" s="95">
        <v>0</v>
      </c>
      <c r="CF588" s="95">
        <v>53670</v>
      </c>
      <c r="CG588" s="95">
        <v>0</v>
      </c>
      <c r="CH588" s="95">
        <v>0</v>
      </c>
      <c r="CI588" s="95">
        <v>0</v>
      </c>
      <c r="CJ588" s="95">
        <v>0</v>
      </c>
      <c r="CK588" s="95">
        <v>0</v>
      </c>
      <c r="CL588" s="95">
        <v>0</v>
      </c>
      <c r="CM588" s="87" t="s">
        <v>1975</v>
      </c>
      <c r="CN588" s="87" t="s">
        <v>658</v>
      </c>
      <c r="CO588" s="87" t="s">
        <v>1429</v>
      </c>
      <c r="CP588" s="87" t="s">
        <v>2257</v>
      </c>
      <c r="CQ588" s="87" t="s">
        <v>1431</v>
      </c>
      <c r="CR588" s="87" t="s">
        <v>2409</v>
      </c>
      <c r="CS588" s="87">
        <v>17</v>
      </c>
      <c r="CT588" s="87" t="s">
        <v>1424</v>
      </c>
      <c r="CV588" s="87" t="s">
        <v>2193</v>
      </c>
      <c r="CY588" s="87">
        <v>188</v>
      </c>
    </row>
    <row r="589" spans="1:103" ht="13.2" customHeight="1" x14ac:dyDescent="0.25">
      <c r="A589" s="93" t="s">
        <v>1976</v>
      </c>
      <c r="B589" s="94" t="s">
        <v>659</v>
      </c>
      <c r="C589" s="95">
        <v>89550</v>
      </c>
      <c r="D589" s="95">
        <v>0</v>
      </c>
      <c r="E589" s="95">
        <v>1215439.44</v>
      </c>
      <c r="F589" s="95">
        <v>102746</v>
      </c>
      <c r="G589" s="95">
        <v>0</v>
      </c>
      <c r="H589" s="95">
        <v>0</v>
      </c>
      <c r="I589" s="95">
        <v>0</v>
      </c>
      <c r="J589" s="95">
        <v>18040</v>
      </c>
      <c r="K589" s="95">
        <v>261214.5</v>
      </c>
      <c r="L589" s="95">
        <v>157760</v>
      </c>
      <c r="M589" s="95">
        <v>0</v>
      </c>
      <c r="N589" s="95">
        <v>0</v>
      </c>
      <c r="O589" s="95">
        <v>53710</v>
      </c>
      <c r="P589" s="95">
        <v>0</v>
      </c>
      <c r="Q589" s="95">
        <v>12300</v>
      </c>
      <c r="R589" s="95">
        <v>6905</v>
      </c>
      <c r="S589" s="95">
        <v>0</v>
      </c>
      <c r="T589" s="95">
        <v>251385</v>
      </c>
      <c r="U589" s="95">
        <v>250329</v>
      </c>
      <c r="V589" s="95">
        <v>0</v>
      </c>
      <c r="W589" s="95">
        <v>0</v>
      </c>
      <c r="X589" s="95">
        <v>216000</v>
      </c>
      <c r="Y589" s="95">
        <v>8710</v>
      </c>
      <c r="Z589" s="95">
        <v>0</v>
      </c>
      <c r="AA589" s="95">
        <v>0</v>
      </c>
      <c r="AB589" s="95">
        <v>38560</v>
      </c>
      <c r="AC589" s="95">
        <v>0</v>
      </c>
      <c r="AD589" s="95">
        <v>0</v>
      </c>
      <c r="AE589" s="95">
        <v>0</v>
      </c>
      <c r="AF589" s="95">
        <v>0</v>
      </c>
      <c r="AG589" s="95">
        <v>0</v>
      </c>
      <c r="AH589" s="95">
        <v>0</v>
      </c>
      <c r="AI589" s="95">
        <v>0</v>
      </c>
      <c r="AJ589" s="95">
        <v>0</v>
      </c>
      <c r="AK589" s="95">
        <v>150000</v>
      </c>
      <c r="AL589" s="95">
        <v>0</v>
      </c>
      <c r="AM589" s="95">
        <v>0</v>
      </c>
      <c r="AN589" s="95">
        <v>252286.07</v>
      </c>
      <c r="AO589" s="95">
        <v>0</v>
      </c>
      <c r="AP589" s="95">
        <v>0</v>
      </c>
      <c r="AQ589" s="95">
        <v>8428</v>
      </c>
      <c r="AR589" s="95">
        <v>54000</v>
      </c>
      <c r="AS589" s="95">
        <v>101062</v>
      </c>
      <c r="AT589" s="95">
        <v>0</v>
      </c>
      <c r="AU589" s="95">
        <v>0</v>
      </c>
      <c r="AV589" s="95">
        <v>0</v>
      </c>
      <c r="AW589" s="95">
        <v>39000</v>
      </c>
      <c r="AX589" s="95">
        <v>0</v>
      </c>
      <c r="AY589" s="95">
        <v>0</v>
      </c>
      <c r="AZ589" s="95">
        <v>0</v>
      </c>
      <c r="BA589" s="95">
        <v>0</v>
      </c>
      <c r="BB589" s="95">
        <v>0</v>
      </c>
      <c r="BC589" s="95">
        <v>0</v>
      </c>
      <c r="BD589" s="95">
        <v>189680</v>
      </c>
      <c r="BE589" s="95">
        <v>0</v>
      </c>
      <c r="BF589" s="95">
        <v>0</v>
      </c>
      <c r="BG589" s="95">
        <v>3763593</v>
      </c>
      <c r="BH589" s="95">
        <v>429769.51</v>
      </c>
      <c r="BI589" s="95">
        <v>0</v>
      </c>
      <c r="BJ589" s="95">
        <v>128310</v>
      </c>
      <c r="BK589" s="95">
        <v>0</v>
      </c>
      <c r="BL589" s="95">
        <v>0</v>
      </c>
      <c r="BM589" s="95">
        <v>0</v>
      </c>
      <c r="BN589" s="95">
        <v>0</v>
      </c>
      <c r="BO589" s="95">
        <v>0</v>
      </c>
      <c r="BP589" s="95">
        <v>0</v>
      </c>
      <c r="BQ589" s="95">
        <v>0</v>
      </c>
      <c r="BR589" s="95">
        <v>0</v>
      </c>
      <c r="BS589" s="121">
        <v>0</v>
      </c>
      <c r="BT589" s="121">
        <v>0</v>
      </c>
      <c r="BU589" s="121">
        <v>0</v>
      </c>
      <c r="BV589" s="121">
        <v>0</v>
      </c>
      <c r="BW589" s="121">
        <v>0</v>
      </c>
      <c r="BX589" s="121">
        <v>0</v>
      </c>
      <c r="BY589" s="121">
        <v>0</v>
      </c>
      <c r="BZ589" s="121">
        <v>0</v>
      </c>
      <c r="CA589" s="121">
        <v>0</v>
      </c>
      <c r="CB589" s="121">
        <v>0</v>
      </c>
      <c r="CC589" s="121">
        <v>0</v>
      </c>
      <c r="CD589" s="121">
        <v>0</v>
      </c>
      <c r="CE589" s="121">
        <v>0</v>
      </c>
      <c r="CF589" s="121">
        <v>0</v>
      </c>
      <c r="CG589" s="121">
        <v>0</v>
      </c>
      <c r="CH589" s="121">
        <v>0</v>
      </c>
      <c r="CI589" s="95">
        <v>0</v>
      </c>
      <c r="CJ589" s="121">
        <v>0</v>
      </c>
      <c r="CK589" s="121">
        <v>0</v>
      </c>
      <c r="CL589" s="121">
        <v>445350</v>
      </c>
      <c r="CM589" s="87" t="s">
        <v>1976</v>
      </c>
      <c r="CN589" s="87" t="s">
        <v>659</v>
      </c>
      <c r="CO589" s="87" t="s">
        <v>1429</v>
      </c>
      <c r="CP589" s="87" t="s">
        <v>2257</v>
      </c>
      <c r="CQ589" s="87" t="s">
        <v>1431</v>
      </c>
      <c r="CR589" s="87" t="s">
        <v>2409</v>
      </c>
      <c r="CS589" s="87">
        <v>17</v>
      </c>
      <c r="CT589" s="87" t="s">
        <v>1424</v>
      </c>
      <c r="CV589" s="87" t="s">
        <v>2193</v>
      </c>
      <c r="CY589" s="87">
        <v>189</v>
      </c>
    </row>
    <row r="590" spans="1:103" ht="13.2" customHeight="1" x14ac:dyDescent="0.25">
      <c r="A590" s="93" t="s">
        <v>1977</v>
      </c>
      <c r="B590" s="94" t="s">
        <v>660</v>
      </c>
      <c r="C590" s="95">
        <v>1431060</v>
      </c>
      <c r="D590" s="95">
        <v>0</v>
      </c>
      <c r="E590" s="95">
        <v>56520</v>
      </c>
      <c r="F590" s="95">
        <v>164970</v>
      </c>
      <c r="G590" s="95">
        <v>74640</v>
      </c>
      <c r="H590" s="95">
        <v>0</v>
      </c>
      <c r="I590" s="95">
        <v>131180</v>
      </c>
      <c r="J590" s="95">
        <v>206370</v>
      </c>
      <c r="K590" s="95">
        <v>131040</v>
      </c>
      <c r="L590" s="95">
        <v>0</v>
      </c>
      <c r="M590" s="95">
        <v>0</v>
      </c>
      <c r="N590" s="95">
        <v>78490</v>
      </c>
      <c r="O590" s="95">
        <v>201660</v>
      </c>
      <c r="P590" s="95">
        <v>0</v>
      </c>
      <c r="Q590" s="95">
        <v>147780</v>
      </c>
      <c r="R590" s="95">
        <v>75180</v>
      </c>
      <c r="S590" s="95">
        <v>217320</v>
      </c>
      <c r="T590" s="95">
        <v>228170.97</v>
      </c>
      <c r="U590" s="95">
        <v>71610</v>
      </c>
      <c r="V590" s="95">
        <v>0</v>
      </c>
      <c r="W590" s="95">
        <v>983686.44</v>
      </c>
      <c r="X590" s="95">
        <v>71280</v>
      </c>
      <c r="Y590" s="95">
        <v>0</v>
      </c>
      <c r="Z590" s="95">
        <v>71280</v>
      </c>
      <c r="AA590" s="95">
        <v>71190</v>
      </c>
      <c r="AB590" s="95">
        <v>71280</v>
      </c>
      <c r="AC590" s="95">
        <v>0</v>
      </c>
      <c r="AD590" s="95">
        <v>107430</v>
      </c>
      <c r="AE590" s="95">
        <v>71280</v>
      </c>
      <c r="AF590" s="95">
        <v>136500</v>
      </c>
      <c r="AG590" s="95">
        <v>71280</v>
      </c>
      <c r="AH590" s="95">
        <v>71070</v>
      </c>
      <c r="AI590" s="95">
        <v>66782.23</v>
      </c>
      <c r="AJ590" s="95">
        <v>0</v>
      </c>
      <c r="AK590" s="95">
        <v>593952.26</v>
      </c>
      <c r="AL590" s="95">
        <v>76860</v>
      </c>
      <c r="AM590" s="95">
        <v>71310</v>
      </c>
      <c r="AN590" s="95">
        <v>330900</v>
      </c>
      <c r="AO590" s="95">
        <v>0</v>
      </c>
      <c r="AP590" s="95">
        <v>0</v>
      </c>
      <c r="AQ590" s="95">
        <v>71760</v>
      </c>
      <c r="AR590" s="95">
        <v>259330</v>
      </c>
      <c r="AS590" s="95">
        <v>92100</v>
      </c>
      <c r="AT590" s="95">
        <v>285780</v>
      </c>
      <c r="AU590" s="95">
        <v>45500</v>
      </c>
      <c r="AV590" s="95">
        <v>140758</v>
      </c>
      <c r="AW590" s="95">
        <v>68250</v>
      </c>
      <c r="AX590" s="95">
        <v>59550</v>
      </c>
      <c r="AY590" s="95">
        <v>70980</v>
      </c>
      <c r="AZ590" s="95">
        <v>70890</v>
      </c>
      <c r="BA590" s="95">
        <v>186260</v>
      </c>
      <c r="BB590" s="95">
        <v>0</v>
      </c>
      <c r="BC590" s="95">
        <v>923640</v>
      </c>
      <c r="BD590" s="95">
        <v>355590</v>
      </c>
      <c r="BE590" s="95">
        <v>66680</v>
      </c>
      <c r="BF590" s="95">
        <v>132390</v>
      </c>
      <c r="BG590" s="95">
        <v>80250</v>
      </c>
      <c r="BH590" s="95">
        <v>0</v>
      </c>
      <c r="BI590" s="95">
        <v>0</v>
      </c>
      <c r="BJ590" s="95">
        <v>0</v>
      </c>
      <c r="BK590" s="95">
        <v>0</v>
      </c>
      <c r="BL590" s="95">
        <v>230700</v>
      </c>
      <c r="BM590" s="95">
        <v>142140</v>
      </c>
      <c r="BN590" s="95">
        <v>0</v>
      </c>
      <c r="BO590" s="95">
        <v>0</v>
      </c>
      <c r="BP590" s="95">
        <v>0</v>
      </c>
      <c r="BQ590" s="95">
        <v>92700</v>
      </c>
      <c r="BR590" s="95">
        <v>1181132</v>
      </c>
      <c r="BS590" s="121">
        <v>0</v>
      </c>
      <c r="BT590" s="95">
        <v>0</v>
      </c>
      <c r="BU590" s="121">
        <v>222280</v>
      </c>
      <c r="BV590" s="121">
        <v>71910</v>
      </c>
      <c r="BW590" s="121">
        <v>0</v>
      </c>
      <c r="BX590" s="121">
        <v>255080</v>
      </c>
      <c r="BY590" s="121">
        <v>0</v>
      </c>
      <c r="BZ590" s="121">
        <v>0</v>
      </c>
      <c r="CA590" s="95">
        <v>0</v>
      </c>
      <c r="CB590" s="95">
        <v>0</v>
      </c>
      <c r="CC590" s="121">
        <v>117270</v>
      </c>
      <c r="CD590" s="121">
        <v>214790</v>
      </c>
      <c r="CE590" s="121">
        <v>64075.16</v>
      </c>
      <c r="CF590" s="121">
        <v>0</v>
      </c>
      <c r="CG590" s="121">
        <v>96650</v>
      </c>
      <c r="CH590" s="121">
        <v>139470</v>
      </c>
      <c r="CI590" s="95">
        <v>0</v>
      </c>
      <c r="CJ590" s="121">
        <v>61140</v>
      </c>
      <c r="CK590" s="121">
        <v>68250</v>
      </c>
      <c r="CL590" s="121">
        <v>0</v>
      </c>
      <c r="CM590" s="87" t="s">
        <v>1977</v>
      </c>
      <c r="CN590" s="87" t="s">
        <v>660</v>
      </c>
      <c r="CO590" s="87" t="s">
        <v>1425</v>
      </c>
      <c r="CP590" s="87" t="s">
        <v>2255</v>
      </c>
      <c r="CQ590" s="87" t="s">
        <v>1424</v>
      </c>
      <c r="CR590" s="87" t="s">
        <v>2405</v>
      </c>
      <c r="CS590" s="87">
        <v>19</v>
      </c>
      <c r="CT590" s="87" t="s">
        <v>1426</v>
      </c>
      <c r="CY590" s="87">
        <v>190</v>
      </c>
    </row>
    <row r="591" spans="1:103" ht="13.2" customHeight="1" x14ac:dyDescent="0.25">
      <c r="A591" s="93" t="s">
        <v>1978</v>
      </c>
      <c r="B591" s="94" t="s">
        <v>1242</v>
      </c>
      <c r="C591" s="95">
        <v>1483530</v>
      </c>
      <c r="D591" s="95">
        <v>129570</v>
      </c>
      <c r="E591" s="95">
        <v>179061</v>
      </c>
      <c r="F591" s="95">
        <v>104850</v>
      </c>
      <c r="G591" s="95">
        <v>141750</v>
      </c>
      <c r="H591" s="95">
        <v>261970</v>
      </c>
      <c r="I591" s="95">
        <v>123480</v>
      </c>
      <c r="J591" s="95">
        <v>107160</v>
      </c>
      <c r="K591" s="95">
        <v>135540</v>
      </c>
      <c r="L591" s="95">
        <v>73030</v>
      </c>
      <c r="M591" s="95">
        <v>287040</v>
      </c>
      <c r="N591" s="95">
        <v>116380</v>
      </c>
      <c r="O591" s="95">
        <v>882120</v>
      </c>
      <c r="P591" s="95">
        <v>162180</v>
      </c>
      <c r="Q591" s="95">
        <v>199200</v>
      </c>
      <c r="R591" s="95">
        <v>213630</v>
      </c>
      <c r="S591" s="95">
        <v>156240</v>
      </c>
      <c r="T591" s="95">
        <v>73890</v>
      </c>
      <c r="U591" s="95">
        <v>236850</v>
      </c>
      <c r="V591" s="95">
        <v>100620</v>
      </c>
      <c r="W591" s="95">
        <v>1646580</v>
      </c>
      <c r="X591" s="95">
        <v>145170</v>
      </c>
      <c r="Y591" s="95">
        <v>61770</v>
      </c>
      <c r="Z591" s="95">
        <v>93870</v>
      </c>
      <c r="AA591" s="95">
        <v>198960</v>
      </c>
      <c r="AB591" s="95">
        <v>182130</v>
      </c>
      <c r="AC591" s="95">
        <v>62580</v>
      </c>
      <c r="AD591" s="95">
        <v>75330</v>
      </c>
      <c r="AE591" s="95">
        <v>214110</v>
      </c>
      <c r="AF591" s="95">
        <v>201570</v>
      </c>
      <c r="AG591" s="95">
        <v>234150</v>
      </c>
      <c r="AH591" s="95">
        <v>163620</v>
      </c>
      <c r="AI591" s="95">
        <v>269640</v>
      </c>
      <c r="AJ591" s="95">
        <v>69240</v>
      </c>
      <c r="AK591" s="95">
        <v>1623090</v>
      </c>
      <c r="AL591" s="95">
        <v>69150</v>
      </c>
      <c r="AM591" s="95">
        <v>120750</v>
      </c>
      <c r="AN591" s="95">
        <v>299280</v>
      </c>
      <c r="AO591" s="95">
        <v>239640</v>
      </c>
      <c r="AP591" s="95">
        <v>276990</v>
      </c>
      <c r="AQ591" s="95">
        <v>170520</v>
      </c>
      <c r="AR591" s="95">
        <v>228927.74</v>
      </c>
      <c r="AS591" s="95">
        <v>103710</v>
      </c>
      <c r="AT591" s="95">
        <v>166830</v>
      </c>
      <c r="AU591" s="95">
        <v>83960</v>
      </c>
      <c r="AV591" s="95">
        <v>29536</v>
      </c>
      <c r="AW591" s="95">
        <v>144780</v>
      </c>
      <c r="AX591" s="95">
        <v>86280</v>
      </c>
      <c r="AY591" s="95">
        <v>123990</v>
      </c>
      <c r="AZ591" s="95">
        <v>64620</v>
      </c>
      <c r="BA591" s="95">
        <v>735380</v>
      </c>
      <c r="BB591" s="95">
        <v>165000</v>
      </c>
      <c r="BC591" s="95">
        <v>1469730</v>
      </c>
      <c r="BD591" s="95">
        <v>292860</v>
      </c>
      <c r="BE591" s="95">
        <v>137020</v>
      </c>
      <c r="BF591" s="95">
        <v>213330</v>
      </c>
      <c r="BG591" s="95">
        <v>161160</v>
      </c>
      <c r="BH591" s="95">
        <v>203760</v>
      </c>
      <c r="BI591" s="95">
        <v>56160</v>
      </c>
      <c r="BJ591" s="95">
        <v>69270</v>
      </c>
      <c r="BK591" s="95">
        <v>58710</v>
      </c>
      <c r="BL591" s="95">
        <v>1662660</v>
      </c>
      <c r="BM591" s="95">
        <v>265080</v>
      </c>
      <c r="BN591" s="95">
        <v>227610</v>
      </c>
      <c r="BO591" s="95">
        <v>229950</v>
      </c>
      <c r="BP591" s="95">
        <v>183510</v>
      </c>
      <c r="BQ591" s="95">
        <v>308580</v>
      </c>
      <c r="BR591" s="95">
        <v>3530965</v>
      </c>
      <c r="BS591" s="95">
        <v>145170</v>
      </c>
      <c r="BT591" s="95">
        <v>147720</v>
      </c>
      <c r="BU591" s="95">
        <v>668000</v>
      </c>
      <c r="BV591" s="95">
        <v>175440</v>
      </c>
      <c r="BW591" s="95">
        <v>65670</v>
      </c>
      <c r="BX591" s="95">
        <v>226240</v>
      </c>
      <c r="BY591" s="95">
        <v>159600</v>
      </c>
      <c r="BZ591" s="95">
        <v>196410</v>
      </c>
      <c r="CA591" s="95">
        <v>86130</v>
      </c>
      <c r="CB591" s="95">
        <v>59610</v>
      </c>
      <c r="CC591" s="95">
        <v>171300</v>
      </c>
      <c r="CD591" s="95">
        <v>72340</v>
      </c>
      <c r="CE591" s="95">
        <v>87222.26</v>
      </c>
      <c r="CF591" s="95">
        <v>165510</v>
      </c>
      <c r="CG591" s="95">
        <v>122080</v>
      </c>
      <c r="CH591" s="95">
        <v>65640</v>
      </c>
      <c r="CI591" s="95">
        <v>239700</v>
      </c>
      <c r="CJ591" s="95">
        <v>194580</v>
      </c>
      <c r="CK591" s="95">
        <v>203070</v>
      </c>
      <c r="CL591" s="95">
        <v>125820</v>
      </c>
      <c r="CM591" s="87" t="s">
        <v>1978</v>
      </c>
      <c r="CN591" s="87" t="s">
        <v>2221</v>
      </c>
      <c r="CO591" s="87" t="s">
        <v>1425</v>
      </c>
      <c r="CP591" s="87" t="s">
        <v>2255</v>
      </c>
      <c r="CQ591" s="87" t="s">
        <v>1424</v>
      </c>
      <c r="CR591" s="87" t="s">
        <v>2405</v>
      </c>
      <c r="CS591" s="87">
        <v>17</v>
      </c>
      <c r="CT591" s="87" t="s">
        <v>1424</v>
      </c>
      <c r="CY591" s="87">
        <v>191</v>
      </c>
    </row>
    <row r="592" spans="1:103" ht="13.2" customHeight="1" x14ac:dyDescent="0.25">
      <c r="A592" s="93" t="s">
        <v>1979</v>
      </c>
      <c r="B592" s="94" t="s">
        <v>661</v>
      </c>
      <c r="C592" s="95">
        <v>3930</v>
      </c>
      <c r="D592" s="95">
        <v>0</v>
      </c>
      <c r="E592" s="95">
        <v>0</v>
      </c>
      <c r="F592" s="95">
        <v>0</v>
      </c>
      <c r="G592" s="95">
        <v>375</v>
      </c>
      <c r="H592" s="95">
        <v>795</v>
      </c>
      <c r="I592" s="95">
        <v>0</v>
      </c>
      <c r="J592" s="95">
        <v>0</v>
      </c>
      <c r="K592" s="95">
        <v>0</v>
      </c>
      <c r="L592" s="95">
        <v>0</v>
      </c>
      <c r="M592" s="95">
        <v>635</v>
      </c>
      <c r="N592" s="95">
        <v>0</v>
      </c>
      <c r="O592" s="95">
        <v>0</v>
      </c>
      <c r="P592" s="95">
        <v>3165</v>
      </c>
      <c r="Q592" s="95">
        <v>0</v>
      </c>
      <c r="R592" s="95">
        <v>0</v>
      </c>
      <c r="S592" s="95">
        <v>0</v>
      </c>
      <c r="T592" s="95">
        <v>0</v>
      </c>
      <c r="U592" s="95">
        <v>0</v>
      </c>
      <c r="V592" s="95">
        <v>0</v>
      </c>
      <c r="W592" s="95">
        <v>0</v>
      </c>
      <c r="X592" s="95">
        <v>0</v>
      </c>
      <c r="Y592" s="95">
        <v>0</v>
      </c>
      <c r="Z592" s="95">
        <v>0</v>
      </c>
      <c r="AA592" s="95">
        <v>0</v>
      </c>
      <c r="AB592" s="95">
        <v>0</v>
      </c>
      <c r="AC592" s="95">
        <v>0</v>
      </c>
      <c r="AD592" s="95">
        <v>0</v>
      </c>
      <c r="AE592" s="95">
        <v>3195</v>
      </c>
      <c r="AF592" s="95">
        <v>0</v>
      </c>
      <c r="AG592" s="95">
        <v>0</v>
      </c>
      <c r="AH592" s="95">
        <v>0</v>
      </c>
      <c r="AI592" s="95">
        <v>0</v>
      </c>
      <c r="AJ592" s="95">
        <v>0</v>
      </c>
      <c r="AK592" s="95">
        <v>5010</v>
      </c>
      <c r="AL592" s="95">
        <v>0</v>
      </c>
      <c r="AM592" s="95">
        <v>0</v>
      </c>
      <c r="AN592" s="95">
        <v>0</v>
      </c>
      <c r="AO592" s="95">
        <v>0</v>
      </c>
      <c r="AP592" s="95">
        <v>0</v>
      </c>
      <c r="AQ592" s="95">
        <v>0</v>
      </c>
      <c r="AR592" s="95">
        <v>905</v>
      </c>
      <c r="AS592" s="95">
        <v>1635</v>
      </c>
      <c r="AT592" s="95">
        <v>0</v>
      </c>
      <c r="AU592" s="95">
        <v>855</v>
      </c>
      <c r="AV592" s="95">
        <v>1785</v>
      </c>
      <c r="AW592" s="95">
        <v>9411.66</v>
      </c>
      <c r="AX592" s="95">
        <v>0</v>
      </c>
      <c r="AY592" s="95">
        <v>0</v>
      </c>
      <c r="AZ592" s="95">
        <v>0</v>
      </c>
      <c r="BA592" s="95">
        <v>1100</v>
      </c>
      <c r="BB592" s="95">
        <v>0</v>
      </c>
      <c r="BC592" s="95">
        <v>297680</v>
      </c>
      <c r="BD592" s="95">
        <v>104591.34</v>
      </c>
      <c r="BE592" s="95">
        <v>345</v>
      </c>
      <c r="BF592" s="95">
        <v>0</v>
      </c>
      <c r="BG592" s="95">
        <v>0</v>
      </c>
      <c r="BH592" s="95">
        <v>0</v>
      </c>
      <c r="BI592" s="95">
        <v>0</v>
      </c>
      <c r="BJ592" s="95">
        <v>3710</v>
      </c>
      <c r="BK592" s="95">
        <v>45</v>
      </c>
      <c r="BL592" s="95">
        <v>45</v>
      </c>
      <c r="BM592" s="95">
        <v>0</v>
      </c>
      <c r="BN592" s="95">
        <v>0</v>
      </c>
      <c r="BO592" s="95">
        <v>11057.42</v>
      </c>
      <c r="BP592" s="95">
        <v>0</v>
      </c>
      <c r="BQ592" s="95">
        <v>3405</v>
      </c>
      <c r="BR592" s="95">
        <v>0</v>
      </c>
      <c r="BS592" s="95">
        <v>495</v>
      </c>
      <c r="BT592" s="95">
        <v>0</v>
      </c>
      <c r="BU592" s="95">
        <v>2820</v>
      </c>
      <c r="BV592" s="95">
        <v>0</v>
      </c>
      <c r="BW592" s="95">
        <v>0</v>
      </c>
      <c r="BX592" s="95">
        <v>255</v>
      </c>
      <c r="BY592" s="95">
        <v>0</v>
      </c>
      <c r="BZ592" s="95">
        <v>225</v>
      </c>
      <c r="CA592" s="95">
        <v>0</v>
      </c>
      <c r="CB592" s="95">
        <v>90</v>
      </c>
      <c r="CC592" s="95">
        <v>915</v>
      </c>
      <c r="CD592" s="95">
        <v>0</v>
      </c>
      <c r="CE592" s="95">
        <v>645</v>
      </c>
      <c r="CF592" s="95">
        <v>0</v>
      </c>
      <c r="CG592" s="95">
        <v>285</v>
      </c>
      <c r="CH592" s="95">
        <v>0</v>
      </c>
      <c r="CI592" s="95">
        <v>0</v>
      </c>
      <c r="CJ592" s="95">
        <v>4690</v>
      </c>
      <c r="CK592" s="95">
        <v>0</v>
      </c>
      <c r="CL592" s="95">
        <v>0</v>
      </c>
      <c r="CM592" s="87" t="s">
        <v>1979</v>
      </c>
      <c r="CN592" s="87" t="s">
        <v>661</v>
      </c>
      <c r="CO592" s="87" t="s">
        <v>1425</v>
      </c>
      <c r="CP592" s="87" t="s">
        <v>2255</v>
      </c>
      <c r="CQ592" s="87" t="s">
        <v>1424</v>
      </c>
      <c r="CR592" s="87" t="s">
        <v>2405</v>
      </c>
      <c r="CS592" s="87">
        <v>17</v>
      </c>
      <c r="CT592" s="87" t="s">
        <v>1424</v>
      </c>
      <c r="CY592" s="87">
        <v>192</v>
      </c>
    </row>
    <row r="593" spans="1:103" ht="13.2" customHeight="1" x14ac:dyDescent="0.25">
      <c r="A593" s="93" t="s">
        <v>1980</v>
      </c>
      <c r="B593" s="94" t="s">
        <v>662</v>
      </c>
      <c r="C593" s="95">
        <v>0</v>
      </c>
      <c r="D593" s="95">
        <v>0</v>
      </c>
      <c r="E593" s="95">
        <v>0</v>
      </c>
      <c r="F593" s="95">
        <v>0</v>
      </c>
      <c r="G593" s="95">
        <v>0</v>
      </c>
      <c r="H593" s="95">
        <v>0</v>
      </c>
      <c r="I593" s="95">
        <v>0</v>
      </c>
      <c r="J593" s="95">
        <v>0</v>
      </c>
      <c r="K593" s="95">
        <v>0</v>
      </c>
      <c r="L593" s="95">
        <v>0</v>
      </c>
      <c r="M593" s="95">
        <v>0</v>
      </c>
      <c r="N593" s="95">
        <v>5285</v>
      </c>
      <c r="O593" s="95">
        <v>0</v>
      </c>
      <c r="P593" s="95">
        <v>0</v>
      </c>
      <c r="Q593" s="95">
        <v>0</v>
      </c>
      <c r="R593" s="95">
        <v>0</v>
      </c>
      <c r="S593" s="95">
        <v>763.17</v>
      </c>
      <c r="T593" s="95">
        <v>0</v>
      </c>
      <c r="U593" s="95">
        <v>0</v>
      </c>
      <c r="V593" s="95">
        <v>0</v>
      </c>
      <c r="W593" s="95">
        <v>0</v>
      </c>
      <c r="X593" s="95">
        <v>0</v>
      </c>
      <c r="Y593" s="95">
        <v>0</v>
      </c>
      <c r="Z593" s="95">
        <v>0</v>
      </c>
      <c r="AA593" s="95">
        <v>0</v>
      </c>
      <c r="AB593" s="95">
        <v>0</v>
      </c>
      <c r="AC593" s="95">
        <v>0</v>
      </c>
      <c r="AD593" s="95">
        <v>0</v>
      </c>
      <c r="AE593" s="95">
        <v>0</v>
      </c>
      <c r="AF593" s="95">
        <v>0</v>
      </c>
      <c r="AG593" s="95">
        <v>0</v>
      </c>
      <c r="AH593" s="95">
        <v>1125</v>
      </c>
      <c r="AI593" s="95">
        <v>0</v>
      </c>
      <c r="AJ593" s="95">
        <v>0</v>
      </c>
      <c r="AK593" s="95">
        <v>0</v>
      </c>
      <c r="AL593" s="95">
        <v>0</v>
      </c>
      <c r="AM593" s="95">
        <v>0</v>
      </c>
      <c r="AN593" s="95">
        <v>0</v>
      </c>
      <c r="AO593" s="95">
        <v>0</v>
      </c>
      <c r="AP593" s="95">
        <v>0</v>
      </c>
      <c r="AQ593" s="95">
        <v>0</v>
      </c>
      <c r="AR593" s="95">
        <v>0</v>
      </c>
      <c r="AS593" s="95">
        <v>0</v>
      </c>
      <c r="AT593" s="95">
        <v>0</v>
      </c>
      <c r="AU593" s="95">
        <v>0</v>
      </c>
      <c r="AV593" s="95">
        <v>0</v>
      </c>
      <c r="AW593" s="95">
        <v>0</v>
      </c>
      <c r="AX593" s="95">
        <v>0</v>
      </c>
      <c r="AY593" s="95">
        <v>0</v>
      </c>
      <c r="AZ593" s="95">
        <v>0</v>
      </c>
      <c r="BA593" s="95">
        <v>0</v>
      </c>
      <c r="BB593" s="95">
        <v>0</v>
      </c>
      <c r="BC593" s="95">
        <v>21855</v>
      </c>
      <c r="BD593" s="95">
        <v>3137.54</v>
      </c>
      <c r="BE593" s="95">
        <v>0</v>
      </c>
      <c r="BF593" s="95">
        <v>0</v>
      </c>
      <c r="BG593" s="95">
        <v>0</v>
      </c>
      <c r="BH593" s="95">
        <v>0</v>
      </c>
      <c r="BI593" s="95">
        <v>0</v>
      </c>
      <c r="BJ593" s="95">
        <v>0</v>
      </c>
      <c r="BK593" s="95">
        <v>0</v>
      </c>
      <c r="BL593" s="95">
        <v>0</v>
      </c>
      <c r="BM593" s="95">
        <v>3485</v>
      </c>
      <c r="BN593" s="95">
        <v>4245</v>
      </c>
      <c r="BO593" s="95">
        <v>0</v>
      </c>
      <c r="BP593" s="95">
        <v>0</v>
      </c>
      <c r="BQ593" s="95">
        <v>4125</v>
      </c>
      <c r="BR593" s="95">
        <v>6930</v>
      </c>
      <c r="BS593" s="95">
        <v>0</v>
      </c>
      <c r="BT593" s="95">
        <v>0</v>
      </c>
      <c r="BU593" s="95">
        <v>0</v>
      </c>
      <c r="BV593" s="95">
        <v>0</v>
      </c>
      <c r="BW593" s="95">
        <v>0</v>
      </c>
      <c r="BX593" s="95">
        <v>0</v>
      </c>
      <c r="BY593" s="95">
        <v>0</v>
      </c>
      <c r="BZ593" s="95">
        <v>0</v>
      </c>
      <c r="CA593" s="95">
        <v>0</v>
      </c>
      <c r="CB593" s="95">
        <v>0</v>
      </c>
      <c r="CC593" s="95">
        <v>0</v>
      </c>
      <c r="CD593" s="95">
        <v>0</v>
      </c>
      <c r="CE593" s="95">
        <v>0</v>
      </c>
      <c r="CF593" s="95">
        <v>0</v>
      </c>
      <c r="CG593" s="95">
        <v>0</v>
      </c>
      <c r="CH593" s="95">
        <v>0</v>
      </c>
      <c r="CI593" s="95">
        <v>0</v>
      </c>
      <c r="CJ593" s="95">
        <v>0</v>
      </c>
      <c r="CK593" s="95">
        <v>0</v>
      </c>
      <c r="CL593" s="95">
        <v>0</v>
      </c>
      <c r="CM593" s="87" t="s">
        <v>1980</v>
      </c>
      <c r="CN593" s="87" t="s">
        <v>662</v>
      </c>
      <c r="CO593" s="87" t="s">
        <v>1425</v>
      </c>
      <c r="CP593" s="87" t="s">
        <v>2255</v>
      </c>
      <c r="CQ593" s="87" t="s">
        <v>1424</v>
      </c>
      <c r="CR593" s="87" t="s">
        <v>2405</v>
      </c>
      <c r="CS593" s="87">
        <v>17</v>
      </c>
      <c r="CT593" s="87" t="s">
        <v>1424</v>
      </c>
      <c r="CY593" s="87">
        <v>193</v>
      </c>
    </row>
    <row r="594" spans="1:103" ht="13.2" customHeight="1" x14ac:dyDescent="0.25">
      <c r="A594" s="93" t="s">
        <v>1981</v>
      </c>
      <c r="B594" s="94" t="s">
        <v>663</v>
      </c>
      <c r="C594" s="95">
        <v>0</v>
      </c>
      <c r="D594" s="95">
        <v>0</v>
      </c>
      <c r="E594" s="95">
        <v>0</v>
      </c>
      <c r="F594" s="95">
        <v>0</v>
      </c>
      <c r="G594" s="95">
        <v>0</v>
      </c>
      <c r="H594" s="95">
        <v>0</v>
      </c>
      <c r="I594" s="95">
        <v>0</v>
      </c>
      <c r="J594" s="95">
        <v>0</v>
      </c>
      <c r="K594" s="95">
        <v>0</v>
      </c>
      <c r="L594" s="95">
        <v>0</v>
      </c>
      <c r="M594" s="95">
        <v>0</v>
      </c>
      <c r="N594" s="95">
        <v>0</v>
      </c>
      <c r="O594" s="95">
        <v>0</v>
      </c>
      <c r="P594" s="95">
        <v>0</v>
      </c>
      <c r="Q594" s="95">
        <v>0</v>
      </c>
      <c r="R594" s="95">
        <v>0</v>
      </c>
      <c r="S594" s="95">
        <v>0</v>
      </c>
      <c r="T594" s="95">
        <v>0</v>
      </c>
      <c r="U594" s="95">
        <v>0</v>
      </c>
      <c r="V594" s="95">
        <v>0</v>
      </c>
      <c r="W594" s="95">
        <v>0</v>
      </c>
      <c r="X594" s="95">
        <v>0</v>
      </c>
      <c r="Y594" s="95">
        <v>0</v>
      </c>
      <c r="Z594" s="95">
        <v>0</v>
      </c>
      <c r="AA594" s="95">
        <v>0</v>
      </c>
      <c r="AB594" s="95">
        <v>0</v>
      </c>
      <c r="AC594" s="95">
        <v>0</v>
      </c>
      <c r="AD594" s="95">
        <v>0</v>
      </c>
      <c r="AE594" s="95">
        <v>0</v>
      </c>
      <c r="AF594" s="95">
        <v>0</v>
      </c>
      <c r="AG594" s="95">
        <v>0</v>
      </c>
      <c r="AH594" s="95">
        <v>0</v>
      </c>
      <c r="AI594" s="95">
        <v>0</v>
      </c>
      <c r="AJ594" s="95">
        <v>0</v>
      </c>
      <c r="AK594" s="95">
        <v>0</v>
      </c>
      <c r="AL594" s="95">
        <v>0</v>
      </c>
      <c r="AM594" s="95">
        <v>0</v>
      </c>
      <c r="AN594" s="95">
        <v>0</v>
      </c>
      <c r="AO594" s="95">
        <v>0</v>
      </c>
      <c r="AP594" s="95">
        <v>0</v>
      </c>
      <c r="AQ594" s="95">
        <v>0</v>
      </c>
      <c r="AR594" s="95">
        <v>0</v>
      </c>
      <c r="AS594" s="95">
        <v>0</v>
      </c>
      <c r="AT594" s="95">
        <v>0</v>
      </c>
      <c r="AU594" s="95">
        <v>0</v>
      </c>
      <c r="AV594" s="95">
        <v>0</v>
      </c>
      <c r="AW594" s="95">
        <v>0</v>
      </c>
      <c r="AX594" s="95">
        <v>0</v>
      </c>
      <c r="AY594" s="95">
        <v>0</v>
      </c>
      <c r="AZ594" s="95">
        <v>0</v>
      </c>
      <c r="BA594" s="95">
        <v>0</v>
      </c>
      <c r="BB594" s="95">
        <v>0</v>
      </c>
      <c r="BC594" s="95">
        <v>0</v>
      </c>
      <c r="BD594" s="95">
        <v>0</v>
      </c>
      <c r="BE594" s="95">
        <v>0</v>
      </c>
      <c r="BF594" s="95">
        <v>0</v>
      </c>
      <c r="BG594" s="95">
        <v>0</v>
      </c>
      <c r="BH594" s="95">
        <v>0</v>
      </c>
      <c r="BI594" s="95">
        <v>0</v>
      </c>
      <c r="BJ594" s="95">
        <v>0</v>
      </c>
      <c r="BK594" s="95">
        <v>0</v>
      </c>
      <c r="BL594" s="95">
        <v>0</v>
      </c>
      <c r="BM594" s="95">
        <v>0</v>
      </c>
      <c r="BN594" s="95">
        <v>0</v>
      </c>
      <c r="BO594" s="95">
        <v>0</v>
      </c>
      <c r="BP594" s="95">
        <v>0</v>
      </c>
      <c r="BQ594" s="95">
        <v>0</v>
      </c>
      <c r="BR594" s="95">
        <v>0</v>
      </c>
      <c r="BS594" s="95">
        <v>0</v>
      </c>
      <c r="BT594" s="95">
        <v>0</v>
      </c>
      <c r="BU594" s="95">
        <v>0</v>
      </c>
      <c r="BV594" s="95">
        <v>0</v>
      </c>
      <c r="BW594" s="95">
        <v>0</v>
      </c>
      <c r="BX594" s="95">
        <v>0</v>
      </c>
      <c r="BY594" s="95">
        <v>0</v>
      </c>
      <c r="BZ594" s="95">
        <v>0</v>
      </c>
      <c r="CA594" s="95">
        <v>0</v>
      </c>
      <c r="CB594" s="95">
        <v>0</v>
      </c>
      <c r="CC594" s="95">
        <v>0</v>
      </c>
      <c r="CD594" s="121">
        <v>0</v>
      </c>
      <c r="CE594" s="95">
        <v>0</v>
      </c>
      <c r="CF594" s="95">
        <v>0</v>
      </c>
      <c r="CG594" s="95">
        <v>0</v>
      </c>
      <c r="CH594" s="95">
        <v>0</v>
      </c>
      <c r="CI594" s="95">
        <v>0</v>
      </c>
      <c r="CJ594" s="95">
        <v>0</v>
      </c>
      <c r="CK594" s="95">
        <v>0</v>
      </c>
      <c r="CL594" s="95">
        <v>0</v>
      </c>
      <c r="CM594" s="87" t="s">
        <v>1981</v>
      </c>
      <c r="CN594" s="87" t="s">
        <v>663</v>
      </c>
      <c r="CO594" s="87" t="s">
        <v>1425</v>
      </c>
      <c r="CP594" s="87" t="s">
        <v>2255</v>
      </c>
      <c r="CQ594" s="87" t="s">
        <v>1424</v>
      </c>
      <c r="CR594" s="87" t="s">
        <v>2405</v>
      </c>
      <c r="CS594" s="87">
        <v>17</v>
      </c>
      <c r="CT594" s="87" t="s">
        <v>1424</v>
      </c>
      <c r="CY594" s="87">
        <v>194</v>
      </c>
    </row>
    <row r="595" spans="1:103" ht="13.2" customHeight="1" x14ac:dyDescent="0.25">
      <c r="A595" s="93" t="s">
        <v>1982</v>
      </c>
      <c r="B595" s="94" t="s">
        <v>664</v>
      </c>
      <c r="C595" s="95">
        <v>0</v>
      </c>
      <c r="D595" s="95">
        <v>0</v>
      </c>
      <c r="E595" s="95">
        <v>0</v>
      </c>
      <c r="F595" s="95">
        <v>0</v>
      </c>
      <c r="G595" s="95">
        <v>0</v>
      </c>
      <c r="H595" s="95">
        <v>0</v>
      </c>
      <c r="I595" s="95">
        <v>0</v>
      </c>
      <c r="J595" s="95">
        <v>0</v>
      </c>
      <c r="K595" s="95">
        <v>0</v>
      </c>
      <c r="L595" s="95">
        <v>0</v>
      </c>
      <c r="M595" s="95">
        <v>0</v>
      </c>
      <c r="N595" s="95">
        <v>0</v>
      </c>
      <c r="O595" s="95">
        <v>0</v>
      </c>
      <c r="P595" s="95">
        <v>0</v>
      </c>
      <c r="Q595" s="95">
        <v>0</v>
      </c>
      <c r="R595" s="95">
        <v>0</v>
      </c>
      <c r="S595" s="95">
        <v>0</v>
      </c>
      <c r="T595" s="95">
        <v>0</v>
      </c>
      <c r="U595" s="95">
        <v>0</v>
      </c>
      <c r="V595" s="95">
        <v>0</v>
      </c>
      <c r="W595" s="95">
        <v>0</v>
      </c>
      <c r="X595" s="95">
        <v>0</v>
      </c>
      <c r="Y595" s="95">
        <v>0</v>
      </c>
      <c r="Z595" s="95">
        <v>0</v>
      </c>
      <c r="AA595" s="95">
        <v>0</v>
      </c>
      <c r="AB595" s="95">
        <v>0</v>
      </c>
      <c r="AC595" s="95">
        <v>0</v>
      </c>
      <c r="AD595" s="95">
        <v>0</v>
      </c>
      <c r="AE595" s="95">
        <v>0</v>
      </c>
      <c r="AF595" s="95">
        <v>0</v>
      </c>
      <c r="AG595" s="95">
        <v>0</v>
      </c>
      <c r="AH595" s="95">
        <v>0</v>
      </c>
      <c r="AI595" s="95">
        <v>0</v>
      </c>
      <c r="AJ595" s="95">
        <v>0</v>
      </c>
      <c r="AK595" s="95">
        <v>0</v>
      </c>
      <c r="AL595" s="95">
        <v>0</v>
      </c>
      <c r="AM595" s="95">
        <v>0</v>
      </c>
      <c r="AN595" s="95">
        <v>0</v>
      </c>
      <c r="AO595" s="95">
        <v>0</v>
      </c>
      <c r="AP595" s="95">
        <v>0</v>
      </c>
      <c r="AQ595" s="95">
        <v>0</v>
      </c>
      <c r="AR595" s="95">
        <v>0</v>
      </c>
      <c r="AS595" s="95">
        <v>0</v>
      </c>
      <c r="AT595" s="95">
        <v>0</v>
      </c>
      <c r="AU595" s="95">
        <v>0</v>
      </c>
      <c r="AV595" s="95">
        <v>0</v>
      </c>
      <c r="AW595" s="95">
        <v>0</v>
      </c>
      <c r="AX595" s="95">
        <v>0</v>
      </c>
      <c r="AY595" s="95">
        <v>0</v>
      </c>
      <c r="AZ595" s="95">
        <v>0</v>
      </c>
      <c r="BA595" s="95">
        <v>0</v>
      </c>
      <c r="BB595" s="95">
        <v>0</v>
      </c>
      <c r="BC595" s="95">
        <v>0</v>
      </c>
      <c r="BD595" s="95">
        <v>0</v>
      </c>
      <c r="BE595" s="95">
        <v>0</v>
      </c>
      <c r="BF595" s="95">
        <v>0</v>
      </c>
      <c r="BG595" s="95">
        <v>0</v>
      </c>
      <c r="BH595" s="95">
        <v>0</v>
      </c>
      <c r="BI595" s="95">
        <v>0</v>
      </c>
      <c r="BJ595" s="95">
        <v>0</v>
      </c>
      <c r="BK595" s="95">
        <v>0</v>
      </c>
      <c r="BL595" s="95">
        <v>0</v>
      </c>
      <c r="BM595" s="95">
        <v>0</v>
      </c>
      <c r="BN595" s="95">
        <v>0</v>
      </c>
      <c r="BO595" s="95">
        <v>0</v>
      </c>
      <c r="BP595" s="95">
        <v>0</v>
      </c>
      <c r="BQ595" s="95">
        <v>0</v>
      </c>
      <c r="BR595" s="95">
        <v>0</v>
      </c>
      <c r="BS595" s="95">
        <v>0</v>
      </c>
      <c r="BT595" s="95">
        <v>0</v>
      </c>
      <c r="BU595" s="95">
        <v>0</v>
      </c>
      <c r="BV595" s="95">
        <v>0</v>
      </c>
      <c r="BW595" s="95">
        <v>0</v>
      </c>
      <c r="BX595" s="95">
        <v>0</v>
      </c>
      <c r="BY595" s="95">
        <v>0</v>
      </c>
      <c r="BZ595" s="95">
        <v>0</v>
      </c>
      <c r="CA595" s="95">
        <v>0</v>
      </c>
      <c r="CB595" s="95">
        <v>0</v>
      </c>
      <c r="CC595" s="95">
        <v>0</v>
      </c>
      <c r="CD595" s="95">
        <v>0</v>
      </c>
      <c r="CE595" s="95">
        <v>0</v>
      </c>
      <c r="CF595" s="95">
        <v>0</v>
      </c>
      <c r="CG595" s="95">
        <v>0</v>
      </c>
      <c r="CH595" s="95">
        <v>0</v>
      </c>
      <c r="CI595" s="95">
        <v>0</v>
      </c>
      <c r="CJ595" s="95">
        <v>0</v>
      </c>
      <c r="CK595" s="95">
        <v>0</v>
      </c>
      <c r="CL595" s="95">
        <v>0</v>
      </c>
      <c r="CM595" s="87" t="s">
        <v>1982</v>
      </c>
      <c r="CN595" s="87" t="s">
        <v>664</v>
      </c>
      <c r="CO595" s="87" t="s">
        <v>1425</v>
      </c>
      <c r="CP595" s="87" t="s">
        <v>2255</v>
      </c>
      <c r="CQ595" s="87" t="s">
        <v>1424</v>
      </c>
      <c r="CR595" s="87" t="s">
        <v>2405</v>
      </c>
      <c r="CS595" s="87">
        <v>17</v>
      </c>
      <c r="CT595" s="87" t="s">
        <v>1424</v>
      </c>
      <c r="CY595" s="87">
        <v>195</v>
      </c>
    </row>
    <row r="596" spans="1:103" ht="13.2" customHeight="1" x14ac:dyDescent="0.25">
      <c r="A596" s="93" t="s">
        <v>1983</v>
      </c>
      <c r="B596" s="94" t="s">
        <v>665</v>
      </c>
      <c r="C596" s="95">
        <v>45675</v>
      </c>
      <c r="D596" s="95">
        <v>0</v>
      </c>
      <c r="E596" s="95">
        <v>0</v>
      </c>
      <c r="F596" s="95">
        <v>0</v>
      </c>
      <c r="G596" s="95">
        <v>0</v>
      </c>
      <c r="H596" s="95">
        <v>0</v>
      </c>
      <c r="I596" s="95">
        <v>0</v>
      </c>
      <c r="J596" s="95">
        <v>0</v>
      </c>
      <c r="K596" s="95">
        <v>0</v>
      </c>
      <c r="L596" s="95">
        <v>0</v>
      </c>
      <c r="M596" s="95">
        <v>0</v>
      </c>
      <c r="N596" s="95">
        <v>4035</v>
      </c>
      <c r="O596" s="95">
        <v>0</v>
      </c>
      <c r="P596" s="95">
        <v>0</v>
      </c>
      <c r="Q596" s="95">
        <v>0</v>
      </c>
      <c r="R596" s="95">
        <v>0</v>
      </c>
      <c r="S596" s="95">
        <v>0</v>
      </c>
      <c r="T596" s="95">
        <v>0</v>
      </c>
      <c r="U596" s="95">
        <v>0</v>
      </c>
      <c r="V596" s="95">
        <v>0</v>
      </c>
      <c r="W596" s="95">
        <v>0</v>
      </c>
      <c r="X596" s="95">
        <v>0</v>
      </c>
      <c r="Y596" s="95">
        <v>0</v>
      </c>
      <c r="Z596" s="95">
        <v>0</v>
      </c>
      <c r="AA596" s="95">
        <v>0</v>
      </c>
      <c r="AB596" s="95">
        <v>0</v>
      </c>
      <c r="AC596" s="95">
        <v>0</v>
      </c>
      <c r="AD596" s="95">
        <v>0</v>
      </c>
      <c r="AE596" s="95">
        <v>0</v>
      </c>
      <c r="AF596" s="95">
        <v>0</v>
      </c>
      <c r="AG596" s="95">
        <v>0</v>
      </c>
      <c r="AH596" s="95">
        <v>0</v>
      </c>
      <c r="AI596" s="95">
        <v>0</v>
      </c>
      <c r="AJ596" s="95">
        <v>0</v>
      </c>
      <c r="AK596" s="95">
        <v>0</v>
      </c>
      <c r="AL596" s="95">
        <v>0</v>
      </c>
      <c r="AM596" s="95">
        <v>0</v>
      </c>
      <c r="AN596" s="95">
        <v>0</v>
      </c>
      <c r="AO596" s="95">
        <v>0</v>
      </c>
      <c r="AP596" s="95">
        <v>0</v>
      </c>
      <c r="AQ596" s="95">
        <v>0</v>
      </c>
      <c r="AR596" s="95">
        <v>0</v>
      </c>
      <c r="AS596" s="95">
        <v>0</v>
      </c>
      <c r="AT596" s="95">
        <v>0</v>
      </c>
      <c r="AU596" s="95">
        <v>22750</v>
      </c>
      <c r="AV596" s="95">
        <v>0</v>
      </c>
      <c r="AW596" s="95">
        <v>0</v>
      </c>
      <c r="AX596" s="95">
        <v>0</v>
      </c>
      <c r="AY596" s="95">
        <v>0</v>
      </c>
      <c r="AZ596" s="95">
        <v>0</v>
      </c>
      <c r="BA596" s="95">
        <v>0</v>
      </c>
      <c r="BB596" s="95">
        <v>0</v>
      </c>
      <c r="BC596" s="95">
        <v>0</v>
      </c>
      <c r="BD596" s="95">
        <v>12000</v>
      </c>
      <c r="BE596" s="95">
        <v>0</v>
      </c>
      <c r="BF596" s="95">
        <v>0</v>
      </c>
      <c r="BG596" s="95">
        <v>0</v>
      </c>
      <c r="BH596" s="95">
        <v>0</v>
      </c>
      <c r="BI596" s="95">
        <v>0</v>
      </c>
      <c r="BJ596" s="95">
        <v>0</v>
      </c>
      <c r="BK596" s="95">
        <v>0</v>
      </c>
      <c r="BL596" s="95">
        <v>0</v>
      </c>
      <c r="BM596" s="95">
        <v>0</v>
      </c>
      <c r="BN596" s="95">
        <v>0</v>
      </c>
      <c r="BO596" s="95">
        <v>0</v>
      </c>
      <c r="BP596" s="95">
        <v>0</v>
      </c>
      <c r="BQ596" s="95">
        <v>0</v>
      </c>
      <c r="BR596" s="121">
        <v>0</v>
      </c>
      <c r="BS596" s="95">
        <v>0</v>
      </c>
      <c r="BT596" s="121">
        <v>0</v>
      </c>
      <c r="BU596" s="121">
        <v>0</v>
      </c>
      <c r="BV596" s="121">
        <v>0</v>
      </c>
      <c r="BW596" s="121">
        <v>0</v>
      </c>
      <c r="BX596" s="121">
        <v>0</v>
      </c>
      <c r="BY596" s="121">
        <v>0</v>
      </c>
      <c r="BZ596" s="95">
        <v>0</v>
      </c>
      <c r="CA596" s="121">
        <v>0</v>
      </c>
      <c r="CB596" s="121">
        <v>0</v>
      </c>
      <c r="CC596" s="121">
        <v>0</v>
      </c>
      <c r="CD596" s="95">
        <v>0</v>
      </c>
      <c r="CE596" s="121">
        <v>0</v>
      </c>
      <c r="CF596" s="121">
        <v>0</v>
      </c>
      <c r="CG596" s="121">
        <v>0</v>
      </c>
      <c r="CH596" s="95">
        <v>0</v>
      </c>
      <c r="CI596" s="121">
        <v>0</v>
      </c>
      <c r="CJ596" s="121">
        <v>0</v>
      </c>
      <c r="CK596" s="95">
        <v>0</v>
      </c>
      <c r="CL596" s="121">
        <v>0</v>
      </c>
      <c r="CM596" s="87" t="s">
        <v>1983</v>
      </c>
      <c r="CN596" s="87" t="s">
        <v>665</v>
      </c>
      <c r="CO596" s="87" t="s">
        <v>1425</v>
      </c>
      <c r="CP596" s="87" t="s">
        <v>2255</v>
      </c>
      <c r="CQ596" s="87" t="s">
        <v>1424</v>
      </c>
      <c r="CR596" s="87" t="s">
        <v>2405</v>
      </c>
      <c r="CS596" s="87">
        <v>17</v>
      </c>
      <c r="CT596" s="87" t="s">
        <v>1424</v>
      </c>
      <c r="CY596" s="87">
        <v>196</v>
      </c>
    </row>
    <row r="597" spans="1:103" ht="13.2" customHeight="1" x14ac:dyDescent="0.25">
      <c r="A597" s="93" t="s">
        <v>1984</v>
      </c>
      <c r="B597" s="94" t="s">
        <v>666</v>
      </c>
      <c r="C597" s="95">
        <v>0</v>
      </c>
      <c r="D597" s="95">
        <v>0</v>
      </c>
      <c r="E597" s="95">
        <v>0</v>
      </c>
      <c r="F597" s="95">
        <v>0</v>
      </c>
      <c r="G597" s="95">
        <v>0</v>
      </c>
      <c r="H597" s="95">
        <v>0</v>
      </c>
      <c r="I597" s="95">
        <v>0</v>
      </c>
      <c r="J597" s="95">
        <v>0</v>
      </c>
      <c r="K597" s="95">
        <v>0</v>
      </c>
      <c r="L597" s="95">
        <v>0</v>
      </c>
      <c r="M597" s="95">
        <v>0</v>
      </c>
      <c r="N597" s="95">
        <v>0</v>
      </c>
      <c r="O597" s="95">
        <v>0</v>
      </c>
      <c r="P597" s="95">
        <v>0</v>
      </c>
      <c r="Q597" s="95">
        <v>0</v>
      </c>
      <c r="R597" s="95">
        <v>0</v>
      </c>
      <c r="S597" s="95">
        <v>0</v>
      </c>
      <c r="T597" s="95">
        <v>0</v>
      </c>
      <c r="U597" s="95">
        <v>0</v>
      </c>
      <c r="V597" s="95">
        <v>0</v>
      </c>
      <c r="W597" s="95">
        <v>4305</v>
      </c>
      <c r="X597" s="95">
        <v>0</v>
      </c>
      <c r="Y597" s="95">
        <v>0</v>
      </c>
      <c r="Z597" s="95">
        <v>0</v>
      </c>
      <c r="AA597" s="95">
        <v>0</v>
      </c>
      <c r="AB597" s="95">
        <v>0</v>
      </c>
      <c r="AC597" s="95">
        <v>0</v>
      </c>
      <c r="AD597" s="95">
        <v>0</v>
      </c>
      <c r="AE597" s="95">
        <v>0</v>
      </c>
      <c r="AF597" s="95">
        <v>0</v>
      </c>
      <c r="AG597" s="95">
        <v>0</v>
      </c>
      <c r="AH597" s="95">
        <v>0</v>
      </c>
      <c r="AI597" s="95">
        <v>0</v>
      </c>
      <c r="AJ597" s="95">
        <v>0</v>
      </c>
      <c r="AK597" s="95">
        <v>0</v>
      </c>
      <c r="AL597" s="95">
        <v>0</v>
      </c>
      <c r="AM597" s="95">
        <v>0</v>
      </c>
      <c r="AN597" s="95">
        <v>0</v>
      </c>
      <c r="AO597" s="95">
        <v>0</v>
      </c>
      <c r="AP597" s="95">
        <v>0</v>
      </c>
      <c r="AQ597" s="95">
        <v>0</v>
      </c>
      <c r="AR597" s="95">
        <v>0</v>
      </c>
      <c r="AS597" s="95">
        <v>0</v>
      </c>
      <c r="AT597" s="95">
        <v>0</v>
      </c>
      <c r="AU597" s="95">
        <v>41980</v>
      </c>
      <c r="AV597" s="95">
        <v>0</v>
      </c>
      <c r="AW597" s="95">
        <v>0</v>
      </c>
      <c r="AX597" s="95">
        <v>0</v>
      </c>
      <c r="AY597" s="95">
        <v>0</v>
      </c>
      <c r="AZ597" s="95">
        <v>0</v>
      </c>
      <c r="BA597" s="95">
        <v>0</v>
      </c>
      <c r="BB597" s="95">
        <v>0</v>
      </c>
      <c r="BC597" s="95">
        <v>0</v>
      </c>
      <c r="BD597" s="95">
        <v>0</v>
      </c>
      <c r="BE597" s="95">
        <v>0</v>
      </c>
      <c r="BF597" s="95">
        <v>0</v>
      </c>
      <c r="BG597" s="95">
        <v>0</v>
      </c>
      <c r="BH597" s="95">
        <v>0</v>
      </c>
      <c r="BI597" s="95">
        <v>0</v>
      </c>
      <c r="BJ597" s="95">
        <v>0</v>
      </c>
      <c r="BK597" s="95">
        <v>0</v>
      </c>
      <c r="BL597" s="95">
        <v>0</v>
      </c>
      <c r="BM597" s="95">
        <v>0</v>
      </c>
      <c r="BN597" s="95">
        <v>0</v>
      </c>
      <c r="BO597" s="95">
        <v>0</v>
      </c>
      <c r="BP597" s="95">
        <v>0</v>
      </c>
      <c r="BQ597" s="95">
        <v>0</v>
      </c>
      <c r="BR597" s="121">
        <v>0</v>
      </c>
      <c r="BS597" s="95">
        <v>0</v>
      </c>
      <c r="BT597" s="95">
        <v>0</v>
      </c>
      <c r="BU597" s="121">
        <v>0</v>
      </c>
      <c r="BV597" s="95">
        <v>0</v>
      </c>
      <c r="BW597" s="121">
        <v>0</v>
      </c>
      <c r="BX597" s="121">
        <v>0</v>
      </c>
      <c r="BY597" s="121">
        <v>0</v>
      </c>
      <c r="BZ597" s="95">
        <v>0</v>
      </c>
      <c r="CA597" s="121">
        <v>0</v>
      </c>
      <c r="CB597" s="95">
        <v>0</v>
      </c>
      <c r="CC597" s="121">
        <v>0</v>
      </c>
      <c r="CD597" s="95">
        <v>0</v>
      </c>
      <c r="CE597" s="95">
        <v>0</v>
      </c>
      <c r="CF597" s="121">
        <v>0</v>
      </c>
      <c r="CG597" s="95">
        <v>0</v>
      </c>
      <c r="CH597" s="95">
        <v>0</v>
      </c>
      <c r="CI597" s="121">
        <v>0</v>
      </c>
      <c r="CJ597" s="121">
        <v>0</v>
      </c>
      <c r="CK597" s="95">
        <v>0</v>
      </c>
      <c r="CL597" s="95">
        <v>0</v>
      </c>
      <c r="CM597" s="87" t="s">
        <v>1984</v>
      </c>
      <c r="CN597" s="87" t="s">
        <v>666</v>
      </c>
      <c r="CO597" s="87" t="s">
        <v>1425</v>
      </c>
      <c r="CP597" s="87" t="s">
        <v>2255</v>
      </c>
      <c r="CQ597" s="87" t="s">
        <v>1424</v>
      </c>
      <c r="CR597" s="87" t="s">
        <v>2405</v>
      </c>
      <c r="CS597" s="87">
        <v>18</v>
      </c>
      <c r="CT597" s="87" t="s">
        <v>1428</v>
      </c>
      <c r="CY597" s="87">
        <v>197</v>
      </c>
    </row>
    <row r="598" spans="1:103" ht="13.2" customHeight="1" x14ac:dyDescent="0.25">
      <c r="A598" s="93" t="s">
        <v>1985</v>
      </c>
      <c r="B598" s="94" t="s">
        <v>667</v>
      </c>
      <c r="C598" s="95">
        <v>729232.31</v>
      </c>
      <c r="D598" s="95">
        <v>73594.66</v>
      </c>
      <c r="E598" s="95">
        <v>96900</v>
      </c>
      <c r="F598" s="95">
        <v>96900</v>
      </c>
      <c r="G598" s="95">
        <v>16800</v>
      </c>
      <c r="H598" s="95">
        <v>0</v>
      </c>
      <c r="I598" s="95">
        <v>96900</v>
      </c>
      <c r="J598" s="95">
        <v>57700</v>
      </c>
      <c r="K598" s="95">
        <v>67200</v>
      </c>
      <c r="L598" s="95">
        <v>39200</v>
      </c>
      <c r="M598" s="95">
        <v>177000</v>
      </c>
      <c r="N598" s="95">
        <v>0</v>
      </c>
      <c r="O598" s="95">
        <v>347353.33</v>
      </c>
      <c r="P598" s="95">
        <v>16800</v>
      </c>
      <c r="Q598" s="95">
        <v>16800</v>
      </c>
      <c r="R598" s="95">
        <v>56070</v>
      </c>
      <c r="S598" s="95">
        <v>104200</v>
      </c>
      <c r="T598" s="95">
        <v>16800</v>
      </c>
      <c r="U598" s="95">
        <v>33600</v>
      </c>
      <c r="V598" s="95">
        <v>50400</v>
      </c>
      <c r="W598" s="95">
        <v>784000</v>
      </c>
      <c r="X598" s="95">
        <v>22400</v>
      </c>
      <c r="Y598" s="95">
        <v>50400</v>
      </c>
      <c r="Z598" s="95">
        <v>50400</v>
      </c>
      <c r="AA598" s="95">
        <v>0</v>
      </c>
      <c r="AB598" s="95">
        <v>76200</v>
      </c>
      <c r="AC598" s="95">
        <v>67200</v>
      </c>
      <c r="AD598" s="95">
        <v>91300</v>
      </c>
      <c r="AE598" s="95">
        <v>63300</v>
      </c>
      <c r="AF598" s="95">
        <v>16800</v>
      </c>
      <c r="AG598" s="95">
        <v>33600</v>
      </c>
      <c r="AH598" s="95">
        <v>130500</v>
      </c>
      <c r="AI598" s="95">
        <v>0</v>
      </c>
      <c r="AJ598" s="95">
        <v>16800</v>
      </c>
      <c r="AK598" s="95">
        <v>1611825.7</v>
      </c>
      <c r="AL598" s="95">
        <v>112580</v>
      </c>
      <c r="AM598" s="95">
        <v>93100</v>
      </c>
      <c r="AN598" s="95">
        <v>113214.5</v>
      </c>
      <c r="AO598" s="95">
        <v>74551.61</v>
      </c>
      <c r="AP598" s="95">
        <v>80100</v>
      </c>
      <c r="AQ598" s="95">
        <v>16800</v>
      </c>
      <c r="AR598" s="95">
        <v>198900</v>
      </c>
      <c r="AS598" s="95">
        <v>50400</v>
      </c>
      <c r="AT598" s="95">
        <v>50400</v>
      </c>
      <c r="AU598" s="95">
        <v>177361.29</v>
      </c>
      <c r="AV598" s="95">
        <v>46861.29</v>
      </c>
      <c r="AW598" s="95">
        <v>16800</v>
      </c>
      <c r="AX598" s="95">
        <v>0</v>
      </c>
      <c r="AY598" s="95">
        <v>50400</v>
      </c>
      <c r="AZ598" s="95">
        <v>50400</v>
      </c>
      <c r="BA598" s="95">
        <v>404700</v>
      </c>
      <c r="BB598" s="95">
        <v>33600</v>
      </c>
      <c r="BC598" s="95">
        <v>675048.17</v>
      </c>
      <c r="BD598" s="95">
        <v>74500</v>
      </c>
      <c r="BE598" s="95">
        <v>63300</v>
      </c>
      <c r="BF598" s="95">
        <v>29700</v>
      </c>
      <c r="BG598" s="95">
        <v>385793.55</v>
      </c>
      <c r="BH598" s="95">
        <v>92106.92</v>
      </c>
      <c r="BI598" s="95">
        <v>16800</v>
      </c>
      <c r="BJ598" s="95">
        <v>0</v>
      </c>
      <c r="BK598" s="95">
        <v>63300</v>
      </c>
      <c r="BL598" s="95">
        <v>753252.04</v>
      </c>
      <c r="BM598" s="95">
        <v>96900</v>
      </c>
      <c r="BN598" s="95">
        <v>33600</v>
      </c>
      <c r="BO598" s="95">
        <v>113700</v>
      </c>
      <c r="BP598" s="95">
        <v>46500</v>
      </c>
      <c r="BQ598" s="95">
        <v>16800</v>
      </c>
      <c r="BR598" s="95">
        <v>2581374.44</v>
      </c>
      <c r="BS598" s="95">
        <v>113700</v>
      </c>
      <c r="BT598" s="95">
        <v>113700</v>
      </c>
      <c r="BU598" s="95">
        <v>637384.53</v>
      </c>
      <c r="BV598" s="95">
        <v>125493.6</v>
      </c>
      <c r="BW598" s="95">
        <v>53400</v>
      </c>
      <c r="BX598" s="95">
        <v>192100</v>
      </c>
      <c r="BY598" s="95">
        <v>0</v>
      </c>
      <c r="BZ598" s="95">
        <v>63300</v>
      </c>
      <c r="CA598" s="95">
        <v>33600</v>
      </c>
      <c r="CB598" s="95">
        <v>96900</v>
      </c>
      <c r="CC598" s="95">
        <v>193800</v>
      </c>
      <c r="CD598" s="95">
        <v>78400</v>
      </c>
      <c r="CE598" s="95">
        <v>150264.51999999999</v>
      </c>
      <c r="CF598" s="95">
        <v>0</v>
      </c>
      <c r="CG598" s="95">
        <v>32300</v>
      </c>
      <c r="CH598" s="95">
        <v>50400</v>
      </c>
      <c r="CI598" s="95">
        <v>82012.899999999994</v>
      </c>
      <c r="CJ598" s="95">
        <v>87000</v>
      </c>
      <c r="CK598" s="95">
        <v>33600</v>
      </c>
      <c r="CL598" s="95">
        <v>46669.32</v>
      </c>
      <c r="CM598" s="87" t="s">
        <v>1985</v>
      </c>
      <c r="CN598" s="87" t="s">
        <v>667</v>
      </c>
      <c r="CO598" s="87" t="s">
        <v>1425</v>
      </c>
      <c r="CP598" s="87" t="s">
        <v>2255</v>
      </c>
      <c r="CQ598" s="87" t="s">
        <v>1424</v>
      </c>
      <c r="CR598" s="87" t="s">
        <v>2405</v>
      </c>
      <c r="CS598" s="87">
        <v>18</v>
      </c>
      <c r="CT598" s="87" t="s">
        <v>1428</v>
      </c>
      <c r="CY598" s="87">
        <v>198</v>
      </c>
    </row>
    <row r="599" spans="1:103" ht="13.2" customHeight="1" x14ac:dyDescent="0.25">
      <c r="A599" s="93" t="s">
        <v>1986</v>
      </c>
      <c r="B599" s="94" t="s">
        <v>668</v>
      </c>
      <c r="C599" s="95">
        <v>62553.33</v>
      </c>
      <c r="D599" s="95">
        <v>0</v>
      </c>
      <c r="E599" s="95">
        <v>0</v>
      </c>
      <c r="F599" s="95">
        <v>0</v>
      </c>
      <c r="G599" s="95">
        <v>0</v>
      </c>
      <c r="H599" s="95">
        <v>0</v>
      </c>
      <c r="I599" s="95">
        <v>0</v>
      </c>
      <c r="J599" s="95">
        <v>0</v>
      </c>
      <c r="K599" s="95">
        <v>0</v>
      </c>
      <c r="L599" s="95">
        <v>0</v>
      </c>
      <c r="M599" s="95">
        <v>0</v>
      </c>
      <c r="N599" s="95">
        <v>0</v>
      </c>
      <c r="O599" s="95">
        <v>3500</v>
      </c>
      <c r="P599" s="95">
        <v>0</v>
      </c>
      <c r="Q599" s="95">
        <v>0</v>
      </c>
      <c r="R599" s="95">
        <v>0</v>
      </c>
      <c r="S599" s="95">
        <v>7437.64</v>
      </c>
      <c r="T599" s="95">
        <v>0</v>
      </c>
      <c r="U599" s="95">
        <v>0</v>
      </c>
      <c r="V599" s="95">
        <v>0</v>
      </c>
      <c r="W599" s="95">
        <v>10500</v>
      </c>
      <c r="X599" s="95">
        <v>0</v>
      </c>
      <c r="Y599" s="95">
        <v>0</v>
      </c>
      <c r="Z599" s="95">
        <v>0</v>
      </c>
      <c r="AA599" s="95">
        <v>0</v>
      </c>
      <c r="AB599" s="95">
        <v>0</v>
      </c>
      <c r="AC599" s="95">
        <v>0</v>
      </c>
      <c r="AD599" s="95">
        <v>0</v>
      </c>
      <c r="AE599" s="95">
        <v>0</v>
      </c>
      <c r="AF599" s="95">
        <v>0</v>
      </c>
      <c r="AG599" s="95">
        <v>0</v>
      </c>
      <c r="AH599" s="95">
        <v>0</v>
      </c>
      <c r="AI599" s="95">
        <v>0</v>
      </c>
      <c r="AJ599" s="95">
        <v>0</v>
      </c>
      <c r="AK599" s="95">
        <v>52500</v>
      </c>
      <c r="AL599" s="95">
        <v>0</v>
      </c>
      <c r="AM599" s="95">
        <v>0</v>
      </c>
      <c r="AN599" s="95">
        <v>0</v>
      </c>
      <c r="AO599" s="95">
        <v>0</v>
      </c>
      <c r="AP599" s="95">
        <v>0</v>
      </c>
      <c r="AQ599" s="95">
        <v>0</v>
      </c>
      <c r="AR599" s="95">
        <v>0</v>
      </c>
      <c r="AS599" s="95">
        <v>0</v>
      </c>
      <c r="AT599" s="95">
        <v>0</v>
      </c>
      <c r="AU599" s="95">
        <v>0</v>
      </c>
      <c r="AV599" s="95">
        <v>0</v>
      </c>
      <c r="AW599" s="95">
        <v>0</v>
      </c>
      <c r="AX599" s="95">
        <v>0</v>
      </c>
      <c r="AY599" s="95">
        <v>0</v>
      </c>
      <c r="AZ599" s="95">
        <v>0</v>
      </c>
      <c r="BA599" s="95">
        <v>10500</v>
      </c>
      <c r="BB599" s="95">
        <v>0</v>
      </c>
      <c r="BC599" s="95">
        <v>27000</v>
      </c>
      <c r="BD599" s="95">
        <v>0</v>
      </c>
      <c r="BE599" s="95">
        <v>0</v>
      </c>
      <c r="BF599" s="95">
        <v>0</v>
      </c>
      <c r="BG599" s="95">
        <v>0</v>
      </c>
      <c r="BH599" s="95">
        <v>0</v>
      </c>
      <c r="BI599" s="95">
        <v>0</v>
      </c>
      <c r="BJ599" s="95">
        <v>0</v>
      </c>
      <c r="BK599" s="95">
        <v>0</v>
      </c>
      <c r="BL599" s="95">
        <v>10500</v>
      </c>
      <c r="BM599" s="95">
        <v>0</v>
      </c>
      <c r="BN599" s="95">
        <v>0</v>
      </c>
      <c r="BO599" s="95">
        <v>0</v>
      </c>
      <c r="BP599" s="95">
        <v>0</v>
      </c>
      <c r="BQ599" s="95">
        <v>0</v>
      </c>
      <c r="BR599" s="95">
        <v>64283.33</v>
      </c>
      <c r="BS599" s="95">
        <v>0</v>
      </c>
      <c r="BT599" s="95">
        <v>0</v>
      </c>
      <c r="BU599" s="95">
        <v>0</v>
      </c>
      <c r="BV599" s="95">
        <v>0</v>
      </c>
      <c r="BW599" s="95">
        <v>0</v>
      </c>
      <c r="BX599" s="95">
        <v>0</v>
      </c>
      <c r="BY599" s="95">
        <v>0</v>
      </c>
      <c r="BZ599" s="95">
        <v>0</v>
      </c>
      <c r="CA599" s="95">
        <v>0</v>
      </c>
      <c r="CB599" s="95">
        <v>0</v>
      </c>
      <c r="CC599" s="95">
        <v>0</v>
      </c>
      <c r="CD599" s="95">
        <v>0</v>
      </c>
      <c r="CE599" s="95">
        <v>0</v>
      </c>
      <c r="CF599" s="95">
        <v>0</v>
      </c>
      <c r="CG599" s="95">
        <v>0</v>
      </c>
      <c r="CH599" s="95">
        <v>0</v>
      </c>
      <c r="CI599" s="95">
        <v>0</v>
      </c>
      <c r="CJ599" s="95">
        <v>0</v>
      </c>
      <c r="CK599" s="95">
        <v>0</v>
      </c>
      <c r="CL599" s="95">
        <v>0</v>
      </c>
      <c r="CM599" s="87" t="s">
        <v>1986</v>
      </c>
      <c r="CN599" s="87" t="s">
        <v>668</v>
      </c>
      <c r="CO599" s="87" t="s">
        <v>1425</v>
      </c>
      <c r="CP599" s="87" t="s">
        <v>2255</v>
      </c>
      <c r="CQ599" s="87" t="s">
        <v>1424</v>
      </c>
      <c r="CR599" s="87" t="s">
        <v>2405</v>
      </c>
      <c r="CS599" s="87">
        <v>18</v>
      </c>
      <c r="CT599" s="87" t="s">
        <v>1430</v>
      </c>
      <c r="CY599" s="87">
        <v>199</v>
      </c>
    </row>
    <row r="600" spans="1:103" ht="13.2" customHeight="1" x14ac:dyDescent="0.25">
      <c r="A600" s="93" t="s">
        <v>1987</v>
      </c>
      <c r="B600" s="94" t="s">
        <v>669</v>
      </c>
      <c r="C600" s="95">
        <v>3493419</v>
      </c>
      <c r="D600" s="95">
        <v>84000</v>
      </c>
      <c r="E600" s="95">
        <v>295100</v>
      </c>
      <c r="F600" s="95">
        <v>256960</v>
      </c>
      <c r="G600" s="95">
        <v>167300</v>
      </c>
      <c r="H600" s="95">
        <v>0</v>
      </c>
      <c r="I600" s="95">
        <v>333040</v>
      </c>
      <c r="J600" s="95">
        <v>485880</v>
      </c>
      <c r="K600" s="95">
        <v>0</v>
      </c>
      <c r="L600" s="95">
        <v>74480</v>
      </c>
      <c r="M600" s="95">
        <v>487560</v>
      </c>
      <c r="N600" s="95">
        <v>106880</v>
      </c>
      <c r="O600" s="95">
        <v>1113480</v>
      </c>
      <c r="P600" s="95">
        <v>220020</v>
      </c>
      <c r="Q600" s="95">
        <v>208965</v>
      </c>
      <c r="R600" s="95">
        <v>125640</v>
      </c>
      <c r="S600" s="95">
        <v>231180</v>
      </c>
      <c r="T600" s="95">
        <v>202145.07</v>
      </c>
      <c r="U600" s="95">
        <v>168480</v>
      </c>
      <c r="V600" s="95">
        <v>165000</v>
      </c>
      <c r="W600" s="95">
        <v>2622425</v>
      </c>
      <c r="X600" s="95">
        <v>107280</v>
      </c>
      <c r="Y600" s="95">
        <v>3480</v>
      </c>
      <c r="Z600" s="95">
        <v>150240</v>
      </c>
      <c r="AA600" s="95">
        <v>148500</v>
      </c>
      <c r="AB600" s="95">
        <v>139440</v>
      </c>
      <c r="AC600" s="95">
        <v>187380</v>
      </c>
      <c r="AD600" s="95">
        <v>602580</v>
      </c>
      <c r="AE600" s="95">
        <v>175020</v>
      </c>
      <c r="AF600" s="95">
        <v>224760</v>
      </c>
      <c r="AG600" s="95">
        <v>237120</v>
      </c>
      <c r="AH600" s="95">
        <v>370320</v>
      </c>
      <c r="AI600" s="95">
        <v>176340</v>
      </c>
      <c r="AJ600" s="95">
        <v>139080</v>
      </c>
      <c r="AK600" s="95">
        <v>6395767.5</v>
      </c>
      <c r="AL600" s="95">
        <v>128620</v>
      </c>
      <c r="AM600" s="95">
        <v>112580</v>
      </c>
      <c r="AN600" s="95">
        <v>0</v>
      </c>
      <c r="AO600" s="95">
        <v>443940</v>
      </c>
      <c r="AP600" s="95">
        <v>142380</v>
      </c>
      <c r="AQ600" s="95">
        <v>105300</v>
      </c>
      <c r="AR600" s="95">
        <v>923300</v>
      </c>
      <c r="AS600" s="95">
        <v>393125</v>
      </c>
      <c r="AT600" s="95">
        <v>0</v>
      </c>
      <c r="AU600" s="95">
        <v>398430</v>
      </c>
      <c r="AV600" s="95">
        <v>121140</v>
      </c>
      <c r="AW600" s="95">
        <v>192335</v>
      </c>
      <c r="AX600" s="95">
        <v>265320</v>
      </c>
      <c r="AY600" s="95">
        <v>104180</v>
      </c>
      <c r="AZ600" s="95">
        <v>109060</v>
      </c>
      <c r="BA600" s="95">
        <v>1573400</v>
      </c>
      <c r="BB600" s="95">
        <v>152396.25</v>
      </c>
      <c r="BC600" s="95">
        <v>0</v>
      </c>
      <c r="BD600" s="95">
        <v>599440</v>
      </c>
      <c r="BE600" s="95">
        <v>70000</v>
      </c>
      <c r="BF600" s="95">
        <v>150000</v>
      </c>
      <c r="BG600" s="95">
        <v>1239120</v>
      </c>
      <c r="BH600" s="95">
        <v>0</v>
      </c>
      <c r="BI600" s="95">
        <v>0</v>
      </c>
      <c r="BJ600" s="95">
        <v>139860</v>
      </c>
      <c r="BK600" s="95">
        <v>142800</v>
      </c>
      <c r="BL600" s="95">
        <v>1886725</v>
      </c>
      <c r="BM600" s="95">
        <v>288960</v>
      </c>
      <c r="BN600" s="95">
        <v>121320</v>
      </c>
      <c r="BO600" s="95">
        <v>452160</v>
      </c>
      <c r="BP600" s="95">
        <v>164820</v>
      </c>
      <c r="BQ600" s="95">
        <v>120960</v>
      </c>
      <c r="BR600" s="121">
        <v>9000000</v>
      </c>
      <c r="BS600" s="95">
        <v>240320</v>
      </c>
      <c r="BT600" s="95">
        <v>332700</v>
      </c>
      <c r="BU600" s="95">
        <v>1072795</v>
      </c>
      <c r="BV600" s="95">
        <v>0</v>
      </c>
      <c r="BW600" s="95">
        <v>153960</v>
      </c>
      <c r="BX600" s="95">
        <v>510000</v>
      </c>
      <c r="BY600" s="95">
        <v>128940</v>
      </c>
      <c r="BZ600" s="95">
        <v>134700</v>
      </c>
      <c r="CA600" s="95">
        <v>90960</v>
      </c>
      <c r="CB600" s="95">
        <v>205560</v>
      </c>
      <c r="CC600" s="95">
        <v>815040</v>
      </c>
      <c r="CD600" s="95">
        <v>308160</v>
      </c>
      <c r="CE600" s="95">
        <v>576000</v>
      </c>
      <c r="CF600" s="95">
        <v>126000</v>
      </c>
      <c r="CG600" s="95">
        <v>90780</v>
      </c>
      <c r="CH600" s="95">
        <v>76800</v>
      </c>
      <c r="CI600" s="95">
        <v>99600</v>
      </c>
      <c r="CJ600" s="95">
        <v>789180</v>
      </c>
      <c r="CK600" s="95">
        <v>73530</v>
      </c>
      <c r="CL600" s="95">
        <v>128160</v>
      </c>
      <c r="CM600" s="87" t="s">
        <v>1987</v>
      </c>
      <c r="CN600" s="87" t="s">
        <v>2222</v>
      </c>
      <c r="CO600" s="87" t="s">
        <v>1427</v>
      </c>
      <c r="CP600" s="87" t="s">
        <v>2256</v>
      </c>
      <c r="CQ600" s="87" t="s">
        <v>1426</v>
      </c>
      <c r="CR600" s="87" t="s">
        <v>2406</v>
      </c>
      <c r="CS600" s="87">
        <v>17</v>
      </c>
      <c r="CT600" s="87" t="s">
        <v>1424</v>
      </c>
      <c r="CV600" s="87" t="s">
        <v>2194</v>
      </c>
      <c r="CY600" s="87">
        <v>200</v>
      </c>
    </row>
    <row r="601" spans="1:103" ht="13.2" customHeight="1" x14ac:dyDescent="0.25">
      <c r="A601" s="93" t="s">
        <v>1988</v>
      </c>
      <c r="B601" s="94" t="s">
        <v>1369</v>
      </c>
      <c r="C601" s="95">
        <v>0</v>
      </c>
      <c r="D601" s="95">
        <v>0</v>
      </c>
      <c r="E601" s="95">
        <v>0</v>
      </c>
      <c r="F601" s="95">
        <v>0</v>
      </c>
      <c r="G601" s="95">
        <v>0</v>
      </c>
      <c r="H601" s="95">
        <v>0</v>
      </c>
      <c r="I601" s="95">
        <v>0</v>
      </c>
      <c r="J601" s="95">
        <v>0</v>
      </c>
      <c r="K601" s="95">
        <v>0</v>
      </c>
      <c r="L601" s="95">
        <v>0</v>
      </c>
      <c r="M601" s="95">
        <v>0</v>
      </c>
      <c r="N601" s="95">
        <v>0</v>
      </c>
      <c r="O601" s="95">
        <v>179730</v>
      </c>
      <c r="P601" s="95">
        <v>0</v>
      </c>
      <c r="Q601" s="95">
        <v>0</v>
      </c>
      <c r="R601" s="95">
        <v>0</v>
      </c>
      <c r="S601" s="95">
        <v>0</v>
      </c>
      <c r="T601" s="95">
        <v>0</v>
      </c>
      <c r="U601" s="95">
        <v>0</v>
      </c>
      <c r="V601" s="95">
        <v>0</v>
      </c>
      <c r="W601" s="95">
        <v>0</v>
      </c>
      <c r="X601" s="95">
        <v>0</v>
      </c>
      <c r="Y601" s="95">
        <v>0</v>
      </c>
      <c r="Z601" s="95">
        <v>0</v>
      </c>
      <c r="AA601" s="95">
        <v>0</v>
      </c>
      <c r="AB601" s="95">
        <v>0</v>
      </c>
      <c r="AC601" s="95">
        <v>0</v>
      </c>
      <c r="AD601" s="95">
        <v>0</v>
      </c>
      <c r="AE601" s="95">
        <v>0</v>
      </c>
      <c r="AF601" s="95">
        <v>0</v>
      </c>
      <c r="AG601" s="95">
        <v>0</v>
      </c>
      <c r="AH601" s="95">
        <v>0</v>
      </c>
      <c r="AI601" s="95">
        <v>0</v>
      </c>
      <c r="AJ601" s="95">
        <v>0</v>
      </c>
      <c r="AK601" s="95">
        <v>0</v>
      </c>
      <c r="AL601" s="95">
        <v>0</v>
      </c>
      <c r="AM601" s="95">
        <v>0</v>
      </c>
      <c r="AN601" s="95">
        <v>0</v>
      </c>
      <c r="AO601" s="95">
        <v>0</v>
      </c>
      <c r="AP601" s="95">
        <v>0</v>
      </c>
      <c r="AQ601" s="95">
        <v>0</v>
      </c>
      <c r="AR601" s="95">
        <v>0</v>
      </c>
      <c r="AS601" s="95">
        <v>0</v>
      </c>
      <c r="AT601" s="95">
        <v>0</v>
      </c>
      <c r="AU601" s="95">
        <v>0</v>
      </c>
      <c r="AV601" s="95">
        <v>0</v>
      </c>
      <c r="AW601" s="95">
        <v>0</v>
      </c>
      <c r="AX601" s="95">
        <v>0</v>
      </c>
      <c r="AY601" s="95">
        <v>0</v>
      </c>
      <c r="AZ601" s="95">
        <v>0</v>
      </c>
      <c r="BA601" s="95">
        <v>0</v>
      </c>
      <c r="BB601" s="95">
        <v>0</v>
      </c>
      <c r="BC601" s="95">
        <v>0</v>
      </c>
      <c r="BD601" s="95">
        <v>0</v>
      </c>
      <c r="BE601" s="95">
        <v>0</v>
      </c>
      <c r="BF601" s="95">
        <v>0</v>
      </c>
      <c r="BG601" s="95">
        <v>0</v>
      </c>
      <c r="BH601" s="95">
        <v>0</v>
      </c>
      <c r="BI601" s="95">
        <v>0</v>
      </c>
      <c r="BJ601" s="95">
        <v>0</v>
      </c>
      <c r="BK601" s="95">
        <v>0</v>
      </c>
      <c r="BL601" s="95">
        <v>0</v>
      </c>
      <c r="BM601" s="95">
        <v>0</v>
      </c>
      <c r="BN601" s="95">
        <v>0</v>
      </c>
      <c r="BO601" s="95">
        <v>0</v>
      </c>
      <c r="BP601" s="95">
        <v>0</v>
      </c>
      <c r="BQ601" s="95">
        <v>0</v>
      </c>
      <c r="BR601" s="95">
        <v>0</v>
      </c>
      <c r="BS601" s="95">
        <v>0</v>
      </c>
      <c r="BT601" s="95">
        <v>0</v>
      </c>
      <c r="BU601" s="95">
        <v>0</v>
      </c>
      <c r="BV601" s="95">
        <v>0</v>
      </c>
      <c r="BW601" s="95">
        <v>0</v>
      </c>
      <c r="BX601" s="95">
        <v>0</v>
      </c>
      <c r="BY601" s="95">
        <v>0</v>
      </c>
      <c r="BZ601" s="95">
        <v>0</v>
      </c>
      <c r="CA601" s="95">
        <v>0</v>
      </c>
      <c r="CB601" s="95">
        <v>0</v>
      </c>
      <c r="CC601" s="95">
        <v>0</v>
      </c>
      <c r="CD601" s="95">
        <v>0</v>
      </c>
      <c r="CE601" s="95">
        <v>0</v>
      </c>
      <c r="CF601" s="95">
        <v>0</v>
      </c>
      <c r="CG601" s="95">
        <v>0</v>
      </c>
      <c r="CH601" s="95">
        <v>0</v>
      </c>
      <c r="CI601" s="95">
        <v>0</v>
      </c>
      <c r="CJ601" s="95">
        <v>0</v>
      </c>
      <c r="CK601" s="95">
        <v>0</v>
      </c>
      <c r="CL601" s="95">
        <v>0</v>
      </c>
      <c r="CM601" s="87" t="s">
        <v>1988</v>
      </c>
      <c r="CN601" s="87" t="s">
        <v>1369</v>
      </c>
      <c r="CO601" s="87" t="s">
        <v>1433</v>
      </c>
      <c r="CP601" s="87" t="s">
        <v>2258</v>
      </c>
      <c r="CQ601" s="87" t="s">
        <v>1432</v>
      </c>
      <c r="CR601" s="87" t="s">
        <v>2410</v>
      </c>
      <c r="CS601" s="87">
        <v>19</v>
      </c>
      <c r="CT601" s="87" t="s">
        <v>1426</v>
      </c>
      <c r="CY601" s="87">
        <v>201</v>
      </c>
    </row>
    <row r="602" spans="1:103" ht="13.2" customHeight="1" x14ac:dyDescent="0.25">
      <c r="A602" s="93" t="s">
        <v>1989</v>
      </c>
      <c r="B602" s="94" t="s">
        <v>1370</v>
      </c>
      <c r="C602" s="95">
        <v>0</v>
      </c>
      <c r="D602" s="95">
        <v>0</v>
      </c>
      <c r="E602" s="95">
        <v>0</v>
      </c>
      <c r="F602" s="95">
        <v>0</v>
      </c>
      <c r="G602" s="95">
        <v>0</v>
      </c>
      <c r="H602" s="95">
        <v>0</v>
      </c>
      <c r="I602" s="95">
        <v>0</v>
      </c>
      <c r="J602" s="95">
        <v>0</v>
      </c>
      <c r="K602" s="95">
        <v>0</v>
      </c>
      <c r="L602" s="95">
        <v>0</v>
      </c>
      <c r="M602" s="95">
        <v>0</v>
      </c>
      <c r="N602" s="95">
        <v>0</v>
      </c>
      <c r="O602" s="95">
        <v>32640</v>
      </c>
      <c r="P602" s="95">
        <v>0</v>
      </c>
      <c r="Q602" s="95">
        <v>0</v>
      </c>
      <c r="R602" s="95">
        <v>0</v>
      </c>
      <c r="S602" s="95">
        <v>0</v>
      </c>
      <c r="T602" s="95">
        <v>0</v>
      </c>
      <c r="U602" s="95">
        <v>0</v>
      </c>
      <c r="V602" s="95">
        <v>0</v>
      </c>
      <c r="W602" s="95">
        <v>0</v>
      </c>
      <c r="X602" s="95">
        <v>0</v>
      </c>
      <c r="Y602" s="95">
        <v>0</v>
      </c>
      <c r="Z602" s="95">
        <v>0</v>
      </c>
      <c r="AA602" s="95">
        <v>0</v>
      </c>
      <c r="AB602" s="95">
        <v>0</v>
      </c>
      <c r="AC602" s="95">
        <v>0</v>
      </c>
      <c r="AD602" s="95">
        <v>0</v>
      </c>
      <c r="AE602" s="95">
        <v>0</v>
      </c>
      <c r="AF602" s="95">
        <v>0</v>
      </c>
      <c r="AG602" s="95">
        <v>0</v>
      </c>
      <c r="AH602" s="95">
        <v>0</v>
      </c>
      <c r="AI602" s="95">
        <v>0</v>
      </c>
      <c r="AJ602" s="95">
        <v>0</v>
      </c>
      <c r="AK602" s="95">
        <v>0</v>
      </c>
      <c r="AL602" s="95">
        <v>0</v>
      </c>
      <c r="AM602" s="95">
        <v>0</v>
      </c>
      <c r="AN602" s="95">
        <v>0</v>
      </c>
      <c r="AO602" s="95">
        <v>0</v>
      </c>
      <c r="AP602" s="95">
        <v>0</v>
      </c>
      <c r="AQ602" s="95">
        <v>0</v>
      </c>
      <c r="AR602" s="95">
        <v>0</v>
      </c>
      <c r="AS602" s="95">
        <v>0</v>
      </c>
      <c r="AT602" s="95">
        <v>0</v>
      </c>
      <c r="AU602" s="95">
        <v>0</v>
      </c>
      <c r="AV602" s="95">
        <v>0</v>
      </c>
      <c r="AW602" s="95">
        <v>0</v>
      </c>
      <c r="AX602" s="95">
        <v>0</v>
      </c>
      <c r="AY602" s="95">
        <v>0</v>
      </c>
      <c r="AZ602" s="95">
        <v>0</v>
      </c>
      <c r="BA602" s="95">
        <v>0</v>
      </c>
      <c r="BB602" s="95">
        <v>0</v>
      </c>
      <c r="BC602" s="95">
        <v>0</v>
      </c>
      <c r="BD602" s="95">
        <v>0</v>
      </c>
      <c r="BE602" s="95">
        <v>0</v>
      </c>
      <c r="BF602" s="95">
        <v>0</v>
      </c>
      <c r="BG602" s="95">
        <v>0</v>
      </c>
      <c r="BH602" s="95">
        <v>0</v>
      </c>
      <c r="BI602" s="95">
        <v>0</v>
      </c>
      <c r="BJ602" s="95">
        <v>0</v>
      </c>
      <c r="BK602" s="95">
        <v>0</v>
      </c>
      <c r="BL602" s="95">
        <v>72297</v>
      </c>
      <c r="BM602" s="95">
        <v>0</v>
      </c>
      <c r="BN602" s="95">
        <v>0</v>
      </c>
      <c r="BO602" s="95">
        <v>0</v>
      </c>
      <c r="BP602" s="95">
        <v>0</v>
      </c>
      <c r="BQ602" s="95">
        <v>0</v>
      </c>
      <c r="BR602" s="95">
        <v>0</v>
      </c>
      <c r="BS602" s="95">
        <v>0</v>
      </c>
      <c r="BT602" s="95">
        <v>0</v>
      </c>
      <c r="BU602" s="95">
        <v>0</v>
      </c>
      <c r="BV602" s="95">
        <v>0</v>
      </c>
      <c r="BW602" s="95">
        <v>0</v>
      </c>
      <c r="BX602" s="95">
        <v>0</v>
      </c>
      <c r="BY602" s="95">
        <v>0</v>
      </c>
      <c r="BZ602" s="95">
        <v>0</v>
      </c>
      <c r="CA602" s="95">
        <v>0</v>
      </c>
      <c r="CB602" s="95">
        <v>0</v>
      </c>
      <c r="CC602" s="95">
        <v>0</v>
      </c>
      <c r="CD602" s="95">
        <v>0</v>
      </c>
      <c r="CE602" s="95">
        <v>0</v>
      </c>
      <c r="CF602" s="95">
        <v>0</v>
      </c>
      <c r="CG602" s="95">
        <v>0</v>
      </c>
      <c r="CH602" s="95">
        <v>0</v>
      </c>
      <c r="CI602" s="95">
        <v>0</v>
      </c>
      <c r="CJ602" s="95">
        <v>0</v>
      </c>
      <c r="CK602" s="95">
        <v>0</v>
      </c>
      <c r="CL602" s="95">
        <v>0</v>
      </c>
      <c r="CM602" s="87" t="s">
        <v>1989</v>
      </c>
      <c r="CN602" s="87" t="s">
        <v>1370</v>
      </c>
      <c r="CO602" s="87" t="s">
        <v>1433</v>
      </c>
      <c r="CP602" s="87" t="s">
        <v>2258</v>
      </c>
      <c r="CQ602" s="87" t="s">
        <v>1432</v>
      </c>
      <c r="CR602" s="87" t="s">
        <v>2410</v>
      </c>
      <c r="CS602" s="87">
        <v>19</v>
      </c>
      <c r="CT602" s="87" t="s">
        <v>1426</v>
      </c>
      <c r="CV602" s="87" t="s">
        <v>2195</v>
      </c>
      <c r="CY602" s="87">
        <v>202</v>
      </c>
    </row>
    <row r="603" spans="1:103" ht="13.2" customHeight="1" x14ac:dyDescent="0.25">
      <c r="A603" s="93" t="s">
        <v>1990</v>
      </c>
      <c r="B603" s="94" t="s">
        <v>1158</v>
      </c>
      <c r="C603" s="95">
        <v>0</v>
      </c>
      <c r="D603" s="95">
        <v>0</v>
      </c>
      <c r="E603" s="95">
        <v>0</v>
      </c>
      <c r="F603" s="95">
        <v>0</v>
      </c>
      <c r="G603" s="95">
        <v>0</v>
      </c>
      <c r="H603" s="95">
        <v>0</v>
      </c>
      <c r="I603" s="95">
        <v>0</v>
      </c>
      <c r="J603" s="95">
        <v>0</v>
      </c>
      <c r="K603" s="95">
        <v>0</v>
      </c>
      <c r="L603" s="95">
        <v>0</v>
      </c>
      <c r="M603" s="95">
        <v>0</v>
      </c>
      <c r="N603" s="95">
        <v>0</v>
      </c>
      <c r="O603" s="95">
        <v>0</v>
      </c>
      <c r="P603" s="95">
        <v>0</v>
      </c>
      <c r="Q603" s="95">
        <v>0</v>
      </c>
      <c r="R603" s="95">
        <v>0</v>
      </c>
      <c r="S603" s="95">
        <v>0</v>
      </c>
      <c r="T603" s="95">
        <v>0</v>
      </c>
      <c r="U603" s="95">
        <v>0</v>
      </c>
      <c r="V603" s="95">
        <v>0</v>
      </c>
      <c r="W603" s="95">
        <v>0</v>
      </c>
      <c r="X603" s="95">
        <v>0</v>
      </c>
      <c r="Y603" s="95">
        <v>0</v>
      </c>
      <c r="Z603" s="95">
        <v>0</v>
      </c>
      <c r="AA603" s="95">
        <v>0</v>
      </c>
      <c r="AB603" s="95">
        <v>0</v>
      </c>
      <c r="AC603" s="95">
        <v>0</v>
      </c>
      <c r="AD603" s="95">
        <v>0</v>
      </c>
      <c r="AE603" s="95">
        <v>0</v>
      </c>
      <c r="AF603" s="95">
        <v>0</v>
      </c>
      <c r="AG603" s="95">
        <v>0</v>
      </c>
      <c r="AH603" s="95">
        <v>0</v>
      </c>
      <c r="AI603" s="95">
        <v>0</v>
      </c>
      <c r="AJ603" s="95">
        <v>0</v>
      </c>
      <c r="AK603" s="95">
        <v>0</v>
      </c>
      <c r="AL603" s="95">
        <v>0</v>
      </c>
      <c r="AM603" s="95">
        <v>0</v>
      </c>
      <c r="AN603" s="95">
        <v>0</v>
      </c>
      <c r="AO603" s="95">
        <v>0</v>
      </c>
      <c r="AP603" s="95">
        <v>0</v>
      </c>
      <c r="AQ603" s="95">
        <v>0</v>
      </c>
      <c r="AR603" s="95">
        <v>0</v>
      </c>
      <c r="AS603" s="95">
        <v>0</v>
      </c>
      <c r="AT603" s="95">
        <v>0</v>
      </c>
      <c r="AU603" s="95">
        <v>0</v>
      </c>
      <c r="AV603" s="95">
        <v>0</v>
      </c>
      <c r="AW603" s="95">
        <v>0</v>
      </c>
      <c r="AX603" s="95">
        <v>0</v>
      </c>
      <c r="AY603" s="95">
        <v>0</v>
      </c>
      <c r="AZ603" s="95">
        <v>0</v>
      </c>
      <c r="BA603" s="95">
        <v>0</v>
      </c>
      <c r="BB603" s="95">
        <v>0</v>
      </c>
      <c r="BC603" s="95">
        <v>0</v>
      </c>
      <c r="BD603" s="95">
        <v>0</v>
      </c>
      <c r="BE603" s="95">
        <v>0</v>
      </c>
      <c r="BF603" s="95">
        <v>0</v>
      </c>
      <c r="BG603" s="95">
        <v>0</v>
      </c>
      <c r="BH603" s="95">
        <v>0</v>
      </c>
      <c r="BI603" s="95">
        <v>0</v>
      </c>
      <c r="BJ603" s="95">
        <v>0</v>
      </c>
      <c r="BK603" s="95">
        <v>0</v>
      </c>
      <c r="BL603" s="95">
        <v>0</v>
      </c>
      <c r="BM603" s="95">
        <v>0</v>
      </c>
      <c r="BN603" s="95">
        <v>0</v>
      </c>
      <c r="BO603" s="95">
        <v>0</v>
      </c>
      <c r="BP603" s="95">
        <v>0</v>
      </c>
      <c r="BQ603" s="95">
        <v>0</v>
      </c>
      <c r="BR603" s="95">
        <v>0</v>
      </c>
      <c r="BS603" s="95">
        <v>0</v>
      </c>
      <c r="BT603" s="95">
        <v>0</v>
      </c>
      <c r="BU603" s="95">
        <v>0</v>
      </c>
      <c r="BV603" s="95">
        <v>0</v>
      </c>
      <c r="BW603" s="95">
        <v>0</v>
      </c>
      <c r="BX603" s="95">
        <v>0</v>
      </c>
      <c r="BY603" s="95">
        <v>0</v>
      </c>
      <c r="BZ603" s="95">
        <v>0</v>
      </c>
      <c r="CA603" s="95">
        <v>0</v>
      </c>
      <c r="CB603" s="95">
        <v>0</v>
      </c>
      <c r="CC603" s="95">
        <v>0</v>
      </c>
      <c r="CD603" s="95">
        <v>0</v>
      </c>
      <c r="CE603" s="95">
        <v>0</v>
      </c>
      <c r="CF603" s="95">
        <v>0</v>
      </c>
      <c r="CG603" s="95">
        <v>0</v>
      </c>
      <c r="CH603" s="95">
        <v>0</v>
      </c>
      <c r="CI603" s="95">
        <v>0</v>
      </c>
      <c r="CJ603" s="95">
        <v>0</v>
      </c>
      <c r="CK603" s="95">
        <v>0</v>
      </c>
      <c r="CL603" s="95">
        <v>0</v>
      </c>
      <c r="CM603" s="87" t="s">
        <v>1990</v>
      </c>
      <c r="CN603" s="87" t="s">
        <v>1158</v>
      </c>
      <c r="CO603" s="87" t="s">
        <v>1433</v>
      </c>
      <c r="CP603" s="87" t="s">
        <v>2258</v>
      </c>
      <c r="CQ603" s="87" t="s">
        <v>1432</v>
      </c>
      <c r="CR603" s="87" t="s">
        <v>2410</v>
      </c>
      <c r="CS603" s="87">
        <v>19</v>
      </c>
      <c r="CT603" s="87" t="s">
        <v>1435</v>
      </c>
      <c r="CY603" s="87">
        <v>203</v>
      </c>
    </row>
    <row r="604" spans="1:103" ht="13.2" customHeight="1" x14ac:dyDescent="0.25">
      <c r="A604" s="93" t="s">
        <v>1991</v>
      </c>
      <c r="B604" s="94" t="s">
        <v>670</v>
      </c>
      <c r="C604" s="95">
        <v>1073869</v>
      </c>
      <c r="D604" s="95">
        <v>148712.4</v>
      </c>
      <c r="E604" s="95">
        <v>164002.4</v>
      </c>
      <c r="F604" s="95">
        <v>182639.4</v>
      </c>
      <c r="G604" s="95">
        <v>111942.76</v>
      </c>
      <c r="H604" s="95">
        <v>168309.27</v>
      </c>
      <c r="I604" s="95">
        <v>244422.59</v>
      </c>
      <c r="J604" s="95">
        <v>234453.8</v>
      </c>
      <c r="K604" s="95">
        <v>144535.79999999999</v>
      </c>
      <c r="L604" s="95">
        <v>147393.06</v>
      </c>
      <c r="M604" s="95">
        <v>338703.72</v>
      </c>
      <c r="N604" s="95">
        <v>43192.800000000003</v>
      </c>
      <c r="O604" s="95">
        <v>538067.28</v>
      </c>
      <c r="P604" s="95">
        <v>131196.20000000001</v>
      </c>
      <c r="Q604" s="95">
        <v>142059.25</v>
      </c>
      <c r="R604" s="95">
        <v>250471.82</v>
      </c>
      <c r="S604" s="95">
        <v>157965.79999999999</v>
      </c>
      <c r="T604" s="95">
        <v>121590.2</v>
      </c>
      <c r="U604" s="95">
        <v>132671.44</v>
      </c>
      <c r="V604" s="95">
        <v>76723.710000000006</v>
      </c>
      <c r="W604" s="95">
        <v>1226964.49</v>
      </c>
      <c r="X604" s="95">
        <v>101409</v>
      </c>
      <c r="Y604" s="95">
        <v>160886.79999999999</v>
      </c>
      <c r="Z604" s="95">
        <v>124135.2</v>
      </c>
      <c r="AA604" s="95">
        <v>69959.399999999994</v>
      </c>
      <c r="AB604" s="95">
        <v>82323</v>
      </c>
      <c r="AC604" s="95">
        <v>79747.8</v>
      </c>
      <c r="AD604" s="95">
        <v>295756</v>
      </c>
      <c r="AE604" s="95">
        <v>114801</v>
      </c>
      <c r="AF604" s="95">
        <v>112998.8</v>
      </c>
      <c r="AG604" s="95">
        <v>142094</v>
      </c>
      <c r="AH604" s="95">
        <v>215628.6</v>
      </c>
      <c r="AI604" s="95">
        <v>103687.6</v>
      </c>
      <c r="AJ604" s="95">
        <v>63549.599999999999</v>
      </c>
      <c r="AK604" s="95">
        <v>2103263.83</v>
      </c>
      <c r="AL604" s="95">
        <v>155935.72</v>
      </c>
      <c r="AM604" s="95">
        <v>121358.59</v>
      </c>
      <c r="AN604" s="95">
        <v>234563.5</v>
      </c>
      <c r="AO604" s="95">
        <v>238386.04</v>
      </c>
      <c r="AP604" s="95">
        <v>134042.20000000001</v>
      </c>
      <c r="AQ604" s="95">
        <v>77922.8</v>
      </c>
      <c r="AR604" s="95">
        <v>447257.16</v>
      </c>
      <c r="AS604" s="95">
        <v>131810.94</v>
      </c>
      <c r="AT604" s="95">
        <v>200657.77</v>
      </c>
      <c r="AU604" s="95">
        <v>200981.6</v>
      </c>
      <c r="AV604" s="95">
        <v>115347.6</v>
      </c>
      <c r="AW604" s="95">
        <v>90713.4</v>
      </c>
      <c r="AX604" s="95">
        <v>183659.46</v>
      </c>
      <c r="AY604" s="95">
        <v>104662.11</v>
      </c>
      <c r="AZ604" s="95">
        <v>126903.79</v>
      </c>
      <c r="BA604" s="95">
        <v>593897.71</v>
      </c>
      <c r="BB604" s="95">
        <v>131354.20000000001</v>
      </c>
      <c r="BC604" s="95">
        <v>1210919.57</v>
      </c>
      <c r="BD604" s="95">
        <v>346767.8</v>
      </c>
      <c r="BE604" s="95">
        <v>124213.94</v>
      </c>
      <c r="BF604" s="95">
        <v>124231.36</v>
      </c>
      <c r="BG604" s="95">
        <v>656943.87</v>
      </c>
      <c r="BH604" s="95">
        <v>95401.8</v>
      </c>
      <c r="BI604" s="95">
        <v>68046</v>
      </c>
      <c r="BJ604" s="95">
        <v>85580.65</v>
      </c>
      <c r="BK604" s="95">
        <v>71576.23</v>
      </c>
      <c r="BL604" s="95">
        <v>885721.04</v>
      </c>
      <c r="BM604" s="95">
        <v>230170.8</v>
      </c>
      <c r="BN604" s="95">
        <v>181215.6</v>
      </c>
      <c r="BO604" s="95">
        <v>267321.59999999998</v>
      </c>
      <c r="BP604" s="95">
        <v>181466.4</v>
      </c>
      <c r="BQ604" s="95">
        <v>127303.2</v>
      </c>
      <c r="BR604" s="95">
        <v>3072695.83</v>
      </c>
      <c r="BS604" s="95">
        <v>204874.71</v>
      </c>
      <c r="BT604" s="95">
        <v>188756.8</v>
      </c>
      <c r="BU604" s="95">
        <v>602467.82999999996</v>
      </c>
      <c r="BV604" s="95">
        <v>60340.6</v>
      </c>
      <c r="BW604" s="95">
        <v>150444.73000000001</v>
      </c>
      <c r="BX604" s="95">
        <v>361958.2</v>
      </c>
      <c r="BY604" s="95">
        <v>129516.9</v>
      </c>
      <c r="BZ604" s="95">
        <v>114744.25</v>
      </c>
      <c r="CA604" s="95">
        <v>165593.29999999999</v>
      </c>
      <c r="CB604" s="95">
        <v>217054.77</v>
      </c>
      <c r="CC604" s="95">
        <v>332140.2</v>
      </c>
      <c r="CD604" s="95">
        <v>220327.63</v>
      </c>
      <c r="CE604" s="95">
        <v>276523.89</v>
      </c>
      <c r="CF604" s="95">
        <v>89773.87</v>
      </c>
      <c r="CG604" s="95">
        <v>97315.8</v>
      </c>
      <c r="CH604" s="95">
        <v>81127.8</v>
      </c>
      <c r="CI604" s="95">
        <v>111746.32</v>
      </c>
      <c r="CJ604" s="95">
        <v>360003.24</v>
      </c>
      <c r="CK604" s="95">
        <v>53943.44</v>
      </c>
      <c r="CL604" s="95">
        <v>59343.02</v>
      </c>
      <c r="CM604" s="87" t="s">
        <v>1991</v>
      </c>
      <c r="CN604" s="87" t="s">
        <v>670</v>
      </c>
      <c r="CO604" s="87" t="s">
        <v>1433</v>
      </c>
      <c r="CP604" s="87" t="s">
        <v>2258</v>
      </c>
      <c r="CQ604" s="87" t="s">
        <v>1432</v>
      </c>
      <c r="CR604" s="87" t="s">
        <v>2410</v>
      </c>
      <c r="CS604" s="87">
        <v>19</v>
      </c>
      <c r="CT604" s="87" t="s">
        <v>1435</v>
      </c>
      <c r="CY604" s="87">
        <v>204</v>
      </c>
    </row>
    <row r="605" spans="1:103" ht="13.2" customHeight="1" x14ac:dyDescent="0.25">
      <c r="A605" s="93" t="s">
        <v>1992</v>
      </c>
      <c r="B605" s="94" t="s">
        <v>671</v>
      </c>
      <c r="C605" s="95">
        <v>1610803.5</v>
      </c>
      <c r="D605" s="95">
        <v>223068.6</v>
      </c>
      <c r="E605" s="95">
        <v>246003.6</v>
      </c>
      <c r="F605" s="95">
        <v>273959.09999999998</v>
      </c>
      <c r="G605" s="95">
        <v>167914.14</v>
      </c>
      <c r="H605" s="95">
        <v>252463.91</v>
      </c>
      <c r="I605" s="95">
        <v>366633.88</v>
      </c>
      <c r="J605" s="95">
        <v>351680.7</v>
      </c>
      <c r="K605" s="95">
        <v>216803.7</v>
      </c>
      <c r="L605" s="95">
        <v>221090.49</v>
      </c>
      <c r="M605" s="95">
        <v>508055.58</v>
      </c>
      <c r="N605" s="95">
        <v>55789.2</v>
      </c>
      <c r="O605" s="95">
        <v>807100.92</v>
      </c>
      <c r="P605" s="95">
        <v>196794.3</v>
      </c>
      <c r="Q605" s="95">
        <v>213088.87</v>
      </c>
      <c r="R605" s="95">
        <v>375707.73</v>
      </c>
      <c r="S605" s="95">
        <v>236948.71</v>
      </c>
      <c r="T605" s="95">
        <v>182385.3</v>
      </c>
      <c r="U605" s="95">
        <v>199007.16</v>
      </c>
      <c r="V605" s="95">
        <v>115085.56</v>
      </c>
      <c r="W605" s="95">
        <v>1840446.73</v>
      </c>
      <c r="X605" s="95">
        <v>152113.5</v>
      </c>
      <c r="Y605" s="95">
        <v>241330.2</v>
      </c>
      <c r="Z605" s="95">
        <v>186202.8</v>
      </c>
      <c r="AA605" s="95">
        <v>104939.1</v>
      </c>
      <c r="AB605" s="95">
        <v>123484.5</v>
      </c>
      <c r="AC605" s="95">
        <v>119621.7</v>
      </c>
      <c r="AD605" s="95">
        <v>443634</v>
      </c>
      <c r="AE605" s="95">
        <v>172201.5</v>
      </c>
      <c r="AF605" s="95">
        <v>169498.2</v>
      </c>
      <c r="AG605" s="95">
        <v>213141</v>
      </c>
      <c r="AH605" s="95">
        <v>323442.90000000002</v>
      </c>
      <c r="AI605" s="95">
        <v>155531.4</v>
      </c>
      <c r="AJ605" s="95">
        <v>95324.4</v>
      </c>
      <c r="AK605" s="95">
        <v>3154895.74</v>
      </c>
      <c r="AL605" s="95">
        <v>233914.57</v>
      </c>
      <c r="AM605" s="95">
        <v>182038.39</v>
      </c>
      <c r="AN605" s="95">
        <v>351845.25</v>
      </c>
      <c r="AO605" s="95">
        <v>357579.06</v>
      </c>
      <c r="AP605" s="95">
        <v>201063.3</v>
      </c>
      <c r="AQ605" s="95">
        <v>116884.2</v>
      </c>
      <c r="AR605" s="95">
        <v>670885.75</v>
      </c>
      <c r="AS605" s="95">
        <v>197716.41</v>
      </c>
      <c r="AT605" s="95">
        <v>300986.64</v>
      </c>
      <c r="AU605" s="95">
        <v>429905.4</v>
      </c>
      <c r="AV605" s="95">
        <v>173021.4</v>
      </c>
      <c r="AW605" s="95">
        <v>136070.09</v>
      </c>
      <c r="AX605" s="95">
        <v>275489.2</v>
      </c>
      <c r="AY605" s="95">
        <v>156993.16</v>
      </c>
      <c r="AZ605" s="95">
        <v>190355.69</v>
      </c>
      <c r="BA605" s="95">
        <v>890846.57</v>
      </c>
      <c r="BB605" s="95">
        <v>196477.29</v>
      </c>
      <c r="BC605" s="95">
        <v>1816379.35</v>
      </c>
      <c r="BD605" s="95">
        <v>478848.3</v>
      </c>
      <c r="BE605" s="95">
        <v>186320.91</v>
      </c>
      <c r="BF605" s="95">
        <v>186347.04</v>
      </c>
      <c r="BG605" s="95">
        <v>985415.81</v>
      </c>
      <c r="BH605" s="95">
        <v>174829.3</v>
      </c>
      <c r="BI605" s="95">
        <v>102069</v>
      </c>
      <c r="BJ605" s="95">
        <v>128370.98</v>
      </c>
      <c r="BK605" s="95">
        <v>107364.35</v>
      </c>
      <c r="BL605" s="95">
        <v>1328581.55</v>
      </c>
      <c r="BM605" s="95">
        <v>345256.2</v>
      </c>
      <c r="BN605" s="95">
        <v>271823.40000000002</v>
      </c>
      <c r="BO605" s="95">
        <v>400982.4</v>
      </c>
      <c r="BP605" s="95">
        <v>272199.59999999998</v>
      </c>
      <c r="BQ605" s="95">
        <v>190954.8</v>
      </c>
      <c r="BR605" s="95">
        <v>4609043.76</v>
      </c>
      <c r="BS605" s="95">
        <v>307492.07</v>
      </c>
      <c r="BT605" s="95">
        <v>283135.2</v>
      </c>
      <c r="BU605" s="95">
        <v>903700.45</v>
      </c>
      <c r="BV605" s="95">
        <v>90510.9</v>
      </c>
      <c r="BW605" s="95">
        <v>225667.1</v>
      </c>
      <c r="BX605" s="95">
        <v>542937.30000000005</v>
      </c>
      <c r="BY605" s="95">
        <v>194275.35</v>
      </c>
      <c r="BZ605" s="95">
        <v>172116.38</v>
      </c>
      <c r="CA605" s="95">
        <v>248389.95</v>
      </c>
      <c r="CB605" s="95">
        <v>325582.17</v>
      </c>
      <c r="CC605" s="95">
        <v>498210.3</v>
      </c>
      <c r="CD605" s="95">
        <v>330491.45</v>
      </c>
      <c r="CE605" s="95">
        <v>414785.83</v>
      </c>
      <c r="CF605" s="95">
        <v>134660.79999999999</v>
      </c>
      <c r="CG605" s="95">
        <v>145973.70000000001</v>
      </c>
      <c r="CH605" s="95">
        <v>121691.7</v>
      </c>
      <c r="CI605" s="95">
        <v>167619.47</v>
      </c>
      <c r="CJ605" s="95">
        <v>540004.99</v>
      </c>
      <c r="CK605" s="95">
        <v>80915.16</v>
      </c>
      <c r="CL605" s="95">
        <v>89014.54</v>
      </c>
      <c r="CM605" s="87" t="s">
        <v>1992</v>
      </c>
      <c r="CN605" s="87" t="s">
        <v>671</v>
      </c>
      <c r="CO605" s="87" t="s">
        <v>1433</v>
      </c>
      <c r="CP605" s="87" t="s">
        <v>2258</v>
      </c>
      <c r="CQ605" s="87" t="s">
        <v>1432</v>
      </c>
      <c r="CR605" s="87" t="s">
        <v>2410</v>
      </c>
      <c r="CS605" s="87">
        <v>19</v>
      </c>
      <c r="CT605" s="87" t="s">
        <v>1435</v>
      </c>
      <c r="CY605" s="87">
        <v>205</v>
      </c>
    </row>
    <row r="606" spans="1:103" ht="13.2" customHeight="1" x14ac:dyDescent="0.25">
      <c r="A606" s="93" t="s">
        <v>1993</v>
      </c>
      <c r="B606" s="94" t="s">
        <v>672</v>
      </c>
      <c r="C606" s="95">
        <v>25134.799999999999</v>
      </c>
      <c r="D606" s="95">
        <v>7524</v>
      </c>
      <c r="E606" s="95">
        <v>24158.7</v>
      </c>
      <c r="F606" s="95">
        <v>13536.72</v>
      </c>
      <c r="G606" s="95">
        <v>8100</v>
      </c>
      <c r="H606" s="95">
        <v>10140.299999999999</v>
      </c>
      <c r="I606" s="95">
        <v>18988.2</v>
      </c>
      <c r="J606" s="95">
        <v>25997.4</v>
      </c>
      <c r="K606" s="95">
        <v>18295.2</v>
      </c>
      <c r="L606" s="95">
        <v>23283.9</v>
      </c>
      <c r="M606" s="95">
        <v>10064.700000000001</v>
      </c>
      <c r="N606" s="95">
        <v>0</v>
      </c>
      <c r="O606" s="95">
        <v>18309.599999999999</v>
      </c>
      <c r="P606" s="95">
        <v>16279.4</v>
      </c>
      <c r="Q606" s="95">
        <v>11530.2</v>
      </c>
      <c r="R606" s="95">
        <v>13706.6</v>
      </c>
      <c r="S606" s="95">
        <v>12542.4</v>
      </c>
      <c r="T606" s="95">
        <v>19544.400000000001</v>
      </c>
      <c r="U606" s="95">
        <v>21873.599999999999</v>
      </c>
      <c r="V606" s="95">
        <v>16906.5</v>
      </c>
      <c r="W606" s="95">
        <v>46240.7</v>
      </c>
      <c r="X606" s="95">
        <v>11082.6</v>
      </c>
      <c r="Y606" s="95">
        <v>2100.6</v>
      </c>
      <c r="Z606" s="95">
        <v>19300.5</v>
      </c>
      <c r="AA606" s="95">
        <v>5291.1</v>
      </c>
      <c r="AB606" s="95">
        <v>16206.3</v>
      </c>
      <c r="AC606" s="95">
        <v>15558.3</v>
      </c>
      <c r="AD606" s="95">
        <v>38743.74</v>
      </c>
      <c r="AE606" s="95">
        <v>7470.9</v>
      </c>
      <c r="AF606" s="95">
        <v>10934.1</v>
      </c>
      <c r="AG606" s="95">
        <v>13445.1</v>
      </c>
      <c r="AH606" s="95">
        <v>12330.9</v>
      </c>
      <c r="AI606" s="95">
        <v>17122.5</v>
      </c>
      <c r="AJ606" s="95">
        <v>0</v>
      </c>
      <c r="AK606" s="95">
        <v>51899.3</v>
      </c>
      <c r="AL606" s="95">
        <v>12753.9</v>
      </c>
      <c r="AM606" s="95">
        <v>16734.599999999999</v>
      </c>
      <c r="AN606" s="95">
        <v>10783.8</v>
      </c>
      <c r="AO606" s="95">
        <v>7974.9</v>
      </c>
      <c r="AP606" s="95">
        <v>13232.7</v>
      </c>
      <c r="AQ606" s="95">
        <v>12373.2</v>
      </c>
      <c r="AR606" s="95">
        <v>8240</v>
      </c>
      <c r="AS606" s="95">
        <v>20664.900000000001</v>
      </c>
      <c r="AT606" s="95">
        <v>7512.3</v>
      </c>
      <c r="AU606" s="95">
        <v>17506.8</v>
      </c>
      <c r="AV606" s="95">
        <v>17120.7</v>
      </c>
      <c r="AW606" s="95">
        <v>15816.6</v>
      </c>
      <c r="AX606" s="95">
        <v>25099.200000000001</v>
      </c>
      <c r="AY606" s="95">
        <v>17788.5</v>
      </c>
      <c r="AZ606" s="95">
        <v>7457.4</v>
      </c>
      <c r="BA606" s="95">
        <v>13254.3</v>
      </c>
      <c r="BB606" s="95">
        <v>0</v>
      </c>
      <c r="BC606" s="95">
        <v>72693</v>
      </c>
      <c r="BD606" s="95">
        <v>22086.3</v>
      </c>
      <c r="BE606" s="95">
        <v>15084.9</v>
      </c>
      <c r="BF606" s="95">
        <v>12322.8</v>
      </c>
      <c r="BG606" s="95">
        <v>26145.9</v>
      </c>
      <c r="BH606" s="95">
        <v>0</v>
      </c>
      <c r="BI606" s="95">
        <v>0</v>
      </c>
      <c r="BJ606" s="95">
        <v>0</v>
      </c>
      <c r="BK606" s="95">
        <v>0</v>
      </c>
      <c r="BL606" s="95">
        <v>52542.18</v>
      </c>
      <c r="BM606" s="95">
        <v>13962</v>
      </c>
      <c r="BN606" s="95">
        <v>12233.07</v>
      </c>
      <c r="BO606" s="95">
        <v>8662.2000000000007</v>
      </c>
      <c r="BP606" s="95">
        <v>12325.5</v>
      </c>
      <c r="BQ606" s="95">
        <v>0</v>
      </c>
      <c r="BR606" s="121">
        <v>75484.800000000003</v>
      </c>
      <c r="BS606" s="95">
        <v>10834.2</v>
      </c>
      <c r="BT606" s="95">
        <v>11331.9</v>
      </c>
      <c r="BU606" s="121">
        <v>18038.7</v>
      </c>
      <c r="BV606" s="95">
        <v>0</v>
      </c>
      <c r="BW606" s="95">
        <v>15075.9</v>
      </c>
      <c r="BX606" s="95">
        <v>10481.4</v>
      </c>
      <c r="BY606" s="95">
        <v>18053.099999999999</v>
      </c>
      <c r="BZ606" s="95">
        <v>5230.8599999999997</v>
      </c>
      <c r="CA606" s="95">
        <v>14795.1</v>
      </c>
      <c r="CB606" s="95">
        <v>13551.3</v>
      </c>
      <c r="CC606" s="95">
        <v>0</v>
      </c>
      <c r="CD606" s="95">
        <v>21176.1</v>
      </c>
      <c r="CE606" s="95">
        <v>2570.4</v>
      </c>
      <c r="CF606" s="95">
        <v>16285.6</v>
      </c>
      <c r="CG606" s="95">
        <v>10802.7</v>
      </c>
      <c r="CH606" s="95">
        <v>5241.6000000000004</v>
      </c>
      <c r="CI606" s="95">
        <v>2133.9</v>
      </c>
      <c r="CJ606" s="95">
        <v>9706.5</v>
      </c>
      <c r="CK606" s="95">
        <v>0</v>
      </c>
      <c r="CL606" s="95">
        <v>0</v>
      </c>
      <c r="CM606" s="87" t="s">
        <v>1993</v>
      </c>
      <c r="CN606" s="87" t="s">
        <v>672</v>
      </c>
      <c r="CO606" s="87" t="s">
        <v>1433</v>
      </c>
      <c r="CP606" s="87" t="s">
        <v>2258</v>
      </c>
      <c r="CQ606" s="87" t="s">
        <v>1432</v>
      </c>
      <c r="CR606" s="87" t="s">
        <v>2410</v>
      </c>
      <c r="CS606" s="87">
        <v>20</v>
      </c>
      <c r="CT606" s="87" t="s">
        <v>1432</v>
      </c>
      <c r="CY606" s="87">
        <v>206</v>
      </c>
    </row>
    <row r="607" spans="1:103" ht="13.2" customHeight="1" x14ac:dyDescent="0.25">
      <c r="A607" s="93" t="s">
        <v>1994</v>
      </c>
      <c r="B607" s="94" t="s">
        <v>1272</v>
      </c>
      <c r="C607" s="95">
        <v>68000</v>
      </c>
      <c r="D607" s="95">
        <v>2700</v>
      </c>
      <c r="E607" s="95">
        <v>5334</v>
      </c>
      <c r="F607" s="95">
        <v>5292</v>
      </c>
      <c r="G607" s="95">
        <v>4033</v>
      </c>
      <c r="H607" s="95">
        <v>5389</v>
      </c>
      <c r="I607" s="95">
        <v>5400</v>
      </c>
      <c r="J607" s="95">
        <v>6642</v>
      </c>
      <c r="K607" s="95">
        <v>5400</v>
      </c>
      <c r="L607" s="95">
        <v>1350</v>
      </c>
      <c r="M607" s="95">
        <v>6642</v>
      </c>
      <c r="N607" s="95">
        <v>5138</v>
      </c>
      <c r="O607" s="95">
        <v>22950</v>
      </c>
      <c r="P607" s="95">
        <v>2700</v>
      </c>
      <c r="Q607" s="95">
        <v>6642</v>
      </c>
      <c r="R607" s="95">
        <v>5400</v>
      </c>
      <c r="S607" s="95">
        <v>6750</v>
      </c>
      <c r="T607" s="95">
        <v>5713</v>
      </c>
      <c r="U607" s="95">
        <v>6750</v>
      </c>
      <c r="V607" s="95">
        <v>2250</v>
      </c>
      <c r="W607" s="95">
        <v>56951</v>
      </c>
      <c r="X607" s="95">
        <v>4050</v>
      </c>
      <c r="Y607" s="95">
        <v>1350</v>
      </c>
      <c r="Z607" s="95">
        <v>2700</v>
      </c>
      <c r="AA607" s="95">
        <v>5400</v>
      </c>
      <c r="AB607" s="95">
        <v>4050</v>
      </c>
      <c r="AC607" s="95">
        <v>1950</v>
      </c>
      <c r="AD607" s="95">
        <v>3996</v>
      </c>
      <c r="AE607" s="95">
        <v>5400</v>
      </c>
      <c r="AF607" s="95">
        <v>6750</v>
      </c>
      <c r="AG607" s="95">
        <v>5400</v>
      </c>
      <c r="AH607" s="95">
        <v>4050</v>
      </c>
      <c r="AI607" s="95">
        <v>6750</v>
      </c>
      <c r="AJ607" s="95">
        <v>1350</v>
      </c>
      <c r="AK607" s="95">
        <v>47313</v>
      </c>
      <c r="AL607" s="95">
        <v>0</v>
      </c>
      <c r="AM607" s="95">
        <v>0</v>
      </c>
      <c r="AN607" s="95">
        <v>9000</v>
      </c>
      <c r="AO607" s="95">
        <v>0</v>
      </c>
      <c r="AP607" s="95">
        <v>0</v>
      </c>
      <c r="AQ607" s="95">
        <v>3600</v>
      </c>
      <c r="AR607" s="95">
        <v>10037</v>
      </c>
      <c r="AS607" s="95">
        <v>2700</v>
      </c>
      <c r="AT607" s="95">
        <v>5400</v>
      </c>
      <c r="AU607" s="95">
        <v>0</v>
      </c>
      <c r="AV607" s="95">
        <v>0</v>
      </c>
      <c r="AW607" s="95">
        <v>0</v>
      </c>
      <c r="AX607" s="95">
        <v>0</v>
      </c>
      <c r="AY607" s="95">
        <v>2700</v>
      </c>
      <c r="AZ607" s="95">
        <v>0</v>
      </c>
      <c r="BA607" s="95">
        <v>19350</v>
      </c>
      <c r="BB607" s="95">
        <v>0</v>
      </c>
      <c r="BC607" s="95">
        <v>47136</v>
      </c>
      <c r="BD607" s="95">
        <v>13500</v>
      </c>
      <c r="BE607" s="95">
        <v>4050</v>
      </c>
      <c r="BF607" s="95">
        <v>6750</v>
      </c>
      <c r="BG607" s="95">
        <v>5292</v>
      </c>
      <c r="BH607" s="95">
        <v>4050</v>
      </c>
      <c r="BI607" s="95">
        <v>1350</v>
      </c>
      <c r="BJ607" s="95">
        <v>1350</v>
      </c>
      <c r="BK607" s="95">
        <v>1350</v>
      </c>
      <c r="BL607" s="95">
        <v>37800</v>
      </c>
      <c r="BM607" s="95">
        <v>8100</v>
      </c>
      <c r="BN607" s="95">
        <v>4050</v>
      </c>
      <c r="BO607" s="95">
        <v>0</v>
      </c>
      <c r="BP607" s="95">
        <v>4050</v>
      </c>
      <c r="BQ607" s="95">
        <v>8100</v>
      </c>
      <c r="BR607" s="95">
        <v>99724</v>
      </c>
      <c r="BS607" s="95">
        <v>2550</v>
      </c>
      <c r="BT607" s="95">
        <v>2700</v>
      </c>
      <c r="BU607" s="95">
        <v>20205</v>
      </c>
      <c r="BV607" s="95">
        <v>5400</v>
      </c>
      <c r="BW607" s="95">
        <v>0</v>
      </c>
      <c r="BX607" s="95">
        <v>9450</v>
      </c>
      <c r="BY607" s="95">
        <v>2700</v>
      </c>
      <c r="BZ607" s="95">
        <v>4050</v>
      </c>
      <c r="CA607" s="95">
        <v>1350</v>
      </c>
      <c r="CB607" s="95">
        <v>1350</v>
      </c>
      <c r="CC607" s="95">
        <v>5400</v>
      </c>
      <c r="CD607" s="95">
        <v>5400</v>
      </c>
      <c r="CE607" s="95">
        <v>3514</v>
      </c>
      <c r="CF607" s="95">
        <v>2700</v>
      </c>
      <c r="CG607" s="95">
        <v>4050</v>
      </c>
      <c r="CH607" s="95">
        <v>4050</v>
      </c>
      <c r="CI607" s="95">
        <v>5400</v>
      </c>
      <c r="CJ607" s="95">
        <v>1800</v>
      </c>
      <c r="CK607" s="95">
        <v>0</v>
      </c>
      <c r="CL607" s="95">
        <v>0</v>
      </c>
      <c r="CM607" s="87" t="s">
        <v>1994</v>
      </c>
      <c r="CN607" s="87" t="s">
        <v>1272</v>
      </c>
      <c r="CO607" s="87" t="s">
        <v>1433</v>
      </c>
      <c r="CP607" s="87" t="s">
        <v>2258</v>
      </c>
      <c r="CQ607" s="87" t="s">
        <v>1432</v>
      </c>
      <c r="CR607" s="87" t="s">
        <v>2410</v>
      </c>
      <c r="CS607" s="87">
        <v>20</v>
      </c>
      <c r="CT607" s="87" t="s">
        <v>1432</v>
      </c>
      <c r="CY607" s="87">
        <v>207</v>
      </c>
    </row>
    <row r="608" spans="1:103" ht="13.2" customHeight="1" x14ac:dyDescent="0.25">
      <c r="A608" s="93" t="s">
        <v>1995</v>
      </c>
      <c r="B608" s="94" t="s">
        <v>1243</v>
      </c>
      <c r="C608" s="95">
        <v>389686</v>
      </c>
      <c r="D608" s="95">
        <v>85143</v>
      </c>
      <c r="E608" s="95">
        <v>70685</v>
      </c>
      <c r="F608" s="95">
        <v>63059</v>
      </c>
      <c r="G608" s="95">
        <v>61938</v>
      </c>
      <c r="H608" s="95">
        <v>98597</v>
      </c>
      <c r="I608" s="95">
        <v>79365</v>
      </c>
      <c r="J608" s="95">
        <v>137204</v>
      </c>
      <c r="K608" s="95">
        <v>45786</v>
      </c>
      <c r="L608" s="95">
        <v>81120</v>
      </c>
      <c r="M608" s="95">
        <v>166599</v>
      </c>
      <c r="N608" s="95">
        <v>33695</v>
      </c>
      <c r="O608" s="95">
        <v>429802</v>
      </c>
      <c r="P608" s="95">
        <v>100813</v>
      </c>
      <c r="Q608" s="95">
        <v>109947</v>
      </c>
      <c r="R608" s="95">
        <v>114171</v>
      </c>
      <c r="S608" s="95">
        <v>100973</v>
      </c>
      <c r="T608" s="95">
        <v>87940</v>
      </c>
      <c r="U608" s="95">
        <v>73223</v>
      </c>
      <c r="V608" s="95">
        <v>57019</v>
      </c>
      <c r="W608" s="95">
        <v>659718</v>
      </c>
      <c r="X608" s="95">
        <v>51055</v>
      </c>
      <c r="Y608" s="95">
        <v>145852</v>
      </c>
      <c r="Z608" s="95">
        <v>63929</v>
      </c>
      <c r="AA608" s="95">
        <v>43835</v>
      </c>
      <c r="AB608" s="95">
        <v>57021</v>
      </c>
      <c r="AC608" s="95">
        <v>85953</v>
      </c>
      <c r="AD608" s="95">
        <v>160880</v>
      </c>
      <c r="AE608" s="95">
        <v>42224</v>
      </c>
      <c r="AF608" s="95">
        <v>77694</v>
      </c>
      <c r="AG608" s="95">
        <v>76903</v>
      </c>
      <c r="AH608" s="95">
        <v>91124</v>
      </c>
      <c r="AI608" s="95">
        <v>83025</v>
      </c>
      <c r="AJ608" s="95">
        <v>65130</v>
      </c>
      <c r="AK608" s="95">
        <v>1606422</v>
      </c>
      <c r="AL608" s="95">
        <v>80978</v>
      </c>
      <c r="AM608" s="95">
        <v>76485</v>
      </c>
      <c r="AN608" s="95">
        <v>136137</v>
      </c>
      <c r="AO608" s="95">
        <v>158432</v>
      </c>
      <c r="AP608" s="95">
        <v>97047</v>
      </c>
      <c r="AQ608" s="95">
        <v>49921</v>
      </c>
      <c r="AR608" s="95">
        <v>434945</v>
      </c>
      <c r="AS608" s="95">
        <v>115018</v>
      </c>
      <c r="AT608" s="95">
        <v>247324</v>
      </c>
      <c r="AU608" s="95">
        <v>184000</v>
      </c>
      <c r="AV608" s="95">
        <v>93534</v>
      </c>
      <c r="AW608" s="95">
        <v>63062</v>
      </c>
      <c r="AX608" s="95">
        <v>94828</v>
      </c>
      <c r="AY608" s="95">
        <v>94078</v>
      </c>
      <c r="AZ608" s="95">
        <v>92181</v>
      </c>
      <c r="BA608" s="95">
        <v>300511</v>
      </c>
      <c r="BB608" s="95">
        <v>80793</v>
      </c>
      <c r="BC608" s="95">
        <v>543204</v>
      </c>
      <c r="BD608" s="95">
        <v>141649</v>
      </c>
      <c r="BE608" s="95">
        <v>69802</v>
      </c>
      <c r="BF608" s="95">
        <v>114374</v>
      </c>
      <c r="BG608" s="95">
        <v>426172</v>
      </c>
      <c r="BH608" s="95">
        <v>75941</v>
      </c>
      <c r="BI608" s="95">
        <v>44379</v>
      </c>
      <c r="BJ608" s="95">
        <v>67856</v>
      </c>
      <c r="BK608" s="95">
        <v>73472</v>
      </c>
      <c r="BL608" s="95">
        <v>347938</v>
      </c>
      <c r="BM608" s="95">
        <v>131428</v>
      </c>
      <c r="BN608" s="95">
        <v>95494</v>
      </c>
      <c r="BO608" s="95">
        <v>126746.7</v>
      </c>
      <c r="BP608" s="95">
        <v>87193</v>
      </c>
      <c r="BQ608" s="95">
        <v>56728</v>
      </c>
      <c r="BR608" s="95">
        <v>1605818</v>
      </c>
      <c r="BS608" s="95">
        <v>117802.59</v>
      </c>
      <c r="BT608" s="95">
        <v>130041</v>
      </c>
      <c r="BU608" s="95">
        <v>393185</v>
      </c>
      <c r="BV608" s="95">
        <v>35578</v>
      </c>
      <c r="BW608" s="95">
        <v>84837</v>
      </c>
      <c r="BX608" s="95">
        <v>186251</v>
      </c>
      <c r="BY608" s="95">
        <v>65380</v>
      </c>
      <c r="BZ608" s="95">
        <v>77354</v>
      </c>
      <c r="CA608" s="95">
        <v>59736</v>
      </c>
      <c r="CB608" s="95">
        <v>60759</v>
      </c>
      <c r="CC608" s="95">
        <v>161167</v>
      </c>
      <c r="CD608" s="95">
        <v>106247</v>
      </c>
      <c r="CE608" s="95">
        <v>240952</v>
      </c>
      <c r="CF608" s="95">
        <v>67456</v>
      </c>
      <c r="CG608" s="95">
        <v>71003</v>
      </c>
      <c r="CH608" s="95">
        <v>80161</v>
      </c>
      <c r="CI608" s="95">
        <v>50050</v>
      </c>
      <c r="CJ608" s="95">
        <v>249106</v>
      </c>
      <c r="CK608" s="95">
        <v>54190</v>
      </c>
      <c r="CL608" s="95">
        <v>59401</v>
      </c>
      <c r="CM608" s="87" t="s">
        <v>1995</v>
      </c>
      <c r="CN608" s="87" t="s">
        <v>1243</v>
      </c>
      <c r="CO608" s="87" t="s">
        <v>1433</v>
      </c>
      <c r="CP608" s="87" t="s">
        <v>2258</v>
      </c>
      <c r="CQ608" s="87" t="s">
        <v>1432</v>
      </c>
      <c r="CR608" s="87" t="s">
        <v>2410</v>
      </c>
      <c r="CS608" s="87">
        <v>20</v>
      </c>
      <c r="CT608" s="87" t="s">
        <v>1432</v>
      </c>
      <c r="CV608" s="87" t="s">
        <v>2195</v>
      </c>
      <c r="CY608" s="87">
        <v>208</v>
      </c>
    </row>
    <row r="609" spans="1:103" ht="13.2" customHeight="1" x14ac:dyDescent="0.25">
      <c r="A609" s="93" t="s">
        <v>1996</v>
      </c>
      <c r="B609" s="94" t="s">
        <v>673</v>
      </c>
      <c r="C609" s="95">
        <v>0</v>
      </c>
      <c r="D609" s="95">
        <v>0</v>
      </c>
      <c r="E609" s="95">
        <v>0</v>
      </c>
      <c r="F609" s="95">
        <v>0</v>
      </c>
      <c r="G609" s="95">
        <v>0</v>
      </c>
      <c r="H609" s="95">
        <v>0</v>
      </c>
      <c r="I609" s="95">
        <v>0</v>
      </c>
      <c r="J609" s="95">
        <v>0</v>
      </c>
      <c r="K609" s="95">
        <v>0</v>
      </c>
      <c r="L609" s="95">
        <v>0</v>
      </c>
      <c r="M609" s="95">
        <v>0</v>
      </c>
      <c r="N609" s="95">
        <v>0</v>
      </c>
      <c r="O609" s="95">
        <v>0</v>
      </c>
      <c r="P609" s="95">
        <v>0</v>
      </c>
      <c r="Q609" s="95">
        <v>0</v>
      </c>
      <c r="R609" s="95">
        <v>0</v>
      </c>
      <c r="S609" s="95">
        <v>0</v>
      </c>
      <c r="T609" s="95">
        <v>0</v>
      </c>
      <c r="U609" s="95">
        <v>0</v>
      </c>
      <c r="V609" s="95">
        <v>0</v>
      </c>
      <c r="W609" s="95">
        <v>0</v>
      </c>
      <c r="X609" s="95">
        <v>0</v>
      </c>
      <c r="Y609" s="95">
        <v>0</v>
      </c>
      <c r="Z609" s="95">
        <v>0</v>
      </c>
      <c r="AA609" s="95">
        <v>0</v>
      </c>
      <c r="AB609" s="95">
        <v>0</v>
      </c>
      <c r="AC609" s="95">
        <v>0</v>
      </c>
      <c r="AD609" s="95">
        <v>0</v>
      </c>
      <c r="AE609" s="95">
        <v>0</v>
      </c>
      <c r="AF609" s="95">
        <v>0</v>
      </c>
      <c r="AG609" s="95">
        <v>0</v>
      </c>
      <c r="AH609" s="95">
        <v>0</v>
      </c>
      <c r="AI609" s="95">
        <v>0</v>
      </c>
      <c r="AJ609" s="95">
        <v>0</v>
      </c>
      <c r="AK609" s="95">
        <v>0</v>
      </c>
      <c r="AL609" s="95">
        <v>0</v>
      </c>
      <c r="AM609" s="95">
        <v>0</v>
      </c>
      <c r="AN609" s="95">
        <v>0</v>
      </c>
      <c r="AO609" s="95">
        <v>0</v>
      </c>
      <c r="AP609" s="95">
        <v>0</v>
      </c>
      <c r="AQ609" s="95">
        <v>0</v>
      </c>
      <c r="AR609" s="95">
        <v>0</v>
      </c>
      <c r="AS609" s="95">
        <v>0</v>
      </c>
      <c r="AT609" s="95">
        <v>0</v>
      </c>
      <c r="AU609" s="95">
        <v>0</v>
      </c>
      <c r="AV609" s="95">
        <v>0</v>
      </c>
      <c r="AW609" s="95">
        <v>0</v>
      </c>
      <c r="AX609" s="95">
        <v>0</v>
      </c>
      <c r="AY609" s="95">
        <v>0</v>
      </c>
      <c r="AZ609" s="95">
        <v>0</v>
      </c>
      <c r="BA609" s="95">
        <v>0</v>
      </c>
      <c r="BB609" s="95">
        <v>0</v>
      </c>
      <c r="BC609" s="95">
        <v>0</v>
      </c>
      <c r="BD609" s="95">
        <v>0</v>
      </c>
      <c r="BE609" s="95">
        <v>0</v>
      </c>
      <c r="BF609" s="95">
        <v>0</v>
      </c>
      <c r="BG609" s="95">
        <v>0</v>
      </c>
      <c r="BH609" s="95">
        <v>0</v>
      </c>
      <c r="BI609" s="95">
        <v>0</v>
      </c>
      <c r="BJ609" s="95">
        <v>0</v>
      </c>
      <c r="BK609" s="95">
        <v>0</v>
      </c>
      <c r="BL609" s="95">
        <v>0</v>
      </c>
      <c r="BM609" s="95">
        <v>0</v>
      </c>
      <c r="BN609" s="95">
        <v>0</v>
      </c>
      <c r="BO609" s="95">
        <v>0</v>
      </c>
      <c r="BP609" s="95">
        <v>0</v>
      </c>
      <c r="BQ609" s="95">
        <v>0</v>
      </c>
      <c r="BR609" s="95">
        <v>30600</v>
      </c>
      <c r="BS609" s="95">
        <v>0</v>
      </c>
      <c r="BT609" s="95">
        <v>0</v>
      </c>
      <c r="BU609" s="95">
        <v>0</v>
      </c>
      <c r="BV609" s="95">
        <v>0</v>
      </c>
      <c r="BW609" s="95">
        <v>0</v>
      </c>
      <c r="BX609" s="95">
        <v>0</v>
      </c>
      <c r="BY609" s="95">
        <v>0</v>
      </c>
      <c r="BZ609" s="95">
        <v>0</v>
      </c>
      <c r="CA609" s="95">
        <v>0</v>
      </c>
      <c r="CB609" s="95">
        <v>0</v>
      </c>
      <c r="CC609" s="95">
        <v>0</v>
      </c>
      <c r="CD609" s="95">
        <v>0</v>
      </c>
      <c r="CE609" s="95">
        <v>0</v>
      </c>
      <c r="CF609" s="95">
        <v>0</v>
      </c>
      <c r="CG609" s="95">
        <v>0</v>
      </c>
      <c r="CH609" s="95">
        <v>0</v>
      </c>
      <c r="CI609" s="95">
        <v>0</v>
      </c>
      <c r="CJ609" s="95">
        <v>0</v>
      </c>
      <c r="CK609" s="95">
        <v>0</v>
      </c>
      <c r="CL609" s="95">
        <v>0</v>
      </c>
      <c r="CM609" s="87" t="s">
        <v>1996</v>
      </c>
      <c r="CN609" s="87" t="s">
        <v>673</v>
      </c>
      <c r="CO609" s="87" t="s">
        <v>1433</v>
      </c>
      <c r="CP609" s="87" t="s">
        <v>2258</v>
      </c>
      <c r="CQ609" s="87" t="s">
        <v>1432</v>
      </c>
      <c r="CR609" s="87" t="s">
        <v>2410</v>
      </c>
      <c r="CS609" s="87">
        <v>20</v>
      </c>
      <c r="CT609" s="87" t="s">
        <v>1432</v>
      </c>
      <c r="CY609" s="87">
        <v>209</v>
      </c>
    </row>
    <row r="610" spans="1:103" ht="13.2" customHeight="1" x14ac:dyDescent="0.25">
      <c r="A610" s="93" t="s">
        <v>1997</v>
      </c>
      <c r="B610" s="94" t="s">
        <v>1484</v>
      </c>
      <c r="C610" s="95">
        <v>160939.79999999999</v>
      </c>
      <c r="D610" s="95">
        <v>0</v>
      </c>
      <c r="E610" s="95">
        <v>17845.8</v>
      </c>
      <c r="F610" s="95">
        <v>5259.8</v>
      </c>
      <c r="G610" s="95">
        <v>0</v>
      </c>
      <c r="H610" s="95">
        <v>44198.6</v>
      </c>
      <c r="I610" s="95">
        <v>11082.26</v>
      </c>
      <c r="J610" s="95">
        <v>25738</v>
      </c>
      <c r="K610" s="95">
        <v>25906.400000000001</v>
      </c>
      <c r="L610" s="95">
        <v>16663.599999999999</v>
      </c>
      <c r="M610" s="95">
        <v>11530.2</v>
      </c>
      <c r="N610" s="95">
        <v>0</v>
      </c>
      <c r="O610" s="95">
        <v>36719.31</v>
      </c>
      <c r="P610" s="95">
        <v>0</v>
      </c>
      <c r="Q610" s="95">
        <v>8151</v>
      </c>
      <c r="R610" s="95">
        <v>20655</v>
      </c>
      <c r="S610" s="95">
        <v>0</v>
      </c>
      <c r="T610" s="95">
        <v>0</v>
      </c>
      <c r="U610" s="95">
        <v>0</v>
      </c>
      <c r="V610" s="95">
        <v>0</v>
      </c>
      <c r="W610" s="95">
        <v>70295.399999999994</v>
      </c>
      <c r="X610" s="95">
        <v>0</v>
      </c>
      <c r="Y610" s="95">
        <v>0</v>
      </c>
      <c r="Z610" s="95">
        <v>0</v>
      </c>
      <c r="AA610" s="95">
        <v>6025.2</v>
      </c>
      <c r="AB610" s="95">
        <v>8910.6</v>
      </c>
      <c r="AC610" s="95">
        <v>0</v>
      </c>
      <c r="AD610" s="95">
        <v>13288.3</v>
      </c>
      <c r="AE610" s="95">
        <v>0</v>
      </c>
      <c r="AF610" s="95">
        <v>0</v>
      </c>
      <c r="AG610" s="95">
        <v>0</v>
      </c>
      <c r="AH610" s="95">
        <v>4018.2</v>
      </c>
      <c r="AI610" s="95">
        <v>0</v>
      </c>
      <c r="AJ610" s="95">
        <v>889.2</v>
      </c>
      <c r="AK610" s="95">
        <v>119463.8</v>
      </c>
      <c r="AL610" s="95">
        <v>0</v>
      </c>
      <c r="AM610" s="95">
        <v>0</v>
      </c>
      <c r="AN610" s="95">
        <v>12592.8</v>
      </c>
      <c r="AO610" s="95">
        <v>28334.400000000001</v>
      </c>
      <c r="AP610" s="95">
        <v>22671.4</v>
      </c>
      <c r="AQ610" s="95">
        <v>0</v>
      </c>
      <c r="AR610" s="95">
        <v>20223.599999999999</v>
      </c>
      <c r="AS610" s="95">
        <v>2392.1999999999998</v>
      </c>
      <c r="AT610" s="95">
        <v>0</v>
      </c>
      <c r="AU610" s="95">
        <v>0</v>
      </c>
      <c r="AV610" s="95">
        <v>0</v>
      </c>
      <c r="AW610" s="95">
        <v>0</v>
      </c>
      <c r="AX610" s="95">
        <v>11862.6</v>
      </c>
      <c r="AY610" s="95">
        <v>20391.2</v>
      </c>
      <c r="AZ610" s="95">
        <v>23459.4</v>
      </c>
      <c r="BA610" s="95">
        <v>0</v>
      </c>
      <c r="BB610" s="95">
        <v>0</v>
      </c>
      <c r="BC610" s="95">
        <v>109221.4</v>
      </c>
      <c r="BD610" s="95">
        <v>48379.199999999997</v>
      </c>
      <c r="BE610" s="95">
        <v>0</v>
      </c>
      <c r="BF610" s="95">
        <v>14472.6</v>
      </c>
      <c r="BG610" s="95">
        <v>56800</v>
      </c>
      <c r="BH610" s="95">
        <v>0</v>
      </c>
      <c r="BI610" s="95">
        <v>0</v>
      </c>
      <c r="BJ610" s="95">
        <v>4381.8</v>
      </c>
      <c r="BK610" s="95">
        <v>6989.8</v>
      </c>
      <c r="BL610" s="95">
        <v>67040.639999999999</v>
      </c>
      <c r="BM610" s="95">
        <v>21247.8</v>
      </c>
      <c r="BN610" s="95">
        <v>5367.6</v>
      </c>
      <c r="BO610" s="95">
        <v>0</v>
      </c>
      <c r="BP610" s="95">
        <v>0</v>
      </c>
      <c r="BQ610" s="95">
        <v>23750.400000000001</v>
      </c>
      <c r="BR610" s="95">
        <v>243157.06</v>
      </c>
      <c r="BS610" s="95">
        <v>0</v>
      </c>
      <c r="BT610" s="95">
        <v>0</v>
      </c>
      <c r="BU610" s="95">
        <v>64377</v>
      </c>
      <c r="BV610" s="95">
        <v>0</v>
      </c>
      <c r="BW610" s="95">
        <v>0</v>
      </c>
      <c r="BX610" s="95">
        <v>32576.799999999999</v>
      </c>
      <c r="BY610" s="95">
        <v>0</v>
      </c>
      <c r="BZ610" s="95">
        <v>0</v>
      </c>
      <c r="CA610" s="95">
        <v>20059.8</v>
      </c>
      <c r="CB610" s="95">
        <v>0</v>
      </c>
      <c r="CC610" s="95">
        <v>0</v>
      </c>
      <c r="CD610" s="95">
        <v>0</v>
      </c>
      <c r="CE610" s="95">
        <v>0</v>
      </c>
      <c r="CF610" s="95">
        <v>0</v>
      </c>
      <c r="CG610" s="95">
        <v>0</v>
      </c>
      <c r="CH610" s="95">
        <v>0</v>
      </c>
      <c r="CI610" s="95">
        <v>0</v>
      </c>
      <c r="CJ610" s="95">
        <v>39715.199999999997</v>
      </c>
      <c r="CK610" s="95">
        <v>0</v>
      </c>
      <c r="CL610" s="95">
        <v>3160.8</v>
      </c>
      <c r="CM610" s="87" t="s">
        <v>1997</v>
      </c>
      <c r="CN610" s="87" t="s">
        <v>2223</v>
      </c>
      <c r="CO610" s="87" t="s">
        <v>1433</v>
      </c>
      <c r="CP610" s="87" t="s">
        <v>2258</v>
      </c>
      <c r="CQ610" s="87" t="s">
        <v>1432</v>
      </c>
      <c r="CR610" s="87" t="s">
        <v>2410</v>
      </c>
      <c r="CS610" s="87">
        <v>20</v>
      </c>
      <c r="CT610" s="87" t="s">
        <v>1432</v>
      </c>
      <c r="CV610" s="87" t="s">
        <v>2195</v>
      </c>
      <c r="CY610" s="87">
        <v>210</v>
      </c>
    </row>
    <row r="611" spans="1:103" ht="13.2" customHeight="1" x14ac:dyDescent="0.25">
      <c r="A611" s="93" t="s">
        <v>1998</v>
      </c>
      <c r="B611" s="94" t="s">
        <v>1485</v>
      </c>
      <c r="C611" s="95">
        <v>2873768.82</v>
      </c>
      <c r="D611" s="95">
        <v>0</v>
      </c>
      <c r="E611" s="95">
        <v>114000</v>
      </c>
      <c r="F611" s="95">
        <v>348000</v>
      </c>
      <c r="G611" s="95">
        <v>0</v>
      </c>
      <c r="H611" s="95">
        <v>0</v>
      </c>
      <c r="I611" s="95">
        <v>501500</v>
      </c>
      <c r="J611" s="95">
        <v>690500</v>
      </c>
      <c r="K611" s="95">
        <v>560000</v>
      </c>
      <c r="L611" s="95">
        <v>0</v>
      </c>
      <c r="M611" s="95">
        <v>2653500</v>
      </c>
      <c r="N611" s="95">
        <v>82500</v>
      </c>
      <c r="O611" s="95">
        <v>1651000</v>
      </c>
      <c r="P611" s="95">
        <v>111650</v>
      </c>
      <c r="Q611" s="95">
        <v>0</v>
      </c>
      <c r="R611" s="95">
        <v>0</v>
      </c>
      <c r="S611" s="95">
        <v>9000</v>
      </c>
      <c r="T611" s="95">
        <v>125000</v>
      </c>
      <c r="U611" s="95">
        <v>122000</v>
      </c>
      <c r="V611" s="95">
        <v>0</v>
      </c>
      <c r="W611" s="95">
        <v>4961984.93</v>
      </c>
      <c r="X611" s="95">
        <v>0</v>
      </c>
      <c r="Y611" s="95">
        <v>312000</v>
      </c>
      <c r="Z611" s="95">
        <v>0</v>
      </c>
      <c r="AA611" s="95">
        <v>0</v>
      </c>
      <c r="AB611" s="95">
        <v>157000</v>
      </c>
      <c r="AC611" s="95">
        <v>331500</v>
      </c>
      <c r="AD611" s="95">
        <v>375500</v>
      </c>
      <c r="AE611" s="95">
        <v>111500</v>
      </c>
      <c r="AF611" s="95">
        <v>0</v>
      </c>
      <c r="AG611" s="95">
        <v>242000</v>
      </c>
      <c r="AH611" s="95">
        <v>456950</v>
      </c>
      <c r="AI611" s="95">
        <v>99500</v>
      </c>
      <c r="AJ611" s="95">
        <v>168500</v>
      </c>
      <c r="AK611" s="95">
        <v>8787222</v>
      </c>
      <c r="AL611" s="95">
        <v>414000</v>
      </c>
      <c r="AM611" s="95">
        <v>186450</v>
      </c>
      <c r="AN611" s="95">
        <v>723822.58</v>
      </c>
      <c r="AO611" s="95">
        <v>762500</v>
      </c>
      <c r="AP611" s="95">
        <v>410500</v>
      </c>
      <c r="AQ611" s="95">
        <v>204000</v>
      </c>
      <c r="AR611" s="95">
        <v>1766222.17</v>
      </c>
      <c r="AS611" s="95">
        <v>351000</v>
      </c>
      <c r="AT611" s="95">
        <v>643500</v>
      </c>
      <c r="AU611" s="95">
        <v>718000</v>
      </c>
      <c r="AV611" s="95">
        <v>367000</v>
      </c>
      <c r="AW611" s="95">
        <v>300000</v>
      </c>
      <c r="AX611" s="95">
        <v>277000</v>
      </c>
      <c r="AY611" s="95">
        <v>319000</v>
      </c>
      <c r="AZ611" s="95">
        <v>219000</v>
      </c>
      <c r="BA611" s="95">
        <v>2429079</v>
      </c>
      <c r="BB611" s="95">
        <v>210000</v>
      </c>
      <c r="BC611" s="95">
        <v>2872435.47</v>
      </c>
      <c r="BD611" s="95">
        <v>1239500</v>
      </c>
      <c r="BE611" s="95">
        <v>232000</v>
      </c>
      <c r="BF611" s="95">
        <v>2500</v>
      </c>
      <c r="BG611" s="95">
        <v>1726175.81</v>
      </c>
      <c r="BH611" s="95">
        <v>212000</v>
      </c>
      <c r="BI611" s="95">
        <v>0</v>
      </c>
      <c r="BJ611" s="95">
        <v>273000</v>
      </c>
      <c r="BK611" s="95">
        <v>307500</v>
      </c>
      <c r="BL611" s="95">
        <v>1171000</v>
      </c>
      <c r="BM611" s="95">
        <v>934306.45</v>
      </c>
      <c r="BN611" s="95">
        <v>752000</v>
      </c>
      <c r="BO611" s="95">
        <v>0</v>
      </c>
      <c r="BP611" s="95">
        <v>735677</v>
      </c>
      <c r="BQ611" s="95">
        <v>584284.93999999994</v>
      </c>
      <c r="BR611" s="95">
        <v>13057264.550000001</v>
      </c>
      <c r="BS611" s="95">
        <v>502500</v>
      </c>
      <c r="BT611" s="95">
        <v>583774.62</v>
      </c>
      <c r="BU611" s="95">
        <v>1543127.42</v>
      </c>
      <c r="BV611" s="95">
        <v>157500</v>
      </c>
      <c r="BW611" s="95">
        <v>419080.65</v>
      </c>
      <c r="BX611" s="95">
        <v>1453500</v>
      </c>
      <c r="BY611" s="95">
        <v>285000</v>
      </c>
      <c r="BZ611" s="95">
        <v>223000</v>
      </c>
      <c r="CA611" s="95">
        <v>453500</v>
      </c>
      <c r="CB611" s="95">
        <v>508500</v>
      </c>
      <c r="CC611" s="95">
        <v>818950</v>
      </c>
      <c r="CD611" s="95">
        <v>532500</v>
      </c>
      <c r="CE611" s="95">
        <v>1078700</v>
      </c>
      <c r="CF611" s="95">
        <v>310129.03000000003</v>
      </c>
      <c r="CG611" s="95">
        <v>295000</v>
      </c>
      <c r="CH611" s="95">
        <v>264000</v>
      </c>
      <c r="CI611" s="95">
        <v>216000</v>
      </c>
      <c r="CJ611" s="95">
        <v>1230116</v>
      </c>
      <c r="CK611" s="95">
        <v>170666.67</v>
      </c>
      <c r="CL611" s="95">
        <v>220500</v>
      </c>
      <c r="CM611" s="87" t="s">
        <v>1998</v>
      </c>
      <c r="CN611" s="87" t="s">
        <v>2224</v>
      </c>
      <c r="CO611" s="87" t="s">
        <v>1427</v>
      </c>
      <c r="CP611" s="87" t="s">
        <v>2256</v>
      </c>
      <c r="CQ611" s="87" t="s">
        <v>1434</v>
      </c>
      <c r="CR611" s="87" t="s">
        <v>2411</v>
      </c>
      <c r="CS611" s="87">
        <v>20</v>
      </c>
      <c r="CT611" s="87" t="s">
        <v>1432</v>
      </c>
      <c r="CY611" s="87">
        <v>211</v>
      </c>
    </row>
    <row r="612" spans="1:103" ht="13.2" customHeight="1" x14ac:dyDescent="0.25">
      <c r="A612" s="93" t="s">
        <v>1999</v>
      </c>
      <c r="B612" s="94" t="s">
        <v>2281</v>
      </c>
      <c r="C612" s="95">
        <v>56500</v>
      </c>
      <c r="D612" s="95">
        <v>28500</v>
      </c>
      <c r="E612" s="95">
        <v>0</v>
      </c>
      <c r="F612" s="95">
        <v>0</v>
      </c>
      <c r="G612" s="95">
        <v>18000</v>
      </c>
      <c r="H612" s="95">
        <v>27000</v>
      </c>
      <c r="I612" s="95">
        <v>60000</v>
      </c>
      <c r="J612" s="95">
        <v>103000</v>
      </c>
      <c r="K612" s="95">
        <v>25500</v>
      </c>
      <c r="L612" s="95">
        <v>50000</v>
      </c>
      <c r="M612" s="95">
        <v>0</v>
      </c>
      <c r="N612" s="95">
        <v>0</v>
      </c>
      <c r="O612" s="95">
        <v>61919.35</v>
      </c>
      <c r="P612" s="95">
        <v>13500</v>
      </c>
      <c r="Q612" s="95">
        <v>11000</v>
      </c>
      <c r="R612" s="95">
        <v>29000</v>
      </c>
      <c r="S612" s="95">
        <v>33000</v>
      </c>
      <c r="T612" s="95">
        <v>14500</v>
      </c>
      <c r="U612" s="95">
        <v>3000</v>
      </c>
      <c r="V612" s="95">
        <v>63600</v>
      </c>
      <c r="W612" s="95">
        <v>217387.1</v>
      </c>
      <c r="X612" s="95">
        <v>25500</v>
      </c>
      <c r="Y612" s="95">
        <v>153000</v>
      </c>
      <c r="Z612" s="95">
        <v>51500</v>
      </c>
      <c r="AA612" s="95">
        <v>25500</v>
      </c>
      <c r="AB612" s="95">
        <v>39600</v>
      </c>
      <c r="AC612" s="95">
        <v>13500</v>
      </c>
      <c r="AD612" s="95">
        <v>82209.84</v>
      </c>
      <c r="AE612" s="95">
        <v>0</v>
      </c>
      <c r="AF612" s="95">
        <v>39000</v>
      </c>
      <c r="AG612" s="95">
        <v>36000</v>
      </c>
      <c r="AH612" s="95">
        <v>54000</v>
      </c>
      <c r="AI612" s="95">
        <v>37500</v>
      </c>
      <c r="AJ612" s="95">
        <v>30000</v>
      </c>
      <c r="AK612" s="95">
        <v>309500</v>
      </c>
      <c r="AL612" s="95">
        <v>16500</v>
      </c>
      <c r="AM612" s="95">
        <v>10500</v>
      </c>
      <c r="AN612" s="95">
        <v>31000</v>
      </c>
      <c r="AO612" s="95">
        <v>38500</v>
      </c>
      <c r="AP612" s="95">
        <v>34500</v>
      </c>
      <c r="AQ612" s="95">
        <v>12000</v>
      </c>
      <c r="AR612" s="95">
        <v>261500</v>
      </c>
      <c r="AS612" s="95">
        <v>39000</v>
      </c>
      <c r="AT612" s="95">
        <v>73000</v>
      </c>
      <c r="AU612" s="95">
        <v>40500</v>
      </c>
      <c r="AV612" s="95">
        <v>16000</v>
      </c>
      <c r="AW612" s="95">
        <v>53000</v>
      </c>
      <c r="AX612" s="95">
        <v>4500</v>
      </c>
      <c r="AY612" s="95">
        <v>53000</v>
      </c>
      <c r="AZ612" s="95">
        <v>24000</v>
      </c>
      <c r="BA612" s="95">
        <v>110454</v>
      </c>
      <c r="BB612" s="95">
        <v>0</v>
      </c>
      <c r="BC612" s="95">
        <v>300112</v>
      </c>
      <c r="BD612" s="95">
        <v>28399</v>
      </c>
      <c r="BE612" s="95">
        <v>21000</v>
      </c>
      <c r="BF612" s="95">
        <v>42000</v>
      </c>
      <c r="BG612" s="95">
        <v>4000</v>
      </c>
      <c r="BH612" s="95">
        <v>20000</v>
      </c>
      <c r="BI612" s="95">
        <v>168000</v>
      </c>
      <c r="BJ612" s="95">
        <v>24000</v>
      </c>
      <c r="BK612" s="95">
        <v>36032.61</v>
      </c>
      <c r="BL612" s="95">
        <v>126166.66</v>
      </c>
      <c r="BM612" s="95">
        <v>25000</v>
      </c>
      <c r="BN612" s="95">
        <v>12000</v>
      </c>
      <c r="BO612" s="95">
        <v>9500</v>
      </c>
      <c r="BP612" s="95">
        <v>20633.330000000002</v>
      </c>
      <c r="BQ612" s="95">
        <v>7500</v>
      </c>
      <c r="BR612" s="121">
        <v>648977</v>
      </c>
      <c r="BS612" s="121">
        <v>66000</v>
      </c>
      <c r="BT612" s="121">
        <v>30774.400000000001</v>
      </c>
      <c r="BU612" s="121">
        <v>185209.66</v>
      </c>
      <c r="BV612" s="95">
        <v>0</v>
      </c>
      <c r="BW612" s="95">
        <v>15500</v>
      </c>
      <c r="BX612" s="121">
        <v>83274.149999999994</v>
      </c>
      <c r="BY612" s="121">
        <v>15774</v>
      </c>
      <c r="BZ612" s="95">
        <v>24000</v>
      </c>
      <c r="CA612" s="95">
        <v>6000</v>
      </c>
      <c r="CB612" s="95">
        <v>174200</v>
      </c>
      <c r="CC612" s="121">
        <v>150000</v>
      </c>
      <c r="CD612" s="95">
        <v>43500</v>
      </c>
      <c r="CE612" s="95">
        <v>130500</v>
      </c>
      <c r="CF612" s="95">
        <v>39419.35</v>
      </c>
      <c r="CG612" s="95">
        <v>25500</v>
      </c>
      <c r="CH612" s="95">
        <v>48000</v>
      </c>
      <c r="CI612" s="121">
        <v>28500</v>
      </c>
      <c r="CJ612" s="121">
        <v>84274.19</v>
      </c>
      <c r="CK612" s="95">
        <v>13000</v>
      </c>
      <c r="CL612" s="95">
        <v>31500</v>
      </c>
      <c r="CM612" s="87" t="s">
        <v>1999</v>
      </c>
      <c r="CN612" s="87" t="s">
        <v>2225</v>
      </c>
      <c r="CO612" s="87" t="s">
        <v>1427</v>
      </c>
      <c r="CP612" s="87" t="s">
        <v>2256</v>
      </c>
      <c r="CQ612" s="87" t="s">
        <v>1434</v>
      </c>
      <c r="CR612" s="87" t="s">
        <v>2411</v>
      </c>
      <c r="CS612" s="87">
        <v>20</v>
      </c>
      <c r="CT612" s="87" t="s">
        <v>1432</v>
      </c>
      <c r="CV612" s="87" t="s">
        <v>2194</v>
      </c>
      <c r="CY612" s="87">
        <v>212</v>
      </c>
    </row>
    <row r="613" spans="1:103" ht="13.2" customHeight="1" x14ac:dyDescent="0.25">
      <c r="A613" s="93" t="s">
        <v>2000</v>
      </c>
      <c r="B613" s="94" t="s">
        <v>675</v>
      </c>
      <c r="C613" s="95">
        <v>9060</v>
      </c>
      <c r="D613" s="95">
        <v>0</v>
      </c>
      <c r="E613" s="95">
        <v>0</v>
      </c>
      <c r="F613" s="95">
        <v>0</v>
      </c>
      <c r="G613" s="95">
        <v>3000</v>
      </c>
      <c r="H613" s="95">
        <v>0</v>
      </c>
      <c r="I613" s="95">
        <v>0</v>
      </c>
      <c r="J613" s="95">
        <v>0</v>
      </c>
      <c r="K613" s="95">
        <v>0</v>
      </c>
      <c r="L613" s="95">
        <v>0</v>
      </c>
      <c r="M613" s="95">
        <v>0</v>
      </c>
      <c r="N613" s="95">
        <v>0</v>
      </c>
      <c r="O613" s="95">
        <v>0</v>
      </c>
      <c r="P613" s="95">
        <v>0</v>
      </c>
      <c r="Q613" s="95">
        <v>0</v>
      </c>
      <c r="R613" s="95">
        <v>0</v>
      </c>
      <c r="S613" s="95">
        <v>0</v>
      </c>
      <c r="T613" s="95">
        <v>0</v>
      </c>
      <c r="U613" s="95">
        <v>0</v>
      </c>
      <c r="V613" s="95">
        <v>0</v>
      </c>
      <c r="W613" s="95">
        <v>0</v>
      </c>
      <c r="X613" s="95">
        <v>0</v>
      </c>
      <c r="Y613" s="95">
        <v>0</v>
      </c>
      <c r="Z613" s="95">
        <v>0</v>
      </c>
      <c r="AA613" s="95">
        <v>0</v>
      </c>
      <c r="AB613" s="95">
        <v>0</v>
      </c>
      <c r="AC613" s="95">
        <v>0</v>
      </c>
      <c r="AD613" s="95">
        <v>0</v>
      </c>
      <c r="AE613" s="95">
        <v>0</v>
      </c>
      <c r="AF613" s="95">
        <v>0</v>
      </c>
      <c r="AG613" s="95">
        <v>0</v>
      </c>
      <c r="AH613" s="95">
        <v>0</v>
      </c>
      <c r="AI613" s="95">
        <v>0</v>
      </c>
      <c r="AJ613" s="95">
        <v>0</v>
      </c>
      <c r="AK613" s="95">
        <v>0</v>
      </c>
      <c r="AL613" s="95">
        <v>0</v>
      </c>
      <c r="AM613" s="95">
        <v>0</v>
      </c>
      <c r="AN613" s="95">
        <v>0</v>
      </c>
      <c r="AO613" s="95">
        <v>0</v>
      </c>
      <c r="AP613" s="95">
        <v>0</v>
      </c>
      <c r="AQ613" s="95">
        <v>0</v>
      </c>
      <c r="AR613" s="95">
        <v>0</v>
      </c>
      <c r="AS613" s="95">
        <v>0</v>
      </c>
      <c r="AT613" s="95">
        <v>0</v>
      </c>
      <c r="AU613" s="95">
        <v>0</v>
      </c>
      <c r="AV613" s="95">
        <v>0</v>
      </c>
      <c r="AW613" s="95">
        <v>0</v>
      </c>
      <c r="AX613" s="95">
        <v>0</v>
      </c>
      <c r="AY613" s="95">
        <v>0</v>
      </c>
      <c r="AZ613" s="95">
        <v>0</v>
      </c>
      <c r="BA613" s="95">
        <v>0</v>
      </c>
      <c r="BB613" s="95">
        <v>0</v>
      </c>
      <c r="BC613" s="95">
        <v>0</v>
      </c>
      <c r="BD613" s="95">
        <v>0</v>
      </c>
      <c r="BE613" s="95">
        <v>0</v>
      </c>
      <c r="BF613" s="95">
        <v>0</v>
      </c>
      <c r="BG613" s="95">
        <v>1860</v>
      </c>
      <c r="BH613" s="95">
        <v>0</v>
      </c>
      <c r="BI613" s="95">
        <v>0</v>
      </c>
      <c r="BJ613" s="95">
        <v>0</v>
      </c>
      <c r="BK613" s="95">
        <v>0</v>
      </c>
      <c r="BL613" s="95">
        <v>0</v>
      </c>
      <c r="BM613" s="95">
        <v>0</v>
      </c>
      <c r="BN613" s="95">
        <v>0</v>
      </c>
      <c r="BO613" s="95">
        <v>0</v>
      </c>
      <c r="BP613" s="95">
        <v>0</v>
      </c>
      <c r="BQ613" s="95">
        <v>0</v>
      </c>
      <c r="BR613" s="95">
        <v>0</v>
      </c>
      <c r="BS613" s="95">
        <v>0</v>
      </c>
      <c r="BT613" s="95">
        <v>0</v>
      </c>
      <c r="BU613" s="95">
        <v>0</v>
      </c>
      <c r="BV613" s="95">
        <v>0</v>
      </c>
      <c r="BW613" s="95">
        <v>0</v>
      </c>
      <c r="BX613" s="95">
        <v>0</v>
      </c>
      <c r="BY613" s="95">
        <v>0</v>
      </c>
      <c r="BZ613" s="95">
        <v>0</v>
      </c>
      <c r="CA613" s="95">
        <v>0</v>
      </c>
      <c r="CB613" s="95">
        <v>0</v>
      </c>
      <c r="CC613" s="95">
        <v>0</v>
      </c>
      <c r="CD613" s="95">
        <v>4594.5</v>
      </c>
      <c r="CE613" s="95">
        <v>0</v>
      </c>
      <c r="CF613" s="95">
        <v>0</v>
      </c>
      <c r="CG613" s="95">
        <v>0</v>
      </c>
      <c r="CH613" s="95">
        <v>0</v>
      </c>
      <c r="CI613" s="95">
        <v>0</v>
      </c>
      <c r="CJ613" s="95">
        <v>0</v>
      </c>
      <c r="CK613" s="95">
        <v>0</v>
      </c>
      <c r="CL613" s="95">
        <v>0</v>
      </c>
      <c r="CM613" s="87" t="s">
        <v>2000</v>
      </c>
      <c r="CN613" s="87" t="s">
        <v>675</v>
      </c>
      <c r="CO613" s="87" t="s">
        <v>1433</v>
      </c>
      <c r="CP613" s="87" t="s">
        <v>2258</v>
      </c>
      <c r="CQ613" s="87" t="s">
        <v>1432</v>
      </c>
      <c r="CR613" s="87" t="s">
        <v>2410</v>
      </c>
      <c r="CT613" s="87" t="s">
        <v>1432</v>
      </c>
      <c r="CW613" s="87" t="s">
        <v>2412</v>
      </c>
      <c r="CX613" s="87" t="s">
        <v>2413</v>
      </c>
      <c r="CY613" s="87">
        <v>213</v>
      </c>
    </row>
    <row r="614" spans="1:103" ht="13.2" customHeight="1" x14ac:dyDescent="0.25">
      <c r="A614" s="93" t="s">
        <v>2001</v>
      </c>
      <c r="B614" s="94" t="s">
        <v>676</v>
      </c>
      <c r="C614" s="95">
        <v>9000</v>
      </c>
      <c r="D614" s="95">
        <v>0</v>
      </c>
      <c r="E614" s="95">
        <v>0</v>
      </c>
      <c r="F614" s="95">
        <v>0</v>
      </c>
      <c r="G614" s="95">
        <v>6000</v>
      </c>
      <c r="H614" s="95">
        <v>0</v>
      </c>
      <c r="I614" s="95">
        <v>0</v>
      </c>
      <c r="J614" s="95">
        <v>0</v>
      </c>
      <c r="K614" s="95">
        <v>0</v>
      </c>
      <c r="L614" s="95">
        <v>0</v>
      </c>
      <c r="M614" s="95">
        <v>0</v>
      </c>
      <c r="N614" s="95">
        <v>0</v>
      </c>
      <c r="O614" s="95">
        <v>0</v>
      </c>
      <c r="P614" s="95">
        <v>0</v>
      </c>
      <c r="Q614" s="95">
        <v>0</v>
      </c>
      <c r="R614" s="95">
        <v>0</v>
      </c>
      <c r="S614" s="95">
        <v>0</v>
      </c>
      <c r="T614" s="95">
        <v>0</v>
      </c>
      <c r="U614" s="95">
        <v>0</v>
      </c>
      <c r="V614" s="95">
        <v>0</v>
      </c>
      <c r="W614" s="95">
        <v>9200</v>
      </c>
      <c r="X614" s="95">
        <v>0</v>
      </c>
      <c r="Y614" s="95">
        <v>0</v>
      </c>
      <c r="Z614" s="95">
        <v>0</v>
      </c>
      <c r="AA614" s="95">
        <v>0</v>
      </c>
      <c r="AB614" s="95">
        <v>0</v>
      </c>
      <c r="AC614" s="95">
        <v>0</v>
      </c>
      <c r="AD614" s="95">
        <v>0</v>
      </c>
      <c r="AE614" s="95">
        <v>0</v>
      </c>
      <c r="AF614" s="95">
        <v>0</v>
      </c>
      <c r="AG614" s="95">
        <v>0</v>
      </c>
      <c r="AH614" s="95">
        <v>0</v>
      </c>
      <c r="AI614" s="95">
        <v>0</v>
      </c>
      <c r="AJ614" s="95">
        <v>0</v>
      </c>
      <c r="AK614" s="95">
        <v>0</v>
      </c>
      <c r="AL614" s="95">
        <v>0</v>
      </c>
      <c r="AM614" s="95">
        <v>0</v>
      </c>
      <c r="AN614" s="95">
        <v>0</v>
      </c>
      <c r="AO614" s="95">
        <v>0</v>
      </c>
      <c r="AP614" s="95">
        <v>0</v>
      </c>
      <c r="AQ614" s="95">
        <v>0</v>
      </c>
      <c r="AR614" s="95">
        <v>0</v>
      </c>
      <c r="AS614" s="95">
        <v>0</v>
      </c>
      <c r="AT614" s="95">
        <v>0</v>
      </c>
      <c r="AU614" s="95">
        <v>0</v>
      </c>
      <c r="AV614" s="95">
        <v>0</v>
      </c>
      <c r="AW614" s="95">
        <v>0</v>
      </c>
      <c r="AX614" s="95">
        <v>8806.4500000000007</v>
      </c>
      <c r="AY614" s="95">
        <v>0</v>
      </c>
      <c r="AZ614" s="95">
        <v>0</v>
      </c>
      <c r="BA614" s="95">
        <v>0</v>
      </c>
      <c r="BB614" s="95">
        <v>0</v>
      </c>
      <c r="BC614" s="95">
        <v>0</v>
      </c>
      <c r="BD614" s="95">
        <v>0</v>
      </c>
      <c r="BE614" s="95">
        <v>0</v>
      </c>
      <c r="BF614" s="95">
        <v>0</v>
      </c>
      <c r="BG614" s="95">
        <v>0</v>
      </c>
      <c r="BH614" s="95">
        <v>0</v>
      </c>
      <c r="BI614" s="95">
        <v>0</v>
      </c>
      <c r="BJ614" s="95">
        <v>0</v>
      </c>
      <c r="BK614" s="95">
        <v>0</v>
      </c>
      <c r="BL614" s="95">
        <v>0</v>
      </c>
      <c r="BM614" s="95">
        <v>0</v>
      </c>
      <c r="BN614" s="95">
        <v>0</v>
      </c>
      <c r="BO614" s="95">
        <v>0</v>
      </c>
      <c r="BP614" s="95">
        <v>0</v>
      </c>
      <c r="BQ614" s="95">
        <v>0</v>
      </c>
      <c r="BR614" s="95">
        <v>0</v>
      </c>
      <c r="BS614" s="95">
        <v>0</v>
      </c>
      <c r="BT614" s="95">
        <v>0</v>
      </c>
      <c r="BU614" s="95">
        <v>0</v>
      </c>
      <c r="BV614" s="95">
        <v>0</v>
      </c>
      <c r="BW614" s="95">
        <v>0</v>
      </c>
      <c r="BX614" s="95">
        <v>0</v>
      </c>
      <c r="BY614" s="95">
        <v>0</v>
      </c>
      <c r="BZ614" s="95">
        <v>0</v>
      </c>
      <c r="CA614" s="95">
        <v>0</v>
      </c>
      <c r="CB614" s="95">
        <v>0</v>
      </c>
      <c r="CC614" s="95">
        <v>0</v>
      </c>
      <c r="CD614" s="95">
        <v>0</v>
      </c>
      <c r="CE614" s="95">
        <v>0</v>
      </c>
      <c r="CF614" s="95">
        <v>0</v>
      </c>
      <c r="CG614" s="95">
        <v>0</v>
      </c>
      <c r="CH614" s="95">
        <v>0</v>
      </c>
      <c r="CI614" s="95">
        <v>0</v>
      </c>
      <c r="CJ614" s="95">
        <v>0</v>
      </c>
      <c r="CK614" s="95">
        <v>0</v>
      </c>
      <c r="CL614" s="95">
        <v>0</v>
      </c>
      <c r="CM614" s="87" t="s">
        <v>2001</v>
      </c>
      <c r="CN614" s="87" t="s">
        <v>676</v>
      </c>
      <c r="CO614" s="87" t="s">
        <v>1433</v>
      </c>
      <c r="CP614" s="87" t="s">
        <v>2258</v>
      </c>
      <c r="CQ614" s="87" t="s">
        <v>1432</v>
      </c>
      <c r="CR614" s="87" t="s">
        <v>2410</v>
      </c>
      <c r="CT614" s="87" t="s">
        <v>1432</v>
      </c>
      <c r="CW614" s="87" t="s">
        <v>2414</v>
      </c>
      <c r="CX614" s="87" t="s">
        <v>2413</v>
      </c>
      <c r="CY614" s="87">
        <v>214</v>
      </c>
    </row>
    <row r="615" spans="1:103" ht="13.2" customHeight="1" x14ac:dyDescent="0.25">
      <c r="A615" s="93" t="s">
        <v>2004</v>
      </c>
      <c r="B615" s="94" t="s">
        <v>674</v>
      </c>
      <c r="C615" s="95">
        <v>0</v>
      </c>
      <c r="D615" s="95">
        <v>0</v>
      </c>
      <c r="E615" s="95">
        <v>0</v>
      </c>
      <c r="F615" s="95">
        <v>0</v>
      </c>
      <c r="G615" s="95">
        <v>0</v>
      </c>
      <c r="H615" s="95">
        <v>0</v>
      </c>
      <c r="I615" s="95">
        <v>0</v>
      </c>
      <c r="J615" s="95">
        <v>0</v>
      </c>
      <c r="K615" s="95">
        <v>0</v>
      </c>
      <c r="L615" s="95">
        <v>0</v>
      </c>
      <c r="M615" s="95">
        <v>0</v>
      </c>
      <c r="N615" s="95">
        <v>0</v>
      </c>
      <c r="O615" s="95">
        <v>0</v>
      </c>
      <c r="P615" s="95">
        <v>0</v>
      </c>
      <c r="Q615" s="95">
        <v>0</v>
      </c>
      <c r="R615" s="95">
        <v>0</v>
      </c>
      <c r="S615" s="95">
        <v>0</v>
      </c>
      <c r="T615" s="95">
        <v>0</v>
      </c>
      <c r="U615" s="95">
        <v>0</v>
      </c>
      <c r="V615" s="95">
        <v>0</v>
      </c>
      <c r="W615" s="95">
        <v>1020</v>
      </c>
      <c r="X615" s="95">
        <v>0</v>
      </c>
      <c r="Y615" s="95">
        <v>0</v>
      </c>
      <c r="Z615" s="95">
        <v>0</v>
      </c>
      <c r="AA615" s="95">
        <v>0</v>
      </c>
      <c r="AB615" s="95">
        <v>0</v>
      </c>
      <c r="AC615" s="95">
        <v>0</v>
      </c>
      <c r="AD615" s="95">
        <v>4821</v>
      </c>
      <c r="AE615" s="95">
        <v>0</v>
      </c>
      <c r="AF615" s="95">
        <v>0</v>
      </c>
      <c r="AG615" s="95">
        <v>0</v>
      </c>
      <c r="AH615" s="95">
        <v>0</v>
      </c>
      <c r="AI615" s="95">
        <v>0</v>
      </c>
      <c r="AJ615" s="95">
        <v>0</v>
      </c>
      <c r="AK615" s="95">
        <v>0</v>
      </c>
      <c r="AL615" s="95">
        <v>0</v>
      </c>
      <c r="AM615" s="95">
        <v>0</v>
      </c>
      <c r="AN615" s="95">
        <v>0</v>
      </c>
      <c r="AO615" s="95">
        <v>0</v>
      </c>
      <c r="AP615" s="95">
        <v>0</v>
      </c>
      <c r="AQ615" s="95">
        <v>0</v>
      </c>
      <c r="AR615" s="95">
        <v>0</v>
      </c>
      <c r="AS615" s="95">
        <v>0</v>
      </c>
      <c r="AT615" s="95">
        <v>0</v>
      </c>
      <c r="AU615" s="95">
        <v>0</v>
      </c>
      <c r="AV615" s="95">
        <v>0</v>
      </c>
      <c r="AW615" s="95">
        <v>0</v>
      </c>
      <c r="AX615" s="95">
        <v>0</v>
      </c>
      <c r="AY615" s="95">
        <v>0</v>
      </c>
      <c r="AZ615" s="95">
        <v>0</v>
      </c>
      <c r="BA615" s="95">
        <v>0</v>
      </c>
      <c r="BB615" s="95">
        <v>0</v>
      </c>
      <c r="BC615" s="95">
        <v>0</v>
      </c>
      <c r="BD615" s="95">
        <v>0</v>
      </c>
      <c r="BE615" s="95">
        <v>0</v>
      </c>
      <c r="BF615" s="95">
        <v>0</v>
      </c>
      <c r="BG615" s="95">
        <v>0</v>
      </c>
      <c r="BH615" s="95">
        <v>0</v>
      </c>
      <c r="BI615" s="95">
        <v>0</v>
      </c>
      <c r="BJ615" s="95">
        <v>0</v>
      </c>
      <c r="BK615" s="95">
        <v>0</v>
      </c>
      <c r="BL615" s="95">
        <v>0</v>
      </c>
      <c r="BM615" s="95">
        <v>0</v>
      </c>
      <c r="BN615" s="95">
        <v>0</v>
      </c>
      <c r="BO615" s="95">
        <v>0</v>
      </c>
      <c r="BP615" s="95">
        <v>0</v>
      </c>
      <c r="BQ615" s="95">
        <v>0</v>
      </c>
      <c r="BR615" s="95">
        <v>0</v>
      </c>
      <c r="BS615" s="95">
        <v>0</v>
      </c>
      <c r="BT615" s="95">
        <v>0</v>
      </c>
      <c r="BU615" s="95">
        <v>0</v>
      </c>
      <c r="BV615" s="95">
        <v>0</v>
      </c>
      <c r="BW615" s="95">
        <v>0</v>
      </c>
      <c r="BX615" s="95">
        <v>0</v>
      </c>
      <c r="BY615" s="95">
        <v>0</v>
      </c>
      <c r="BZ615" s="95">
        <v>0</v>
      </c>
      <c r="CA615" s="95">
        <v>0</v>
      </c>
      <c r="CB615" s="95">
        <v>0</v>
      </c>
      <c r="CC615" s="95">
        <v>0</v>
      </c>
      <c r="CD615" s="95">
        <v>0</v>
      </c>
      <c r="CE615" s="95">
        <v>0</v>
      </c>
      <c r="CF615" s="95">
        <v>0</v>
      </c>
      <c r="CG615" s="95">
        <v>0</v>
      </c>
      <c r="CH615" s="95">
        <v>0</v>
      </c>
      <c r="CI615" s="95">
        <v>0</v>
      </c>
      <c r="CJ615" s="95">
        <v>0</v>
      </c>
      <c r="CK615" s="95">
        <v>0</v>
      </c>
      <c r="CL615" s="95">
        <v>0</v>
      </c>
      <c r="CM615" s="87" t="s">
        <v>2004</v>
      </c>
      <c r="CN615" s="87" t="s">
        <v>2355</v>
      </c>
      <c r="CO615" s="87" t="s">
        <v>1427</v>
      </c>
      <c r="CP615" s="87" t="s">
        <v>2256</v>
      </c>
      <c r="CQ615" s="87" t="s">
        <v>2358</v>
      </c>
      <c r="CR615" s="87" t="s">
        <v>2415</v>
      </c>
      <c r="CS615" s="87">
        <v>19</v>
      </c>
      <c r="CT615" s="87" t="s">
        <v>1435</v>
      </c>
      <c r="CV615" s="87" t="s">
        <v>2194</v>
      </c>
      <c r="CY615" s="87">
        <v>215</v>
      </c>
    </row>
    <row r="616" spans="1:103" ht="13.2" customHeight="1" x14ac:dyDescent="0.25">
      <c r="A616" s="93" t="s">
        <v>2002</v>
      </c>
      <c r="B616" s="94" t="s">
        <v>1488</v>
      </c>
      <c r="C616" s="95">
        <v>0</v>
      </c>
      <c r="D616" s="95">
        <v>0</v>
      </c>
      <c r="E616" s="95">
        <v>0</v>
      </c>
      <c r="F616" s="95">
        <v>0</v>
      </c>
      <c r="G616" s="95">
        <v>0</v>
      </c>
      <c r="H616" s="95">
        <v>0</v>
      </c>
      <c r="I616" s="95">
        <v>0</v>
      </c>
      <c r="J616" s="95">
        <v>0</v>
      </c>
      <c r="K616" s="95">
        <v>0</v>
      </c>
      <c r="L616" s="95">
        <v>0</v>
      </c>
      <c r="M616" s="95">
        <v>0</v>
      </c>
      <c r="N616" s="95">
        <v>0</v>
      </c>
      <c r="O616" s="95">
        <v>0</v>
      </c>
      <c r="P616" s="95">
        <v>0</v>
      </c>
      <c r="Q616" s="95">
        <v>0</v>
      </c>
      <c r="R616" s="95">
        <v>0</v>
      </c>
      <c r="S616" s="95">
        <v>0</v>
      </c>
      <c r="T616" s="95">
        <v>0</v>
      </c>
      <c r="U616" s="95">
        <v>0</v>
      </c>
      <c r="V616" s="95">
        <v>0</v>
      </c>
      <c r="W616" s="95">
        <v>0</v>
      </c>
      <c r="X616" s="95">
        <v>0</v>
      </c>
      <c r="Y616" s="95">
        <v>0</v>
      </c>
      <c r="Z616" s="95">
        <v>0</v>
      </c>
      <c r="AA616" s="95">
        <v>0</v>
      </c>
      <c r="AB616" s="95">
        <v>0</v>
      </c>
      <c r="AC616" s="95">
        <v>0</v>
      </c>
      <c r="AD616" s="95">
        <v>0</v>
      </c>
      <c r="AE616" s="95">
        <v>0</v>
      </c>
      <c r="AF616" s="95">
        <v>0</v>
      </c>
      <c r="AG616" s="95">
        <v>0</v>
      </c>
      <c r="AH616" s="95">
        <v>0</v>
      </c>
      <c r="AI616" s="95">
        <v>0</v>
      </c>
      <c r="AJ616" s="95">
        <v>0</v>
      </c>
      <c r="AK616" s="95">
        <v>0</v>
      </c>
      <c r="AL616" s="95">
        <v>0</v>
      </c>
      <c r="AM616" s="95">
        <v>0</v>
      </c>
      <c r="AN616" s="95">
        <v>0</v>
      </c>
      <c r="AO616" s="95">
        <v>0</v>
      </c>
      <c r="AP616" s="95">
        <v>0</v>
      </c>
      <c r="AQ616" s="95">
        <v>0</v>
      </c>
      <c r="AR616" s="95">
        <v>0</v>
      </c>
      <c r="AS616" s="95">
        <v>0</v>
      </c>
      <c r="AT616" s="95">
        <v>0</v>
      </c>
      <c r="AU616" s="95">
        <v>0</v>
      </c>
      <c r="AV616" s="95">
        <v>0</v>
      </c>
      <c r="AW616" s="95">
        <v>0</v>
      </c>
      <c r="AX616" s="95">
        <v>0</v>
      </c>
      <c r="AY616" s="95">
        <v>0</v>
      </c>
      <c r="AZ616" s="95">
        <v>0</v>
      </c>
      <c r="BA616" s="95">
        <v>0</v>
      </c>
      <c r="BB616" s="95">
        <v>0</v>
      </c>
      <c r="BC616" s="95">
        <v>0</v>
      </c>
      <c r="BD616" s="95">
        <v>0</v>
      </c>
      <c r="BE616" s="95">
        <v>0</v>
      </c>
      <c r="BF616" s="95">
        <v>0</v>
      </c>
      <c r="BG616" s="95">
        <v>0</v>
      </c>
      <c r="BH616" s="95">
        <v>0</v>
      </c>
      <c r="BI616" s="95">
        <v>0</v>
      </c>
      <c r="BJ616" s="95">
        <v>0</v>
      </c>
      <c r="BK616" s="95">
        <v>0</v>
      </c>
      <c r="BL616" s="95">
        <v>0</v>
      </c>
      <c r="BM616" s="95">
        <v>0</v>
      </c>
      <c r="BN616" s="95">
        <v>0</v>
      </c>
      <c r="BO616" s="95">
        <v>0</v>
      </c>
      <c r="BP616" s="95">
        <v>0</v>
      </c>
      <c r="BQ616" s="95">
        <v>0</v>
      </c>
      <c r="BR616" s="95">
        <v>0</v>
      </c>
      <c r="BS616" s="95">
        <v>0</v>
      </c>
      <c r="BT616" s="95">
        <v>0</v>
      </c>
      <c r="BU616" s="95">
        <v>0</v>
      </c>
      <c r="BV616" s="95">
        <v>0</v>
      </c>
      <c r="BW616" s="95">
        <v>0</v>
      </c>
      <c r="BX616" s="95">
        <v>0</v>
      </c>
      <c r="BY616" s="95">
        <v>0</v>
      </c>
      <c r="BZ616" s="95">
        <v>0</v>
      </c>
      <c r="CA616" s="95">
        <v>0</v>
      </c>
      <c r="CB616" s="95">
        <v>0</v>
      </c>
      <c r="CC616" s="95">
        <v>0</v>
      </c>
      <c r="CD616" s="95">
        <v>0</v>
      </c>
      <c r="CE616" s="95">
        <v>0</v>
      </c>
      <c r="CF616" s="95">
        <v>0</v>
      </c>
      <c r="CG616" s="95">
        <v>0</v>
      </c>
      <c r="CH616" s="95">
        <v>0</v>
      </c>
      <c r="CI616" s="95">
        <v>0</v>
      </c>
      <c r="CJ616" s="95">
        <v>0</v>
      </c>
      <c r="CK616" s="95">
        <v>0</v>
      </c>
      <c r="CL616" s="95">
        <v>0</v>
      </c>
      <c r="CM616" s="87" t="s">
        <v>2002</v>
      </c>
      <c r="CN616" s="87" t="s">
        <v>2226</v>
      </c>
      <c r="CO616" s="87" t="s">
        <v>1433</v>
      </c>
      <c r="CP616" s="87" t="s">
        <v>2258</v>
      </c>
      <c r="CQ616" s="87" t="s">
        <v>1432</v>
      </c>
      <c r="CR616" s="87" t="s">
        <v>2410</v>
      </c>
      <c r="CS616" s="87">
        <v>20</v>
      </c>
      <c r="CT616" s="87" t="s">
        <v>1432</v>
      </c>
      <c r="CY616" s="87">
        <v>216</v>
      </c>
    </row>
    <row r="617" spans="1:103" ht="13.2" customHeight="1" x14ac:dyDescent="0.25">
      <c r="A617" s="93" t="s">
        <v>2003</v>
      </c>
      <c r="B617" s="94" t="s">
        <v>1489</v>
      </c>
      <c r="C617" s="95">
        <v>0</v>
      </c>
      <c r="D617" s="95">
        <v>0</v>
      </c>
      <c r="E617" s="95">
        <v>0</v>
      </c>
      <c r="F617" s="95">
        <v>0</v>
      </c>
      <c r="G617" s="95">
        <v>0</v>
      </c>
      <c r="H617" s="95">
        <v>0</v>
      </c>
      <c r="I617" s="95">
        <v>0</v>
      </c>
      <c r="J617" s="95">
        <v>0</v>
      </c>
      <c r="K617" s="95">
        <v>0</v>
      </c>
      <c r="L617" s="95">
        <v>0</v>
      </c>
      <c r="M617" s="95">
        <v>0</v>
      </c>
      <c r="N617" s="95">
        <v>0</v>
      </c>
      <c r="O617" s="95">
        <v>0</v>
      </c>
      <c r="P617" s="95">
        <v>0</v>
      </c>
      <c r="Q617" s="95">
        <v>0</v>
      </c>
      <c r="R617" s="95">
        <v>0</v>
      </c>
      <c r="S617" s="95">
        <v>0</v>
      </c>
      <c r="T617" s="95">
        <v>0</v>
      </c>
      <c r="U617" s="95">
        <v>0</v>
      </c>
      <c r="V617" s="95">
        <v>0</v>
      </c>
      <c r="W617" s="95">
        <v>0</v>
      </c>
      <c r="X617" s="95">
        <v>0</v>
      </c>
      <c r="Y617" s="95">
        <v>0</v>
      </c>
      <c r="Z617" s="95">
        <v>0</v>
      </c>
      <c r="AA617" s="95">
        <v>0</v>
      </c>
      <c r="AB617" s="95">
        <v>0</v>
      </c>
      <c r="AC617" s="95">
        <v>0</v>
      </c>
      <c r="AD617" s="95">
        <v>0</v>
      </c>
      <c r="AE617" s="95">
        <v>0</v>
      </c>
      <c r="AF617" s="95">
        <v>0</v>
      </c>
      <c r="AG617" s="95">
        <v>0</v>
      </c>
      <c r="AH617" s="95">
        <v>0</v>
      </c>
      <c r="AI617" s="95">
        <v>0</v>
      </c>
      <c r="AJ617" s="95">
        <v>0</v>
      </c>
      <c r="AK617" s="95">
        <v>0</v>
      </c>
      <c r="AL617" s="95">
        <v>0</v>
      </c>
      <c r="AM617" s="95">
        <v>0</v>
      </c>
      <c r="AN617" s="95">
        <v>0</v>
      </c>
      <c r="AO617" s="95">
        <v>0</v>
      </c>
      <c r="AP617" s="95">
        <v>0</v>
      </c>
      <c r="AQ617" s="95">
        <v>0</v>
      </c>
      <c r="AR617" s="95">
        <v>0</v>
      </c>
      <c r="AS617" s="95">
        <v>0</v>
      </c>
      <c r="AT617" s="95">
        <v>0</v>
      </c>
      <c r="AU617" s="95">
        <v>0</v>
      </c>
      <c r="AV617" s="95">
        <v>0</v>
      </c>
      <c r="AW617" s="95">
        <v>0</v>
      </c>
      <c r="AX617" s="95">
        <v>0</v>
      </c>
      <c r="AY617" s="95">
        <v>0</v>
      </c>
      <c r="AZ617" s="95">
        <v>0</v>
      </c>
      <c r="BA617" s="95">
        <v>0</v>
      </c>
      <c r="BB617" s="95">
        <v>203.8</v>
      </c>
      <c r="BC617" s="95">
        <v>0</v>
      </c>
      <c r="BD617" s="95">
        <v>0</v>
      </c>
      <c r="BE617" s="95">
        <v>7200</v>
      </c>
      <c r="BF617" s="95">
        <v>0</v>
      </c>
      <c r="BG617" s="95">
        <v>0</v>
      </c>
      <c r="BH617" s="95">
        <v>0</v>
      </c>
      <c r="BI617" s="95">
        <v>5600</v>
      </c>
      <c r="BJ617" s="95">
        <v>0</v>
      </c>
      <c r="BK617" s="95">
        <v>9500</v>
      </c>
      <c r="BL617" s="95">
        <v>0</v>
      </c>
      <c r="BM617" s="95">
        <v>0</v>
      </c>
      <c r="BN617" s="95">
        <v>0</v>
      </c>
      <c r="BO617" s="95">
        <v>868</v>
      </c>
      <c r="BP617" s="95">
        <v>11000</v>
      </c>
      <c r="BQ617" s="95">
        <v>0</v>
      </c>
      <c r="BR617" s="95">
        <v>0</v>
      </c>
      <c r="BS617" s="95">
        <v>0</v>
      </c>
      <c r="BT617" s="95">
        <v>0</v>
      </c>
      <c r="BU617" s="95">
        <v>0</v>
      </c>
      <c r="BV617" s="95">
        <v>0</v>
      </c>
      <c r="BW617" s="95">
        <v>0</v>
      </c>
      <c r="BX617" s="95">
        <v>0</v>
      </c>
      <c r="BY617" s="95">
        <v>0</v>
      </c>
      <c r="BZ617" s="95">
        <v>0</v>
      </c>
      <c r="CA617" s="95">
        <v>0</v>
      </c>
      <c r="CB617" s="95">
        <v>0</v>
      </c>
      <c r="CC617" s="95">
        <v>0</v>
      </c>
      <c r="CD617" s="95">
        <v>0</v>
      </c>
      <c r="CE617" s="95">
        <v>0</v>
      </c>
      <c r="CF617" s="95">
        <v>0</v>
      </c>
      <c r="CG617" s="95">
        <v>9300</v>
      </c>
      <c r="CH617" s="95">
        <v>0</v>
      </c>
      <c r="CI617" s="95">
        <v>0</v>
      </c>
      <c r="CJ617" s="95">
        <v>0</v>
      </c>
      <c r="CK617" s="95">
        <v>0</v>
      </c>
      <c r="CL617" s="95">
        <v>0</v>
      </c>
      <c r="CM617" s="87" t="s">
        <v>2003</v>
      </c>
      <c r="CN617" s="87" t="s">
        <v>2227</v>
      </c>
      <c r="CO617" s="87" t="s">
        <v>1433</v>
      </c>
      <c r="CP617" s="87" t="s">
        <v>2258</v>
      </c>
      <c r="CQ617" s="87" t="s">
        <v>1432</v>
      </c>
      <c r="CR617" s="87" t="s">
        <v>2410</v>
      </c>
      <c r="CS617" s="87">
        <v>20</v>
      </c>
      <c r="CT617" s="87" t="s">
        <v>1432</v>
      </c>
      <c r="CV617" s="87" t="s">
        <v>2195</v>
      </c>
      <c r="CY617" s="87">
        <v>217</v>
      </c>
    </row>
    <row r="618" spans="1:103" s="103" customFormat="1" ht="13.2" customHeight="1" x14ac:dyDescent="0.25">
      <c r="A618" s="100" t="s">
        <v>2286</v>
      </c>
      <c r="B618" s="101" t="s">
        <v>2287</v>
      </c>
      <c r="C618" s="102">
        <v>0</v>
      </c>
      <c r="D618" s="102">
        <v>0</v>
      </c>
      <c r="E618" s="102">
        <v>0</v>
      </c>
      <c r="F618" s="102">
        <v>0</v>
      </c>
      <c r="G618" s="102">
        <v>0</v>
      </c>
      <c r="H618" s="102">
        <v>438000</v>
      </c>
      <c r="I618" s="102">
        <v>0</v>
      </c>
      <c r="J618" s="102">
        <v>0</v>
      </c>
      <c r="K618" s="102">
        <v>0</v>
      </c>
      <c r="L618" s="102">
        <v>0</v>
      </c>
      <c r="M618" s="102">
        <v>0</v>
      </c>
      <c r="N618" s="102">
        <v>0</v>
      </c>
      <c r="O618" s="102">
        <v>0</v>
      </c>
      <c r="P618" s="102">
        <v>0</v>
      </c>
      <c r="Q618" s="102">
        <v>0</v>
      </c>
      <c r="R618" s="102">
        <v>0</v>
      </c>
      <c r="S618" s="102">
        <v>0</v>
      </c>
      <c r="T618" s="102">
        <v>0</v>
      </c>
      <c r="U618" s="102">
        <v>0</v>
      </c>
      <c r="V618" s="102">
        <v>0</v>
      </c>
      <c r="W618" s="102">
        <v>0</v>
      </c>
      <c r="X618" s="102">
        <v>0</v>
      </c>
      <c r="Y618" s="102">
        <v>0</v>
      </c>
      <c r="Z618" s="102">
        <v>0</v>
      </c>
      <c r="AA618" s="102">
        <v>0</v>
      </c>
      <c r="AB618" s="102">
        <v>0</v>
      </c>
      <c r="AC618" s="102">
        <v>1032003</v>
      </c>
      <c r="AD618" s="102">
        <v>0</v>
      </c>
      <c r="AE618" s="102">
        <v>0</v>
      </c>
      <c r="AF618" s="102">
        <v>0</v>
      </c>
      <c r="AG618" s="102">
        <v>0</v>
      </c>
      <c r="AH618" s="102">
        <v>0</v>
      </c>
      <c r="AI618" s="102">
        <v>0</v>
      </c>
      <c r="AJ618" s="102">
        <v>0</v>
      </c>
      <c r="AK618" s="102">
        <v>0</v>
      </c>
      <c r="AL618" s="102">
        <v>0</v>
      </c>
      <c r="AM618" s="102">
        <v>0</v>
      </c>
      <c r="AN618" s="102">
        <v>0</v>
      </c>
      <c r="AO618" s="102">
        <v>0</v>
      </c>
      <c r="AP618" s="102">
        <v>0</v>
      </c>
      <c r="AQ618" s="102">
        <v>0</v>
      </c>
      <c r="AR618" s="102">
        <v>0</v>
      </c>
      <c r="AS618" s="102">
        <v>0</v>
      </c>
      <c r="AT618" s="102">
        <v>0</v>
      </c>
      <c r="AU618" s="102">
        <v>0</v>
      </c>
      <c r="AV618" s="102">
        <v>0</v>
      </c>
      <c r="AW618" s="102">
        <v>0</v>
      </c>
      <c r="AX618" s="102">
        <v>0</v>
      </c>
      <c r="AY618" s="102">
        <v>0</v>
      </c>
      <c r="AZ618" s="102">
        <v>0</v>
      </c>
      <c r="BA618" s="102">
        <v>0</v>
      </c>
      <c r="BB618" s="102">
        <v>0</v>
      </c>
      <c r="BC618" s="102">
        <v>0</v>
      </c>
      <c r="BD618" s="102">
        <v>0</v>
      </c>
      <c r="BE618" s="102">
        <v>0</v>
      </c>
      <c r="BF618" s="102">
        <v>0</v>
      </c>
      <c r="BG618" s="102">
        <v>0</v>
      </c>
      <c r="BH618" s="102">
        <v>0</v>
      </c>
      <c r="BI618" s="102">
        <v>0</v>
      </c>
      <c r="BJ618" s="102">
        <v>0</v>
      </c>
      <c r="BK618" s="102">
        <v>0</v>
      </c>
      <c r="BL618" s="102">
        <v>0</v>
      </c>
      <c r="BM618" s="102">
        <v>0</v>
      </c>
      <c r="BN618" s="102">
        <v>0</v>
      </c>
      <c r="BO618" s="102">
        <v>0</v>
      </c>
      <c r="BP618" s="102">
        <v>0</v>
      </c>
      <c r="BQ618" s="102">
        <v>0</v>
      </c>
      <c r="BR618" s="102">
        <v>0</v>
      </c>
      <c r="BS618" s="102">
        <v>0</v>
      </c>
      <c r="BT618" s="102">
        <v>0</v>
      </c>
      <c r="BU618" s="102">
        <v>0</v>
      </c>
      <c r="BV618" s="102">
        <v>0</v>
      </c>
      <c r="BW618" s="102">
        <v>0</v>
      </c>
      <c r="BX618" s="102">
        <v>0</v>
      </c>
      <c r="BY618" s="102">
        <v>0</v>
      </c>
      <c r="BZ618" s="102">
        <v>0</v>
      </c>
      <c r="CA618" s="102">
        <v>0</v>
      </c>
      <c r="CB618" s="102">
        <v>0</v>
      </c>
      <c r="CC618" s="102">
        <v>0</v>
      </c>
      <c r="CD618" s="102">
        <v>0</v>
      </c>
      <c r="CE618" s="102">
        <v>0</v>
      </c>
      <c r="CF618" s="102">
        <v>0</v>
      </c>
      <c r="CG618" s="102">
        <v>0</v>
      </c>
      <c r="CH618" s="102">
        <v>0</v>
      </c>
      <c r="CI618" s="102">
        <v>0</v>
      </c>
      <c r="CJ618" s="102">
        <v>0</v>
      </c>
      <c r="CK618" s="102">
        <v>0</v>
      </c>
      <c r="CL618" s="102">
        <v>0</v>
      </c>
      <c r="CM618" s="103" t="s">
        <v>2286</v>
      </c>
      <c r="CN618" s="103" t="s">
        <v>2287</v>
      </c>
      <c r="CO618" s="103" t="s">
        <v>1433</v>
      </c>
      <c r="CP618" s="103" t="s">
        <v>2416</v>
      </c>
      <c r="CQ618" s="103" t="s">
        <v>1432</v>
      </c>
      <c r="CR618" s="103" t="s">
        <v>2410</v>
      </c>
      <c r="CS618" s="103">
        <v>24</v>
      </c>
      <c r="CV618" s="103" t="s">
        <v>2194</v>
      </c>
      <c r="CX618" s="103" t="s">
        <v>2394</v>
      </c>
      <c r="CY618" s="103">
        <v>218</v>
      </c>
    </row>
    <row r="619" spans="1:103" ht="13.2" customHeight="1" x14ac:dyDescent="0.25">
      <c r="A619" s="93" t="s">
        <v>2005</v>
      </c>
      <c r="B619" s="94" t="s">
        <v>677</v>
      </c>
      <c r="C619" s="95">
        <v>253990</v>
      </c>
      <c r="D619" s="95">
        <v>0</v>
      </c>
      <c r="E619" s="95">
        <v>29700</v>
      </c>
      <c r="F619" s="95">
        <v>59800</v>
      </c>
      <c r="G619" s="95">
        <v>0</v>
      </c>
      <c r="H619" s="95">
        <v>0</v>
      </c>
      <c r="I619" s="95">
        <v>74260</v>
      </c>
      <c r="J619" s="95">
        <v>13930</v>
      </c>
      <c r="K619" s="95">
        <v>0</v>
      </c>
      <c r="L619" s="95">
        <v>0</v>
      </c>
      <c r="M619" s="95">
        <v>63779</v>
      </c>
      <c r="N619" s="95">
        <v>0</v>
      </c>
      <c r="O619" s="95">
        <v>247510</v>
      </c>
      <c r="P619" s="95">
        <v>47000</v>
      </c>
      <c r="Q619" s="95">
        <v>8000</v>
      </c>
      <c r="R619" s="95">
        <v>0</v>
      </c>
      <c r="S619" s="95">
        <v>84171.75</v>
      </c>
      <c r="T619" s="95">
        <v>0</v>
      </c>
      <c r="U619" s="95">
        <v>29700</v>
      </c>
      <c r="V619" s="95">
        <v>11950</v>
      </c>
      <c r="W619" s="95">
        <v>411300</v>
      </c>
      <c r="X619" s="95">
        <v>0</v>
      </c>
      <c r="Y619" s="95">
        <v>33300</v>
      </c>
      <c r="Z619" s="95">
        <v>0</v>
      </c>
      <c r="AA619" s="95">
        <v>0</v>
      </c>
      <c r="AB619" s="95">
        <v>21000</v>
      </c>
      <c r="AC619" s="95">
        <v>0</v>
      </c>
      <c r="AD619" s="95">
        <v>0</v>
      </c>
      <c r="AE619" s="95">
        <v>5400</v>
      </c>
      <c r="AF619" s="95">
        <v>0</v>
      </c>
      <c r="AG619" s="95">
        <v>0</v>
      </c>
      <c r="AH619" s="95">
        <v>21070</v>
      </c>
      <c r="AI619" s="95">
        <v>39300</v>
      </c>
      <c r="AJ619" s="95">
        <v>50300</v>
      </c>
      <c r="AK619" s="95">
        <v>524224</v>
      </c>
      <c r="AL619" s="95">
        <v>6500</v>
      </c>
      <c r="AM619" s="95">
        <v>2400</v>
      </c>
      <c r="AN619" s="95">
        <v>73650</v>
      </c>
      <c r="AO619" s="95">
        <v>47000</v>
      </c>
      <c r="AP619" s="95">
        <v>37300</v>
      </c>
      <c r="AQ619" s="95">
        <v>24700</v>
      </c>
      <c r="AR619" s="95">
        <v>79500</v>
      </c>
      <c r="AS619" s="95">
        <v>34800</v>
      </c>
      <c r="AT619" s="95">
        <v>63200</v>
      </c>
      <c r="AU619" s="95">
        <v>68700</v>
      </c>
      <c r="AV619" s="95">
        <v>41300</v>
      </c>
      <c r="AW619" s="95">
        <v>6300</v>
      </c>
      <c r="AX619" s="95">
        <v>32150</v>
      </c>
      <c r="AY619" s="95">
        <v>66500</v>
      </c>
      <c r="AZ619" s="95">
        <v>0</v>
      </c>
      <c r="BA619" s="95">
        <v>188400</v>
      </c>
      <c r="BB619" s="95">
        <v>0</v>
      </c>
      <c r="BC619" s="95">
        <v>643488</v>
      </c>
      <c r="BD619" s="95">
        <v>37450</v>
      </c>
      <c r="BE619" s="95">
        <v>25000</v>
      </c>
      <c r="BF619" s="95">
        <v>12500</v>
      </c>
      <c r="BG619" s="95">
        <v>152980</v>
      </c>
      <c r="BH619" s="95">
        <v>35060</v>
      </c>
      <c r="BI619" s="95">
        <v>550</v>
      </c>
      <c r="BJ619" s="95">
        <v>16033</v>
      </c>
      <c r="BK619" s="95">
        <v>2100</v>
      </c>
      <c r="BL619" s="95">
        <v>249304</v>
      </c>
      <c r="BM619" s="95">
        <v>10000</v>
      </c>
      <c r="BN619" s="95">
        <v>2100</v>
      </c>
      <c r="BO619" s="95">
        <v>0</v>
      </c>
      <c r="BP619" s="95">
        <v>13450</v>
      </c>
      <c r="BQ619" s="95">
        <v>10000</v>
      </c>
      <c r="BR619" s="95">
        <v>1264908.75</v>
      </c>
      <c r="BS619" s="95">
        <v>0</v>
      </c>
      <c r="BT619" s="95">
        <v>64813.5</v>
      </c>
      <c r="BU619" s="95">
        <v>160889.75</v>
      </c>
      <c r="BV619" s="95">
        <v>18400</v>
      </c>
      <c r="BW619" s="95">
        <v>0</v>
      </c>
      <c r="BX619" s="95">
        <v>70150</v>
      </c>
      <c r="BY619" s="95">
        <v>11700</v>
      </c>
      <c r="BZ619" s="95">
        <v>25328.25</v>
      </c>
      <c r="CA619" s="95">
        <v>48480</v>
      </c>
      <c r="CB619" s="95">
        <v>24323</v>
      </c>
      <c r="CC619" s="95">
        <v>35107</v>
      </c>
      <c r="CD619" s="95">
        <v>31791.25</v>
      </c>
      <c r="CE619" s="95">
        <v>85250</v>
      </c>
      <c r="CF619" s="95">
        <v>24129</v>
      </c>
      <c r="CG619" s="95">
        <v>23250</v>
      </c>
      <c r="CH619" s="95">
        <v>0</v>
      </c>
      <c r="CI619" s="95">
        <v>14719</v>
      </c>
      <c r="CJ619" s="95">
        <v>31000</v>
      </c>
      <c r="CK619" s="95">
        <v>1000</v>
      </c>
      <c r="CL619" s="95">
        <v>4656</v>
      </c>
      <c r="CM619" s="87" t="s">
        <v>2005</v>
      </c>
      <c r="CN619" s="87" t="s">
        <v>677</v>
      </c>
      <c r="CO619" s="87" t="s">
        <v>1433</v>
      </c>
      <c r="CP619" s="87" t="s">
        <v>2258</v>
      </c>
      <c r="CQ619" s="87" t="s">
        <v>1432</v>
      </c>
      <c r="CR619" s="87" t="s">
        <v>2410</v>
      </c>
      <c r="CS619" s="87">
        <v>20</v>
      </c>
      <c r="CT619" s="87" t="s">
        <v>1432</v>
      </c>
      <c r="CY619" s="87">
        <v>219</v>
      </c>
    </row>
    <row r="620" spans="1:103" ht="13.2" customHeight="1" x14ac:dyDescent="0.25">
      <c r="A620" s="93" t="s">
        <v>2006</v>
      </c>
      <c r="B620" s="94" t="s">
        <v>1490</v>
      </c>
      <c r="C620" s="95">
        <v>304897</v>
      </c>
      <c r="D620" s="95">
        <v>0</v>
      </c>
      <c r="E620" s="95">
        <v>0</v>
      </c>
      <c r="F620" s="95">
        <v>0</v>
      </c>
      <c r="G620" s="95">
        <v>0</v>
      </c>
      <c r="H620" s="95">
        <v>0</v>
      </c>
      <c r="I620" s="95">
        <v>0</v>
      </c>
      <c r="J620" s="95">
        <v>12130</v>
      </c>
      <c r="K620" s="95">
        <v>0</v>
      </c>
      <c r="L620" s="95">
        <v>0</v>
      </c>
      <c r="M620" s="95">
        <v>25490</v>
      </c>
      <c r="N620" s="95">
        <v>0</v>
      </c>
      <c r="O620" s="95">
        <v>82018</v>
      </c>
      <c r="P620" s="95">
        <v>0</v>
      </c>
      <c r="Q620" s="95">
        <v>0</v>
      </c>
      <c r="R620" s="95">
        <v>0</v>
      </c>
      <c r="S620" s="95">
        <v>0</v>
      </c>
      <c r="T620" s="95">
        <v>0</v>
      </c>
      <c r="U620" s="95">
        <v>0</v>
      </c>
      <c r="V620" s="95">
        <v>0</v>
      </c>
      <c r="W620" s="95">
        <v>19324</v>
      </c>
      <c r="X620" s="95">
        <v>0</v>
      </c>
      <c r="Y620" s="95">
        <v>550</v>
      </c>
      <c r="Z620" s="95">
        <v>0</v>
      </c>
      <c r="AA620" s="95">
        <v>0</v>
      </c>
      <c r="AB620" s="95">
        <v>0</v>
      </c>
      <c r="AC620" s="95">
        <v>0</v>
      </c>
      <c r="AD620" s="95">
        <v>0</v>
      </c>
      <c r="AE620" s="95">
        <v>0</v>
      </c>
      <c r="AF620" s="95">
        <v>0</v>
      </c>
      <c r="AG620" s="95">
        <v>0</v>
      </c>
      <c r="AH620" s="95">
        <v>66110</v>
      </c>
      <c r="AI620" s="95">
        <v>0</v>
      </c>
      <c r="AJ620" s="95">
        <v>0</v>
      </c>
      <c r="AK620" s="95">
        <v>50626</v>
      </c>
      <c r="AL620" s="95">
        <v>1057</v>
      </c>
      <c r="AM620" s="95">
        <v>0</v>
      </c>
      <c r="AN620" s="95">
        <v>18335</v>
      </c>
      <c r="AO620" s="95">
        <v>6103</v>
      </c>
      <c r="AP620" s="95">
        <v>250</v>
      </c>
      <c r="AQ620" s="95">
        <v>250</v>
      </c>
      <c r="AR620" s="95">
        <v>29500.25</v>
      </c>
      <c r="AS620" s="95">
        <v>0</v>
      </c>
      <c r="AT620" s="95">
        <v>6954</v>
      </c>
      <c r="AU620" s="95">
        <v>2750</v>
      </c>
      <c r="AV620" s="95">
        <v>0</v>
      </c>
      <c r="AW620" s="95">
        <v>0</v>
      </c>
      <c r="AX620" s="95">
        <v>5659</v>
      </c>
      <c r="AY620" s="95">
        <v>14686</v>
      </c>
      <c r="AZ620" s="95">
        <v>0</v>
      </c>
      <c r="BA620" s="95">
        <v>77198</v>
      </c>
      <c r="BB620" s="95">
        <v>0</v>
      </c>
      <c r="BC620" s="95">
        <v>179243</v>
      </c>
      <c r="BD620" s="95">
        <v>13790</v>
      </c>
      <c r="BE620" s="95">
        <v>11605</v>
      </c>
      <c r="BF620" s="95">
        <v>0</v>
      </c>
      <c r="BG620" s="95">
        <v>75779</v>
      </c>
      <c r="BH620" s="95">
        <v>5240</v>
      </c>
      <c r="BI620" s="95">
        <v>0</v>
      </c>
      <c r="BJ620" s="95">
        <v>850</v>
      </c>
      <c r="BK620" s="95">
        <v>0</v>
      </c>
      <c r="BL620" s="95">
        <v>34447.5</v>
      </c>
      <c r="BM620" s="95">
        <v>7580</v>
      </c>
      <c r="BN620" s="95">
        <v>0</v>
      </c>
      <c r="BO620" s="95">
        <v>0</v>
      </c>
      <c r="BP620" s="95">
        <v>105790</v>
      </c>
      <c r="BQ620" s="95">
        <v>2750</v>
      </c>
      <c r="BR620" s="95">
        <v>440060.5</v>
      </c>
      <c r="BS620" s="95">
        <v>4987</v>
      </c>
      <c r="BT620" s="95">
        <v>53030</v>
      </c>
      <c r="BU620" s="95">
        <v>51207</v>
      </c>
      <c r="BV620" s="95">
        <v>0</v>
      </c>
      <c r="BW620" s="95">
        <v>0</v>
      </c>
      <c r="BX620" s="95">
        <v>558860</v>
      </c>
      <c r="BY620" s="95">
        <v>1968</v>
      </c>
      <c r="BZ620" s="95">
        <v>0</v>
      </c>
      <c r="CA620" s="95">
        <v>6484</v>
      </c>
      <c r="CB620" s="95">
        <v>15144</v>
      </c>
      <c r="CC620" s="95">
        <v>42766</v>
      </c>
      <c r="CD620" s="95">
        <v>8620</v>
      </c>
      <c r="CE620" s="95">
        <v>78006</v>
      </c>
      <c r="CF620" s="95">
        <v>0</v>
      </c>
      <c r="CG620" s="95">
        <v>0</v>
      </c>
      <c r="CH620" s="95">
        <v>0</v>
      </c>
      <c r="CI620" s="95">
        <v>4905</v>
      </c>
      <c r="CJ620" s="95">
        <v>4521</v>
      </c>
      <c r="CK620" s="95">
        <v>4732</v>
      </c>
      <c r="CL620" s="95">
        <v>0</v>
      </c>
      <c r="CM620" s="87" t="s">
        <v>2006</v>
      </c>
      <c r="CN620" s="87" t="s">
        <v>678</v>
      </c>
      <c r="CO620" s="87" t="s">
        <v>1433</v>
      </c>
      <c r="CP620" s="87" t="s">
        <v>2258</v>
      </c>
      <c r="CQ620" s="87" t="s">
        <v>1432</v>
      </c>
      <c r="CR620" s="87" t="s">
        <v>2410</v>
      </c>
      <c r="CS620" s="87">
        <v>20</v>
      </c>
      <c r="CT620" s="87" t="s">
        <v>1432</v>
      </c>
      <c r="CY620" s="87">
        <v>220</v>
      </c>
    </row>
    <row r="621" spans="1:103" ht="13.2" customHeight="1" x14ac:dyDescent="0.25">
      <c r="A621" s="93" t="s">
        <v>2007</v>
      </c>
      <c r="B621" s="94" t="s">
        <v>1491</v>
      </c>
      <c r="C621" s="95">
        <v>0</v>
      </c>
      <c r="D621" s="95">
        <v>0</v>
      </c>
      <c r="E621" s="95">
        <v>0</v>
      </c>
      <c r="F621" s="95">
        <v>0</v>
      </c>
      <c r="G621" s="95">
        <v>0</v>
      </c>
      <c r="H621" s="95">
        <v>0</v>
      </c>
      <c r="I621" s="95">
        <v>0</v>
      </c>
      <c r="J621" s="95">
        <v>0</v>
      </c>
      <c r="K621" s="95">
        <v>0</v>
      </c>
      <c r="L621" s="95">
        <v>0</v>
      </c>
      <c r="M621" s="95">
        <v>0</v>
      </c>
      <c r="N621" s="95">
        <v>0</v>
      </c>
      <c r="O621" s="95">
        <v>0</v>
      </c>
      <c r="P621" s="95">
        <v>0</v>
      </c>
      <c r="Q621" s="95">
        <v>0</v>
      </c>
      <c r="R621" s="95">
        <v>0</v>
      </c>
      <c r="S621" s="95">
        <v>0</v>
      </c>
      <c r="T621" s="95">
        <v>0</v>
      </c>
      <c r="U621" s="95">
        <v>0</v>
      </c>
      <c r="V621" s="95">
        <v>0</v>
      </c>
      <c r="W621" s="95">
        <v>0</v>
      </c>
      <c r="X621" s="95">
        <v>0</v>
      </c>
      <c r="Y621" s="95">
        <v>0</v>
      </c>
      <c r="Z621" s="95">
        <v>0</v>
      </c>
      <c r="AA621" s="95">
        <v>0</v>
      </c>
      <c r="AB621" s="95">
        <v>0</v>
      </c>
      <c r="AC621" s="95">
        <v>0</v>
      </c>
      <c r="AD621" s="95">
        <v>0</v>
      </c>
      <c r="AE621" s="95">
        <v>0</v>
      </c>
      <c r="AF621" s="95">
        <v>0</v>
      </c>
      <c r="AG621" s="95">
        <v>0</v>
      </c>
      <c r="AH621" s="95">
        <v>0</v>
      </c>
      <c r="AI621" s="95">
        <v>0</v>
      </c>
      <c r="AJ621" s="95">
        <v>0</v>
      </c>
      <c r="AK621" s="95">
        <v>0</v>
      </c>
      <c r="AL621" s="95">
        <v>0</v>
      </c>
      <c r="AM621" s="95">
        <v>0</v>
      </c>
      <c r="AN621" s="95">
        <v>0</v>
      </c>
      <c r="AO621" s="95">
        <v>0</v>
      </c>
      <c r="AP621" s="95">
        <v>0</v>
      </c>
      <c r="AQ621" s="95">
        <v>0</v>
      </c>
      <c r="AR621" s="95">
        <v>0</v>
      </c>
      <c r="AS621" s="95">
        <v>0</v>
      </c>
      <c r="AT621" s="95">
        <v>0</v>
      </c>
      <c r="AU621" s="95">
        <v>0</v>
      </c>
      <c r="AV621" s="95">
        <v>0</v>
      </c>
      <c r="AW621" s="95">
        <v>0</v>
      </c>
      <c r="AX621" s="95">
        <v>0</v>
      </c>
      <c r="AY621" s="95">
        <v>0</v>
      </c>
      <c r="AZ621" s="95">
        <v>0</v>
      </c>
      <c r="BA621" s="95">
        <v>0</v>
      </c>
      <c r="BB621" s="95">
        <v>0</v>
      </c>
      <c r="BC621" s="95">
        <v>0</v>
      </c>
      <c r="BD621" s="95">
        <v>0</v>
      </c>
      <c r="BE621" s="95">
        <v>0</v>
      </c>
      <c r="BF621" s="95">
        <v>0</v>
      </c>
      <c r="BG621" s="95">
        <v>0</v>
      </c>
      <c r="BH621" s="95">
        <v>0</v>
      </c>
      <c r="BI621" s="95">
        <v>0</v>
      </c>
      <c r="BJ621" s="95">
        <v>0</v>
      </c>
      <c r="BK621" s="95">
        <v>0</v>
      </c>
      <c r="BL621" s="95">
        <v>0</v>
      </c>
      <c r="BM621" s="95">
        <v>0</v>
      </c>
      <c r="BN621" s="95">
        <v>0</v>
      </c>
      <c r="BO621" s="95">
        <v>0</v>
      </c>
      <c r="BP621" s="95">
        <v>0</v>
      </c>
      <c r="BQ621" s="95">
        <v>0</v>
      </c>
      <c r="BR621" s="121">
        <v>0</v>
      </c>
      <c r="BS621" s="121">
        <v>0</v>
      </c>
      <c r="BT621" s="121">
        <v>0</v>
      </c>
      <c r="BU621" s="121">
        <v>0</v>
      </c>
      <c r="BV621" s="121">
        <v>0</v>
      </c>
      <c r="BW621" s="121">
        <v>0</v>
      </c>
      <c r="BX621" s="121">
        <v>0</v>
      </c>
      <c r="BY621" s="121">
        <v>0</v>
      </c>
      <c r="BZ621" s="121">
        <v>0</v>
      </c>
      <c r="CA621" s="121">
        <v>0</v>
      </c>
      <c r="CB621" s="121">
        <v>0</v>
      </c>
      <c r="CC621" s="121">
        <v>0</v>
      </c>
      <c r="CD621" s="121">
        <v>0</v>
      </c>
      <c r="CE621" s="121">
        <v>0</v>
      </c>
      <c r="CF621" s="121">
        <v>0</v>
      </c>
      <c r="CG621" s="121">
        <v>0</v>
      </c>
      <c r="CH621" s="121">
        <v>0</v>
      </c>
      <c r="CI621" s="121">
        <v>0</v>
      </c>
      <c r="CJ621" s="121">
        <v>0</v>
      </c>
      <c r="CK621" s="121">
        <v>0</v>
      </c>
      <c r="CL621" s="121">
        <v>0</v>
      </c>
      <c r="CM621" s="87" t="s">
        <v>2007</v>
      </c>
      <c r="CN621" s="87" t="s">
        <v>679</v>
      </c>
      <c r="CO621" s="87" t="s">
        <v>1433</v>
      </c>
      <c r="CP621" s="87" t="s">
        <v>2258</v>
      </c>
      <c r="CQ621" s="87" t="s">
        <v>1432</v>
      </c>
      <c r="CR621" s="87" t="s">
        <v>2410</v>
      </c>
      <c r="CS621" s="87">
        <v>20</v>
      </c>
      <c r="CT621" s="87" t="s">
        <v>1432</v>
      </c>
      <c r="CY621" s="87">
        <v>221</v>
      </c>
    </row>
    <row r="622" spans="1:103" ht="13.2" customHeight="1" x14ac:dyDescent="0.25">
      <c r="A622" s="93" t="s">
        <v>2008</v>
      </c>
      <c r="B622" s="94" t="s">
        <v>1492</v>
      </c>
      <c r="C622" s="95">
        <v>0</v>
      </c>
      <c r="D622" s="95">
        <v>0</v>
      </c>
      <c r="E622" s="95">
        <v>0</v>
      </c>
      <c r="F622" s="95">
        <v>0</v>
      </c>
      <c r="G622" s="95">
        <v>0</v>
      </c>
      <c r="H622" s="95">
        <v>0</v>
      </c>
      <c r="I622" s="95">
        <v>0</v>
      </c>
      <c r="J622" s="95">
        <v>0</v>
      </c>
      <c r="K622" s="95">
        <v>0</v>
      </c>
      <c r="L622" s="95">
        <v>0</v>
      </c>
      <c r="M622" s="95">
        <v>0</v>
      </c>
      <c r="N622" s="95">
        <v>0</v>
      </c>
      <c r="O622" s="95">
        <v>0</v>
      </c>
      <c r="P622" s="95">
        <v>0</v>
      </c>
      <c r="Q622" s="95">
        <v>0</v>
      </c>
      <c r="R622" s="95">
        <v>0</v>
      </c>
      <c r="S622" s="95">
        <v>0</v>
      </c>
      <c r="T622" s="95">
        <v>0</v>
      </c>
      <c r="U622" s="95">
        <v>0</v>
      </c>
      <c r="V622" s="95">
        <v>0</v>
      </c>
      <c r="W622" s="95">
        <v>0</v>
      </c>
      <c r="X622" s="95">
        <v>0</v>
      </c>
      <c r="Y622" s="95">
        <v>0</v>
      </c>
      <c r="Z622" s="95">
        <v>0</v>
      </c>
      <c r="AA622" s="95">
        <v>0</v>
      </c>
      <c r="AB622" s="95">
        <v>0</v>
      </c>
      <c r="AC622" s="95">
        <v>0</v>
      </c>
      <c r="AD622" s="95">
        <v>0</v>
      </c>
      <c r="AE622" s="95">
        <v>0</v>
      </c>
      <c r="AF622" s="95">
        <v>0</v>
      </c>
      <c r="AG622" s="95">
        <v>0</v>
      </c>
      <c r="AH622" s="95">
        <v>0</v>
      </c>
      <c r="AI622" s="95">
        <v>0</v>
      </c>
      <c r="AJ622" s="95">
        <v>0</v>
      </c>
      <c r="AK622" s="95">
        <v>0</v>
      </c>
      <c r="AL622" s="95">
        <v>0</v>
      </c>
      <c r="AM622" s="95">
        <v>0</v>
      </c>
      <c r="AN622" s="95">
        <v>0</v>
      </c>
      <c r="AO622" s="95">
        <v>0</v>
      </c>
      <c r="AP622" s="95">
        <v>0</v>
      </c>
      <c r="AQ622" s="95">
        <v>0</v>
      </c>
      <c r="AR622" s="95">
        <v>0</v>
      </c>
      <c r="AS622" s="95">
        <v>0</v>
      </c>
      <c r="AT622" s="95">
        <v>0</v>
      </c>
      <c r="AU622" s="95">
        <v>0</v>
      </c>
      <c r="AV622" s="95">
        <v>0</v>
      </c>
      <c r="AW622" s="95">
        <v>0</v>
      </c>
      <c r="AX622" s="95">
        <v>0</v>
      </c>
      <c r="AY622" s="95">
        <v>0</v>
      </c>
      <c r="AZ622" s="95">
        <v>0</v>
      </c>
      <c r="BA622" s="95">
        <v>0</v>
      </c>
      <c r="BB622" s="95">
        <v>0</v>
      </c>
      <c r="BC622" s="95">
        <v>0</v>
      </c>
      <c r="BD622" s="95">
        <v>0</v>
      </c>
      <c r="BE622" s="95">
        <v>0</v>
      </c>
      <c r="BF622" s="95">
        <v>0</v>
      </c>
      <c r="BG622" s="95">
        <v>0</v>
      </c>
      <c r="BH622" s="95">
        <v>0</v>
      </c>
      <c r="BI622" s="95">
        <v>0</v>
      </c>
      <c r="BJ622" s="95">
        <v>0</v>
      </c>
      <c r="BK622" s="95">
        <v>0</v>
      </c>
      <c r="BL622" s="95">
        <v>0</v>
      </c>
      <c r="BM622" s="95">
        <v>0</v>
      </c>
      <c r="BN622" s="95">
        <v>0</v>
      </c>
      <c r="BO622" s="95">
        <v>0</v>
      </c>
      <c r="BP622" s="95">
        <v>0</v>
      </c>
      <c r="BQ622" s="95">
        <v>0</v>
      </c>
      <c r="BR622" s="95">
        <v>0</v>
      </c>
      <c r="BS622" s="95">
        <v>0</v>
      </c>
      <c r="BT622" s="95">
        <v>0</v>
      </c>
      <c r="BU622" s="95">
        <v>0</v>
      </c>
      <c r="BV622" s="95">
        <v>0</v>
      </c>
      <c r="BW622" s="95">
        <v>0</v>
      </c>
      <c r="BX622" s="121">
        <v>0</v>
      </c>
      <c r="BY622" s="121">
        <v>0</v>
      </c>
      <c r="BZ622" s="95">
        <v>0</v>
      </c>
      <c r="CA622" s="95">
        <v>0</v>
      </c>
      <c r="CB622" s="95">
        <v>0</v>
      </c>
      <c r="CC622" s="121">
        <v>0</v>
      </c>
      <c r="CD622" s="121">
        <v>0</v>
      </c>
      <c r="CE622" s="121">
        <v>0</v>
      </c>
      <c r="CF622" s="121">
        <v>0</v>
      </c>
      <c r="CG622" s="95">
        <v>0</v>
      </c>
      <c r="CH622" s="121">
        <v>0</v>
      </c>
      <c r="CI622" s="121">
        <v>0</v>
      </c>
      <c r="CJ622" s="121">
        <v>0</v>
      </c>
      <c r="CK622" s="95">
        <v>0</v>
      </c>
      <c r="CL622" s="95">
        <v>0</v>
      </c>
      <c r="CM622" s="87" t="s">
        <v>2008</v>
      </c>
      <c r="CN622" s="87" t="s">
        <v>1159</v>
      </c>
      <c r="CO622" s="87" t="s">
        <v>1433</v>
      </c>
      <c r="CP622" s="87" t="s">
        <v>2258</v>
      </c>
      <c r="CQ622" s="87" t="s">
        <v>1432</v>
      </c>
      <c r="CR622" s="87" t="s">
        <v>2410</v>
      </c>
      <c r="CS622" s="87">
        <v>20</v>
      </c>
      <c r="CT622" s="87" t="s">
        <v>1432</v>
      </c>
      <c r="CY622" s="87">
        <v>222</v>
      </c>
    </row>
    <row r="623" spans="1:103" ht="13.2" customHeight="1" x14ac:dyDescent="0.25">
      <c r="A623" s="93" t="s">
        <v>2009</v>
      </c>
      <c r="B623" s="94" t="s">
        <v>1493</v>
      </c>
      <c r="C623" s="95">
        <v>0</v>
      </c>
      <c r="D623" s="95">
        <v>0</v>
      </c>
      <c r="E623" s="95">
        <v>0</v>
      </c>
      <c r="F623" s="95">
        <v>0</v>
      </c>
      <c r="G623" s="95">
        <v>0</v>
      </c>
      <c r="H623" s="95">
        <v>0</v>
      </c>
      <c r="I623" s="95">
        <v>0</v>
      </c>
      <c r="J623" s="95">
        <v>0</v>
      </c>
      <c r="K623" s="95">
        <v>0</v>
      </c>
      <c r="L623" s="95">
        <v>0</v>
      </c>
      <c r="M623" s="95">
        <v>0</v>
      </c>
      <c r="N623" s="95">
        <v>0</v>
      </c>
      <c r="O623" s="95">
        <v>0</v>
      </c>
      <c r="P623" s="95">
        <v>0</v>
      </c>
      <c r="Q623" s="95">
        <v>0</v>
      </c>
      <c r="R623" s="95">
        <v>0</v>
      </c>
      <c r="S623" s="95">
        <v>0</v>
      </c>
      <c r="T623" s="95">
        <v>0</v>
      </c>
      <c r="U623" s="95">
        <v>0</v>
      </c>
      <c r="V623" s="95">
        <v>0</v>
      </c>
      <c r="W623" s="95">
        <v>0</v>
      </c>
      <c r="X623" s="95">
        <v>0</v>
      </c>
      <c r="Y623" s="95">
        <v>0</v>
      </c>
      <c r="Z623" s="95">
        <v>0</v>
      </c>
      <c r="AA623" s="95">
        <v>0</v>
      </c>
      <c r="AB623" s="95">
        <v>0</v>
      </c>
      <c r="AC623" s="95">
        <v>0</v>
      </c>
      <c r="AD623" s="95">
        <v>0</v>
      </c>
      <c r="AE623" s="95">
        <v>0</v>
      </c>
      <c r="AF623" s="95">
        <v>0</v>
      </c>
      <c r="AG623" s="95">
        <v>0</v>
      </c>
      <c r="AH623" s="95">
        <v>0</v>
      </c>
      <c r="AI623" s="95">
        <v>0</v>
      </c>
      <c r="AJ623" s="95">
        <v>0</v>
      </c>
      <c r="AK623" s="95">
        <v>0</v>
      </c>
      <c r="AL623" s="95">
        <v>0</v>
      </c>
      <c r="AM623" s="95">
        <v>0</v>
      </c>
      <c r="AN623" s="95">
        <v>0</v>
      </c>
      <c r="AO623" s="95">
        <v>0</v>
      </c>
      <c r="AP623" s="95">
        <v>0</v>
      </c>
      <c r="AQ623" s="95">
        <v>0</v>
      </c>
      <c r="AR623" s="95">
        <v>0</v>
      </c>
      <c r="AS623" s="95">
        <v>0</v>
      </c>
      <c r="AT623" s="95">
        <v>0</v>
      </c>
      <c r="AU623" s="95">
        <v>0</v>
      </c>
      <c r="AV623" s="95">
        <v>0</v>
      </c>
      <c r="AW623" s="95">
        <v>0</v>
      </c>
      <c r="AX623" s="95">
        <v>0</v>
      </c>
      <c r="AY623" s="95">
        <v>0</v>
      </c>
      <c r="AZ623" s="95">
        <v>0</v>
      </c>
      <c r="BA623" s="95">
        <v>0</v>
      </c>
      <c r="BB623" s="95">
        <v>0</v>
      </c>
      <c r="BC623" s="95">
        <v>0</v>
      </c>
      <c r="BD623" s="95">
        <v>0</v>
      </c>
      <c r="BE623" s="95">
        <v>0</v>
      </c>
      <c r="BF623" s="95">
        <v>0</v>
      </c>
      <c r="BG623" s="95">
        <v>0</v>
      </c>
      <c r="BH623" s="95">
        <v>0</v>
      </c>
      <c r="BI623" s="95">
        <v>0</v>
      </c>
      <c r="BJ623" s="95">
        <v>0</v>
      </c>
      <c r="BK623" s="95">
        <v>0</v>
      </c>
      <c r="BL623" s="95">
        <v>0</v>
      </c>
      <c r="BM623" s="95">
        <v>0</v>
      </c>
      <c r="BN623" s="95">
        <v>0</v>
      </c>
      <c r="BO623" s="95">
        <v>0</v>
      </c>
      <c r="BP623" s="95">
        <v>0</v>
      </c>
      <c r="BQ623" s="95">
        <v>0</v>
      </c>
      <c r="BR623" s="121">
        <v>9000</v>
      </c>
      <c r="BS623" s="121">
        <v>0</v>
      </c>
      <c r="BT623" s="121">
        <v>0</v>
      </c>
      <c r="BU623" s="121">
        <v>0</v>
      </c>
      <c r="BV623" s="121">
        <v>0</v>
      </c>
      <c r="BW623" s="121">
        <v>0</v>
      </c>
      <c r="BX623" s="121">
        <v>0</v>
      </c>
      <c r="BY623" s="121">
        <v>0</v>
      </c>
      <c r="BZ623" s="121">
        <v>0</v>
      </c>
      <c r="CA623" s="121">
        <v>0</v>
      </c>
      <c r="CB623" s="121">
        <v>0</v>
      </c>
      <c r="CC623" s="121">
        <v>0</v>
      </c>
      <c r="CD623" s="121">
        <v>0</v>
      </c>
      <c r="CE623" s="121">
        <v>0</v>
      </c>
      <c r="CF623" s="95">
        <v>0</v>
      </c>
      <c r="CG623" s="95">
        <v>0</v>
      </c>
      <c r="CH623" s="95">
        <v>0</v>
      </c>
      <c r="CI623" s="121">
        <v>0</v>
      </c>
      <c r="CJ623" s="95">
        <v>0</v>
      </c>
      <c r="CK623" s="95">
        <v>0</v>
      </c>
      <c r="CL623" s="121">
        <v>0</v>
      </c>
      <c r="CM623" s="87" t="s">
        <v>2009</v>
      </c>
      <c r="CN623" s="87" t="s">
        <v>680</v>
      </c>
      <c r="CO623" s="87" t="s">
        <v>1433</v>
      </c>
      <c r="CP623" s="87" t="s">
        <v>2258</v>
      </c>
      <c r="CQ623" s="87" t="s">
        <v>1432</v>
      </c>
      <c r="CR623" s="87" t="s">
        <v>2410</v>
      </c>
      <c r="CS623" s="87">
        <v>20</v>
      </c>
      <c r="CT623" s="87" t="s">
        <v>1432</v>
      </c>
      <c r="CY623" s="87">
        <v>223</v>
      </c>
    </row>
    <row r="624" spans="1:103" ht="13.2" customHeight="1" x14ac:dyDescent="0.25">
      <c r="A624" s="93" t="s">
        <v>2010</v>
      </c>
      <c r="B624" s="94" t="s">
        <v>681</v>
      </c>
      <c r="C624" s="95">
        <v>0</v>
      </c>
      <c r="D624" s="95">
        <v>0</v>
      </c>
      <c r="E624" s="95">
        <v>0</v>
      </c>
      <c r="F624" s="95">
        <v>0</v>
      </c>
      <c r="G624" s="95">
        <v>0</v>
      </c>
      <c r="H624" s="95">
        <v>0</v>
      </c>
      <c r="I624" s="95">
        <v>0</v>
      </c>
      <c r="J624" s="95">
        <v>0</v>
      </c>
      <c r="K624" s="95">
        <v>42050</v>
      </c>
      <c r="L624" s="95">
        <v>0</v>
      </c>
      <c r="M624" s="95">
        <v>0</v>
      </c>
      <c r="N624" s="95">
        <v>0</v>
      </c>
      <c r="O624" s="95">
        <v>0</v>
      </c>
      <c r="P624" s="95">
        <v>0</v>
      </c>
      <c r="Q624" s="95">
        <v>0</v>
      </c>
      <c r="R624" s="95">
        <v>0</v>
      </c>
      <c r="S624" s="95">
        <v>0</v>
      </c>
      <c r="T624" s="95">
        <v>0</v>
      </c>
      <c r="U624" s="95">
        <v>0</v>
      </c>
      <c r="V624" s="95">
        <v>0</v>
      </c>
      <c r="W624" s="95">
        <v>0</v>
      </c>
      <c r="X624" s="95">
        <v>0</v>
      </c>
      <c r="Y624" s="95">
        <v>0</v>
      </c>
      <c r="Z624" s="95">
        <v>0</v>
      </c>
      <c r="AA624" s="95">
        <v>0</v>
      </c>
      <c r="AB624" s="95">
        <v>0</v>
      </c>
      <c r="AC624" s="95">
        <v>0</v>
      </c>
      <c r="AD624" s="95">
        <v>0</v>
      </c>
      <c r="AE624" s="95">
        <v>0</v>
      </c>
      <c r="AF624" s="95">
        <v>0</v>
      </c>
      <c r="AG624" s="95">
        <v>0</v>
      </c>
      <c r="AH624" s="95">
        <v>0</v>
      </c>
      <c r="AI624" s="95">
        <v>0</v>
      </c>
      <c r="AJ624" s="95">
        <v>0</v>
      </c>
      <c r="AK624" s="95">
        <v>0</v>
      </c>
      <c r="AL624" s="95">
        <v>0</v>
      </c>
      <c r="AM624" s="95">
        <v>0</v>
      </c>
      <c r="AN624" s="95">
        <v>0</v>
      </c>
      <c r="AO624" s="95">
        <v>0</v>
      </c>
      <c r="AP624" s="95">
        <v>0</v>
      </c>
      <c r="AQ624" s="95">
        <v>0</v>
      </c>
      <c r="AR624" s="95">
        <v>0</v>
      </c>
      <c r="AS624" s="95">
        <v>0</v>
      </c>
      <c r="AT624" s="95">
        <v>0</v>
      </c>
      <c r="AU624" s="95">
        <v>0</v>
      </c>
      <c r="AV624" s="95">
        <v>0</v>
      </c>
      <c r="AW624" s="95">
        <v>0</v>
      </c>
      <c r="AX624" s="95">
        <v>0</v>
      </c>
      <c r="AY624" s="95">
        <v>0</v>
      </c>
      <c r="AZ624" s="95">
        <v>0</v>
      </c>
      <c r="BA624" s="95">
        <v>0</v>
      </c>
      <c r="BB624" s="95">
        <v>0</v>
      </c>
      <c r="BC624" s="95">
        <v>0</v>
      </c>
      <c r="BD624" s="95">
        <v>0</v>
      </c>
      <c r="BE624" s="95">
        <v>0</v>
      </c>
      <c r="BF624" s="95">
        <v>0</v>
      </c>
      <c r="BG624" s="95">
        <v>0</v>
      </c>
      <c r="BH624" s="95">
        <v>0</v>
      </c>
      <c r="BI624" s="95">
        <v>0</v>
      </c>
      <c r="BJ624" s="95">
        <v>0</v>
      </c>
      <c r="BK624" s="95">
        <v>0</v>
      </c>
      <c r="BL624" s="95">
        <v>0</v>
      </c>
      <c r="BM624" s="95">
        <v>0</v>
      </c>
      <c r="BN624" s="95">
        <v>0</v>
      </c>
      <c r="BO624" s="95">
        <v>0</v>
      </c>
      <c r="BP624" s="95">
        <v>0</v>
      </c>
      <c r="BQ624" s="95">
        <v>0</v>
      </c>
      <c r="BR624" s="95">
        <v>0</v>
      </c>
      <c r="BS624" s="95">
        <v>0</v>
      </c>
      <c r="BT624" s="121">
        <v>0</v>
      </c>
      <c r="BU624" s="95">
        <v>0</v>
      </c>
      <c r="BV624" s="95">
        <v>0</v>
      </c>
      <c r="BW624" s="95">
        <v>0</v>
      </c>
      <c r="BX624" s="95">
        <v>0</v>
      </c>
      <c r="BY624" s="95">
        <v>0</v>
      </c>
      <c r="BZ624" s="95">
        <v>0</v>
      </c>
      <c r="CA624" s="95">
        <v>0</v>
      </c>
      <c r="CB624" s="121">
        <v>0</v>
      </c>
      <c r="CC624" s="95">
        <v>0</v>
      </c>
      <c r="CD624" s="95">
        <v>0</v>
      </c>
      <c r="CE624" s="121">
        <v>0</v>
      </c>
      <c r="CF624" s="95">
        <v>0</v>
      </c>
      <c r="CG624" s="121">
        <v>0</v>
      </c>
      <c r="CH624" s="95">
        <v>0</v>
      </c>
      <c r="CI624" s="95">
        <v>0</v>
      </c>
      <c r="CJ624" s="95">
        <v>8000</v>
      </c>
      <c r="CK624" s="95">
        <v>0</v>
      </c>
      <c r="CL624" s="121">
        <v>6000</v>
      </c>
      <c r="CM624" s="87" t="s">
        <v>2010</v>
      </c>
      <c r="CN624" s="87" t="s">
        <v>681</v>
      </c>
      <c r="CO624" s="87" t="s">
        <v>1433</v>
      </c>
      <c r="CP624" s="87" t="s">
        <v>2258</v>
      </c>
      <c r="CQ624" s="87" t="s">
        <v>1432</v>
      </c>
      <c r="CR624" s="87" t="s">
        <v>2410</v>
      </c>
      <c r="CS624" s="87">
        <v>20</v>
      </c>
      <c r="CT624" s="87" t="s">
        <v>1432</v>
      </c>
      <c r="CY624" s="87">
        <v>224</v>
      </c>
    </row>
    <row r="625" spans="1:103" ht="13.2" customHeight="1" x14ac:dyDescent="0.25">
      <c r="A625" s="93" t="s">
        <v>2011</v>
      </c>
      <c r="B625" s="94" t="s">
        <v>1160</v>
      </c>
      <c r="C625" s="95">
        <v>0</v>
      </c>
      <c r="D625" s="95">
        <v>0</v>
      </c>
      <c r="E625" s="95">
        <v>0</v>
      </c>
      <c r="F625" s="95">
        <v>0</v>
      </c>
      <c r="G625" s="95">
        <v>0</v>
      </c>
      <c r="H625" s="95">
        <v>0</v>
      </c>
      <c r="I625" s="95">
        <v>0</v>
      </c>
      <c r="J625" s="95">
        <v>0</v>
      </c>
      <c r="K625" s="95">
        <v>0</v>
      </c>
      <c r="L625" s="95">
        <v>0</v>
      </c>
      <c r="M625" s="95">
        <v>0</v>
      </c>
      <c r="N625" s="95">
        <v>0</v>
      </c>
      <c r="O625" s="95">
        <v>0</v>
      </c>
      <c r="P625" s="95">
        <v>0</v>
      </c>
      <c r="Q625" s="95">
        <v>0</v>
      </c>
      <c r="R625" s="95">
        <v>0</v>
      </c>
      <c r="S625" s="95">
        <v>0</v>
      </c>
      <c r="T625" s="95">
        <v>0</v>
      </c>
      <c r="U625" s="95">
        <v>0</v>
      </c>
      <c r="V625" s="95">
        <v>0</v>
      </c>
      <c r="W625" s="95">
        <v>0</v>
      </c>
      <c r="X625" s="95">
        <v>0</v>
      </c>
      <c r="Y625" s="95">
        <v>0</v>
      </c>
      <c r="Z625" s="95">
        <v>0</v>
      </c>
      <c r="AA625" s="95">
        <v>0</v>
      </c>
      <c r="AB625" s="95">
        <v>0</v>
      </c>
      <c r="AC625" s="95">
        <v>0</v>
      </c>
      <c r="AD625" s="95">
        <v>0</v>
      </c>
      <c r="AE625" s="95">
        <v>0</v>
      </c>
      <c r="AF625" s="95">
        <v>0</v>
      </c>
      <c r="AG625" s="95">
        <v>0</v>
      </c>
      <c r="AH625" s="95">
        <v>0</v>
      </c>
      <c r="AI625" s="95">
        <v>0</v>
      </c>
      <c r="AJ625" s="95">
        <v>0</v>
      </c>
      <c r="AK625" s="95">
        <v>0</v>
      </c>
      <c r="AL625" s="95">
        <v>0</v>
      </c>
      <c r="AM625" s="95">
        <v>0</v>
      </c>
      <c r="AN625" s="95">
        <v>0</v>
      </c>
      <c r="AO625" s="95">
        <v>0</v>
      </c>
      <c r="AP625" s="95">
        <v>0</v>
      </c>
      <c r="AQ625" s="95">
        <v>0</v>
      </c>
      <c r="AR625" s="95">
        <v>0</v>
      </c>
      <c r="AS625" s="95">
        <v>0</v>
      </c>
      <c r="AT625" s="95">
        <v>0</v>
      </c>
      <c r="AU625" s="95">
        <v>0</v>
      </c>
      <c r="AV625" s="95">
        <v>0</v>
      </c>
      <c r="AW625" s="95">
        <v>0</v>
      </c>
      <c r="AX625" s="95">
        <v>0</v>
      </c>
      <c r="AY625" s="95">
        <v>0</v>
      </c>
      <c r="AZ625" s="95">
        <v>0</v>
      </c>
      <c r="BA625" s="95">
        <v>0</v>
      </c>
      <c r="BB625" s="95">
        <v>0</v>
      </c>
      <c r="BC625" s="95">
        <v>0</v>
      </c>
      <c r="BD625" s="95">
        <v>0</v>
      </c>
      <c r="BE625" s="95">
        <v>0</v>
      </c>
      <c r="BF625" s="95">
        <v>0</v>
      </c>
      <c r="BG625" s="95">
        <v>0</v>
      </c>
      <c r="BH625" s="95">
        <v>0</v>
      </c>
      <c r="BI625" s="95">
        <v>0</v>
      </c>
      <c r="BJ625" s="95">
        <v>0</v>
      </c>
      <c r="BK625" s="95">
        <v>0</v>
      </c>
      <c r="BL625" s="95">
        <v>0</v>
      </c>
      <c r="BM625" s="95">
        <v>0</v>
      </c>
      <c r="BN625" s="95">
        <v>0</v>
      </c>
      <c r="BO625" s="95">
        <v>0</v>
      </c>
      <c r="BP625" s="95">
        <v>0</v>
      </c>
      <c r="BQ625" s="95">
        <v>0</v>
      </c>
      <c r="BR625" s="121">
        <v>0</v>
      </c>
      <c r="BS625" s="121">
        <v>0</v>
      </c>
      <c r="BT625" s="95">
        <v>0</v>
      </c>
      <c r="BU625" s="121">
        <v>0</v>
      </c>
      <c r="BV625" s="95">
        <v>0</v>
      </c>
      <c r="BW625" s="121">
        <v>0</v>
      </c>
      <c r="BX625" s="121">
        <v>0</v>
      </c>
      <c r="BY625" s="121">
        <v>0</v>
      </c>
      <c r="BZ625" s="95">
        <v>0</v>
      </c>
      <c r="CA625" s="121">
        <v>0</v>
      </c>
      <c r="CB625" s="121">
        <v>0</v>
      </c>
      <c r="CC625" s="121">
        <v>0</v>
      </c>
      <c r="CD625" s="121">
        <v>0</v>
      </c>
      <c r="CE625" s="121">
        <v>0</v>
      </c>
      <c r="CF625" s="121">
        <v>0</v>
      </c>
      <c r="CG625" s="121">
        <v>0</v>
      </c>
      <c r="CH625" s="95">
        <v>0</v>
      </c>
      <c r="CI625" s="121">
        <v>0</v>
      </c>
      <c r="CJ625" s="121">
        <v>0</v>
      </c>
      <c r="CK625" s="121">
        <v>0</v>
      </c>
      <c r="CL625" s="121">
        <v>0</v>
      </c>
      <c r="CM625" s="87" t="s">
        <v>2011</v>
      </c>
      <c r="CN625" s="87" t="s">
        <v>1160</v>
      </c>
      <c r="CO625" s="87" t="s">
        <v>1433</v>
      </c>
      <c r="CP625" s="87" t="s">
        <v>2258</v>
      </c>
      <c r="CQ625" s="87" t="s">
        <v>1432</v>
      </c>
      <c r="CR625" s="87" t="s">
        <v>2410</v>
      </c>
      <c r="CS625" s="87">
        <v>20</v>
      </c>
      <c r="CT625" s="87" t="s">
        <v>1432</v>
      </c>
      <c r="CY625" s="87">
        <v>225</v>
      </c>
    </row>
    <row r="626" spans="1:103" ht="13.2" customHeight="1" x14ac:dyDescent="0.25">
      <c r="A626" s="93" t="s">
        <v>2012</v>
      </c>
      <c r="B626" s="94" t="s">
        <v>1161</v>
      </c>
      <c r="C626" s="95">
        <v>54891</v>
      </c>
      <c r="D626" s="95">
        <v>0</v>
      </c>
      <c r="E626" s="95">
        <v>0</v>
      </c>
      <c r="F626" s="95">
        <v>0</v>
      </c>
      <c r="G626" s="95">
        <v>0</v>
      </c>
      <c r="H626" s="95">
        <v>0</v>
      </c>
      <c r="I626" s="95">
        <v>0</v>
      </c>
      <c r="J626" s="95">
        <v>0</v>
      </c>
      <c r="K626" s="95">
        <v>0</v>
      </c>
      <c r="L626" s="95">
        <v>0</v>
      </c>
      <c r="M626" s="95">
        <v>0</v>
      </c>
      <c r="N626" s="95">
        <v>0</v>
      </c>
      <c r="O626" s="95">
        <v>120434.4</v>
      </c>
      <c r="P626" s="95">
        <v>0</v>
      </c>
      <c r="Q626" s="95">
        <v>0</v>
      </c>
      <c r="R626" s="95">
        <v>0</v>
      </c>
      <c r="S626" s="95">
        <v>0</v>
      </c>
      <c r="T626" s="95">
        <v>0</v>
      </c>
      <c r="U626" s="95">
        <v>0</v>
      </c>
      <c r="V626" s="95">
        <v>0</v>
      </c>
      <c r="W626" s="95">
        <v>0</v>
      </c>
      <c r="X626" s="95">
        <v>0</v>
      </c>
      <c r="Y626" s="95">
        <v>0</v>
      </c>
      <c r="Z626" s="95">
        <v>0</v>
      </c>
      <c r="AA626" s="95">
        <v>0</v>
      </c>
      <c r="AB626" s="95">
        <v>0</v>
      </c>
      <c r="AC626" s="95">
        <v>0</v>
      </c>
      <c r="AD626" s="95">
        <v>0</v>
      </c>
      <c r="AE626" s="95">
        <v>0</v>
      </c>
      <c r="AF626" s="95">
        <v>0</v>
      </c>
      <c r="AG626" s="95">
        <v>0</v>
      </c>
      <c r="AH626" s="95">
        <v>0</v>
      </c>
      <c r="AI626" s="95">
        <v>0</v>
      </c>
      <c r="AJ626" s="95">
        <v>0</v>
      </c>
      <c r="AK626" s="95">
        <v>0</v>
      </c>
      <c r="AL626" s="95">
        <v>0</v>
      </c>
      <c r="AM626" s="95">
        <v>0</v>
      </c>
      <c r="AN626" s="95">
        <v>0</v>
      </c>
      <c r="AO626" s="95">
        <v>0</v>
      </c>
      <c r="AP626" s="95">
        <v>0</v>
      </c>
      <c r="AQ626" s="95">
        <v>0</v>
      </c>
      <c r="AR626" s="95">
        <v>0</v>
      </c>
      <c r="AS626" s="95">
        <v>0</v>
      </c>
      <c r="AT626" s="95">
        <v>0</v>
      </c>
      <c r="AU626" s="95">
        <v>0</v>
      </c>
      <c r="AV626" s="95">
        <v>0</v>
      </c>
      <c r="AW626" s="95">
        <v>0</v>
      </c>
      <c r="AX626" s="95">
        <v>0</v>
      </c>
      <c r="AY626" s="95">
        <v>0</v>
      </c>
      <c r="AZ626" s="95">
        <v>0</v>
      </c>
      <c r="BA626" s="95">
        <v>127920</v>
      </c>
      <c r="BB626" s="95">
        <v>0</v>
      </c>
      <c r="BC626" s="95">
        <v>0</v>
      </c>
      <c r="BD626" s="95">
        <v>0</v>
      </c>
      <c r="BE626" s="95">
        <v>0</v>
      </c>
      <c r="BF626" s="95">
        <v>0</v>
      </c>
      <c r="BG626" s="95">
        <v>0</v>
      </c>
      <c r="BH626" s="95">
        <v>0</v>
      </c>
      <c r="BI626" s="95">
        <v>0</v>
      </c>
      <c r="BJ626" s="95">
        <v>0</v>
      </c>
      <c r="BK626" s="95">
        <v>0</v>
      </c>
      <c r="BL626" s="95">
        <v>0</v>
      </c>
      <c r="BM626" s="95">
        <v>0</v>
      </c>
      <c r="BN626" s="95">
        <v>0</v>
      </c>
      <c r="BO626" s="95">
        <v>0</v>
      </c>
      <c r="BP626" s="95">
        <v>0</v>
      </c>
      <c r="BQ626" s="95">
        <v>0</v>
      </c>
      <c r="BR626" s="121">
        <v>0</v>
      </c>
      <c r="BS626" s="121">
        <v>0</v>
      </c>
      <c r="BT626" s="121">
        <v>0</v>
      </c>
      <c r="BU626" s="121">
        <v>0</v>
      </c>
      <c r="BV626" s="121">
        <v>0</v>
      </c>
      <c r="BW626" s="121">
        <v>0</v>
      </c>
      <c r="BX626" s="121">
        <v>0</v>
      </c>
      <c r="BY626" s="121">
        <v>0</v>
      </c>
      <c r="BZ626" s="121">
        <v>0</v>
      </c>
      <c r="CA626" s="121">
        <v>0</v>
      </c>
      <c r="CB626" s="121">
        <v>0</v>
      </c>
      <c r="CC626" s="121">
        <v>0</v>
      </c>
      <c r="CD626" s="121">
        <v>0</v>
      </c>
      <c r="CE626" s="121">
        <v>0</v>
      </c>
      <c r="CF626" s="121">
        <v>0</v>
      </c>
      <c r="CG626" s="121">
        <v>0</v>
      </c>
      <c r="CH626" s="121">
        <v>0</v>
      </c>
      <c r="CI626" s="121">
        <v>0</v>
      </c>
      <c r="CJ626" s="121">
        <v>0</v>
      </c>
      <c r="CK626" s="121">
        <v>0</v>
      </c>
      <c r="CL626" s="121">
        <v>0</v>
      </c>
      <c r="CM626" s="87" t="s">
        <v>2012</v>
      </c>
      <c r="CN626" s="87" t="s">
        <v>1161</v>
      </c>
      <c r="CO626" s="87" t="s">
        <v>1433</v>
      </c>
      <c r="CP626" s="87" t="s">
        <v>2258</v>
      </c>
      <c r="CQ626" s="87" t="s">
        <v>1432</v>
      </c>
      <c r="CR626" s="87" t="s">
        <v>2410</v>
      </c>
      <c r="CS626" s="87">
        <v>20</v>
      </c>
      <c r="CT626" s="87" t="s">
        <v>1432</v>
      </c>
      <c r="CY626" s="87">
        <v>226</v>
      </c>
    </row>
    <row r="627" spans="1:103" ht="13.2" customHeight="1" x14ac:dyDescent="0.25">
      <c r="A627" s="93" t="s">
        <v>2013</v>
      </c>
      <c r="B627" s="94" t="s">
        <v>1162</v>
      </c>
      <c r="C627" s="95">
        <v>0</v>
      </c>
      <c r="D627" s="95">
        <v>0</v>
      </c>
      <c r="E627" s="95">
        <v>0</v>
      </c>
      <c r="F627" s="95">
        <v>0</v>
      </c>
      <c r="G627" s="95">
        <v>0</v>
      </c>
      <c r="H627" s="95">
        <v>0</v>
      </c>
      <c r="I627" s="95">
        <v>0</v>
      </c>
      <c r="J627" s="95">
        <v>0</v>
      </c>
      <c r="K627" s="95">
        <v>0</v>
      </c>
      <c r="L627" s="95">
        <v>0</v>
      </c>
      <c r="M627" s="95">
        <v>0</v>
      </c>
      <c r="N627" s="95">
        <v>0</v>
      </c>
      <c r="O627" s="95">
        <v>0</v>
      </c>
      <c r="P627" s="95">
        <v>0</v>
      </c>
      <c r="Q627" s="95">
        <v>0</v>
      </c>
      <c r="R627" s="95">
        <v>0</v>
      </c>
      <c r="S627" s="95">
        <v>0</v>
      </c>
      <c r="T627" s="95">
        <v>0</v>
      </c>
      <c r="U627" s="95">
        <v>0</v>
      </c>
      <c r="V627" s="95">
        <v>0</v>
      </c>
      <c r="W627" s="95">
        <v>0</v>
      </c>
      <c r="X627" s="95">
        <v>0</v>
      </c>
      <c r="Y627" s="95">
        <v>0</v>
      </c>
      <c r="Z627" s="95">
        <v>0</v>
      </c>
      <c r="AA627" s="95">
        <v>0</v>
      </c>
      <c r="AB627" s="95">
        <v>0</v>
      </c>
      <c r="AC627" s="95">
        <v>0</v>
      </c>
      <c r="AD627" s="95">
        <v>0</v>
      </c>
      <c r="AE627" s="95">
        <v>0</v>
      </c>
      <c r="AF627" s="95">
        <v>0</v>
      </c>
      <c r="AG627" s="95">
        <v>0</v>
      </c>
      <c r="AH627" s="95">
        <v>0</v>
      </c>
      <c r="AI627" s="95">
        <v>0</v>
      </c>
      <c r="AJ627" s="95">
        <v>0</v>
      </c>
      <c r="AK627" s="95">
        <v>0</v>
      </c>
      <c r="AL627" s="95">
        <v>0</v>
      </c>
      <c r="AM627" s="95">
        <v>0</v>
      </c>
      <c r="AN627" s="95">
        <v>0</v>
      </c>
      <c r="AO627" s="95">
        <v>0</v>
      </c>
      <c r="AP627" s="95">
        <v>0</v>
      </c>
      <c r="AQ627" s="95">
        <v>0</v>
      </c>
      <c r="AR627" s="95">
        <v>0</v>
      </c>
      <c r="AS627" s="95">
        <v>0</v>
      </c>
      <c r="AT627" s="95">
        <v>0</v>
      </c>
      <c r="AU627" s="95">
        <v>0</v>
      </c>
      <c r="AV627" s="95">
        <v>0</v>
      </c>
      <c r="AW627" s="95">
        <v>0</v>
      </c>
      <c r="AX627" s="95">
        <v>0</v>
      </c>
      <c r="AY627" s="95">
        <v>0</v>
      </c>
      <c r="AZ627" s="95">
        <v>0</v>
      </c>
      <c r="BA627" s="95">
        <v>0</v>
      </c>
      <c r="BB627" s="95">
        <v>0</v>
      </c>
      <c r="BC627" s="95">
        <v>0</v>
      </c>
      <c r="BD627" s="95">
        <v>0</v>
      </c>
      <c r="BE627" s="95">
        <v>0</v>
      </c>
      <c r="BF627" s="95">
        <v>0</v>
      </c>
      <c r="BG627" s="95">
        <v>0</v>
      </c>
      <c r="BH627" s="95">
        <v>0</v>
      </c>
      <c r="BI627" s="95">
        <v>0</v>
      </c>
      <c r="BJ627" s="95">
        <v>0</v>
      </c>
      <c r="BK627" s="95">
        <v>0</v>
      </c>
      <c r="BL627" s="95">
        <v>0</v>
      </c>
      <c r="BM627" s="95">
        <v>0</v>
      </c>
      <c r="BN627" s="95">
        <v>0</v>
      </c>
      <c r="BO627" s="95">
        <v>0</v>
      </c>
      <c r="BP627" s="95">
        <v>0</v>
      </c>
      <c r="BQ627" s="95">
        <v>0</v>
      </c>
      <c r="BR627" s="121">
        <v>0</v>
      </c>
      <c r="BS627" s="121">
        <v>0</v>
      </c>
      <c r="BT627" s="121">
        <v>0</v>
      </c>
      <c r="BU627" s="121">
        <v>0</v>
      </c>
      <c r="BV627" s="121">
        <v>0</v>
      </c>
      <c r="BW627" s="121">
        <v>0</v>
      </c>
      <c r="BX627" s="95">
        <v>0</v>
      </c>
      <c r="BY627" s="95">
        <v>0</v>
      </c>
      <c r="BZ627" s="121">
        <v>0</v>
      </c>
      <c r="CA627" s="95">
        <v>0</v>
      </c>
      <c r="CB627" s="95">
        <v>0</v>
      </c>
      <c r="CC627" s="121">
        <v>0</v>
      </c>
      <c r="CD627" s="121">
        <v>0</v>
      </c>
      <c r="CE627" s="121">
        <v>0</v>
      </c>
      <c r="CF627" s="121">
        <v>0</v>
      </c>
      <c r="CG627" s="121">
        <v>0</v>
      </c>
      <c r="CH627" s="95">
        <v>0</v>
      </c>
      <c r="CI627" s="121">
        <v>0</v>
      </c>
      <c r="CJ627" s="95">
        <v>0</v>
      </c>
      <c r="CK627" s="121">
        <v>0</v>
      </c>
      <c r="CL627" s="121">
        <v>0</v>
      </c>
      <c r="CM627" s="87" t="s">
        <v>2013</v>
      </c>
      <c r="CN627" s="87" t="s">
        <v>1162</v>
      </c>
      <c r="CO627" s="87" t="s">
        <v>1433</v>
      </c>
      <c r="CP627" s="87" t="s">
        <v>2258</v>
      </c>
      <c r="CQ627" s="87" t="s">
        <v>1432</v>
      </c>
      <c r="CR627" s="87" t="s">
        <v>2410</v>
      </c>
      <c r="CS627" s="87">
        <v>20</v>
      </c>
      <c r="CT627" s="87" t="s">
        <v>1432</v>
      </c>
      <c r="CY627" s="87">
        <v>227</v>
      </c>
    </row>
    <row r="628" spans="1:103" ht="13.2" customHeight="1" x14ac:dyDescent="0.25">
      <c r="A628" s="93" t="s">
        <v>2014</v>
      </c>
      <c r="B628" s="94" t="s">
        <v>677</v>
      </c>
      <c r="C628" s="95">
        <v>0</v>
      </c>
      <c r="D628" s="95">
        <v>0</v>
      </c>
      <c r="E628" s="95">
        <v>0</v>
      </c>
      <c r="F628" s="95">
        <v>0</v>
      </c>
      <c r="G628" s="95">
        <v>0</v>
      </c>
      <c r="H628" s="95">
        <v>0</v>
      </c>
      <c r="I628" s="95">
        <v>0</v>
      </c>
      <c r="J628" s="95">
        <v>0</v>
      </c>
      <c r="K628" s="95">
        <v>0</v>
      </c>
      <c r="L628" s="95">
        <v>0</v>
      </c>
      <c r="M628" s="95">
        <v>1870</v>
      </c>
      <c r="N628" s="95">
        <v>0</v>
      </c>
      <c r="O628" s="95">
        <v>0</v>
      </c>
      <c r="P628" s="95">
        <v>0</v>
      </c>
      <c r="Q628" s="95">
        <v>0</v>
      </c>
      <c r="R628" s="95">
        <v>0</v>
      </c>
      <c r="S628" s="95">
        <v>0</v>
      </c>
      <c r="T628" s="95">
        <v>0</v>
      </c>
      <c r="U628" s="95">
        <v>0</v>
      </c>
      <c r="V628" s="95">
        <v>0</v>
      </c>
      <c r="W628" s="95">
        <v>25000</v>
      </c>
      <c r="X628" s="95">
        <v>0</v>
      </c>
      <c r="Y628" s="95">
        <v>0</v>
      </c>
      <c r="Z628" s="95">
        <v>0</v>
      </c>
      <c r="AA628" s="95">
        <v>0</v>
      </c>
      <c r="AB628" s="95">
        <v>0</v>
      </c>
      <c r="AC628" s="95">
        <v>0</v>
      </c>
      <c r="AD628" s="95">
        <v>0</v>
      </c>
      <c r="AE628" s="95">
        <v>0</v>
      </c>
      <c r="AF628" s="95">
        <v>0</v>
      </c>
      <c r="AG628" s="95">
        <v>0</v>
      </c>
      <c r="AH628" s="95">
        <v>0</v>
      </c>
      <c r="AI628" s="95">
        <v>0</v>
      </c>
      <c r="AJ628" s="95">
        <v>0</v>
      </c>
      <c r="AK628" s="95">
        <v>23250</v>
      </c>
      <c r="AL628" s="95">
        <v>0</v>
      </c>
      <c r="AM628" s="95">
        <v>0</v>
      </c>
      <c r="AN628" s="95">
        <v>0</v>
      </c>
      <c r="AO628" s="95">
        <v>0</v>
      </c>
      <c r="AP628" s="95">
        <v>0</v>
      </c>
      <c r="AQ628" s="95">
        <v>0</v>
      </c>
      <c r="AR628" s="95">
        <v>0</v>
      </c>
      <c r="AS628" s="95">
        <v>0</v>
      </c>
      <c r="AT628" s="95">
        <v>0</v>
      </c>
      <c r="AU628" s="95">
        <v>0</v>
      </c>
      <c r="AV628" s="95">
        <v>0</v>
      </c>
      <c r="AW628" s="95">
        <v>0</v>
      </c>
      <c r="AX628" s="95">
        <v>0</v>
      </c>
      <c r="AY628" s="95">
        <v>0</v>
      </c>
      <c r="AZ628" s="95">
        <v>0</v>
      </c>
      <c r="BA628" s="95">
        <v>0</v>
      </c>
      <c r="BB628" s="95">
        <v>0</v>
      </c>
      <c r="BC628" s="95">
        <v>2000</v>
      </c>
      <c r="BD628" s="95">
        <v>0</v>
      </c>
      <c r="BE628" s="95">
        <v>0</v>
      </c>
      <c r="BF628" s="95">
        <v>0</v>
      </c>
      <c r="BG628" s="95">
        <v>0</v>
      </c>
      <c r="BH628" s="95">
        <v>0</v>
      </c>
      <c r="BI628" s="95">
        <v>0</v>
      </c>
      <c r="BJ628" s="95">
        <v>0</v>
      </c>
      <c r="BK628" s="95">
        <v>0</v>
      </c>
      <c r="BL628" s="95">
        <v>25000</v>
      </c>
      <c r="BM628" s="95">
        <v>0</v>
      </c>
      <c r="BN628" s="95">
        <v>0</v>
      </c>
      <c r="BO628" s="95">
        <v>0</v>
      </c>
      <c r="BP628" s="95">
        <v>0</v>
      </c>
      <c r="BQ628" s="95">
        <v>0</v>
      </c>
      <c r="BR628" s="95">
        <v>0</v>
      </c>
      <c r="BS628" s="121">
        <v>54700</v>
      </c>
      <c r="BT628" s="121">
        <v>0</v>
      </c>
      <c r="BU628" s="121">
        <v>0</v>
      </c>
      <c r="BV628" s="121">
        <v>0</v>
      </c>
      <c r="BW628" s="95">
        <v>0</v>
      </c>
      <c r="BX628" s="121">
        <v>0</v>
      </c>
      <c r="BY628" s="121">
        <v>0</v>
      </c>
      <c r="BZ628" s="121">
        <v>0</v>
      </c>
      <c r="CA628" s="95">
        <v>0</v>
      </c>
      <c r="CB628" s="121">
        <v>0</v>
      </c>
      <c r="CC628" s="95">
        <v>0</v>
      </c>
      <c r="CD628" s="95">
        <v>0</v>
      </c>
      <c r="CE628" s="95">
        <v>0</v>
      </c>
      <c r="CF628" s="95">
        <v>0</v>
      </c>
      <c r="CG628" s="121">
        <v>0</v>
      </c>
      <c r="CH628" s="121">
        <v>2900</v>
      </c>
      <c r="CI628" s="121">
        <v>0</v>
      </c>
      <c r="CJ628" s="121">
        <v>0</v>
      </c>
      <c r="CK628" s="95">
        <v>0</v>
      </c>
      <c r="CL628" s="121">
        <v>0</v>
      </c>
      <c r="CM628" s="87" t="s">
        <v>2014</v>
      </c>
      <c r="CN628" s="87" t="s">
        <v>677</v>
      </c>
      <c r="CO628" s="87" t="s">
        <v>1433</v>
      </c>
      <c r="CP628" s="87" t="s">
        <v>2258</v>
      </c>
      <c r="CQ628" s="87" t="s">
        <v>1432</v>
      </c>
      <c r="CR628" s="87" t="s">
        <v>2410</v>
      </c>
      <c r="CS628" s="87">
        <v>20</v>
      </c>
      <c r="CT628" s="87" t="s">
        <v>1432</v>
      </c>
      <c r="CY628" s="87">
        <v>228</v>
      </c>
    </row>
    <row r="629" spans="1:103" ht="13.2" customHeight="1" x14ac:dyDescent="0.25">
      <c r="A629" s="93" t="s">
        <v>2015</v>
      </c>
      <c r="B629" s="94" t="s">
        <v>2282</v>
      </c>
      <c r="C629" s="95">
        <v>47880</v>
      </c>
      <c r="D629" s="95">
        <v>0</v>
      </c>
      <c r="E629" s="95">
        <v>0</v>
      </c>
      <c r="F629" s="95">
        <v>0</v>
      </c>
      <c r="G629" s="95">
        <v>0</v>
      </c>
      <c r="H629" s="95">
        <v>0</v>
      </c>
      <c r="I629" s="95">
        <v>0</v>
      </c>
      <c r="J629" s="95">
        <v>0</v>
      </c>
      <c r="K629" s="95">
        <v>0</v>
      </c>
      <c r="L629" s="95">
        <v>0</v>
      </c>
      <c r="M629" s="95">
        <v>0</v>
      </c>
      <c r="N629" s="95">
        <v>0</v>
      </c>
      <c r="O629" s="95">
        <v>0</v>
      </c>
      <c r="P629" s="95">
        <v>0</v>
      </c>
      <c r="Q629" s="95">
        <v>0</v>
      </c>
      <c r="R629" s="95">
        <v>0</v>
      </c>
      <c r="S629" s="95">
        <v>0</v>
      </c>
      <c r="T629" s="95">
        <v>0</v>
      </c>
      <c r="U629" s="95">
        <v>0</v>
      </c>
      <c r="V629" s="95">
        <v>0</v>
      </c>
      <c r="W629" s="95">
        <v>735</v>
      </c>
      <c r="X629" s="95">
        <v>0</v>
      </c>
      <c r="Y629" s="95">
        <v>0</v>
      </c>
      <c r="Z629" s="95">
        <v>0</v>
      </c>
      <c r="AA629" s="95">
        <v>0</v>
      </c>
      <c r="AB629" s="95">
        <v>0</v>
      </c>
      <c r="AC629" s="95">
        <v>0</v>
      </c>
      <c r="AD629" s="95">
        <v>0</v>
      </c>
      <c r="AE629" s="95">
        <v>0</v>
      </c>
      <c r="AF629" s="95">
        <v>0</v>
      </c>
      <c r="AG629" s="95">
        <v>0</v>
      </c>
      <c r="AH629" s="95">
        <v>0</v>
      </c>
      <c r="AI629" s="95">
        <v>0</v>
      </c>
      <c r="AJ629" s="95">
        <v>0</v>
      </c>
      <c r="AK629" s="95">
        <v>12990</v>
      </c>
      <c r="AL629" s="95">
        <v>0</v>
      </c>
      <c r="AM629" s="95">
        <v>0</v>
      </c>
      <c r="AN629" s="95">
        <v>0</v>
      </c>
      <c r="AO629" s="95">
        <v>0</v>
      </c>
      <c r="AP629" s="95">
        <v>0</v>
      </c>
      <c r="AQ629" s="95">
        <v>0</v>
      </c>
      <c r="AR629" s="95">
        <v>0</v>
      </c>
      <c r="AS629" s="95">
        <v>0</v>
      </c>
      <c r="AT629" s="95">
        <v>0</v>
      </c>
      <c r="AU629" s="95">
        <v>13500</v>
      </c>
      <c r="AV629" s="95">
        <v>0</v>
      </c>
      <c r="AW629" s="95">
        <v>0</v>
      </c>
      <c r="AX629" s="95">
        <v>0</v>
      </c>
      <c r="AY629" s="95">
        <v>0</v>
      </c>
      <c r="AZ629" s="95">
        <v>0</v>
      </c>
      <c r="BA629" s="95">
        <v>1490</v>
      </c>
      <c r="BB629" s="95">
        <v>0</v>
      </c>
      <c r="BC629" s="95">
        <v>156830</v>
      </c>
      <c r="BD629" s="95">
        <v>0</v>
      </c>
      <c r="BE629" s="95">
        <v>0</v>
      </c>
      <c r="BF629" s="95">
        <v>0</v>
      </c>
      <c r="BG629" s="95">
        <v>0</v>
      </c>
      <c r="BH629" s="95">
        <v>0</v>
      </c>
      <c r="BI629" s="95">
        <v>0</v>
      </c>
      <c r="BJ629" s="95">
        <v>0</v>
      </c>
      <c r="BK629" s="95">
        <v>0</v>
      </c>
      <c r="BL629" s="95">
        <v>1120</v>
      </c>
      <c r="BM629" s="95">
        <v>0</v>
      </c>
      <c r="BN629" s="95">
        <v>0</v>
      </c>
      <c r="BO629" s="95">
        <v>0</v>
      </c>
      <c r="BP629" s="95">
        <v>0</v>
      </c>
      <c r="BQ629" s="95">
        <v>0</v>
      </c>
      <c r="BR629" s="95">
        <v>96454.5</v>
      </c>
      <c r="BS629" s="95">
        <v>0</v>
      </c>
      <c r="BT629" s="95">
        <v>0</v>
      </c>
      <c r="BU629" s="95">
        <v>41250</v>
      </c>
      <c r="BV629" s="121">
        <v>0</v>
      </c>
      <c r="BW629" s="95">
        <v>0</v>
      </c>
      <c r="BX629" s="95">
        <v>0</v>
      </c>
      <c r="BY629" s="95">
        <v>0</v>
      </c>
      <c r="BZ629" s="95">
        <v>0</v>
      </c>
      <c r="CA629" s="95">
        <v>0</v>
      </c>
      <c r="CB629" s="95">
        <v>0</v>
      </c>
      <c r="CC629" s="95">
        <v>0</v>
      </c>
      <c r="CD629" s="95">
        <v>0</v>
      </c>
      <c r="CE629" s="95">
        <v>0</v>
      </c>
      <c r="CF629" s="95">
        <v>0</v>
      </c>
      <c r="CG629" s="95">
        <v>0</v>
      </c>
      <c r="CH629" s="95">
        <v>0</v>
      </c>
      <c r="CI629" s="95">
        <v>0</v>
      </c>
      <c r="CJ629" s="95">
        <v>0</v>
      </c>
      <c r="CK629" s="95">
        <v>0</v>
      </c>
      <c r="CL629" s="95">
        <v>0</v>
      </c>
      <c r="CM629" s="87" t="s">
        <v>2015</v>
      </c>
      <c r="CN629" s="87" t="s">
        <v>682</v>
      </c>
      <c r="CO629" s="87" t="s">
        <v>1433</v>
      </c>
      <c r="CP629" s="87" t="s">
        <v>2258</v>
      </c>
      <c r="CQ629" s="87" t="s">
        <v>1432</v>
      </c>
      <c r="CR629" s="87" t="s">
        <v>2410</v>
      </c>
      <c r="CS629" s="87">
        <v>20</v>
      </c>
      <c r="CT629" s="87" t="s">
        <v>1432</v>
      </c>
      <c r="CY629" s="87">
        <v>229</v>
      </c>
    </row>
    <row r="630" spans="1:103" ht="13.2" customHeight="1" x14ac:dyDescent="0.25">
      <c r="A630" s="93" t="s">
        <v>2016</v>
      </c>
      <c r="B630" s="94" t="s">
        <v>2017</v>
      </c>
      <c r="C630" s="95">
        <v>0</v>
      </c>
      <c r="D630" s="95">
        <v>0</v>
      </c>
      <c r="E630" s="95">
        <v>0</v>
      </c>
      <c r="F630" s="95">
        <v>0</v>
      </c>
      <c r="G630" s="95">
        <v>0</v>
      </c>
      <c r="H630" s="95">
        <v>0</v>
      </c>
      <c r="I630" s="95">
        <v>0</v>
      </c>
      <c r="J630" s="95">
        <v>0</v>
      </c>
      <c r="K630" s="95">
        <v>0</v>
      </c>
      <c r="L630" s="95">
        <v>0</v>
      </c>
      <c r="M630" s="95">
        <v>0</v>
      </c>
      <c r="N630" s="95">
        <v>0</v>
      </c>
      <c r="O630" s="95">
        <v>0</v>
      </c>
      <c r="P630" s="95">
        <v>0</v>
      </c>
      <c r="Q630" s="95">
        <v>0</v>
      </c>
      <c r="R630" s="95">
        <v>0</v>
      </c>
      <c r="S630" s="95">
        <v>0</v>
      </c>
      <c r="T630" s="95">
        <v>0</v>
      </c>
      <c r="U630" s="95">
        <v>0</v>
      </c>
      <c r="V630" s="95">
        <v>0</v>
      </c>
      <c r="W630" s="95">
        <v>0</v>
      </c>
      <c r="X630" s="95">
        <v>0</v>
      </c>
      <c r="Y630" s="95">
        <v>0</v>
      </c>
      <c r="Z630" s="95">
        <v>0</v>
      </c>
      <c r="AA630" s="95">
        <v>0</v>
      </c>
      <c r="AB630" s="95">
        <v>0</v>
      </c>
      <c r="AC630" s="95">
        <v>0</v>
      </c>
      <c r="AD630" s="95">
        <v>0</v>
      </c>
      <c r="AE630" s="95">
        <v>0</v>
      </c>
      <c r="AF630" s="95">
        <v>0</v>
      </c>
      <c r="AG630" s="95">
        <v>0</v>
      </c>
      <c r="AH630" s="95">
        <v>0</v>
      </c>
      <c r="AI630" s="95">
        <v>0</v>
      </c>
      <c r="AJ630" s="95">
        <v>0</v>
      </c>
      <c r="AK630" s="95">
        <v>0</v>
      </c>
      <c r="AL630" s="95">
        <v>0</v>
      </c>
      <c r="AM630" s="95">
        <v>0</v>
      </c>
      <c r="AN630" s="95">
        <v>0</v>
      </c>
      <c r="AO630" s="95">
        <v>0</v>
      </c>
      <c r="AP630" s="95">
        <v>0</v>
      </c>
      <c r="AQ630" s="95">
        <v>0</v>
      </c>
      <c r="AR630" s="95">
        <v>0</v>
      </c>
      <c r="AS630" s="95">
        <v>0</v>
      </c>
      <c r="AT630" s="95">
        <v>0</v>
      </c>
      <c r="AU630" s="95">
        <v>0</v>
      </c>
      <c r="AV630" s="95">
        <v>0</v>
      </c>
      <c r="AW630" s="95">
        <v>0</v>
      </c>
      <c r="AX630" s="95">
        <v>0</v>
      </c>
      <c r="AY630" s="95">
        <v>0</v>
      </c>
      <c r="AZ630" s="95">
        <v>0</v>
      </c>
      <c r="BA630" s="95">
        <v>0</v>
      </c>
      <c r="BB630" s="95">
        <v>0</v>
      </c>
      <c r="BC630" s="95">
        <v>0</v>
      </c>
      <c r="BD630" s="95">
        <v>0</v>
      </c>
      <c r="BE630" s="95">
        <v>0</v>
      </c>
      <c r="BF630" s="95">
        <v>0</v>
      </c>
      <c r="BG630" s="95">
        <v>0</v>
      </c>
      <c r="BH630" s="95">
        <v>0</v>
      </c>
      <c r="BI630" s="95">
        <v>0</v>
      </c>
      <c r="BJ630" s="95">
        <v>0</v>
      </c>
      <c r="BK630" s="95">
        <v>0</v>
      </c>
      <c r="BL630" s="95">
        <v>0</v>
      </c>
      <c r="BM630" s="95">
        <v>0</v>
      </c>
      <c r="BN630" s="95">
        <v>0</v>
      </c>
      <c r="BO630" s="95">
        <v>0</v>
      </c>
      <c r="BP630" s="95">
        <v>0</v>
      </c>
      <c r="BQ630" s="95">
        <v>0</v>
      </c>
      <c r="BR630" s="121">
        <v>0</v>
      </c>
      <c r="BS630" s="95">
        <v>0</v>
      </c>
      <c r="BT630" s="95">
        <v>0</v>
      </c>
      <c r="BU630" s="95">
        <v>0</v>
      </c>
      <c r="BV630" s="95">
        <v>0</v>
      </c>
      <c r="BW630" s="95">
        <v>0</v>
      </c>
      <c r="BX630" s="95">
        <v>0</v>
      </c>
      <c r="BY630" s="95">
        <v>0</v>
      </c>
      <c r="BZ630" s="121">
        <v>0</v>
      </c>
      <c r="CA630" s="95">
        <v>0</v>
      </c>
      <c r="CB630" s="95">
        <v>0</v>
      </c>
      <c r="CC630" s="95">
        <v>0</v>
      </c>
      <c r="CD630" s="95">
        <v>0</v>
      </c>
      <c r="CE630" s="95">
        <v>0</v>
      </c>
      <c r="CF630" s="121">
        <v>0</v>
      </c>
      <c r="CG630" s="95">
        <v>0</v>
      </c>
      <c r="CH630" s="95">
        <v>0</v>
      </c>
      <c r="CI630" s="95">
        <v>0</v>
      </c>
      <c r="CJ630" s="95">
        <v>0</v>
      </c>
      <c r="CK630" s="95">
        <v>0</v>
      </c>
      <c r="CL630" s="95">
        <v>0</v>
      </c>
      <c r="CM630" s="87" t="s">
        <v>2016</v>
      </c>
      <c r="CN630" s="87" t="s">
        <v>1163</v>
      </c>
      <c r="CO630" s="87" t="s">
        <v>1433</v>
      </c>
      <c r="CP630" s="87" t="s">
        <v>2258</v>
      </c>
      <c r="CQ630" s="87" t="s">
        <v>1432</v>
      </c>
      <c r="CR630" s="87" t="s">
        <v>2410</v>
      </c>
      <c r="CS630" s="87">
        <v>20</v>
      </c>
      <c r="CT630" s="87" t="s">
        <v>1432</v>
      </c>
      <c r="CY630" s="87">
        <v>230</v>
      </c>
    </row>
    <row r="631" spans="1:103" ht="13.2" customHeight="1" x14ac:dyDescent="0.25">
      <c r="A631" s="93" t="s">
        <v>2018</v>
      </c>
      <c r="B631" s="94" t="s">
        <v>1526</v>
      </c>
      <c r="C631" s="95">
        <v>0</v>
      </c>
      <c r="D631" s="95">
        <v>0</v>
      </c>
      <c r="E631" s="95">
        <v>0</v>
      </c>
      <c r="F631" s="95">
        <v>0</v>
      </c>
      <c r="G631" s="95">
        <v>0</v>
      </c>
      <c r="H631" s="95">
        <v>0</v>
      </c>
      <c r="I631" s="95">
        <v>0</v>
      </c>
      <c r="J631" s="95">
        <v>0</v>
      </c>
      <c r="K631" s="95">
        <v>0</v>
      </c>
      <c r="L631" s="95">
        <v>0</v>
      </c>
      <c r="M631" s="95">
        <v>0</v>
      </c>
      <c r="N631" s="95">
        <v>0</v>
      </c>
      <c r="O631" s="95">
        <v>0</v>
      </c>
      <c r="P631" s="95">
        <v>0</v>
      </c>
      <c r="Q631" s="95">
        <v>0</v>
      </c>
      <c r="R631" s="95">
        <v>0</v>
      </c>
      <c r="S631" s="95">
        <v>0</v>
      </c>
      <c r="T631" s="95">
        <v>0</v>
      </c>
      <c r="U631" s="95">
        <v>0</v>
      </c>
      <c r="V631" s="95">
        <v>0</v>
      </c>
      <c r="W631" s="95">
        <v>0</v>
      </c>
      <c r="X631" s="95">
        <v>0</v>
      </c>
      <c r="Y631" s="95">
        <v>0</v>
      </c>
      <c r="Z631" s="95">
        <v>0</v>
      </c>
      <c r="AA631" s="95">
        <v>0</v>
      </c>
      <c r="AB631" s="95">
        <v>0</v>
      </c>
      <c r="AC631" s="95">
        <v>0</v>
      </c>
      <c r="AD631" s="95">
        <v>0</v>
      </c>
      <c r="AE631" s="95">
        <v>0</v>
      </c>
      <c r="AF631" s="95">
        <v>0</v>
      </c>
      <c r="AG631" s="95">
        <v>0</v>
      </c>
      <c r="AH631" s="95">
        <v>0</v>
      </c>
      <c r="AI631" s="95">
        <v>0</v>
      </c>
      <c r="AJ631" s="95">
        <v>0</v>
      </c>
      <c r="AK631" s="95">
        <v>0</v>
      </c>
      <c r="AL631" s="95">
        <v>0</v>
      </c>
      <c r="AM631" s="95">
        <v>0</v>
      </c>
      <c r="AN631" s="95">
        <v>0</v>
      </c>
      <c r="AO631" s="95">
        <v>0</v>
      </c>
      <c r="AP631" s="95">
        <v>0</v>
      </c>
      <c r="AQ631" s="95">
        <v>0</v>
      </c>
      <c r="AR631" s="95">
        <v>0</v>
      </c>
      <c r="AS631" s="95">
        <v>0</v>
      </c>
      <c r="AT631" s="95">
        <v>0</v>
      </c>
      <c r="AU631" s="95">
        <v>0</v>
      </c>
      <c r="AV631" s="95">
        <v>0</v>
      </c>
      <c r="AW631" s="95">
        <v>0</v>
      </c>
      <c r="AX631" s="95">
        <v>0</v>
      </c>
      <c r="AY631" s="95">
        <v>0</v>
      </c>
      <c r="AZ631" s="95">
        <v>0</v>
      </c>
      <c r="BA631" s="95">
        <v>0</v>
      </c>
      <c r="BB631" s="95">
        <v>0</v>
      </c>
      <c r="BC631" s="95">
        <v>0</v>
      </c>
      <c r="BD631" s="95">
        <v>0</v>
      </c>
      <c r="BE631" s="95">
        <v>0</v>
      </c>
      <c r="BF631" s="95">
        <v>0</v>
      </c>
      <c r="BG631" s="95">
        <v>0</v>
      </c>
      <c r="BH631" s="95">
        <v>0</v>
      </c>
      <c r="BI631" s="95">
        <v>0</v>
      </c>
      <c r="BJ631" s="95">
        <v>0</v>
      </c>
      <c r="BK631" s="95">
        <v>0</v>
      </c>
      <c r="BL631" s="95">
        <v>0</v>
      </c>
      <c r="BM631" s="95">
        <v>0</v>
      </c>
      <c r="BN631" s="95">
        <v>0</v>
      </c>
      <c r="BO631" s="95">
        <v>0</v>
      </c>
      <c r="BP631" s="95">
        <v>0</v>
      </c>
      <c r="BQ631" s="95">
        <v>0</v>
      </c>
      <c r="BR631" s="95">
        <v>0</v>
      </c>
      <c r="BS631" s="95">
        <v>0</v>
      </c>
      <c r="BT631" s="121">
        <v>0</v>
      </c>
      <c r="BU631" s="95">
        <v>0</v>
      </c>
      <c r="BV631" s="95">
        <v>0</v>
      </c>
      <c r="BW631" s="95">
        <v>0</v>
      </c>
      <c r="BX631" s="121">
        <v>0</v>
      </c>
      <c r="BY631" s="95">
        <v>0</v>
      </c>
      <c r="BZ631" s="95">
        <v>0</v>
      </c>
      <c r="CA631" s="95">
        <v>0</v>
      </c>
      <c r="CB631" s="95">
        <v>0</v>
      </c>
      <c r="CC631" s="95">
        <v>0</v>
      </c>
      <c r="CD631" s="95">
        <v>0</v>
      </c>
      <c r="CE631" s="121">
        <v>0</v>
      </c>
      <c r="CF631" s="95">
        <v>0</v>
      </c>
      <c r="CG631" s="95">
        <v>0</v>
      </c>
      <c r="CH631" s="95">
        <v>0</v>
      </c>
      <c r="CI631" s="95">
        <v>0</v>
      </c>
      <c r="CJ631" s="95">
        <v>0</v>
      </c>
      <c r="CK631" s="95">
        <v>0</v>
      </c>
      <c r="CL631" s="95">
        <v>0</v>
      </c>
      <c r="CM631" s="87" t="s">
        <v>2018</v>
      </c>
      <c r="CN631" s="87" t="s">
        <v>1164</v>
      </c>
      <c r="CO631" s="87" t="s">
        <v>1433</v>
      </c>
      <c r="CP631" s="87" t="s">
        <v>2258</v>
      </c>
      <c r="CQ631" s="87" t="s">
        <v>1432</v>
      </c>
      <c r="CR631" s="87" t="s">
        <v>2410</v>
      </c>
      <c r="CS631" s="87">
        <v>20</v>
      </c>
      <c r="CT631" s="87" t="s">
        <v>1432</v>
      </c>
      <c r="CY631" s="87">
        <v>231</v>
      </c>
    </row>
    <row r="632" spans="1:103" ht="13.2" customHeight="1" x14ac:dyDescent="0.25">
      <c r="A632" s="93" t="s">
        <v>2019</v>
      </c>
      <c r="B632" s="94" t="s">
        <v>2283</v>
      </c>
      <c r="C632" s="95">
        <v>0</v>
      </c>
      <c r="D632" s="95">
        <v>0</v>
      </c>
      <c r="E632" s="95">
        <v>0</v>
      </c>
      <c r="F632" s="95">
        <v>0</v>
      </c>
      <c r="G632" s="95">
        <v>0</v>
      </c>
      <c r="H632" s="95">
        <v>0</v>
      </c>
      <c r="I632" s="95">
        <v>0</v>
      </c>
      <c r="J632" s="95">
        <v>0</v>
      </c>
      <c r="K632" s="95">
        <v>0</v>
      </c>
      <c r="L632" s="95">
        <v>0</v>
      </c>
      <c r="M632" s="95">
        <v>0</v>
      </c>
      <c r="N632" s="95">
        <v>0</v>
      </c>
      <c r="O632" s="95">
        <v>0</v>
      </c>
      <c r="P632" s="95">
        <v>0</v>
      </c>
      <c r="Q632" s="95">
        <v>0</v>
      </c>
      <c r="R632" s="95">
        <v>0</v>
      </c>
      <c r="S632" s="95">
        <v>0</v>
      </c>
      <c r="T632" s="95">
        <v>0</v>
      </c>
      <c r="U632" s="95">
        <v>0</v>
      </c>
      <c r="V632" s="95">
        <v>0</v>
      </c>
      <c r="W632" s="95">
        <v>0</v>
      </c>
      <c r="X632" s="95">
        <v>0</v>
      </c>
      <c r="Y632" s="95">
        <v>0</v>
      </c>
      <c r="Z632" s="95">
        <v>0</v>
      </c>
      <c r="AA632" s="95">
        <v>0</v>
      </c>
      <c r="AB632" s="95">
        <v>0</v>
      </c>
      <c r="AC632" s="95">
        <v>0</v>
      </c>
      <c r="AD632" s="95">
        <v>0</v>
      </c>
      <c r="AE632" s="95">
        <v>0</v>
      </c>
      <c r="AF632" s="95">
        <v>0</v>
      </c>
      <c r="AG632" s="95">
        <v>0</v>
      </c>
      <c r="AH632" s="95">
        <v>0</v>
      </c>
      <c r="AI632" s="95">
        <v>0</v>
      </c>
      <c r="AJ632" s="95">
        <v>0</v>
      </c>
      <c r="AK632" s="95">
        <v>0</v>
      </c>
      <c r="AL632" s="95">
        <v>0</v>
      </c>
      <c r="AM632" s="95">
        <v>0</v>
      </c>
      <c r="AN632" s="95">
        <v>0</v>
      </c>
      <c r="AO632" s="95">
        <v>0</v>
      </c>
      <c r="AP632" s="95">
        <v>0</v>
      </c>
      <c r="AQ632" s="95">
        <v>0</v>
      </c>
      <c r="AR632" s="95">
        <v>0</v>
      </c>
      <c r="AS632" s="95">
        <v>0</v>
      </c>
      <c r="AT632" s="95">
        <v>0</v>
      </c>
      <c r="AU632" s="95">
        <v>0</v>
      </c>
      <c r="AV632" s="95">
        <v>0</v>
      </c>
      <c r="AW632" s="95">
        <v>0</v>
      </c>
      <c r="AX632" s="95">
        <v>0</v>
      </c>
      <c r="AY632" s="95">
        <v>0</v>
      </c>
      <c r="AZ632" s="95">
        <v>0</v>
      </c>
      <c r="BA632" s="95">
        <v>0</v>
      </c>
      <c r="BB632" s="95">
        <v>0</v>
      </c>
      <c r="BC632" s="95">
        <v>0</v>
      </c>
      <c r="BD632" s="95">
        <v>0</v>
      </c>
      <c r="BE632" s="95">
        <v>0</v>
      </c>
      <c r="BF632" s="95">
        <v>0</v>
      </c>
      <c r="BG632" s="95">
        <v>0</v>
      </c>
      <c r="BH632" s="95">
        <v>0</v>
      </c>
      <c r="BI632" s="95">
        <v>0</v>
      </c>
      <c r="BJ632" s="95">
        <v>0</v>
      </c>
      <c r="BK632" s="95">
        <v>0</v>
      </c>
      <c r="BL632" s="95">
        <v>0</v>
      </c>
      <c r="BM632" s="95">
        <v>0</v>
      </c>
      <c r="BN632" s="95">
        <v>0</v>
      </c>
      <c r="BO632" s="95">
        <v>0</v>
      </c>
      <c r="BP632" s="95">
        <v>0</v>
      </c>
      <c r="BQ632" s="95">
        <v>0</v>
      </c>
      <c r="BR632" s="121">
        <v>0</v>
      </c>
      <c r="BS632" s="121">
        <v>0</v>
      </c>
      <c r="BT632" s="121">
        <v>0</v>
      </c>
      <c r="BU632" s="121">
        <v>0</v>
      </c>
      <c r="BV632" s="95">
        <v>0</v>
      </c>
      <c r="BW632" s="121">
        <v>0</v>
      </c>
      <c r="BX632" s="121">
        <v>0</v>
      </c>
      <c r="BY632" s="121">
        <v>0</v>
      </c>
      <c r="BZ632" s="121">
        <v>0</v>
      </c>
      <c r="CA632" s="121">
        <v>0</v>
      </c>
      <c r="CB632" s="121">
        <v>0</v>
      </c>
      <c r="CC632" s="95">
        <v>0</v>
      </c>
      <c r="CD632" s="95">
        <v>0</v>
      </c>
      <c r="CE632" s="95">
        <v>0</v>
      </c>
      <c r="CF632" s="95">
        <v>0</v>
      </c>
      <c r="CG632" s="95">
        <v>0</v>
      </c>
      <c r="CH632" s="95">
        <v>0</v>
      </c>
      <c r="CI632" s="121">
        <v>0</v>
      </c>
      <c r="CJ632" s="95">
        <v>0</v>
      </c>
      <c r="CK632" s="121">
        <v>0</v>
      </c>
      <c r="CL632" s="95">
        <v>0</v>
      </c>
      <c r="CM632" s="87" t="s">
        <v>2019</v>
      </c>
      <c r="CN632" s="87" t="s">
        <v>1056</v>
      </c>
      <c r="CO632" s="87" t="s">
        <v>1433</v>
      </c>
      <c r="CP632" s="87" t="s">
        <v>2258</v>
      </c>
      <c r="CQ632" s="87" t="s">
        <v>1432</v>
      </c>
      <c r="CR632" s="87" t="s">
        <v>2410</v>
      </c>
      <c r="CS632" s="87">
        <v>21</v>
      </c>
      <c r="CT632" s="87" t="s">
        <v>1436</v>
      </c>
      <c r="CY632" s="87">
        <v>232</v>
      </c>
    </row>
    <row r="633" spans="1:103" ht="13.2" customHeight="1" x14ac:dyDescent="0.25">
      <c r="A633" s="93" t="s">
        <v>2020</v>
      </c>
      <c r="B633" s="94" t="s">
        <v>1494</v>
      </c>
      <c r="C633" s="95">
        <v>0</v>
      </c>
      <c r="D633" s="95">
        <v>0</v>
      </c>
      <c r="E633" s="95">
        <v>0</v>
      </c>
      <c r="F633" s="95">
        <v>0</v>
      </c>
      <c r="G633" s="95">
        <v>0</v>
      </c>
      <c r="H633" s="95">
        <v>0</v>
      </c>
      <c r="I633" s="95">
        <v>0</v>
      </c>
      <c r="J633" s="95">
        <v>0</v>
      </c>
      <c r="K633" s="95">
        <v>0</v>
      </c>
      <c r="L633" s="95">
        <v>0</v>
      </c>
      <c r="M633" s="95">
        <v>0</v>
      </c>
      <c r="N633" s="95">
        <v>0</v>
      </c>
      <c r="O633" s="95">
        <v>0</v>
      </c>
      <c r="P633" s="95">
        <v>0</v>
      </c>
      <c r="Q633" s="95">
        <v>0</v>
      </c>
      <c r="R633" s="95">
        <v>0</v>
      </c>
      <c r="S633" s="95">
        <v>0</v>
      </c>
      <c r="T633" s="95">
        <v>0</v>
      </c>
      <c r="U633" s="95">
        <v>0</v>
      </c>
      <c r="V633" s="95">
        <v>0</v>
      </c>
      <c r="W633" s="95">
        <v>0</v>
      </c>
      <c r="X633" s="95">
        <v>0</v>
      </c>
      <c r="Y633" s="95">
        <v>560000</v>
      </c>
      <c r="Z633" s="95">
        <v>0</v>
      </c>
      <c r="AA633" s="95">
        <v>0</v>
      </c>
      <c r="AB633" s="95">
        <v>0</v>
      </c>
      <c r="AC633" s="95">
        <v>0</v>
      </c>
      <c r="AD633" s="95">
        <v>0</v>
      </c>
      <c r="AE633" s="95">
        <v>0</v>
      </c>
      <c r="AF633" s="95">
        <v>0</v>
      </c>
      <c r="AG633" s="95">
        <v>0</v>
      </c>
      <c r="AH633" s="95">
        <v>0</v>
      </c>
      <c r="AI633" s="95">
        <v>0</v>
      </c>
      <c r="AJ633" s="95">
        <v>0</v>
      </c>
      <c r="AK633" s="95">
        <v>0</v>
      </c>
      <c r="AL633" s="95">
        <v>0</v>
      </c>
      <c r="AM633" s="95">
        <v>0</v>
      </c>
      <c r="AN633" s="95">
        <v>0</v>
      </c>
      <c r="AO633" s="95">
        <v>0</v>
      </c>
      <c r="AP633" s="95">
        <v>0</v>
      </c>
      <c r="AQ633" s="95">
        <v>0</v>
      </c>
      <c r="AR633" s="95">
        <v>0</v>
      </c>
      <c r="AS633" s="95">
        <v>0</v>
      </c>
      <c r="AT633" s="95">
        <v>0</v>
      </c>
      <c r="AU633" s="95">
        <v>0</v>
      </c>
      <c r="AV633" s="95">
        <v>0</v>
      </c>
      <c r="AW633" s="95">
        <v>0</v>
      </c>
      <c r="AX633" s="95">
        <v>0</v>
      </c>
      <c r="AY633" s="95">
        <v>0</v>
      </c>
      <c r="AZ633" s="95">
        <v>0</v>
      </c>
      <c r="BA633" s="95">
        <v>0</v>
      </c>
      <c r="BB633" s="95">
        <v>0</v>
      </c>
      <c r="BC633" s="95">
        <v>0</v>
      </c>
      <c r="BD633" s="95">
        <v>0</v>
      </c>
      <c r="BE633" s="95">
        <v>0</v>
      </c>
      <c r="BF633" s="95">
        <v>0</v>
      </c>
      <c r="BG633" s="95">
        <v>0</v>
      </c>
      <c r="BH633" s="95">
        <v>0</v>
      </c>
      <c r="BI633" s="95">
        <v>0</v>
      </c>
      <c r="BJ633" s="95">
        <v>0</v>
      </c>
      <c r="BK633" s="95">
        <v>0</v>
      </c>
      <c r="BL633" s="95">
        <v>0</v>
      </c>
      <c r="BM633" s="95">
        <v>0</v>
      </c>
      <c r="BN633" s="95">
        <v>0</v>
      </c>
      <c r="BO633" s="95">
        <v>0</v>
      </c>
      <c r="BP633" s="95">
        <v>0</v>
      </c>
      <c r="BQ633" s="95">
        <v>0</v>
      </c>
      <c r="BR633" s="95">
        <v>0</v>
      </c>
      <c r="BS633" s="95">
        <v>0</v>
      </c>
      <c r="BT633" s="95">
        <v>0</v>
      </c>
      <c r="BU633" s="121">
        <v>0</v>
      </c>
      <c r="BV633" s="95">
        <v>0</v>
      </c>
      <c r="BW633" s="95">
        <v>0</v>
      </c>
      <c r="BX633" s="95">
        <v>0</v>
      </c>
      <c r="BY633" s="95">
        <v>0</v>
      </c>
      <c r="BZ633" s="95">
        <v>0</v>
      </c>
      <c r="CA633" s="95">
        <v>0</v>
      </c>
      <c r="CB633" s="95">
        <v>0</v>
      </c>
      <c r="CC633" s="95">
        <v>0</v>
      </c>
      <c r="CD633" s="95">
        <v>0</v>
      </c>
      <c r="CE633" s="95">
        <v>0</v>
      </c>
      <c r="CF633" s="95">
        <v>0</v>
      </c>
      <c r="CG633" s="95">
        <v>0</v>
      </c>
      <c r="CH633" s="95">
        <v>0</v>
      </c>
      <c r="CI633" s="95">
        <v>0</v>
      </c>
      <c r="CJ633" s="95">
        <v>320000</v>
      </c>
      <c r="CK633" s="95">
        <v>0</v>
      </c>
      <c r="CL633" s="95">
        <v>0</v>
      </c>
      <c r="CM633" s="87" t="s">
        <v>2020</v>
      </c>
      <c r="CN633" s="87" t="s">
        <v>683</v>
      </c>
      <c r="CO633" s="87" t="s">
        <v>1433</v>
      </c>
      <c r="CP633" s="87" t="s">
        <v>2258</v>
      </c>
      <c r="CQ633" s="87" t="s">
        <v>1432</v>
      </c>
      <c r="CR633" s="87" t="s">
        <v>2410</v>
      </c>
      <c r="CS633" s="87">
        <v>21</v>
      </c>
      <c r="CT633" s="87" t="s">
        <v>1436</v>
      </c>
      <c r="CV633" s="87" t="s">
        <v>2195</v>
      </c>
      <c r="CY633" s="87">
        <v>233</v>
      </c>
    </row>
    <row r="634" spans="1:103" ht="13.2" customHeight="1" x14ac:dyDescent="0.25">
      <c r="A634" s="93" t="s">
        <v>2021</v>
      </c>
      <c r="B634" s="94" t="s">
        <v>1250</v>
      </c>
      <c r="C634" s="95">
        <v>0</v>
      </c>
      <c r="D634" s="95">
        <v>0</v>
      </c>
      <c r="E634" s="95">
        <v>0</v>
      </c>
      <c r="F634" s="95">
        <v>0</v>
      </c>
      <c r="G634" s="95">
        <v>0</v>
      </c>
      <c r="H634" s="95">
        <v>0</v>
      </c>
      <c r="I634" s="95">
        <v>0</v>
      </c>
      <c r="J634" s="95">
        <v>0</v>
      </c>
      <c r="K634" s="95">
        <v>0</v>
      </c>
      <c r="L634" s="95">
        <v>0</v>
      </c>
      <c r="M634" s="95">
        <v>0</v>
      </c>
      <c r="N634" s="95">
        <v>0</v>
      </c>
      <c r="O634" s="95">
        <v>0</v>
      </c>
      <c r="P634" s="95">
        <v>0</v>
      </c>
      <c r="Q634" s="95">
        <v>0</v>
      </c>
      <c r="R634" s="95">
        <v>0</v>
      </c>
      <c r="S634" s="95">
        <v>0</v>
      </c>
      <c r="T634" s="95">
        <v>0</v>
      </c>
      <c r="U634" s="95">
        <v>0</v>
      </c>
      <c r="V634" s="95">
        <v>0</v>
      </c>
      <c r="W634" s="95">
        <v>0</v>
      </c>
      <c r="X634" s="95">
        <v>0</v>
      </c>
      <c r="Y634" s="95">
        <v>0</v>
      </c>
      <c r="Z634" s="95">
        <v>0</v>
      </c>
      <c r="AA634" s="95">
        <v>0</v>
      </c>
      <c r="AB634" s="95">
        <v>0</v>
      </c>
      <c r="AC634" s="95">
        <v>0</v>
      </c>
      <c r="AD634" s="95">
        <v>0</v>
      </c>
      <c r="AE634" s="95">
        <v>0</v>
      </c>
      <c r="AF634" s="95">
        <v>0</v>
      </c>
      <c r="AG634" s="95">
        <v>0</v>
      </c>
      <c r="AH634" s="95">
        <v>0</v>
      </c>
      <c r="AI634" s="95">
        <v>0</v>
      </c>
      <c r="AJ634" s="95">
        <v>0</v>
      </c>
      <c r="AK634" s="95">
        <v>0</v>
      </c>
      <c r="AL634" s="95">
        <v>0</v>
      </c>
      <c r="AM634" s="95">
        <v>0</v>
      </c>
      <c r="AN634" s="95">
        <v>0</v>
      </c>
      <c r="AO634" s="95">
        <v>0</v>
      </c>
      <c r="AP634" s="95">
        <v>0</v>
      </c>
      <c r="AQ634" s="95">
        <v>0</v>
      </c>
      <c r="AR634" s="95">
        <v>0</v>
      </c>
      <c r="AS634" s="95">
        <v>0</v>
      </c>
      <c r="AT634" s="95">
        <v>0</v>
      </c>
      <c r="AU634" s="95">
        <v>0</v>
      </c>
      <c r="AV634" s="95">
        <v>0</v>
      </c>
      <c r="AW634" s="95">
        <v>0</v>
      </c>
      <c r="AX634" s="95">
        <v>0</v>
      </c>
      <c r="AY634" s="95">
        <v>0</v>
      </c>
      <c r="AZ634" s="95">
        <v>0</v>
      </c>
      <c r="BA634" s="95">
        <v>256800</v>
      </c>
      <c r="BB634" s="95">
        <v>0</v>
      </c>
      <c r="BC634" s="95">
        <v>0</v>
      </c>
      <c r="BD634" s="95">
        <v>0</v>
      </c>
      <c r="BE634" s="95">
        <v>0</v>
      </c>
      <c r="BF634" s="95">
        <v>0</v>
      </c>
      <c r="BG634" s="95">
        <v>0</v>
      </c>
      <c r="BH634" s="95">
        <v>0</v>
      </c>
      <c r="BI634" s="95">
        <v>0</v>
      </c>
      <c r="BJ634" s="95">
        <v>0</v>
      </c>
      <c r="BK634" s="95">
        <v>0</v>
      </c>
      <c r="BL634" s="95">
        <v>0</v>
      </c>
      <c r="BM634" s="95">
        <v>0</v>
      </c>
      <c r="BN634" s="95">
        <v>0</v>
      </c>
      <c r="BO634" s="95">
        <v>0</v>
      </c>
      <c r="BP634" s="95">
        <v>0</v>
      </c>
      <c r="BQ634" s="95">
        <v>0</v>
      </c>
      <c r="BR634" s="95">
        <v>0</v>
      </c>
      <c r="BS634" s="95">
        <v>0</v>
      </c>
      <c r="BT634" s="95">
        <v>0</v>
      </c>
      <c r="BU634" s="95">
        <v>0</v>
      </c>
      <c r="BV634" s="95">
        <v>0</v>
      </c>
      <c r="BW634" s="95">
        <v>0</v>
      </c>
      <c r="BX634" s="95">
        <v>0</v>
      </c>
      <c r="BY634" s="95">
        <v>0</v>
      </c>
      <c r="BZ634" s="95">
        <v>0</v>
      </c>
      <c r="CA634" s="95">
        <v>0</v>
      </c>
      <c r="CB634" s="95">
        <v>0</v>
      </c>
      <c r="CC634" s="95">
        <v>0</v>
      </c>
      <c r="CD634" s="95">
        <v>0</v>
      </c>
      <c r="CE634" s="95">
        <v>0</v>
      </c>
      <c r="CF634" s="95">
        <v>0</v>
      </c>
      <c r="CG634" s="95">
        <v>0</v>
      </c>
      <c r="CH634" s="95">
        <v>0</v>
      </c>
      <c r="CI634" s="95">
        <v>0</v>
      </c>
      <c r="CJ634" s="95">
        <v>132540</v>
      </c>
      <c r="CK634" s="95">
        <v>0</v>
      </c>
      <c r="CL634" s="95">
        <v>0</v>
      </c>
      <c r="CM634" s="87" t="s">
        <v>2021</v>
      </c>
      <c r="CN634" s="87" t="s">
        <v>2228</v>
      </c>
      <c r="CO634" s="87" t="s">
        <v>1433</v>
      </c>
      <c r="CP634" s="87" t="s">
        <v>2258</v>
      </c>
      <c r="CQ634" s="87" t="s">
        <v>1432</v>
      </c>
      <c r="CR634" s="87" t="s">
        <v>2410</v>
      </c>
      <c r="CS634" s="87">
        <v>21</v>
      </c>
      <c r="CT634" s="87" t="s">
        <v>1436</v>
      </c>
      <c r="CV634" s="87" t="s">
        <v>2195</v>
      </c>
      <c r="CY634" s="87">
        <v>234</v>
      </c>
    </row>
    <row r="635" spans="1:103" ht="13.2" customHeight="1" x14ac:dyDescent="0.25">
      <c r="A635" s="93" t="s">
        <v>2022</v>
      </c>
      <c r="B635" s="94" t="s">
        <v>1495</v>
      </c>
      <c r="C635" s="95">
        <v>894938</v>
      </c>
      <c r="D635" s="95">
        <v>14400</v>
      </c>
      <c r="E635" s="95">
        <v>73698</v>
      </c>
      <c r="F635" s="95">
        <v>9800</v>
      </c>
      <c r="G635" s="95">
        <v>29867</v>
      </c>
      <c r="H635" s="95">
        <v>53658</v>
      </c>
      <c r="I635" s="95">
        <v>10000</v>
      </c>
      <c r="J635" s="95">
        <v>159912.79999999999</v>
      </c>
      <c r="K635" s="95">
        <v>0</v>
      </c>
      <c r="L635" s="95">
        <v>0</v>
      </c>
      <c r="M635" s="95">
        <v>241120</v>
      </c>
      <c r="N635" s="95">
        <v>12000</v>
      </c>
      <c r="O635" s="95">
        <v>286770.57</v>
      </c>
      <c r="P635" s="95">
        <v>5022</v>
      </c>
      <c r="Q635" s="95">
        <v>28362</v>
      </c>
      <c r="R635" s="95">
        <v>47700</v>
      </c>
      <c r="S635" s="95">
        <v>14020</v>
      </c>
      <c r="T635" s="95">
        <v>21542</v>
      </c>
      <c r="U635" s="95">
        <v>17344.59</v>
      </c>
      <c r="V635" s="95">
        <v>0</v>
      </c>
      <c r="W635" s="95">
        <v>899595</v>
      </c>
      <c r="X635" s="95">
        <v>33000</v>
      </c>
      <c r="Y635" s="95">
        <v>168428</v>
      </c>
      <c r="Z635" s="95">
        <v>9000</v>
      </c>
      <c r="AA635" s="95">
        <v>0</v>
      </c>
      <c r="AB635" s="95">
        <v>0</v>
      </c>
      <c r="AC635" s="95">
        <v>0</v>
      </c>
      <c r="AD635" s="95">
        <v>137873.45000000001</v>
      </c>
      <c r="AE635" s="95">
        <v>0</v>
      </c>
      <c r="AF635" s="95">
        <v>30482.5</v>
      </c>
      <c r="AG635" s="95">
        <v>40770</v>
      </c>
      <c r="AH635" s="95">
        <v>140996.73000000001</v>
      </c>
      <c r="AI635" s="95">
        <v>28481.59</v>
      </c>
      <c r="AJ635" s="95">
        <v>13216</v>
      </c>
      <c r="AK635" s="95">
        <v>960774.64</v>
      </c>
      <c r="AL635" s="95">
        <v>66116</v>
      </c>
      <c r="AM635" s="95">
        <v>11434</v>
      </c>
      <c r="AN635" s="95">
        <v>58065</v>
      </c>
      <c r="AO635" s="95">
        <v>64469.279999999999</v>
      </c>
      <c r="AP635" s="95">
        <v>7692</v>
      </c>
      <c r="AQ635" s="95">
        <v>4060</v>
      </c>
      <c r="AR635" s="95">
        <v>137047</v>
      </c>
      <c r="AS635" s="95">
        <v>59001</v>
      </c>
      <c r="AT635" s="95">
        <v>40339</v>
      </c>
      <c r="AU635" s="95">
        <v>64822</v>
      </c>
      <c r="AV635" s="95">
        <v>0</v>
      </c>
      <c r="AW635" s="95">
        <v>76205.399999999994</v>
      </c>
      <c r="AX635" s="95">
        <v>5480</v>
      </c>
      <c r="AY635" s="95">
        <v>16363</v>
      </c>
      <c r="AZ635" s="95">
        <v>94664</v>
      </c>
      <c r="BA635" s="95">
        <v>376825.1</v>
      </c>
      <c r="BB635" s="95">
        <v>48722</v>
      </c>
      <c r="BC635" s="95">
        <v>1549592.94</v>
      </c>
      <c r="BD635" s="95">
        <v>189345</v>
      </c>
      <c r="BE635" s="95">
        <v>6044.79</v>
      </c>
      <c r="BF635" s="95">
        <v>74495.66</v>
      </c>
      <c r="BG635" s="95">
        <v>376967.87</v>
      </c>
      <c r="BH635" s="95">
        <v>2500</v>
      </c>
      <c r="BI635" s="95">
        <v>35301.800000000003</v>
      </c>
      <c r="BJ635" s="95">
        <v>0</v>
      </c>
      <c r="BK635" s="95">
        <v>102946.8</v>
      </c>
      <c r="BL635" s="95">
        <v>23695</v>
      </c>
      <c r="BM635" s="95">
        <v>138804.5</v>
      </c>
      <c r="BN635" s="95">
        <v>58938.559999999998</v>
      </c>
      <c r="BO635" s="95">
        <v>51030</v>
      </c>
      <c r="BP635" s="95">
        <v>42042</v>
      </c>
      <c r="BQ635" s="95">
        <v>27282.7</v>
      </c>
      <c r="BR635" s="121">
        <v>1794522.52</v>
      </c>
      <c r="BS635" s="121">
        <v>107102</v>
      </c>
      <c r="BT635" s="95">
        <v>30648.7</v>
      </c>
      <c r="BU635" s="121">
        <v>421900</v>
      </c>
      <c r="BV635" s="95">
        <v>0</v>
      </c>
      <c r="BW635" s="95">
        <v>96824.41</v>
      </c>
      <c r="BX635" s="121">
        <v>167251</v>
      </c>
      <c r="BY635" s="121">
        <v>32610</v>
      </c>
      <c r="BZ635" s="95">
        <v>20000</v>
      </c>
      <c r="CA635" s="95">
        <v>59479.1</v>
      </c>
      <c r="CB635" s="95">
        <v>27277</v>
      </c>
      <c r="CC635" s="121">
        <v>73439</v>
      </c>
      <c r="CD635" s="95">
        <v>51268</v>
      </c>
      <c r="CE635" s="121">
        <v>54369.4</v>
      </c>
      <c r="CF635" s="95">
        <v>13892</v>
      </c>
      <c r="CG635" s="95">
        <v>16688</v>
      </c>
      <c r="CH635" s="95">
        <v>26216</v>
      </c>
      <c r="CI635" s="95">
        <v>9681.6</v>
      </c>
      <c r="CJ635" s="121">
        <v>659849.25</v>
      </c>
      <c r="CK635" s="121">
        <v>7300</v>
      </c>
      <c r="CL635" s="121">
        <v>21488</v>
      </c>
      <c r="CM635" s="87" t="s">
        <v>2022</v>
      </c>
      <c r="CN635" s="87" t="s">
        <v>1251</v>
      </c>
      <c r="CO635" s="87" t="s">
        <v>1433</v>
      </c>
      <c r="CP635" s="87" t="s">
        <v>2258</v>
      </c>
      <c r="CQ635" s="87" t="s">
        <v>1432</v>
      </c>
      <c r="CR635" s="87" t="s">
        <v>2410</v>
      </c>
      <c r="CS635" s="87">
        <v>21</v>
      </c>
      <c r="CT635" s="87" t="s">
        <v>1436</v>
      </c>
      <c r="CV635" s="87" t="s">
        <v>2195</v>
      </c>
      <c r="CY635" s="87">
        <v>235</v>
      </c>
    </row>
    <row r="636" spans="1:103" ht="13.2" customHeight="1" x14ac:dyDescent="0.25">
      <c r="A636" s="93" t="s">
        <v>2023</v>
      </c>
      <c r="B636" s="94" t="s">
        <v>1496</v>
      </c>
      <c r="C636" s="95">
        <v>0</v>
      </c>
      <c r="D636" s="95">
        <v>0</v>
      </c>
      <c r="E636" s="95">
        <v>0</v>
      </c>
      <c r="F636" s="95">
        <v>0</v>
      </c>
      <c r="G636" s="95">
        <v>0</v>
      </c>
      <c r="H636" s="95">
        <v>0</v>
      </c>
      <c r="I636" s="95">
        <v>0</v>
      </c>
      <c r="J636" s="95">
        <v>0</v>
      </c>
      <c r="K636" s="95">
        <v>0</v>
      </c>
      <c r="L636" s="95">
        <v>0</v>
      </c>
      <c r="M636" s="95">
        <v>0</v>
      </c>
      <c r="N636" s="95">
        <v>0</v>
      </c>
      <c r="O636" s="95">
        <v>0</v>
      </c>
      <c r="P636" s="95">
        <v>0</v>
      </c>
      <c r="Q636" s="95">
        <v>0</v>
      </c>
      <c r="R636" s="95">
        <v>0</v>
      </c>
      <c r="S636" s="95">
        <v>0</v>
      </c>
      <c r="T636" s="95">
        <v>0</v>
      </c>
      <c r="U636" s="95">
        <v>0</v>
      </c>
      <c r="V636" s="95">
        <v>0</v>
      </c>
      <c r="W636" s="95">
        <v>0</v>
      </c>
      <c r="X636" s="95">
        <v>0</v>
      </c>
      <c r="Y636" s="95">
        <v>0</v>
      </c>
      <c r="Z636" s="95">
        <v>0</v>
      </c>
      <c r="AA636" s="95">
        <v>0</v>
      </c>
      <c r="AB636" s="95">
        <v>0</v>
      </c>
      <c r="AC636" s="95">
        <v>0</v>
      </c>
      <c r="AD636" s="95">
        <v>0</v>
      </c>
      <c r="AE636" s="95">
        <v>0</v>
      </c>
      <c r="AF636" s="95">
        <v>0</v>
      </c>
      <c r="AG636" s="95">
        <v>0</v>
      </c>
      <c r="AH636" s="95">
        <v>0</v>
      </c>
      <c r="AI636" s="95">
        <v>0</v>
      </c>
      <c r="AJ636" s="95">
        <v>0</v>
      </c>
      <c r="AK636" s="95">
        <v>0</v>
      </c>
      <c r="AL636" s="95">
        <v>0</v>
      </c>
      <c r="AM636" s="95">
        <v>0</v>
      </c>
      <c r="AN636" s="95">
        <v>0</v>
      </c>
      <c r="AO636" s="95">
        <v>0</v>
      </c>
      <c r="AP636" s="95">
        <v>0</v>
      </c>
      <c r="AQ636" s="95">
        <v>0</v>
      </c>
      <c r="AR636" s="95">
        <v>0</v>
      </c>
      <c r="AS636" s="95">
        <v>0</v>
      </c>
      <c r="AT636" s="95">
        <v>0</v>
      </c>
      <c r="AU636" s="95">
        <v>0</v>
      </c>
      <c r="AV636" s="95">
        <v>0</v>
      </c>
      <c r="AW636" s="95">
        <v>0</v>
      </c>
      <c r="AX636" s="95">
        <v>0</v>
      </c>
      <c r="AY636" s="95">
        <v>0</v>
      </c>
      <c r="AZ636" s="95">
        <v>0</v>
      </c>
      <c r="BA636" s="95">
        <v>0</v>
      </c>
      <c r="BB636" s="95">
        <v>0</v>
      </c>
      <c r="BC636" s="95">
        <v>0</v>
      </c>
      <c r="BD636" s="95">
        <v>0</v>
      </c>
      <c r="BE636" s="95">
        <v>0</v>
      </c>
      <c r="BF636" s="95">
        <v>0</v>
      </c>
      <c r="BG636" s="95">
        <v>0</v>
      </c>
      <c r="BH636" s="95">
        <v>0</v>
      </c>
      <c r="BI636" s="95">
        <v>0</v>
      </c>
      <c r="BJ636" s="95">
        <v>0</v>
      </c>
      <c r="BK636" s="95">
        <v>0</v>
      </c>
      <c r="BL636" s="95">
        <v>0</v>
      </c>
      <c r="BM636" s="95">
        <v>0</v>
      </c>
      <c r="BN636" s="95">
        <v>0</v>
      </c>
      <c r="BO636" s="95">
        <v>0</v>
      </c>
      <c r="BP636" s="95">
        <v>0</v>
      </c>
      <c r="BQ636" s="95">
        <v>0</v>
      </c>
      <c r="BR636" s="95">
        <v>0</v>
      </c>
      <c r="BS636" s="95">
        <v>0</v>
      </c>
      <c r="BT636" s="95">
        <v>0</v>
      </c>
      <c r="BU636" s="95">
        <v>0</v>
      </c>
      <c r="BV636" s="95">
        <v>0</v>
      </c>
      <c r="BW636" s="95">
        <v>0</v>
      </c>
      <c r="BX636" s="95">
        <v>0</v>
      </c>
      <c r="BY636" s="95">
        <v>0</v>
      </c>
      <c r="BZ636" s="95">
        <v>0</v>
      </c>
      <c r="CA636" s="95">
        <v>0</v>
      </c>
      <c r="CB636" s="95">
        <v>0</v>
      </c>
      <c r="CC636" s="95">
        <v>0</v>
      </c>
      <c r="CD636" s="95">
        <v>0</v>
      </c>
      <c r="CE636" s="95">
        <v>0</v>
      </c>
      <c r="CF636" s="95">
        <v>0</v>
      </c>
      <c r="CG636" s="95">
        <v>0</v>
      </c>
      <c r="CH636" s="95">
        <v>0</v>
      </c>
      <c r="CI636" s="95">
        <v>0</v>
      </c>
      <c r="CJ636" s="95">
        <v>0</v>
      </c>
      <c r="CK636" s="95">
        <v>0</v>
      </c>
      <c r="CL636" s="95">
        <v>0</v>
      </c>
      <c r="CM636" s="87" t="s">
        <v>2023</v>
      </c>
      <c r="CN636" s="87" t="s">
        <v>2229</v>
      </c>
      <c r="CO636" s="87" t="s">
        <v>1433</v>
      </c>
      <c r="CP636" s="87" t="s">
        <v>2258</v>
      </c>
      <c r="CQ636" s="87" t="s">
        <v>1432</v>
      </c>
      <c r="CR636" s="87" t="s">
        <v>2410</v>
      </c>
      <c r="CS636" s="87">
        <v>23</v>
      </c>
      <c r="CT636" s="87" t="s">
        <v>1438</v>
      </c>
      <c r="CY636" s="87">
        <v>236</v>
      </c>
    </row>
    <row r="637" spans="1:103" ht="13.2" customHeight="1" x14ac:dyDescent="0.25">
      <c r="A637" s="93" t="s">
        <v>2024</v>
      </c>
      <c r="B637" s="94" t="s">
        <v>1497</v>
      </c>
      <c r="C637" s="95">
        <v>0</v>
      </c>
      <c r="D637" s="95">
        <v>0</v>
      </c>
      <c r="E637" s="95">
        <v>0</v>
      </c>
      <c r="F637" s="95">
        <v>0</v>
      </c>
      <c r="G637" s="95">
        <v>0</v>
      </c>
      <c r="H637" s="95">
        <v>0</v>
      </c>
      <c r="I637" s="95">
        <v>0</v>
      </c>
      <c r="J637" s="95">
        <v>0</v>
      </c>
      <c r="K637" s="95">
        <v>0</v>
      </c>
      <c r="L637" s="95">
        <v>0</v>
      </c>
      <c r="M637" s="95">
        <v>0</v>
      </c>
      <c r="N637" s="95">
        <v>0</v>
      </c>
      <c r="O637" s="95">
        <v>0</v>
      </c>
      <c r="P637" s="95">
        <v>0</v>
      </c>
      <c r="Q637" s="95">
        <v>0</v>
      </c>
      <c r="R637" s="95">
        <v>5000</v>
      </c>
      <c r="S637" s="95">
        <v>0</v>
      </c>
      <c r="T637" s="95">
        <v>0</v>
      </c>
      <c r="U637" s="95">
        <v>0</v>
      </c>
      <c r="V637" s="95">
        <v>0</v>
      </c>
      <c r="W637" s="95">
        <v>0</v>
      </c>
      <c r="X637" s="95">
        <v>0</v>
      </c>
      <c r="Y637" s="95">
        <v>0</v>
      </c>
      <c r="Z637" s="95">
        <v>0</v>
      </c>
      <c r="AA637" s="95">
        <v>0</v>
      </c>
      <c r="AB637" s="95">
        <v>0</v>
      </c>
      <c r="AC637" s="95">
        <v>0</v>
      </c>
      <c r="AD637" s="95">
        <v>0</v>
      </c>
      <c r="AE637" s="95">
        <v>0</v>
      </c>
      <c r="AF637" s="95">
        <v>0</v>
      </c>
      <c r="AG637" s="95">
        <v>0</v>
      </c>
      <c r="AH637" s="95">
        <v>0</v>
      </c>
      <c r="AI637" s="95">
        <v>0</v>
      </c>
      <c r="AJ637" s="95">
        <v>0</v>
      </c>
      <c r="AK637" s="95">
        <v>0</v>
      </c>
      <c r="AL637" s="95">
        <v>0</v>
      </c>
      <c r="AM637" s="95">
        <v>0</v>
      </c>
      <c r="AN637" s="95">
        <v>0</v>
      </c>
      <c r="AO637" s="95">
        <v>0</v>
      </c>
      <c r="AP637" s="95">
        <v>0</v>
      </c>
      <c r="AQ637" s="95">
        <v>0</v>
      </c>
      <c r="AR637" s="95">
        <v>0</v>
      </c>
      <c r="AS637" s="95">
        <v>0</v>
      </c>
      <c r="AT637" s="95">
        <v>0</v>
      </c>
      <c r="AU637" s="95">
        <v>0</v>
      </c>
      <c r="AV637" s="95">
        <v>0</v>
      </c>
      <c r="AW637" s="95">
        <v>0</v>
      </c>
      <c r="AX637" s="95">
        <v>0</v>
      </c>
      <c r="AY637" s="95">
        <v>0</v>
      </c>
      <c r="AZ637" s="95">
        <v>0</v>
      </c>
      <c r="BA637" s="95">
        <v>0</v>
      </c>
      <c r="BB637" s="95">
        <v>0</v>
      </c>
      <c r="BC637" s="95">
        <v>0</v>
      </c>
      <c r="BD637" s="95">
        <v>0</v>
      </c>
      <c r="BE637" s="95">
        <v>0</v>
      </c>
      <c r="BF637" s="95">
        <v>0</v>
      </c>
      <c r="BG637" s="95">
        <v>0</v>
      </c>
      <c r="BH637" s="95">
        <v>0</v>
      </c>
      <c r="BI637" s="95">
        <v>0</v>
      </c>
      <c r="BJ637" s="95">
        <v>0</v>
      </c>
      <c r="BK637" s="95">
        <v>0</v>
      </c>
      <c r="BL637" s="95">
        <v>0</v>
      </c>
      <c r="BM637" s="95">
        <v>0</v>
      </c>
      <c r="BN637" s="95">
        <v>0</v>
      </c>
      <c r="BO637" s="95">
        <v>0</v>
      </c>
      <c r="BP637" s="95">
        <v>0</v>
      </c>
      <c r="BQ637" s="95">
        <v>0</v>
      </c>
      <c r="BR637" s="95">
        <v>0</v>
      </c>
      <c r="BS637" s="95">
        <v>0</v>
      </c>
      <c r="BT637" s="95">
        <v>0</v>
      </c>
      <c r="BU637" s="95">
        <v>0</v>
      </c>
      <c r="BV637" s="95">
        <v>0</v>
      </c>
      <c r="BW637" s="95">
        <v>0</v>
      </c>
      <c r="BX637" s="121">
        <v>0</v>
      </c>
      <c r="BY637" s="95">
        <v>0</v>
      </c>
      <c r="BZ637" s="121">
        <v>0</v>
      </c>
      <c r="CA637" s="95">
        <v>0</v>
      </c>
      <c r="CB637" s="95">
        <v>0</v>
      </c>
      <c r="CC637" s="95">
        <v>0</v>
      </c>
      <c r="CD637" s="95">
        <v>0</v>
      </c>
      <c r="CE637" s="95">
        <v>0</v>
      </c>
      <c r="CF637" s="95">
        <v>0</v>
      </c>
      <c r="CG637" s="95">
        <v>0</v>
      </c>
      <c r="CH637" s="95">
        <v>0</v>
      </c>
      <c r="CI637" s="95">
        <v>0</v>
      </c>
      <c r="CJ637" s="95">
        <v>0</v>
      </c>
      <c r="CK637" s="95">
        <v>0</v>
      </c>
      <c r="CL637" s="95">
        <v>0</v>
      </c>
      <c r="CM637" s="87" t="s">
        <v>2024</v>
      </c>
      <c r="CN637" s="87" t="s">
        <v>2230</v>
      </c>
      <c r="CO637" s="87" t="s">
        <v>1433</v>
      </c>
      <c r="CP637" s="87" t="s">
        <v>2258</v>
      </c>
      <c r="CQ637" s="87" t="s">
        <v>1432</v>
      </c>
      <c r="CR637" s="87" t="s">
        <v>2410</v>
      </c>
      <c r="CS637" s="87">
        <v>23</v>
      </c>
      <c r="CT637" s="87" t="s">
        <v>1438</v>
      </c>
      <c r="CV637" s="87" t="s">
        <v>2195</v>
      </c>
      <c r="CY637" s="87">
        <v>237</v>
      </c>
    </row>
    <row r="638" spans="1:103" ht="13.2" customHeight="1" x14ac:dyDescent="0.25">
      <c r="A638" s="93" t="s">
        <v>2025</v>
      </c>
      <c r="B638" s="94" t="s">
        <v>1252</v>
      </c>
      <c r="C638" s="95">
        <v>0</v>
      </c>
      <c r="D638" s="95">
        <v>0</v>
      </c>
      <c r="E638" s="95">
        <v>0</v>
      </c>
      <c r="F638" s="95">
        <v>0</v>
      </c>
      <c r="G638" s="95">
        <v>0</v>
      </c>
      <c r="H638" s="95">
        <v>0</v>
      </c>
      <c r="I638" s="95">
        <v>0</v>
      </c>
      <c r="J638" s="95">
        <v>0</v>
      </c>
      <c r="K638" s="95">
        <v>0</v>
      </c>
      <c r="L638" s="95">
        <v>0</v>
      </c>
      <c r="M638" s="95">
        <v>0</v>
      </c>
      <c r="N638" s="95">
        <v>0</v>
      </c>
      <c r="O638" s="95">
        <v>0</v>
      </c>
      <c r="P638" s="95">
        <v>0</v>
      </c>
      <c r="Q638" s="95">
        <v>0</v>
      </c>
      <c r="R638" s="95">
        <v>0</v>
      </c>
      <c r="S638" s="95">
        <v>0</v>
      </c>
      <c r="T638" s="95">
        <v>0</v>
      </c>
      <c r="U638" s="95">
        <v>0</v>
      </c>
      <c r="V638" s="95">
        <v>0</v>
      </c>
      <c r="W638" s="95">
        <v>0</v>
      </c>
      <c r="X638" s="95">
        <v>0</v>
      </c>
      <c r="Y638" s="95">
        <v>0</v>
      </c>
      <c r="Z638" s="95">
        <v>0</v>
      </c>
      <c r="AA638" s="95">
        <v>0</v>
      </c>
      <c r="AB638" s="95">
        <v>0</v>
      </c>
      <c r="AC638" s="95">
        <v>0</v>
      </c>
      <c r="AD638" s="95">
        <v>0</v>
      </c>
      <c r="AE638" s="95">
        <v>0</v>
      </c>
      <c r="AF638" s="95">
        <v>0</v>
      </c>
      <c r="AG638" s="95">
        <v>0</v>
      </c>
      <c r="AH638" s="95">
        <v>0</v>
      </c>
      <c r="AI638" s="95">
        <v>0</v>
      </c>
      <c r="AJ638" s="95">
        <v>0</v>
      </c>
      <c r="AK638" s="95">
        <v>0</v>
      </c>
      <c r="AL638" s="95">
        <v>0</v>
      </c>
      <c r="AM638" s="95">
        <v>0</v>
      </c>
      <c r="AN638" s="95">
        <v>0</v>
      </c>
      <c r="AO638" s="95">
        <v>0</v>
      </c>
      <c r="AP638" s="95">
        <v>0</v>
      </c>
      <c r="AQ638" s="95">
        <v>0</v>
      </c>
      <c r="AR638" s="95">
        <v>0</v>
      </c>
      <c r="AS638" s="95">
        <v>0</v>
      </c>
      <c r="AT638" s="95">
        <v>0</v>
      </c>
      <c r="AU638" s="95">
        <v>0</v>
      </c>
      <c r="AV638" s="95">
        <v>0</v>
      </c>
      <c r="AW638" s="95">
        <v>0</v>
      </c>
      <c r="AX638" s="95">
        <v>0</v>
      </c>
      <c r="AY638" s="95">
        <v>0</v>
      </c>
      <c r="AZ638" s="95">
        <v>0</v>
      </c>
      <c r="BA638" s="95">
        <v>0</v>
      </c>
      <c r="BB638" s="95">
        <v>0</v>
      </c>
      <c r="BC638" s="95">
        <v>0</v>
      </c>
      <c r="BD638" s="95">
        <v>0</v>
      </c>
      <c r="BE638" s="95">
        <v>0</v>
      </c>
      <c r="BF638" s="95">
        <v>0</v>
      </c>
      <c r="BG638" s="95">
        <v>0</v>
      </c>
      <c r="BH638" s="95">
        <v>0</v>
      </c>
      <c r="BI638" s="95">
        <v>0</v>
      </c>
      <c r="BJ638" s="95">
        <v>0</v>
      </c>
      <c r="BK638" s="95">
        <v>0</v>
      </c>
      <c r="BL638" s="95">
        <v>0</v>
      </c>
      <c r="BM638" s="95">
        <v>0</v>
      </c>
      <c r="BN638" s="95">
        <v>0</v>
      </c>
      <c r="BO638" s="95">
        <v>0</v>
      </c>
      <c r="BP638" s="95">
        <v>0</v>
      </c>
      <c r="BQ638" s="95">
        <v>0</v>
      </c>
      <c r="BR638" s="95">
        <v>0</v>
      </c>
      <c r="BS638" s="95">
        <v>0</v>
      </c>
      <c r="BT638" s="95">
        <v>0</v>
      </c>
      <c r="BU638" s="121">
        <v>0</v>
      </c>
      <c r="BV638" s="95">
        <v>0</v>
      </c>
      <c r="BW638" s="95">
        <v>0</v>
      </c>
      <c r="BX638" s="95">
        <v>0</v>
      </c>
      <c r="BY638" s="95">
        <v>0</v>
      </c>
      <c r="BZ638" s="95">
        <v>0</v>
      </c>
      <c r="CA638" s="95">
        <v>0</v>
      </c>
      <c r="CB638" s="95">
        <v>0</v>
      </c>
      <c r="CC638" s="121">
        <v>0</v>
      </c>
      <c r="CD638" s="95">
        <v>0</v>
      </c>
      <c r="CE638" s="95">
        <v>0</v>
      </c>
      <c r="CF638" s="95">
        <v>0</v>
      </c>
      <c r="CG638" s="95">
        <v>0</v>
      </c>
      <c r="CH638" s="95">
        <v>0</v>
      </c>
      <c r="CI638" s="95">
        <v>0</v>
      </c>
      <c r="CJ638" s="95">
        <v>0</v>
      </c>
      <c r="CK638" s="95">
        <v>0</v>
      </c>
      <c r="CL638" s="95">
        <v>0</v>
      </c>
      <c r="CM638" s="87" t="s">
        <v>2025</v>
      </c>
      <c r="CN638" s="87" t="s">
        <v>1252</v>
      </c>
      <c r="CO638" s="87" t="s">
        <v>1437</v>
      </c>
      <c r="CP638" s="87" t="s">
        <v>2259</v>
      </c>
      <c r="CQ638" s="87" t="s">
        <v>1436</v>
      </c>
      <c r="CR638" s="87" t="s">
        <v>2417</v>
      </c>
      <c r="CS638" s="87">
        <v>21</v>
      </c>
      <c r="CT638" s="87" t="s">
        <v>1442</v>
      </c>
      <c r="CY638" s="87">
        <v>238</v>
      </c>
    </row>
    <row r="639" spans="1:103" ht="13.2" customHeight="1" x14ac:dyDescent="0.25">
      <c r="A639" s="93" t="s">
        <v>2026</v>
      </c>
      <c r="B639" s="94" t="s">
        <v>1253</v>
      </c>
      <c r="C639" s="95">
        <v>151060</v>
      </c>
      <c r="D639" s="95">
        <v>9120</v>
      </c>
      <c r="E639" s="95">
        <v>0</v>
      </c>
      <c r="F639" s="95">
        <v>1200</v>
      </c>
      <c r="G639" s="95">
        <v>0</v>
      </c>
      <c r="H639" s="95">
        <v>0</v>
      </c>
      <c r="I639" s="95">
        <v>39520</v>
      </c>
      <c r="J639" s="95">
        <v>5160</v>
      </c>
      <c r="K639" s="95">
        <v>7640</v>
      </c>
      <c r="L639" s="95">
        <v>15600</v>
      </c>
      <c r="M639" s="95">
        <v>73830</v>
      </c>
      <c r="N639" s="95">
        <v>3280</v>
      </c>
      <c r="O639" s="95">
        <v>65140</v>
      </c>
      <c r="P639" s="95">
        <v>0</v>
      </c>
      <c r="Q639" s="95">
        <v>9560</v>
      </c>
      <c r="R639" s="95">
        <v>2960</v>
      </c>
      <c r="S639" s="95">
        <v>63061.24</v>
      </c>
      <c r="T639" s="95">
        <v>320</v>
      </c>
      <c r="U639" s="95">
        <v>1440</v>
      </c>
      <c r="V639" s="95">
        <v>5780</v>
      </c>
      <c r="W639" s="95">
        <v>11105</v>
      </c>
      <c r="X639" s="95">
        <v>3640</v>
      </c>
      <c r="Y639" s="95">
        <v>2560</v>
      </c>
      <c r="Z639" s="95">
        <v>0</v>
      </c>
      <c r="AA639" s="95">
        <v>0</v>
      </c>
      <c r="AB639" s="95">
        <v>0</v>
      </c>
      <c r="AC639" s="95">
        <v>0</v>
      </c>
      <c r="AD639" s="95">
        <v>240</v>
      </c>
      <c r="AE639" s="95">
        <v>0</v>
      </c>
      <c r="AF639" s="95">
        <v>0</v>
      </c>
      <c r="AG639" s="95">
        <v>7200</v>
      </c>
      <c r="AH639" s="95">
        <v>0</v>
      </c>
      <c r="AI639" s="95">
        <v>240</v>
      </c>
      <c r="AJ639" s="95">
        <v>0</v>
      </c>
      <c r="AK639" s="95">
        <v>115730</v>
      </c>
      <c r="AL639" s="95">
        <v>0</v>
      </c>
      <c r="AM639" s="95">
        <v>0</v>
      </c>
      <c r="AN639" s="95">
        <v>0</v>
      </c>
      <c r="AO639" s="95">
        <v>0</v>
      </c>
      <c r="AP639" s="95">
        <v>0</v>
      </c>
      <c r="AQ639" s="95">
        <v>0</v>
      </c>
      <c r="AR639" s="95">
        <v>0</v>
      </c>
      <c r="AS639" s="95">
        <v>0</v>
      </c>
      <c r="AT639" s="95">
        <v>1500</v>
      </c>
      <c r="AU639" s="95">
        <v>0</v>
      </c>
      <c r="AV639" s="95">
        <v>1040</v>
      </c>
      <c r="AW639" s="95">
        <v>0</v>
      </c>
      <c r="AX639" s="95">
        <v>6320</v>
      </c>
      <c r="AY639" s="95">
        <v>0</v>
      </c>
      <c r="AZ639" s="95">
        <v>3280</v>
      </c>
      <c r="BA639" s="95">
        <v>0</v>
      </c>
      <c r="BB639" s="95">
        <v>0</v>
      </c>
      <c r="BC639" s="95">
        <v>21150</v>
      </c>
      <c r="BD639" s="95">
        <v>0</v>
      </c>
      <c r="BE639" s="95">
        <v>1040</v>
      </c>
      <c r="BF639" s="95">
        <v>0</v>
      </c>
      <c r="BG639" s="95">
        <v>19440</v>
      </c>
      <c r="BH639" s="95">
        <v>4160</v>
      </c>
      <c r="BI639" s="95">
        <v>0</v>
      </c>
      <c r="BJ639" s="95">
        <v>0</v>
      </c>
      <c r="BK639" s="95">
        <v>4640</v>
      </c>
      <c r="BL639" s="95">
        <v>32300</v>
      </c>
      <c r="BM639" s="95">
        <v>0</v>
      </c>
      <c r="BN639" s="95">
        <v>0</v>
      </c>
      <c r="BO639" s="95">
        <v>33926</v>
      </c>
      <c r="BP639" s="95">
        <v>0</v>
      </c>
      <c r="BQ639" s="95">
        <v>12160</v>
      </c>
      <c r="BR639" s="95">
        <v>0</v>
      </c>
      <c r="BS639" s="95">
        <v>720</v>
      </c>
      <c r="BT639" s="95">
        <v>0</v>
      </c>
      <c r="BU639" s="95">
        <v>0</v>
      </c>
      <c r="BV639" s="95">
        <v>0</v>
      </c>
      <c r="BW639" s="95">
        <v>0</v>
      </c>
      <c r="BX639" s="95">
        <v>0</v>
      </c>
      <c r="BY639" s="95">
        <v>0</v>
      </c>
      <c r="BZ639" s="95">
        <v>0</v>
      </c>
      <c r="CA639" s="95">
        <v>0</v>
      </c>
      <c r="CB639" s="95">
        <v>0</v>
      </c>
      <c r="CC639" s="95">
        <v>0</v>
      </c>
      <c r="CD639" s="95">
        <v>0</v>
      </c>
      <c r="CE639" s="95">
        <v>0</v>
      </c>
      <c r="CF639" s="95">
        <v>0</v>
      </c>
      <c r="CG639" s="95">
        <v>0</v>
      </c>
      <c r="CH639" s="95">
        <v>0</v>
      </c>
      <c r="CI639" s="95">
        <v>0</v>
      </c>
      <c r="CJ639" s="95">
        <v>0</v>
      </c>
      <c r="CK639" s="95">
        <v>0</v>
      </c>
      <c r="CL639" s="95">
        <v>0</v>
      </c>
      <c r="CM639" s="87" t="s">
        <v>2026</v>
      </c>
      <c r="CN639" s="87" t="s">
        <v>2231</v>
      </c>
      <c r="CO639" s="87" t="s">
        <v>1437</v>
      </c>
      <c r="CP639" s="87" t="s">
        <v>2259</v>
      </c>
      <c r="CQ639" s="87" t="s">
        <v>1436</v>
      </c>
      <c r="CR639" s="87" t="s">
        <v>2417</v>
      </c>
      <c r="CS639" s="87">
        <v>21</v>
      </c>
      <c r="CT639" s="87" t="s">
        <v>1442</v>
      </c>
      <c r="CV639" s="87" t="s">
        <v>2196</v>
      </c>
      <c r="CY639" s="87">
        <v>239</v>
      </c>
    </row>
    <row r="640" spans="1:103" ht="13.2" customHeight="1" x14ac:dyDescent="0.25">
      <c r="A640" s="93" t="s">
        <v>2027</v>
      </c>
      <c r="B640" s="94" t="s">
        <v>1254</v>
      </c>
      <c r="C640" s="95">
        <v>0</v>
      </c>
      <c r="D640" s="95">
        <v>0</v>
      </c>
      <c r="E640" s="95">
        <v>0</v>
      </c>
      <c r="F640" s="95">
        <v>0</v>
      </c>
      <c r="G640" s="95">
        <v>0</v>
      </c>
      <c r="H640" s="95">
        <v>0</v>
      </c>
      <c r="I640" s="95">
        <v>0</v>
      </c>
      <c r="J640" s="95">
        <v>0</v>
      </c>
      <c r="K640" s="95">
        <v>0</v>
      </c>
      <c r="L640" s="95">
        <v>0</v>
      </c>
      <c r="M640" s="95">
        <v>0</v>
      </c>
      <c r="N640" s="95">
        <v>0</v>
      </c>
      <c r="O640" s="95">
        <v>0</v>
      </c>
      <c r="P640" s="95">
        <v>0</v>
      </c>
      <c r="Q640" s="95">
        <v>0</v>
      </c>
      <c r="R640" s="95">
        <v>0</v>
      </c>
      <c r="S640" s="95">
        <v>0</v>
      </c>
      <c r="T640" s="95">
        <v>0</v>
      </c>
      <c r="U640" s="95">
        <v>0</v>
      </c>
      <c r="V640" s="95">
        <v>0</v>
      </c>
      <c r="W640" s="95">
        <v>0</v>
      </c>
      <c r="X640" s="95">
        <v>0</v>
      </c>
      <c r="Y640" s="95">
        <v>0</v>
      </c>
      <c r="Z640" s="95">
        <v>0</v>
      </c>
      <c r="AA640" s="95">
        <v>0</v>
      </c>
      <c r="AB640" s="95">
        <v>0</v>
      </c>
      <c r="AC640" s="95">
        <v>0</v>
      </c>
      <c r="AD640" s="95">
        <v>0</v>
      </c>
      <c r="AE640" s="95">
        <v>0</v>
      </c>
      <c r="AF640" s="95">
        <v>0</v>
      </c>
      <c r="AG640" s="95">
        <v>0</v>
      </c>
      <c r="AH640" s="95">
        <v>0</v>
      </c>
      <c r="AI640" s="95">
        <v>0</v>
      </c>
      <c r="AJ640" s="95">
        <v>0</v>
      </c>
      <c r="AK640" s="95">
        <v>0</v>
      </c>
      <c r="AL640" s="95">
        <v>0</v>
      </c>
      <c r="AM640" s="95">
        <v>0</v>
      </c>
      <c r="AN640" s="95">
        <v>0</v>
      </c>
      <c r="AO640" s="95">
        <v>0</v>
      </c>
      <c r="AP640" s="95">
        <v>0</v>
      </c>
      <c r="AQ640" s="95">
        <v>0</v>
      </c>
      <c r="AR640" s="95">
        <v>0</v>
      </c>
      <c r="AS640" s="95">
        <v>0</v>
      </c>
      <c r="AT640" s="95">
        <v>0</v>
      </c>
      <c r="AU640" s="95">
        <v>0</v>
      </c>
      <c r="AV640" s="95">
        <v>0</v>
      </c>
      <c r="AW640" s="95">
        <v>0</v>
      </c>
      <c r="AX640" s="95">
        <v>0</v>
      </c>
      <c r="AY640" s="95">
        <v>0</v>
      </c>
      <c r="AZ640" s="95">
        <v>0</v>
      </c>
      <c r="BA640" s="95">
        <v>0</v>
      </c>
      <c r="BB640" s="95">
        <v>0</v>
      </c>
      <c r="BC640" s="95">
        <v>0</v>
      </c>
      <c r="BD640" s="95">
        <v>0</v>
      </c>
      <c r="BE640" s="95">
        <v>0</v>
      </c>
      <c r="BF640" s="95">
        <v>0</v>
      </c>
      <c r="BG640" s="95">
        <v>0</v>
      </c>
      <c r="BH640" s="95">
        <v>0</v>
      </c>
      <c r="BI640" s="95">
        <v>0</v>
      </c>
      <c r="BJ640" s="95">
        <v>0</v>
      </c>
      <c r="BK640" s="95">
        <v>0</v>
      </c>
      <c r="BL640" s="95">
        <v>0</v>
      </c>
      <c r="BM640" s="95">
        <v>0</v>
      </c>
      <c r="BN640" s="95">
        <v>0</v>
      </c>
      <c r="BO640" s="95">
        <v>0</v>
      </c>
      <c r="BP640" s="95">
        <v>0</v>
      </c>
      <c r="BQ640" s="95">
        <v>0</v>
      </c>
      <c r="BR640" s="95">
        <v>0</v>
      </c>
      <c r="BS640" s="121">
        <v>0</v>
      </c>
      <c r="BT640" s="95">
        <v>0</v>
      </c>
      <c r="BU640" s="95">
        <v>0</v>
      </c>
      <c r="BV640" s="95">
        <v>0</v>
      </c>
      <c r="BW640" s="95">
        <v>0</v>
      </c>
      <c r="BX640" s="95">
        <v>0</v>
      </c>
      <c r="BY640" s="95">
        <v>0</v>
      </c>
      <c r="BZ640" s="121">
        <v>0</v>
      </c>
      <c r="CA640" s="95">
        <v>0</v>
      </c>
      <c r="CB640" s="95">
        <v>0</v>
      </c>
      <c r="CC640" s="95">
        <v>0</v>
      </c>
      <c r="CD640" s="95">
        <v>0</v>
      </c>
      <c r="CE640" s="95">
        <v>0</v>
      </c>
      <c r="CF640" s="121">
        <v>0</v>
      </c>
      <c r="CG640" s="95">
        <v>0</v>
      </c>
      <c r="CH640" s="95">
        <v>0</v>
      </c>
      <c r="CI640" s="95">
        <v>0</v>
      </c>
      <c r="CJ640" s="95">
        <v>0</v>
      </c>
      <c r="CK640" s="95">
        <v>0</v>
      </c>
      <c r="CL640" s="95">
        <v>0</v>
      </c>
      <c r="CM640" s="87" t="s">
        <v>2027</v>
      </c>
      <c r="CN640" s="87" t="s">
        <v>2232</v>
      </c>
      <c r="CO640" s="87" t="s">
        <v>1437</v>
      </c>
      <c r="CP640" s="87" t="s">
        <v>2259</v>
      </c>
      <c r="CQ640" s="87" t="s">
        <v>1436</v>
      </c>
      <c r="CR640" s="87" t="s">
        <v>2417</v>
      </c>
      <c r="CS640" s="87">
        <v>21</v>
      </c>
      <c r="CT640" s="87" t="s">
        <v>1442</v>
      </c>
      <c r="CY640" s="87">
        <v>240</v>
      </c>
    </row>
    <row r="641" spans="1:103" ht="13.2" customHeight="1" x14ac:dyDescent="0.25">
      <c r="A641" s="93" t="s">
        <v>2028</v>
      </c>
      <c r="B641" s="94" t="s">
        <v>1255</v>
      </c>
      <c r="C641" s="95">
        <v>223238</v>
      </c>
      <c r="D641" s="95">
        <v>30400</v>
      </c>
      <c r="E641" s="95">
        <v>0</v>
      </c>
      <c r="F641" s="95">
        <v>4732</v>
      </c>
      <c r="G641" s="95">
        <v>0</v>
      </c>
      <c r="H641" s="95">
        <v>0</v>
      </c>
      <c r="I641" s="95">
        <v>45400</v>
      </c>
      <c r="J641" s="95">
        <v>10580</v>
      </c>
      <c r="K641" s="95">
        <v>24700</v>
      </c>
      <c r="L641" s="95">
        <v>49132.800000000003</v>
      </c>
      <c r="M641" s="95">
        <v>142511.19</v>
      </c>
      <c r="N641" s="95">
        <v>12880</v>
      </c>
      <c r="O641" s="95">
        <v>700</v>
      </c>
      <c r="P641" s="95">
        <v>0</v>
      </c>
      <c r="Q641" s="95">
        <v>14404</v>
      </c>
      <c r="R641" s="95">
        <v>11630</v>
      </c>
      <c r="S641" s="95">
        <v>0</v>
      </c>
      <c r="T641" s="95">
        <v>1190</v>
      </c>
      <c r="U641" s="95">
        <v>1500</v>
      </c>
      <c r="V641" s="95">
        <v>8610</v>
      </c>
      <c r="W641" s="95">
        <v>27350</v>
      </c>
      <c r="X641" s="95">
        <v>12000</v>
      </c>
      <c r="Y641" s="95">
        <v>18520</v>
      </c>
      <c r="Z641" s="95">
        <v>0</v>
      </c>
      <c r="AA641" s="95">
        <v>0</v>
      </c>
      <c r="AB641" s="95">
        <v>0</v>
      </c>
      <c r="AC641" s="95">
        <v>0</v>
      </c>
      <c r="AD641" s="95">
        <v>2750</v>
      </c>
      <c r="AE641" s="95">
        <v>2000</v>
      </c>
      <c r="AF641" s="95">
        <v>0</v>
      </c>
      <c r="AG641" s="95">
        <v>5495</v>
      </c>
      <c r="AH641" s="95">
        <v>0</v>
      </c>
      <c r="AI641" s="95">
        <v>0</v>
      </c>
      <c r="AJ641" s="95">
        <v>26650</v>
      </c>
      <c r="AK641" s="95">
        <v>199484.6</v>
      </c>
      <c r="AL641" s="95">
        <v>0</v>
      </c>
      <c r="AM641" s="95">
        <v>0</v>
      </c>
      <c r="AN641" s="95">
        <v>0</v>
      </c>
      <c r="AO641" s="95">
        <v>0</v>
      </c>
      <c r="AP641" s="95">
        <v>0</v>
      </c>
      <c r="AQ641" s="95">
        <v>0</v>
      </c>
      <c r="AR641" s="95">
        <v>0</v>
      </c>
      <c r="AS641" s="95">
        <v>0</v>
      </c>
      <c r="AT641" s="95">
        <v>0</v>
      </c>
      <c r="AU641" s="95">
        <v>0</v>
      </c>
      <c r="AV641" s="95">
        <v>5840</v>
      </c>
      <c r="AW641" s="95">
        <v>0</v>
      </c>
      <c r="AX641" s="95">
        <v>1100</v>
      </c>
      <c r="AY641" s="95">
        <v>0</v>
      </c>
      <c r="AZ641" s="95">
        <v>1965</v>
      </c>
      <c r="BA641" s="95">
        <v>0</v>
      </c>
      <c r="BB641" s="95">
        <v>0</v>
      </c>
      <c r="BC641" s="95">
        <v>17800</v>
      </c>
      <c r="BD641" s="95">
        <v>0</v>
      </c>
      <c r="BE641" s="95">
        <v>1400</v>
      </c>
      <c r="BF641" s="95">
        <v>0</v>
      </c>
      <c r="BG641" s="95">
        <v>20400</v>
      </c>
      <c r="BH641" s="95">
        <v>8380</v>
      </c>
      <c r="BI641" s="95">
        <v>0</v>
      </c>
      <c r="BJ641" s="95">
        <v>0</v>
      </c>
      <c r="BK641" s="95">
        <v>19225</v>
      </c>
      <c r="BL641" s="95">
        <v>48175</v>
      </c>
      <c r="BM641" s="95">
        <v>0</v>
      </c>
      <c r="BN641" s="95">
        <v>0</v>
      </c>
      <c r="BO641" s="95">
        <v>0</v>
      </c>
      <c r="BP641" s="95">
        <v>0</v>
      </c>
      <c r="BQ641" s="95">
        <v>22846</v>
      </c>
      <c r="BR641" s="95">
        <v>0</v>
      </c>
      <c r="BS641" s="95">
        <v>2900</v>
      </c>
      <c r="BT641" s="95">
        <v>0</v>
      </c>
      <c r="BU641" s="121">
        <v>0</v>
      </c>
      <c r="BV641" s="95">
        <v>0</v>
      </c>
      <c r="BW641" s="95">
        <v>0</v>
      </c>
      <c r="BX641" s="95">
        <v>0</v>
      </c>
      <c r="BY641" s="95">
        <v>0</v>
      </c>
      <c r="BZ641" s="121">
        <v>0</v>
      </c>
      <c r="CA641" s="95">
        <v>0</v>
      </c>
      <c r="CB641" s="95">
        <v>0</v>
      </c>
      <c r="CC641" s="121">
        <v>0</v>
      </c>
      <c r="CD641" s="95">
        <v>0</v>
      </c>
      <c r="CE641" s="95">
        <v>0</v>
      </c>
      <c r="CF641" s="121">
        <v>0</v>
      </c>
      <c r="CG641" s="121">
        <v>0</v>
      </c>
      <c r="CH641" s="95">
        <v>0</v>
      </c>
      <c r="CI641" s="95">
        <v>0</v>
      </c>
      <c r="CJ641" s="95">
        <v>0</v>
      </c>
      <c r="CK641" s="121">
        <v>0</v>
      </c>
      <c r="CL641" s="95">
        <v>0</v>
      </c>
      <c r="CM641" s="87" t="s">
        <v>2028</v>
      </c>
      <c r="CN641" s="87" t="s">
        <v>2233</v>
      </c>
      <c r="CO641" s="87" t="s">
        <v>1437</v>
      </c>
      <c r="CP641" s="87" t="s">
        <v>2259</v>
      </c>
      <c r="CQ641" s="87" t="s">
        <v>1436</v>
      </c>
      <c r="CR641" s="87" t="s">
        <v>2417</v>
      </c>
      <c r="CS641" s="87">
        <v>21</v>
      </c>
      <c r="CT641" s="87" t="s">
        <v>1442</v>
      </c>
      <c r="CV641" s="87" t="s">
        <v>2196</v>
      </c>
      <c r="CY641" s="87">
        <v>241</v>
      </c>
    </row>
    <row r="642" spans="1:103" ht="13.2" customHeight="1" x14ac:dyDescent="0.25">
      <c r="A642" s="93" t="s">
        <v>2029</v>
      </c>
      <c r="B642" s="94" t="s">
        <v>1256</v>
      </c>
      <c r="C642" s="95">
        <v>1200</v>
      </c>
      <c r="D642" s="95">
        <v>0</v>
      </c>
      <c r="E642" s="95">
        <v>0</v>
      </c>
      <c r="F642" s="95">
        <v>0</v>
      </c>
      <c r="G642" s="95">
        <v>0</v>
      </c>
      <c r="H642" s="95">
        <v>0</v>
      </c>
      <c r="I642" s="95">
        <v>0</v>
      </c>
      <c r="J642" s="95">
        <v>0</v>
      </c>
      <c r="K642" s="95">
        <v>0</v>
      </c>
      <c r="L642" s="95">
        <v>0</v>
      </c>
      <c r="M642" s="95">
        <v>0</v>
      </c>
      <c r="N642" s="95">
        <v>0</v>
      </c>
      <c r="O642" s="95">
        <v>0</v>
      </c>
      <c r="P642" s="95">
        <v>0</v>
      </c>
      <c r="Q642" s="95">
        <v>1050</v>
      </c>
      <c r="R642" s="95">
        <v>0</v>
      </c>
      <c r="S642" s="95">
        <v>0</v>
      </c>
      <c r="T642" s="95">
        <v>0</v>
      </c>
      <c r="U642" s="95">
        <v>0</v>
      </c>
      <c r="V642" s="95">
        <v>0</v>
      </c>
      <c r="W642" s="95">
        <v>0</v>
      </c>
      <c r="X642" s="95">
        <v>0</v>
      </c>
      <c r="Y642" s="95">
        <v>0</v>
      </c>
      <c r="Z642" s="95">
        <v>0</v>
      </c>
      <c r="AA642" s="95">
        <v>0</v>
      </c>
      <c r="AB642" s="95">
        <v>0</v>
      </c>
      <c r="AC642" s="95">
        <v>0</v>
      </c>
      <c r="AD642" s="95">
        <v>0</v>
      </c>
      <c r="AE642" s="95">
        <v>0</v>
      </c>
      <c r="AF642" s="95">
        <v>0</v>
      </c>
      <c r="AG642" s="95">
        <v>0</v>
      </c>
      <c r="AH642" s="95">
        <v>0</v>
      </c>
      <c r="AI642" s="95">
        <v>0</v>
      </c>
      <c r="AJ642" s="95">
        <v>0</v>
      </c>
      <c r="AK642" s="95">
        <v>0</v>
      </c>
      <c r="AL642" s="95">
        <v>0</v>
      </c>
      <c r="AM642" s="95">
        <v>0</v>
      </c>
      <c r="AN642" s="95">
        <v>0</v>
      </c>
      <c r="AO642" s="95">
        <v>0</v>
      </c>
      <c r="AP642" s="95">
        <v>0</v>
      </c>
      <c r="AQ642" s="95">
        <v>0</v>
      </c>
      <c r="AR642" s="95">
        <v>0</v>
      </c>
      <c r="AS642" s="95">
        <v>0</v>
      </c>
      <c r="AT642" s="95">
        <v>0</v>
      </c>
      <c r="AU642" s="95">
        <v>0</v>
      </c>
      <c r="AV642" s="95">
        <v>0</v>
      </c>
      <c r="AW642" s="95">
        <v>0</v>
      </c>
      <c r="AX642" s="95">
        <v>0</v>
      </c>
      <c r="AY642" s="95">
        <v>0</v>
      </c>
      <c r="AZ642" s="95">
        <v>0</v>
      </c>
      <c r="BA642" s="95">
        <v>0</v>
      </c>
      <c r="BB642" s="95">
        <v>0</v>
      </c>
      <c r="BC642" s="95">
        <v>0</v>
      </c>
      <c r="BD642" s="95">
        <v>0</v>
      </c>
      <c r="BE642" s="95">
        <v>0</v>
      </c>
      <c r="BF642" s="95">
        <v>0</v>
      </c>
      <c r="BG642" s="95">
        <v>0</v>
      </c>
      <c r="BH642" s="95">
        <v>0</v>
      </c>
      <c r="BI642" s="95">
        <v>0</v>
      </c>
      <c r="BJ642" s="95">
        <v>0</v>
      </c>
      <c r="BK642" s="95">
        <v>0</v>
      </c>
      <c r="BL642" s="95">
        <v>0</v>
      </c>
      <c r="BM642" s="95">
        <v>0</v>
      </c>
      <c r="BN642" s="95">
        <v>0</v>
      </c>
      <c r="BO642" s="95">
        <v>0</v>
      </c>
      <c r="BP642" s="95">
        <v>0</v>
      </c>
      <c r="BQ642" s="95">
        <v>0</v>
      </c>
      <c r="BR642" s="95">
        <v>0</v>
      </c>
      <c r="BS642" s="95">
        <v>0</v>
      </c>
      <c r="BT642" s="95">
        <v>0</v>
      </c>
      <c r="BU642" s="121">
        <v>0</v>
      </c>
      <c r="BV642" s="95">
        <v>0</v>
      </c>
      <c r="BW642" s="121">
        <v>0</v>
      </c>
      <c r="BX642" s="95">
        <v>0</v>
      </c>
      <c r="BY642" s="95">
        <v>0</v>
      </c>
      <c r="BZ642" s="95">
        <v>0</v>
      </c>
      <c r="CA642" s="95">
        <v>0</v>
      </c>
      <c r="CB642" s="95">
        <v>0</v>
      </c>
      <c r="CC642" s="95">
        <v>0</v>
      </c>
      <c r="CD642" s="95">
        <v>0</v>
      </c>
      <c r="CE642" s="95">
        <v>0</v>
      </c>
      <c r="CF642" s="95">
        <v>0</v>
      </c>
      <c r="CG642" s="95">
        <v>0</v>
      </c>
      <c r="CH642" s="95">
        <v>0</v>
      </c>
      <c r="CI642" s="95">
        <v>0</v>
      </c>
      <c r="CJ642" s="95">
        <v>0</v>
      </c>
      <c r="CK642" s="95">
        <v>0</v>
      </c>
      <c r="CL642" s="95">
        <v>0</v>
      </c>
      <c r="CM642" s="87" t="s">
        <v>2029</v>
      </c>
      <c r="CN642" s="87" t="s">
        <v>2234</v>
      </c>
      <c r="CO642" s="87" t="s">
        <v>1437</v>
      </c>
      <c r="CP642" s="87" t="s">
        <v>2259</v>
      </c>
      <c r="CQ642" s="87" t="s">
        <v>1436</v>
      </c>
      <c r="CR642" s="87" t="s">
        <v>2417</v>
      </c>
      <c r="CS642" s="87">
        <v>21</v>
      </c>
      <c r="CT642" s="87" t="s">
        <v>1442</v>
      </c>
      <c r="CY642" s="87">
        <v>242</v>
      </c>
    </row>
    <row r="643" spans="1:103" ht="13.2" customHeight="1" x14ac:dyDescent="0.25">
      <c r="A643" s="93" t="s">
        <v>2030</v>
      </c>
      <c r="B643" s="94" t="s">
        <v>1257</v>
      </c>
      <c r="C643" s="95">
        <v>199699</v>
      </c>
      <c r="D643" s="95">
        <v>26116</v>
      </c>
      <c r="E643" s="95">
        <v>0</v>
      </c>
      <c r="F643" s="95">
        <v>8008</v>
      </c>
      <c r="G643" s="95">
        <v>14748</v>
      </c>
      <c r="H643" s="95">
        <v>0</v>
      </c>
      <c r="I643" s="95">
        <v>44613.8</v>
      </c>
      <c r="J643" s="95">
        <v>24224</v>
      </c>
      <c r="K643" s="95">
        <v>29696</v>
      </c>
      <c r="L643" s="95">
        <v>100544</v>
      </c>
      <c r="M643" s="95">
        <v>114239.73</v>
      </c>
      <c r="N643" s="95">
        <v>16882.8</v>
      </c>
      <c r="O643" s="95">
        <v>2520</v>
      </c>
      <c r="P643" s="95">
        <v>0</v>
      </c>
      <c r="Q643" s="95">
        <v>18250</v>
      </c>
      <c r="R643" s="95">
        <v>8197.17</v>
      </c>
      <c r="S643" s="95">
        <v>0</v>
      </c>
      <c r="T643" s="95">
        <v>4824</v>
      </c>
      <c r="U643" s="95">
        <v>1600</v>
      </c>
      <c r="V643" s="95">
        <v>21189.599999999999</v>
      </c>
      <c r="W643" s="95">
        <v>19616</v>
      </c>
      <c r="X643" s="95">
        <v>7427</v>
      </c>
      <c r="Y643" s="95">
        <v>47654</v>
      </c>
      <c r="Z643" s="95">
        <v>0</v>
      </c>
      <c r="AA643" s="95">
        <v>36003</v>
      </c>
      <c r="AB643" s="95">
        <v>0</v>
      </c>
      <c r="AC643" s="95">
        <v>0</v>
      </c>
      <c r="AD643" s="95">
        <v>1472</v>
      </c>
      <c r="AE643" s="95">
        <v>36915.199999999997</v>
      </c>
      <c r="AF643" s="95">
        <v>0</v>
      </c>
      <c r="AG643" s="95">
        <v>13832</v>
      </c>
      <c r="AH643" s="95">
        <v>0</v>
      </c>
      <c r="AI643" s="95">
        <v>0</v>
      </c>
      <c r="AJ643" s="95">
        <v>6992</v>
      </c>
      <c r="AK643" s="95">
        <v>371914.29</v>
      </c>
      <c r="AL643" s="95">
        <v>0</v>
      </c>
      <c r="AM643" s="95">
        <v>0</v>
      </c>
      <c r="AN643" s="95">
        <v>0</v>
      </c>
      <c r="AO643" s="95">
        <v>0</v>
      </c>
      <c r="AP643" s="95">
        <v>0</v>
      </c>
      <c r="AQ643" s="95">
        <v>0</v>
      </c>
      <c r="AR643" s="95">
        <v>85883.18</v>
      </c>
      <c r="AS643" s="95">
        <v>0</v>
      </c>
      <c r="AT643" s="95">
        <v>0</v>
      </c>
      <c r="AU643" s="95">
        <v>0</v>
      </c>
      <c r="AV643" s="95">
        <v>14668</v>
      </c>
      <c r="AW643" s="95">
        <v>0</v>
      </c>
      <c r="AX643" s="95">
        <v>280</v>
      </c>
      <c r="AY643" s="95">
        <v>0</v>
      </c>
      <c r="AZ643" s="95">
        <v>8884</v>
      </c>
      <c r="BA643" s="95">
        <v>0</v>
      </c>
      <c r="BB643" s="95">
        <v>0</v>
      </c>
      <c r="BC643" s="95">
        <v>9891.01</v>
      </c>
      <c r="BD643" s="95">
        <v>0</v>
      </c>
      <c r="BE643" s="95">
        <v>2736</v>
      </c>
      <c r="BF643" s="95">
        <v>0</v>
      </c>
      <c r="BG643" s="95">
        <v>16190</v>
      </c>
      <c r="BH643" s="95">
        <v>8866</v>
      </c>
      <c r="BI643" s="95">
        <v>0</v>
      </c>
      <c r="BJ643" s="95">
        <v>0</v>
      </c>
      <c r="BK643" s="95">
        <v>20978</v>
      </c>
      <c r="BL643" s="95">
        <v>63366</v>
      </c>
      <c r="BM643" s="95">
        <v>5966</v>
      </c>
      <c r="BN643" s="95">
        <v>5528</v>
      </c>
      <c r="BO643" s="95">
        <v>15550</v>
      </c>
      <c r="BP643" s="95">
        <v>0</v>
      </c>
      <c r="BQ643" s="95">
        <v>46080.95</v>
      </c>
      <c r="BR643" s="121">
        <v>55680</v>
      </c>
      <c r="BS643" s="121">
        <v>1300</v>
      </c>
      <c r="BT643" s="121">
        <v>0</v>
      </c>
      <c r="BU643" s="121">
        <v>0</v>
      </c>
      <c r="BV643" s="121">
        <v>0</v>
      </c>
      <c r="BW643" s="121">
        <v>0</v>
      </c>
      <c r="BX643" s="121">
        <v>0</v>
      </c>
      <c r="BY643" s="121">
        <v>0</v>
      </c>
      <c r="BZ643" s="121">
        <v>40900</v>
      </c>
      <c r="CA643" s="121">
        <v>0</v>
      </c>
      <c r="CB643" s="121">
        <v>0</v>
      </c>
      <c r="CC643" s="121">
        <v>0</v>
      </c>
      <c r="CD643" s="121">
        <v>0</v>
      </c>
      <c r="CE643" s="121">
        <v>0</v>
      </c>
      <c r="CF643" s="121">
        <v>0</v>
      </c>
      <c r="CG643" s="121">
        <v>0</v>
      </c>
      <c r="CH643" s="121">
        <v>0</v>
      </c>
      <c r="CI643" s="121">
        <v>0</v>
      </c>
      <c r="CJ643" s="121">
        <v>0</v>
      </c>
      <c r="CK643" s="121">
        <v>0</v>
      </c>
      <c r="CL643" s="121">
        <v>0</v>
      </c>
      <c r="CM643" s="87" t="s">
        <v>2030</v>
      </c>
      <c r="CN643" s="87" t="s">
        <v>2235</v>
      </c>
      <c r="CO643" s="87" t="s">
        <v>1437</v>
      </c>
      <c r="CP643" s="87" t="s">
        <v>2259</v>
      </c>
      <c r="CQ643" s="87" t="s">
        <v>1436</v>
      </c>
      <c r="CR643" s="87" t="s">
        <v>2417</v>
      </c>
      <c r="CS643" s="87">
        <v>21</v>
      </c>
      <c r="CT643" s="87" t="s">
        <v>1442</v>
      </c>
      <c r="CV643" s="87" t="s">
        <v>2196</v>
      </c>
      <c r="CY643" s="87">
        <v>243</v>
      </c>
    </row>
    <row r="644" spans="1:103" ht="13.2" customHeight="1" x14ac:dyDescent="0.25">
      <c r="A644" s="93" t="s">
        <v>2031</v>
      </c>
      <c r="B644" s="94" t="s">
        <v>684</v>
      </c>
      <c r="C644" s="95">
        <v>491397.9</v>
      </c>
      <c r="D644" s="95">
        <v>220303.42</v>
      </c>
      <c r="E644" s="95">
        <v>116386</v>
      </c>
      <c r="F644" s="95">
        <v>134678</v>
      </c>
      <c r="G644" s="95">
        <v>48687</v>
      </c>
      <c r="H644" s="95">
        <v>107665</v>
      </c>
      <c r="I644" s="95">
        <v>126835.12</v>
      </c>
      <c r="J644" s="95">
        <v>301984</v>
      </c>
      <c r="K644" s="95">
        <v>128309</v>
      </c>
      <c r="L644" s="95">
        <v>293038.82</v>
      </c>
      <c r="M644" s="95">
        <v>396366</v>
      </c>
      <c r="N644" s="95">
        <v>27895.37</v>
      </c>
      <c r="O644" s="95">
        <v>508892.95</v>
      </c>
      <c r="P644" s="95">
        <v>88838</v>
      </c>
      <c r="Q644" s="95">
        <v>177423.21</v>
      </c>
      <c r="R644" s="95">
        <v>170673</v>
      </c>
      <c r="S644" s="95">
        <v>135619.60999999999</v>
      </c>
      <c r="T644" s="95">
        <v>108419</v>
      </c>
      <c r="U644" s="95">
        <v>278497.57</v>
      </c>
      <c r="V644" s="95">
        <v>37103.199999999997</v>
      </c>
      <c r="W644" s="95">
        <v>1130313.8</v>
      </c>
      <c r="X644" s="95">
        <v>84072.960000000006</v>
      </c>
      <c r="Y644" s="95">
        <v>250284</v>
      </c>
      <c r="Z644" s="95">
        <v>87303</v>
      </c>
      <c r="AA644" s="95">
        <v>59319.5</v>
      </c>
      <c r="AB644" s="95">
        <v>73160.490000000005</v>
      </c>
      <c r="AC644" s="95">
        <v>379700.96</v>
      </c>
      <c r="AD644" s="95">
        <v>655498.87</v>
      </c>
      <c r="AE644" s="95">
        <v>109764</v>
      </c>
      <c r="AF644" s="95">
        <v>201092.5</v>
      </c>
      <c r="AG644" s="95">
        <v>198232.49</v>
      </c>
      <c r="AH644" s="95">
        <v>155524.34</v>
      </c>
      <c r="AI644" s="95">
        <v>294588.25</v>
      </c>
      <c r="AJ644" s="95">
        <v>148104.9</v>
      </c>
      <c r="AK644" s="95">
        <v>1991606.31</v>
      </c>
      <c r="AL644" s="95">
        <v>651997.6</v>
      </c>
      <c r="AM644" s="95">
        <v>54055</v>
      </c>
      <c r="AN644" s="95">
        <v>505900.9</v>
      </c>
      <c r="AO644" s="95">
        <v>238101</v>
      </c>
      <c r="AP644" s="95">
        <v>257239</v>
      </c>
      <c r="AQ644" s="95">
        <v>68116</v>
      </c>
      <c r="AR644" s="95">
        <v>1561645.17</v>
      </c>
      <c r="AS644" s="95">
        <v>214743.08</v>
      </c>
      <c r="AT644" s="95">
        <v>383166</v>
      </c>
      <c r="AU644" s="95">
        <v>342221.92</v>
      </c>
      <c r="AV644" s="95">
        <v>145252</v>
      </c>
      <c r="AW644" s="95">
        <v>37387</v>
      </c>
      <c r="AX644" s="95">
        <v>160122.04</v>
      </c>
      <c r="AY644" s="95">
        <v>108465.1</v>
      </c>
      <c r="AZ644" s="95">
        <v>98094.1</v>
      </c>
      <c r="BA644" s="95">
        <v>563713.69999999995</v>
      </c>
      <c r="BB644" s="95">
        <v>93528</v>
      </c>
      <c r="BC644" s="95">
        <v>564456</v>
      </c>
      <c r="BD644" s="95">
        <v>259687</v>
      </c>
      <c r="BE644" s="95">
        <v>35044</v>
      </c>
      <c r="BF644" s="95">
        <v>109827.79</v>
      </c>
      <c r="BG644" s="95">
        <v>432277.11</v>
      </c>
      <c r="BH644" s="95">
        <v>119116</v>
      </c>
      <c r="BI644" s="95">
        <v>235210</v>
      </c>
      <c r="BJ644" s="95">
        <v>57935</v>
      </c>
      <c r="BK644" s="95">
        <v>68506</v>
      </c>
      <c r="BL644" s="95">
        <v>1121236</v>
      </c>
      <c r="BM644" s="95">
        <v>266605.32</v>
      </c>
      <c r="BN644" s="95">
        <v>54668.63</v>
      </c>
      <c r="BO644" s="95">
        <v>256076</v>
      </c>
      <c r="BP644" s="95">
        <v>199350</v>
      </c>
      <c r="BQ644" s="95">
        <v>256780</v>
      </c>
      <c r="BR644" s="121">
        <v>1438574.34</v>
      </c>
      <c r="BS644" s="95">
        <v>256431</v>
      </c>
      <c r="BT644" s="121">
        <v>605541</v>
      </c>
      <c r="BU644" s="95">
        <v>891960.43</v>
      </c>
      <c r="BV644" s="95">
        <v>21252</v>
      </c>
      <c r="BW644" s="95">
        <v>100178</v>
      </c>
      <c r="BX644" s="121">
        <v>363948.71</v>
      </c>
      <c r="BY644" s="95">
        <v>432198.5</v>
      </c>
      <c r="BZ644" s="95">
        <v>56899</v>
      </c>
      <c r="CA644" s="95">
        <v>188068.58</v>
      </c>
      <c r="CB644" s="95">
        <v>171595.41</v>
      </c>
      <c r="CC644" s="121">
        <v>598092.03</v>
      </c>
      <c r="CD644" s="121">
        <v>309619.52</v>
      </c>
      <c r="CE644" s="95">
        <v>193373.85</v>
      </c>
      <c r="CF644" s="95">
        <v>78903.3</v>
      </c>
      <c r="CG644" s="95">
        <v>117000.27</v>
      </c>
      <c r="CH644" s="95">
        <v>51998.65</v>
      </c>
      <c r="CI644" s="95">
        <v>139604.89000000001</v>
      </c>
      <c r="CJ644" s="95">
        <v>214418</v>
      </c>
      <c r="CK644" s="95">
        <v>57678</v>
      </c>
      <c r="CL644" s="95">
        <v>47963.86</v>
      </c>
      <c r="CM644" s="87" t="s">
        <v>2031</v>
      </c>
      <c r="CN644" s="87" t="s">
        <v>684</v>
      </c>
      <c r="CO644" s="87" t="s">
        <v>1439</v>
      </c>
      <c r="CP644" s="87" t="s">
        <v>2260</v>
      </c>
      <c r="CQ644" s="87" t="s">
        <v>1438</v>
      </c>
      <c r="CR644" s="87" t="s">
        <v>2418</v>
      </c>
      <c r="CS644" s="87">
        <v>16</v>
      </c>
      <c r="CT644" s="87" t="s">
        <v>1451</v>
      </c>
      <c r="CY644" s="87">
        <v>244</v>
      </c>
    </row>
    <row r="645" spans="1:103" ht="13.2" customHeight="1" x14ac:dyDescent="0.25">
      <c r="A645" s="93" t="s">
        <v>2032</v>
      </c>
      <c r="B645" s="94" t="s">
        <v>685</v>
      </c>
      <c r="C645" s="95">
        <v>0</v>
      </c>
      <c r="D645" s="95">
        <v>0</v>
      </c>
      <c r="E645" s="95">
        <v>0</v>
      </c>
      <c r="F645" s="95">
        <v>0</v>
      </c>
      <c r="G645" s="95">
        <v>0</v>
      </c>
      <c r="H645" s="95">
        <v>0</v>
      </c>
      <c r="I645" s="95">
        <v>0</v>
      </c>
      <c r="J645" s="95">
        <v>0</v>
      </c>
      <c r="K645" s="95">
        <v>0</v>
      </c>
      <c r="L645" s="95">
        <v>15200</v>
      </c>
      <c r="M645" s="95">
        <v>4060</v>
      </c>
      <c r="N645" s="95">
        <v>0</v>
      </c>
      <c r="O645" s="95">
        <v>12790</v>
      </c>
      <c r="P645" s="95">
        <v>0</v>
      </c>
      <c r="Q645" s="95">
        <v>5574</v>
      </c>
      <c r="R645" s="95">
        <v>8000</v>
      </c>
      <c r="S645" s="95">
        <v>6700</v>
      </c>
      <c r="T645" s="95">
        <v>6350</v>
      </c>
      <c r="U645" s="95">
        <v>0</v>
      </c>
      <c r="V645" s="95">
        <v>0</v>
      </c>
      <c r="W645" s="95">
        <v>65918</v>
      </c>
      <c r="X645" s="95">
        <v>540</v>
      </c>
      <c r="Y645" s="95">
        <v>24930</v>
      </c>
      <c r="Z645" s="95">
        <v>4600</v>
      </c>
      <c r="AA645" s="95">
        <v>0</v>
      </c>
      <c r="AB645" s="95">
        <v>0</v>
      </c>
      <c r="AC645" s="95">
        <v>360</v>
      </c>
      <c r="AD645" s="95">
        <v>8720</v>
      </c>
      <c r="AE645" s="95">
        <v>0</v>
      </c>
      <c r="AF645" s="95">
        <v>660</v>
      </c>
      <c r="AG645" s="95">
        <v>14000</v>
      </c>
      <c r="AH645" s="95">
        <v>11250</v>
      </c>
      <c r="AI645" s="95">
        <v>25430</v>
      </c>
      <c r="AJ645" s="95">
        <v>1360</v>
      </c>
      <c r="AK645" s="95">
        <v>0</v>
      </c>
      <c r="AL645" s="95">
        <v>0</v>
      </c>
      <c r="AM645" s="95">
        <v>0</v>
      </c>
      <c r="AN645" s="95">
        <v>0</v>
      </c>
      <c r="AO645" s="95">
        <v>600</v>
      </c>
      <c r="AP645" s="95">
        <v>37600</v>
      </c>
      <c r="AQ645" s="95">
        <v>21500</v>
      </c>
      <c r="AR645" s="95">
        <v>48840</v>
      </c>
      <c r="AS645" s="95">
        <v>7546</v>
      </c>
      <c r="AT645" s="95">
        <v>0</v>
      </c>
      <c r="AU645" s="95">
        <v>15200</v>
      </c>
      <c r="AV645" s="95">
        <v>0</v>
      </c>
      <c r="AW645" s="95">
        <v>0</v>
      </c>
      <c r="AX645" s="95">
        <v>2400</v>
      </c>
      <c r="AY645" s="95">
        <v>5540</v>
      </c>
      <c r="AZ645" s="95">
        <v>0</v>
      </c>
      <c r="BA645" s="95">
        <v>10270</v>
      </c>
      <c r="BB645" s="95">
        <v>9010</v>
      </c>
      <c r="BC645" s="95">
        <v>5600</v>
      </c>
      <c r="BD645" s="95">
        <v>0</v>
      </c>
      <c r="BE645" s="95">
        <v>0</v>
      </c>
      <c r="BF645" s="95">
        <v>2500</v>
      </c>
      <c r="BG645" s="95">
        <v>6746.01</v>
      </c>
      <c r="BH645" s="95">
        <v>30500</v>
      </c>
      <c r="BI645" s="95">
        <v>0</v>
      </c>
      <c r="BJ645" s="95">
        <v>0</v>
      </c>
      <c r="BK645" s="95">
        <v>0</v>
      </c>
      <c r="BL645" s="95">
        <v>0</v>
      </c>
      <c r="BM645" s="95">
        <v>0</v>
      </c>
      <c r="BN645" s="95">
        <v>13750</v>
      </c>
      <c r="BO645" s="95">
        <v>980</v>
      </c>
      <c r="BP645" s="95">
        <v>6880</v>
      </c>
      <c r="BQ645" s="95">
        <v>28600</v>
      </c>
      <c r="BR645" s="95">
        <v>0</v>
      </c>
      <c r="BS645" s="95">
        <v>7500</v>
      </c>
      <c r="BT645" s="95">
        <v>0</v>
      </c>
      <c r="BU645" s="121">
        <v>25163.8</v>
      </c>
      <c r="BV645" s="95">
        <v>0</v>
      </c>
      <c r="BW645" s="95">
        <v>0</v>
      </c>
      <c r="BX645" s="95">
        <v>53700</v>
      </c>
      <c r="BY645" s="95">
        <v>1850</v>
      </c>
      <c r="BZ645" s="95">
        <v>0</v>
      </c>
      <c r="CA645" s="95">
        <v>540</v>
      </c>
      <c r="CB645" s="95">
        <v>740</v>
      </c>
      <c r="CC645" s="95">
        <v>0</v>
      </c>
      <c r="CD645" s="95">
        <v>21450</v>
      </c>
      <c r="CE645" s="95">
        <v>3640</v>
      </c>
      <c r="CF645" s="95">
        <v>10000</v>
      </c>
      <c r="CG645" s="95">
        <v>0</v>
      </c>
      <c r="CH645" s="95">
        <v>7955</v>
      </c>
      <c r="CI645" s="95">
        <v>2500</v>
      </c>
      <c r="CJ645" s="95">
        <v>0</v>
      </c>
      <c r="CK645" s="121">
        <v>0</v>
      </c>
      <c r="CL645" s="95">
        <v>7922</v>
      </c>
      <c r="CM645" s="87" t="s">
        <v>2032</v>
      </c>
      <c r="CN645" s="87" t="s">
        <v>685</v>
      </c>
      <c r="CO645" s="87" t="s">
        <v>1439</v>
      </c>
      <c r="CP645" s="87" t="s">
        <v>2260</v>
      </c>
      <c r="CQ645" s="87" t="s">
        <v>1438</v>
      </c>
      <c r="CR645" s="87" t="s">
        <v>2418</v>
      </c>
      <c r="CS645" s="87">
        <v>23</v>
      </c>
      <c r="CT645" s="87" t="s">
        <v>1438</v>
      </c>
      <c r="CY645" s="87">
        <v>245</v>
      </c>
    </row>
    <row r="646" spans="1:103" ht="13.2" customHeight="1" x14ac:dyDescent="0.25">
      <c r="A646" s="93" t="s">
        <v>2033</v>
      </c>
      <c r="B646" s="94" t="s">
        <v>686</v>
      </c>
      <c r="C646" s="95">
        <v>240889</v>
      </c>
      <c r="D646" s="95">
        <v>47065</v>
      </c>
      <c r="E646" s="95">
        <v>41070</v>
      </c>
      <c r="F646" s="95">
        <v>138257</v>
      </c>
      <c r="G646" s="95">
        <v>25340</v>
      </c>
      <c r="H646" s="95">
        <v>80622</v>
      </c>
      <c r="I646" s="95">
        <v>37155</v>
      </c>
      <c r="J646" s="95">
        <v>47551</v>
      </c>
      <c r="K646" s="95">
        <v>65680</v>
      </c>
      <c r="L646" s="95">
        <v>58872</v>
      </c>
      <c r="M646" s="95">
        <v>75096</v>
      </c>
      <c r="N646" s="95">
        <v>0</v>
      </c>
      <c r="O646" s="95">
        <v>243911.07</v>
      </c>
      <c r="P646" s="95">
        <v>8580</v>
      </c>
      <c r="Q646" s="95">
        <v>87336</v>
      </c>
      <c r="R646" s="95">
        <v>109600</v>
      </c>
      <c r="S646" s="95">
        <v>83794</v>
      </c>
      <c r="T646" s="95">
        <v>268226</v>
      </c>
      <c r="U646" s="95">
        <v>93729</v>
      </c>
      <c r="V646" s="95">
        <v>13111</v>
      </c>
      <c r="W646" s="95">
        <v>1035420.4</v>
      </c>
      <c r="X646" s="95">
        <v>53446</v>
      </c>
      <c r="Y646" s="95">
        <v>51150</v>
      </c>
      <c r="Z646" s="95">
        <v>34225</v>
      </c>
      <c r="AA646" s="95">
        <v>29030</v>
      </c>
      <c r="AB646" s="95">
        <v>21006</v>
      </c>
      <c r="AC646" s="95">
        <v>101870</v>
      </c>
      <c r="AD646" s="95">
        <v>130000</v>
      </c>
      <c r="AE646" s="95">
        <v>47369.02</v>
      </c>
      <c r="AF646" s="95">
        <v>54760</v>
      </c>
      <c r="AG646" s="95">
        <v>130130</v>
      </c>
      <c r="AH646" s="95">
        <v>53664</v>
      </c>
      <c r="AI646" s="95">
        <v>25059</v>
      </c>
      <c r="AJ646" s="95">
        <v>40290</v>
      </c>
      <c r="AK646" s="95">
        <v>204795</v>
      </c>
      <c r="AL646" s="95">
        <v>112247</v>
      </c>
      <c r="AM646" s="95">
        <v>2060</v>
      </c>
      <c r="AN646" s="95">
        <v>119139</v>
      </c>
      <c r="AO646" s="95">
        <v>72598</v>
      </c>
      <c r="AP646" s="95">
        <v>85232.5</v>
      </c>
      <c r="AQ646" s="95">
        <v>16288</v>
      </c>
      <c r="AR646" s="95">
        <v>165280</v>
      </c>
      <c r="AS646" s="95">
        <v>22440</v>
      </c>
      <c r="AT646" s="95">
        <v>481045</v>
      </c>
      <c r="AU646" s="95">
        <v>36044</v>
      </c>
      <c r="AV646" s="95">
        <v>36428</v>
      </c>
      <c r="AW646" s="95">
        <v>25299</v>
      </c>
      <c r="AX646" s="95">
        <v>0</v>
      </c>
      <c r="AY646" s="95">
        <v>96449.01</v>
      </c>
      <c r="AZ646" s="95">
        <v>39198</v>
      </c>
      <c r="BA646" s="95">
        <v>82580</v>
      </c>
      <c r="BB646" s="95">
        <v>27840</v>
      </c>
      <c r="BC646" s="95">
        <v>118828</v>
      </c>
      <c r="BD646" s="95">
        <v>199049</v>
      </c>
      <c r="BE646" s="95">
        <v>20090</v>
      </c>
      <c r="BF646" s="95">
        <v>40755.730000000003</v>
      </c>
      <c r="BG646" s="95">
        <v>204163</v>
      </c>
      <c r="BH646" s="95">
        <v>95136</v>
      </c>
      <c r="BI646" s="95">
        <v>11580</v>
      </c>
      <c r="BJ646" s="95">
        <v>14000</v>
      </c>
      <c r="BK646" s="95">
        <v>11313</v>
      </c>
      <c r="BL646" s="95">
        <v>47475</v>
      </c>
      <c r="BM646" s="95">
        <v>97135</v>
      </c>
      <c r="BN646" s="95">
        <v>32995</v>
      </c>
      <c r="BO646" s="95">
        <v>77330</v>
      </c>
      <c r="BP646" s="95">
        <v>91814</v>
      </c>
      <c r="BQ646" s="95">
        <v>161347</v>
      </c>
      <c r="BR646" s="95">
        <v>380936.15</v>
      </c>
      <c r="BS646" s="95">
        <v>29835</v>
      </c>
      <c r="BT646" s="95">
        <v>54250</v>
      </c>
      <c r="BU646" s="95">
        <v>37515</v>
      </c>
      <c r="BV646" s="95">
        <v>4285</v>
      </c>
      <c r="BW646" s="95">
        <v>68113</v>
      </c>
      <c r="BX646" s="95">
        <v>53690</v>
      </c>
      <c r="BY646" s="95">
        <v>55900</v>
      </c>
      <c r="BZ646" s="95">
        <v>13555.67</v>
      </c>
      <c r="CA646" s="95">
        <v>25730</v>
      </c>
      <c r="CB646" s="95">
        <v>28180</v>
      </c>
      <c r="CC646" s="95">
        <v>88710</v>
      </c>
      <c r="CD646" s="95">
        <v>43570.400000000001</v>
      </c>
      <c r="CE646" s="95">
        <v>52166.73</v>
      </c>
      <c r="CF646" s="95">
        <v>71710</v>
      </c>
      <c r="CG646" s="95">
        <v>63785</v>
      </c>
      <c r="CH646" s="95">
        <v>41377</v>
      </c>
      <c r="CI646" s="95">
        <v>37287</v>
      </c>
      <c r="CJ646" s="95">
        <v>24581</v>
      </c>
      <c r="CK646" s="95">
        <v>11600</v>
      </c>
      <c r="CL646" s="95">
        <v>65859.839999999997</v>
      </c>
      <c r="CM646" s="87" t="s">
        <v>2033</v>
      </c>
      <c r="CN646" s="87" t="s">
        <v>686</v>
      </c>
      <c r="CO646" s="87" t="s">
        <v>1439</v>
      </c>
      <c r="CP646" s="87" t="s">
        <v>2260</v>
      </c>
      <c r="CQ646" s="87" t="s">
        <v>1438</v>
      </c>
      <c r="CR646" s="87" t="s">
        <v>2418</v>
      </c>
      <c r="CS646" s="87">
        <v>23</v>
      </c>
      <c r="CT646" s="87" t="s">
        <v>1438</v>
      </c>
      <c r="CY646" s="87">
        <v>246</v>
      </c>
    </row>
    <row r="647" spans="1:103" ht="13.2" customHeight="1" x14ac:dyDescent="0.25">
      <c r="A647" s="93" t="s">
        <v>2034</v>
      </c>
      <c r="B647" s="94" t="s">
        <v>687</v>
      </c>
      <c r="C647" s="95">
        <v>7150</v>
      </c>
      <c r="D647" s="95">
        <v>0</v>
      </c>
      <c r="E647" s="95">
        <v>2660</v>
      </c>
      <c r="F647" s="95">
        <v>0</v>
      </c>
      <c r="G647" s="95">
        <v>0</v>
      </c>
      <c r="H647" s="95">
        <v>0</v>
      </c>
      <c r="I647" s="95">
        <v>10242</v>
      </c>
      <c r="J647" s="95">
        <v>3430</v>
      </c>
      <c r="K647" s="95">
        <v>6930</v>
      </c>
      <c r="L647" s="95">
        <v>0</v>
      </c>
      <c r="M647" s="95">
        <v>0</v>
      </c>
      <c r="N647" s="95">
        <v>2971</v>
      </c>
      <c r="O647" s="95">
        <v>22294.7</v>
      </c>
      <c r="P647" s="95">
        <v>0</v>
      </c>
      <c r="Q647" s="95">
        <v>0</v>
      </c>
      <c r="R647" s="95">
        <v>0</v>
      </c>
      <c r="S647" s="95">
        <v>0</v>
      </c>
      <c r="T647" s="95">
        <v>0</v>
      </c>
      <c r="U647" s="95">
        <v>0</v>
      </c>
      <c r="V647" s="95">
        <v>0</v>
      </c>
      <c r="W647" s="95">
        <v>7070</v>
      </c>
      <c r="X647" s="95">
        <v>0</v>
      </c>
      <c r="Y647" s="95">
        <v>6290</v>
      </c>
      <c r="Z647" s="95">
        <v>0</v>
      </c>
      <c r="AA647" s="95">
        <v>300</v>
      </c>
      <c r="AB647" s="95">
        <v>0</v>
      </c>
      <c r="AC647" s="95">
        <v>0</v>
      </c>
      <c r="AD647" s="95">
        <v>0</v>
      </c>
      <c r="AE647" s="95">
        <v>0</v>
      </c>
      <c r="AF647" s="95">
        <v>1000</v>
      </c>
      <c r="AG647" s="95">
        <v>0</v>
      </c>
      <c r="AH647" s="95">
        <v>0</v>
      </c>
      <c r="AI647" s="95">
        <v>9920</v>
      </c>
      <c r="AJ647" s="95">
        <v>1250</v>
      </c>
      <c r="AK647" s="95">
        <v>61930</v>
      </c>
      <c r="AL647" s="95">
        <v>32350</v>
      </c>
      <c r="AM647" s="95">
        <v>0</v>
      </c>
      <c r="AN647" s="95">
        <v>0</v>
      </c>
      <c r="AO647" s="95">
        <v>890</v>
      </c>
      <c r="AP647" s="95">
        <v>3847</v>
      </c>
      <c r="AQ647" s="95">
        <v>15580</v>
      </c>
      <c r="AR647" s="95">
        <v>15960</v>
      </c>
      <c r="AS647" s="95">
        <v>0</v>
      </c>
      <c r="AT647" s="95">
        <v>0</v>
      </c>
      <c r="AU647" s="95">
        <v>305324</v>
      </c>
      <c r="AV647" s="95">
        <v>4680</v>
      </c>
      <c r="AW647" s="95">
        <v>0</v>
      </c>
      <c r="AX647" s="95">
        <v>0</v>
      </c>
      <c r="AY647" s="95">
        <v>0</v>
      </c>
      <c r="AZ647" s="95">
        <v>0</v>
      </c>
      <c r="BA647" s="95">
        <v>0</v>
      </c>
      <c r="BB647" s="95">
        <v>0</v>
      </c>
      <c r="BC647" s="95">
        <v>0</v>
      </c>
      <c r="BD647" s="95">
        <v>0</v>
      </c>
      <c r="BE647" s="95">
        <v>0</v>
      </c>
      <c r="BF647" s="95">
        <v>0</v>
      </c>
      <c r="BG647" s="95">
        <v>22201</v>
      </c>
      <c r="BH647" s="95">
        <v>0</v>
      </c>
      <c r="BI647" s="95">
        <v>0</v>
      </c>
      <c r="BJ647" s="95">
        <v>0</v>
      </c>
      <c r="BK647" s="95">
        <v>200</v>
      </c>
      <c r="BL647" s="95">
        <v>2245</v>
      </c>
      <c r="BM647" s="95">
        <v>0</v>
      </c>
      <c r="BN647" s="95">
        <v>2600</v>
      </c>
      <c r="BO647" s="95">
        <v>5077.1000000000004</v>
      </c>
      <c r="BP647" s="95">
        <v>0</v>
      </c>
      <c r="BQ647" s="95">
        <v>0</v>
      </c>
      <c r="BR647" s="95">
        <v>0</v>
      </c>
      <c r="BS647" s="121">
        <v>8520</v>
      </c>
      <c r="BT647" s="95">
        <v>0</v>
      </c>
      <c r="BU647" s="95">
        <v>3960</v>
      </c>
      <c r="BV647" s="95">
        <v>0</v>
      </c>
      <c r="BW647" s="95">
        <v>0</v>
      </c>
      <c r="BX647" s="95">
        <v>1100</v>
      </c>
      <c r="BY647" s="95">
        <v>3650</v>
      </c>
      <c r="BZ647" s="95">
        <v>0</v>
      </c>
      <c r="CA647" s="95">
        <v>0</v>
      </c>
      <c r="CB647" s="95">
        <v>285120</v>
      </c>
      <c r="CC647" s="95">
        <v>0</v>
      </c>
      <c r="CD647" s="95">
        <v>32490</v>
      </c>
      <c r="CE647" s="95">
        <v>1161</v>
      </c>
      <c r="CF647" s="95">
        <v>0</v>
      </c>
      <c r="CG647" s="95">
        <v>7960</v>
      </c>
      <c r="CH647" s="95">
        <v>1440</v>
      </c>
      <c r="CI647" s="95">
        <v>0</v>
      </c>
      <c r="CJ647" s="95">
        <v>0</v>
      </c>
      <c r="CK647" s="95">
        <v>0</v>
      </c>
      <c r="CL647" s="95">
        <v>4708</v>
      </c>
      <c r="CM647" s="87" t="s">
        <v>2034</v>
      </c>
      <c r="CN647" s="87" t="s">
        <v>687</v>
      </c>
      <c r="CO647" s="87" t="s">
        <v>1439</v>
      </c>
      <c r="CP647" s="87" t="s">
        <v>2260</v>
      </c>
      <c r="CQ647" s="87" t="s">
        <v>1438</v>
      </c>
      <c r="CR647" s="87" t="s">
        <v>2418</v>
      </c>
      <c r="CS647" s="87">
        <v>163</v>
      </c>
      <c r="CT647" s="87" t="s">
        <v>1453</v>
      </c>
      <c r="CY647" s="87">
        <v>247</v>
      </c>
    </row>
    <row r="648" spans="1:103" ht="13.2" customHeight="1" x14ac:dyDescent="0.25">
      <c r="A648" s="93" t="s">
        <v>2035</v>
      </c>
      <c r="B648" s="94" t="s">
        <v>1258</v>
      </c>
      <c r="C648" s="95">
        <v>192464.5</v>
      </c>
      <c r="D648" s="95">
        <v>20840</v>
      </c>
      <c r="E648" s="95">
        <v>371360</v>
      </c>
      <c r="F648" s="95">
        <v>67110</v>
      </c>
      <c r="G648" s="95">
        <v>24050</v>
      </c>
      <c r="H648" s="95">
        <v>30920</v>
      </c>
      <c r="I648" s="95">
        <v>148780</v>
      </c>
      <c r="J648" s="95">
        <v>141083</v>
      </c>
      <c r="K648" s="95">
        <v>32802</v>
      </c>
      <c r="L648" s="95">
        <v>107700</v>
      </c>
      <c r="M648" s="95">
        <v>99140</v>
      </c>
      <c r="N648" s="95">
        <v>3750</v>
      </c>
      <c r="O648" s="95">
        <v>554670</v>
      </c>
      <c r="P648" s="95">
        <v>92620</v>
      </c>
      <c r="Q648" s="95">
        <v>53050</v>
      </c>
      <c r="R648" s="95">
        <v>103880</v>
      </c>
      <c r="S648" s="95">
        <v>101661</v>
      </c>
      <c r="T648" s="95">
        <v>10896</v>
      </c>
      <c r="U648" s="95">
        <v>96000</v>
      </c>
      <c r="V648" s="95">
        <v>36100</v>
      </c>
      <c r="W648" s="95">
        <v>537645</v>
      </c>
      <c r="X648" s="95">
        <v>85870</v>
      </c>
      <c r="Y648" s="95">
        <v>0</v>
      </c>
      <c r="Z648" s="95">
        <v>44420</v>
      </c>
      <c r="AA648" s="95">
        <v>19513</v>
      </c>
      <c r="AB648" s="95">
        <v>52621</v>
      </c>
      <c r="AC648" s="95">
        <v>125182</v>
      </c>
      <c r="AD648" s="95">
        <v>123065</v>
      </c>
      <c r="AE648" s="95">
        <v>48500</v>
      </c>
      <c r="AF648" s="95">
        <v>67500</v>
      </c>
      <c r="AG648" s="95">
        <v>79080</v>
      </c>
      <c r="AH648" s="95">
        <v>80440</v>
      </c>
      <c r="AI648" s="95">
        <v>17980</v>
      </c>
      <c r="AJ648" s="95">
        <v>178415</v>
      </c>
      <c r="AK648" s="95">
        <v>673719.88</v>
      </c>
      <c r="AL648" s="95">
        <v>260050</v>
      </c>
      <c r="AM648" s="95">
        <v>27540</v>
      </c>
      <c r="AN648" s="95">
        <v>152175</v>
      </c>
      <c r="AO648" s="95">
        <v>102770</v>
      </c>
      <c r="AP648" s="95">
        <v>287260</v>
      </c>
      <c r="AQ648" s="95">
        <v>51695</v>
      </c>
      <c r="AR648" s="95">
        <v>469133.67</v>
      </c>
      <c r="AS648" s="95">
        <v>68527</v>
      </c>
      <c r="AT648" s="95">
        <v>534808</v>
      </c>
      <c r="AU648" s="95">
        <v>121300</v>
      </c>
      <c r="AV648" s="95">
        <v>130876</v>
      </c>
      <c r="AW648" s="95">
        <v>114679.99</v>
      </c>
      <c r="AX648" s="95">
        <v>89970</v>
      </c>
      <c r="AY648" s="95">
        <v>246720</v>
      </c>
      <c r="AZ648" s="95">
        <v>112068</v>
      </c>
      <c r="BA648" s="95">
        <v>778948</v>
      </c>
      <c r="BB648" s="95">
        <v>70055</v>
      </c>
      <c r="BC648" s="95">
        <v>5700</v>
      </c>
      <c r="BD648" s="95">
        <v>73865.2</v>
      </c>
      <c r="BE648" s="95">
        <v>69780</v>
      </c>
      <c r="BF648" s="95">
        <v>62183.1</v>
      </c>
      <c r="BG648" s="95">
        <v>189086.12</v>
      </c>
      <c r="BH648" s="95">
        <v>86169</v>
      </c>
      <c r="BI648" s="95">
        <v>6010</v>
      </c>
      <c r="BJ648" s="95">
        <v>41150</v>
      </c>
      <c r="BK648" s="95">
        <v>123845</v>
      </c>
      <c r="BL648" s="95">
        <v>357750</v>
      </c>
      <c r="BM648" s="95">
        <v>91445</v>
      </c>
      <c r="BN648" s="95">
        <v>198655</v>
      </c>
      <c r="BO648" s="95">
        <v>113960</v>
      </c>
      <c r="BP648" s="95">
        <v>63762</v>
      </c>
      <c r="BQ648" s="95">
        <v>67730</v>
      </c>
      <c r="BR648" s="95">
        <v>1270460</v>
      </c>
      <c r="BS648" s="95">
        <v>73801.2</v>
      </c>
      <c r="BT648" s="95">
        <v>91635</v>
      </c>
      <c r="BU648" s="95">
        <v>83010</v>
      </c>
      <c r="BV648" s="95">
        <v>25430</v>
      </c>
      <c r="BW648" s="95">
        <v>87420</v>
      </c>
      <c r="BX648" s="95">
        <v>168160</v>
      </c>
      <c r="BY648" s="95">
        <v>89030</v>
      </c>
      <c r="BZ648" s="95">
        <v>24950</v>
      </c>
      <c r="CA648" s="95">
        <v>700</v>
      </c>
      <c r="CB648" s="95">
        <v>154615</v>
      </c>
      <c r="CC648" s="95">
        <v>92088</v>
      </c>
      <c r="CD648" s="95">
        <v>2515</v>
      </c>
      <c r="CE648" s="95">
        <v>146025</v>
      </c>
      <c r="CF648" s="95">
        <v>9500</v>
      </c>
      <c r="CG648" s="95">
        <v>127864.6</v>
      </c>
      <c r="CH648" s="95">
        <v>14530</v>
      </c>
      <c r="CI648" s="95">
        <v>47825</v>
      </c>
      <c r="CJ648" s="95">
        <v>155660</v>
      </c>
      <c r="CK648" s="95">
        <v>9330</v>
      </c>
      <c r="CL648" s="95">
        <v>32280</v>
      </c>
      <c r="CM648" s="87" t="s">
        <v>2035</v>
      </c>
      <c r="CN648" s="87" t="s">
        <v>2236</v>
      </c>
      <c r="CO648" s="87" t="s">
        <v>1439</v>
      </c>
      <c r="CP648" s="87" t="s">
        <v>2260</v>
      </c>
      <c r="CQ648" s="87" t="s">
        <v>1438</v>
      </c>
      <c r="CR648" s="87" t="s">
        <v>2418</v>
      </c>
      <c r="CS648" s="87">
        <v>15</v>
      </c>
      <c r="CT648" s="87" t="s">
        <v>1448</v>
      </c>
      <c r="CY648" s="87">
        <v>248</v>
      </c>
    </row>
    <row r="649" spans="1:103" ht="13.2" customHeight="1" x14ac:dyDescent="0.25">
      <c r="A649" s="93" t="s">
        <v>2036</v>
      </c>
      <c r="B649" s="94" t="s">
        <v>688</v>
      </c>
      <c r="C649" s="95">
        <v>1526373.68</v>
      </c>
      <c r="D649" s="95">
        <v>286022</v>
      </c>
      <c r="E649" s="95">
        <v>225601</v>
      </c>
      <c r="F649" s="95">
        <v>149601.38</v>
      </c>
      <c r="G649" s="95">
        <v>112690</v>
      </c>
      <c r="H649" s="95">
        <v>187770</v>
      </c>
      <c r="I649" s="95">
        <v>97198.15</v>
      </c>
      <c r="J649" s="95">
        <v>437674</v>
      </c>
      <c r="K649" s="95">
        <v>275783.45</v>
      </c>
      <c r="L649" s="95">
        <v>277694.84000000003</v>
      </c>
      <c r="M649" s="95">
        <v>606906.27</v>
      </c>
      <c r="N649" s="95">
        <v>32376.799999999999</v>
      </c>
      <c r="O649" s="95">
        <v>1355681.26</v>
      </c>
      <c r="P649" s="95">
        <v>118228</v>
      </c>
      <c r="Q649" s="95">
        <v>494893.36</v>
      </c>
      <c r="R649" s="95">
        <v>605228</v>
      </c>
      <c r="S649" s="95">
        <v>276653.65999999997</v>
      </c>
      <c r="T649" s="95">
        <v>515649.95</v>
      </c>
      <c r="U649" s="95">
        <v>75709</v>
      </c>
      <c r="V649" s="95">
        <v>83342.850000000006</v>
      </c>
      <c r="W649" s="95">
        <v>2613846.62</v>
      </c>
      <c r="X649" s="95">
        <v>99410.559999999998</v>
      </c>
      <c r="Y649" s="95">
        <v>760391.32</v>
      </c>
      <c r="Z649" s="95">
        <v>404664</v>
      </c>
      <c r="AA649" s="95">
        <v>140525</v>
      </c>
      <c r="AB649" s="95">
        <v>86789.9</v>
      </c>
      <c r="AC649" s="95">
        <v>304904.88</v>
      </c>
      <c r="AD649" s="95">
        <v>1444809.39</v>
      </c>
      <c r="AE649" s="95">
        <v>304553</v>
      </c>
      <c r="AF649" s="95">
        <v>322450.8</v>
      </c>
      <c r="AG649" s="95">
        <v>564117.98</v>
      </c>
      <c r="AH649" s="95">
        <v>529876.16</v>
      </c>
      <c r="AI649" s="95">
        <v>348500.76</v>
      </c>
      <c r="AJ649" s="95">
        <v>168579.67</v>
      </c>
      <c r="AK649" s="95">
        <v>3141676.77</v>
      </c>
      <c r="AL649" s="95">
        <v>501559</v>
      </c>
      <c r="AM649" s="95">
        <v>59764.75</v>
      </c>
      <c r="AN649" s="95">
        <v>599668.84</v>
      </c>
      <c r="AO649" s="95">
        <v>368407.5</v>
      </c>
      <c r="AP649" s="95">
        <v>309284</v>
      </c>
      <c r="AQ649" s="95">
        <v>84331.3</v>
      </c>
      <c r="AR649" s="95">
        <v>1068059.06</v>
      </c>
      <c r="AS649" s="95">
        <v>173737.77</v>
      </c>
      <c r="AT649" s="95">
        <v>419842</v>
      </c>
      <c r="AU649" s="95">
        <v>287077.36</v>
      </c>
      <c r="AV649" s="95">
        <v>163310</v>
      </c>
      <c r="AW649" s="95">
        <v>59480.2</v>
      </c>
      <c r="AX649" s="95">
        <v>293420.5</v>
      </c>
      <c r="AY649" s="95">
        <v>207753.82</v>
      </c>
      <c r="AZ649" s="95">
        <v>229814.14</v>
      </c>
      <c r="BA649" s="95">
        <v>585791.5</v>
      </c>
      <c r="BB649" s="95">
        <v>87035</v>
      </c>
      <c r="BC649" s="95">
        <v>709900.7</v>
      </c>
      <c r="BD649" s="95">
        <v>415177.6</v>
      </c>
      <c r="BE649" s="95">
        <v>85628</v>
      </c>
      <c r="BF649" s="95">
        <v>115147.23</v>
      </c>
      <c r="BG649" s="95">
        <v>1255754.8799999999</v>
      </c>
      <c r="BH649" s="95">
        <v>95639.95</v>
      </c>
      <c r="BI649" s="95">
        <v>141512</v>
      </c>
      <c r="BJ649" s="95">
        <v>42187.5</v>
      </c>
      <c r="BK649" s="95">
        <v>120427</v>
      </c>
      <c r="BL649" s="95">
        <v>577091</v>
      </c>
      <c r="BM649" s="95">
        <v>905079.24</v>
      </c>
      <c r="BN649" s="95">
        <v>264803.83</v>
      </c>
      <c r="BO649" s="95">
        <v>377799.5</v>
      </c>
      <c r="BP649" s="95">
        <v>454257.5</v>
      </c>
      <c r="BQ649" s="95">
        <v>350355</v>
      </c>
      <c r="BR649" s="121">
        <v>2988894.6</v>
      </c>
      <c r="BS649" s="121">
        <v>644256.42000000004</v>
      </c>
      <c r="BT649" s="121">
        <v>727468</v>
      </c>
      <c r="BU649" s="121">
        <v>1620445.45</v>
      </c>
      <c r="BV649" s="121">
        <v>43464.56</v>
      </c>
      <c r="BW649" s="95">
        <v>160988.72</v>
      </c>
      <c r="BX649" s="121">
        <v>618195.05000000005</v>
      </c>
      <c r="BY649" s="95">
        <v>589244</v>
      </c>
      <c r="BZ649" s="121">
        <v>140756.32999999999</v>
      </c>
      <c r="CA649" s="95">
        <v>249936.38</v>
      </c>
      <c r="CB649" s="121">
        <v>1197238.67</v>
      </c>
      <c r="CC649" s="121">
        <v>636514.92000000004</v>
      </c>
      <c r="CD649" s="121">
        <v>224949.5</v>
      </c>
      <c r="CE649" s="121">
        <v>354324.94</v>
      </c>
      <c r="CF649" s="121">
        <v>140283.25</v>
      </c>
      <c r="CG649" s="95">
        <v>160164.16</v>
      </c>
      <c r="CH649" s="121">
        <v>236977.9</v>
      </c>
      <c r="CI649" s="121">
        <v>233668.29</v>
      </c>
      <c r="CJ649" s="121">
        <v>1287524.18</v>
      </c>
      <c r="CK649" s="121">
        <v>74442</v>
      </c>
      <c r="CL649" s="121">
        <v>162538.51</v>
      </c>
      <c r="CM649" s="87" t="s">
        <v>2036</v>
      </c>
      <c r="CN649" s="87" t="s">
        <v>688</v>
      </c>
      <c r="CO649" s="87" t="s">
        <v>1439</v>
      </c>
      <c r="CP649" s="87" t="s">
        <v>2260</v>
      </c>
      <c r="CQ649" s="87" t="s">
        <v>1438</v>
      </c>
      <c r="CR649" s="87" t="s">
        <v>2418</v>
      </c>
      <c r="CS649" s="87">
        <v>23</v>
      </c>
      <c r="CT649" s="87" t="s">
        <v>1438</v>
      </c>
      <c r="CY649" s="87">
        <v>249</v>
      </c>
    </row>
    <row r="650" spans="1:103" ht="13.2" customHeight="1" x14ac:dyDescent="0.25">
      <c r="A650" s="93" t="s">
        <v>2037</v>
      </c>
      <c r="B650" s="94" t="s">
        <v>689</v>
      </c>
      <c r="C650" s="95">
        <v>31978</v>
      </c>
      <c r="D650" s="95">
        <v>30199.75</v>
      </c>
      <c r="E650" s="95">
        <v>15565</v>
      </c>
      <c r="F650" s="95">
        <v>332275.69</v>
      </c>
      <c r="G650" s="95">
        <v>1000</v>
      </c>
      <c r="H650" s="95">
        <v>25582</v>
      </c>
      <c r="I650" s="95">
        <v>30455</v>
      </c>
      <c r="J650" s="95">
        <v>59500</v>
      </c>
      <c r="K650" s="95">
        <v>89472</v>
      </c>
      <c r="L650" s="95">
        <v>0</v>
      </c>
      <c r="M650" s="95">
        <v>46815</v>
      </c>
      <c r="N650" s="95">
        <v>1281.75</v>
      </c>
      <c r="O650" s="95">
        <v>202403.76</v>
      </c>
      <c r="P650" s="95">
        <v>85720</v>
      </c>
      <c r="Q650" s="95">
        <v>118283</v>
      </c>
      <c r="R650" s="95">
        <v>258659</v>
      </c>
      <c r="S650" s="95">
        <v>130590</v>
      </c>
      <c r="T650" s="95">
        <v>29590</v>
      </c>
      <c r="U650" s="95">
        <v>111480</v>
      </c>
      <c r="V650" s="95">
        <v>628640</v>
      </c>
      <c r="W650" s="95">
        <v>738878.7</v>
      </c>
      <c r="X650" s="95">
        <v>15195</v>
      </c>
      <c r="Y650" s="95">
        <v>18952</v>
      </c>
      <c r="Z650" s="95">
        <v>18930</v>
      </c>
      <c r="AA650" s="95">
        <v>160900.37</v>
      </c>
      <c r="AB650" s="95">
        <v>8273</v>
      </c>
      <c r="AC650" s="95">
        <v>88924.24</v>
      </c>
      <c r="AD650" s="95">
        <v>490130</v>
      </c>
      <c r="AE650" s="95">
        <v>4242.55</v>
      </c>
      <c r="AF650" s="95">
        <v>43080.75</v>
      </c>
      <c r="AG650" s="95">
        <v>548867</v>
      </c>
      <c r="AH650" s="95">
        <v>24705</v>
      </c>
      <c r="AI650" s="95">
        <v>43225</v>
      </c>
      <c r="AJ650" s="95">
        <v>35480</v>
      </c>
      <c r="AK650" s="95">
        <v>819488</v>
      </c>
      <c r="AL650" s="95">
        <v>229156</v>
      </c>
      <c r="AM650" s="95">
        <v>15700</v>
      </c>
      <c r="AN650" s="95">
        <v>258509.7</v>
      </c>
      <c r="AO650" s="95">
        <v>451644.31</v>
      </c>
      <c r="AP650" s="95">
        <v>52628.4</v>
      </c>
      <c r="AQ650" s="95">
        <v>2077</v>
      </c>
      <c r="AR650" s="95">
        <v>599374.84</v>
      </c>
      <c r="AS650" s="95">
        <v>396841.5</v>
      </c>
      <c r="AT650" s="95">
        <v>172050</v>
      </c>
      <c r="AU650" s="95">
        <v>328411.59999999998</v>
      </c>
      <c r="AV650" s="95">
        <v>132826.26</v>
      </c>
      <c r="AW650" s="95">
        <v>13464</v>
      </c>
      <c r="AX650" s="95">
        <v>15390</v>
      </c>
      <c r="AY650" s="95">
        <v>36678</v>
      </c>
      <c r="AZ650" s="95">
        <v>63796.06</v>
      </c>
      <c r="BA650" s="95">
        <v>81893</v>
      </c>
      <c r="BB650" s="95">
        <v>18064</v>
      </c>
      <c r="BC650" s="95">
        <v>104395</v>
      </c>
      <c r="BD650" s="95">
        <v>61500</v>
      </c>
      <c r="BE650" s="95">
        <v>13228</v>
      </c>
      <c r="BF650" s="95">
        <v>40959.25</v>
      </c>
      <c r="BG650" s="95">
        <v>207457.39</v>
      </c>
      <c r="BH650" s="95">
        <v>9974</v>
      </c>
      <c r="BI650" s="95">
        <v>41544</v>
      </c>
      <c r="BJ650" s="95">
        <v>47144.5</v>
      </c>
      <c r="BK650" s="95">
        <v>53685</v>
      </c>
      <c r="BL650" s="95">
        <v>106164</v>
      </c>
      <c r="BM650" s="95">
        <v>216161</v>
      </c>
      <c r="BN650" s="95">
        <v>14924</v>
      </c>
      <c r="BO650" s="95">
        <v>35530</v>
      </c>
      <c r="BP650" s="95">
        <v>104490</v>
      </c>
      <c r="BQ650" s="95">
        <v>168478</v>
      </c>
      <c r="BR650" s="121">
        <v>597200.80000000005</v>
      </c>
      <c r="BS650" s="95">
        <v>22144</v>
      </c>
      <c r="BT650" s="121">
        <v>0</v>
      </c>
      <c r="BU650" s="121">
        <v>99762</v>
      </c>
      <c r="BV650" s="95">
        <v>5161</v>
      </c>
      <c r="BW650" s="95">
        <v>29505.99</v>
      </c>
      <c r="BX650" s="121">
        <v>27500</v>
      </c>
      <c r="BY650" s="95">
        <v>34685</v>
      </c>
      <c r="BZ650" s="95">
        <v>7151.2</v>
      </c>
      <c r="CA650" s="95">
        <v>17460</v>
      </c>
      <c r="CB650" s="95">
        <v>34913</v>
      </c>
      <c r="CC650" s="121">
        <v>20519</v>
      </c>
      <c r="CD650" s="95">
        <v>32681.01</v>
      </c>
      <c r="CE650" s="95">
        <v>107207.64</v>
      </c>
      <c r="CF650" s="121">
        <v>152305</v>
      </c>
      <c r="CG650" s="95">
        <v>49760</v>
      </c>
      <c r="CH650" s="95">
        <v>0</v>
      </c>
      <c r="CI650" s="95">
        <v>78515</v>
      </c>
      <c r="CJ650" s="121">
        <v>27740</v>
      </c>
      <c r="CK650" s="95">
        <v>6456</v>
      </c>
      <c r="CL650" s="95">
        <v>15848.5</v>
      </c>
      <c r="CM650" s="87" t="s">
        <v>2037</v>
      </c>
      <c r="CN650" s="87" t="s">
        <v>689</v>
      </c>
      <c r="CO650" s="87" t="s">
        <v>1439</v>
      </c>
      <c r="CP650" s="87" t="s">
        <v>2260</v>
      </c>
      <c r="CQ650" s="87" t="s">
        <v>1438</v>
      </c>
      <c r="CR650" s="87" t="s">
        <v>2418</v>
      </c>
      <c r="CS650" s="87">
        <v>21</v>
      </c>
      <c r="CT650" s="87" t="s">
        <v>1436</v>
      </c>
      <c r="CY650" s="87">
        <v>250</v>
      </c>
    </row>
    <row r="651" spans="1:103" ht="13.2" customHeight="1" x14ac:dyDescent="0.25">
      <c r="A651" s="93" t="s">
        <v>2038</v>
      </c>
      <c r="B651" s="94" t="s">
        <v>690</v>
      </c>
      <c r="C651" s="95">
        <v>0</v>
      </c>
      <c r="D651" s="95">
        <v>10600</v>
      </c>
      <c r="E651" s="95">
        <v>13720</v>
      </c>
      <c r="F651" s="95">
        <v>0</v>
      </c>
      <c r="G651" s="95">
        <v>173060</v>
      </c>
      <c r="H651" s="95">
        <v>68065</v>
      </c>
      <c r="I651" s="95">
        <v>97990</v>
      </c>
      <c r="J651" s="95">
        <v>28115</v>
      </c>
      <c r="K651" s="95">
        <v>12793</v>
      </c>
      <c r="L651" s="95">
        <v>406173.21</v>
      </c>
      <c r="M651" s="95">
        <v>21080</v>
      </c>
      <c r="N651" s="95">
        <v>0</v>
      </c>
      <c r="O651" s="95">
        <v>1470</v>
      </c>
      <c r="P651" s="95">
        <v>0</v>
      </c>
      <c r="Q651" s="95">
        <v>47410</v>
      </c>
      <c r="R651" s="95">
        <v>15450</v>
      </c>
      <c r="S651" s="95">
        <v>32198</v>
      </c>
      <c r="T651" s="95">
        <v>6280</v>
      </c>
      <c r="U651" s="95">
        <v>0</v>
      </c>
      <c r="V651" s="95">
        <v>0</v>
      </c>
      <c r="W651" s="95">
        <v>0</v>
      </c>
      <c r="X651" s="95">
        <v>4800</v>
      </c>
      <c r="Y651" s="95">
        <v>396000</v>
      </c>
      <c r="Z651" s="95">
        <v>0</v>
      </c>
      <c r="AA651" s="95">
        <v>500</v>
      </c>
      <c r="AB651" s="95">
        <v>10750</v>
      </c>
      <c r="AC651" s="95">
        <v>0</v>
      </c>
      <c r="AD651" s="95">
        <v>46663.6</v>
      </c>
      <c r="AE651" s="95">
        <v>8570</v>
      </c>
      <c r="AF651" s="95">
        <v>17606</v>
      </c>
      <c r="AG651" s="95">
        <v>55072.2</v>
      </c>
      <c r="AH651" s="95">
        <v>18215</v>
      </c>
      <c r="AI651" s="95">
        <v>3660</v>
      </c>
      <c r="AJ651" s="95">
        <v>10480</v>
      </c>
      <c r="AK651" s="95">
        <v>170500</v>
      </c>
      <c r="AL651" s="95">
        <v>18178</v>
      </c>
      <c r="AM651" s="95">
        <v>3316</v>
      </c>
      <c r="AN651" s="95">
        <v>11400</v>
      </c>
      <c r="AO651" s="95">
        <v>0</v>
      </c>
      <c r="AP651" s="95">
        <v>17100</v>
      </c>
      <c r="AQ651" s="95">
        <v>2820</v>
      </c>
      <c r="AR651" s="95">
        <v>0</v>
      </c>
      <c r="AS651" s="95">
        <v>182366</v>
      </c>
      <c r="AT651" s="95">
        <v>1515395.88</v>
      </c>
      <c r="AU651" s="95">
        <v>0</v>
      </c>
      <c r="AV651" s="95">
        <v>0</v>
      </c>
      <c r="AW651" s="95">
        <v>4900</v>
      </c>
      <c r="AX651" s="95">
        <v>1140</v>
      </c>
      <c r="AY651" s="95">
        <v>0</v>
      </c>
      <c r="AZ651" s="95">
        <v>38498</v>
      </c>
      <c r="BA651" s="95">
        <v>450</v>
      </c>
      <c r="BB651" s="95">
        <v>1450</v>
      </c>
      <c r="BC651" s="95">
        <v>4630</v>
      </c>
      <c r="BD651" s="95">
        <v>51155</v>
      </c>
      <c r="BE651" s="95">
        <v>0</v>
      </c>
      <c r="BF651" s="95">
        <v>18779</v>
      </c>
      <c r="BG651" s="95">
        <v>19004.849999999999</v>
      </c>
      <c r="BH651" s="95">
        <v>26630</v>
      </c>
      <c r="BI651" s="95">
        <v>4661.5</v>
      </c>
      <c r="BJ651" s="95">
        <v>0</v>
      </c>
      <c r="BK651" s="95">
        <v>0</v>
      </c>
      <c r="BL651" s="95">
        <v>0</v>
      </c>
      <c r="BM651" s="95">
        <v>2510</v>
      </c>
      <c r="BN651" s="95">
        <v>3000</v>
      </c>
      <c r="BO651" s="95">
        <v>2260</v>
      </c>
      <c r="BP651" s="95">
        <v>15054</v>
      </c>
      <c r="BQ651" s="95">
        <v>142519</v>
      </c>
      <c r="BR651" s="121">
        <v>1074750</v>
      </c>
      <c r="BS651" s="121">
        <v>0</v>
      </c>
      <c r="BT651" s="121">
        <v>0</v>
      </c>
      <c r="BU651" s="121">
        <v>50000</v>
      </c>
      <c r="BV651" s="121">
        <v>161423.93</v>
      </c>
      <c r="BW651" s="121">
        <v>0</v>
      </c>
      <c r="BX651" s="121">
        <v>250098.5</v>
      </c>
      <c r="BY651" s="95">
        <v>12272</v>
      </c>
      <c r="BZ651" s="121">
        <v>0</v>
      </c>
      <c r="CA651" s="121">
        <v>19310</v>
      </c>
      <c r="CB651" s="121">
        <v>3530</v>
      </c>
      <c r="CC651" s="121">
        <v>0</v>
      </c>
      <c r="CD651" s="121">
        <v>14800</v>
      </c>
      <c r="CE651" s="121">
        <v>8797.91</v>
      </c>
      <c r="CF651" s="121">
        <v>36576</v>
      </c>
      <c r="CG651" s="121">
        <v>4815</v>
      </c>
      <c r="CH651" s="121">
        <v>103429.01</v>
      </c>
      <c r="CI651" s="121">
        <v>143513</v>
      </c>
      <c r="CJ651" s="121">
        <v>85304.5</v>
      </c>
      <c r="CK651" s="121">
        <v>0</v>
      </c>
      <c r="CL651" s="121">
        <v>0</v>
      </c>
      <c r="CM651" s="87" t="s">
        <v>2038</v>
      </c>
      <c r="CN651" s="87" t="s">
        <v>690</v>
      </c>
      <c r="CO651" s="87" t="s">
        <v>1439</v>
      </c>
      <c r="CP651" s="87" t="s">
        <v>2260</v>
      </c>
      <c r="CQ651" s="87" t="s">
        <v>1438</v>
      </c>
      <c r="CR651" s="87" t="s">
        <v>2418</v>
      </c>
      <c r="CS651" s="87">
        <v>21</v>
      </c>
      <c r="CT651" s="87" t="s">
        <v>1436</v>
      </c>
      <c r="CY651" s="87">
        <v>251</v>
      </c>
    </row>
    <row r="652" spans="1:103" ht="13.2" customHeight="1" x14ac:dyDescent="0.25">
      <c r="A652" s="93" t="s">
        <v>2039</v>
      </c>
      <c r="B652" s="94" t="s">
        <v>691</v>
      </c>
      <c r="C652" s="95">
        <v>0</v>
      </c>
      <c r="D652" s="95">
        <v>0</v>
      </c>
      <c r="E652" s="95">
        <v>0</v>
      </c>
      <c r="F652" s="95">
        <v>0</v>
      </c>
      <c r="G652" s="95">
        <v>0</v>
      </c>
      <c r="H652" s="95">
        <v>0</v>
      </c>
      <c r="I652" s="95">
        <v>0</v>
      </c>
      <c r="J652" s="95">
        <v>0</v>
      </c>
      <c r="K652" s="95">
        <v>0</v>
      </c>
      <c r="L652" s="95">
        <v>0</v>
      </c>
      <c r="M652" s="95">
        <v>0</v>
      </c>
      <c r="N652" s="95">
        <v>0</v>
      </c>
      <c r="O652" s="95">
        <v>0</v>
      </c>
      <c r="P652" s="95">
        <v>0</v>
      </c>
      <c r="Q652" s="95">
        <v>0</v>
      </c>
      <c r="R652" s="95">
        <v>0</v>
      </c>
      <c r="S652" s="95">
        <v>0</v>
      </c>
      <c r="T652" s="95">
        <v>0</v>
      </c>
      <c r="U652" s="95">
        <v>0</v>
      </c>
      <c r="V652" s="95">
        <v>0</v>
      </c>
      <c r="W652" s="95">
        <v>0</v>
      </c>
      <c r="X652" s="95">
        <v>0</v>
      </c>
      <c r="Y652" s="95">
        <v>0</v>
      </c>
      <c r="Z652" s="95">
        <v>0</v>
      </c>
      <c r="AA652" s="95">
        <v>0</v>
      </c>
      <c r="AB652" s="95">
        <v>0</v>
      </c>
      <c r="AC652" s="95">
        <v>0</v>
      </c>
      <c r="AD652" s="95">
        <v>0</v>
      </c>
      <c r="AE652" s="95">
        <v>0</v>
      </c>
      <c r="AF652" s="95">
        <v>0</v>
      </c>
      <c r="AG652" s="95">
        <v>0</v>
      </c>
      <c r="AH652" s="95">
        <v>0</v>
      </c>
      <c r="AI652" s="95">
        <v>0</v>
      </c>
      <c r="AJ652" s="95">
        <v>0</v>
      </c>
      <c r="AK652" s="95">
        <v>0</v>
      </c>
      <c r="AL652" s="95">
        <v>0</v>
      </c>
      <c r="AM652" s="95">
        <v>0</v>
      </c>
      <c r="AN652" s="95">
        <v>0</v>
      </c>
      <c r="AO652" s="95">
        <v>0</v>
      </c>
      <c r="AP652" s="95">
        <v>0</v>
      </c>
      <c r="AQ652" s="95">
        <v>0</v>
      </c>
      <c r="AR652" s="95">
        <v>0</v>
      </c>
      <c r="AS652" s="95">
        <v>0</v>
      </c>
      <c r="AT652" s="95">
        <v>0</v>
      </c>
      <c r="AU652" s="95">
        <v>0</v>
      </c>
      <c r="AV652" s="95">
        <v>0</v>
      </c>
      <c r="AW652" s="95">
        <v>0</v>
      </c>
      <c r="AX652" s="95">
        <v>0</v>
      </c>
      <c r="AY652" s="95">
        <v>0</v>
      </c>
      <c r="AZ652" s="95">
        <v>0</v>
      </c>
      <c r="BA652" s="95">
        <v>0</v>
      </c>
      <c r="BB652" s="95">
        <v>0</v>
      </c>
      <c r="BC652" s="95">
        <v>0</v>
      </c>
      <c r="BD652" s="95">
        <v>0</v>
      </c>
      <c r="BE652" s="95">
        <v>0</v>
      </c>
      <c r="BF652" s="95">
        <v>0</v>
      </c>
      <c r="BG652" s="95">
        <v>0</v>
      </c>
      <c r="BH652" s="95">
        <v>0</v>
      </c>
      <c r="BI652" s="95">
        <v>0</v>
      </c>
      <c r="BJ652" s="95">
        <v>47009.2</v>
      </c>
      <c r="BK652" s="95">
        <v>0</v>
      </c>
      <c r="BL652" s="95">
        <v>0</v>
      </c>
      <c r="BM652" s="95">
        <v>0</v>
      </c>
      <c r="BN652" s="95">
        <v>0</v>
      </c>
      <c r="BO652" s="95">
        <v>0</v>
      </c>
      <c r="BP652" s="95">
        <v>0</v>
      </c>
      <c r="BQ652" s="95">
        <v>0</v>
      </c>
      <c r="BR652" s="121">
        <v>0</v>
      </c>
      <c r="BS652" s="121">
        <v>0</v>
      </c>
      <c r="BT652" s="121">
        <v>0</v>
      </c>
      <c r="BU652" s="121">
        <v>0</v>
      </c>
      <c r="BV652" s="121">
        <v>0</v>
      </c>
      <c r="BW652" s="121">
        <v>0</v>
      </c>
      <c r="BX652" s="121">
        <v>0</v>
      </c>
      <c r="BY652" s="95">
        <v>0</v>
      </c>
      <c r="BZ652" s="121">
        <v>0</v>
      </c>
      <c r="CA652" s="121">
        <v>0</v>
      </c>
      <c r="CB652" s="121">
        <v>0</v>
      </c>
      <c r="CC652" s="121">
        <v>0</v>
      </c>
      <c r="CD652" s="121">
        <v>0</v>
      </c>
      <c r="CE652" s="121">
        <v>0</v>
      </c>
      <c r="CF652" s="121">
        <v>0</v>
      </c>
      <c r="CG652" s="121">
        <v>0</v>
      </c>
      <c r="CH652" s="121">
        <v>0</v>
      </c>
      <c r="CI652" s="121">
        <v>0</v>
      </c>
      <c r="CJ652" s="121">
        <v>0</v>
      </c>
      <c r="CK652" s="121">
        <v>0</v>
      </c>
      <c r="CL652" s="121">
        <v>0</v>
      </c>
      <c r="CM652" s="87" t="s">
        <v>2039</v>
      </c>
      <c r="CN652" s="87" t="s">
        <v>691</v>
      </c>
      <c r="CO652" s="87" t="s">
        <v>1439</v>
      </c>
      <c r="CP652" s="87" t="s">
        <v>2260</v>
      </c>
      <c r="CQ652" s="87" t="s">
        <v>1438</v>
      </c>
      <c r="CR652" s="87" t="s">
        <v>2418</v>
      </c>
      <c r="CS652" s="87">
        <v>21</v>
      </c>
      <c r="CT652" s="87" t="s">
        <v>1436</v>
      </c>
      <c r="CY652" s="87">
        <v>252</v>
      </c>
    </row>
    <row r="653" spans="1:103" ht="13.2" customHeight="1" x14ac:dyDescent="0.25">
      <c r="A653" s="93" t="s">
        <v>2040</v>
      </c>
      <c r="B653" s="94" t="s">
        <v>692</v>
      </c>
      <c r="C653" s="95">
        <v>410855.9</v>
      </c>
      <c r="D653" s="95">
        <v>4500</v>
      </c>
      <c r="E653" s="95">
        <v>632002</v>
      </c>
      <c r="F653" s="95">
        <v>43000</v>
      </c>
      <c r="G653" s="95">
        <v>5400</v>
      </c>
      <c r="H653" s="95">
        <v>0</v>
      </c>
      <c r="I653" s="95">
        <v>0</v>
      </c>
      <c r="J653" s="95">
        <v>0</v>
      </c>
      <c r="K653" s="95">
        <v>465570</v>
      </c>
      <c r="L653" s="95">
        <v>758559</v>
      </c>
      <c r="M653" s="95">
        <v>0</v>
      </c>
      <c r="N653" s="95">
        <v>86000</v>
      </c>
      <c r="O653" s="95">
        <v>2871235</v>
      </c>
      <c r="P653" s="95">
        <v>552100</v>
      </c>
      <c r="Q653" s="95">
        <v>936047</v>
      </c>
      <c r="R653" s="95">
        <v>0</v>
      </c>
      <c r="S653" s="95">
        <v>204679.58</v>
      </c>
      <c r="T653" s="95">
        <v>0</v>
      </c>
      <c r="U653" s="95">
        <v>0</v>
      </c>
      <c r="V653" s="95">
        <v>0</v>
      </c>
      <c r="W653" s="95">
        <v>798000</v>
      </c>
      <c r="X653" s="95">
        <v>0</v>
      </c>
      <c r="Y653" s="95">
        <v>356000</v>
      </c>
      <c r="Z653" s="95">
        <v>0</v>
      </c>
      <c r="AA653" s="95">
        <v>189200</v>
      </c>
      <c r="AB653" s="95">
        <v>0</v>
      </c>
      <c r="AC653" s="95">
        <v>0</v>
      </c>
      <c r="AD653" s="95">
        <v>0</v>
      </c>
      <c r="AE653" s="95">
        <v>570800</v>
      </c>
      <c r="AF653" s="95">
        <v>0</v>
      </c>
      <c r="AG653" s="95">
        <v>90000</v>
      </c>
      <c r="AH653" s="95">
        <v>37700</v>
      </c>
      <c r="AI653" s="95">
        <v>149300</v>
      </c>
      <c r="AJ653" s="95">
        <v>0</v>
      </c>
      <c r="AK653" s="95">
        <v>666220</v>
      </c>
      <c r="AL653" s="95">
        <v>0</v>
      </c>
      <c r="AM653" s="95">
        <v>0</v>
      </c>
      <c r="AN653" s="95">
        <v>0</v>
      </c>
      <c r="AO653" s="95">
        <v>231110</v>
      </c>
      <c r="AP653" s="95">
        <v>0</v>
      </c>
      <c r="AQ653" s="95">
        <v>34900</v>
      </c>
      <c r="AR653" s="95">
        <v>0</v>
      </c>
      <c r="AS653" s="95">
        <v>0</v>
      </c>
      <c r="AT653" s="95">
        <v>525845</v>
      </c>
      <c r="AU653" s="95">
        <v>0</v>
      </c>
      <c r="AV653" s="95">
        <v>0</v>
      </c>
      <c r="AW653" s="95">
        <v>284200</v>
      </c>
      <c r="AX653" s="95">
        <v>0</v>
      </c>
      <c r="AY653" s="95">
        <v>0</v>
      </c>
      <c r="AZ653" s="95">
        <v>0</v>
      </c>
      <c r="BA653" s="95">
        <v>0</v>
      </c>
      <c r="BB653" s="95">
        <v>0</v>
      </c>
      <c r="BC653" s="95">
        <v>563000</v>
      </c>
      <c r="BD653" s="95">
        <v>1004500</v>
      </c>
      <c r="BE653" s="95">
        <v>335300</v>
      </c>
      <c r="BF653" s="95">
        <v>0</v>
      </c>
      <c r="BG653" s="95">
        <v>0</v>
      </c>
      <c r="BH653" s="95">
        <v>20600</v>
      </c>
      <c r="BI653" s="95">
        <v>0</v>
      </c>
      <c r="BJ653" s="95">
        <v>0</v>
      </c>
      <c r="BK653" s="95">
        <v>0</v>
      </c>
      <c r="BL653" s="95">
        <v>0</v>
      </c>
      <c r="BM653" s="95">
        <v>700170</v>
      </c>
      <c r="BN653" s="95">
        <v>0</v>
      </c>
      <c r="BO653" s="95">
        <v>0</v>
      </c>
      <c r="BP653" s="95">
        <v>0</v>
      </c>
      <c r="BQ653" s="95">
        <v>0</v>
      </c>
      <c r="BR653" s="95">
        <v>9511684.5600000005</v>
      </c>
      <c r="BS653" s="95">
        <v>0</v>
      </c>
      <c r="BT653" s="95">
        <v>1291300</v>
      </c>
      <c r="BU653" s="121">
        <v>0</v>
      </c>
      <c r="BV653" s="95">
        <v>0</v>
      </c>
      <c r="BW653" s="95">
        <v>0</v>
      </c>
      <c r="BX653" s="121">
        <v>0</v>
      </c>
      <c r="BY653" s="95">
        <v>31400</v>
      </c>
      <c r="BZ653" s="95">
        <v>0</v>
      </c>
      <c r="CA653" s="95">
        <v>0</v>
      </c>
      <c r="CB653" s="95">
        <v>706965</v>
      </c>
      <c r="CC653" s="121">
        <v>798308</v>
      </c>
      <c r="CD653" s="121">
        <v>0</v>
      </c>
      <c r="CE653" s="95">
        <v>0</v>
      </c>
      <c r="CF653" s="95">
        <v>0</v>
      </c>
      <c r="CG653" s="95">
        <v>0</v>
      </c>
      <c r="CH653" s="95">
        <v>0</v>
      </c>
      <c r="CI653" s="95">
        <v>0</v>
      </c>
      <c r="CJ653" s="121">
        <v>0</v>
      </c>
      <c r="CK653" s="95">
        <v>0</v>
      </c>
      <c r="CL653" s="95">
        <v>0</v>
      </c>
      <c r="CM653" s="87" t="s">
        <v>2040</v>
      </c>
      <c r="CN653" s="87" t="s">
        <v>692</v>
      </c>
      <c r="CO653" s="87" t="s">
        <v>1437</v>
      </c>
      <c r="CP653" s="87" t="s">
        <v>2259</v>
      </c>
      <c r="CQ653" s="87" t="s">
        <v>1440</v>
      </c>
      <c r="CR653" s="87" t="s">
        <v>2419</v>
      </c>
      <c r="CS653" s="87">
        <v>21</v>
      </c>
      <c r="CT653" s="87" t="s">
        <v>1440</v>
      </c>
      <c r="CV653" s="87" t="s">
        <v>2196</v>
      </c>
      <c r="CY653" s="87">
        <v>253</v>
      </c>
    </row>
    <row r="654" spans="1:103" ht="13.2" customHeight="1" x14ac:dyDescent="0.25">
      <c r="A654" s="93" t="s">
        <v>2041</v>
      </c>
      <c r="B654" s="94" t="s">
        <v>693</v>
      </c>
      <c r="C654" s="95">
        <v>47600</v>
      </c>
      <c r="D654" s="95">
        <v>239050</v>
      </c>
      <c r="E654" s="95">
        <v>29050</v>
      </c>
      <c r="F654" s="95">
        <v>115350</v>
      </c>
      <c r="G654" s="95">
        <v>8500</v>
      </c>
      <c r="H654" s="95">
        <v>0</v>
      </c>
      <c r="I654" s="95">
        <v>0</v>
      </c>
      <c r="J654" s="95">
        <v>71860</v>
      </c>
      <c r="K654" s="95">
        <v>0</v>
      </c>
      <c r="L654" s="95">
        <v>0</v>
      </c>
      <c r="M654" s="95">
        <v>0</v>
      </c>
      <c r="N654" s="95">
        <v>0</v>
      </c>
      <c r="O654" s="95">
        <v>13000</v>
      </c>
      <c r="P654" s="95">
        <v>0</v>
      </c>
      <c r="Q654" s="95">
        <v>86118</v>
      </c>
      <c r="R654" s="95">
        <v>10379</v>
      </c>
      <c r="S654" s="95">
        <v>600</v>
      </c>
      <c r="T654" s="95">
        <v>0</v>
      </c>
      <c r="U654" s="95">
        <v>0</v>
      </c>
      <c r="V654" s="95">
        <v>0</v>
      </c>
      <c r="W654" s="95">
        <v>80523</v>
      </c>
      <c r="X654" s="95">
        <v>0</v>
      </c>
      <c r="Y654" s="95">
        <v>0</v>
      </c>
      <c r="Z654" s="95">
        <v>0</v>
      </c>
      <c r="AA654" s="95">
        <v>0</v>
      </c>
      <c r="AB654" s="95">
        <v>0</v>
      </c>
      <c r="AC654" s="95">
        <v>36600</v>
      </c>
      <c r="AD654" s="95">
        <v>58900</v>
      </c>
      <c r="AE654" s="95">
        <v>3100</v>
      </c>
      <c r="AF654" s="95">
        <v>0</v>
      </c>
      <c r="AG654" s="95">
        <v>49200</v>
      </c>
      <c r="AH654" s="95">
        <v>5250</v>
      </c>
      <c r="AI654" s="95">
        <v>3400</v>
      </c>
      <c r="AJ654" s="95">
        <v>5200</v>
      </c>
      <c r="AK654" s="95">
        <v>314977.58</v>
      </c>
      <c r="AL654" s="95">
        <v>27100</v>
      </c>
      <c r="AM654" s="95">
        <v>0</v>
      </c>
      <c r="AN654" s="95">
        <v>89400</v>
      </c>
      <c r="AO654" s="95">
        <v>0</v>
      </c>
      <c r="AP654" s="95">
        <v>53350</v>
      </c>
      <c r="AQ654" s="95">
        <v>0</v>
      </c>
      <c r="AR654" s="95">
        <v>150014</v>
      </c>
      <c r="AS654" s="95">
        <v>0</v>
      </c>
      <c r="AT654" s="95">
        <v>0</v>
      </c>
      <c r="AU654" s="95">
        <v>0</v>
      </c>
      <c r="AV654" s="95">
        <v>49000</v>
      </c>
      <c r="AW654" s="95">
        <v>0</v>
      </c>
      <c r="AX654" s="95">
        <v>49350</v>
      </c>
      <c r="AY654" s="95">
        <v>0</v>
      </c>
      <c r="AZ654" s="95">
        <v>0</v>
      </c>
      <c r="BA654" s="95">
        <v>0</v>
      </c>
      <c r="BB654" s="95">
        <v>0</v>
      </c>
      <c r="BC654" s="95">
        <v>85200</v>
      </c>
      <c r="BD654" s="95">
        <v>0</v>
      </c>
      <c r="BE654" s="95">
        <v>0</v>
      </c>
      <c r="BF654" s="95">
        <v>7800</v>
      </c>
      <c r="BG654" s="95">
        <v>41460</v>
      </c>
      <c r="BH654" s="95">
        <v>19300</v>
      </c>
      <c r="BI654" s="95">
        <v>8300</v>
      </c>
      <c r="BJ654" s="95">
        <v>5860</v>
      </c>
      <c r="BK654" s="95">
        <v>0</v>
      </c>
      <c r="BL654" s="95">
        <v>61720</v>
      </c>
      <c r="BM654" s="95">
        <v>146350</v>
      </c>
      <c r="BN654" s="95">
        <v>13500</v>
      </c>
      <c r="BO654" s="95">
        <v>44250</v>
      </c>
      <c r="BP654" s="95">
        <v>25986</v>
      </c>
      <c r="BQ654" s="95">
        <v>0</v>
      </c>
      <c r="BR654" s="95">
        <v>280900</v>
      </c>
      <c r="BS654" s="95">
        <v>4601</v>
      </c>
      <c r="BT654" s="95">
        <v>1200</v>
      </c>
      <c r="BU654" s="95">
        <v>70416</v>
      </c>
      <c r="BV654" s="95">
        <v>0</v>
      </c>
      <c r="BW654" s="95">
        <v>0</v>
      </c>
      <c r="BX654" s="95">
        <v>1600</v>
      </c>
      <c r="BY654" s="95">
        <v>0</v>
      </c>
      <c r="BZ654" s="95">
        <v>0</v>
      </c>
      <c r="CA654" s="95">
        <v>0</v>
      </c>
      <c r="CB654" s="95">
        <v>0</v>
      </c>
      <c r="CC654" s="95">
        <v>0</v>
      </c>
      <c r="CD654" s="95">
        <v>0</v>
      </c>
      <c r="CE654" s="95">
        <v>0</v>
      </c>
      <c r="CF654" s="95">
        <v>0</v>
      </c>
      <c r="CG654" s="95">
        <v>1800</v>
      </c>
      <c r="CH654" s="95">
        <v>0</v>
      </c>
      <c r="CI654" s="95">
        <v>0</v>
      </c>
      <c r="CJ654" s="95">
        <v>0</v>
      </c>
      <c r="CK654" s="95">
        <v>0</v>
      </c>
      <c r="CL654" s="95">
        <v>5000</v>
      </c>
      <c r="CM654" s="87" t="s">
        <v>2041</v>
      </c>
      <c r="CN654" s="87" t="s">
        <v>693</v>
      </c>
      <c r="CO654" s="87" t="s">
        <v>1437</v>
      </c>
      <c r="CP654" s="87" t="s">
        <v>2259</v>
      </c>
      <c r="CQ654" s="87" t="s">
        <v>1440</v>
      </c>
      <c r="CR654" s="87" t="s">
        <v>2419</v>
      </c>
      <c r="CS654" s="87">
        <v>21</v>
      </c>
      <c r="CT654" s="87" t="s">
        <v>1441</v>
      </c>
      <c r="CV654" s="87" t="s">
        <v>2196</v>
      </c>
      <c r="CY654" s="87">
        <v>254</v>
      </c>
    </row>
    <row r="655" spans="1:103" ht="13.2" customHeight="1" x14ac:dyDescent="0.25">
      <c r="A655" s="93" t="s">
        <v>2042</v>
      </c>
      <c r="B655" s="94" t="s">
        <v>694</v>
      </c>
      <c r="C655" s="95">
        <v>180997.2</v>
      </c>
      <c r="D655" s="95">
        <v>82129.460000000006</v>
      </c>
      <c r="E655" s="95">
        <v>45336.32</v>
      </c>
      <c r="F655" s="95">
        <v>64930</v>
      </c>
      <c r="G655" s="95">
        <v>19700</v>
      </c>
      <c r="H655" s="95">
        <v>0</v>
      </c>
      <c r="I655" s="95">
        <v>46847.87</v>
      </c>
      <c r="J655" s="95">
        <v>180817.71</v>
      </c>
      <c r="K655" s="95">
        <v>259973.79</v>
      </c>
      <c r="L655" s="95">
        <v>43420</v>
      </c>
      <c r="M655" s="95">
        <v>88000</v>
      </c>
      <c r="N655" s="95">
        <v>11451.81</v>
      </c>
      <c r="O655" s="95">
        <v>110615.63</v>
      </c>
      <c r="P655" s="95">
        <v>45835.9</v>
      </c>
      <c r="Q655" s="95">
        <v>13500</v>
      </c>
      <c r="R655" s="95">
        <v>0</v>
      </c>
      <c r="S655" s="95">
        <v>79270.27</v>
      </c>
      <c r="T655" s="95">
        <v>35719.980000000003</v>
      </c>
      <c r="U655" s="95">
        <v>59470.37</v>
      </c>
      <c r="V655" s="95">
        <v>40330.269999999997</v>
      </c>
      <c r="W655" s="95">
        <v>348064.17</v>
      </c>
      <c r="X655" s="95">
        <v>6409.76</v>
      </c>
      <c r="Y655" s="95">
        <v>94480</v>
      </c>
      <c r="Z655" s="95">
        <v>94120</v>
      </c>
      <c r="AA655" s="95">
        <v>24280.74</v>
      </c>
      <c r="AB655" s="95">
        <v>111777.95</v>
      </c>
      <c r="AC655" s="95">
        <v>37634.04</v>
      </c>
      <c r="AD655" s="95">
        <v>164842.49</v>
      </c>
      <c r="AE655" s="95">
        <v>186557.51</v>
      </c>
      <c r="AF655" s="95">
        <v>30474.080000000002</v>
      </c>
      <c r="AG655" s="95">
        <v>90183.34</v>
      </c>
      <c r="AH655" s="95">
        <v>104805.78</v>
      </c>
      <c r="AI655" s="95">
        <v>42709.72</v>
      </c>
      <c r="AJ655" s="95">
        <v>21849.119999999999</v>
      </c>
      <c r="AK655" s="95">
        <v>333540</v>
      </c>
      <c r="AL655" s="95">
        <v>80414.86</v>
      </c>
      <c r="AM655" s="95">
        <v>40510</v>
      </c>
      <c r="AN655" s="95">
        <v>75938.710000000006</v>
      </c>
      <c r="AO655" s="95">
        <v>75572.740000000005</v>
      </c>
      <c r="AP655" s="95">
        <v>45341.87</v>
      </c>
      <c r="AQ655" s="95">
        <v>14467.04</v>
      </c>
      <c r="AR655" s="95">
        <v>131267.88</v>
      </c>
      <c r="AS655" s="95">
        <v>108531.14</v>
      </c>
      <c r="AT655" s="95">
        <v>66685</v>
      </c>
      <c r="AU655" s="95">
        <v>64850</v>
      </c>
      <c r="AV655" s="95">
        <v>49506.03</v>
      </c>
      <c r="AW655" s="95">
        <v>34830.36</v>
      </c>
      <c r="AX655" s="95">
        <v>51574.19</v>
      </c>
      <c r="AY655" s="95">
        <v>8783.23</v>
      </c>
      <c r="AZ655" s="95">
        <v>18894.060000000001</v>
      </c>
      <c r="BA655" s="95">
        <v>48425.83</v>
      </c>
      <c r="BB655" s="95">
        <v>2200</v>
      </c>
      <c r="BC655" s="95">
        <v>56609.760000000002</v>
      </c>
      <c r="BD655" s="95">
        <v>32686.39</v>
      </c>
      <c r="BE655" s="95">
        <v>24485.01</v>
      </c>
      <c r="BF655" s="95">
        <v>50381.42</v>
      </c>
      <c r="BG655" s="95">
        <v>81065.009999999995</v>
      </c>
      <c r="BH655" s="95">
        <v>17693.93</v>
      </c>
      <c r="BI655" s="95">
        <v>28100</v>
      </c>
      <c r="BJ655" s="95">
        <v>42410.63</v>
      </c>
      <c r="BK655" s="95">
        <v>29900.48</v>
      </c>
      <c r="BL655" s="95">
        <v>111884.02</v>
      </c>
      <c r="BM655" s="95">
        <v>19334.39</v>
      </c>
      <c r="BN655" s="95">
        <v>10025</v>
      </c>
      <c r="BO655" s="95">
        <v>46600.49</v>
      </c>
      <c r="BP655" s="95">
        <v>105911.47</v>
      </c>
      <c r="BQ655" s="95">
        <v>65429.71</v>
      </c>
      <c r="BR655" s="121">
        <v>745917.4</v>
      </c>
      <c r="BS655" s="121">
        <v>45274.76</v>
      </c>
      <c r="BT655" s="95">
        <v>263907.81</v>
      </c>
      <c r="BU655" s="121">
        <v>34620.79</v>
      </c>
      <c r="BV655" s="95">
        <v>0</v>
      </c>
      <c r="BW655" s="95">
        <v>10857.74</v>
      </c>
      <c r="BX655" s="121">
        <v>24610</v>
      </c>
      <c r="BY655" s="95">
        <v>34092</v>
      </c>
      <c r="BZ655" s="95">
        <v>68098.66</v>
      </c>
      <c r="CA655" s="95">
        <v>106955.85</v>
      </c>
      <c r="CB655" s="95">
        <v>14600</v>
      </c>
      <c r="CC655" s="121">
        <v>80150</v>
      </c>
      <c r="CD655" s="95">
        <v>0</v>
      </c>
      <c r="CE655" s="121">
        <v>0</v>
      </c>
      <c r="CF655" s="95">
        <v>80955.42</v>
      </c>
      <c r="CG655" s="95">
        <v>23350</v>
      </c>
      <c r="CH655" s="121">
        <v>0</v>
      </c>
      <c r="CI655" s="121">
        <v>35164.14</v>
      </c>
      <c r="CJ655" s="121">
        <v>111939.46</v>
      </c>
      <c r="CK655" s="95">
        <v>8535.39</v>
      </c>
      <c r="CL655" s="95">
        <v>7649.43</v>
      </c>
      <c r="CM655" s="87" t="s">
        <v>2042</v>
      </c>
      <c r="CN655" s="87" t="s">
        <v>694</v>
      </c>
      <c r="CO655" s="87" t="s">
        <v>1437</v>
      </c>
      <c r="CP655" s="87" t="s">
        <v>2259</v>
      </c>
      <c r="CQ655" s="87" t="s">
        <v>1440</v>
      </c>
      <c r="CR655" s="87" t="s">
        <v>2419</v>
      </c>
      <c r="CS655" s="87">
        <v>21</v>
      </c>
      <c r="CT655" s="87" t="s">
        <v>1441</v>
      </c>
      <c r="CV655" s="87" t="s">
        <v>2196</v>
      </c>
      <c r="CY655" s="87">
        <v>255</v>
      </c>
    </row>
    <row r="656" spans="1:103" ht="13.2" customHeight="1" x14ac:dyDescent="0.25">
      <c r="A656" s="93" t="s">
        <v>2043</v>
      </c>
      <c r="B656" s="94" t="s">
        <v>695</v>
      </c>
      <c r="C656" s="95">
        <v>0</v>
      </c>
      <c r="D656" s="95">
        <v>16050</v>
      </c>
      <c r="E656" s="95">
        <v>0</v>
      </c>
      <c r="F656" s="95">
        <v>0</v>
      </c>
      <c r="G656" s="95">
        <v>0</v>
      </c>
      <c r="H656" s="95">
        <v>0</v>
      </c>
      <c r="I656" s="95">
        <v>0</v>
      </c>
      <c r="J656" s="95">
        <v>0</v>
      </c>
      <c r="K656" s="95">
        <v>374000</v>
      </c>
      <c r="L656" s="95">
        <v>22140</v>
      </c>
      <c r="M656" s="95">
        <v>0</v>
      </c>
      <c r="N656" s="95">
        <v>0</v>
      </c>
      <c r="O656" s="95">
        <v>485000</v>
      </c>
      <c r="P656" s="95">
        <v>0</v>
      </c>
      <c r="Q656" s="95">
        <v>0</v>
      </c>
      <c r="R656" s="95">
        <v>0</v>
      </c>
      <c r="S656" s="95">
        <v>105988</v>
      </c>
      <c r="T656" s="95">
        <v>0</v>
      </c>
      <c r="U656" s="95">
        <v>0</v>
      </c>
      <c r="V656" s="95">
        <v>0</v>
      </c>
      <c r="W656" s="95">
        <v>0</v>
      </c>
      <c r="X656" s="95">
        <v>0</v>
      </c>
      <c r="Y656" s="95">
        <v>0</v>
      </c>
      <c r="Z656" s="95">
        <v>0</v>
      </c>
      <c r="AA656" s="95">
        <v>0</v>
      </c>
      <c r="AB656" s="95">
        <v>0</v>
      </c>
      <c r="AC656" s="95">
        <v>0</v>
      </c>
      <c r="AD656" s="95">
        <v>175140</v>
      </c>
      <c r="AE656" s="95">
        <v>0</v>
      </c>
      <c r="AF656" s="95">
        <v>0</v>
      </c>
      <c r="AG656" s="95">
        <v>0</v>
      </c>
      <c r="AH656" s="95">
        <v>0</v>
      </c>
      <c r="AI656" s="95">
        <v>34600</v>
      </c>
      <c r="AJ656" s="95">
        <v>0</v>
      </c>
      <c r="AK656" s="95">
        <v>0</v>
      </c>
      <c r="AL656" s="95">
        <v>49220</v>
      </c>
      <c r="AM656" s="95">
        <v>0</v>
      </c>
      <c r="AN656" s="95">
        <v>2996</v>
      </c>
      <c r="AO656" s="95">
        <v>0</v>
      </c>
      <c r="AP656" s="95">
        <v>53393</v>
      </c>
      <c r="AQ656" s="95">
        <v>0</v>
      </c>
      <c r="AR656" s="95">
        <v>0</v>
      </c>
      <c r="AS656" s="95">
        <v>0</v>
      </c>
      <c r="AT656" s="95">
        <v>0</v>
      </c>
      <c r="AU656" s="95">
        <v>0</v>
      </c>
      <c r="AV656" s="95">
        <v>0</v>
      </c>
      <c r="AW656" s="95">
        <v>0</v>
      </c>
      <c r="AX656" s="95">
        <v>0</v>
      </c>
      <c r="AY656" s="95">
        <v>0</v>
      </c>
      <c r="AZ656" s="95">
        <v>0</v>
      </c>
      <c r="BA656" s="95">
        <v>0</v>
      </c>
      <c r="BB656" s="95">
        <v>0</v>
      </c>
      <c r="BC656" s="95">
        <v>0</v>
      </c>
      <c r="BD656" s="95">
        <v>53500</v>
      </c>
      <c r="BE656" s="95">
        <v>0</v>
      </c>
      <c r="BF656" s="95">
        <v>0</v>
      </c>
      <c r="BG656" s="95">
        <v>0</v>
      </c>
      <c r="BH656" s="95">
        <v>6099</v>
      </c>
      <c r="BI656" s="95">
        <v>0</v>
      </c>
      <c r="BJ656" s="95">
        <v>0</v>
      </c>
      <c r="BK656" s="95">
        <v>350</v>
      </c>
      <c r="BL656" s="95">
        <v>39600</v>
      </c>
      <c r="BM656" s="95">
        <v>90709.5</v>
      </c>
      <c r="BN656" s="95">
        <v>450</v>
      </c>
      <c r="BO656" s="95">
        <v>0</v>
      </c>
      <c r="BP656" s="95">
        <v>0</v>
      </c>
      <c r="BQ656" s="95">
        <v>0</v>
      </c>
      <c r="BR656" s="121">
        <v>17798.38</v>
      </c>
      <c r="BS656" s="121">
        <v>0</v>
      </c>
      <c r="BT656" s="121">
        <v>0</v>
      </c>
      <c r="BU656" s="121">
        <v>0</v>
      </c>
      <c r="BV656" s="121">
        <v>0</v>
      </c>
      <c r="BW656" s="121">
        <v>0</v>
      </c>
      <c r="BX656" s="121">
        <v>0</v>
      </c>
      <c r="BY656" s="121">
        <v>0</v>
      </c>
      <c r="BZ656" s="121">
        <v>38809.9</v>
      </c>
      <c r="CA656" s="121">
        <v>0</v>
      </c>
      <c r="CB656" s="121">
        <v>0</v>
      </c>
      <c r="CC656" s="121">
        <v>0</v>
      </c>
      <c r="CD656" s="121">
        <v>0</v>
      </c>
      <c r="CE656" s="121">
        <v>0</v>
      </c>
      <c r="CF656" s="121">
        <v>0</v>
      </c>
      <c r="CG656" s="121">
        <v>0</v>
      </c>
      <c r="CH656" s="121">
        <v>0</v>
      </c>
      <c r="CI656" s="121">
        <v>0</v>
      </c>
      <c r="CJ656" s="121">
        <v>0</v>
      </c>
      <c r="CK656" s="121">
        <v>0</v>
      </c>
      <c r="CL656" s="121">
        <v>0</v>
      </c>
      <c r="CM656" s="87" t="s">
        <v>2043</v>
      </c>
      <c r="CN656" s="87" t="s">
        <v>695</v>
      </c>
      <c r="CO656" s="87" t="s">
        <v>1437</v>
      </c>
      <c r="CP656" s="87" t="s">
        <v>2259</v>
      </c>
      <c r="CQ656" s="87" t="s">
        <v>1440</v>
      </c>
      <c r="CR656" s="87" t="s">
        <v>2419</v>
      </c>
      <c r="CS656" s="87">
        <v>21</v>
      </c>
      <c r="CT656" s="87" t="s">
        <v>1441</v>
      </c>
      <c r="CV656" s="87" t="s">
        <v>2196</v>
      </c>
      <c r="CY656" s="87">
        <v>256</v>
      </c>
    </row>
    <row r="657" spans="1:103" ht="13.2" customHeight="1" x14ac:dyDescent="0.25">
      <c r="A657" s="93" t="s">
        <v>2044</v>
      </c>
      <c r="B657" s="94" t="s">
        <v>696</v>
      </c>
      <c r="C657" s="95">
        <v>0</v>
      </c>
      <c r="D657" s="95">
        <v>0</v>
      </c>
      <c r="E657" s="95">
        <v>0</v>
      </c>
      <c r="F657" s="95">
        <v>0</v>
      </c>
      <c r="G657" s="95">
        <v>0</v>
      </c>
      <c r="H657" s="95">
        <v>0</v>
      </c>
      <c r="I657" s="95">
        <v>0</v>
      </c>
      <c r="J657" s="95">
        <v>0</v>
      </c>
      <c r="K657" s="95">
        <v>0</v>
      </c>
      <c r="L657" s="95">
        <v>0</v>
      </c>
      <c r="M657" s="95">
        <v>0</v>
      </c>
      <c r="N657" s="95">
        <v>0</v>
      </c>
      <c r="O657" s="95">
        <v>0</v>
      </c>
      <c r="P657" s="95">
        <v>0</v>
      </c>
      <c r="Q657" s="95">
        <v>0</v>
      </c>
      <c r="R657" s="95">
        <v>0</v>
      </c>
      <c r="S657" s="95">
        <v>0</v>
      </c>
      <c r="T657" s="95">
        <v>0</v>
      </c>
      <c r="U657" s="95">
        <v>0</v>
      </c>
      <c r="V657" s="95">
        <v>0</v>
      </c>
      <c r="W657" s="95">
        <v>0</v>
      </c>
      <c r="X657" s="95">
        <v>5700</v>
      </c>
      <c r="Y657" s="95">
        <v>0</v>
      </c>
      <c r="Z657" s="95">
        <v>0</v>
      </c>
      <c r="AA657" s="95">
        <v>0</v>
      </c>
      <c r="AB657" s="95">
        <v>0</v>
      </c>
      <c r="AC657" s="95">
        <v>1640</v>
      </c>
      <c r="AD657" s="95">
        <v>0</v>
      </c>
      <c r="AE657" s="95">
        <v>0</v>
      </c>
      <c r="AF657" s="95">
        <v>0</v>
      </c>
      <c r="AG657" s="95">
        <v>0</v>
      </c>
      <c r="AH657" s="95">
        <v>0</v>
      </c>
      <c r="AI657" s="95">
        <v>0</v>
      </c>
      <c r="AJ657" s="95">
        <v>0</v>
      </c>
      <c r="AK657" s="95">
        <v>0</v>
      </c>
      <c r="AL657" s="95">
        <v>0</v>
      </c>
      <c r="AM657" s="95">
        <v>7000</v>
      </c>
      <c r="AN657" s="95">
        <v>0</v>
      </c>
      <c r="AO657" s="95">
        <v>0</v>
      </c>
      <c r="AP657" s="95">
        <v>0</v>
      </c>
      <c r="AQ657" s="95">
        <v>0</v>
      </c>
      <c r="AR657" s="95">
        <v>0</v>
      </c>
      <c r="AS657" s="95">
        <v>5600</v>
      </c>
      <c r="AT657" s="95">
        <v>0</v>
      </c>
      <c r="AU657" s="95">
        <v>0</v>
      </c>
      <c r="AV657" s="95">
        <v>0</v>
      </c>
      <c r="AW657" s="95">
        <v>0</v>
      </c>
      <c r="AX657" s="95">
        <v>0</v>
      </c>
      <c r="AY657" s="95">
        <v>0</v>
      </c>
      <c r="AZ657" s="95">
        <v>0</v>
      </c>
      <c r="BA657" s="95">
        <v>0</v>
      </c>
      <c r="BB657" s="95">
        <v>0</v>
      </c>
      <c r="BC657" s="95">
        <v>0</v>
      </c>
      <c r="BD657" s="95">
        <v>0</v>
      </c>
      <c r="BE657" s="95">
        <v>0</v>
      </c>
      <c r="BF657" s="95">
        <v>0</v>
      </c>
      <c r="BG657" s="95">
        <v>0</v>
      </c>
      <c r="BH657" s="95">
        <v>0</v>
      </c>
      <c r="BI657" s="95">
        <v>29692.5</v>
      </c>
      <c r="BJ657" s="95">
        <v>0</v>
      </c>
      <c r="BK657" s="95">
        <v>0</v>
      </c>
      <c r="BL657" s="95">
        <v>0</v>
      </c>
      <c r="BM657" s="95">
        <v>0</v>
      </c>
      <c r="BN657" s="95">
        <v>0</v>
      </c>
      <c r="BO657" s="95">
        <v>0</v>
      </c>
      <c r="BP657" s="95">
        <v>0</v>
      </c>
      <c r="BQ657" s="95">
        <v>0</v>
      </c>
      <c r="BR657" s="121">
        <v>0</v>
      </c>
      <c r="BS657" s="121">
        <v>0</v>
      </c>
      <c r="BT657" s="121">
        <v>0</v>
      </c>
      <c r="BU657" s="121">
        <v>1600</v>
      </c>
      <c r="BV657" s="121">
        <v>0</v>
      </c>
      <c r="BW657" s="121">
        <v>0</v>
      </c>
      <c r="BX657" s="121">
        <v>0</v>
      </c>
      <c r="BY657" s="121">
        <v>0</v>
      </c>
      <c r="BZ657" s="121">
        <v>0</v>
      </c>
      <c r="CA657" s="95">
        <v>0</v>
      </c>
      <c r="CB657" s="121">
        <v>0</v>
      </c>
      <c r="CC657" s="121">
        <v>0</v>
      </c>
      <c r="CD657" s="121">
        <v>0</v>
      </c>
      <c r="CE657" s="121">
        <v>0</v>
      </c>
      <c r="CF657" s="95">
        <v>0</v>
      </c>
      <c r="CG657" s="121">
        <v>0</v>
      </c>
      <c r="CH657" s="95">
        <v>0</v>
      </c>
      <c r="CI657" s="95">
        <v>0</v>
      </c>
      <c r="CJ657" s="121">
        <v>0</v>
      </c>
      <c r="CK657" s="95">
        <v>0</v>
      </c>
      <c r="CL657" s="95">
        <v>0</v>
      </c>
      <c r="CM657" s="87" t="s">
        <v>2044</v>
      </c>
      <c r="CN657" s="87" t="s">
        <v>696</v>
      </c>
      <c r="CO657" s="87" t="s">
        <v>1437</v>
      </c>
      <c r="CP657" s="87" t="s">
        <v>2259</v>
      </c>
      <c r="CQ657" s="87" t="s">
        <v>1440</v>
      </c>
      <c r="CR657" s="87" t="s">
        <v>2419</v>
      </c>
      <c r="CS657" s="87">
        <v>21</v>
      </c>
      <c r="CT657" s="87" t="s">
        <v>1441</v>
      </c>
      <c r="CV657" s="87" t="s">
        <v>2196</v>
      </c>
      <c r="CY657" s="87">
        <v>257</v>
      </c>
    </row>
    <row r="658" spans="1:103" ht="13.2" customHeight="1" x14ac:dyDescent="0.25">
      <c r="A658" s="93" t="s">
        <v>2045</v>
      </c>
      <c r="B658" s="94" t="s">
        <v>697</v>
      </c>
      <c r="C658" s="95">
        <v>403056.84</v>
      </c>
      <c r="D658" s="95">
        <v>34500</v>
      </c>
      <c r="E658" s="95">
        <v>35610</v>
      </c>
      <c r="F658" s="95">
        <v>162778.01</v>
      </c>
      <c r="G658" s="95">
        <v>70920</v>
      </c>
      <c r="H658" s="95">
        <v>0</v>
      </c>
      <c r="I658" s="95">
        <v>222059.1</v>
      </c>
      <c r="J658" s="95">
        <v>138510</v>
      </c>
      <c r="K658" s="95">
        <v>65100</v>
      </c>
      <c r="L658" s="95">
        <v>72057.08</v>
      </c>
      <c r="M658" s="95">
        <v>13000</v>
      </c>
      <c r="N658" s="95">
        <v>28700</v>
      </c>
      <c r="O658" s="95">
        <v>1365336.31</v>
      </c>
      <c r="P658" s="95">
        <v>0</v>
      </c>
      <c r="Q658" s="95">
        <v>3745</v>
      </c>
      <c r="R658" s="95">
        <v>92173.51</v>
      </c>
      <c r="S658" s="95">
        <v>138604.19</v>
      </c>
      <c r="T658" s="95">
        <v>86033</v>
      </c>
      <c r="U658" s="95">
        <v>81242</v>
      </c>
      <c r="V658" s="95">
        <v>0</v>
      </c>
      <c r="W658" s="95">
        <v>41000</v>
      </c>
      <c r="X658" s="95">
        <v>0</v>
      </c>
      <c r="Y658" s="95">
        <v>46480</v>
      </c>
      <c r="Z658" s="95">
        <v>6300</v>
      </c>
      <c r="AA658" s="95">
        <v>0</v>
      </c>
      <c r="AB658" s="95">
        <v>9500</v>
      </c>
      <c r="AC658" s="95">
        <v>0</v>
      </c>
      <c r="AD658" s="95">
        <v>186275.5</v>
      </c>
      <c r="AE658" s="95">
        <v>62950</v>
      </c>
      <c r="AF658" s="95">
        <v>29700</v>
      </c>
      <c r="AG658" s="95">
        <v>82280</v>
      </c>
      <c r="AH658" s="95">
        <v>206639</v>
      </c>
      <c r="AI658" s="95">
        <v>36800</v>
      </c>
      <c r="AJ658" s="95">
        <v>33300</v>
      </c>
      <c r="AK658" s="95">
        <v>2699689.62</v>
      </c>
      <c r="AL658" s="95">
        <v>62710</v>
      </c>
      <c r="AM658" s="95">
        <v>0</v>
      </c>
      <c r="AN658" s="95">
        <v>11000</v>
      </c>
      <c r="AO658" s="95">
        <v>0</v>
      </c>
      <c r="AP658" s="95">
        <v>138321.51999999999</v>
      </c>
      <c r="AQ658" s="95">
        <v>0</v>
      </c>
      <c r="AR658" s="95">
        <v>382025</v>
      </c>
      <c r="AS658" s="95">
        <v>0</v>
      </c>
      <c r="AT658" s="95">
        <v>17655</v>
      </c>
      <c r="AU658" s="95">
        <v>57458.01</v>
      </c>
      <c r="AV658" s="95">
        <v>23500</v>
      </c>
      <c r="AW658" s="95">
        <v>9800</v>
      </c>
      <c r="AX658" s="95">
        <v>34000</v>
      </c>
      <c r="AY658" s="95">
        <v>0</v>
      </c>
      <c r="AZ658" s="95">
        <v>5400</v>
      </c>
      <c r="BA658" s="95">
        <v>32000</v>
      </c>
      <c r="BB658" s="95">
        <v>52345.2</v>
      </c>
      <c r="BC658" s="95">
        <v>711835.55</v>
      </c>
      <c r="BD658" s="95">
        <v>226339.49</v>
      </c>
      <c r="BE658" s="95">
        <v>25050</v>
      </c>
      <c r="BF658" s="95">
        <v>0</v>
      </c>
      <c r="BG658" s="95">
        <v>752557.59</v>
      </c>
      <c r="BH658" s="95">
        <v>0</v>
      </c>
      <c r="BI658" s="95">
        <v>31000</v>
      </c>
      <c r="BJ658" s="95">
        <v>0</v>
      </c>
      <c r="BK658" s="95">
        <v>20865</v>
      </c>
      <c r="BL658" s="95">
        <v>1532964</v>
      </c>
      <c r="BM658" s="95">
        <v>137920</v>
      </c>
      <c r="BN658" s="95">
        <v>96100</v>
      </c>
      <c r="BO658" s="95">
        <v>124100</v>
      </c>
      <c r="BP658" s="95">
        <v>0</v>
      </c>
      <c r="BQ658" s="95">
        <v>9500</v>
      </c>
      <c r="BR658" s="121">
        <v>3082932.16</v>
      </c>
      <c r="BS658" s="95">
        <v>0</v>
      </c>
      <c r="BT658" s="121">
        <v>31600</v>
      </c>
      <c r="BU658" s="121">
        <v>39640</v>
      </c>
      <c r="BV658" s="121">
        <v>0</v>
      </c>
      <c r="BW658" s="95">
        <v>164700</v>
      </c>
      <c r="BX658" s="121">
        <v>39930</v>
      </c>
      <c r="BY658" s="95">
        <v>0</v>
      </c>
      <c r="BZ658" s="121">
        <v>96621</v>
      </c>
      <c r="CA658" s="121">
        <v>2000</v>
      </c>
      <c r="CB658" s="121">
        <v>0</v>
      </c>
      <c r="CC658" s="121">
        <v>10600</v>
      </c>
      <c r="CD658" s="121">
        <v>0</v>
      </c>
      <c r="CE658" s="121">
        <v>9630</v>
      </c>
      <c r="CF658" s="121">
        <v>30000</v>
      </c>
      <c r="CG658" s="121">
        <v>0</v>
      </c>
      <c r="CH658" s="95">
        <v>0</v>
      </c>
      <c r="CI658" s="121">
        <v>0</v>
      </c>
      <c r="CJ658" s="121">
        <v>349525</v>
      </c>
      <c r="CK658" s="121">
        <v>0</v>
      </c>
      <c r="CL658" s="121">
        <v>0</v>
      </c>
      <c r="CM658" s="87" t="s">
        <v>2045</v>
      </c>
      <c r="CN658" s="87" t="s">
        <v>697</v>
      </c>
      <c r="CO658" s="87" t="s">
        <v>1437</v>
      </c>
      <c r="CP658" s="87" t="s">
        <v>2259</v>
      </c>
      <c r="CQ658" s="87" t="s">
        <v>1440</v>
      </c>
      <c r="CR658" s="87" t="s">
        <v>2419</v>
      </c>
      <c r="CS658" s="87">
        <v>21</v>
      </c>
      <c r="CT658" s="87" t="s">
        <v>1441</v>
      </c>
      <c r="CV658" s="87" t="s">
        <v>2196</v>
      </c>
      <c r="CY658" s="87">
        <v>258</v>
      </c>
    </row>
    <row r="659" spans="1:103" ht="13.2" customHeight="1" x14ac:dyDescent="0.25">
      <c r="A659" s="93" t="s">
        <v>2046</v>
      </c>
      <c r="B659" s="94" t="s">
        <v>698</v>
      </c>
      <c r="C659" s="95">
        <v>3000</v>
      </c>
      <c r="D659" s="95">
        <v>0</v>
      </c>
      <c r="E659" s="95">
        <v>1000</v>
      </c>
      <c r="F659" s="95">
        <v>0</v>
      </c>
      <c r="G659" s="95">
        <v>700</v>
      </c>
      <c r="H659" s="95">
        <v>0</v>
      </c>
      <c r="I659" s="95">
        <v>0</v>
      </c>
      <c r="J659" s="95">
        <v>0</v>
      </c>
      <c r="K659" s="95">
        <v>0</v>
      </c>
      <c r="L659" s="95">
        <v>0</v>
      </c>
      <c r="M659" s="95">
        <v>0</v>
      </c>
      <c r="N659" s="95">
        <v>1900</v>
      </c>
      <c r="O659" s="95">
        <v>0</v>
      </c>
      <c r="P659" s="95">
        <v>0</v>
      </c>
      <c r="Q659" s="95">
        <v>0</v>
      </c>
      <c r="R659" s="95">
        <v>0</v>
      </c>
      <c r="S659" s="95">
        <v>0</v>
      </c>
      <c r="T659" s="95">
        <v>0</v>
      </c>
      <c r="U659" s="95">
        <v>0</v>
      </c>
      <c r="V659" s="95">
        <v>0</v>
      </c>
      <c r="W659" s="95">
        <v>4600</v>
      </c>
      <c r="X659" s="95">
        <v>3300</v>
      </c>
      <c r="Y659" s="95">
        <v>0</v>
      </c>
      <c r="Z659" s="95">
        <v>0</v>
      </c>
      <c r="AA659" s="95">
        <v>0</v>
      </c>
      <c r="AB659" s="95">
        <v>0</v>
      </c>
      <c r="AC659" s="95">
        <v>0</v>
      </c>
      <c r="AD659" s="95">
        <v>0</v>
      </c>
      <c r="AE659" s="95">
        <v>2300</v>
      </c>
      <c r="AF659" s="95">
        <v>7100</v>
      </c>
      <c r="AG659" s="95">
        <v>0</v>
      </c>
      <c r="AH659" s="95">
        <v>0</v>
      </c>
      <c r="AI659" s="95">
        <v>0</v>
      </c>
      <c r="AJ659" s="95">
        <v>3450</v>
      </c>
      <c r="AK659" s="95">
        <v>0</v>
      </c>
      <c r="AL659" s="95">
        <v>1040</v>
      </c>
      <c r="AM659" s="95">
        <v>0</v>
      </c>
      <c r="AN659" s="95">
        <v>10500</v>
      </c>
      <c r="AO659" s="95">
        <v>0</v>
      </c>
      <c r="AP659" s="95">
        <v>0</v>
      </c>
      <c r="AQ659" s="95">
        <v>3500</v>
      </c>
      <c r="AR659" s="95">
        <v>0</v>
      </c>
      <c r="AS659" s="95">
        <v>0</v>
      </c>
      <c r="AT659" s="95">
        <v>0</v>
      </c>
      <c r="AU659" s="95">
        <v>0</v>
      </c>
      <c r="AV659" s="95">
        <v>850</v>
      </c>
      <c r="AW659" s="95">
        <v>0</v>
      </c>
      <c r="AX659" s="95">
        <v>0</v>
      </c>
      <c r="AY659" s="95">
        <v>0</v>
      </c>
      <c r="AZ659" s="95">
        <v>0</v>
      </c>
      <c r="BA659" s="95">
        <v>0</v>
      </c>
      <c r="BB659" s="95">
        <v>3400</v>
      </c>
      <c r="BC659" s="95">
        <v>0</v>
      </c>
      <c r="BD659" s="95">
        <v>0</v>
      </c>
      <c r="BE659" s="95">
        <v>0</v>
      </c>
      <c r="BF659" s="95">
        <v>0</v>
      </c>
      <c r="BG659" s="95">
        <v>0</v>
      </c>
      <c r="BH659" s="95">
        <v>0</v>
      </c>
      <c r="BI659" s="95">
        <v>0</v>
      </c>
      <c r="BJ659" s="95">
        <v>0</v>
      </c>
      <c r="BK659" s="95">
        <v>0</v>
      </c>
      <c r="BL659" s="95">
        <v>81650</v>
      </c>
      <c r="BM659" s="95">
        <v>0</v>
      </c>
      <c r="BN659" s="95">
        <v>0</v>
      </c>
      <c r="BO659" s="95">
        <v>3600</v>
      </c>
      <c r="BP659" s="95">
        <v>0</v>
      </c>
      <c r="BQ659" s="95">
        <v>800</v>
      </c>
      <c r="BR659" s="121">
        <v>277290</v>
      </c>
      <c r="BS659" s="121">
        <v>0</v>
      </c>
      <c r="BT659" s="121">
        <v>0</v>
      </c>
      <c r="BU659" s="121">
        <v>0</v>
      </c>
      <c r="BV659" s="121">
        <v>0</v>
      </c>
      <c r="BW659" s="121">
        <v>2500</v>
      </c>
      <c r="BX659" s="121">
        <v>0</v>
      </c>
      <c r="BY659" s="121">
        <v>0</v>
      </c>
      <c r="BZ659" s="121">
        <v>0</v>
      </c>
      <c r="CA659" s="95">
        <v>0</v>
      </c>
      <c r="CB659" s="121">
        <v>0</v>
      </c>
      <c r="CC659" s="95">
        <v>0</v>
      </c>
      <c r="CD659" s="121">
        <v>0</v>
      </c>
      <c r="CE659" s="121">
        <v>0</v>
      </c>
      <c r="CF659" s="121">
        <v>0</v>
      </c>
      <c r="CG659" s="121">
        <v>0</v>
      </c>
      <c r="CH659" s="121">
        <v>0</v>
      </c>
      <c r="CI659" s="95">
        <v>0</v>
      </c>
      <c r="CJ659" s="121">
        <v>0</v>
      </c>
      <c r="CK659" s="121">
        <v>0</v>
      </c>
      <c r="CL659" s="121">
        <v>0</v>
      </c>
      <c r="CM659" s="87" t="s">
        <v>2046</v>
      </c>
      <c r="CN659" s="87" t="s">
        <v>698</v>
      </c>
      <c r="CO659" s="87" t="s">
        <v>1437</v>
      </c>
      <c r="CP659" s="87" t="s">
        <v>2259</v>
      </c>
      <c r="CQ659" s="87" t="s">
        <v>1440</v>
      </c>
      <c r="CR659" s="87" t="s">
        <v>2419</v>
      </c>
      <c r="CS659" s="87">
        <v>23</v>
      </c>
      <c r="CT659" s="87" t="s">
        <v>1438</v>
      </c>
      <c r="CV659" s="87" t="s">
        <v>2196</v>
      </c>
      <c r="CY659" s="87">
        <v>259</v>
      </c>
    </row>
    <row r="660" spans="1:103" ht="13.2" customHeight="1" x14ac:dyDescent="0.25">
      <c r="A660" s="93" t="s">
        <v>2047</v>
      </c>
      <c r="B660" s="94" t="s">
        <v>699</v>
      </c>
      <c r="C660" s="95">
        <v>111102.9</v>
      </c>
      <c r="D660" s="95">
        <v>0</v>
      </c>
      <c r="E660" s="95">
        <v>25700</v>
      </c>
      <c r="F660" s="95">
        <v>129140.5</v>
      </c>
      <c r="G660" s="95">
        <v>0</v>
      </c>
      <c r="H660" s="95">
        <v>0</v>
      </c>
      <c r="I660" s="95">
        <v>0</v>
      </c>
      <c r="J660" s="95">
        <v>146275.68</v>
      </c>
      <c r="K660" s="95">
        <v>0</v>
      </c>
      <c r="L660" s="95">
        <v>0</v>
      </c>
      <c r="M660" s="95">
        <v>0</v>
      </c>
      <c r="N660" s="95">
        <v>94962.5</v>
      </c>
      <c r="O660" s="95">
        <v>8346</v>
      </c>
      <c r="P660" s="95">
        <v>0</v>
      </c>
      <c r="Q660" s="95">
        <v>0</v>
      </c>
      <c r="R660" s="95">
        <v>0</v>
      </c>
      <c r="S660" s="95">
        <v>92000</v>
      </c>
      <c r="T660" s="95">
        <v>0</v>
      </c>
      <c r="U660" s="95">
        <v>0</v>
      </c>
      <c r="V660" s="95">
        <v>0</v>
      </c>
      <c r="W660" s="95">
        <v>97958.67</v>
      </c>
      <c r="X660" s="95">
        <v>0</v>
      </c>
      <c r="Y660" s="95">
        <v>0</v>
      </c>
      <c r="Z660" s="95">
        <v>0</v>
      </c>
      <c r="AA660" s="95">
        <v>18774</v>
      </c>
      <c r="AB660" s="95">
        <v>0</v>
      </c>
      <c r="AC660" s="95">
        <v>0</v>
      </c>
      <c r="AD660" s="95">
        <v>14445</v>
      </c>
      <c r="AE660" s="95">
        <v>0</v>
      </c>
      <c r="AF660" s="95">
        <v>5840</v>
      </c>
      <c r="AG660" s="95">
        <v>26750</v>
      </c>
      <c r="AH660" s="95">
        <v>75298</v>
      </c>
      <c r="AI660" s="95">
        <v>37000</v>
      </c>
      <c r="AJ660" s="95">
        <v>0</v>
      </c>
      <c r="AK660" s="95">
        <v>96786.59</v>
      </c>
      <c r="AL660" s="95">
        <v>0</v>
      </c>
      <c r="AM660" s="95">
        <v>0</v>
      </c>
      <c r="AN660" s="95">
        <v>63995.63</v>
      </c>
      <c r="AO660" s="95">
        <v>49541</v>
      </c>
      <c r="AP660" s="95">
        <v>0</v>
      </c>
      <c r="AQ660" s="95">
        <v>0</v>
      </c>
      <c r="AR660" s="95">
        <v>219992</v>
      </c>
      <c r="AS660" s="95">
        <v>67945</v>
      </c>
      <c r="AT660" s="95">
        <v>9239.4500000000007</v>
      </c>
      <c r="AU660" s="95">
        <v>0</v>
      </c>
      <c r="AV660" s="95">
        <v>0</v>
      </c>
      <c r="AW660" s="95">
        <v>26073.759999999998</v>
      </c>
      <c r="AX660" s="95">
        <v>0</v>
      </c>
      <c r="AY660" s="95">
        <v>0</v>
      </c>
      <c r="AZ660" s="95">
        <v>0</v>
      </c>
      <c r="BA660" s="95">
        <v>0</v>
      </c>
      <c r="BB660" s="95">
        <v>0</v>
      </c>
      <c r="BC660" s="95">
        <v>29650</v>
      </c>
      <c r="BD660" s="95">
        <v>33705</v>
      </c>
      <c r="BE660" s="95">
        <v>0</v>
      </c>
      <c r="BF660" s="95">
        <v>0</v>
      </c>
      <c r="BG660" s="95">
        <v>138728.5</v>
      </c>
      <c r="BH660" s="95">
        <v>0</v>
      </c>
      <c r="BI660" s="95">
        <v>0</v>
      </c>
      <c r="BJ660" s="95">
        <v>0</v>
      </c>
      <c r="BK660" s="95">
        <v>0</v>
      </c>
      <c r="BL660" s="95">
        <v>91431.5</v>
      </c>
      <c r="BM660" s="95">
        <v>93892.5</v>
      </c>
      <c r="BN660" s="95">
        <v>11128</v>
      </c>
      <c r="BO660" s="95">
        <v>34770</v>
      </c>
      <c r="BP660" s="95">
        <v>20110</v>
      </c>
      <c r="BQ660" s="95">
        <v>0</v>
      </c>
      <c r="BR660" s="121">
        <v>0</v>
      </c>
      <c r="BS660" s="95">
        <v>0</v>
      </c>
      <c r="BT660" s="95">
        <v>143900</v>
      </c>
      <c r="BU660" s="121">
        <v>32246</v>
      </c>
      <c r="BV660" s="121">
        <v>0</v>
      </c>
      <c r="BW660" s="121">
        <v>0</v>
      </c>
      <c r="BX660" s="121">
        <v>0</v>
      </c>
      <c r="BY660" s="121">
        <v>93939</v>
      </c>
      <c r="BZ660" s="95">
        <v>0</v>
      </c>
      <c r="CA660" s="121">
        <v>0</v>
      </c>
      <c r="CB660" s="121">
        <v>0</v>
      </c>
      <c r="CC660" s="121">
        <v>0</v>
      </c>
      <c r="CD660" s="121">
        <v>0</v>
      </c>
      <c r="CE660" s="121">
        <v>0</v>
      </c>
      <c r="CF660" s="95">
        <v>0</v>
      </c>
      <c r="CG660" s="121">
        <v>0</v>
      </c>
      <c r="CH660" s="95">
        <v>0</v>
      </c>
      <c r="CI660" s="121">
        <v>0</v>
      </c>
      <c r="CJ660" s="121">
        <v>0</v>
      </c>
      <c r="CK660" s="95">
        <v>0</v>
      </c>
      <c r="CL660" s="121">
        <v>0</v>
      </c>
      <c r="CM660" s="87" t="s">
        <v>2047</v>
      </c>
      <c r="CN660" s="87" t="s">
        <v>699</v>
      </c>
      <c r="CO660" s="87" t="s">
        <v>1437</v>
      </c>
      <c r="CP660" s="87" t="s">
        <v>2259</v>
      </c>
      <c r="CQ660" s="87" t="s">
        <v>1440</v>
      </c>
      <c r="CR660" s="87" t="s">
        <v>2419</v>
      </c>
      <c r="CS660" s="87">
        <v>21</v>
      </c>
      <c r="CT660" s="87" t="s">
        <v>1442</v>
      </c>
      <c r="CV660" s="87" t="s">
        <v>2196</v>
      </c>
      <c r="CY660" s="87">
        <v>260</v>
      </c>
    </row>
    <row r="661" spans="1:103" ht="13.2" customHeight="1" x14ac:dyDescent="0.25">
      <c r="A661" s="93" t="s">
        <v>2048</v>
      </c>
      <c r="B661" s="94" t="s">
        <v>700</v>
      </c>
      <c r="C661" s="95">
        <v>0</v>
      </c>
      <c r="D661" s="95">
        <v>0</v>
      </c>
      <c r="E661" s="95">
        <v>0</v>
      </c>
      <c r="F661" s="95">
        <v>0</v>
      </c>
      <c r="G661" s="95">
        <v>0</v>
      </c>
      <c r="H661" s="95">
        <v>0</v>
      </c>
      <c r="I661" s="95">
        <v>0</v>
      </c>
      <c r="J661" s="95">
        <v>6250</v>
      </c>
      <c r="K661" s="95">
        <v>0</v>
      </c>
      <c r="L661" s="95">
        <v>0</v>
      </c>
      <c r="M661" s="95">
        <v>0</v>
      </c>
      <c r="N661" s="95">
        <v>0</v>
      </c>
      <c r="O661" s="95">
        <v>28890</v>
      </c>
      <c r="P661" s="95">
        <v>0</v>
      </c>
      <c r="Q661" s="95">
        <v>0</v>
      </c>
      <c r="R661" s="95">
        <v>0</v>
      </c>
      <c r="S661" s="95">
        <v>0</v>
      </c>
      <c r="T661" s="95">
        <v>0</v>
      </c>
      <c r="U661" s="95">
        <v>0</v>
      </c>
      <c r="V661" s="95">
        <v>0</v>
      </c>
      <c r="W661" s="95">
        <v>67410</v>
      </c>
      <c r="X661" s="95">
        <v>0</v>
      </c>
      <c r="Y661" s="95">
        <v>0</v>
      </c>
      <c r="Z661" s="95">
        <v>0</v>
      </c>
      <c r="AA661" s="95">
        <v>0</v>
      </c>
      <c r="AB661" s="95">
        <v>0</v>
      </c>
      <c r="AC661" s="95">
        <v>0</v>
      </c>
      <c r="AD661" s="95">
        <v>0</v>
      </c>
      <c r="AE661" s="95">
        <v>0</v>
      </c>
      <c r="AF661" s="95">
        <v>0</v>
      </c>
      <c r="AG661" s="95">
        <v>0</v>
      </c>
      <c r="AH661" s="95">
        <v>0</v>
      </c>
      <c r="AI661" s="95">
        <v>0</v>
      </c>
      <c r="AJ661" s="95">
        <v>0</v>
      </c>
      <c r="AK661" s="95">
        <v>0</v>
      </c>
      <c r="AL661" s="95">
        <v>0</v>
      </c>
      <c r="AM661" s="95">
        <v>0</v>
      </c>
      <c r="AN661" s="95">
        <v>0</v>
      </c>
      <c r="AO661" s="95">
        <v>0</v>
      </c>
      <c r="AP661" s="95">
        <v>0</v>
      </c>
      <c r="AQ661" s="95">
        <v>0</v>
      </c>
      <c r="AR661" s="95">
        <v>0</v>
      </c>
      <c r="AS661" s="95">
        <v>0</v>
      </c>
      <c r="AT661" s="95">
        <v>0</v>
      </c>
      <c r="AU661" s="95">
        <v>0</v>
      </c>
      <c r="AV661" s="95">
        <v>0</v>
      </c>
      <c r="AW661" s="95">
        <v>0</v>
      </c>
      <c r="AX661" s="95">
        <v>0</v>
      </c>
      <c r="AY661" s="95">
        <v>0</v>
      </c>
      <c r="AZ661" s="95">
        <v>0</v>
      </c>
      <c r="BA661" s="95">
        <v>20330.04</v>
      </c>
      <c r="BB661" s="95">
        <v>35310</v>
      </c>
      <c r="BC661" s="95">
        <v>299285.5</v>
      </c>
      <c r="BD661" s="95">
        <v>0</v>
      </c>
      <c r="BE661" s="95">
        <v>0</v>
      </c>
      <c r="BF661" s="95">
        <v>0</v>
      </c>
      <c r="BG661" s="95">
        <v>159320</v>
      </c>
      <c r="BH661" s="95">
        <v>0</v>
      </c>
      <c r="BI661" s="95">
        <v>0</v>
      </c>
      <c r="BJ661" s="95">
        <v>0</v>
      </c>
      <c r="BK661" s="95">
        <v>0</v>
      </c>
      <c r="BL661" s="95">
        <v>22353.9</v>
      </c>
      <c r="BM661" s="95">
        <v>0</v>
      </c>
      <c r="BN661" s="95">
        <v>0</v>
      </c>
      <c r="BO661" s="95">
        <v>0</v>
      </c>
      <c r="BP661" s="95">
        <v>0</v>
      </c>
      <c r="BQ661" s="95">
        <v>0</v>
      </c>
      <c r="BR661" s="121">
        <v>0</v>
      </c>
      <c r="BS661" s="95">
        <v>0</v>
      </c>
      <c r="BT661" s="95">
        <v>0</v>
      </c>
      <c r="BU661" s="95">
        <v>8560</v>
      </c>
      <c r="BV661" s="95">
        <v>0</v>
      </c>
      <c r="BW661" s="95">
        <v>0</v>
      </c>
      <c r="BX661" s="95">
        <v>0</v>
      </c>
      <c r="BY661" s="95">
        <v>0</v>
      </c>
      <c r="BZ661" s="95">
        <v>0</v>
      </c>
      <c r="CA661" s="95">
        <v>0</v>
      </c>
      <c r="CB661" s="95">
        <v>0</v>
      </c>
      <c r="CC661" s="95">
        <v>36808</v>
      </c>
      <c r="CD661" s="95">
        <v>0</v>
      </c>
      <c r="CE661" s="95">
        <v>45239.6</v>
      </c>
      <c r="CF661" s="95">
        <v>0</v>
      </c>
      <c r="CG661" s="95">
        <v>0</v>
      </c>
      <c r="CH661" s="95">
        <v>0</v>
      </c>
      <c r="CI661" s="95">
        <v>0</v>
      </c>
      <c r="CJ661" s="121">
        <v>8560</v>
      </c>
      <c r="CK661" s="95">
        <v>0</v>
      </c>
      <c r="CL661" s="95">
        <v>0</v>
      </c>
      <c r="CM661" s="87" t="s">
        <v>2048</v>
      </c>
      <c r="CN661" s="87" t="s">
        <v>700</v>
      </c>
      <c r="CO661" s="87" t="s">
        <v>1437</v>
      </c>
      <c r="CP661" s="87" t="s">
        <v>2259</v>
      </c>
      <c r="CQ661" s="87" t="s">
        <v>1441</v>
      </c>
      <c r="CR661" s="87" t="s">
        <v>2420</v>
      </c>
      <c r="CS661" s="87">
        <v>23</v>
      </c>
      <c r="CT661" s="87" t="s">
        <v>1438</v>
      </c>
      <c r="CV661" s="87" t="s">
        <v>2196</v>
      </c>
      <c r="CY661" s="87">
        <v>261</v>
      </c>
    </row>
    <row r="662" spans="1:103" ht="13.2" customHeight="1" x14ac:dyDescent="0.25">
      <c r="A662" s="93" t="s">
        <v>2049</v>
      </c>
      <c r="B662" s="94" t="s">
        <v>701</v>
      </c>
      <c r="C662" s="95">
        <v>0</v>
      </c>
      <c r="D662" s="95">
        <v>0</v>
      </c>
      <c r="E662" s="95">
        <v>0</v>
      </c>
      <c r="F662" s="95">
        <v>0</v>
      </c>
      <c r="G662" s="95">
        <v>0</v>
      </c>
      <c r="H662" s="95">
        <v>0</v>
      </c>
      <c r="I662" s="95">
        <v>0</v>
      </c>
      <c r="J662" s="95">
        <v>0</v>
      </c>
      <c r="K662" s="95">
        <v>0</v>
      </c>
      <c r="L662" s="95">
        <v>0</v>
      </c>
      <c r="M662" s="95">
        <v>0</v>
      </c>
      <c r="N662" s="95">
        <v>0</v>
      </c>
      <c r="O662" s="95">
        <v>0</v>
      </c>
      <c r="P662" s="95">
        <v>0</v>
      </c>
      <c r="Q662" s="95">
        <v>0</v>
      </c>
      <c r="R662" s="95">
        <v>0</v>
      </c>
      <c r="S662" s="95">
        <v>60362</v>
      </c>
      <c r="T662" s="95">
        <v>0</v>
      </c>
      <c r="U662" s="95">
        <v>0</v>
      </c>
      <c r="V662" s="95">
        <v>0</v>
      </c>
      <c r="W662" s="95">
        <v>0</v>
      </c>
      <c r="X662" s="95">
        <v>0</v>
      </c>
      <c r="Y662" s="95">
        <v>0</v>
      </c>
      <c r="Z662" s="95">
        <v>0</v>
      </c>
      <c r="AA662" s="95">
        <v>0</v>
      </c>
      <c r="AB662" s="95">
        <v>0</v>
      </c>
      <c r="AC662" s="95">
        <v>0</v>
      </c>
      <c r="AD662" s="95">
        <v>0</v>
      </c>
      <c r="AE662" s="95">
        <v>0</v>
      </c>
      <c r="AF662" s="95">
        <v>0</v>
      </c>
      <c r="AG662" s="95">
        <v>0</v>
      </c>
      <c r="AH662" s="95">
        <v>0</v>
      </c>
      <c r="AI662" s="95">
        <v>0</v>
      </c>
      <c r="AJ662" s="95">
        <v>0</v>
      </c>
      <c r="AK662" s="95">
        <v>227820</v>
      </c>
      <c r="AL662" s="95">
        <v>0</v>
      </c>
      <c r="AM662" s="95">
        <v>0</v>
      </c>
      <c r="AN662" s="95">
        <v>0</v>
      </c>
      <c r="AO662" s="95">
        <v>0</v>
      </c>
      <c r="AP662" s="95">
        <v>0</v>
      </c>
      <c r="AQ662" s="95">
        <v>0</v>
      </c>
      <c r="AR662" s="95">
        <v>0</v>
      </c>
      <c r="AS662" s="95">
        <v>0</v>
      </c>
      <c r="AT662" s="95">
        <v>21000</v>
      </c>
      <c r="AU662" s="95">
        <v>0</v>
      </c>
      <c r="AV662" s="95">
        <v>0</v>
      </c>
      <c r="AW662" s="95">
        <v>0</v>
      </c>
      <c r="AX662" s="95">
        <v>0</v>
      </c>
      <c r="AY662" s="95">
        <v>0</v>
      </c>
      <c r="AZ662" s="95">
        <v>0</v>
      </c>
      <c r="BA662" s="95">
        <v>0</v>
      </c>
      <c r="BB662" s="95">
        <v>0</v>
      </c>
      <c r="BC662" s="95">
        <v>0</v>
      </c>
      <c r="BD662" s="95">
        <v>0</v>
      </c>
      <c r="BE662" s="95">
        <v>0</v>
      </c>
      <c r="BF662" s="95">
        <v>0</v>
      </c>
      <c r="BG662" s="95">
        <v>0</v>
      </c>
      <c r="BH662" s="95">
        <v>0</v>
      </c>
      <c r="BI662" s="95">
        <v>0</v>
      </c>
      <c r="BJ662" s="95">
        <v>0</v>
      </c>
      <c r="BK662" s="95">
        <v>0</v>
      </c>
      <c r="BL662" s="95">
        <v>0</v>
      </c>
      <c r="BM662" s="95">
        <v>0</v>
      </c>
      <c r="BN662" s="95">
        <v>0</v>
      </c>
      <c r="BO662" s="95">
        <v>0</v>
      </c>
      <c r="BP662" s="95">
        <v>0</v>
      </c>
      <c r="BQ662" s="95">
        <v>0</v>
      </c>
      <c r="BR662" s="121">
        <v>0</v>
      </c>
      <c r="BS662" s="95">
        <v>0</v>
      </c>
      <c r="BT662" s="121">
        <v>0</v>
      </c>
      <c r="BU662" s="95">
        <v>0</v>
      </c>
      <c r="BV662" s="95">
        <v>0</v>
      </c>
      <c r="BW662" s="95">
        <v>0</v>
      </c>
      <c r="BX662" s="95">
        <v>0</v>
      </c>
      <c r="BY662" s="121">
        <v>0</v>
      </c>
      <c r="BZ662" s="95">
        <v>0</v>
      </c>
      <c r="CA662" s="95">
        <v>0</v>
      </c>
      <c r="CB662" s="95">
        <v>0</v>
      </c>
      <c r="CC662" s="121">
        <v>0</v>
      </c>
      <c r="CD662" s="95">
        <v>0</v>
      </c>
      <c r="CE662" s="95">
        <v>0</v>
      </c>
      <c r="CF662" s="95">
        <v>0</v>
      </c>
      <c r="CG662" s="121">
        <v>0</v>
      </c>
      <c r="CH662" s="95">
        <v>0</v>
      </c>
      <c r="CI662" s="95">
        <v>0</v>
      </c>
      <c r="CJ662" s="95">
        <v>0</v>
      </c>
      <c r="CK662" s="95">
        <v>0</v>
      </c>
      <c r="CL662" s="121">
        <v>0</v>
      </c>
      <c r="CM662" s="87" t="s">
        <v>2049</v>
      </c>
      <c r="CN662" s="87" t="s">
        <v>701</v>
      </c>
      <c r="CO662" s="87" t="s">
        <v>1437</v>
      </c>
      <c r="CP662" s="87" t="s">
        <v>2259</v>
      </c>
      <c r="CQ662" s="87" t="s">
        <v>1441</v>
      </c>
      <c r="CR662" s="87" t="s">
        <v>2420</v>
      </c>
      <c r="CS662" s="87">
        <v>23</v>
      </c>
      <c r="CT662" s="87" t="s">
        <v>1438</v>
      </c>
      <c r="CV662" s="87" t="s">
        <v>2196</v>
      </c>
      <c r="CY662" s="87">
        <v>262</v>
      </c>
    </row>
    <row r="663" spans="1:103" ht="13.2" customHeight="1" x14ac:dyDescent="0.25">
      <c r="A663" s="93" t="s">
        <v>2050</v>
      </c>
      <c r="B663" s="94" t="s">
        <v>702</v>
      </c>
      <c r="C663" s="95">
        <v>0</v>
      </c>
      <c r="D663" s="95">
        <v>0</v>
      </c>
      <c r="E663" s="95">
        <v>0</v>
      </c>
      <c r="F663" s="95">
        <v>0</v>
      </c>
      <c r="G663" s="95">
        <v>0</v>
      </c>
      <c r="H663" s="95">
        <v>0</v>
      </c>
      <c r="I663" s="95">
        <v>55530</v>
      </c>
      <c r="J663" s="95">
        <v>18300</v>
      </c>
      <c r="K663" s="95">
        <v>0</v>
      </c>
      <c r="L663" s="95">
        <v>0</v>
      </c>
      <c r="M663" s="95">
        <v>229002.47</v>
      </c>
      <c r="N663" s="95">
        <v>53500</v>
      </c>
      <c r="O663" s="95">
        <v>120000</v>
      </c>
      <c r="P663" s="95">
        <v>0</v>
      </c>
      <c r="Q663" s="95">
        <v>0</v>
      </c>
      <c r="R663" s="95">
        <v>0</v>
      </c>
      <c r="S663" s="95">
        <v>33800</v>
      </c>
      <c r="T663" s="95">
        <v>84200</v>
      </c>
      <c r="U663" s="95">
        <v>0</v>
      </c>
      <c r="V663" s="95">
        <v>0</v>
      </c>
      <c r="W663" s="95">
        <v>29298</v>
      </c>
      <c r="X663" s="95">
        <v>0</v>
      </c>
      <c r="Y663" s="95">
        <v>0</v>
      </c>
      <c r="Z663" s="95">
        <v>0</v>
      </c>
      <c r="AA663" s="95">
        <v>0</v>
      </c>
      <c r="AB663" s="95">
        <v>0</v>
      </c>
      <c r="AC663" s="95">
        <v>0</v>
      </c>
      <c r="AD663" s="95">
        <v>0</v>
      </c>
      <c r="AE663" s="95">
        <v>0</v>
      </c>
      <c r="AF663" s="95">
        <v>5000</v>
      </c>
      <c r="AG663" s="95">
        <v>0</v>
      </c>
      <c r="AH663" s="95">
        <v>0</v>
      </c>
      <c r="AI663" s="95">
        <v>0</v>
      </c>
      <c r="AJ663" s="95">
        <v>15000</v>
      </c>
      <c r="AK663" s="95">
        <v>3882284.84</v>
      </c>
      <c r="AL663" s="95">
        <v>0</v>
      </c>
      <c r="AM663" s="95">
        <v>0</v>
      </c>
      <c r="AN663" s="95">
        <v>0</v>
      </c>
      <c r="AO663" s="95">
        <v>150000</v>
      </c>
      <c r="AP663" s="95">
        <v>0</v>
      </c>
      <c r="AQ663" s="95">
        <v>0</v>
      </c>
      <c r="AR663" s="95">
        <v>0</v>
      </c>
      <c r="AS663" s="95">
        <v>0</v>
      </c>
      <c r="AT663" s="95">
        <v>298641.24</v>
      </c>
      <c r="AU663" s="95">
        <v>116000</v>
      </c>
      <c r="AV663" s="95">
        <v>0</v>
      </c>
      <c r="AW663" s="95">
        <v>26000</v>
      </c>
      <c r="AX663" s="95">
        <v>0</v>
      </c>
      <c r="AY663" s="95">
        <v>10000</v>
      </c>
      <c r="AZ663" s="95">
        <v>0</v>
      </c>
      <c r="BA663" s="95">
        <v>0</v>
      </c>
      <c r="BB663" s="95">
        <v>0</v>
      </c>
      <c r="BC663" s="95">
        <v>0</v>
      </c>
      <c r="BD663" s="95">
        <v>0</v>
      </c>
      <c r="BE663" s="95">
        <v>216600</v>
      </c>
      <c r="BF663" s="95">
        <v>0</v>
      </c>
      <c r="BG663" s="95">
        <v>621068.77</v>
      </c>
      <c r="BH663" s="95">
        <v>38100</v>
      </c>
      <c r="BI663" s="95">
        <v>0</v>
      </c>
      <c r="BJ663" s="95">
        <v>0</v>
      </c>
      <c r="BK663" s="95">
        <v>0</v>
      </c>
      <c r="BL663" s="95">
        <v>0</v>
      </c>
      <c r="BM663" s="95">
        <v>0</v>
      </c>
      <c r="BN663" s="95">
        <v>21000</v>
      </c>
      <c r="BO663" s="95">
        <v>0</v>
      </c>
      <c r="BP663" s="95">
        <v>28377.67</v>
      </c>
      <c r="BQ663" s="95">
        <v>148428.48000000001</v>
      </c>
      <c r="BR663" s="121">
        <v>2940144.82</v>
      </c>
      <c r="BS663" s="121">
        <v>0</v>
      </c>
      <c r="BT663" s="121">
        <v>0</v>
      </c>
      <c r="BU663" s="121">
        <v>89313</v>
      </c>
      <c r="BV663" s="121">
        <v>7300</v>
      </c>
      <c r="BW663" s="121">
        <v>0</v>
      </c>
      <c r="BX663" s="121">
        <v>63333</v>
      </c>
      <c r="BY663" s="121">
        <v>0</v>
      </c>
      <c r="BZ663" s="121">
        <v>0</v>
      </c>
      <c r="CA663" s="121">
        <v>0</v>
      </c>
      <c r="CB663" s="121">
        <v>0</v>
      </c>
      <c r="CC663" s="121">
        <v>9630</v>
      </c>
      <c r="CD663" s="121">
        <v>0</v>
      </c>
      <c r="CE663" s="121">
        <v>7500</v>
      </c>
      <c r="CF663" s="121">
        <v>82800</v>
      </c>
      <c r="CG663" s="121">
        <v>0</v>
      </c>
      <c r="CH663" s="121">
        <v>22288.1</v>
      </c>
      <c r="CI663" s="121">
        <v>0</v>
      </c>
      <c r="CJ663" s="121">
        <v>0</v>
      </c>
      <c r="CK663" s="121">
        <v>15000</v>
      </c>
      <c r="CL663" s="121">
        <v>23848.6</v>
      </c>
      <c r="CM663" s="87" t="s">
        <v>2050</v>
      </c>
      <c r="CN663" s="87" t="s">
        <v>702</v>
      </c>
      <c r="CO663" s="87" t="s">
        <v>1437</v>
      </c>
      <c r="CP663" s="87" t="s">
        <v>2259</v>
      </c>
      <c r="CQ663" s="87" t="s">
        <v>1441</v>
      </c>
      <c r="CR663" s="87" t="s">
        <v>2420</v>
      </c>
      <c r="CS663" s="87">
        <v>23</v>
      </c>
      <c r="CT663" s="87" t="s">
        <v>1438</v>
      </c>
      <c r="CV663" s="87" t="s">
        <v>2196</v>
      </c>
      <c r="CY663" s="87">
        <v>263</v>
      </c>
    </row>
    <row r="664" spans="1:103" ht="13.2" customHeight="1" x14ac:dyDescent="0.25">
      <c r="A664" s="93" t="s">
        <v>2051</v>
      </c>
      <c r="B664" s="94" t="s">
        <v>703</v>
      </c>
      <c r="C664" s="95">
        <v>196260</v>
      </c>
      <c r="D664" s="95">
        <v>0</v>
      </c>
      <c r="E664" s="95">
        <v>0</v>
      </c>
      <c r="F664" s="95">
        <v>0</v>
      </c>
      <c r="G664" s="95">
        <v>1000</v>
      </c>
      <c r="H664" s="95">
        <v>0</v>
      </c>
      <c r="I664" s="95">
        <v>0</v>
      </c>
      <c r="J664" s="95">
        <v>19200</v>
      </c>
      <c r="K664" s="95">
        <v>5300</v>
      </c>
      <c r="L664" s="95">
        <v>58500</v>
      </c>
      <c r="M664" s="95">
        <v>0</v>
      </c>
      <c r="N664" s="95">
        <v>0</v>
      </c>
      <c r="O664" s="95">
        <v>326152</v>
      </c>
      <c r="P664" s="95">
        <v>11800</v>
      </c>
      <c r="Q664" s="95">
        <v>0</v>
      </c>
      <c r="R664" s="95">
        <v>0</v>
      </c>
      <c r="S664" s="95">
        <v>0</v>
      </c>
      <c r="T664" s="95">
        <v>9800</v>
      </c>
      <c r="U664" s="95">
        <v>0</v>
      </c>
      <c r="V664" s="95">
        <v>0</v>
      </c>
      <c r="W664" s="95">
        <v>116666.66</v>
      </c>
      <c r="X664" s="95">
        <v>4000</v>
      </c>
      <c r="Y664" s="95">
        <v>57400</v>
      </c>
      <c r="Z664" s="95">
        <v>45500</v>
      </c>
      <c r="AA664" s="95">
        <v>5500</v>
      </c>
      <c r="AB664" s="95">
        <v>0</v>
      </c>
      <c r="AC664" s="95">
        <v>0</v>
      </c>
      <c r="AD664" s="95">
        <v>0</v>
      </c>
      <c r="AE664" s="95">
        <v>0</v>
      </c>
      <c r="AF664" s="95">
        <v>49000</v>
      </c>
      <c r="AG664" s="95">
        <v>0</v>
      </c>
      <c r="AH664" s="95">
        <v>0</v>
      </c>
      <c r="AI664" s="95">
        <v>0</v>
      </c>
      <c r="AJ664" s="95">
        <v>9770</v>
      </c>
      <c r="AK664" s="95">
        <v>32100</v>
      </c>
      <c r="AL664" s="95">
        <v>0</v>
      </c>
      <c r="AM664" s="95">
        <v>0</v>
      </c>
      <c r="AN664" s="95">
        <v>0</v>
      </c>
      <c r="AO664" s="95">
        <v>26930</v>
      </c>
      <c r="AP664" s="95">
        <v>0</v>
      </c>
      <c r="AQ664" s="95">
        <v>0</v>
      </c>
      <c r="AR664" s="95">
        <v>0</v>
      </c>
      <c r="AS664" s="95">
        <v>0</v>
      </c>
      <c r="AT664" s="95">
        <v>18000</v>
      </c>
      <c r="AU664" s="95">
        <v>0</v>
      </c>
      <c r="AV664" s="95">
        <v>0</v>
      </c>
      <c r="AW664" s="95">
        <v>0</v>
      </c>
      <c r="AX664" s="95">
        <v>0</v>
      </c>
      <c r="AY664" s="95">
        <v>19300</v>
      </c>
      <c r="AZ664" s="95">
        <v>0</v>
      </c>
      <c r="BA664" s="95">
        <v>0</v>
      </c>
      <c r="BB664" s="95">
        <v>0</v>
      </c>
      <c r="BC664" s="95">
        <v>24198.3</v>
      </c>
      <c r="BD664" s="95">
        <v>0</v>
      </c>
      <c r="BE664" s="95">
        <v>18000</v>
      </c>
      <c r="BF664" s="95">
        <v>0</v>
      </c>
      <c r="BG664" s="95">
        <v>0</v>
      </c>
      <c r="BH664" s="95">
        <v>29700</v>
      </c>
      <c r="BI664" s="95">
        <v>0</v>
      </c>
      <c r="BJ664" s="95">
        <v>0</v>
      </c>
      <c r="BK664" s="95">
        <v>8650</v>
      </c>
      <c r="BL664" s="95">
        <v>0</v>
      </c>
      <c r="BM664" s="95">
        <v>0</v>
      </c>
      <c r="BN664" s="95">
        <v>0</v>
      </c>
      <c r="BO664" s="95">
        <v>0</v>
      </c>
      <c r="BP664" s="95">
        <v>0</v>
      </c>
      <c r="BQ664" s="95">
        <v>22100</v>
      </c>
      <c r="BR664" s="121">
        <v>386925</v>
      </c>
      <c r="BS664" s="121">
        <v>15200</v>
      </c>
      <c r="BT664" s="121">
        <v>2782</v>
      </c>
      <c r="BU664" s="121">
        <v>20100</v>
      </c>
      <c r="BV664" s="95">
        <v>3400</v>
      </c>
      <c r="BW664" s="95">
        <v>0</v>
      </c>
      <c r="BX664" s="95">
        <v>18800</v>
      </c>
      <c r="BY664" s="95">
        <v>0</v>
      </c>
      <c r="BZ664" s="95">
        <v>0</v>
      </c>
      <c r="CA664" s="121">
        <v>0</v>
      </c>
      <c r="CB664" s="95">
        <v>0</v>
      </c>
      <c r="CC664" s="121">
        <v>93900</v>
      </c>
      <c r="CD664" s="121">
        <v>0</v>
      </c>
      <c r="CE664" s="95">
        <v>80000</v>
      </c>
      <c r="CF664" s="95">
        <v>1200</v>
      </c>
      <c r="CG664" s="121">
        <v>31500</v>
      </c>
      <c r="CH664" s="95">
        <v>0</v>
      </c>
      <c r="CI664" s="121">
        <v>0</v>
      </c>
      <c r="CJ664" s="95">
        <v>0</v>
      </c>
      <c r="CK664" s="95">
        <v>12500</v>
      </c>
      <c r="CL664" s="121">
        <v>0</v>
      </c>
      <c r="CM664" s="87" t="s">
        <v>2051</v>
      </c>
      <c r="CN664" s="87" t="s">
        <v>703</v>
      </c>
      <c r="CO664" s="87" t="s">
        <v>1437</v>
      </c>
      <c r="CP664" s="87" t="s">
        <v>2259</v>
      </c>
      <c r="CQ664" s="87" t="s">
        <v>1441</v>
      </c>
      <c r="CR664" s="87" t="s">
        <v>2420</v>
      </c>
      <c r="CS664" s="87">
        <v>23</v>
      </c>
      <c r="CT664" s="87" t="s">
        <v>1438</v>
      </c>
      <c r="CV664" s="87" t="s">
        <v>2196</v>
      </c>
      <c r="CY664" s="87">
        <v>264</v>
      </c>
    </row>
    <row r="665" spans="1:103" ht="13.2" customHeight="1" x14ac:dyDescent="0.25">
      <c r="A665" s="93" t="s">
        <v>2052</v>
      </c>
      <c r="B665" s="94" t="s">
        <v>704</v>
      </c>
      <c r="C665" s="95">
        <v>222000</v>
      </c>
      <c r="D665" s="95">
        <v>0</v>
      </c>
      <c r="E665" s="95">
        <v>0</v>
      </c>
      <c r="F665" s="95">
        <v>15340</v>
      </c>
      <c r="G665" s="95">
        <v>4360</v>
      </c>
      <c r="H665" s="95">
        <v>0</v>
      </c>
      <c r="I665" s="95">
        <v>0</v>
      </c>
      <c r="J665" s="95">
        <v>0</v>
      </c>
      <c r="K665" s="95">
        <v>0</v>
      </c>
      <c r="L665" s="95">
        <v>0</v>
      </c>
      <c r="M665" s="95">
        <v>0</v>
      </c>
      <c r="N665" s="95">
        <v>0</v>
      </c>
      <c r="O665" s="95">
        <v>0</v>
      </c>
      <c r="P665" s="95">
        <v>0</v>
      </c>
      <c r="Q665" s="95">
        <v>0</v>
      </c>
      <c r="R665" s="95">
        <v>0</v>
      </c>
      <c r="S665" s="95">
        <v>0</v>
      </c>
      <c r="T665" s="95">
        <v>0</v>
      </c>
      <c r="U665" s="95">
        <v>0</v>
      </c>
      <c r="V665" s="95">
        <v>0</v>
      </c>
      <c r="W665" s="95">
        <v>0</v>
      </c>
      <c r="X665" s="95">
        <v>0</v>
      </c>
      <c r="Y665" s="95">
        <v>0</v>
      </c>
      <c r="Z665" s="95">
        <v>0</v>
      </c>
      <c r="AA665" s="95">
        <v>0</v>
      </c>
      <c r="AB665" s="95">
        <v>0</v>
      </c>
      <c r="AC665" s="95">
        <v>0</v>
      </c>
      <c r="AD665" s="95">
        <v>0</v>
      </c>
      <c r="AE665" s="95">
        <v>0</v>
      </c>
      <c r="AF665" s="95">
        <v>0</v>
      </c>
      <c r="AG665" s="95">
        <v>0</v>
      </c>
      <c r="AH665" s="95">
        <v>0</v>
      </c>
      <c r="AI665" s="95">
        <v>4900</v>
      </c>
      <c r="AJ665" s="95">
        <v>0</v>
      </c>
      <c r="AK665" s="95">
        <v>0</v>
      </c>
      <c r="AL665" s="95">
        <v>27400</v>
      </c>
      <c r="AM665" s="95">
        <v>25000</v>
      </c>
      <c r="AN665" s="95">
        <v>0</v>
      </c>
      <c r="AO665" s="95">
        <v>0</v>
      </c>
      <c r="AP665" s="95">
        <v>0</v>
      </c>
      <c r="AQ665" s="95">
        <v>0</v>
      </c>
      <c r="AR665" s="95">
        <v>0</v>
      </c>
      <c r="AS665" s="95">
        <v>0</v>
      </c>
      <c r="AT665" s="95">
        <v>0</v>
      </c>
      <c r="AU665" s="95">
        <v>0</v>
      </c>
      <c r="AV665" s="95">
        <v>0</v>
      </c>
      <c r="AW665" s="95">
        <v>0</v>
      </c>
      <c r="AX665" s="95">
        <v>0</v>
      </c>
      <c r="AY665" s="95">
        <v>0</v>
      </c>
      <c r="AZ665" s="95">
        <v>0</v>
      </c>
      <c r="BA665" s="95">
        <v>0</v>
      </c>
      <c r="BB665" s="95">
        <v>0</v>
      </c>
      <c r="BC665" s="95">
        <v>0</v>
      </c>
      <c r="BD665" s="95">
        <v>0</v>
      </c>
      <c r="BE665" s="95">
        <v>0</v>
      </c>
      <c r="BF665" s="95">
        <v>0</v>
      </c>
      <c r="BG665" s="95">
        <v>0</v>
      </c>
      <c r="BH665" s="95">
        <v>0</v>
      </c>
      <c r="BI665" s="95">
        <v>0</v>
      </c>
      <c r="BJ665" s="95">
        <v>0</v>
      </c>
      <c r="BK665" s="95">
        <v>0</v>
      </c>
      <c r="BL665" s="95">
        <v>0</v>
      </c>
      <c r="BM665" s="95">
        <v>274600</v>
      </c>
      <c r="BN665" s="95">
        <v>45380</v>
      </c>
      <c r="BO665" s="95">
        <v>0</v>
      </c>
      <c r="BP665" s="95">
        <v>0</v>
      </c>
      <c r="BQ665" s="95">
        <v>0</v>
      </c>
      <c r="BR665" s="121">
        <v>0</v>
      </c>
      <c r="BS665" s="121">
        <v>0</v>
      </c>
      <c r="BT665" s="121">
        <v>0</v>
      </c>
      <c r="BU665" s="121">
        <v>0</v>
      </c>
      <c r="BV665" s="121">
        <v>0</v>
      </c>
      <c r="BW665" s="121">
        <v>9800</v>
      </c>
      <c r="BX665" s="121">
        <v>248680</v>
      </c>
      <c r="BY665" s="121">
        <v>0</v>
      </c>
      <c r="BZ665" s="121">
        <v>12300</v>
      </c>
      <c r="CA665" s="121">
        <v>0</v>
      </c>
      <c r="CB665" s="121">
        <v>0</v>
      </c>
      <c r="CC665" s="121">
        <v>0</v>
      </c>
      <c r="CD665" s="121">
        <v>0</v>
      </c>
      <c r="CE665" s="121">
        <v>0</v>
      </c>
      <c r="CF665" s="121">
        <v>0</v>
      </c>
      <c r="CG665" s="121">
        <v>0</v>
      </c>
      <c r="CH665" s="121">
        <v>0</v>
      </c>
      <c r="CI665" s="121">
        <v>81950</v>
      </c>
      <c r="CJ665" s="121">
        <v>0</v>
      </c>
      <c r="CK665" s="121">
        <v>0</v>
      </c>
      <c r="CL665" s="121">
        <v>0</v>
      </c>
      <c r="CM665" s="87" t="s">
        <v>2052</v>
      </c>
      <c r="CN665" s="87" t="s">
        <v>704</v>
      </c>
      <c r="CO665" s="87" t="s">
        <v>1437</v>
      </c>
      <c r="CP665" s="87" t="s">
        <v>2259</v>
      </c>
      <c r="CQ665" s="87" t="s">
        <v>1441</v>
      </c>
      <c r="CR665" s="87" t="s">
        <v>2420</v>
      </c>
      <c r="CS665" s="87">
        <v>23</v>
      </c>
      <c r="CT665" s="87" t="s">
        <v>1438</v>
      </c>
      <c r="CV665" s="87" t="s">
        <v>2196</v>
      </c>
      <c r="CY665" s="87">
        <v>265</v>
      </c>
    </row>
    <row r="666" spans="1:103" ht="13.2" customHeight="1" x14ac:dyDescent="0.25">
      <c r="A666" s="93" t="s">
        <v>2053</v>
      </c>
      <c r="B666" s="94" t="s">
        <v>705</v>
      </c>
      <c r="C666" s="95">
        <v>1335052.8500000001</v>
      </c>
      <c r="D666" s="95">
        <v>185101.5</v>
      </c>
      <c r="E666" s="95">
        <v>121524</v>
      </c>
      <c r="F666" s="95">
        <v>198117.2</v>
      </c>
      <c r="G666" s="95">
        <v>160135</v>
      </c>
      <c r="H666" s="95">
        <v>207815.7</v>
      </c>
      <c r="I666" s="95">
        <v>266768</v>
      </c>
      <c r="J666" s="95">
        <v>272915</v>
      </c>
      <c r="K666" s="95">
        <v>271329.5</v>
      </c>
      <c r="L666" s="95">
        <v>159627.28</v>
      </c>
      <c r="M666" s="95">
        <v>360565.42</v>
      </c>
      <c r="N666" s="95">
        <v>92940</v>
      </c>
      <c r="O666" s="95">
        <v>567604.69999999995</v>
      </c>
      <c r="P666" s="95">
        <v>235970.6</v>
      </c>
      <c r="Q666" s="95">
        <v>306270.09999999998</v>
      </c>
      <c r="R666" s="95">
        <v>331268</v>
      </c>
      <c r="S666" s="95">
        <v>252303</v>
      </c>
      <c r="T666" s="95">
        <v>165562.6</v>
      </c>
      <c r="U666" s="95">
        <v>85706</v>
      </c>
      <c r="V666" s="95">
        <v>100326.63</v>
      </c>
      <c r="W666" s="95">
        <v>1375601.3</v>
      </c>
      <c r="X666" s="95">
        <v>95341.7</v>
      </c>
      <c r="Y666" s="95">
        <v>208698</v>
      </c>
      <c r="Z666" s="95">
        <v>337619</v>
      </c>
      <c r="AA666" s="95">
        <v>169748.25</v>
      </c>
      <c r="AB666" s="95">
        <v>157586</v>
      </c>
      <c r="AC666" s="95">
        <v>75284</v>
      </c>
      <c r="AD666" s="95">
        <v>230321</v>
      </c>
      <c r="AE666" s="95">
        <v>234664</v>
      </c>
      <c r="AF666" s="95">
        <v>155457</v>
      </c>
      <c r="AG666" s="95">
        <v>205036</v>
      </c>
      <c r="AH666" s="95">
        <v>268910</v>
      </c>
      <c r="AI666" s="95">
        <v>212733</v>
      </c>
      <c r="AJ666" s="95">
        <v>171262.3</v>
      </c>
      <c r="AK666" s="95">
        <v>729040.58</v>
      </c>
      <c r="AL666" s="95">
        <v>196873.4</v>
      </c>
      <c r="AM666" s="95">
        <v>140553.95000000001</v>
      </c>
      <c r="AN666" s="95">
        <v>345298.68</v>
      </c>
      <c r="AO666" s="95">
        <v>374752</v>
      </c>
      <c r="AP666" s="95">
        <v>262974.2</v>
      </c>
      <c r="AQ666" s="95">
        <v>121840</v>
      </c>
      <c r="AR666" s="95">
        <v>511556.62</v>
      </c>
      <c r="AS666" s="95">
        <v>321171.81</v>
      </c>
      <c r="AT666" s="95">
        <v>938373.8</v>
      </c>
      <c r="AU666" s="95">
        <v>319776.40000000002</v>
      </c>
      <c r="AV666" s="95">
        <v>235665</v>
      </c>
      <c r="AW666" s="95">
        <v>60237.8</v>
      </c>
      <c r="AX666" s="95">
        <v>130780.5</v>
      </c>
      <c r="AY666" s="95">
        <v>169856.6</v>
      </c>
      <c r="AZ666" s="95">
        <v>138560.1</v>
      </c>
      <c r="BA666" s="95">
        <v>481510.2</v>
      </c>
      <c r="BB666" s="95">
        <v>134218.9</v>
      </c>
      <c r="BC666" s="95">
        <v>425011.43</v>
      </c>
      <c r="BD666" s="95">
        <v>248336</v>
      </c>
      <c r="BE666" s="95">
        <v>74689.100000000006</v>
      </c>
      <c r="BF666" s="95">
        <v>209969.98</v>
      </c>
      <c r="BG666" s="95">
        <v>808762</v>
      </c>
      <c r="BH666" s="95">
        <v>76697</v>
      </c>
      <c r="BI666" s="95">
        <v>110620</v>
      </c>
      <c r="BJ666" s="95">
        <v>268372</v>
      </c>
      <c r="BK666" s="95">
        <v>172318.1</v>
      </c>
      <c r="BL666" s="95">
        <v>381362.7</v>
      </c>
      <c r="BM666" s="95">
        <v>221551.7</v>
      </c>
      <c r="BN666" s="95">
        <v>256182.76</v>
      </c>
      <c r="BO666" s="95">
        <v>229446</v>
      </c>
      <c r="BP666" s="95">
        <v>255052.9</v>
      </c>
      <c r="BQ666" s="95">
        <v>154386.35999999999</v>
      </c>
      <c r="BR666" s="121">
        <v>683238.29</v>
      </c>
      <c r="BS666" s="121">
        <v>145248</v>
      </c>
      <c r="BT666" s="121">
        <v>68803.41</v>
      </c>
      <c r="BU666" s="121">
        <v>248934</v>
      </c>
      <c r="BV666" s="121">
        <v>72997.399999999994</v>
      </c>
      <c r="BW666" s="121">
        <v>180318.74</v>
      </c>
      <c r="BX666" s="121">
        <v>346469.4</v>
      </c>
      <c r="BY666" s="121">
        <v>140241.5</v>
      </c>
      <c r="BZ666" s="121">
        <v>111330</v>
      </c>
      <c r="CA666" s="121">
        <v>105159.3</v>
      </c>
      <c r="CB666" s="121">
        <v>345750</v>
      </c>
      <c r="CC666" s="121">
        <v>71768</v>
      </c>
      <c r="CD666" s="121">
        <v>229162.1</v>
      </c>
      <c r="CE666" s="121">
        <v>223904.2</v>
      </c>
      <c r="CF666" s="121">
        <v>160400</v>
      </c>
      <c r="CG666" s="121">
        <v>125767.17</v>
      </c>
      <c r="CH666" s="121">
        <v>138380</v>
      </c>
      <c r="CI666" s="121">
        <v>64213.66</v>
      </c>
      <c r="CJ666" s="121">
        <v>544235</v>
      </c>
      <c r="CK666" s="121">
        <v>114968</v>
      </c>
      <c r="CL666" s="121">
        <v>67940.740000000005</v>
      </c>
      <c r="CM666" s="87" t="s">
        <v>2053</v>
      </c>
      <c r="CN666" s="87" t="s">
        <v>705</v>
      </c>
      <c r="CO666" s="87" t="s">
        <v>1439</v>
      </c>
      <c r="CP666" s="87" t="s">
        <v>2260</v>
      </c>
      <c r="CQ666" s="87" t="s">
        <v>1438</v>
      </c>
      <c r="CR666" s="87" t="s">
        <v>2418</v>
      </c>
      <c r="CS666" s="87">
        <v>21</v>
      </c>
      <c r="CT666" s="87" t="s">
        <v>1436</v>
      </c>
      <c r="CY666" s="87">
        <v>266</v>
      </c>
    </row>
    <row r="667" spans="1:103" ht="13.2" customHeight="1" x14ac:dyDescent="0.25">
      <c r="A667" s="93" t="s">
        <v>2054</v>
      </c>
      <c r="B667" s="94" t="s">
        <v>706</v>
      </c>
      <c r="C667" s="95">
        <v>114000</v>
      </c>
      <c r="D667" s="95">
        <v>0</v>
      </c>
      <c r="E667" s="95">
        <v>0</v>
      </c>
      <c r="F667" s="95">
        <v>0</v>
      </c>
      <c r="G667" s="95">
        <v>0</v>
      </c>
      <c r="H667" s="95">
        <v>0</v>
      </c>
      <c r="I667" s="95">
        <v>0</v>
      </c>
      <c r="J667" s="95">
        <v>0</v>
      </c>
      <c r="K667" s="95">
        <v>0</v>
      </c>
      <c r="L667" s="95">
        <v>0</v>
      </c>
      <c r="M667" s="95">
        <v>-28224.02</v>
      </c>
      <c r="N667" s="95">
        <v>0</v>
      </c>
      <c r="O667" s="95">
        <v>0</v>
      </c>
      <c r="P667" s="95">
        <v>0</v>
      </c>
      <c r="Q667" s="95">
        <v>0</v>
      </c>
      <c r="R667" s="95">
        <v>316200</v>
      </c>
      <c r="S667" s="95">
        <v>2400</v>
      </c>
      <c r="T667" s="95">
        <v>183394</v>
      </c>
      <c r="U667" s="95">
        <v>10395</v>
      </c>
      <c r="V667" s="95">
        <v>0</v>
      </c>
      <c r="W667" s="95">
        <v>135876.9</v>
      </c>
      <c r="X667" s="95">
        <v>0</v>
      </c>
      <c r="Y667" s="95">
        <v>0</v>
      </c>
      <c r="Z667" s="95">
        <v>0</v>
      </c>
      <c r="AA667" s="95">
        <v>0</v>
      </c>
      <c r="AB667" s="95">
        <v>0</v>
      </c>
      <c r="AC667" s="95">
        <v>0</v>
      </c>
      <c r="AD667" s="95">
        <v>0</v>
      </c>
      <c r="AE667" s="95">
        <v>0</v>
      </c>
      <c r="AF667" s="95">
        <v>0</v>
      </c>
      <c r="AG667" s="95">
        <v>0</v>
      </c>
      <c r="AH667" s="95">
        <v>0</v>
      </c>
      <c r="AI667" s="95">
        <v>0</v>
      </c>
      <c r="AJ667" s="95">
        <v>0</v>
      </c>
      <c r="AK667" s="95">
        <v>1589050</v>
      </c>
      <c r="AL667" s="95">
        <v>0</v>
      </c>
      <c r="AM667" s="95">
        <v>0</v>
      </c>
      <c r="AN667" s="95">
        <v>0</v>
      </c>
      <c r="AO667" s="95">
        <v>0</v>
      </c>
      <c r="AP667" s="95">
        <v>0</v>
      </c>
      <c r="AQ667" s="95">
        <v>0</v>
      </c>
      <c r="AR667" s="95">
        <v>0</v>
      </c>
      <c r="AS667" s="95">
        <v>0</v>
      </c>
      <c r="AT667" s="95">
        <v>246250</v>
      </c>
      <c r="AU667" s="95">
        <v>0</v>
      </c>
      <c r="AV667" s="95">
        <v>82430</v>
      </c>
      <c r="AW667" s="95">
        <v>0</v>
      </c>
      <c r="AX667" s="95">
        <v>0</v>
      </c>
      <c r="AY667" s="95">
        <v>0</v>
      </c>
      <c r="AZ667" s="95">
        <v>0</v>
      </c>
      <c r="BA667" s="95">
        <v>459252.99</v>
      </c>
      <c r="BB667" s="95">
        <v>142125</v>
      </c>
      <c r="BC667" s="95">
        <v>2210058.94</v>
      </c>
      <c r="BD667" s="95">
        <v>2188257.2000000002</v>
      </c>
      <c r="BE667" s="95">
        <v>109500</v>
      </c>
      <c r="BF667" s="95">
        <v>7000</v>
      </c>
      <c r="BG667" s="95">
        <v>5000</v>
      </c>
      <c r="BH667" s="95">
        <v>0</v>
      </c>
      <c r="BI667" s="95">
        <v>0</v>
      </c>
      <c r="BJ667" s="95">
        <v>0</v>
      </c>
      <c r="BK667" s="95">
        <v>0</v>
      </c>
      <c r="BL667" s="95">
        <v>1300558.8</v>
      </c>
      <c r="BM667" s="95">
        <v>400818</v>
      </c>
      <c r="BN667" s="95">
        <v>339907</v>
      </c>
      <c r="BO667" s="95">
        <v>322000</v>
      </c>
      <c r="BP667" s="95">
        <v>161784</v>
      </c>
      <c r="BQ667" s="95">
        <v>313760</v>
      </c>
      <c r="BR667" s="121">
        <v>2520000</v>
      </c>
      <c r="BS667" s="95">
        <v>0</v>
      </c>
      <c r="BT667" s="121">
        <v>0</v>
      </c>
      <c r="BU667" s="121">
        <v>394178.54</v>
      </c>
      <c r="BV667" s="95">
        <v>0</v>
      </c>
      <c r="BW667" s="121">
        <v>0</v>
      </c>
      <c r="BX667" s="121">
        <v>563000</v>
      </c>
      <c r="BY667" s="121">
        <v>0</v>
      </c>
      <c r="BZ667" s="121">
        <v>0</v>
      </c>
      <c r="CA667" s="121">
        <v>0</v>
      </c>
      <c r="CB667" s="95">
        <v>0</v>
      </c>
      <c r="CC667" s="121">
        <v>6000</v>
      </c>
      <c r="CD667" s="121">
        <v>200000</v>
      </c>
      <c r="CE667" s="121">
        <v>0</v>
      </c>
      <c r="CF667" s="121">
        <v>0</v>
      </c>
      <c r="CG667" s="121">
        <v>0</v>
      </c>
      <c r="CH667" s="121">
        <v>0</v>
      </c>
      <c r="CI667" s="121">
        <v>0</v>
      </c>
      <c r="CJ667" s="121">
        <v>394342</v>
      </c>
      <c r="CK667" s="121">
        <v>0</v>
      </c>
      <c r="CL667" s="95">
        <v>0</v>
      </c>
      <c r="CM667" s="87" t="s">
        <v>2054</v>
      </c>
      <c r="CN667" s="87" t="s">
        <v>706</v>
      </c>
      <c r="CO667" s="87" t="s">
        <v>1437</v>
      </c>
      <c r="CP667" s="87" t="s">
        <v>2259</v>
      </c>
      <c r="CQ667" s="87" t="s">
        <v>1442</v>
      </c>
      <c r="CR667" s="87" t="s">
        <v>2421</v>
      </c>
      <c r="CS667" s="87">
        <v>21</v>
      </c>
      <c r="CT667" s="87" t="s">
        <v>1440</v>
      </c>
      <c r="CV667" s="87" t="s">
        <v>2196</v>
      </c>
      <c r="CY667" s="87">
        <v>267</v>
      </c>
    </row>
    <row r="668" spans="1:103" ht="13.2" customHeight="1" x14ac:dyDescent="0.25">
      <c r="A668" s="93" t="s">
        <v>2055</v>
      </c>
      <c r="B668" s="94" t="s">
        <v>707</v>
      </c>
      <c r="C668" s="95">
        <v>0</v>
      </c>
      <c r="D668" s="95">
        <v>0</v>
      </c>
      <c r="E668" s="95">
        <v>0</v>
      </c>
      <c r="F668" s="95">
        <v>51580</v>
      </c>
      <c r="G668" s="95">
        <v>0</v>
      </c>
      <c r="H668" s="95">
        <v>0</v>
      </c>
      <c r="I668" s="95">
        <v>0</v>
      </c>
      <c r="J668" s="95">
        <v>0</v>
      </c>
      <c r="K668" s="95">
        <v>0</v>
      </c>
      <c r="L668" s="95">
        <v>0</v>
      </c>
      <c r="M668" s="95">
        <v>0</v>
      </c>
      <c r="N668" s="95">
        <v>0</v>
      </c>
      <c r="O668" s="95">
        <v>0</v>
      </c>
      <c r="P668" s="95">
        <v>0</v>
      </c>
      <c r="Q668" s="95">
        <v>0</v>
      </c>
      <c r="R668" s="95">
        <v>0</v>
      </c>
      <c r="S668" s="95">
        <v>9000</v>
      </c>
      <c r="T668" s="95">
        <v>0</v>
      </c>
      <c r="U668" s="95">
        <v>2437.5</v>
      </c>
      <c r="V668" s="95">
        <v>0</v>
      </c>
      <c r="W668" s="95">
        <v>0</v>
      </c>
      <c r="X668" s="95">
        <v>0</v>
      </c>
      <c r="Y668" s="95">
        <v>0</v>
      </c>
      <c r="Z668" s="95">
        <v>0</v>
      </c>
      <c r="AA668" s="95">
        <v>0</v>
      </c>
      <c r="AB668" s="95">
        <v>0</v>
      </c>
      <c r="AC668" s="95">
        <v>0</v>
      </c>
      <c r="AD668" s="95">
        <v>0</v>
      </c>
      <c r="AE668" s="95">
        <v>0</v>
      </c>
      <c r="AF668" s="95">
        <v>0</v>
      </c>
      <c r="AG668" s="95">
        <v>0</v>
      </c>
      <c r="AH668" s="95">
        <v>0</v>
      </c>
      <c r="AI668" s="95">
        <v>0</v>
      </c>
      <c r="AJ668" s="95">
        <v>0</v>
      </c>
      <c r="AK668" s="95">
        <v>0</v>
      </c>
      <c r="AL668" s="95">
        <v>0</v>
      </c>
      <c r="AM668" s="95">
        <v>0</v>
      </c>
      <c r="AN668" s="95">
        <v>0</v>
      </c>
      <c r="AO668" s="95">
        <v>0</v>
      </c>
      <c r="AP668" s="95">
        <v>0</v>
      </c>
      <c r="AQ668" s="95">
        <v>0</v>
      </c>
      <c r="AR668" s="95">
        <v>0</v>
      </c>
      <c r="AS668" s="95">
        <v>0</v>
      </c>
      <c r="AT668" s="95">
        <v>0</v>
      </c>
      <c r="AU668" s="95">
        <v>0</v>
      </c>
      <c r="AV668" s="95">
        <v>0</v>
      </c>
      <c r="AW668" s="95">
        <v>0</v>
      </c>
      <c r="AX668" s="95">
        <v>0</v>
      </c>
      <c r="AY668" s="95">
        <v>0</v>
      </c>
      <c r="AZ668" s="95">
        <v>0</v>
      </c>
      <c r="BA668" s="95">
        <v>0</v>
      </c>
      <c r="BB668" s="95">
        <v>0</v>
      </c>
      <c r="BC668" s="95">
        <v>0</v>
      </c>
      <c r="BD668" s="95">
        <v>791706.5</v>
      </c>
      <c r="BE668" s="95">
        <v>104790</v>
      </c>
      <c r="BF668" s="95">
        <v>0</v>
      </c>
      <c r="BG668" s="95">
        <v>0</v>
      </c>
      <c r="BH668" s="95">
        <v>0</v>
      </c>
      <c r="BI668" s="95">
        <v>33560</v>
      </c>
      <c r="BJ668" s="95">
        <v>80095</v>
      </c>
      <c r="BK668" s="95">
        <v>136302</v>
      </c>
      <c r="BL668" s="95">
        <v>0</v>
      </c>
      <c r="BM668" s="95">
        <v>0</v>
      </c>
      <c r="BN668" s="95">
        <v>24458</v>
      </c>
      <c r="BO668" s="95">
        <v>0</v>
      </c>
      <c r="BP668" s="95">
        <v>0</v>
      </c>
      <c r="BQ668" s="95">
        <v>29590</v>
      </c>
      <c r="BR668" s="95">
        <v>0</v>
      </c>
      <c r="BS668" s="121">
        <v>0</v>
      </c>
      <c r="BT668" s="95">
        <v>0</v>
      </c>
      <c r="BU668" s="95">
        <v>0</v>
      </c>
      <c r="BV668" s="95">
        <v>35930</v>
      </c>
      <c r="BW668" s="95">
        <v>0</v>
      </c>
      <c r="BX668" s="95">
        <v>0</v>
      </c>
      <c r="BY668" s="95">
        <v>2000</v>
      </c>
      <c r="BZ668" s="95">
        <v>0</v>
      </c>
      <c r="CA668" s="95">
        <v>1885</v>
      </c>
      <c r="CB668" s="121">
        <v>0</v>
      </c>
      <c r="CC668" s="95">
        <v>0</v>
      </c>
      <c r="CD668" s="121">
        <v>0</v>
      </c>
      <c r="CE668" s="121">
        <v>0</v>
      </c>
      <c r="CF668" s="95">
        <v>0</v>
      </c>
      <c r="CG668" s="95">
        <v>0</v>
      </c>
      <c r="CH668" s="95">
        <v>0</v>
      </c>
      <c r="CI668" s="95">
        <v>7840</v>
      </c>
      <c r="CJ668" s="121">
        <v>0</v>
      </c>
      <c r="CK668" s="95">
        <v>145000</v>
      </c>
      <c r="CL668" s="95">
        <v>18200</v>
      </c>
      <c r="CM668" s="87" t="s">
        <v>2055</v>
      </c>
      <c r="CN668" s="87" t="s">
        <v>707</v>
      </c>
      <c r="CO668" s="87" t="s">
        <v>1437</v>
      </c>
      <c r="CP668" s="87" t="s">
        <v>2259</v>
      </c>
      <c r="CQ668" s="87" t="s">
        <v>1442</v>
      </c>
      <c r="CR668" s="87" t="s">
        <v>2421</v>
      </c>
      <c r="CS668" s="87">
        <v>21</v>
      </c>
      <c r="CT668" s="87" t="s">
        <v>1440</v>
      </c>
      <c r="CV668" s="87" t="s">
        <v>2196</v>
      </c>
      <c r="CY668" s="87">
        <v>268</v>
      </c>
    </row>
    <row r="669" spans="1:103" ht="13.2" customHeight="1" x14ac:dyDescent="0.25">
      <c r="A669" s="93" t="s">
        <v>2056</v>
      </c>
      <c r="B669" s="94" t="s">
        <v>708</v>
      </c>
      <c r="C669" s="95">
        <v>0</v>
      </c>
      <c r="D669" s="95">
        <v>0</v>
      </c>
      <c r="E669" s="95">
        <v>0</v>
      </c>
      <c r="F669" s="95">
        <v>0</v>
      </c>
      <c r="G669" s="95">
        <v>0</v>
      </c>
      <c r="H669" s="95">
        <v>0</v>
      </c>
      <c r="I669" s="95">
        <v>0</v>
      </c>
      <c r="J669" s="95">
        <v>0</v>
      </c>
      <c r="K669" s="95">
        <v>0</v>
      </c>
      <c r="L669" s="95">
        <v>0</v>
      </c>
      <c r="M669" s="95">
        <v>23200</v>
      </c>
      <c r="N669" s="95">
        <v>0</v>
      </c>
      <c r="O669" s="95">
        <v>0</v>
      </c>
      <c r="P669" s="95">
        <v>0</v>
      </c>
      <c r="Q669" s="95">
        <v>0</v>
      </c>
      <c r="R669" s="95">
        <v>0</v>
      </c>
      <c r="S669" s="95">
        <v>0</v>
      </c>
      <c r="T669" s="95">
        <v>0</v>
      </c>
      <c r="U669" s="95">
        <v>0</v>
      </c>
      <c r="V669" s="95">
        <v>0</v>
      </c>
      <c r="W669" s="95">
        <v>0</v>
      </c>
      <c r="X669" s="95">
        <v>0</v>
      </c>
      <c r="Y669" s="95">
        <v>0</v>
      </c>
      <c r="Z669" s="95">
        <v>0</v>
      </c>
      <c r="AA669" s="95">
        <v>0</v>
      </c>
      <c r="AB669" s="95">
        <v>0</v>
      </c>
      <c r="AC669" s="95">
        <v>0</v>
      </c>
      <c r="AD669" s="95">
        <v>0</v>
      </c>
      <c r="AE669" s="95">
        <v>0</v>
      </c>
      <c r="AF669" s="95">
        <v>0</v>
      </c>
      <c r="AG669" s="95">
        <v>0</v>
      </c>
      <c r="AH669" s="95">
        <v>0</v>
      </c>
      <c r="AI669" s="95">
        <v>0</v>
      </c>
      <c r="AJ669" s="95">
        <v>0</v>
      </c>
      <c r="AK669" s="95">
        <v>0</v>
      </c>
      <c r="AL669" s="95">
        <v>0</v>
      </c>
      <c r="AM669" s="95">
        <v>0</v>
      </c>
      <c r="AN669" s="95">
        <v>0</v>
      </c>
      <c r="AO669" s="95">
        <v>0</v>
      </c>
      <c r="AP669" s="95">
        <v>0</v>
      </c>
      <c r="AQ669" s="95">
        <v>0</v>
      </c>
      <c r="AR669" s="95">
        <v>0</v>
      </c>
      <c r="AS669" s="95">
        <v>0</v>
      </c>
      <c r="AT669" s="95">
        <v>0</v>
      </c>
      <c r="AU669" s="95">
        <v>0</v>
      </c>
      <c r="AV669" s="95">
        <v>0</v>
      </c>
      <c r="AW669" s="95">
        <v>0</v>
      </c>
      <c r="AX669" s="95">
        <v>0</v>
      </c>
      <c r="AY669" s="95">
        <v>0</v>
      </c>
      <c r="AZ669" s="95">
        <v>0</v>
      </c>
      <c r="BA669" s="95">
        <v>0</v>
      </c>
      <c r="BB669" s="95">
        <v>0</v>
      </c>
      <c r="BC669" s="95">
        <v>0</v>
      </c>
      <c r="BD669" s="95">
        <v>0</v>
      </c>
      <c r="BE669" s="95">
        <v>0</v>
      </c>
      <c r="BF669" s="95">
        <v>0</v>
      </c>
      <c r="BG669" s="95">
        <v>0</v>
      </c>
      <c r="BH669" s="95">
        <v>0</v>
      </c>
      <c r="BI669" s="95">
        <v>0</v>
      </c>
      <c r="BJ669" s="95">
        <v>0</v>
      </c>
      <c r="BK669" s="95">
        <v>0</v>
      </c>
      <c r="BL669" s="95">
        <v>0</v>
      </c>
      <c r="BM669" s="95">
        <v>0</v>
      </c>
      <c r="BN669" s="95">
        <v>0</v>
      </c>
      <c r="BO669" s="95">
        <v>0</v>
      </c>
      <c r="BP669" s="95">
        <v>0</v>
      </c>
      <c r="BQ669" s="95">
        <v>0</v>
      </c>
      <c r="BR669" s="95">
        <v>0</v>
      </c>
      <c r="BS669" s="121">
        <v>0</v>
      </c>
      <c r="BT669" s="121">
        <v>0</v>
      </c>
      <c r="BU669" s="121">
        <v>0</v>
      </c>
      <c r="BV669" s="95">
        <v>0</v>
      </c>
      <c r="BW669" s="121">
        <v>0</v>
      </c>
      <c r="BX669" s="121">
        <v>0</v>
      </c>
      <c r="BY669" s="121">
        <v>0</v>
      </c>
      <c r="BZ669" s="121">
        <v>0</v>
      </c>
      <c r="CA669" s="121">
        <v>0</v>
      </c>
      <c r="CB669" s="121">
        <v>0</v>
      </c>
      <c r="CC669" s="121">
        <v>0</v>
      </c>
      <c r="CD669" s="121">
        <v>0</v>
      </c>
      <c r="CE669" s="121">
        <v>0</v>
      </c>
      <c r="CF669" s="121">
        <v>0</v>
      </c>
      <c r="CG669" s="121">
        <v>0</v>
      </c>
      <c r="CH669" s="95">
        <v>0</v>
      </c>
      <c r="CI669" s="121">
        <v>0</v>
      </c>
      <c r="CJ669" s="121">
        <v>0</v>
      </c>
      <c r="CK669" s="121">
        <v>0</v>
      </c>
      <c r="CL669" s="121">
        <v>0</v>
      </c>
      <c r="CM669" s="87" t="s">
        <v>2056</v>
      </c>
      <c r="CN669" s="87" t="s">
        <v>708</v>
      </c>
      <c r="CO669" s="87" t="s">
        <v>1437</v>
      </c>
      <c r="CP669" s="87" t="s">
        <v>2259</v>
      </c>
      <c r="CQ669" s="87" t="s">
        <v>1442</v>
      </c>
      <c r="CR669" s="87" t="s">
        <v>2421</v>
      </c>
      <c r="CS669" s="87">
        <v>21</v>
      </c>
      <c r="CT669" s="87" t="s">
        <v>1440</v>
      </c>
      <c r="CV669" s="87" t="s">
        <v>2196</v>
      </c>
      <c r="CY669" s="87">
        <v>269</v>
      </c>
    </row>
    <row r="670" spans="1:103" ht="13.2" customHeight="1" x14ac:dyDescent="0.25">
      <c r="A670" s="93" t="s">
        <v>2057</v>
      </c>
      <c r="B670" s="94" t="s">
        <v>709</v>
      </c>
      <c r="C670" s="95">
        <v>0</v>
      </c>
      <c r="D670" s="95">
        <v>0</v>
      </c>
      <c r="E670" s="95">
        <v>0</v>
      </c>
      <c r="F670" s="95">
        <v>0</v>
      </c>
      <c r="G670" s="95">
        <v>0</v>
      </c>
      <c r="H670" s="95">
        <v>0</v>
      </c>
      <c r="I670" s="95">
        <v>0</v>
      </c>
      <c r="J670" s="95">
        <v>0</v>
      </c>
      <c r="K670" s="95">
        <v>69764</v>
      </c>
      <c r="L670" s="95">
        <v>0</v>
      </c>
      <c r="M670" s="95">
        <v>0</v>
      </c>
      <c r="N670" s="95">
        <v>0</v>
      </c>
      <c r="O670" s="95">
        <v>0</v>
      </c>
      <c r="P670" s="95">
        <v>0</v>
      </c>
      <c r="Q670" s="95">
        <v>0</v>
      </c>
      <c r="R670" s="95">
        <v>207558</v>
      </c>
      <c r="S670" s="95">
        <v>0</v>
      </c>
      <c r="T670" s="95">
        <v>43639</v>
      </c>
      <c r="U670" s="95">
        <v>0</v>
      </c>
      <c r="V670" s="95">
        <v>0</v>
      </c>
      <c r="W670" s="95">
        <v>230400</v>
      </c>
      <c r="X670" s="95">
        <v>0</v>
      </c>
      <c r="Y670" s="95">
        <v>61000</v>
      </c>
      <c r="Z670" s="95">
        <v>0</v>
      </c>
      <c r="AA670" s="95">
        <v>0</v>
      </c>
      <c r="AB670" s="95">
        <v>0</v>
      </c>
      <c r="AC670" s="95">
        <v>0</v>
      </c>
      <c r="AD670" s="95">
        <v>108000</v>
      </c>
      <c r="AE670" s="95">
        <v>0</v>
      </c>
      <c r="AF670" s="95">
        <v>0</v>
      </c>
      <c r="AG670" s="95">
        <v>0</v>
      </c>
      <c r="AH670" s="95">
        <v>0</v>
      </c>
      <c r="AI670" s="95">
        <v>0</v>
      </c>
      <c r="AJ670" s="95">
        <v>0</v>
      </c>
      <c r="AK670" s="95">
        <v>925232</v>
      </c>
      <c r="AL670" s="95">
        <v>0</v>
      </c>
      <c r="AM670" s="95">
        <v>77040</v>
      </c>
      <c r="AN670" s="95">
        <v>0</v>
      </c>
      <c r="AO670" s="95">
        <v>0</v>
      </c>
      <c r="AP670" s="95">
        <v>0</v>
      </c>
      <c r="AQ670" s="95">
        <v>0</v>
      </c>
      <c r="AR670" s="95">
        <v>0</v>
      </c>
      <c r="AS670" s="95">
        <v>0</v>
      </c>
      <c r="AT670" s="95">
        <v>0</v>
      </c>
      <c r="AU670" s="95">
        <v>0</v>
      </c>
      <c r="AV670" s="95">
        <v>0</v>
      </c>
      <c r="AW670" s="95">
        <v>0</v>
      </c>
      <c r="AX670" s="95">
        <v>0</v>
      </c>
      <c r="AY670" s="95">
        <v>0</v>
      </c>
      <c r="AZ670" s="95">
        <v>77040</v>
      </c>
      <c r="BA670" s="95">
        <v>0</v>
      </c>
      <c r="BB670" s="95">
        <v>77040</v>
      </c>
      <c r="BC670" s="95">
        <v>294100</v>
      </c>
      <c r="BD670" s="95">
        <v>243100</v>
      </c>
      <c r="BE670" s="95">
        <v>0</v>
      </c>
      <c r="BF670" s="95">
        <v>0</v>
      </c>
      <c r="BG670" s="95">
        <v>0</v>
      </c>
      <c r="BH670" s="95">
        <v>0</v>
      </c>
      <c r="BI670" s="95">
        <v>0</v>
      </c>
      <c r="BJ670" s="95">
        <v>0</v>
      </c>
      <c r="BK670" s="95">
        <v>0</v>
      </c>
      <c r="BL670" s="95">
        <v>0</v>
      </c>
      <c r="BM670" s="95">
        <v>121700</v>
      </c>
      <c r="BN670" s="95">
        <v>123830</v>
      </c>
      <c r="BO670" s="95">
        <v>199385.24</v>
      </c>
      <c r="BP670" s="95">
        <v>72420</v>
      </c>
      <c r="BQ670" s="95">
        <v>0</v>
      </c>
      <c r="BR670" s="95">
        <v>820600</v>
      </c>
      <c r="BS670" s="95">
        <v>28500</v>
      </c>
      <c r="BT670" s="95">
        <v>0</v>
      </c>
      <c r="BU670" s="95">
        <v>334400</v>
      </c>
      <c r="BV670" s="95">
        <v>0</v>
      </c>
      <c r="BW670" s="95">
        <v>0</v>
      </c>
      <c r="BX670" s="95">
        <v>0</v>
      </c>
      <c r="BY670" s="95">
        <v>0</v>
      </c>
      <c r="BZ670" s="95">
        <v>0</v>
      </c>
      <c r="CA670" s="95">
        <v>0</v>
      </c>
      <c r="CB670" s="95">
        <v>0</v>
      </c>
      <c r="CC670" s="95">
        <v>0</v>
      </c>
      <c r="CD670" s="95">
        <v>0</v>
      </c>
      <c r="CE670" s="95">
        <v>0</v>
      </c>
      <c r="CF670" s="95">
        <v>0</v>
      </c>
      <c r="CG670" s="95">
        <v>0</v>
      </c>
      <c r="CH670" s="95">
        <v>0</v>
      </c>
      <c r="CI670" s="95">
        <v>0</v>
      </c>
      <c r="CJ670" s="95">
        <v>0</v>
      </c>
      <c r="CK670" s="95">
        <v>0</v>
      </c>
      <c r="CL670" s="95">
        <v>0</v>
      </c>
      <c r="CM670" s="87" t="s">
        <v>2057</v>
      </c>
      <c r="CN670" s="87" t="s">
        <v>709</v>
      </c>
      <c r="CO670" s="87" t="s">
        <v>1437</v>
      </c>
      <c r="CP670" s="87" t="s">
        <v>2259</v>
      </c>
      <c r="CQ670" s="87" t="s">
        <v>1442</v>
      </c>
      <c r="CR670" s="87" t="s">
        <v>2421</v>
      </c>
      <c r="CS670" s="87">
        <v>21</v>
      </c>
      <c r="CT670" s="87" t="s">
        <v>1440</v>
      </c>
      <c r="CV670" s="87" t="s">
        <v>2196</v>
      </c>
      <c r="CY670" s="87">
        <v>270</v>
      </c>
    </row>
    <row r="671" spans="1:103" ht="13.2" customHeight="1" x14ac:dyDescent="0.25">
      <c r="A671" s="93" t="s">
        <v>2058</v>
      </c>
      <c r="B671" s="94" t="s">
        <v>710</v>
      </c>
      <c r="C671" s="95">
        <v>0</v>
      </c>
      <c r="D671" s="95">
        <v>197799.2</v>
      </c>
      <c r="E671" s="95">
        <v>0</v>
      </c>
      <c r="F671" s="95">
        <v>0</v>
      </c>
      <c r="G671" s="95">
        <v>0</v>
      </c>
      <c r="H671" s="95">
        <v>0</v>
      </c>
      <c r="I671" s="95">
        <v>0</v>
      </c>
      <c r="J671" s="95">
        <v>0</v>
      </c>
      <c r="K671" s="95">
        <v>0</v>
      </c>
      <c r="L671" s="95">
        <v>0</v>
      </c>
      <c r="M671" s="95">
        <v>0</v>
      </c>
      <c r="N671" s="95">
        <v>0</v>
      </c>
      <c r="O671" s="95">
        <v>0</v>
      </c>
      <c r="P671" s="95">
        <v>0</v>
      </c>
      <c r="Q671" s="95">
        <v>0</v>
      </c>
      <c r="R671" s="95">
        <v>0</v>
      </c>
      <c r="S671" s="95">
        <v>0</v>
      </c>
      <c r="T671" s="95">
        <v>0</v>
      </c>
      <c r="U671" s="95">
        <v>0</v>
      </c>
      <c r="V671" s="95">
        <v>0</v>
      </c>
      <c r="W671" s="95">
        <v>252049.45</v>
      </c>
      <c r="X671" s="95">
        <v>0</v>
      </c>
      <c r="Y671" s="95">
        <v>0</v>
      </c>
      <c r="Z671" s="95">
        <v>0</v>
      </c>
      <c r="AA671" s="95">
        <v>0</v>
      </c>
      <c r="AB671" s="95">
        <v>0</v>
      </c>
      <c r="AC671" s="95">
        <v>0</v>
      </c>
      <c r="AD671" s="95">
        <v>0</v>
      </c>
      <c r="AE671" s="95">
        <v>0</v>
      </c>
      <c r="AF671" s="95">
        <v>75924</v>
      </c>
      <c r="AG671" s="95">
        <v>0</v>
      </c>
      <c r="AH671" s="95">
        <v>0</v>
      </c>
      <c r="AI671" s="95">
        <v>0</v>
      </c>
      <c r="AJ671" s="95">
        <v>0</v>
      </c>
      <c r="AK671" s="95">
        <v>2063576.79</v>
      </c>
      <c r="AL671" s="95">
        <v>0</v>
      </c>
      <c r="AM671" s="95">
        <v>0</v>
      </c>
      <c r="AN671" s="95">
        <v>0</v>
      </c>
      <c r="AO671" s="95">
        <v>0</v>
      </c>
      <c r="AP671" s="95">
        <v>0</v>
      </c>
      <c r="AQ671" s="95">
        <v>0</v>
      </c>
      <c r="AR671" s="95">
        <v>0</v>
      </c>
      <c r="AS671" s="95">
        <v>0</v>
      </c>
      <c r="AT671" s="95">
        <v>0</v>
      </c>
      <c r="AU671" s="95">
        <v>0</v>
      </c>
      <c r="AV671" s="95">
        <v>0</v>
      </c>
      <c r="AW671" s="95">
        <v>0</v>
      </c>
      <c r="AX671" s="95">
        <v>0</v>
      </c>
      <c r="AY671" s="95">
        <v>0</v>
      </c>
      <c r="AZ671" s="95">
        <v>0</v>
      </c>
      <c r="BA671" s="95">
        <v>0</v>
      </c>
      <c r="BB671" s="95">
        <v>0</v>
      </c>
      <c r="BC671" s="95">
        <v>988568</v>
      </c>
      <c r="BD671" s="95">
        <v>0</v>
      </c>
      <c r="BE671" s="95">
        <v>0</v>
      </c>
      <c r="BF671" s="95">
        <v>0</v>
      </c>
      <c r="BG671" s="95">
        <v>0</v>
      </c>
      <c r="BH671" s="95">
        <v>0</v>
      </c>
      <c r="BI671" s="95">
        <v>0</v>
      </c>
      <c r="BJ671" s="95">
        <v>0</v>
      </c>
      <c r="BK671" s="95">
        <v>0</v>
      </c>
      <c r="BL671" s="95">
        <v>0</v>
      </c>
      <c r="BM671" s="95">
        <v>0</v>
      </c>
      <c r="BN671" s="95">
        <v>0</v>
      </c>
      <c r="BO671" s="95">
        <v>317124</v>
      </c>
      <c r="BP671" s="95">
        <v>0</v>
      </c>
      <c r="BQ671" s="95">
        <v>0</v>
      </c>
      <c r="BR671" s="121">
        <v>1192701.6000000001</v>
      </c>
      <c r="BS671" s="121">
        <v>0</v>
      </c>
      <c r="BT671" s="95">
        <v>0</v>
      </c>
      <c r="BU671" s="121">
        <v>0</v>
      </c>
      <c r="BV671" s="95">
        <v>0</v>
      </c>
      <c r="BW671" s="95">
        <v>0</v>
      </c>
      <c r="BX671" s="121">
        <v>0</v>
      </c>
      <c r="BY671" s="121">
        <v>0</v>
      </c>
      <c r="BZ671" s="121">
        <v>0</v>
      </c>
      <c r="CA671" s="121">
        <v>0</v>
      </c>
      <c r="CB671" s="121">
        <v>0</v>
      </c>
      <c r="CC671" s="121">
        <v>0</v>
      </c>
      <c r="CD671" s="121">
        <v>0</v>
      </c>
      <c r="CE671" s="121">
        <v>0</v>
      </c>
      <c r="CF671" s="121">
        <v>0</v>
      </c>
      <c r="CG671" s="121">
        <v>0</v>
      </c>
      <c r="CH671" s="95">
        <v>19228.099999999999</v>
      </c>
      <c r="CI671" s="121">
        <v>0</v>
      </c>
      <c r="CJ671" s="121">
        <v>0</v>
      </c>
      <c r="CK671" s="95">
        <v>0</v>
      </c>
      <c r="CL671" s="121">
        <v>0</v>
      </c>
      <c r="CM671" s="87" t="s">
        <v>2058</v>
      </c>
      <c r="CN671" s="87" t="s">
        <v>710</v>
      </c>
      <c r="CO671" s="87" t="s">
        <v>1437</v>
      </c>
      <c r="CP671" s="87" t="s">
        <v>2259</v>
      </c>
      <c r="CQ671" s="87" t="s">
        <v>1442</v>
      </c>
      <c r="CR671" s="87" t="s">
        <v>2421</v>
      </c>
      <c r="CS671" s="87">
        <v>21</v>
      </c>
      <c r="CT671" s="87" t="s">
        <v>1440</v>
      </c>
      <c r="CV671" s="87" t="s">
        <v>2196</v>
      </c>
      <c r="CY671" s="87">
        <v>271</v>
      </c>
    </row>
    <row r="672" spans="1:103" ht="13.2" customHeight="1" x14ac:dyDescent="0.25">
      <c r="A672" s="93" t="s">
        <v>2059</v>
      </c>
      <c r="B672" s="94" t="s">
        <v>711</v>
      </c>
      <c r="C672" s="95">
        <v>40750</v>
      </c>
      <c r="D672" s="95">
        <v>78234.600000000006</v>
      </c>
      <c r="E672" s="95">
        <v>62347.29</v>
      </c>
      <c r="F672" s="95">
        <v>51862</v>
      </c>
      <c r="G672" s="95">
        <v>26220</v>
      </c>
      <c r="H672" s="95">
        <v>0</v>
      </c>
      <c r="I672" s="95">
        <v>56460</v>
      </c>
      <c r="J672" s="95">
        <v>95416</v>
      </c>
      <c r="K672" s="95">
        <v>48819.6</v>
      </c>
      <c r="L672" s="95">
        <v>48475.1</v>
      </c>
      <c r="M672" s="95">
        <v>231856</v>
      </c>
      <c r="N672" s="95">
        <v>12644.1</v>
      </c>
      <c r="O672" s="95">
        <v>504437.88</v>
      </c>
      <c r="P672" s="95">
        <v>56777.94</v>
      </c>
      <c r="Q672" s="95">
        <v>38160.480000000003</v>
      </c>
      <c r="R672" s="95">
        <v>0</v>
      </c>
      <c r="S672" s="95">
        <v>46688.480000000003</v>
      </c>
      <c r="T672" s="95">
        <v>34344.720000000001</v>
      </c>
      <c r="U672" s="95">
        <v>28166.32</v>
      </c>
      <c r="V672" s="95">
        <v>10271.56</v>
      </c>
      <c r="W672" s="95">
        <v>542406.76</v>
      </c>
      <c r="X672" s="95">
        <v>57977</v>
      </c>
      <c r="Y672" s="95">
        <v>185692</v>
      </c>
      <c r="Z672" s="95">
        <v>127140</v>
      </c>
      <c r="AA672" s="95">
        <v>26990</v>
      </c>
      <c r="AB672" s="95">
        <v>44964</v>
      </c>
      <c r="AC672" s="95">
        <v>16480</v>
      </c>
      <c r="AD672" s="95">
        <v>225742</v>
      </c>
      <c r="AE672" s="95">
        <v>35398</v>
      </c>
      <c r="AF672" s="95">
        <v>48696</v>
      </c>
      <c r="AG672" s="95">
        <v>67375.360000000001</v>
      </c>
      <c r="AH672" s="95">
        <v>93473.64</v>
      </c>
      <c r="AI672" s="95">
        <v>62635.82</v>
      </c>
      <c r="AJ672" s="95">
        <v>29238</v>
      </c>
      <c r="AK672" s="95">
        <v>496194.56</v>
      </c>
      <c r="AL672" s="95">
        <v>39410.5</v>
      </c>
      <c r="AM672" s="95">
        <v>35285.379999999997</v>
      </c>
      <c r="AN672" s="95">
        <v>82896.11</v>
      </c>
      <c r="AO672" s="95">
        <v>69042.820000000007</v>
      </c>
      <c r="AP672" s="95">
        <v>48333.34</v>
      </c>
      <c r="AQ672" s="95">
        <v>12671.98</v>
      </c>
      <c r="AR672" s="95">
        <v>132323.5</v>
      </c>
      <c r="AS672" s="95">
        <v>43607.85</v>
      </c>
      <c r="AT672" s="95">
        <v>67183</v>
      </c>
      <c r="AU672" s="95">
        <v>92052</v>
      </c>
      <c r="AV672" s="95">
        <v>29227</v>
      </c>
      <c r="AW672" s="95">
        <v>28050</v>
      </c>
      <c r="AX672" s="95">
        <v>42719.68</v>
      </c>
      <c r="AY672" s="95">
        <v>27104</v>
      </c>
      <c r="AZ672" s="95">
        <v>29659</v>
      </c>
      <c r="BA672" s="95">
        <v>287364.11</v>
      </c>
      <c r="BB672" s="95">
        <v>28600</v>
      </c>
      <c r="BC672" s="95">
        <v>430284.6</v>
      </c>
      <c r="BD672" s="95">
        <v>161225.46</v>
      </c>
      <c r="BE672" s="95">
        <v>22776.26</v>
      </c>
      <c r="BF672" s="95">
        <v>32297.200000000001</v>
      </c>
      <c r="BG672" s="95">
        <v>786875</v>
      </c>
      <c r="BH672" s="95">
        <v>21366.48</v>
      </c>
      <c r="BI672" s="95">
        <v>0</v>
      </c>
      <c r="BJ672" s="95">
        <v>24083.1</v>
      </c>
      <c r="BK672" s="95">
        <v>33816.379999999997</v>
      </c>
      <c r="BL672" s="95">
        <v>254144.6</v>
      </c>
      <c r="BM672" s="95">
        <v>94668</v>
      </c>
      <c r="BN672" s="95">
        <v>100770</v>
      </c>
      <c r="BO672" s="95">
        <v>0</v>
      </c>
      <c r="BP672" s="95">
        <v>75491</v>
      </c>
      <c r="BQ672" s="95">
        <v>68136</v>
      </c>
      <c r="BR672" s="121">
        <v>1968623.25</v>
      </c>
      <c r="BS672" s="95">
        <v>67652</v>
      </c>
      <c r="BT672" s="95">
        <v>3200</v>
      </c>
      <c r="BU672" s="95">
        <v>0</v>
      </c>
      <c r="BV672" s="95">
        <v>2561</v>
      </c>
      <c r="BW672" s="95">
        <v>85891</v>
      </c>
      <c r="BX672" s="95">
        <v>212358</v>
      </c>
      <c r="BY672" s="95">
        <v>27391</v>
      </c>
      <c r="BZ672" s="95">
        <v>30823</v>
      </c>
      <c r="CA672" s="95">
        <v>42471</v>
      </c>
      <c r="CB672" s="95">
        <v>223691</v>
      </c>
      <c r="CC672" s="95">
        <v>232774</v>
      </c>
      <c r="CD672" s="95">
        <v>60619</v>
      </c>
      <c r="CE672" s="95">
        <v>80080</v>
      </c>
      <c r="CF672" s="95">
        <v>19383</v>
      </c>
      <c r="CG672" s="121">
        <v>33891</v>
      </c>
      <c r="CH672" s="95">
        <v>29506</v>
      </c>
      <c r="CI672" s="95">
        <v>23138</v>
      </c>
      <c r="CJ672" s="95">
        <v>121940</v>
      </c>
      <c r="CK672" s="95">
        <v>38272</v>
      </c>
      <c r="CL672" s="95">
        <v>20254</v>
      </c>
      <c r="CM672" s="87" t="s">
        <v>2059</v>
      </c>
      <c r="CN672" s="87" t="s">
        <v>711</v>
      </c>
      <c r="CO672" s="87" t="s">
        <v>1437</v>
      </c>
      <c r="CP672" s="87" t="s">
        <v>2259</v>
      </c>
      <c r="CQ672" s="87" t="s">
        <v>1442</v>
      </c>
      <c r="CR672" s="87" t="s">
        <v>2421</v>
      </c>
      <c r="CS672" s="87">
        <v>21</v>
      </c>
      <c r="CT672" s="87" t="s">
        <v>1440</v>
      </c>
      <c r="CV672" s="87" t="s">
        <v>2196</v>
      </c>
      <c r="CY672" s="87">
        <v>272</v>
      </c>
    </row>
    <row r="673" spans="1:103" ht="13.2" customHeight="1" x14ac:dyDescent="0.25">
      <c r="A673" s="93" t="s">
        <v>2060</v>
      </c>
      <c r="B673" s="94" t="s">
        <v>712</v>
      </c>
      <c r="C673" s="95">
        <v>154350</v>
      </c>
      <c r="D673" s="95">
        <v>0</v>
      </c>
      <c r="E673" s="95">
        <v>0</v>
      </c>
      <c r="F673" s="95">
        <v>0</v>
      </c>
      <c r="G673" s="95">
        <v>0</v>
      </c>
      <c r="H673" s="95">
        <v>48220</v>
      </c>
      <c r="I673" s="95">
        <v>0</v>
      </c>
      <c r="J673" s="95">
        <v>6795145</v>
      </c>
      <c r="K673" s="95">
        <v>105859.34</v>
      </c>
      <c r="L673" s="95">
        <v>23360</v>
      </c>
      <c r="M673" s="95">
        <v>0</v>
      </c>
      <c r="N673" s="95">
        <v>0</v>
      </c>
      <c r="O673" s="95">
        <v>3724225</v>
      </c>
      <c r="P673" s="95">
        <v>0</v>
      </c>
      <c r="Q673" s="95">
        <v>0</v>
      </c>
      <c r="R673" s="95">
        <v>0</v>
      </c>
      <c r="S673" s="95">
        <v>0</v>
      </c>
      <c r="T673" s="95">
        <v>0</v>
      </c>
      <c r="U673" s="95">
        <v>0</v>
      </c>
      <c r="V673" s="95">
        <v>0</v>
      </c>
      <c r="W673" s="95">
        <v>5832958.6200000001</v>
      </c>
      <c r="X673" s="95">
        <v>0</v>
      </c>
      <c r="Y673" s="95">
        <v>0</v>
      </c>
      <c r="Z673" s="95">
        <v>0</v>
      </c>
      <c r="AA673" s="95">
        <v>0</v>
      </c>
      <c r="AB673" s="95">
        <v>0</v>
      </c>
      <c r="AC673" s="95">
        <v>0</v>
      </c>
      <c r="AD673" s="95">
        <v>1208790</v>
      </c>
      <c r="AE673" s="95">
        <v>106300</v>
      </c>
      <c r="AF673" s="95">
        <v>0</v>
      </c>
      <c r="AG673" s="95">
        <v>0</v>
      </c>
      <c r="AH673" s="95">
        <v>0</v>
      </c>
      <c r="AI673" s="95">
        <v>0</v>
      </c>
      <c r="AJ673" s="95">
        <v>0</v>
      </c>
      <c r="AK673" s="95">
        <v>22711964.699999999</v>
      </c>
      <c r="AL673" s="95">
        <v>0</v>
      </c>
      <c r="AM673" s="95">
        <v>0</v>
      </c>
      <c r="AN673" s="95">
        <v>0</v>
      </c>
      <c r="AO673" s="95">
        <v>0</v>
      </c>
      <c r="AP673" s="95">
        <v>0</v>
      </c>
      <c r="AQ673" s="95">
        <v>0</v>
      </c>
      <c r="AR673" s="95">
        <v>6994023.3700000001</v>
      </c>
      <c r="AS673" s="95">
        <v>113881</v>
      </c>
      <c r="AT673" s="95">
        <v>0</v>
      </c>
      <c r="AU673" s="95">
        <v>0</v>
      </c>
      <c r="AV673" s="95">
        <v>0</v>
      </c>
      <c r="AW673" s="95">
        <v>0</v>
      </c>
      <c r="AX673" s="95">
        <v>0</v>
      </c>
      <c r="AY673" s="95">
        <v>0</v>
      </c>
      <c r="AZ673" s="95">
        <v>0</v>
      </c>
      <c r="BA673" s="95">
        <v>0</v>
      </c>
      <c r="BB673" s="95">
        <v>0</v>
      </c>
      <c r="BC673" s="95">
        <v>292620</v>
      </c>
      <c r="BD673" s="95">
        <v>0</v>
      </c>
      <c r="BE673" s="95">
        <v>0</v>
      </c>
      <c r="BF673" s="95">
        <v>0</v>
      </c>
      <c r="BG673" s="95">
        <v>360000</v>
      </c>
      <c r="BH673" s="95">
        <v>0</v>
      </c>
      <c r="BI673" s="95">
        <v>0</v>
      </c>
      <c r="BJ673" s="95">
        <v>0</v>
      </c>
      <c r="BK673" s="95">
        <v>0</v>
      </c>
      <c r="BL673" s="95">
        <v>892600</v>
      </c>
      <c r="BM673" s="95">
        <v>0</v>
      </c>
      <c r="BN673" s="95">
        <v>0</v>
      </c>
      <c r="BO673" s="95">
        <v>0</v>
      </c>
      <c r="BP673" s="95">
        <v>0</v>
      </c>
      <c r="BQ673" s="95">
        <v>0</v>
      </c>
      <c r="BR673" s="95">
        <v>8845840.0299999993</v>
      </c>
      <c r="BS673" s="95">
        <v>0</v>
      </c>
      <c r="BT673" s="95">
        <v>46300</v>
      </c>
      <c r="BU673" s="95">
        <v>8945425</v>
      </c>
      <c r="BV673" s="95">
        <v>0</v>
      </c>
      <c r="BW673" s="95">
        <v>0</v>
      </c>
      <c r="BX673" s="95">
        <v>2911300</v>
      </c>
      <c r="BY673" s="95">
        <v>0</v>
      </c>
      <c r="BZ673" s="95">
        <v>0</v>
      </c>
      <c r="CA673" s="95">
        <v>0</v>
      </c>
      <c r="CB673" s="95">
        <v>0</v>
      </c>
      <c r="CC673" s="95">
        <v>4444636</v>
      </c>
      <c r="CD673" s="95">
        <v>0</v>
      </c>
      <c r="CE673" s="95">
        <v>3532685</v>
      </c>
      <c r="CF673" s="95">
        <v>114000</v>
      </c>
      <c r="CG673" s="95">
        <v>0</v>
      </c>
      <c r="CH673" s="95">
        <v>0</v>
      </c>
      <c r="CI673" s="95">
        <v>0</v>
      </c>
      <c r="CJ673" s="95">
        <v>3393032.4</v>
      </c>
      <c r="CK673" s="95">
        <v>0</v>
      </c>
      <c r="CL673" s="95">
        <v>0</v>
      </c>
      <c r="CM673" s="87" t="s">
        <v>2060</v>
      </c>
      <c r="CN673" s="87" t="s">
        <v>712</v>
      </c>
      <c r="CO673" s="87" t="s">
        <v>1437</v>
      </c>
      <c r="CP673" s="87" t="s">
        <v>2259</v>
      </c>
      <c r="CQ673" s="87" t="s">
        <v>1443</v>
      </c>
      <c r="CR673" s="87" t="s">
        <v>2422</v>
      </c>
      <c r="CS673" s="87">
        <v>23</v>
      </c>
      <c r="CT673" s="87" t="s">
        <v>1438</v>
      </c>
      <c r="CV673" s="87" t="s">
        <v>2196</v>
      </c>
      <c r="CY673" s="87">
        <v>273</v>
      </c>
    </row>
    <row r="674" spans="1:103" ht="13.2" customHeight="1" x14ac:dyDescent="0.25">
      <c r="A674" s="93" t="s">
        <v>2061</v>
      </c>
      <c r="B674" s="94" t="s">
        <v>713</v>
      </c>
      <c r="C674" s="95">
        <v>464923</v>
      </c>
      <c r="D674" s="95">
        <v>1569994.56</v>
      </c>
      <c r="E674" s="95">
        <v>178665</v>
      </c>
      <c r="F674" s="95">
        <v>27390</v>
      </c>
      <c r="G674" s="95">
        <v>185435</v>
      </c>
      <c r="H674" s="95">
        <v>522965.37</v>
      </c>
      <c r="I674" s="95">
        <v>89306.34</v>
      </c>
      <c r="J674" s="95">
        <v>1196307.6399999999</v>
      </c>
      <c r="K674" s="95">
        <v>122823</v>
      </c>
      <c r="L674" s="95">
        <v>523803.91</v>
      </c>
      <c r="M674" s="95">
        <v>6244367.3499999996</v>
      </c>
      <c r="N674" s="95">
        <v>121089.75</v>
      </c>
      <c r="O674" s="95">
        <v>2513821</v>
      </c>
      <c r="P674" s="95">
        <v>796320.2</v>
      </c>
      <c r="Q674" s="95">
        <v>1068358.26</v>
      </c>
      <c r="R674" s="95">
        <v>1609143.5</v>
      </c>
      <c r="S674" s="95">
        <v>607805.5</v>
      </c>
      <c r="T674" s="95">
        <v>2136027.86</v>
      </c>
      <c r="U674" s="95">
        <v>2983546.56</v>
      </c>
      <c r="V674" s="95">
        <v>726443.92</v>
      </c>
      <c r="W674" s="95">
        <v>1082993.68</v>
      </c>
      <c r="X674" s="95">
        <v>487098.2</v>
      </c>
      <c r="Y674" s="95">
        <v>825853.4</v>
      </c>
      <c r="Z674" s="95">
        <v>273326.71000000002</v>
      </c>
      <c r="AA674" s="95">
        <v>420320</v>
      </c>
      <c r="AB674" s="95">
        <v>146871.5</v>
      </c>
      <c r="AC674" s="95">
        <v>55120</v>
      </c>
      <c r="AD674" s="95">
        <v>731796.8</v>
      </c>
      <c r="AE674" s="95">
        <v>8615.5</v>
      </c>
      <c r="AF674" s="95">
        <v>1602062</v>
      </c>
      <c r="AG674" s="95">
        <v>37814.5</v>
      </c>
      <c r="AH674" s="95">
        <v>254377</v>
      </c>
      <c r="AI674" s="95">
        <v>87396.95</v>
      </c>
      <c r="AJ674" s="95">
        <v>655828</v>
      </c>
      <c r="AK674" s="95">
        <v>1096540.8999999999</v>
      </c>
      <c r="AL674" s="95">
        <v>432480.8</v>
      </c>
      <c r="AM674" s="95">
        <v>75082.58</v>
      </c>
      <c r="AN674" s="95">
        <v>579438.6</v>
      </c>
      <c r="AO674" s="95">
        <v>2444599</v>
      </c>
      <c r="AP674" s="95">
        <v>355063.5</v>
      </c>
      <c r="AQ674" s="95">
        <v>43582.54</v>
      </c>
      <c r="AR674" s="95">
        <v>14118851.16</v>
      </c>
      <c r="AS674" s="95">
        <v>352847</v>
      </c>
      <c r="AT674" s="95">
        <v>420519.5</v>
      </c>
      <c r="AU674" s="95">
        <v>1510259.8</v>
      </c>
      <c r="AV674" s="95">
        <v>477065</v>
      </c>
      <c r="AW674" s="95">
        <v>11620</v>
      </c>
      <c r="AX674" s="95">
        <v>37052.6</v>
      </c>
      <c r="AY674" s="95">
        <v>413267.5</v>
      </c>
      <c r="AZ674" s="95">
        <v>540431.39</v>
      </c>
      <c r="BA674" s="95">
        <v>12827073.9</v>
      </c>
      <c r="BB674" s="95">
        <v>88850</v>
      </c>
      <c r="BC674" s="95">
        <v>2609524.5299999998</v>
      </c>
      <c r="BD674" s="95">
        <v>241615</v>
      </c>
      <c r="BE674" s="95">
        <v>82485</v>
      </c>
      <c r="BF674" s="95">
        <v>456342.42</v>
      </c>
      <c r="BG674" s="95">
        <v>5466754.29</v>
      </c>
      <c r="BH674" s="95">
        <v>79725.600000000006</v>
      </c>
      <c r="BI674" s="95">
        <v>290061.94</v>
      </c>
      <c r="BJ674" s="95">
        <v>214514.87</v>
      </c>
      <c r="BK674" s="95">
        <v>612255</v>
      </c>
      <c r="BL674" s="95">
        <v>8042236</v>
      </c>
      <c r="BM674" s="95">
        <v>1423110</v>
      </c>
      <c r="BN674" s="95">
        <v>589938.31000000006</v>
      </c>
      <c r="BO674" s="95">
        <v>1734774.12</v>
      </c>
      <c r="BP674" s="95">
        <v>691295</v>
      </c>
      <c r="BQ674" s="95">
        <v>389950</v>
      </c>
      <c r="BR674" s="121">
        <v>7455475.7999999998</v>
      </c>
      <c r="BS674" s="95">
        <v>936967.07</v>
      </c>
      <c r="BT674" s="95">
        <v>299395.07</v>
      </c>
      <c r="BU674" s="95">
        <v>321329</v>
      </c>
      <c r="BV674" s="95">
        <v>142877.42000000001</v>
      </c>
      <c r="BW674" s="95">
        <v>581317.5</v>
      </c>
      <c r="BX674" s="95">
        <v>3346207.66</v>
      </c>
      <c r="BY674" s="95">
        <v>21755</v>
      </c>
      <c r="BZ674" s="95">
        <v>80392.399999999994</v>
      </c>
      <c r="CA674" s="95">
        <v>397310</v>
      </c>
      <c r="CB674" s="95">
        <v>1318012.5</v>
      </c>
      <c r="CC674" s="121">
        <v>33497.839999999997</v>
      </c>
      <c r="CD674" s="95">
        <v>343546</v>
      </c>
      <c r="CE674" s="95">
        <v>1069531.25</v>
      </c>
      <c r="CF674" s="95">
        <v>386898.22</v>
      </c>
      <c r="CG674" s="95">
        <v>576074.5</v>
      </c>
      <c r="CH674" s="95">
        <v>105388.5</v>
      </c>
      <c r="CI674" s="95">
        <v>299169.5</v>
      </c>
      <c r="CJ674" s="95">
        <v>2468267.4300000002</v>
      </c>
      <c r="CK674" s="95">
        <v>1224151.3</v>
      </c>
      <c r="CL674" s="95">
        <v>429541.58</v>
      </c>
      <c r="CM674" s="87" t="s">
        <v>2061</v>
      </c>
      <c r="CN674" s="87" t="s">
        <v>713</v>
      </c>
      <c r="CO674" s="87" t="s">
        <v>1437</v>
      </c>
      <c r="CP674" s="87" t="s">
        <v>2259</v>
      </c>
      <c r="CQ674" s="87" t="s">
        <v>1442</v>
      </c>
      <c r="CR674" s="87" t="s">
        <v>2421</v>
      </c>
      <c r="CS674" s="87">
        <v>21</v>
      </c>
      <c r="CT674" s="87" t="s">
        <v>1440</v>
      </c>
      <c r="CV674" s="87" t="s">
        <v>2196</v>
      </c>
      <c r="CY674" s="87">
        <v>274</v>
      </c>
    </row>
    <row r="675" spans="1:103" ht="13.2" customHeight="1" x14ac:dyDescent="0.25">
      <c r="A675" s="93" t="s">
        <v>2062</v>
      </c>
      <c r="B675" s="94" t="s">
        <v>714</v>
      </c>
      <c r="C675" s="95">
        <v>3425040</v>
      </c>
      <c r="D675" s="95">
        <v>336270</v>
      </c>
      <c r="E675" s="95">
        <v>240926.7</v>
      </c>
      <c r="F675" s="95">
        <v>197463</v>
      </c>
      <c r="G675" s="95">
        <v>45210</v>
      </c>
      <c r="H675" s="95">
        <v>117397</v>
      </c>
      <c r="I675" s="95">
        <v>433227.6</v>
      </c>
      <c r="J675" s="95">
        <v>722020</v>
      </c>
      <c r="K675" s="95">
        <v>465420</v>
      </c>
      <c r="L675" s="95">
        <v>283883</v>
      </c>
      <c r="M675" s="95">
        <v>1218350</v>
      </c>
      <c r="N675" s="95">
        <v>88883.5</v>
      </c>
      <c r="O675" s="95">
        <v>3818740</v>
      </c>
      <c r="P675" s="95">
        <v>390860</v>
      </c>
      <c r="Q675" s="95">
        <v>305290</v>
      </c>
      <c r="R675" s="95">
        <v>1075268</v>
      </c>
      <c r="S675" s="95">
        <v>365026</v>
      </c>
      <c r="T675" s="95">
        <v>503333</v>
      </c>
      <c r="U675" s="95">
        <v>169874.5</v>
      </c>
      <c r="V675" s="95">
        <v>312553</v>
      </c>
      <c r="W675" s="95">
        <v>6148168.4500000002</v>
      </c>
      <c r="X675" s="95">
        <v>142004.5</v>
      </c>
      <c r="Y675" s="95">
        <v>99086.5</v>
      </c>
      <c r="Z675" s="95">
        <v>339705</v>
      </c>
      <c r="AA675" s="95">
        <v>105605</v>
      </c>
      <c r="AB675" s="95">
        <v>29205</v>
      </c>
      <c r="AC675" s="95">
        <v>0</v>
      </c>
      <c r="AD675" s="95">
        <v>583293.80000000005</v>
      </c>
      <c r="AE675" s="95">
        <v>61032.5</v>
      </c>
      <c r="AF675" s="95">
        <v>31376.75</v>
      </c>
      <c r="AG675" s="95">
        <v>295268.8</v>
      </c>
      <c r="AH675" s="95">
        <v>2685286.5</v>
      </c>
      <c r="AI675" s="95">
        <v>271485</v>
      </c>
      <c r="AJ675" s="95">
        <v>147913.70000000001</v>
      </c>
      <c r="AK675" s="95">
        <v>7572017</v>
      </c>
      <c r="AL675" s="95">
        <v>342163.1</v>
      </c>
      <c r="AM675" s="95">
        <v>192494</v>
      </c>
      <c r="AN675" s="95">
        <v>801026.7</v>
      </c>
      <c r="AO675" s="95">
        <v>1037145</v>
      </c>
      <c r="AP675" s="95">
        <v>615990</v>
      </c>
      <c r="AQ675" s="95">
        <v>49735</v>
      </c>
      <c r="AR675" s="95">
        <v>915537.5</v>
      </c>
      <c r="AS675" s="95">
        <v>635976.1</v>
      </c>
      <c r="AT675" s="95">
        <v>2074296</v>
      </c>
      <c r="AU675" s="95">
        <v>533023.5</v>
      </c>
      <c r="AV675" s="95">
        <v>187265.4</v>
      </c>
      <c r="AW675" s="95">
        <v>354320</v>
      </c>
      <c r="AX675" s="95">
        <v>294647</v>
      </c>
      <c r="AY675" s="95">
        <v>404925</v>
      </c>
      <c r="AZ675" s="95">
        <v>209845</v>
      </c>
      <c r="BA675" s="95">
        <v>785835</v>
      </c>
      <c r="BB675" s="95">
        <v>287340.2</v>
      </c>
      <c r="BC675" s="95">
        <v>4468062.5</v>
      </c>
      <c r="BD675" s="95">
        <v>1555264</v>
      </c>
      <c r="BE675" s="95">
        <v>173011.5</v>
      </c>
      <c r="BF675" s="95">
        <v>0</v>
      </c>
      <c r="BG675" s="95">
        <v>2214665</v>
      </c>
      <c r="BH675" s="95">
        <v>156549</v>
      </c>
      <c r="BI675" s="95">
        <v>149149</v>
      </c>
      <c r="BJ675" s="95">
        <v>303129</v>
      </c>
      <c r="BK675" s="95">
        <v>260155</v>
      </c>
      <c r="BL675" s="95">
        <v>371131.75</v>
      </c>
      <c r="BM675" s="95">
        <v>799823</v>
      </c>
      <c r="BN675" s="95">
        <v>645054.69999999995</v>
      </c>
      <c r="BO675" s="95">
        <v>1441250</v>
      </c>
      <c r="BP675" s="95">
        <v>605291</v>
      </c>
      <c r="BQ675" s="95">
        <v>194553</v>
      </c>
      <c r="BR675" s="95">
        <v>8470302.0800000001</v>
      </c>
      <c r="BS675" s="95">
        <v>681272.1</v>
      </c>
      <c r="BT675" s="95">
        <v>280485</v>
      </c>
      <c r="BU675" s="95">
        <v>1266982.2</v>
      </c>
      <c r="BV675" s="95">
        <v>215435</v>
      </c>
      <c r="BW675" s="121">
        <v>390275</v>
      </c>
      <c r="BX675" s="121">
        <v>549635</v>
      </c>
      <c r="BY675" s="95">
        <v>321135</v>
      </c>
      <c r="BZ675" s="121">
        <v>227696.95</v>
      </c>
      <c r="CA675" s="95">
        <v>370650</v>
      </c>
      <c r="CB675" s="95">
        <v>496495</v>
      </c>
      <c r="CC675" s="95">
        <v>1348805.7</v>
      </c>
      <c r="CD675" s="95">
        <v>253126.5</v>
      </c>
      <c r="CE675" s="121">
        <v>2449069.34</v>
      </c>
      <c r="CF675" s="121">
        <v>133255</v>
      </c>
      <c r="CG675" s="95">
        <v>42789</v>
      </c>
      <c r="CH675" s="95">
        <v>72319</v>
      </c>
      <c r="CI675" s="95">
        <v>59721</v>
      </c>
      <c r="CJ675" s="95">
        <v>708985</v>
      </c>
      <c r="CK675" s="121">
        <v>124780.44</v>
      </c>
      <c r="CL675" s="95">
        <v>87431.5</v>
      </c>
      <c r="CM675" s="87" t="s">
        <v>2062</v>
      </c>
      <c r="CN675" s="87" t="s">
        <v>714</v>
      </c>
      <c r="CO675" s="87" t="s">
        <v>1437</v>
      </c>
      <c r="CP675" s="87" t="s">
        <v>2259</v>
      </c>
      <c r="CQ675" s="87" t="s">
        <v>1443</v>
      </c>
      <c r="CR675" s="87" t="s">
        <v>2422</v>
      </c>
      <c r="CS675" s="87">
        <v>23</v>
      </c>
      <c r="CT675" s="87" t="s">
        <v>1438</v>
      </c>
      <c r="CV675" s="87" t="s">
        <v>2196</v>
      </c>
      <c r="CY675" s="87">
        <v>275</v>
      </c>
    </row>
    <row r="676" spans="1:103" ht="13.2" customHeight="1" x14ac:dyDescent="0.25">
      <c r="A676" s="93" t="s">
        <v>2063</v>
      </c>
      <c r="B676" s="94" t="s">
        <v>715</v>
      </c>
      <c r="C676" s="95">
        <v>814450</v>
      </c>
      <c r="D676" s="95">
        <v>0</v>
      </c>
      <c r="E676" s="95">
        <v>24550</v>
      </c>
      <c r="F676" s="95">
        <v>5425</v>
      </c>
      <c r="G676" s="95">
        <v>23615</v>
      </c>
      <c r="H676" s="95">
        <v>212015</v>
      </c>
      <c r="I676" s="95">
        <v>348070</v>
      </c>
      <c r="J676" s="95">
        <v>843300</v>
      </c>
      <c r="K676" s="95">
        <v>35000</v>
      </c>
      <c r="L676" s="95">
        <v>14000</v>
      </c>
      <c r="M676" s="95">
        <v>1202282</v>
      </c>
      <c r="N676" s="95">
        <v>12390.65</v>
      </c>
      <c r="O676" s="95">
        <v>3364258</v>
      </c>
      <c r="P676" s="95">
        <v>465170</v>
      </c>
      <c r="Q676" s="95">
        <v>1131398</v>
      </c>
      <c r="R676" s="95">
        <v>1176700</v>
      </c>
      <c r="S676" s="95">
        <v>336350</v>
      </c>
      <c r="T676" s="95">
        <v>290995</v>
      </c>
      <c r="U676" s="95">
        <v>152707.5</v>
      </c>
      <c r="V676" s="95">
        <v>337959</v>
      </c>
      <c r="W676" s="95">
        <v>18589308</v>
      </c>
      <c r="X676" s="95">
        <v>0</v>
      </c>
      <c r="Y676" s="95">
        <v>0</v>
      </c>
      <c r="Z676" s="95">
        <v>0</v>
      </c>
      <c r="AA676" s="95">
        <v>0</v>
      </c>
      <c r="AB676" s="95">
        <v>0</v>
      </c>
      <c r="AC676" s="95">
        <v>0</v>
      </c>
      <c r="AD676" s="95">
        <v>1492150</v>
      </c>
      <c r="AE676" s="95">
        <v>0</v>
      </c>
      <c r="AF676" s="95">
        <v>0</v>
      </c>
      <c r="AG676" s="95">
        <v>0</v>
      </c>
      <c r="AH676" s="95">
        <v>0</v>
      </c>
      <c r="AI676" s="95">
        <v>0</v>
      </c>
      <c r="AJ676" s="95">
        <v>0</v>
      </c>
      <c r="AK676" s="95">
        <v>11329166.66</v>
      </c>
      <c r="AL676" s="95">
        <v>0</v>
      </c>
      <c r="AM676" s="95">
        <v>0</v>
      </c>
      <c r="AN676" s="95">
        <v>0</v>
      </c>
      <c r="AO676" s="95">
        <v>0</v>
      </c>
      <c r="AP676" s="95">
        <v>0</v>
      </c>
      <c r="AQ676" s="95">
        <v>0</v>
      </c>
      <c r="AR676" s="95">
        <v>2957175</v>
      </c>
      <c r="AS676" s="95">
        <v>0</v>
      </c>
      <c r="AT676" s="95">
        <v>0</v>
      </c>
      <c r="AU676" s="95">
        <v>0</v>
      </c>
      <c r="AV676" s="95">
        <v>9770</v>
      </c>
      <c r="AW676" s="95">
        <v>0</v>
      </c>
      <c r="AX676" s="95">
        <v>0</v>
      </c>
      <c r="AY676" s="95">
        <v>33310</v>
      </c>
      <c r="AZ676" s="95">
        <v>0</v>
      </c>
      <c r="BA676" s="95">
        <v>1590480</v>
      </c>
      <c r="BB676" s="95">
        <v>0</v>
      </c>
      <c r="BC676" s="95">
        <v>2295100</v>
      </c>
      <c r="BD676" s="95">
        <v>1641920</v>
      </c>
      <c r="BE676" s="95">
        <v>48150</v>
      </c>
      <c r="BF676" s="95">
        <v>0</v>
      </c>
      <c r="BG676" s="95">
        <v>2504480</v>
      </c>
      <c r="BH676" s="95">
        <v>0</v>
      </c>
      <c r="BI676" s="95">
        <v>45450</v>
      </c>
      <c r="BJ676" s="95">
        <v>0</v>
      </c>
      <c r="BK676" s="95">
        <v>0</v>
      </c>
      <c r="BL676" s="95">
        <v>1692994.2</v>
      </c>
      <c r="BM676" s="95">
        <v>234100</v>
      </c>
      <c r="BN676" s="95">
        <v>0</v>
      </c>
      <c r="BO676" s="95">
        <v>164520</v>
      </c>
      <c r="BP676" s="95">
        <v>109110</v>
      </c>
      <c r="BQ676" s="95">
        <v>0</v>
      </c>
      <c r="BR676" s="95">
        <v>6717395</v>
      </c>
      <c r="BS676" s="95">
        <v>0</v>
      </c>
      <c r="BT676" s="95">
        <v>0</v>
      </c>
      <c r="BU676" s="95">
        <v>2492800</v>
      </c>
      <c r="BV676" s="95">
        <v>0</v>
      </c>
      <c r="BW676" s="95">
        <v>0</v>
      </c>
      <c r="BX676" s="95">
        <v>2383780</v>
      </c>
      <c r="BY676" s="95">
        <v>0</v>
      </c>
      <c r="BZ676" s="95">
        <v>0</v>
      </c>
      <c r="CA676" s="95">
        <v>0</v>
      </c>
      <c r="CB676" s="95">
        <v>0</v>
      </c>
      <c r="CC676" s="95">
        <v>2436525</v>
      </c>
      <c r="CD676" s="95">
        <v>1200</v>
      </c>
      <c r="CE676" s="95">
        <v>1247000</v>
      </c>
      <c r="CF676" s="95">
        <v>0</v>
      </c>
      <c r="CG676" s="95">
        <v>0</v>
      </c>
      <c r="CH676" s="95">
        <v>0</v>
      </c>
      <c r="CI676" s="95">
        <v>0</v>
      </c>
      <c r="CJ676" s="95">
        <v>1321720</v>
      </c>
      <c r="CK676" s="95">
        <v>0</v>
      </c>
      <c r="CL676" s="95">
        <v>0</v>
      </c>
      <c r="CM676" s="87" t="s">
        <v>2063</v>
      </c>
      <c r="CN676" s="87" t="s">
        <v>715</v>
      </c>
      <c r="CO676" s="87" t="s">
        <v>1437</v>
      </c>
      <c r="CP676" s="87" t="s">
        <v>2259</v>
      </c>
      <c r="CQ676" s="87" t="s">
        <v>1443</v>
      </c>
      <c r="CR676" s="87" t="s">
        <v>2422</v>
      </c>
      <c r="CS676" s="87">
        <v>23</v>
      </c>
      <c r="CT676" s="87" t="s">
        <v>1438</v>
      </c>
      <c r="CV676" s="87" t="s">
        <v>2196</v>
      </c>
      <c r="CY676" s="87">
        <v>276</v>
      </c>
    </row>
    <row r="677" spans="1:103" ht="13.2" customHeight="1" x14ac:dyDescent="0.25">
      <c r="A677" s="93" t="s">
        <v>2064</v>
      </c>
      <c r="B677" s="94" t="s">
        <v>716</v>
      </c>
      <c r="C677" s="95">
        <v>0</v>
      </c>
      <c r="D677" s="95">
        <v>0</v>
      </c>
      <c r="E677" s="95">
        <v>0</v>
      </c>
      <c r="F677" s="95">
        <v>0</v>
      </c>
      <c r="G677" s="95">
        <v>0</v>
      </c>
      <c r="H677" s="95">
        <v>0</v>
      </c>
      <c r="I677" s="95">
        <v>0</v>
      </c>
      <c r="J677" s="95">
        <v>0</v>
      </c>
      <c r="K677" s="95">
        <v>0</v>
      </c>
      <c r="L677" s="95">
        <v>0</v>
      </c>
      <c r="M677" s="95">
        <v>0</v>
      </c>
      <c r="N677" s="95">
        <v>0</v>
      </c>
      <c r="O677" s="95">
        <v>0</v>
      </c>
      <c r="P677" s="95">
        <v>0</v>
      </c>
      <c r="Q677" s="95">
        <v>0</v>
      </c>
      <c r="R677" s="95">
        <v>0</v>
      </c>
      <c r="S677" s="95">
        <v>0</v>
      </c>
      <c r="T677" s="95">
        <v>0</v>
      </c>
      <c r="U677" s="95">
        <v>0</v>
      </c>
      <c r="V677" s="95">
        <v>0</v>
      </c>
      <c r="W677" s="95">
        <v>0</v>
      </c>
      <c r="X677" s="95">
        <v>0</v>
      </c>
      <c r="Y677" s="95">
        <v>0</v>
      </c>
      <c r="Z677" s="95">
        <v>0</v>
      </c>
      <c r="AA677" s="95">
        <v>0</v>
      </c>
      <c r="AB677" s="95">
        <v>0</v>
      </c>
      <c r="AC677" s="95">
        <v>0</v>
      </c>
      <c r="AD677" s="95">
        <v>0</v>
      </c>
      <c r="AE677" s="95">
        <v>0</v>
      </c>
      <c r="AF677" s="95">
        <v>0</v>
      </c>
      <c r="AG677" s="95">
        <v>0</v>
      </c>
      <c r="AH677" s="95">
        <v>0</v>
      </c>
      <c r="AI677" s="95">
        <v>0</v>
      </c>
      <c r="AJ677" s="95">
        <v>0</v>
      </c>
      <c r="AK677" s="95">
        <v>0</v>
      </c>
      <c r="AL677" s="95">
        <v>0</v>
      </c>
      <c r="AM677" s="95">
        <v>0</v>
      </c>
      <c r="AN677" s="95">
        <v>0</v>
      </c>
      <c r="AO677" s="95">
        <v>0</v>
      </c>
      <c r="AP677" s="95">
        <v>0</v>
      </c>
      <c r="AQ677" s="95">
        <v>0</v>
      </c>
      <c r="AR677" s="95">
        <v>0</v>
      </c>
      <c r="AS677" s="95">
        <v>0</v>
      </c>
      <c r="AT677" s="95">
        <v>0</v>
      </c>
      <c r="AU677" s="95">
        <v>0</v>
      </c>
      <c r="AV677" s="95">
        <v>0</v>
      </c>
      <c r="AW677" s="95">
        <v>6</v>
      </c>
      <c r="AX677" s="95">
        <v>0</v>
      </c>
      <c r="AY677" s="95">
        <v>0</v>
      </c>
      <c r="AZ677" s="95">
        <v>0</v>
      </c>
      <c r="BA677" s="95">
        <v>0</v>
      </c>
      <c r="BB677" s="95">
        <v>0</v>
      </c>
      <c r="BC677" s="95">
        <v>6</v>
      </c>
      <c r="BD677" s="95">
        <v>0</v>
      </c>
      <c r="BE677" s="95">
        <v>0</v>
      </c>
      <c r="BF677" s="95">
        <v>0</v>
      </c>
      <c r="BG677" s="95">
        <v>0</v>
      </c>
      <c r="BH677" s="95">
        <v>0</v>
      </c>
      <c r="BI677" s="95">
        <v>0</v>
      </c>
      <c r="BJ677" s="95">
        <v>0</v>
      </c>
      <c r="BK677" s="95">
        <v>0</v>
      </c>
      <c r="BL677" s="95">
        <v>0</v>
      </c>
      <c r="BM677" s="95">
        <v>0</v>
      </c>
      <c r="BN677" s="95">
        <v>0</v>
      </c>
      <c r="BO677" s="95">
        <v>0</v>
      </c>
      <c r="BP677" s="95">
        <v>0</v>
      </c>
      <c r="BQ677" s="95">
        <v>0</v>
      </c>
      <c r="BR677" s="95">
        <v>0</v>
      </c>
      <c r="BS677" s="95">
        <v>0</v>
      </c>
      <c r="BT677" s="95">
        <v>0</v>
      </c>
      <c r="BU677" s="95">
        <v>0</v>
      </c>
      <c r="BV677" s="95">
        <v>0</v>
      </c>
      <c r="BW677" s="95">
        <v>0</v>
      </c>
      <c r="BX677" s="95">
        <v>0</v>
      </c>
      <c r="BY677" s="95">
        <v>2000</v>
      </c>
      <c r="BZ677" s="95">
        <v>0</v>
      </c>
      <c r="CA677" s="95">
        <v>0</v>
      </c>
      <c r="CB677" s="95">
        <v>0</v>
      </c>
      <c r="CC677" s="95">
        <v>0</v>
      </c>
      <c r="CD677" s="95">
        <v>0</v>
      </c>
      <c r="CE677" s="95">
        <v>0</v>
      </c>
      <c r="CF677" s="95">
        <v>0</v>
      </c>
      <c r="CG677" s="95">
        <v>0</v>
      </c>
      <c r="CH677" s="95">
        <v>0</v>
      </c>
      <c r="CI677" s="95">
        <v>0</v>
      </c>
      <c r="CJ677" s="95">
        <v>0</v>
      </c>
      <c r="CK677" s="95">
        <v>5.45</v>
      </c>
      <c r="CL677" s="95">
        <v>0</v>
      </c>
      <c r="CM677" s="87" t="s">
        <v>2064</v>
      </c>
      <c r="CN677" s="87" t="s">
        <v>716</v>
      </c>
      <c r="CO677" s="87" t="s">
        <v>1437</v>
      </c>
      <c r="CP677" s="87" t="s">
        <v>2259</v>
      </c>
      <c r="CQ677" s="87" t="s">
        <v>1436</v>
      </c>
      <c r="CR677" s="87" t="s">
        <v>2417</v>
      </c>
      <c r="CS677" s="87">
        <v>21</v>
      </c>
      <c r="CT677" s="87" t="s">
        <v>1442</v>
      </c>
      <c r="CV677" s="87" t="s">
        <v>2196</v>
      </c>
      <c r="CY677" s="87">
        <v>277</v>
      </c>
    </row>
    <row r="678" spans="1:103" ht="13.2" customHeight="1" x14ac:dyDescent="0.25">
      <c r="A678" s="93" t="s">
        <v>2065</v>
      </c>
      <c r="B678" s="94" t="s">
        <v>717</v>
      </c>
      <c r="C678" s="95">
        <v>132</v>
      </c>
      <c r="D678" s="95">
        <v>18</v>
      </c>
      <c r="E678" s="95">
        <v>30</v>
      </c>
      <c r="F678" s="95">
        <v>12</v>
      </c>
      <c r="G678" s="95">
        <v>6</v>
      </c>
      <c r="H678" s="95">
        <v>396.27</v>
      </c>
      <c r="I678" s="95">
        <v>18</v>
      </c>
      <c r="J678" s="95">
        <v>196</v>
      </c>
      <c r="K678" s="95">
        <v>12</v>
      </c>
      <c r="L678" s="95">
        <v>18</v>
      </c>
      <c r="M678" s="95">
        <v>42</v>
      </c>
      <c r="N678" s="95">
        <v>18</v>
      </c>
      <c r="O678" s="95">
        <v>48</v>
      </c>
      <c r="P678" s="95">
        <v>12</v>
      </c>
      <c r="Q678" s="95">
        <v>24</v>
      </c>
      <c r="R678" s="95">
        <v>30</v>
      </c>
      <c r="S678" s="95">
        <v>18</v>
      </c>
      <c r="T678" s="95">
        <v>12</v>
      </c>
      <c r="U678" s="95">
        <v>24</v>
      </c>
      <c r="V678" s="95">
        <v>12</v>
      </c>
      <c r="W678" s="95">
        <v>629</v>
      </c>
      <c r="X678" s="95">
        <v>163</v>
      </c>
      <c r="Y678" s="95">
        <v>24</v>
      </c>
      <c r="Z678" s="95">
        <v>0</v>
      </c>
      <c r="AA678" s="95">
        <v>18</v>
      </c>
      <c r="AB678" s="95">
        <v>18</v>
      </c>
      <c r="AC678" s="95">
        <v>0</v>
      </c>
      <c r="AD678" s="95">
        <v>574</v>
      </c>
      <c r="AE678" s="95">
        <v>18</v>
      </c>
      <c r="AF678" s="95">
        <v>18</v>
      </c>
      <c r="AG678" s="95">
        <v>18</v>
      </c>
      <c r="AH678" s="95">
        <v>54</v>
      </c>
      <c r="AI678" s="95">
        <v>18</v>
      </c>
      <c r="AJ678" s="95">
        <v>18</v>
      </c>
      <c r="AK678" s="95">
        <v>18894.330000000002</v>
      </c>
      <c r="AL678" s="95">
        <v>24</v>
      </c>
      <c r="AM678" s="95">
        <v>24</v>
      </c>
      <c r="AN678" s="95">
        <v>33</v>
      </c>
      <c r="AO678" s="95">
        <v>24</v>
      </c>
      <c r="AP678" s="95">
        <v>12</v>
      </c>
      <c r="AQ678" s="95">
        <v>24</v>
      </c>
      <c r="AR678" s="95">
        <v>42</v>
      </c>
      <c r="AS678" s="95">
        <v>18</v>
      </c>
      <c r="AT678" s="95">
        <v>420.28</v>
      </c>
      <c r="AU678" s="95">
        <v>169</v>
      </c>
      <c r="AV678" s="95">
        <v>18</v>
      </c>
      <c r="AW678" s="95">
        <v>72</v>
      </c>
      <c r="AX678" s="95">
        <v>12</v>
      </c>
      <c r="AY678" s="95">
        <v>18</v>
      </c>
      <c r="AZ678" s="95">
        <v>24</v>
      </c>
      <c r="BA678" s="95">
        <v>48</v>
      </c>
      <c r="BB678" s="95">
        <v>30</v>
      </c>
      <c r="BC678" s="95">
        <v>6382.29</v>
      </c>
      <c r="BD678" s="95">
        <v>36</v>
      </c>
      <c r="BE678" s="95">
        <v>0</v>
      </c>
      <c r="BF678" s="95">
        <v>36</v>
      </c>
      <c r="BG678" s="95">
        <v>8953.1299999999992</v>
      </c>
      <c r="BH678" s="95">
        <v>42</v>
      </c>
      <c r="BI678" s="95">
        <v>24</v>
      </c>
      <c r="BJ678" s="95">
        <v>36</v>
      </c>
      <c r="BK678" s="95">
        <v>0</v>
      </c>
      <c r="BL678" s="95">
        <v>194</v>
      </c>
      <c r="BM678" s="95">
        <v>42</v>
      </c>
      <c r="BN678" s="95">
        <v>66</v>
      </c>
      <c r="BO678" s="95">
        <v>54</v>
      </c>
      <c r="BP678" s="95">
        <v>66</v>
      </c>
      <c r="BQ678" s="95">
        <v>78</v>
      </c>
      <c r="BR678" s="95">
        <v>188.09</v>
      </c>
      <c r="BS678" s="95">
        <v>24</v>
      </c>
      <c r="BT678" s="95">
        <v>18</v>
      </c>
      <c r="BU678" s="95">
        <v>2078</v>
      </c>
      <c r="BV678" s="95">
        <v>0</v>
      </c>
      <c r="BW678" s="95">
        <v>18</v>
      </c>
      <c r="BX678" s="95">
        <v>516.96</v>
      </c>
      <c r="BY678" s="95">
        <v>18</v>
      </c>
      <c r="BZ678" s="95">
        <v>18</v>
      </c>
      <c r="CA678" s="95">
        <v>24</v>
      </c>
      <c r="CB678" s="95">
        <v>0</v>
      </c>
      <c r="CC678" s="95">
        <v>42</v>
      </c>
      <c r="CD678" s="95">
        <v>24</v>
      </c>
      <c r="CE678" s="95">
        <v>861</v>
      </c>
      <c r="CF678" s="95">
        <v>18</v>
      </c>
      <c r="CG678" s="95">
        <v>18</v>
      </c>
      <c r="CH678" s="95">
        <v>30</v>
      </c>
      <c r="CI678" s="95">
        <v>18</v>
      </c>
      <c r="CJ678" s="95">
        <v>114</v>
      </c>
      <c r="CK678" s="95">
        <v>24</v>
      </c>
      <c r="CL678" s="95">
        <v>6</v>
      </c>
      <c r="CM678" s="87" t="s">
        <v>2065</v>
      </c>
      <c r="CN678" s="87" t="s">
        <v>717</v>
      </c>
      <c r="CO678" s="87" t="s">
        <v>1437</v>
      </c>
      <c r="CP678" s="87" t="s">
        <v>2259</v>
      </c>
      <c r="CQ678" s="87" t="s">
        <v>1436</v>
      </c>
      <c r="CR678" s="87" t="s">
        <v>2417</v>
      </c>
      <c r="CS678" s="87">
        <v>21</v>
      </c>
      <c r="CT678" s="87" t="s">
        <v>1442</v>
      </c>
      <c r="CV678" s="87" t="s">
        <v>2196</v>
      </c>
      <c r="CY678" s="87">
        <v>278</v>
      </c>
    </row>
    <row r="679" spans="1:103" s="119" customFormat="1" ht="13.2" customHeight="1" x14ac:dyDescent="0.25">
      <c r="A679" s="104" t="s">
        <v>2066</v>
      </c>
      <c r="B679" s="117" t="s">
        <v>718</v>
      </c>
      <c r="C679" s="118">
        <v>6315031.5499999998</v>
      </c>
      <c r="D679" s="118">
        <v>839466.53</v>
      </c>
      <c r="E679" s="118">
        <v>738974.22</v>
      </c>
      <c r="F679" s="118">
        <v>446469.97</v>
      </c>
      <c r="G679" s="118">
        <v>369243.01</v>
      </c>
      <c r="H679" s="118">
        <v>665975.85</v>
      </c>
      <c r="I679" s="118">
        <v>696147.67</v>
      </c>
      <c r="J679" s="118">
        <v>1031847.97</v>
      </c>
      <c r="K679" s="118">
        <v>551313.98</v>
      </c>
      <c r="L679" s="118">
        <v>986172.64</v>
      </c>
      <c r="M679" s="118">
        <v>1536443.5</v>
      </c>
      <c r="N679" s="118">
        <v>262307.21000000002</v>
      </c>
      <c r="O679" s="118">
        <v>4783699.1100000003</v>
      </c>
      <c r="P679" s="118">
        <v>673167.89</v>
      </c>
      <c r="Q679" s="118">
        <v>782466.81</v>
      </c>
      <c r="R679" s="118">
        <v>1365196.78</v>
      </c>
      <c r="S679" s="118">
        <v>612006.05000000005</v>
      </c>
      <c r="T679" s="118">
        <v>430611.28</v>
      </c>
      <c r="U679" s="118">
        <v>682949.82</v>
      </c>
      <c r="V679" s="118">
        <v>384522.41</v>
      </c>
      <c r="W679" s="118">
        <v>5085875.41</v>
      </c>
      <c r="X679" s="118">
        <v>511760.37</v>
      </c>
      <c r="Y679" s="118">
        <v>929465.2</v>
      </c>
      <c r="Z679" s="118">
        <v>905101.19</v>
      </c>
      <c r="AA679" s="118">
        <v>203857.1</v>
      </c>
      <c r="AB679" s="118">
        <v>297526.71999999997</v>
      </c>
      <c r="AC679" s="118">
        <v>401759.31</v>
      </c>
      <c r="AD679" s="118">
        <v>1579625.68</v>
      </c>
      <c r="AE679" s="118">
        <v>575104.53</v>
      </c>
      <c r="AF679" s="118">
        <v>443322.35</v>
      </c>
      <c r="AG679" s="118">
        <v>734784.29</v>
      </c>
      <c r="AH679" s="118">
        <v>584522</v>
      </c>
      <c r="AI679" s="118">
        <v>488792.09</v>
      </c>
      <c r="AJ679" s="118">
        <v>336058</v>
      </c>
      <c r="AK679" s="118">
        <v>12374071.630000001</v>
      </c>
      <c r="AL679" s="118">
        <v>572506.64</v>
      </c>
      <c r="AM679" s="118">
        <v>470329.17</v>
      </c>
      <c r="AN679" s="118">
        <v>1030078.06</v>
      </c>
      <c r="AO679" s="118">
        <v>1067952.1499999999</v>
      </c>
      <c r="AP679" s="118">
        <v>793981.84</v>
      </c>
      <c r="AQ679" s="118">
        <v>288560.32</v>
      </c>
      <c r="AR679" s="118">
        <v>2498202.8199999998</v>
      </c>
      <c r="AS679" s="118">
        <v>647328.94999999995</v>
      </c>
      <c r="AT679" s="118">
        <v>1049455.71</v>
      </c>
      <c r="AU679" s="118">
        <v>1226346.69</v>
      </c>
      <c r="AV679" s="118">
        <v>520287.96</v>
      </c>
      <c r="AW679" s="118">
        <v>296991.71000000002</v>
      </c>
      <c r="AX679" s="118">
        <v>609415.69999999995</v>
      </c>
      <c r="AY679" s="118">
        <v>550918</v>
      </c>
      <c r="AZ679" s="118">
        <v>591441.91</v>
      </c>
      <c r="BA679" s="118">
        <v>3607146.98</v>
      </c>
      <c r="BB679" s="118">
        <v>581830.98</v>
      </c>
      <c r="BC679" s="118">
        <v>5903402.0300000003</v>
      </c>
      <c r="BD679" s="118">
        <v>1464636.88</v>
      </c>
      <c r="BE679" s="118">
        <v>405060.3</v>
      </c>
      <c r="BF679" s="118">
        <v>613465.53</v>
      </c>
      <c r="BG679" s="118">
        <v>3196806.5</v>
      </c>
      <c r="BH679" s="118">
        <v>422065.39</v>
      </c>
      <c r="BI679" s="118">
        <v>121082.2</v>
      </c>
      <c r="BJ679" s="118">
        <v>423068.11</v>
      </c>
      <c r="BK679" s="118">
        <v>635918.17000000004</v>
      </c>
      <c r="BL679" s="118">
        <v>6808571.6699999999</v>
      </c>
      <c r="BM679" s="118">
        <v>1256039.8799999999</v>
      </c>
      <c r="BN679" s="118">
        <v>632949.07999999996</v>
      </c>
      <c r="BO679" s="118">
        <v>997438.03</v>
      </c>
      <c r="BP679" s="118">
        <v>710918.01</v>
      </c>
      <c r="BQ679" s="118">
        <v>631198.30000000005</v>
      </c>
      <c r="BR679" s="118">
        <v>20123995.48</v>
      </c>
      <c r="BS679" s="118">
        <v>1143705.95</v>
      </c>
      <c r="BT679" s="118">
        <v>756187.01</v>
      </c>
      <c r="BU679" s="118">
        <v>4068094.2</v>
      </c>
      <c r="BV679" s="118">
        <v>247181.97</v>
      </c>
      <c r="BW679" s="118">
        <v>649462</v>
      </c>
      <c r="BX679" s="118">
        <v>1918942.32</v>
      </c>
      <c r="BY679" s="118">
        <v>536126.98</v>
      </c>
      <c r="BZ679" s="118">
        <v>448261.67</v>
      </c>
      <c r="CA679" s="118">
        <v>625201.86</v>
      </c>
      <c r="CB679" s="118">
        <v>883554.25</v>
      </c>
      <c r="CC679" s="118">
        <v>1563883.27</v>
      </c>
      <c r="CD679" s="118">
        <v>934416.87</v>
      </c>
      <c r="CE679" s="118">
        <v>1665820.17</v>
      </c>
      <c r="CF679" s="118">
        <v>604349.76</v>
      </c>
      <c r="CG679" s="118">
        <v>598765.93999999994</v>
      </c>
      <c r="CH679" s="118">
        <v>461396.84</v>
      </c>
      <c r="CI679" s="118">
        <v>508706.11</v>
      </c>
      <c r="CJ679" s="118">
        <v>2077451.16</v>
      </c>
      <c r="CK679" s="118">
        <v>433497.31</v>
      </c>
      <c r="CL679" s="118">
        <v>398568.94</v>
      </c>
      <c r="CM679" s="119" t="s">
        <v>2066</v>
      </c>
      <c r="CN679" s="119" t="s">
        <v>718</v>
      </c>
      <c r="CO679" s="119" t="s">
        <v>1445</v>
      </c>
      <c r="CP679" s="119" t="s">
        <v>2261</v>
      </c>
      <c r="CQ679" s="119" t="s">
        <v>1444</v>
      </c>
      <c r="CR679" s="119" t="s">
        <v>2423</v>
      </c>
      <c r="CS679" s="119">
        <v>21</v>
      </c>
      <c r="CT679" s="119" t="s">
        <v>1436</v>
      </c>
      <c r="CV679" s="119" t="s">
        <v>2197</v>
      </c>
      <c r="CY679" s="119">
        <v>279</v>
      </c>
    </row>
    <row r="680" spans="1:103" s="119" customFormat="1" ht="13.2" customHeight="1" x14ac:dyDescent="0.25">
      <c r="A680" s="104" t="s">
        <v>2067</v>
      </c>
      <c r="B680" s="117" t="s">
        <v>719</v>
      </c>
      <c r="C680" s="118">
        <v>99583.82</v>
      </c>
      <c r="D680" s="118">
        <v>2123.38</v>
      </c>
      <c r="E680" s="118">
        <v>1605</v>
      </c>
      <c r="F680" s="118">
        <v>3296.21</v>
      </c>
      <c r="G680" s="118">
        <v>0</v>
      </c>
      <c r="H680" s="118">
        <v>581.4</v>
      </c>
      <c r="I680" s="118">
        <v>1898.72</v>
      </c>
      <c r="J680" s="118">
        <v>442205.31</v>
      </c>
      <c r="K680" s="118">
        <v>108975.41</v>
      </c>
      <c r="L680" s="118">
        <v>0</v>
      </c>
      <c r="M680" s="118">
        <v>13563.21</v>
      </c>
      <c r="N680" s="118">
        <v>0</v>
      </c>
      <c r="O680" s="118">
        <v>353638.42</v>
      </c>
      <c r="P680" s="118">
        <v>192074.49</v>
      </c>
      <c r="Q680" s="118">
        <v>73972.899999999994</v>
      </c>
      <c r="R680" s="118">
        <v>366</v>
      </c>
      <c r="S680" s="118">
        <v>137115.25</v>
      </c>
      <c r="T680" s="118">
        <v>1840.4</v>
      </c>
      <c r="U680" s="118">
        <v>150</v>
      </c>
      <c r="V680" s="118">
        <v>0</v>
      </c>
      <c r="W680" s="118">
        <v>1118402.07</v>
      </c>
      <c r="X680" s="118">
        <v>7892</v>
      </c>
      <c r="Y680" s="118">
        <v>7158.84</v>
      </c>
      <c r="Z680" s="118">
        <v>101631.63</v>
      </c>
      <c r="AA680" s="118">
        <v>2859.95</v>
      </c>
      <c r="AB680" s="118">
        <v>770.4</v>
      </c>
      <c r="AC680" s="118">
        <v>0</v>
      </c>
      <c r="AD680" s="118">
        <v>146311.94</v>
      </c>
      <c r="AE680" s="118">
        <v>200</v>
      </c>
      <c r="AF680" s="118">
        <v>0</v>
      </c>
      <c r="AG680" s="118">
        <v>0</v>
      </c>
      <c r="AH680" s="118">
        <v>1615.7</v>
      </c>
      <c r="AI680" s="118">
        <v>449.4</v>
      </c>
      <c r="AJ680" s="118">
        <v>0</v>
      </c>
      <c r="AK680" s="118">
        <v>1567571</v>
      </c>
      <c r="AL680" s="118">
        <v>27071.439999999999</v>
      </c>
      <c r="AM680" s="118">
        <v>0</v>
      </c>
      <c r="AN680" s="118">
        <v>132822.73000000001</v>
      </c>
      <c r="AO680" s="118">
        <v>97367.33</v>
      </c>
      <c r="AP680" s="118">
        <v>41399.19</v>
      </c>
      <c r="AQ680" s="118">
        <v>0</v>
      </c>
      <c r="AR680" s="118">
        <v>265223.08</v>
      </c>
      <c r="AS680" s="118">
        <v>215</v>
      </c>
      <c r="AT680" s="118">
        <v>267684.77</v>
      </c>
      <c r="AU680" s="118">
        <v>0</v>
      </c>
      <c r="AV680" s="118">
        <v>225</v>
      </c>
      <c r="AW680" s="118">
        <v>3145.8</v>
      </c>
      <c r="AX680" s="118">
        <v>1605</v>
      </c>
      <c r="AY680" s="118">
        <v>1198.4000000000001</v>
      </c>
      <c r="AZ680" s="118">
        <v>0</v>
      </c>
      <c r="BA680" s="118">
        <v>917001.66</v>
      </c>
      <c r="BB680" s="118">
        <v>0</v>
      </c>
      <c r="BC680" s="118">
        <v>712727.77</v>
      </c>
      <c r="BD680" s="118">
        <v>1605</v>
      </c>
      <c r="BE680" s="118">
        <v>3510.78</v>
      </c>
      <c r="BF680" s="118">
        <v>184002.81</v>
      </c>
      <c r="BG680" s="118">
        <v>356410.31</v>
      </c>
      <c r="BH680" s="118">
        <v>214</v>
      </c>
      <c r="BI680" s="118">
        <v>15031.36</v>
      </c>
      <c r="BJ680" s="118">
        <v>0</v>
      </c>
      <c r="BK680" s="118">
        <v>0</v>
      </c>
      <c r="BL680" s="118">
        <v>1024355.93</v>
      </c>
      <c r="BM680" s="118">
        <v>290406.78999999998</v>
      </c>
      <c r="BN680" s="118">
        <v>165251.39000000001</v>
      </c>
      <c r="BO680" s="118">
        <v>105320.73</v>
      </c>
      <c r="BP680" s="118">
        <v>0</v>
      </c>
      <c r="BQ680" s="118">
        <v>0</v>
      </c>
      <c r="BR680" s="118">
        <v>3046347.53</v>
      </c>
      <c r="BS680" s="118">
        <v>10528.27</v>
      </c>
      <c r="BT680" s="118">
        <v>1926</v>
      </c>
      <c r="BU680" s="118">
        <v>613328.06999999995</v>
      </c>
      <c r="BV680" s="118">
        <v>1505</v>
      </c>
      <c r="BW680" s="118">
        <v>108802.34</v>
      </c>
      <c r="BX680" s="118">
        <v>259038.6</v>
      </c>
      <c r="BY680" s="123">
        <v>674.1</v>
      </c>
      <c r="BZ680" s="118">
        <v>30067</v>
      </c>
      <c r="CA680" s="118">
        <v>770.4</v>
      </c>
      <c r="CB680" s="118">
        <v>33054.18</v>
      </c>
      <c r="CC680" s="123">
        <v>266303.64</v>
      </c>
      <c r="CD680" s="118">
        <v>206138.16</v>
      </c>
      <c r="CE680" s="118">
        <v>221807.25</v>
      </c>
      <c r="CF680" s="118">
        <v>1070</v>
      </c>
      <c r="CG680" s="118">
        <v>416</v>
      </c>
      <c r="CH680" s="118">
        <v>0</v>
      </c>
      <c r="CI680" s="118">
        <v>0</v>
      </c>
      <c r="CJ680" s="118">
        <v>335796.38</v>
      </c>
      <c r="CK680" s="118">
        <v>0</v>
      </c>
      <c r="CL680" s="118">
        <v>0</v>
      </c>
      <c r="CM680" s="119" t="s">
        <v>2067</v>
      </c>
      <c r="CN680" s="119" t="s">
        <v>719</v>
      </c>
      <c r="CO680" s="119" t="s">
        <v>1445</v>
      </c>
      <c r="CP680" s="119" t="s">
        <v>2261</v>
      </c>
      <c r="CQ680" s="119" t="s">
        <v>1444</v>
      </c>
      <c r="CR680" s="119" t="s">
        <v>2423</v>
      </c>
      <c r="CS680" s="119">
        <v>21</v>
      </c>
      <c r="CT680" s="119" t="s">
        <v>1436</v>
      </c>
      <c r="CV680" s="119" t="s">
        <v>2197</v>
      </c>
      <c r="CY680" s="119">
        <v>280</v>
      </c>
    </row>
    <row r="681" spans="1:103" ht="13.2" customHeight="1" x14ac:dyDescent="0.25">
      <c r="A681" s="93" t="s">
        <v>2068</v>
      </c>
      <c r="B681" s="94" t="s">
        <v>720</v>
      </c>
      <c r="C681" s="95">
        <v>65294.42</v>
      </c>
      <c r="D681" s="95">
        <v>15485.58</v>
      </c>
      <c r="E681" s="95">
        <v>11571.52</v>
      </c>
      <c r="F681" s="95">
        <v>14687.89</v>
      </c>
      <c r="G681" s="95">
        <v>6733.35</v>
      </c>
      <c r="H681" s="95">
        <v>30000</v>
      </c>
      <c r="I681" s="95">
        <v>3306.79</v>
      </c>
      <c r="J681" s="95">
        <v>27023.040000000001</v>
      </c>
      <c r="K681" s="95">
        <v>8940.92</v>
      </c>
      <c r="L681" s="95">
        <v>30949.65</v>
      </c>
      <c r="M681" s="95">
        <v>36661.64</v>
      </c>
      <c r="N681" s="95">
        <v>1067.8599999999999</v>
      </c>
      <c r="O681" s="95">
        <v>14528.61</v>
      </c>
      <c r="P681" s="95">
        <v>15132.13</v>
      </c>
      <c r="Q681" s="95">
        <v>17750.400000000001</v>
      </c>
      <c r="R681" s="95">
        <v>19344.099999999999</v>
      </c>
      <c r="S681" s="95">
        <v>22455.24</v>
      </c>
      <c r="T681" s="95">
        <v>33767.56</v>
      </c>
      <c r="U681" s="95">
        <v>4168.72</v>
      </c>
      <c r="V681" s="95">
        <v>4289.59</v>
      </c>
      <c r="W681" s="95">
        <v>32370.15</v>
      </c>
      <c r="X681" s="95">
        <v>15679.93</v>
      </c>
      <c r="Y681" s="95">
        <v>25595.64</v>
      </c>
      <c r="Z681" s="95">
        <v>9451.15</v>
      </c>
      <c r="AA681" s="95">
        <v>10631.77</v>
      </c>
      <c r="AB681" s="95">
        <v>19424.13</v>
      </c>
      <c r="AC681" s="95">
        <v>12249.92</v>
      </c>
      <c r="AD681" s="95">
        <v>61211.55</v>
      </c>
      <c r="AE681" s="95">
        <v>4047.81</v>
      </c>
      <c r="AF681" s="95">
        <v>16556.87</v>
      </c>
      <c r="AG681" s="95">
        <v>25747.95</v>
      </c>
      <c r="AH681" s="95">
        <v>12478.72</v>
      </c>
      <c r="AI681" s="95">
        <v>30000</v>
      </c>
      <c r="AJ681" s="95">
        <v>23415.16</v>
      </c>
      <c r="AK681" s="95">
        <v>181992.02</v>
      </c>
      <c r="AL681" s="95">
        <v>13500.52</v>
      </c>
      <c r="AM681" s="95">
        <v>12173.93</v>
      </c>
      <c r="AN681" s="95">
        <v>18156.09</v>
      </c>
      <c r="AO681" s="95">
        <v>24832.02</v>
      </c>
      <c r="AP681" s="95">
        <v>10435.709999999999</v>
      </c>
      <c r="AQ681" s="95">
        <v>2454.58</v>
      </c>
      <c r="AR681" s="95">
        <v>37403.339999999997</v>
      </c>
      <c r="AS681" s="95">
        <v>30171.599999999999</v>
      </c>
      <c r="AT681" s="95">
        <v>51713.96</v>
      </c>
      <c r="AU681" s="95">
        <v>7410.82</v>
      </c>
      <c r="AV681" s="95">
        <v>26740.33</v>
      </c>
      <c r="AW681" s="95">
        <v>19798.22</v>
      </c>
      <c r="AX681" s="95">
        <v>7209.66</v>
      </c>
      <c r="AY681" s="95">
        <v>27056.85</v>
      </c>
      <c r="AZ681" s="95">
        <v>13790.12</v>
      </c>
      <c r="BA681" s="95">
        <v>30869.06</v>
      </c>
      <c r="BB681" s="95">
        <v>13412.29</v>
      </c>
      <c r="BC681" s="95">
        <v>200818.21</v>
      </c>
      <c r="BD681" s="95">
        <v>62097.83</v>
      </c>
      <c r="BE681" s="95">
        <v>9314.7199999999993</v>
      </c>
      <c r="BF681" s="95">
        <v>22850.63</v>
      </c>
      <c r="BG681" s="95">
        <v>85716.06</v>
      </c>
      <c r="BH681" s="95">
        <v>10306.92</v>
      </c>
      <c r="BI681" s="95">
        <v>5923.66</v>
      </c>
      <c r="BJ681" s="95">
        <v>37354.160000000003</v>
      </c>
      <c r="BK681" s="95">
        <v>26229.98</v>
      </c>
      <c r="BL681" s="95">
        <v>59120.27</v>
      </c>
      <c r="BM681" s="95">
        <v>55659.14</v>
      </c>
      <c r="BN681" s="95">
        <v>16687.72</v>
      </c>
      <c r="BO681" s="95">
        <v>49872.22</v>
      </c>
      <c r="BP681" s="95">
        <v>29617.78</v>
      </c>
      <c r="BQ681" s="95">
        <v>56402.61</v>
      </c>
      <c r="BR681" s="95">
        <v>463887.4</v>
      </c>
      <c r="BS681" s="95">
        <v>8339.5499999999993</v>
      </c>
      <c r="BT681" s="95">
        <v>10000</v>
      </c>
      <c r="BU681" s="95">
        <v>70867.509999999995</v>
      </c>
      <c r="BV681" s="95">
        <v>2469.5700000000002</v>
      </c>
      <c r="BW681" s="95">
        <v>14748.89</v>
      </c>
      <c r="BX681" s="95">
        <v>39897.379999999997</v>
      </c>
      <c r="BY681" s="95">
        <v>30930.84</v>
      </c>
      <c r="BZ681" s="95">
        <v>13256.23</v>
      </c>
      <c r="CA681" s="95">
        <v>21082.33</v>
      </c>
      <c r="CB681" s="95">
        <v>37886.370000000003</v>
      </c>
      <c r="CC681" s="95">
        <v>3597.88</v>
      </c>
      <c r="CD681" s="95">
        <v>46440.34</v>
      </c>
      <c r="CE681" s="95">
        <v>38436.769999999997</v>
      </c>
      <c r="CF681" s="121">
        <v>26168.34</v>
      </c>
      <c r="CG681" s="95">
        <v>16256.62</v>
      </c>
      <c r="CH681" s="95">
        <v>18396.509999999998</v>
      </c>
      <c r="CI681" s="95">
        <v>10819.84</v>
      </c>
      <c r="CJ681" s="95">
        <v>59143.19</v>
      </c>
      <c r="CK681" s="95">
        <v>10655.49</v>
      </c>
      <c r="CL681" s="95">
        <v>14271.6</v>
      </c>
      <c r="CM681" s="87" t="s">
        <v>2068</v>
      </c>
      <c r="CN681" s="87" t="s">
        <v>720</v>
      </c>
      <c r="CO681" s="87" t="s">
        <v>1445</v>
      </c>
      <c r="CP681" s="87" t="s">
        <v>2261</v>
      </c>
      <c r="CQ681" s="87" t="s">
        <v>1444</v>
      </c>
      <c r="CR681" s="87" t="s">
        <v>2423</v>
      </c>
      <c r="CS681" s="87">
        <v>14</v>
      </c>
      <c r="CT681" s="87" t="s">
        <v>1446</v>
      </c>
      <c r="CV681" s="87" t="s">
        <v>2197</v>
      </c>
      <c r="CY681" s="87">
        <v>281</v>
      </c>
    </row>
    <row r="682" spans="1:103" ht="13.2" customHeight="1" x14ac:dyDescent="0.25">
      <c r="A682" s="93" t="s">
        <v>2069</v>
      </c>
      <c r="B682" s="94" t="s">
        <v>721</v>
      </c>
      <c r="C682" s="95">
        <v>54580.91</v>
      </c>
      <c r="D682" s="95">
        <v>64467.5</v>
      </c>
      <c r="E682" s="95">
        <v>46721.55</v>
      </c>
      <c r="F682" s="95">
        <v>10272</v>
      </c>
      <c r="G682" s="95">
        <v>11000.58</v>
      </c>
      <c r="H682" s="95">
        <v>30000</v>
      </c>
      <c r="I682" s="95">
        <v>28248</v>
      </c>
      <c r="J682" s="95">
        <v>4868.5</v>
      </c>
      <c r="K682" s="95">
        <v>32908.92</v>
      </c>
      <c r="L682" s="95">
        <v>27650.95</v>
      </c>
      <c r="M682" s="95">
        <v>81879.41</v>
      </c>
      <c r="N682" s="95">
        <v>11755.02</v>
      </c>
      <c r="O682" s="95">
        <v>50442.96</v>
      </c>
      <c r="P682" s="95">
        <v>6805.2</v>
      </c>
      <c r="Q682" s="95">
        <v>19756.490000000002</v>
      </c>
      <c r="R682" s="95">
        <v>0</v>
      </c>
      <c r="S682" s="95">
        <v>6416.79</v>
      </c>
      <c r="T682" s="95">
        <v>23721.37</v>
      </c>
      <c r="U682" s="95">
        <v>0</v>
      </c>
      <c r="V682" s="95">
        <v>5756.6</v>
      </c>
      <c r="W682" s="95">
        <v>24000</v>
      </c>
      <c r="X682" s="95">
        <v>5778</v>
      </c>
      <c r="Y682" s="95">
        <v>55094.98</v>
      </c>
      <c r="Z682" s="95">
        <v>27927</v>
      </c>
      <c r="AA682" s="95">
        <v>6997.8</v>
      </c>
      <c r="AB682" s="95">
        <v>0</v>
      </c>
      <c r="AC682" s="95">
        <v>0</v>
      </c>
      <c r="AD682" s="95">
        <v>19902</v>
      </c>
      <c r="AE682" s="95">
        <v>3786.11</v>
      </c>
      <c r="AF682" s="95">
        <v>2535.9</v>
      </c>
      <c r="AG682" s="95">
        <v>4926</v>
      </c>
      <c r="AH682" s="95">
        <v>6737.79</v>
      </c>
      <c r="AI682" s="95">
        <v>44940</v>
      </c>
      <c r="AJ682" s="95">
        <v>8346</v>
      </c>
      <c r="AK682" s="95">
        <v>125533.47</v>
      </c>
      <c r="AL682" s="95">
        <v>96167</v>
      </c>
      <c r="AM682" s="95">
        <v>35310</v>
      </c>
      <c r="AN682" s="95">
        <v>15606.4</v>
      </c>
      <c r="AO682" s="95">
        <v>6000</v>
      </c>
      <c r="AP682" s="95">
        <v>24481.18</v>
      </c>
      <c r="AQ682" s="95">
        <v>29105.9</v>
      </c>
      <c r="AR682" s="95">
        <v>46801.8</v>
      </c>
      <c r="AS682" s="95">
        <v>28569</v>
      </c>
      <c r="AT682" s="95">
        <v>0</v>
      </c>
      <c r="AU682" s="95">
        <v>63846.9</v>
      </c>
      <c r="AV682" s="95">
        <v>0</v>
      </c>
      <c r="AW682" s="95">
        <v>2247</v>
      </c>
      <c r="AX682" s="95">
        <v>21000</v>
      </c>
      <c r="AY682" s="95">
        <v>14250.69</v>
      </c>
      <c r="AZ682" s="95">
        <v>8634.9</v>
      </c>
      <c r="BA682" s="95">
        <v>41793.129999999997</v>
      </c>
      <c r="BB682" s="95">
        <v>10207.799999999999</v>
      </c>
      <c r="BC682" s="95">
        <v>38072.6</v>
      </c>
      <c r="BD682" s="95">
        <v>75560.19</v>
      </c>
      <c r="BE682" s="95">
        <v>10535.53</v>
      </c>
      <c r="BF682" s="95">
        <v>4815</v>
      </c>
      <c r="BG682" s="95">
        <v>222497.94</v>
      </c>
      <c r="BH682" s="95">
        <v>4815</v>
      </c>
      <c r="BI682" s="95">
        <v>0</v>
      </c>
      <c r="BJ682" s="95">
        <v>8025</v>
      </c>
      <c r="BK682" s="95">
        <v>10217.43</v>
      </c>
      <c r="BL682" s="95">
        <v>133621.6</v>
      </c>
      <c r="BM682" s="95">
        <v>38359.5</v>
      </c>
      <c r="BN682" s="95">
        <v>75844.009999999995</v>
      </c>
      <c r="BO682" s="95">
        <v>67506.2</v>
      </c>
      <c r="BP682" s="95">
        <v>30495</v>
      </c>
      <c r="BQ682" s="95">
        <v>0</v>
      </c>
      <c r="BR682" s="121">
        <v>269101.07</v>
      </c>
      <c r="BS682" s="95">
        <v>5815.2</v>
      </c>
      <c r="BT682" s="95">
        <v>6387.9</v>
      </c>
      <c r="BU682" s="95">
        <v>105459.13</v>
      </c>
      <c r="BV682" s="95">
        <v>30125.85</v>
      </c>
      <c r="BW682" s="95">
        <v>17622.900000000001</v>
      </c>
      <c r="BX682" s="95">
        <v>29015.19</v>
      </c>
      <c r="BY682" s="95">
        <v>13161</v>
      </c>
      <c r="BZ682" s="95">
        <v>23495.46</v>
      </c>
      <c r="CA682" s="95">
        <v>9822.6</v>
      </c>
      <c r="CB682" s="95">
        <v>0</v>
      </c>
      <c r="CC682" s="121">
        <v>20490.5</v>
      </c>
      <c r="CD682" s="95">
        <v>35310</v>
      </c>
      <c r="CE682" s="95">
        <v>26893.38</v>
      </c>
      <c r="CF682" s="95">
        <v>15087</v>
      </c>
      <c r="CG682" s="95">
        <v>3957.93</v>
      </c>
      <c r="CH682" s="95">
        <v>23529.3</v>
      </c>
      <c r="CI682" s="95">
        <v>16457.14</v>
      </c>
      <c r="CJ682" s="95">
        <v>52141.1</v>
      </c>
      <c r="CK682" s="95">
        <v>13439.2</v>
      </c>
      <c r="CL682" s="95">
        <v>14217.09</v>
      </c>
      <c r="CM682" s="87" t="s">
        <v>2069</v>
      </c>
      <c r="CN682" s="87" t="s">
        <v>721</v>
      </c>
      <c r="CO682" s="87" t="s">
        <v>1445</v>
      </c>
      <c r="CP682" s="87" t="s">
        <v>2261</v>
      </c>
      <c r="CQ682" s="87" t="s">
        <v>1444</v>
      </c>
      <c r="CR682" s="87" t="s">
        <v>2423</v>
      </c>
      <c r="CS682" s="87">
        <v>15</v>
      </c>
      <c r="CT682" s="87" t="s">
        <v>1448</v>
      </c>
      <c r="CV682" s="87" t="s">
        <v>2197</v>
      </c>
      <c r="CY682" s="87">
        <v>282</v>
      </c>
    </row>
    <row r="683" spans="1:103" ht="13.2" customHeight="1" x14ac:dyDescent="0.25">
      <c r="A683" s="93" t="s">
        <v>2070</v>
      </c>
      <c r="B683" s="94" t="s">
        <v>722</v>
      </c>
      <c r="C683" s="95">
        <v>46031</v>
      </c>
      <c r="D683" s="95">
        <v>6608</v>
      </c>
      <c r="E683" s="95">
        <v>6256</v>
      </c>
      <c r="F683" s="95">
        <v>1364</v>
      </c>
      <c r="G683" s="95">
        <v>811</v>
      </c>
      <c r="H683" s="95">
        <v>20888</v>
      </c>
      <c r="I683" s="95">
        <v>4957</v>
      </c>
      <c r="J683" s="95">
        <v>7052</v>
      </c>
      <c r="K683" s="95">
        <v>2193</v>
      </c>
      <c r="L683" s="95">
        <v>4751</v>
      </c>
      <c r="M683" s="95">
        <v>7998</v>
      </c>
      <c r="N683" s="95">
        <v>2508</v>
      </c>
      <c r="O683" s="95">
        <v>23929</v>
      </c>
      <c r="P683" s="95">
        <v>3953</v>
      </c>
      <c r="Q683" s="95">
        <v>9436</v>
      </c>
      <c r="R683" s="95">
        <v>9136</v>
      </c>
      <c r="S683" s="95">
        <v>4624</v>
      </c>
      <c r="T683" s="95">
        <v>6003</v>
      </c>
      <c r="U683" s="95">
        <v>6826</v>
      </c>
      <c r="V683" s="95">
        <v>5229</v>
      </c>
      <c r="W683" s="95">
        <v>50599</v>
      </c>
      <c r="X683" s="95">
        <v>1214</v>
      </c>
      <c r="Y683" s="95">
        <v>3552</v>
      </c>
      <c r="Z683" s="95">
        <v>11628</v>
      </c>
      <c r="AA683" s="95">
        <v>6174</v>
      </c>
      <c r="AB683" s="95">
        <v>2310</v>
      </c>
      <c r="AC683" s="95">
        <v>1460</v>
      </c>
      <c r="AD683" s="95">
        <v>4902</v>
      </c>
      <c r="AE683" s="95">
        <v>2214</v>
      </c>
      <c r="AF683" s="95">
        <v>3224</v>
      </c>
      <c r="AG683" s="95">
        <v>4058</v>
      </c>
      <c r="AH683" s="95">
        <v>12618</v>
      </c>
      <c r="AI683" s="95">
        <v>3000</v>
      </c>
      <c r="AJ683" s="95">
        <v>4750</v>
      </c>
      <c r="AK683" s="95">
        <v>83090</v>
      </c>
      <c r="AL683" s="95">
        <v>4338</v>
      </c>
      <c r="AM683" s="95">
        <v>5660</v>
      </c>
      <c r="AN683" s="95">
        <v>39795</v>
      </c>
      <c r="AO683" s="95">
        <v>15123</v>
      </c>
      <c r="AP683" s="95">
        <v>3076</v>
      </c>
      <c r="AQ683" s="95">
        <v>2755</v>
      </c>
      <c r="AR683" s="95">
        <v>10309</v>
      </c>
      <c r="AS683" s="95">
        <v>3454</v>
      </c>
      <c r="AT683" s="95">
        <v>13529</v>
      </c>
      <c r="AU683" s="95">
        <v>5498</v>
      </c>
      <c r="AV683" s="95">
        <v>0</v>
      </c>
      <c r="AW683" s="95">
        <v>1961</v>
      </c>
      <c r="AX683" s="95">
        <v>2295</v>
      </c>
      <c r="AY683" s="95">
        <v>1394</v>
      </c>
      <c r="AZ683" s="95">
        <v>0</v>
      </c>
      <c r="BA683" s="95">
        <v>33858</v>
      </c>
      <c r="BB683" s="95">
        <v>1297</v>
      </c>
      <c r="BC683" s="95">
        <v>72800</v>
      </c>
      <c r="BD683" s="95">
        <v>10532</v>
      </c>
      <c r="BE683" s="95">
        <v>6799</v>
      </c>
      <c r="BF683" s="95">
        <v>0</v>
      </c>
      <c r="BG683" s="95">
        <v>18256</v>
      </c>
      <c r="BH683" s="95">
        <v>2556</v>
      </c>
      <c r="BI683" s="95">
        <v>5734</v>
      </c>
      <c r="BJ683" s="95">
        <v>11726</v>
      </c>
      <c r="BK683" s="95">
        <v>1317</v>
      </c>
      <c r="BL683" s="95">
        <v>22214</v>
      </c>
      <c r="BM683" s="95">
        <v>5706</v>
      </c>
      <c r="BN683" s="95">
        <v>3628</v>
      </c>
      <c r="BO683" s="95">
        <v>6685</v>
      </c>
      <c r="BP683" s="95">
        <v>2593</v>
      </c>
      <c r="BQ683" s="95">
        <v>2158</v>
      </c>
      <c r="BR683" s="121">
        <v>136731.4</v>
      </c>
      <c r="BS683" s="95">
        <v>0</v>
      </c>
      <c r="BT683" s="121">
        <v>3171</v>
      </c>
      <c r="BU683" s="95">
        <v>26991</v>
      </c>
      <c r="BV683" s="95">
        <v>1852</v>
      </c>
      <c r="BW683" s="121">
        <v>1474</v>
      </c>
      <c r="BX683" s="95">
        <v>4489</v>
      </c>
      <c r="BY683" s="95">
        <v>2639</v>
      </c>
      <c r="BZ683" s="95">
        <v>1444</v>
      </c>
      <c r="CA683" s="121">
        <v>3090</v>
      </c>
      <c r="CB683" s="121">
        <v>1173</v>
      </c>
      <c r="CC683" s="121">
        <v>4460</v>
      </c>
      <c r="CD683" s="95">
        <v>4324</v>
      </c>
      <c r="CE683" s="95">
        <v>10295</v>
      </c>
      <c r="CF683" s="95">
        <v>2860</v>
      </c>
      <c r="CG683" s="95">
        <v>2604</v>
      </c>
      <c r="CH683" s="95">
        <v>0</v>
      </c>
      <c r="CI683" s="95">
        <v>474</v>
      </c>
      <c r="CJ683" s="95">
        <v>16454</v>
      </c>
      <c r="CK683" s="95">
        <v>0</v>
      </c>
      <c r="CL683" s="95">
        <v>513</v>
      </c>
      <c r="CM683" s="87" t="s">
        <v>2070</v>
      </c>
      <c r="CN683" s="87" t="s">
        <v>722</v>
      </c>
      <c r="CO683" s="87" t="s">
        <v>1445</v>
      </c>
      <c r="CP683" s="87" t="s">
        <v>2261</v>
      </c>
      <c r="CQ683" s="87" t="s">
        <v>1444</v>
      </c>
      <c r="CR683" s="87" t="s">
        <v>2423</v>
      </c>
      <c r="CS683" s="87">
        <v>15</v>
      </c>
      <c r="CT683" s="87" t="s">
        <v>1450</v>
      </c>
      <c r="CV683" s="87" t="s">
        <v>2197</v>
      </c>
      <c r="CY683" s="87">
        <v>283</v>
      </c>
    </row>
    <row r="684" spans="1:103" ht="13.2" customHeight="1" x14ac:dyDescent="0.25">
      <c r="A684" s="93" t="s">
        <v>2071</v>
      </c>
      <c r="B684" s="94" t="s">
        <v>723</v>
      </c>
      <c r="C684" s="95">
        <v>0</v>
      </c>
      <c r="D684" s="95">
        <v>40000</v>
      </c>
      <c r="E684" s="95">
        <v>0</v>
      </c>
      <c r="F684" s="95">
        <v>29100</v>
      </c>
      <c r="G684" s="95">
        <v>0</v>
      </c>
      <c r="H684" s="95">
        <v>0</v>
      </c>
      <c r="I684" s="95">
        <v>0</v>
      </c>
      <c r="J684" s="95">
        <v>0</v>
      </c>
      <c r="K684" s="95">
        <v>0</v>
      </c>
      <c r="L684" s="95">
        <v>0</v>
      </c>
      <c r="M684" s="95">
        <v>0</v>
      </c>
      <c r="N684" s="95">
        <v>0</v>
      </c>
      <c r="O684" s="95">
        <v>0</v>
      </c>
      <c r="P684" s="95">
        <v>0</v>
      </c>
      <c r="Q684" s="95">
        <v>0</v>
      </c>
      <c r="R684" s="95">
        <v>0</v>
      </c>
      <c r="S684" s="95">
        <v>0</v>
      </c>
      <c r="T684" s="95">
        <v>0</v>
      </c>
      <c r="U684" s="95">
        <v>0</v>
      </c>
      <c r="V684" s="95">
        <v>0</v>
      </c>
      <c r="W684" s="95">
        <v>0</v>
      </c>
      <c r="X684" s="95">
        <v>0</v>
      </c>
      <c r="Y684" s="95">
        <v>0</v>
      </c>
      <c r="Z684" s="95">
        <v>0</v>
      </c>
      <c r="AA684" s="95">
        <v>0</v>
      </c>
      <c r="AB684" s="95">
        <v>0</v>
      </c>
      <c r="AC684" s="95">
        <v>0</v>
      </c>
      <c r="AD684" s="95">
        <v>0</v>
      </c>
      <c r="AE684" s="95">
        <v>0</v>
      </c>
      <c r="AF684" s="95">
        <v>0</v>
      </c>
      <c r="AG684" s="95">
        <v>0</v>
      </c>
      <c r="AH684" s="95">
        <v>0</v>
      </c>
      <c r="AI684" s="95">
        <v>0</v>
      </c>
      <c r="AJ684" s="95">
        <v>0</v>
      </c>
      <c r="AK684" s="95">
        <v>0</v>
      </c>
      <c r="AL684" s="95">
        <v>0</v>
      </c>
      <c r="AM684" s="95">
        <v>0</v>
      </c>
      <c r="AN684" s="95">
        <v>0</v>
      </c>
      <c r="AO684" s="95">
        <v>0</v>
      </c>
      <c r="AP684" s="95">
        <v>0</v>
      </c>
      <c r="AQ684" s="95">
        <v>0</v>
      </c>
      <c r="AR684" s="95">
        <v>0</v>
      </c>
      <c r="AS684" s="95">
        <v>0</v>
      </c>
      <c r="AT684" s="95">
        <v>0</v>
      </c>
      <c r="AU684" s="95">
        <v>0</v>
      </c>
      <c r="AV684" s="95">
        <v>0</v>
      </c>
      <c r="AW684" s="95">
        <v>0</v>
      </c>
      <c r="AX684" s="95">
        <v>0</v>
      </c>
      <c r="AY684" s="95">
        <v>0</v>
      </c>
      <c r="AZ684" s="95">
        <v>0</v>
      </c>
      <c r="BA684" s="95">
        <v>0</v>
      </c>
      <c r="BB684" s="95">
        <v>0</v>
      </c>
      <c r="BC684" s="95">
        <v>0</v>
      </c>
      <c r="BD684" s="95">
        <v>0</v>
      </c>
      <c r="BE684" s="95">
        <v>0</v>
      </c>
      <c r="BF684" s="95">
        <v>0</v>
      </c>
      <c r="BG684" s="95">
        <v>285200</v>
      </c>
      <c r="BH684" s="95">
        <v>0</v>
      </c>
      <c r="BI684" s="95">
        <v>0</v>
      </c>
      <c r="BJ684" s="95">
        <v>0</v>
      </c>
      <c r="BK684" s="95">
        <v>0</v>
      </c>
      <c r="BL684" s="95">
        <v>0</v>
      </c>
      <c r="BM684" s="95">
        <v>0</v>
      </c>
      <c r="BN684" s="95">
        <v>0</v>
      </c>
      <c r="BO684" s="95">
        <v>0</v>
      </c>
      <c r="BP684" s="95">
        <v>0</v>
      </c>
      <c r="BQ684" s="95">
        <v>0</v>
      </c>
      <c r="BR684" s="121">
        <v>0</v>
      </c>
      <c r="BS684" s="95">
        <v>0</v>
      </c>
      <c r="BT684" s="121">
        <v>0</v>
      </c>
      <c r="BU684" s="95">
        <v>0</v>
      </c>
      <c r="BV684" s="121">
        <v>0</v>
      </c>
      <c r="BW684" s="95">
        <v>0</v>
      </c>
      <c r="BX684" s="95">
        <v>0</v>
      </c>
      <c r="BY684" s="121">
        <v>0</v>
      </c>
      <c r="BZ684" s="95">
        <v>0</v>
      </c>
      <c r="CA684" s="95">
        <v>0</v>
      </c>
      <c r="CB684" s="95">
        <v>0</v>
      </c>
      <c r="CC684" s="95">
        <v>0</v>
      </c>
      <c r="CD684" s="95">
        <v>0</v>
      </c>
      <c r="CE684" s="95">
        <v>0</v>
      </c>
      <c r="CF684" s="121">
        <v>0</v>
      </c>
      <c r="CG684" s="121">
        <v>0</v>
      </c>
      <c r="CH684" s="121">
        <v>0</v>
      </c>
      <c r="CI684" s="121">
        <v>0</v>
      </c>
      <c r="CJ684" s="121">
        <v>0</v>
      </c>
      <c r="CK684" s="95">
        <v>0</v>
      </c>
      <c r="CL684" s="121">
        <v>0</v>
      </c>
      <c r="CM684" s="87" t="s">
        <v>2071</v>
      </c>
      <c r="CN684" s="87" t="s">
        <v>723</v>
      </c>
      <c r="CO684" s="87" t="s">
        <v>1437</v>
      </c>
      <c r="CP684" s="87" t="s">
        <v>2259</v>
      </c>
      <c r="CQ684" s="87" t="s">
        <v>1436</v>
      </c>
      <c r="CR684" s="87" t="s">
        <v>2417</v>
      </c>
      <c r="CS684" s="87">
        <v>21</v>
      </c>
      <c r="CT684" s="87" t="s">
        <v>1443</v>
      </c>
      <c r="CV684" s="87" t="s">
        <v>2196</v>
      </c>
      <c r="CY684" s="87">
        <v>284</v>
      </c>
    </row>
    <row r="685" spans="1:103" ht="13.2" customHeight="1" x14ac:dyDescent="0.25">
      <c r="A685" s="93" t="s">
        <v>2072</v>
      </c>
      <c r="B685" s="94" t="s">
        <v>724</v>
      </c>
      <c r="C685" s="95">
        <v>39057.14</v>
      </c>
      <c r="D685" s="95">
        <v>0</v>
      </c>
      <c r="E685" s="95">
        <v>0</v>
      </c>
      <c r="F685" s="95">
        <v>27767.759999999998</v>
      </c>
      <c r="G685" s="95">
        <v>63135.35</v>
      </c>
      <c r="H685" s="95">
        <v>3202.41</v>
      </c>
      <c r="I685" s="95">
        <v>0</v>
      </c>
      <c r="J685" s="95">
        <v>23961.599999999999</v>
      </c>
      <c r="K685" s="95">
        <v>0</v>
      </c>
      <c r="L685" s="95">
        <v>0</v>
      </c>
      <c r="M685" s="95">
        <v>0</v>
      </c>
      <c r="N685" s="95">
        <v>0</v>
      </c>
      <c r="O685" s="95">
        <v>68457.009999999995</v>
      </c>
      <c r="P685" s="95">
        <v>18152.28</v>
      </c>
      <c r="Q685" s="95">
        <v>45288.72</v>
      </c>
      <c r="R685" s="95">
        <v>107053.21</v>
      </c>
      <c r="S685" s="95">
        <v>58479.25</v>
      </c>
      <c r="T685" s="95">
        <v>47593.74</v>
      </c>
      <c r="U685" s="95">
        <v>59309.24</v>
      </c>
      <c r="V685" s="95">
        <v>96886.36</v>
      </c>
      <c r="W685" s="95">
        <v>0</v>
      </c>
      <c r="X685" s="95">
        <v>70839.28</v>
      </c>
      <c r="Y685" s="95">
        <v>36505.019999999997</v>
      </c>
      <c r="Z685" s="95">
        <v>0</v>
      </c>
      <c r="AA685" s="95">
        <v>46680.89</v>
      </c>
      <c r="AB685" s="95">
        <v>23739.09</v>
      </c>
      <c r="AC685" s="95">
        <v>0</v>
      </c>
      <c r="AD685" s="95">
        <v>55296.53</v>
      </c>
      <c r="AE685" s="95">
        <v>36937.83</v>
      </c>
      <c r="AF685" s="95">
        <v>0</v>
      </c>
      <c r="AG685" s="95">
        <v>102141.13</v>
      </c>
      <c r="AH685" s="95">
        <v>13006.92</v>
      </c>
      <c r="AI685" s="95">
        <v>26663.85</v>
      </c>
      <c r="AJ685" s="95">
        <v>28646.35</v>
      </c>
      <c r="AK685" s="95">
        <v>0</v>
      </c>
      <c r="AL685" s="95">
        <v>33793.11</v>
      </c>
      <c r="AM685" s="95">
        <v>29106.98</v>
      </c>
      <c r="AN685" s="95">
        <v>26717.67</v>
      </c>
      <c r="AO685" s="95">
        <v>28996.36</v>
      </c>
      <c r="AP685" s="95">
        <v>35869.379999999997</v>
      </c>
      <c r="AQ685" s="95">
        <v>18546.77</v>
      </c>
      <c r="AR685" s="95">
        <v>0</v>
      </c>
      <c r="AS685" s="95">
        <v>37967.42</v>
      </c>
      <c r="AT685" s="95">
        <v>29629.01</v>
      </c>
      <c r="AU685" s="95">
        <v>50054.51</v>
      </c>
      <c r="AV685" s="95">
        <v>84145.35</v>
      </c>
      <c r="AW685" s="95">
        <v>18418.98</v>
      </c>
      <c r="AX685" s="95">
        <v>17547.240000000002</v>
      </c>
      <c r="AY685" s="95">
        <v>30963.06</v>
      </c>
      <c r="AZ685" s="95">
        <v>59732.75</v>
      </c>
      <c r="BA685" s="95">
        <v>52864.32</v>
      </c>
      <c r="BB685" s="95">
        <v>24776.07</v>
      </c>
      <c r="BC685" s="95">
        <v>3116.91</v>
      </c>
      <c r="BD685" s="95">
        <v>151633.98000000001</v>
      </c>
      <c r="BE685" s="95">
        <v>0</v>
      </c>
      <c r="BF685" s="95">
        <v>0</v>
      </c>
      <c r="BG685" s="95">
        <v>0</v>
      </c>
      <c r="BH685" s="95">
        <v>0</v>
      </c>
      <c r="BI685" s="95">
        <v>24712.720000000001</v>
      </c>
      <c r="BJ685" s="95">
        <v>100779.34</v>
      </c>
      <c r="BK685" s="95">
        <v>27442.5</v>
      </c>
      <c r="BL685" s="95">
        <v>82370.740000000005</v>
      </c>
      <c r="BM685" s="95">
        <v>99253.2</v>
      </c>
      <c r="BN685" s="95">
        <v>0</v>
      </c>
      <c r="BO685" s="95">
        <v>198984.34</v>
      </c>
      <c r="BP685" s="95">
        <v>27586.74</v>
      </c>
      <c r="BQ685" s="95">
        <v>0</v>
      </c>
      <c r="BR685" s="121">
        <v>43379.94</v>
      </c>
      <c r="BS685" s="95">
        <v>0</v>
      </c>
      <c r="BT685" s="95">
        <v>0</v>
      </c>
      <c r="BU685" s="121">
        <v>27586.74</v>
      </c>
      <c r="BV685" s="121">
        <v>0</v>
      </c>
      <c r="BW685" s="121">
        <v>167708.54999999999</v>
      </c>
      <c r="BX685" s="95">
        <v>149594.56</v>
      </c>
      <c r="BY685" s="121">
        <v>18284.150000000001</v>
      </c>
      <c r="BZ685" s="95">
        <v>28157.1</v>
      </c>
      <c r="CA685" s="121">
        <v>26494.29</v>
      </c>
      <c r="CB685" s="95">
        <v>0</v>
      </c>
      <c r="CC685" s="95">
        <v>12639.63</v>
      </c>
      <c r="CD685" s="121">
        <v>19375.39</v>
      </c>
      <c r="CE685" s="95">
        <v>116691.72</v>
      </c>
      <c r="CF685" s="121">
        <v>125743.19</v>
      </c>
      <c r="CG685" s="121">
        <v>46953.74</v>
      </c>
      <c r="CH685" s="121">
        <v>0</v>
      </c>
      <c r="CI685" s="95">
        <v>0</v>
      </c>
      <c r="CJ685" s="121">
        <v>0</v>
      </c>
      <c r="CK685" s="121">
        <v>71366.86</v>
      </c>
      <c r="CL685" s="121">
        <v>36499.769999999997</v>
      </c>
      <c r="CM685" s="87" t="s">
        <v>2072</v>
      </c>
      <c r="CN685" s="87" t="s">
        <v>724</v>
      </c>
      <c r="CO685" s="87" t="s">
        <v>1437</v>
      </c>
      <c r="CP685" s="87" t="s">
        <v>2259</v>
      </c>
      <c r="CQ685" s="87" t="s">
        <v>1436</v>
      </c>
      <c r="CR685" s="87" t="s">
        <v>2417</v>
      </c>
      <c r="CS685" s="87">
        <v>21</v>
      </c>
      <c r="CT685" s="87" t="s">
        <v>1442</v>
      </c>
      <c r="CV685" s="87" t="s">
        <v>2196</v>
      </c>
      <c r="CY685" s="87">
        <v>285</v>
      </c>
    </row>
    <row r="686" spans="1:103" ht="13.2" customHeight="1" x14ac:dyDescent="0.25">
      <c r="A686" s="93" t="s">
        <v>2073</v>
      </c>
      <c r="B686" s="94" t="s">
        <v>725</v>
      </c>
      <c r="C686" s="95">
        <v>60954572.57</v>
      </c>
      <c r="D686" s="95">
        <v>3075322.58</v>
      </c>
      <c r="E686" s="95">
        <v>1920218.19</v>
      </c>
      <c r="F686" s="95">
        <v>2116357.7000000002</v>
      </c>
      <c r="G686" s="95">
        <v>1675949.36</v>
      </c>
      <c r="H686" s="95">
        <v>6948166.5599999996</v>
      </c>
      <c r="I686" s="95">
        <v>2374789.17</v>
      </c>
      <c r="J686" s="95">
        <v>8239011.6500000004</v>
      </c>
      <c r="K686" s="95">
        <v>4593050.38</v>
      </c>
      <c r="L686" s="95">
        <v>4912483.7699999996</v>
      </c>
      <c r="M686" s="95">
        <v>8648112.4000000004</v>
      </c>
      <c r="N686" s="95">
        <v>1071536.3500000001</v>
      </c>
      <c r="O686" s="95">
        <v>21828245.170000002</v>
      </c>
      <c r="P686" s="95">
        <v>2977627.94</v>
      </c>
      <c r="Q686" s="95">
        <v>2920864.54</v>
      </c>
      <c r="R686" s="95">
        <v>9342193.4700000007</v>
      </c>
      <c r="S686" s="95">
        <v>2502544.21</v>
      </c>
      <c r="T686" s="95">
        <v>2783420.32</v>
      </c>
      <c r="U686" s="95">
        <v>1884662.89</v>
      </c>
      <c r="V686" s="95">
        <v>785055.69</v>
      </c>
      <c r="W686" s="95">
        <v>56875129.659999996</v>
      </c>
      <c r="X686" s="95">
        <v>1468321.44</v>
      </c>
      <c r="Y686" s="95">
        <v>4435698.43</v>
      </c>
      <c r="Z686" s="95">
        <v>2131668.4700000002</v>
      </c>
      <c r="AA686" s="95">
        <v>1171032.6000000001</v>
      </c>
      <c r="AB686" s="95">
        <v>1289806.44</v>
      </c>
      <c r="AC686" s="95">
        <v>2098186.9300000002</v>
      </c>
      <c r="AD686" s="95">
        <v>5522593.21</v>
      </c>
      <c r="AE686" s="95">
        <v>1470270.86</v>
      </c>
      <c r="AF686" s="95">
        <v>1354422.3</v>
      </c>
      <c r="AG686" s="95">
        <v>2206206.9700000002</v>
      </c>
      <c r="AH686" s="95">
        <v>6238148.1100000003</v>
      </c>
      <c r="AI686" s="95">
        <v>1454863.32</v>
      </c>
      <c r="AJ686" s="95">
        <v>1407608.26</v>
      </c>
      <c r="AK686" s="95">
        <v>106801034.84999999</v>
      </c>
      <c r="AL686" s="95">
        <v>2115894.56</v>
      </c>
      <c r="AM686" s="95">
        <v>1819449.49</v>
      </c>
      <c r="AN686" s="95">
        <v>6788152.5999999996</v>
      </c>
      <c r="AO686" s="95">
        <v>3926759.83</v>
      </c>
      <c r="AP686" s="95">
        <v>3346135.16</v>
      </c>
      <c r="AQ686" s="95">
        <v>838611.62</v>
      </c>
      <c r="AR686" s="95">
        <v>14972104.68</v>
      </c>
      <c r="AS686" s="95">
        <v>2069998.13</v>
      </c>
      <c r="AT686" s="95">
        <v>5421451.6799999997</v>
      </c>
      <c r="AU686" s="95">
        <v>4144744.43</v>
      </c>
      <c r="AV686" s="95">
        <v>2183893.16</v>
      </c>
      <c r="AW686" s="95">
        <v>992045.74</v>
      </c>
      <c r="AX686" s="95">
        <v>2177445.65</v>
      </c>
      <c r="AY686" s="95">
        <v>3310373.87</v>
      </c>
      <c r="AZ686" s="95">
        <v>1822158.35</v>
      </c>
      <c r="BA686" s="95">
        <v>28265099.850000001</v>
      </c>
      <c r="BB686" s="95">
        <v>1255785.31</v>
      </c>
      <c r="BC686" s="95">
        <v>53006777.799999997</v>
      </c>
      <c r="BD686" s="95">
        <v>5958426.9500000002</v>
      </c>
      <c r="BE686" s="95">
        <v>1684114.84</v>
      </c>
      <c r="BF686" s="95">
        <v>1772862.08</v>
      </c>
      <c r="BG686" s="95">
        <v>17085073.32</v>
      </c>
      <c r="BH686" s="95">
        <v>1350560.65</v>
      </c>
      <c r="BI686" s="95">
        <v>766929.25</v>
      </c>
      <c r="BJ686" s="95">
        <v>2728807.5</v>
      </c>
      <c r="BK686" s="95">
        <v>2142819.27</v>
      </c>
      <c r="BL686" s="95">
        <v>23270006.460000001</v>
      </c>
      <c r="BM686" s="95">
        <v>5099643.88</v>
      </c>
      <c r="BN686" s="95">
        <v>3939513.58</v>
      </c>
      <c r="BO686" s="95">
        <v>6594274.9900000002</v>
      </c>
      <c r="BP686" s="95">
        <v>3776303.97</v>
      </c>
      <c r="BQ686" s="95">
        <v>2241927.7400000002</v>
      </c>
      <c r="BR686" s="121">
        <v>237517413.09</v>
      </c>
      <c r="BS686" s="95">
        <v>3619159.35</v>
      </c>
      <c r="BT686" s="95">
        <v>2952318.48</v>
      </c>
      <c r="BU686" s="95">
        <v>20265737.949999999</v>
      </c>
      <c r="BV686" s="95">
        <v>1763900.13</v>
      </c>
      <c r="BW686" s="95">
        <v>2705118.47</v>
      </c>
      <c r="BX686" s="95">
        <v>9454084.4600000009</v>
      </c>
      <c r="BY686" s="95">
        <v>2038354.86</v>
      </c>
      <c r="BZ686" s="95">
        <v>1385276.08</v>
      </c>
      <c r="CA686" s="95">
        <v>2553243.0299999998</v>
      </c>
      <c r="CB686" s="95">
        <v>3078742</v>
      </c>
      <c r="CC686" s="95">
        <v>9144886.8699999992</v>
      </c>
      <c r="CD686" s="95">
        <v>3301331.96</v>
      </c>
      <c r="CE686" s="95">
        <v>8570287.9299999997</v>
      </c>
      <c r="CF686" s="95">
        <v>1465694.78</v>
      </c>
      <c r="CG686" s="95">
        <v>1301601.7</v>
      </c>
      <c r="CH686" s="95">
        <v>1645970.18</v>
      </c>
      <c r="CI686" s="95">
        <v>1548070.87</v>
      </c>
      <c r="CJ686" s="95">
        <v>8996047.1199999992</v>
      </c>
      <c r="CK686" s="95">
        <v>1122906.51</v>
      </c>
      <c r="CL686" s="95">
        <v>958668.03</v>
      </c>
      <c r="CM686" s="87" t="s">
        <v>2073</v>
      </c>
      <c r="CN686" s="87" t="s">
        <v>725</v>
      </c>
      <c r="CO686" s="87" t="s">
        <v>1447</v>
      </c>
      <c r="CP686" s="87" t="s">
        <v>2262</v>
      </c>
      <c r="CQ686" s="87" t="s">
        <v>1446</v>
      </c>
      <c r="CR686" s="87" t="s">
        <v>2424</v>
      </c>
      <c r="CS686" s="87">
        <v>12</v>
      </c>
      <c r="CT686" s="87" t="s">
        <v>1382</v>
      </c>
      <c r="CY686" s="87">
        <v>286</v>
      </c>
    </row>
    <row r="687" spans="1:103" ht="13.2" customHeight="1" x14ac:dyDescent="0.25">
      <c r="A687" s="93" t="s">
        <v>2074</v>
      </c>
      <c r="B687" s="94" t="s">
        <v>726</v>
      </c>
      <c r="C687" s="95">
        <v>1473691.69</v>
      </c>
      <c r="D687" s="95">
        <v>298603.65999999997</v>
      </c>
      <c r="E687" s="95">
        <v>78890</v>
      </c>
      <c r="F687" s="95">
        <v>49700</v>
      </c>
      <c r="G687" s="95">
        <v>51700</v>
      </c>
      <c r="H687" s="95">
        <v>1359726.58</v>
      </c>
      <c r="I687" s="95">
        <v>20000</v>
      </c>
      <c r="J687" s="95">
        <v>46741.1</v>
      </c>
      <c r="K687" s="95">
        <v>69751.070000000007</v>
      </c>
      <c r="L687" s="95">
        <v>37600</v>
      </c>
      <c r="M687" s="95">
        <v>181816.63</v>
      </c>
      <c r="N687" s="95">
        <v>9737</v>
      </c>
      <c r="O687" s="95">
        <v>122754.5</v>
      </c>
      <c r="P687" s="95">
        <v>78410</v>
      </c>
      <c r="Q687" s="95">
        <v>5730</v>
      </c>
      <c r="R687" s="95">
        <v>1481.11</v>
      </c>
      <c r="S687" s="95">
        <v>715</v>
      </c>
      <c r="T687" s="95">
        <v>16370</v>
      </c>
      <c r="U687" s="95">
        <v>5100</v>
      </c>
      <c r="V687" s="95">
        <v>2670</v>
      </c>
      <c r="W687" s="95">
        <v>469552.85</v>
      </c>
      <c r="X687" s="95">
        <v>42080</v>
      </c>
      <c r="Y687" s="95">
        <v>0</v>
      </c>
      <c r="Z687" s="95">
        <v>63800</v>
      </c>
      <c r="AA687" s="95">
        <v>9230</v>
      </c>
      <c r="AB687" s="95">
        <v>7525</v>
      </c>
      <c r="AC687" s="95">
        <v>8800</v>
      </c>
      <c r="AD687" s="95">
        <v>500</v>
      </c>
      <c r="AE687" s="95">
        <v>14400</v>
      </c>
      <c r="AF687" s="95">
        <v>56643</v>
      </c>
      <c r="AG687" s="95">
        <v>6335</v>
      </c>
      <c r="AH687" s="95">
        <v>105152.1</v>
      </c>
      <c r="AI687" s="95">
        <v>60000</v>
      </c>
      <c r="AJ687" s="95">
        <v>6040</v>
      </c>
      <c r="AK687" s="95">
        <v>694348.62</v>
      </c>
      <c r="AL687" s="95">
        <v>96205</v>
      </c>
      <c r="AM687" s="95">
        <v>50384</v>
      </c>
      <c r="AN687" s="95">
        <v>511580.76</v>
      </c>
      <c r="AO687" s="95">
        <v>170940</v>
      </c>
      <c r="AP687" s="95">
        <v>73533.13</v>
      </c>
      <c r="AQ687" s="95">
        <v>4680</v>
      </c>
      <c r="AR687" s="95">
        <v>447943.79</v>
      </c>
      <c r="AS687" s="95">
        <v>52902.33</v>
      </c>
      <c r="AT687" s="95">
        <v>674847</v>
      </c>
      <c r="AU687" s="95">
        <v>101024.28</v>
      </c>
      <c r="AV687" s="95">
        <v>6250</v>
      </c>
      <c r="AW687" s="95">
        <v>110590.25</v>
      </c>
      <c r="AX687" s="95">
        <v>35470</v>
      </c>
      <c r="AY687" s="95">
        <v>107224.8</v>
      </c>
      <c r="AZ687" s="95">
        <v>76817</v>
      </c>
      <c r="BA687" s="95">
        <v>3629885.57</v>
      </c>
      <c r="BB687" s="95">
        <v>11620</v>
      </c>
      <c r="BC687" s="95">
        <v>623768.43000000005</v>
      </c>
      <c r="BD687" s="95">
        <v>123882.42</v>
      </c>
      <c r="BE687" s="95">
        <v>21580</v>
      </c>
      <c r="BF687" s="95">
        <v>36760</v>
      </c>
      <c r="BG687" s="95">
        <v>219965.49</v>
      </c>
      <c r="BH687" s="95">
        <v>35715</v>
      </c>
      <c r="BI687" s="95">
        <v>239315</v>
      </c>
      <c r="BJ687" s="95">
        <v>52440</v>
      </c>
      <c r="BK687" s="95">
        <v>650</v>
      </c>
      <c r="BL687" s="95">
        <v>60026</v>
      </c>
      <c r="BM687" s="95">
        <v>99961.61</v>
      </c>
      <c r="BN687" s="95">
        <v>64355</v>
      </c>
      <c r="BO687" s="95">
        <v>244277.6</v>
      </c>
      <c r="BP687" s="95">
        <v>64925</v>
      </c>
      <c r="BQ687" s="95">
        <v>67910.19</v>
      </c>
      <c r="BR687" s="95">
        <v>442753.22</v>
      </c>
      <c r="BS687" s="95">
        <v>78772</v>
      </c>
      <c r="BT687" s="95">
        <v>160880</v>
      </c>
      <c r="BU687" s="95">
        <v>8323.7999999999993</v>
      </c>
      <c r="BV687" s="95">
        <v>5220.6000000000004</v>
      </c>
      <c r="BW687" s="95">
        <v>67342</v>
      </c>
      <c r="BX687" s="95">
        <v>243731.6</v>
      </c>
      <c r="BY687" s="95">
        <v>52450</v>
      </c>
      <c r="BZ687" s="95">
        <v>67355</v>
      </c>
      <c r="CA687" s="95">
        <v>1768</v>
      </c>
      <c r="CB687" s="95">
        <v>0</v>
      </c>
      <c r="CC687" s="95">
        <v>163691.17000000001</v>
      </c>
      <c r="CD687" s="95">
        <v>64945.9</v>
      </c>
      <c r="CE687" s="95">
        <v>55915</v>
      </c>
      <c r="CF687" s="95">
        <v>64400</v>
      </c>
      <c r="CG687" s="95">
        <v>42835</v>
      </c>
      <c r="CH687" s="95">
        <v>36160.1</v>
      </c>
      <c r="CI687" s="95">
        <v>98905.63</v>
      </c>
      <c r="CJ687" s="95">
        <v>2001699.61</v>
      </c>
      <c r="CK687" s="95">
        <v>8920</v>
      </c>
      <c r="CL687" s="95">
        <v>24585</v>
      </c>
      <c r="CM687" s="87" t="s">
        <v>2074</v>
      </c>
      <c r="CN687" s="87" t="s">
        <v>726</v>
      </c>
      <c r="CO687" s="87" t="s">
        <v>1449</v>
      </c>
      <c r="CP687" s="87" t="s">
        <v>2263</v>
      </c>
      <c r="CQ687" s="87" t="s">
        <v>1448</v>
      </c>
      <c r="CR687" s="87" t="s">
        <v>2425</v>
      </c>
      <c r="CS687" s="87">
        <v>12</v>
      </c>
      <c r="CT687" s="87" t="s">
        <v>1382</v>
      </c>
      <c r="CY687" s="87">
        <v>287</v>
      </c>
    </row>
    <row r="688" spans="1:103" ht="13.2" customHeight="1" x14ac:dyDescent="0.25">
      <c r="A688" s="93" t="s">
        <v>2075</v>
      </c>
      <c r="B688" s="94" t="s">
        <v>727</v>
      </c>
      <c r="C688" s="95">
        <v>21015160.079999998</v>
      </c>
      <c r="D688" s="95">
        <v>1104138.45</v>
      </c>
      <c r="E688" s="95">
        <v>913745.14</v>
      </c>
      <c r="F688" s="95">
        <v>325525.11</v>
      </c>
      <c r="G688" s="95">
        <v>881496.59</v>
      </c>
      <c r="H688" s="95">
        <v>1394800.29</v>
      </c>
      <c r="I688" s="95">
        <v>829663.34</v>
      </c>
      <c r="J688" s="95">
        <v>1909520.18</v>
      </c>
      <c r="K688" s="95">
        <v>611987.26</v>
      </c>
      <c r="L688" s="95">
        <v>473863.91</v>
      </c>
      <c r="M688" s="95">
        <v>3758736.45</v>
      </c>
      <c r="N688" s="95">
        <v>72126.83</v>
      </c>
      <c r="O688" s="95">
        <v>20300983.949999999</v>
      </c>
      <c r="P688" s="95">
        <v>1004474.55</v>
      </c>
      <c r="Q688" s="95">
        <v>952541.5</v>
      </c>
      <c r="R688" s="95">
        <v>3810553.55</v>
      </c>
      <c r="S688" s="95">
        <v>608138.42000000004</v>
      </c>
      <c r="T688" s="95">
        <v>1104389.18</v>
      </c>
      <c r="U688" s="95">
        <v>526345.82999999996</v>
      </c>
      <c r="V688" s="95">
        <v>192844.79999999999</v>
      </c>
      <c r="W688" s="95">
        <v>34036214.039999999</v>
      </c>
      <c r="X688" s="95">
        <v>584075.22</v>
      </c>
      <c r="Y688" s="95">
        <v>2999272.97</v>
      </c>
      <c r="Z688" s="95">
        <v>1513816.13</v>
      </c>
      <c r="AA688" s="95">
        <v>230978.99</v>
      </c>
      <c r="AB688" s="95">
        <v>330455.32</v>
      </c>
      <c r="AC688" s="95">
        <v>850171.71</v>
      </c>
      <c r="AD688" s="95">
        <v>3582960.9</v>
      </c>
      <c r="AE688" s="95">
        <v>858856.37</v>
      </c>
      <c r="AF688" s="95">
        <v>896011.25</v>
      </c>
      <c r="AG688" s="95">
        <v>1475425.88</v>
      </c>
      <c r="AH688" s="95">
        <v>1706529.77</v>
      </c>
      <c r="AI688" s="95">
        <v>514455.53</v>
      </c>
      <c r="AJ688" s="95">
        <v>389928.66</v>
      </c>
      <c r="AK688" s="95">
        <v>84550858.810000002</v>
      </c>
      <c r="AL688" s="95">
        <v>1225863.1299999999</v>
      </c>
      <c r="AM688" s="95">
        <v>635690.07999999996</v>
      </c>
      <c r="AN688" s="95">
        <v>3375266.3</v>
      </c>
      <c r="AO688" s="95">
        <v>2948961.97</v>
      </c>
      <c r="AP688" s="95">
        <v>889501.42</v>
      </c>
      <c r="AQ688" s="95">
        <v>231407.76</v>
      </c>
      <c r="AR688" s="95">
        <v>11008344.890000001</v>
      </c>
      <c r="AS688" s="95">
        <v>556826.93999999994</v>
      </c>
      <c r="AT688" s="95">
        <v>1581978.96</v>
      </c>
      <c r="AU688" s="95">
        <v>2406066.0299999998</v>
      </c>
      <c r="AV688" s="95">
        <v>714797.81</v>
      </c>
      <c r="AW688" s="95">
        <v>488899.73</v>
      </c>
      <c r="AX688" s="95">
        <v>762919</v>
      </c>
      <c r="AY688" s="95">
        <v>1269749.33</v>
      </c>
      <c r="AZ688" s="95">
        <v>897723.75</v>
      </c>
      <c r="BA688" s="95">
        <v>3446061.86</v>
      </c>
      <c r="BB688" s="95">
        <v>679539.19999999995</v>
      </c>
      <c r="BC688" s="95">
        <v>12176552.619999999</v>
      </c>
      <c r="BD688" s="95">
        <v>3148288.56</v>
      </c>
      <c r="BE688" s="95">
        <v>478584.8</v>
      </c>
      <c r="BF688" s="95">
        <v>724442.9</v>
      </c>
      <c r="BG688" s="95">
        <v>17174210.34</v>
      </c>
      <c r="BH688" s="95">
        <v>708767.18</v>
      </c>
      <c r="BI688" s="95">
        <v>341285.05</v>
      </c>
      <c r="BJ688" s="95">
        <v>621196.09</v>
      </c>
      <c r="BK688" s="95">
        <v>509458.38</v>
      </c>
      <c r="BL688" s="95">
        <v>12162755.66</v>
      </c>
      <c r="BM688" s="95">
        <v>1924327.03</v>
      </c>
      <c r="BN688" s="95">
        <v>929955.11</v>
      </c>
      <c r="BO688" s="95">
        <v>3281738.15</v>
      </c>
      <c r="BP688" s="95">
        <v>1110034.78</v>
      </c>
      <c r="BQ688" s="95">
        <v>787673.55</v>
      </c>
      <c r="BR688" s="95">
        <v>156213226.13</v>
      </c>
      <c r="BS688" s="95">
        <v>1197495.3400000001</v>
      </c>
      <c r="BT688" s="95">
        <v>1033300.35</v>
      </c>
      <c r="BU688" s="95">
        <v>14492372.34</v>
      </c>
      <c r="BV688" s="95">
        <v>123914.22</v>
      </c>
      <c r="BW688" s="95">
        <v>836076.04</v>
      </c>
      <c r="BX688" s="95">
        <v>2861552.44</v>
      </c>
      <c r="BY688" s="95">
        <v>790830.75</v>
      </c>
      <c r="BZ688" s="95">
        <v>587183.65</v>
      </c>
      <c r="CA688" s="95">
        <v>988392.49</v>
      </c>
      <c r="CB688" s="95">
        <v>1169774.48</v>
      </c>
      <c r="CC688" s="95">
        <v>4114951.83</v>
      </c>
      <c r="CD688" s="95">
        <v>1239183.8999999999</v>
      </c>
      <c r="CE688" s="95">
        <v>3296872.8</v>
      </c>
      <c r="CF688" s="95">
        <v>762034.83</v>
      </c>
      <c r="CG688" s="95">
        <v>571367.30000000005</v>
      </c>
      <c r="CH688" s="95">
        <v>365191.5</v>
      </c>
      <c r="CI688" s="95">
        <v>598709.76000000001</v>
      </c>
      <c r="CJ688" s="95">
        <v>3793861.8</v>
      </c>
      <c r="CK688" s="95">
        <v>457471.63</v>
      </c>
      <c r="CL688" s="95">
        <v>470237.45</v>
      </c>
      <c r="CM688" s="87" t="s">
        <v>2075</v>
      </c>
      <c r="CN688" s="87" t="s">
        <v>727</v>
      </c>
      <c r="CO688" s="87" t="s">
        <v>1449</v>
      </c>
      <c r="CP688" s="87" t="s">
        <v>2263</v>
      </c>
      <c r="CQ688" s="87" t="s">
        <v>1450</v>
      </c>
      <c r="CR688" s="87" t="s">
        <v>2426</v>
      </c>
      <c r="CS688" s="87">
        <v>12</v>
      </c>
      <c r="CT688" s="87" t="s">
        <v>1382</v>
      </c>
      <c r="CY688" s="87">
        <v>288</v>
      </c>
    </row>
    <row r="689" spans="1:103" ht="13.2" customHeight="1" x14ac:dyDescent="0.25">
      <c r="A689" s="93" t="s">
        <v>2076</v>
      </c>
      <c r="B689" s="94" t="s">
        <v>728</v>
      </c>
      <c r="C689" s="95">
        <v>10407300.33</v>
      </c>
      <c r="D689" s="95">
        <v>275316.5</v>
      </c>
      <c r="E689" s="95">
        <v>2483123</v>
      </c>
      <c r="F689" s="95">
        <v>2260563.9500000002</v>
      </c>
      <c r="G689" s="95">
        <v>561154</v>
      </c>
      <c r="H689" s="95">
        <v>1425766</v>
      </c>
      <c r="I689" s="95">
        <v>1726340.8</v>
      </c>
      <c r="J689" s="95">
        <v>1866366.75</v>
      </c>
      <c r="K689" s="95">
        <v>1544611.05</v>
      </c>
      <c r="L689" s="95">
        <v>2401775.8199999998</v>
      </c>
      <c r="M689" s="95">
        <v>4312816</v>
      </c>
      <c r="N689" s="95">
        <v>1007915.45</v>
      </c>
      <c r="O689" s="95">
        <v>5223978.7300000004</v>
      </c>
      <c r="P689" s="95">
        <v>1760450.65</v>
      </c>
      <c r="Q689" s="95">
        <v>1351531</v>
      </c>
      <c r="R689" s="95">
        <v>1304696.5</v>
      </c>
      <c r="S689" s="95">
        <v>1188162.25</v>
      </c>
      <c r="T689" s="95">
        <v>870227.45</v>
      </c>
      <c r="U689" s="95">
        <v>1198554</v>
      </c>
      <c r="V689" s="95">
        <v>424568.5</v>
      </c>
      <c r="W689" s="95">
        <v>5356895.5199999996</v>
      </c>
      <c r="X689" s="95">
        <v>548260</v>
      </c>
      <c r="Y689" s="95">
        <v>1301604.2</v>
      </c>
      <c r="Z689" s="95">
        <v>934113.3</v>
      </c>
      <c r="AA689" s="95">
        <v>316797</v>
      </c>
      <c r="AB689" s="95">
        <v>644582</v>
      </c>
      <c r="AC689" s="95">
        <v>1857356.5</v>
      </c>
      <c r="AD689" s="95">
        <v>5580098.8499999996</v>
      </c>
      <c r="AE689" s="95">
        <v>683682</v>
      </c>
      <c r="AF689" s="95">
        <v>1182715.5</v>
      </c>
      <c r="AG689" s="95">
        <v>2407478.7999999998</v>
      </c>
      <c r="AH689" s="95">
        <v>742334.96</v>
      </c>
      <c r="AI689" s="95">
        <v>992777.7</v>
      </c>
      <c r="AJ689" s="95">
        <v>668424.5</v>
      </c>
      <c r="AK689" s="95">
        <v>42659572.380000003</v>
      </c>
      <c r="AL689" s="95">
        <v>775114</v>
      </c>
      <c r="AM689" s="95">
        <v>1008983</v>
      </c>
      <c r="AN689" s="95">
        <v>2043851.27</v>
      </c>
      <c r="AO689" s="95">
        <v>949687.88</v>
      </c>
      <c r="AP689" s="95">
        <v>1195720.53</v>
      </c>
      <c r="AQ689" s="95">
        <v>180642</v>
      </c>
      <c r="AR689" s="95">
        <v>6023875.0199999996</v>
      </c>
      <c r="AS689" s="95">
        <v>1456465.75</v>
      </c>
      <c r="AT689" s="95">
        <v>2029160</v>
      </c>
      <c r="AU689" s="95">
        <v>1952650.05</v>
      </c>
      <c r="AV689" s="95">
        <v>517720</v>
      </c>
      <c r="AW689" s="95">
        <v>847215.13</v>
      </c>
      <c r="AX689" s="95">
        <v>1534253.3</v>
      </c>
      <c r="AY689" s="95">
        <v>1358100.4</v>
      </c>
      <c r="AZ689" s="95">
        <v>1040618.44</v>
      </c>
      <c r="BA689" s="95">
        <v>4447280.42</v>
      </c>
      <c r="BB689" s="95">
        <v>692648.37</v>
      </c>
      <c r="BC689" s="95">
        <v>5024010.8499999996</v>
      </c>
      <c r="BD689" s="95">
        <v>2542275.11</v>
      </c>
      <c r="BE689" s="95">
        <v>876785</v>
      </c>
      <c r="BF689" s="95">
        <v>1461757.3</v>
      </c>
      <c r="BG689" s="95">
        <v>5754741.5899999999</v>
      </c>
      <c r="BH689" s="95">
        <v>633776.11</v>
      </c>
      <c r="BI689" s="95">
        <v>766221.72</v>
      </c>
      <c r="BJ689" s="95">
        <v>694732.38</v>
      </c>
      <c r="BK689" s="95">
        <v>805864</v>
      </c>
      <c r="BL689" s="95">
        <v>5082786.95</v>
      </c>
      <c r="BM689" s="95">
        <v>2155963.75</v>
      </c>
      <c r="BN689" s="95">
        <v>1869953.9</v>
      </c>
      <c r="BO689" s="95">
        <v>2095100.8</v>
      </c>
      <c r="BP689" s="95">
        <v>1349014.15</v>
      </c>
      <c r="BQ689" s="95">
        <v>1917866.9</v>
      </c>
      <c r="BR689" s="95">
        <v>6899662.04</v>
      </c>
      <c r="BS689" s="95">
        <v>1461366</v>
      </c>
      <c r="BT689" s="95">
        <v>1539334</v>
      </c>
      <c r="BU689" s="95">
        <v>7165942.0999999996</v>
      </c>
      <c r="BV689" s="95">
        <v>48135</v>
      </c>
      <c r="BW689" s="95">
        <v>1617376.45</v>
      </c>
      <c r="BX689" s="95">
        <v>3901844.2</v>
      </c>
      <c r="BY689" s="95">
        <v>981356.4</v>
      </c>
      <c r="BZ689" s="95">
        <v>1523800</v>
      </c>
      <c r="CA689" s="95">
        <v>1504556.59</v>
      </c>
      <c r="CB689" s="95">
        <v>1801640</v>
      </c>
      <c r="CC689" s="95">
        <v>4871655.72</v>
      </c>
      <c r="CD689" s="95">
        <v>1438461.12</v>
      </c>
      <c r="CE689" s="95">
        <v>1977655.8</v>
      </c>
      <c r="CF689" s="95">
        <v>421244</v>
      </c>
      <c r="CG689" s="95">
        <v>933132.11</v>
      </c>
      <c r="CH689" s="95">
        <v>1202011.25</v>
      </c>
      <c r="CI689" s="95">
        <v>1018416.2</v>
      </c>
      <c r="CJ689" s="95">
        <v>6465006.3200000003</v>
      </c>
      <c r="CK689" s="95">
        <v>707021.7</v>
      </c>
      <c r="CL689" s="95">
        <v>793308.2</v>
      </c>
      <c r="CM689" s="87" t="s">
        <v>2076</v>
      </c>
      <c r="CN689" s="87" t="s">
        <v>728</v>
      </c>
      <c r="CO689" s="87" t="s">
        <v>1452</v>
      </c>
      <c r="CP689" s="87" t="s">
        <v>2264</v>
      </c>
      <c r="CQ689" s="87" t="s">
        <v>1451</v>
      </c>
      <c r="CR689" s="87" t="s">
        <v>2427</v>
      </c>
      <c r="CS689" s="87">
        <v>12</v>
      </c>
      <c r="CT689" s="87" t="s">
        <v>1382</v>
      </c>
      <c r="CY689" s="87">
        <v>289</v>
      </c>
    </row>
    <row r="690" spans="1:103" ht="13.2" customHeight="1" x14ac:dyDescent="0.25">
      <c r="A690" s="93" t="s">
        <v>2077</v>
      </c>
      <c r="B690" s="94" t="s">
        <v>729</v>
      </c>
      <c r="C690" s="95">
        <v>3251754.71</v>
      </c>
      <c r="D690" s="95">
        <v>140402.25</v>
      </c>
      <c r="E690" s="95">
        <v>263966</v>
      </c>
      <c r="F690" s="95">
        <v>128316</v>
      </c>
      <c r="G690" s="95">
        <v>102315</v>
      </c>
      <c r="H690" s="95">
        <v>128027</v>
      </c>
      <c r="I690" s="95">
        <v>224500</v>
      </c>
      <c r="J690" s="95">
        <v>270340</v>
      </c>
      <c r="K690" s="95">
        <v>193078</v>
      </c>
      <c r="L690" s="95">
        <v>206500</v>
      </c>
      <c r="M690" s="95">
        <v>518099.67</v>
      </c>
      <c r="N690" s="95">
        <v>49400</v>
      </c>
      <c r="O690" s="95">
        <v>1684091.86</v>
      </c>
      <c r="P690" s="95">
        <v>297281</v>
      </c>
      <c r="Q690" s="95">
        <v>470320</v>
      </c>
      <c r="R690" s="95">
        <v>868374</v>
      </c>
      <c r="S690" s="95">
        <v>226640</v>
      </c>
      <c r="T690" s="95">
        <v>212118</v>
      </c>
      <c r="U690" s="95">
        <v>203220</v>
      </c>
      <c r="V690" s="95">
        <v>102825</v>
      </c>
      <c r="W690" s="95">
        <v>4538929.34</v>
      </c>
      <c r="X690" s="95">
        <v>213525</v>
      </c>
      <c r="Y690" s="95">
        <v>556594</v>
      </c>
      <c r="Z690" s="95">
        <v>290700</v>
      </c>
      <c r="AA690" s="95">
        <v>78822</v>
      </c>
      <c r="AB690" s="95">
        <v>166885</v>
      </c>
      <c r="AC690" s="95">
        <v>306887</v>
      </c>
      <c r="AD690" s="95">
        <v>752354.34</v>
      </c>
      <c r="AE690" s="95">
        <v>326605</v>
      </c>
      <c r="AF690" s="95">
        <v>245668</v>
      </c>
      <c r="AG690" s="95">
        <v>310571.59999999998</v>
      </c>
      <c r="AH690" s="95">
        <v>294590.65999999997</v>
      </c>
      <c r="AI690" s="95">
        <v>155897.60000000001</v>
      </c>
      <c r="AJ690" s="95">
        <v>147745</v>
      </c>
      <c r="AK690" s="95">
        <v>7770870.7400000002</v>
      </c>
      <c r="AL690" s="95">
        <v>99190</v>
      </c>
      <c r="AM690" s="95">
        <v>179900</v>
      </c>
      <c r="AN690" s="95">
        <v>420625</v>
      </c>
      <c r="AO690" s="95">
        <v>462150</v>
      </c>
      <c r="AP690" s="95">
        <v>190110</v>
      </c>
      <c r="AQ690" s="95">
        <v>41151.69</v>
      </c>
      <c r="AR690" s="95">
        <v>1281614.43</v>
      </c>
      <c r="AS690" s="95">
        <v>222002.75</v>
      </c>
      <c r="AT690" s="95">
        <v>400025</v>
      </c>
      <c r="AU690" s="95">
        <v>560610</v>
      </c>
      <c r="AV690" s="95">
        <v>173880</v>
      </c>
      <c r="AW690" s="95">
        <v>259275</v>
      </c>
      <c r="AX690" s="95">
        <v>254300</v>
      </c>
      <c r="AY690" s="95">
        <v>124000</v>
      </c>
      <c r="AZ690" s="95">
        <v>153898</v>
      </c>
      <c r="BA690" s="95">
        <v>953952.1</v>
      </c>
      <c r="BB690" s="95">
        <v>182292</v>
      </c>
      <c r="BC690" s="95">
        <v>1897692.35</v>
      </c>
      <c r="BD690" s="95">
        <v>0</v>
      </c>
      <c r="BE690" s="95">
        <v>8050</v>
      </c>
      <c r="BF690" s="95">
        <v>203430</v>
      </c>
      <c r="BG690" s="95">
        <v>2492406.46</v>
      </c>
      <c r="BH690" s="95">
        <v>109771.5</v>
      </c>
      <c r="BI690" s="95">
        <v>7690</v>
      </c>
      <c r="BJ690" s="95">
        <v>16475</v>
      </c>
      <c r="BK690" s="95">
        <v>7610</v>
      </c>
      <c r="BL690" s="95">
        <v>1492501.6</v>
      </c>
      <c r="BM690" s="95">
        <v>449389.6</v>
      </c>
      <c r="BN690" s="95">
        <v>321277</v>
      </c>
      <c r="BO690" s="95">
        <v>518687.26</v>
      </c>
      <c r="BP690" s="95">
        <v>499189</v>
      </c>
      <c r="BQ690" s="95">
        <v>265841</v>
      </c>
      <c r="BR690" s="95">
        <v>10560121.49</v>
      </c>
      <c r="BS690" s="95">
        <v>347071</v>
      </c>
      <c r="BT690" s="95">
        <v>306679</v>
      </c>
      <c r="BU690" s="95">
        <v>1012135.96</v>
      </c>
      <c r="BV690" s="95">
        <v>0</v>
      </c>
      <c r="BW690" s="95">
        <v>275894</v>
      </c>
      <c r="BX690" s="95">
        <v>975480</v>
      </c>
      <c r="BY690" s="95">
        <v>166802</v>
      </c>
      <c r="BZ690" s="95">
        <v>103950</v>
      </c>
      <c r="CA690" s="95">
        <v>152612</v>
      </c>
      <c r="CB690" s="95">
        <v>289040</v>
      </c>
      <c r="CC690" s="95">
        <v>127168</v>
      </c>
      <c r="CD690" s="95">
        <v>394818</v>
      </c>
      <c r="CE690" s="95">
        <v>524531.49</v>
      </c>
      <c r="CF690" s="95">
        <v>105975</v>
      </c>
      <c r="CG690" s="95">
        <v>148425</v>
      </c>
      <c r="CH690" s="95">
        <v>192750</v>
      </c>
      <c r="CI690" s="95">
        <v>218235</v>
      </c>
      <c r="CJ690" s="95">
        <v>901956.8</v>
      </c>
      <c r="CK690" s="95">
        <v>15804</v>
      </c>
      <c r="CL690" s="95">
        <v>76910.5</v>
      </c>
      <c r="CM690" s="87" t="s">
        <v>2077</v>
      </c>
      <c r="CN690" s="87" t="s">
        <v>729</v>
      </c>
      <c r="CO690" s="87" t="s">
        <v>1439</v>
      </c>
      <c r="CP690" s="87" t="s">
        <v>2260</v>
      </c>
      <c r="CQ690" s="87" t="s">
        <v>1438</v>
      </c>
      <c r="CR690" s="87" t="s">
        <v>2418</v>
      </c>
      <c r="CS690" s="87">
        <v>21</v>
      </c>
      <c r="CT690" s="87" t="s">
        <v>1436</v>
      </c>
      <c r="CY690" s="87">
        <v>290</v>
      </c>
    </row>
    <row r="691" spans="1:103" ht="13.2" customHeight="1" x14ac:dyDescent="0.25">
      <c r="A691" s="93" t="s">
        <v>2078</v>
      </c>
      <c r="B691" s="94" t="s">
        <v>730</v>
      </c>
      <c r="C691" s="95">
        <v>86340</v>
      </c>
      <c r="D691" s="95">
        <v>242024</v>
      </c>
      <c r="E691" s="95">
        <v>0</v>
      </c>
      <c r="F691" s="95">
        <v>68100</v>
      </c>
      <c r="G691" s="95">
        <v>0</v>
      </c>
      <c r="H691" s="95">
        <v>0</v>
      </c>
      <c r="I691" s="95">
        <v>18920</v>
      </c>
      <c r="J691" s="95">
        <v>0</v>
      </c>
      <c r="K691" s="95">
        <v>0</v>
      </c>
      <c r="L691" s="95">
        <v>0</v>
      </c>
      <c r="M691" s="95">
        <v>1350</v>
      </c>
      <c r="N691" s="95">
        <v>0</v>
      </c>
      <c r="O691" s="95">
        <v>0</v>
      </c>
      <c r="P691" s="95">
        <v>0</v>
      </c>
      <c r="Q691" s="95">
        <v>0</v>
      </c>
      <c r="R691" s="95">
        <v>444870</v>
      </c>
      <c r="S691" s="95">
        <v>37825</v>
      </c>
      <c r="T691" s="95">
        <v>178980</v>
      </c>
      <c r="U691" s="95">
        <v>26400</v>
      </c>
      <c r="V691" s="95">
        <v>0</v>
      </c>
      <c r="W691" s="95">
        <v>250175</v>
      </c>
      <c r="X691" s="95">
        <v>158600</v>
      </c>
      <c r="Y691" s="95">
        <v>256000</v>
      </c>
      <c r="Z691" s="95">
        <v>17500</v>
      </c>
      <c r="AA691" s="95">
        <v>0</v>
      </c>
      <c r="AB691" s="95">
        <v>0</v>
      </c>
      <c r="AC691" s="95">
        <v>0</v>
      </c>
      <c r="AD691" s="95">
        <v>368265</v>
      </c>
      <c r="AE691" s="95">
        <v>40615</v>
      </c>
      <c r="AF691" s="95">
        <v>54000</v>
      </c>
      <c r="AG691" s="95">
        <v>0</v>
      </c>
      <c r="AH691" s="95">
        <v>0</v>
      </c>
      <c r="AI691" s="95">
        <v>97680</v>
      </c>
      <c r="AJ691" s="95">
        <v>42840</v>
      </c>
      <c r="AK691" s="95">
        <v>20880</v>
      </c>
      <c r="AL691" s="95">
        <v>0</v>
      </c>
      <c r="AM691" s="95">
        <v>130</v>
      </c>
      <c r="AN691" s="95">
        <v>0</v>
      </c>
      <c r="AO691" s="95">
        <v>200195</v>
      </c>
      <c r="AP691" s="95">
        <v>20610</v>
      </c>
      <c r="AQ691" s="95">
        <v>0</v>
      </c>
      <c r="AR691" s="95">
        <v>1086300</v>
      </c>
      <c r="AS691" s="95">
        <v>290400</v>
      </c>
      <c r="AT691" s="95">
        <v>0</v>
      </c>
      <c r="AU691" s="95">
        <v>678980</v>
      </c>
      <c r="AV691" s="95">
        <v>189290</v>
      </c>
      <c r="AW691" s="95">
        <v>0</v>
      </c>
      <c r="AX691" s="95">
        <v>0</v>
      </c>
      <c r="AY691" s="95">
        <v>0</v>
      </c>
      <c r="AZ691" s="95">
        <v>8280</v>
      </c>
      <c r="BA691" s="95">
        <v>0</v>
      </c>
      <c r="BB691" s="95">
        <v>0</v>
      </c>
      <c r="BC691" s="95">
        <v>957000</v>
      </c>
      <c r="BD691" s="95">
        <v>0</v>
      </c>
      <c r="BE691" s="95">
        <v>0</v>
      </c>
      <c r="BF691" s="95">
        <v>0</v>
      </c>
      <c r="BG691" s="95">
        <v>45000</v>
      </c>
      <c r="BH691" s="95">
        <v>0</v>
      </c>
      <c r="BI691" s="95">
        <v>0</v>
      </c>
      <c r="BJ691" s="95">
        <v>0</v>
      </c>
      <c r="BK691" s="95">
        <v>0</v>
      </c>
      <c r="BL691" s="95">
        <v>142520</v>
      </c>
      <c r="BM691" s="95">
        <v>47450</v>
      </c>
      <c r="BN691" s="95">
        <v>0</v>
      </c>
      <c r="BO691" s="95">
        <v>157070</v>
      </c>
      <c r="BP691" s="95">
        <v>0</v>
      </c>
      <c r="BQ691" s="95">
        <v>1450</v>
      </c>
      <c r="BR691" s="121">
        <v>111900</v>
      </c>
      <c r="BS691" s="121">
        <v>0</v>
      </c>
      <c r="BT691" s="121">
        <v>0</v>
      </c>
      <c r="BU691" s="121">
        <v>559750</v>
      </c>
      <c r="BV691" s="121">
        <v>0</v>
      </c>
      <c r="BW691" s="121">
        <v>23000</v>
      </c>
      <c r="BX691" s="121">
        <v>95400</v>
      </c>
      <c r="BY691" s="121">
        <v>11280</v>
      </c>
      <c r="BZ691" s="121">
        <v>0</v>
      </c>
      <c r="CA691" s="121">
        <v>0</v>
      </c>
      <c r="CB691" s="121">
        <v>763908</v>
      </c>
      <c r="CC691" s="121">
        <v>250000</v>
      </c>
      <c r="CD691" s="121">
        <v>482510.87</v>
      </c>
      <c r="CE691" s="121">
        <v>247000</v>
      </c>
      <c r="CF691" s="121">
        <v>21575</v>
      </c>
      <c r="CG691" s="121">
        <v>0</v>
      </c>
      <c r="CH691" s="121">
        <v>0</v>
      </c>
      <c r="CI691" s="121">
        <v>0</v>
      </c>
      <c r="CJ691" s="121">
        <v>355550</v>
      </c>
      <c r="CK691" s="121">
        <v>0</v>
      </c>
      <c r="CL691" s="121">
        <v>0</v>
      </c>
      <c r="CM691" s="87" t="s">
        <v>2078</v>
      </c>
      <c r="CN691" s="87" t="s">
        <v>730</v>
      </c>
      <c r="CO691" s="87" t="s">
        <v>1439</v>
      </c>
      <c r="CP691" s="87" t="s">
        <v>2260</v>
      </c>
      <c r="CQ691" s="87" t="s">
        <v>1438</v>
      </c>
      <c r="CR691" s="87" t="s">
        <v>2418</v>
      </c>
      <c r="CS691" s="87">
        <v>25</v>
      </c>
      <c r="CT691" s="87" t="s">
        <v>1455</v>
      </c>
      <c r="CY691" s="87">
        <v>291</v>
      </c>
    </row>
    <row r="692" spans="1:103" ht="13.2" customHeight="1" x14ac:dyDescent="0.25">
      <c r="A692" s="93" t="s">
        <v>2079</v>
      </c>
      <c r="B692" s="94" t="s">
        <v>731</v>
      </c>
      <c r="C692" s="95">
        <v>2255153.96</v>
      </c>
      <c r="D692" s="95">
        <v>101037.6</v>
      </c>
      <c r="E692" s="95">
        <v>251764.41</v>
      </c>
      <c r="F692" s="95">
        <v>54771.12</v>
      </c>
      <c r="G692" s="95">
        <v>36043.4</v>
      </c>
      <c r="H692" s="95">
        <v>252597.55</v>
      </c>
      <c r="I692" s="95">
        <v>124800.16</v>
      </c>
      <c r="J692" s="95">
        <v>194746.8</v>
      </c>
      <c r="K692" s="95">
        <v>197287.8</v>
      </c>
      <c r="L692" s="95">
        <v>61290.9</v>
      </c>
      <c r="M692" s="95">
        <v>300679.32</v>
      </c>
      <c r="N692" s="95">
        <v>26073.74</v>
      </c>
      <c r="O692" s="95">
        <v>273837.28999999998</v>
      </c>
      <c r="P692" s="95">
        <v>244477.5</v>
      </c>
      <c r="Q692" s="95">
        <v>91944</v>
      </c>
      <c r="R692" s="95">
        <v>60191</v>
      </c>
      <c r="S692" s="95">
        <v>22594.5</v>
      </c>
      <c r="T692" s="95">
        <v>247256.55</v>
      </c>
      <c r="U692" s="95">
        <v>6569.7</v>
      </c>
      <c r="V692" s="95">
        <v>43388</v>
      </c>
      <c r="W692" s="95">
        <v>252543.68</v>
      </c>
      <c r="X692" s="95">
        <v>65387.24</v>
      </c>
      <c r="Y692" s="95">
        <v>216971.62</v>
      </c>
      <c r="Z692" s="95">
        <v>103031.62</v>
      </c>
      <c r="AA692" s="95">
        <v>36578.019999999997</v>
      </c>
      <c r="AB692" s="95">
        <v>38389</v>
      </c>
      <c r="AC692" s="95">
        <v>73244.39</v>
      </c>
      <c r="AD692" s="95">
        <v>181835.05</v>
      </c>
      <c r="AE692" s="95">
        <v>39517.5</v>
      </c>
      <c r="AF692" s="95">
        <v>72221.570000000007</v>
      </c>
      <c r="AG692" s="95">
        <v>118020.79</v>
      </c>
      <c r="AH692" s="95">
        <v>86914.64</v>
      </c>
      <c r="AI692" s="95">
        <v>125998.94</v>
      </c>
      <c r="AJ692" s="95">
        <v>106312.08</v>
      </c>
      <c r="AK692" s="95">
        <v>98666.36</v>
      </c>
      <c r="AL692" s="95">
        <v>108702.88</v>
      </c>
      <c r="AM692" s="95">
        <v>95104.6</v>
      </c>
      <c r="AN692" s="95">
        <v>189340.79999999999</v>
      </c>
      <c r="AO692" s="95">
        <v>51160</v>
      </c>
      <c r="AP692" s="95">
        <v>53685</v>
      </c>
      <c r="AQ692" s="95">
        <v>50467.4</v>
      </c>
      <c r="AR692" s="95">
        <v>894579</v>
      </c>
      <c r="AS692" s="95">
        <v>115067.76</v>
      </c>
      <c r="AT692" s="95">
        <v>95682.77</v>
      </c>
      <c r="AU692" s="95">
        <v>54880</v>
      </c>
      <c r="AV692" s="95">
        <v>228415.1</v>
      </c>
      <c r="AW692" s="95">
        <v>176851.95</v>
      </c>
      <c r="AX692" s="95">
        <v>73058.850000000006</v>
      </c>
      <c r="AY692" s="95">
        <v>82973.119999999995</v>
      </c>
      <c r="AZ692" s="95">
        <v>49769.68</v>
      </c>
      <c r="BA692" s="95">
        <v>89547.24</v>
      </c>
      <c r="BB692" s="95">
        <v>82847.360000000001</v>
      </c>
      <c r="BC692" s="95">
        <v>37081</v>
      </c>
      <c r="BD692" s="95">
        <v>99088</v>
      </c>
      <c r="BE692" s="95">
        <v>42857</v>
      </c>
      <c r="BF692" s="95">
        <v>30127</v>
      </c>
      <c r="BG692" s="95">
        <v>157642.19</v>
      </c>
      <c r="BH692" s="95">
        <v>4361</v>
      </c>
      <c r="BI692" s="95">
        <v>80443.75</v>
      </c>
      <c r="BJ692" s="95">
        <v>19669</v>
      </c>
      <c r="BK692" s="95">
        <v>18765</v>
      </c>
      <c r="BL692" s="95">
        <v>115601.87</v>
      </c>
      <c r="BM692" s="95">
        <v>143259.9</v>
      </c>
      <c r="BN692" s="95">
        <v>148856.15</v>
      </c>
      <c r="BO692" s="95">
        <v>277942.5</v>
      </c>
      <c r="BP692" s="95">
        <v>86135.12</v>
      </c>
      <c r="BQ692" s="95">
        <v>34301.4</v>
      </c>
      <c r="BR692" s="121">
        <v>165403.78</v>
      </c>
      <c r="BS692" s="121">
        <v>55894.25</v>
      </c>
      <c r="BT692" s="121">
        <v>41098.699999999997</v>
      </c>
      <c r="BU692" s="121">
        <v>545935.91</v>
      </c>
      <c r="BV692" s="95">
        <v>1140</v>
      </c>
      <c r="BW692" s="121">
        <v>78309.2</v>
      </c>
      <c r="BX692" s="121">
        <v>450825.68</v>
      </c>
      <c r="BY692" s="121">
        <v>140119.81</v>
      </c>
      <c r="BZ692" s="121">
        <v>62374.48</v>
      </c>
      <c r="CA692" s="95">
        <v>154803.96</v>
      </c>
      <c r="CB692" s="121">
        <v>124903.4</v>
      </c>
      <c r="CC692" s="121">
        <v>181796.56</v>
      </c>
      <c r="CD692" s="121">
        <v>87679.84</v>
      </c>
      <c r="CE692" s="121">
        <v>190505.16</v>
      </c>
      <c r="CF692" s="121">
        <v>52615.91</v>
      </c>
      <c r="CG692" s="121">
        <v>161761.70000000001</v>
      </c>
      <c r="CH692" s="121">
        <v>40119</v>
      </c>
      <c r="CI692" s="121">
        <v>36662.61</v>
      </c>
      <c r="CJ692" s="121">
        <v>310080.65000000002</v>
      </c>
      <c r="CK692" s="121">
        <v>75554.75</v>
      </c>
      <c r="CL692" s="121">
        <v>25818.6</v>
      </c>
      <c r="CM692" s="87" t="s">
        <v>2079</v>
      </c>
      <c r="CN692" s="87" t="s">
        <v>731</v>
      </c>
      <c r="CO692" s="87" t="s">
        <v>1454</v>
      </c>
      <c r="CP692" s="87" t="s">
        <v>2265</v>
      </c>
      <c r="CQ692" s="87" t="s">
        <v>1453</v>
      </c>
      <c r="CR692" s="87" t="s">
        <v>2428</v>
      </c>
      <c r="CS692" s="87">
        <v>12</v>
      </c>
      <c r="CT692" s="87" t="s">
        <v>1382</v>
      </c>
      <c r="CY692" s="87">
        <v>292</v>
      </c>
    </row>
    <row r="693" spans="1:103" ht="13.2" customHeight="1" x14ac:dyDescent="0.25">
      <c r="A693" s="93" t="s">
        <v>2080</v>
      </c>
      <c r="B693" s="94" t="s">
        <v>732</v>
      </c>
      <c r="C693" s="95">
        <v>0</v>
      </c>
      <c r="D693" s="95">
        <v>0</v>
      </c>
      <c r="E693" s="95">
        <v>0</v>
      </c>
      <c r="F693" s="95">
        <v>0</v>
      </c>
      <c r="G693" s="95">
        <v>0</v>
      </c>
      <c r="H693" s="95">
        <v>0</v>
      </c>
      <c r="I693" s="95">
        <v>0</v>
      </c>
      <c r="J693" s="95">
        <v>0</v>
      </c>
      <c r="K693" s="95">
        <v>0</v>
      </c>
      <c r="L693" s="95">
        <v>0</v>
      </c>
      <c r="M693" s="95">
        <v>0</v>
      </c>
      <c r="N693" s="95">
        <v>0</v>
      </c>
      <c r="O693" s="95">
        <v>0</v>
      </c>
      <c r="P693" s="95">
        <v>0</v>
      </c>
      <c r="Q693" s="95">
        <v>0</v>
      </c>
      <c r="R693" s="95">
        <v>0</v>
      </c>
      <c r="S693" s="95">
        <v>10680</v>
      </c>
      <c r="T693" s="95">
        <v>0</v>
      </c>
      <c r="U693" s="95">
        <v>0</v>
      </c>
      <c r="V693" s="95">
        <v>0</v>
      </c>
      <c r="W693" s="95">
        <v>0</v>
      </c>
      <c r="X693" s="95">
        <v>0</v>
      </c>
      <c r="Y693" s="95">
        <v>0</v>
      </c>
      <c r="Z693" s="95">
        <v>0</v>
      </c>
      <c r="AA693" s="95">
        <v>0</v>
      </c>
      <c r="AB693" s="95">
        <v>0</v>
      </c>
      <c r="AC693" s="95">
        <v>0</v>
      </c>
      <c r="AD693" s="95">
        <v>0</v>
      </c>
      <c r="AE693" s="95">
        <v>0</v>
      </c>
      <c r="AF693" s="95">
        <v>0</v>
      </c>
      <c r="AG693" s="95">
        <v>0</v>
      </c>
      <c r="AH693" s="95">
        <v>0</v>
      </c>
      <c r="AI693" s="95">
        <v>0</v>
      </c>
      <c r="AJ693" s="95">
        <v>0</v>
      </c>
      <c r="AK693" s="95">
        <v>0</v>
      </c>
      <c r="AL693" s="95">
        <v>0</v>
      </c>
      <c r="AM693" s="95">
        <v>0</v>
      </c>
      <c r="AN693" s="95">
        <v>0</v>
      </c>
      <c r="AO693" s="95">
        <v>0</v>
      </c>
      <c r="AP693" s="95">
        <v>0</v>
      </c>
      <c r="AQ693" s="95">
        <v>0</v>
      </c>
      <c r="AR693" s="95">
        <v>0</v>
      </c>
      <c r="AS693" s="95">
        <v>0</v>
      </c>
      <c r="AT693" s="95">
        <v>0</v>
      </c>
      <c r="AU693" s="95">
        <v>0</v>
      </c>
      <c r="AV693" s="95">
        <v>0</v>
      </c>
      <c r="AW693" s="95">
        <v>0</v>
      </c>
      <c r="AX693" s="95">
        <v>0</v>
      </c>
      <c r="AY693" s="95">
        <v>0</v>
      </c>
      <c r="AZ693" s="95">
        <v>0</v>
      </c>
      <c r="BA693" s="95">
        <v>0</v>
      </c>
      <c r="BB693" s="95">
        <v>0</v>
      </c>
      <c r="BC693" s="95">
        <v>0</v>
      </c>
      <c r="BD693" s="95">
        <v>0</v>
      </c>
      <c r="BE693" s="95">
        <v>0</v>
      </c>
      <c r="BF693" s="95">
        <v>0</v>
      </c>
      <c r="BG693" s="95">
        <v>0</v>
      </c>
      <c r="BH693" s="95">
        <v>0</v>
      </c>
      <c r="BI693" s="95">
        <v>0</v>
      </c>
      <c r="BJ693" s="95">
        <v>0</v>
      </c>
      <c r="BK693" s="95">
        <v>0</v>
      </c>
      <c r="BL693" s="95">
        <v>0</v>
      </c>
      <c r="BM693" s="95">
        <v>0</v>
      </c>
      <c r="BN693" s="95">
        <v>0</v>
      </c>
      <c r="BO693" s="95">
        <v>0</v>
      </c>
      <c r="BP693" s="95">
        <v>0</v>
      </c>
      <c r="BQ693" s="95">
        <v>0</v>
      </c>
      <c r="BR693" s="95">
        <v>0</v>
      </c>
      <c r="BS693" s="95">
        <v>0</v>
      </c>
      <c r="BT693" s="95">
        <v>0</v>
      </c>
      <c r="BU693" s="95">
        <v>0</v>
      </c>
      <c r="BV693" s="95">
        <v>0</v>
      </c>
      <c r="BW693" s="95">
        <v>0</v>
      </c>
      <c r="BX693" s="95">
        <v>0</v>
      </c>
      <c r="BY693" s="95">
        <v>0</v>
      </c>
      <c r="BZ693" s="95">
        <v>0</v>
      </c>
      <c r="CA693" s="95">
        <v>0</v>
      </c>
      <c r="CB693" s="95">
        <v>0</v>
      </c>
      <c r="CC693" s="95">
        <v>0</v>
      </c>
      <c r="CD693" s="95">
        <v>7820</v>
      </c>
      <c r="CE693" s="95">
        <v>0</v>
      </c>
      <c r="CF693" s="95">
        <v>0</v>
      </c>
      <c r="CG693" s="95">
        <v>0</v>
      </c>
      <c r="CH693" s="95">
        <v>0</v>
      </c>
      <c r="CI693" s="95">
        <v>0</v>
      </c>
      <c r="CJ693" s="95">
        <v>0</v>
      </c>
      <c r="CK693" s="95">
        <v>0</v>
      </c>
      <c r="CL693" s="95">
        <v>0</v>
      </c>
      <c r="CM693" s="87" t="s">
        <v>2080</v>
      </c>
      <c r="CN693" s="87" t="s">
        <v>732</v>
      </c>
      <c r="CO693" s="87" t="s">
        <v>1449</v>
      </c>
      <c r="CP693" s="87" t="s">
        <v>2263</v>
      </c>
      <c r="CQ693" s="87" t="s">
        <v>1448</v>
      </c>
      <c r="CR693" s="87" t="s">
        <v>2425</v>
      </c>
      <c r="CS693" s="87">
        <v>12</v>
      </c>
      <c r="CT693" s="87" t="s">
        <v>1382</v>
      </c>
      <c r="CY693" s="87">
        <v>293</v>
      </c>
    </row>
    <row r="694" spans="1:103" ht="13.2" customHeight="1" x14ac:dyDescent="0.25">
      <c r="A694" s="93" t="s">
        <v>2081</v>
      </c>
      <c r="B694" s="94" t="s">
        <v>733</v>
      </c>
      <c r="C694" s="95">
        <v>369360</v>
      </c>
      <c r="D694" s="95">
        <v>221710</v>
      </c>
      <c r="E694" s="95">
        <v>52890</v>
      </c>
      <c r="F694" s="95">
        <v>26700</v>
      </c>
      <c r="G694" s="95">
        <v>60480</v>
      </c>
      <c r="H694" s="95">
        <v>125754</v>
      </c>
      <c r="I694" s="95">
        <v>63255</v>
      </c>
      <c r="J694" s="95">
        <v>75000</v>
      </c>
      <c r="K694" s="95">
        <v>2800</v>
      </c>
      <c r="L694" s="95">
        <v>322855</v>
      </c>
      <c r="M694" s="95">
        <v>131630</v>
      </c>
      <c r="N694" s="95">
        <v>0</v>
      </c>
      <c r="O694" s="95">
        <v>767570</v>
      </c>
      <c r="P694" s="95">
        <v>45800</v>
      </c>
      <c r="Q694" s="95">
        <v>98000</v>
      </c>
      <c r="R694" s="95">
        <v>17000</v>
      </c>
      <c r="S694" s="95">
        <v>87190</v>
      </c>
      <c r="T694" s="95">
        <v>155679</v>
      </c>
      <c r="U694" s="95">
        <v>276115</v>
      </c>
      <c r="V694" s="95">
        <v>0</v>
      </c>
      <c r="W694" s="95">
        <v>507868</v>
      </c>
      <c r="X694" s="95">
        <v>27430</v>
      </c>
      <c r="Y694" s="95">
        <v>336450</v>
      </c>
      <c r="Z694" s="95">
        <v>42380</v>
      </c>
      <c r="AA694" s="95">
        <v>16180</v>
      </c>
      <c r="AB694" s="95">
        <v>33400</v>
      </c>
      <c r="AC694" s="95">
        <v>0</v>
      </c>
      <c r="AD694" s="95">
        <v>624674</v>
      </c>
      <c r="AE694" s="95">
        <v>6000</v>
      </c>
      <c r="AF694" s="95">
        <v>207020</v>
      </c>
      <c r="AG694" s="95">
        <v>5990</v>
      </c>
      <c r="AH694" s="95">
        <v>161400</v>
      </c>
      <c r="AI694" s="95">
        <v>28031</v>
      </c>
      <c r="AJ694" s="95">
        <v>62720</v>
      </c>
      <c r="AK694" s="95">
        <v>345525</v>
      </c>
      <c r="AL694" s="95">
        <v>46740</v>
      </c>
      <c r="AM694" s="95">
        <v>43050</v>
      </c>
      <c r="AN694" s="95">
        <v>234016</v>
      </c>
      <c r="AO694" s="95">
        <v>101090</v>
      </c>
      <c r="AP694" s="95">
        <v>265030</v>
      </c>
      <c r="AQ694" s="95">
        <v>33700</v>
      </c>
      <c r="AR694" s="95">
        <v>0</v>
      </c>
      <c r="AS694" s="95">
        <v>95219.1</v>
      </c>
      <c r="AT694" s="95">
        <v>0</v>
      </c>
      <c r="AU694" s="95">
        <v>406090</v>
      </c>
      <c r="AV694" s="95">
        <v>94910</v>
      </c>
      <c r="AW694" s="95">
        <v>33280</v>
      </c>
      <c r="AX694" s="95">
        <v>8700</v>
      </c>
      <c r="AY694" s="95">
        <v>109693</v>
      </c>
      <c r="AZ694" s="95">
        <v>98800</v>
      </c>
      <c r="BA694" s="95">
        <v>530045</v>
      </c>
      <c r="BB694" s="95">
        <v>28960</v>
      </c>
      <c r="BC694" s="95">
        <v>190200</v>
      </c>
      <c r="BD694" s="95">
        <v>390300</v>
      </c>
      <c r="BE694" s="95">
        <v>63990</v>
      </c>
      <c r="BF694" s="95">
        <v>139370</v>
      </c>
      <c r="BG694" s="95">
        <v>379171.1</v>
      </c>
      <c r="BH694" s="95">
        <v>87491</v>
      </c>
      <c r="BI694" s="95">
        <v>90720</v>
      </c>
      <c r="BJ694" s="95">
        <v>28000</v>
      </c>
      <c r="BK694" s="95">
        <v>70170</v>
      </c>
      <c r="BL694" s="95">
        <v>264660</v>
      </c>
      <c r="BM694" s="95">
        <v>534604</v>
      </c>
      <c r="BN694" s="95">
        <v>120827</v>
      </c>
      <c r="BO694" s="95">
        <v>118347.5</v>
      </c>
      <c r="BP694" s="95">
        <v>61080</v>
      </c>
      <c r="BQ694" s="95">
        <v>88990</v>
      </c>
      <c r="BR694" s="95">
        <v>2782618.5</v>
      </c>
      <c r="BS694" s="95">
        <v>101240</v>
      </c>
      <c r="BT694" s="95">
        <v>101920</v>
      </c>
      <c r="BU694" s="95">
        <v>548524.9</v>
      </c>
      <c r="BV694" s="95">
        <v>119437</v>
      </c>
      <c r="BW694" s="95">
        <v>42490</v>
      </c>
      <c r="BX694" s="95">
        <v>150954.5</v>
      </c>
      <c r="BY694" s="95">
        <v>290840</v>
      </c>
      <c r="BZ694" s="95">
        <v>7900</v>
      </c>
      <c r="CA694" s="95">
        <v>18690</v>
      </c>
      <c r="CB694" s="95">
        <v>55500</v>
      </c>
      <c r="CC694" s="95">
        <v>319302</v>
      </c>
      <c r="CD694" s="95">
        <v>23750</v>
      </c>
      <c r="CE694" s="95">
        <v>40749.99</v>
      </c>
      <c r="CF694" s="95">
        <v>217300</v>
      </c>
      <c r="CG694" s="95">
        <v>79200</v>
      </c>
      <c r="CH694" s="95">
        <v>1800</v>
      </c>
      <c r="CI694" s="95">
        <v>141260</v>
      </c>
      <c r="CJ694" s="95">
        <v>384290</v>
      </c>
      <c r="CK694" s="95">
        <v>0</v>
      </c>
      <c r="CL694" s="95">
        <v>55524</v>
      </c>
      <c r="CM694" s="87" t="s">
        <v>2081</v>
      </c>
      <c r="CN694" s="87" t="s">
        <v>733</v>
      </c>
      <c r="CO694" s="87" t="s">
        <v>1439</v>
      </c>
      <c r="CP694" s="87" t="s">
        <v>2260</v>
      </c>
      <c r="CQ694" s="87" t="s">
        <v>1438</v>
      </c>
      <c r="CR694" s="87" t="s">
        <v>2418</v>
      </c>
      <c r="CS694" s="87">
        <v>21</v>
      </c>
      <c r="CT694" s="87" t="s">
        <v>1436</v>
      </c>
      <c r="CY694" s="87">
        <v>294</v>
      </c>
    </row>
    <row r="695" spans="1:103" ht="13.2" customHeight="1" x14ac:dyDescent="0.25">
      <c r="A695" s="93" t="s">
        <v>2082</v>
      </c>
      <c r="B695" s="94" t="s">
        <v>734</v>
      </c>
      <c r="C695" s="95">
        <v>3250</v>
      </c>
      <c r="D695" s="95">
        <v>0</v>
      </c>
      <c r="E695" s="95">
        <v>1000</v>
      </c>
      <c r="F695" s="95">
        <v>0</v>
      </c>
      <c r="G695" s="95">
        <v>0</v>
      </c>
      <c r="H695" s="95">
        <v>0</v>
      </c>
      <c r="I695" s="95">
        <v>0</v>
      </c>
      <c r="J695" s="95">
        <v>0</v>
      </c>
      <c r="K695" s="95">
        <v>0</v>
      </c>
      <c r="L695" s="95">
        <v>0</v>
      </c>
      <c r="M695" s="95">
        <v>0</v>
      </c>
      <c r="N695" s="95">
        <v>600</v>
      </c>
      <c r="O695" s="95">
        <v>0</v>
      </c>
      <c r="P695" s="95">
        <v>0</v>
      </c>
      <c r="Q695" s="95">
        <v>0</v>
      </c>
      <c r="R695" s="95">
        <v>0</v>
      </c>
      <c r="S695" s="95">
        <v>0</v>
      </c>
      <c r="T695" s="95">
        <v>0</v>
      </c>
      <c r="U695" s="95">
        <v>0</v>
      </c>
      <c r="V695" s="95">
        <v>0</v>
      </c>
      <c r="W695" s="95">
        <v>0</v>
      </c>
      <c r="X695" s="95">
        <v>0</v>
      </c>
      <c r="Y695" s="95">
        <v>0</v>
      </c>
      <c r="Z695" s="95">
        <v>0</v>
      </c>
      <c r="AA695" s="95">
        <v>0</v>
      </c>
      <c r="AB695" s="95">
        <v>0</v>
      </c>
      <c r="AC695" s="95">
        <v>0</v>
      </c>
      <c r="AD695" s="95">
        <v>2800</v>
      </c>
      <c r="AE695" s="95">
        <v>0</v>
      </c>
      <c r="AF695" s="95">
        <v>27490</v>
      </c>
      <c r="AG695" s="95">
        <v>5040</v>
      </c>
      <c r="AH695" s="95">
        <v>0</v>
      </c>
      <c r="AI695" s="95">
        <v>30115</v>
      </c>
      <c r="AJ695" s="95">
        <v>5400</v>
      </c>
      <c r="AK695" s="95">
        <v>0</v>
      </c>
      <c r="AL695" s="95">
        <v>9880</v>
      </c>
      <c r="AM695" s="95">
        <v>0</v>
      </c>
      <c r="AN695" s="95">
        <v>0</v>
      </c>
      <c r="AO695" s="95">
        <v>0</v>
      </c>
      <c r="AP695" s="95">
        <v>0</v>
      </c>
      <c r="AQ695" s="95">
        <v>0</v>
      </c>
      <c r="AR695" s="95">
        <v>0</v>
      </c>
      <c r="AS695" s="95">
        <v>0</v>
      </c>
      <c r="AT695" s="95">
        <v>0</v>
      </c>
      <c r="AU695" s="95">
        <v>0</v>
      </c>
      <c r="AV695" s="95">
        <v>0</v>
      </c>
      <c r="AW695" s="95">
        <v>0</v>
      </c>
      <c r="AX695" s="95">
        <v>0</v>
      </c>
      <c r="AY695" s="95">
        <v>0</v>
      </c>
      <c r="AZ695" s="95">
        <v>0</v>
      </c>
      <c r="BA695" s="95">
        <v>0</v>
      </c>
      <c r="BB695" s="95">
        <v>0</v>
      </c>
      <c r="BC695" s="95">
        <v>0</v>
      </c>
      <c r="BD695" s="95">
        <v>0</v>
      </c>
      <c r="BE695" s="95">
        <v>0</v>
      </c>
      <c r="BF695" s="95">
        <v>0</v>
      </c>
      <c r="BG695" s="95">
        <v>0</v>
      </c>
      <c r="BH695" s="95">
        <v>0</v>
      </c>
      <c r="BI695" s="95">
        <v>0</v>
      </c>
      <c r="BJ695" s="95">
        <v>0</v>
      </c>
      <c r="BK695" s="95">
        <v>0</v>
      </c>
      <c r="BL695" s="95">
        <v>0</v>
      </c>
      <c r="BM695" s="95">
        <v>0</v>
      </c>
      <c r="BN695" s="95">
        <v>0</v>
      </c>
      <c r="BO695" s="95">
        <v>0</v>
      </c>
      <c r="BP695" s="95">
        <v>0</v>
      </c>
      <c r="BQ695" s="95">
        <v>0</v>
      </c>
      <c r="BR695" s="121">
        <v>50850</v>
      </c>
      <c r="BS695" s="95">
        <v>0</v>
      </c>
      <c r="BT695" s="95">
        <v>0</v>
      </c>
      <c r="BU695" s="95">
        <v>0</v>
      </c>
      <c r="BV695" s="95">
        <v>0</v>
      </c>
      <c r="BW695" s="95">
        <v>0</v>
      </c>
      <c r="BX695" s="121">
        <v>0</v>
      </c>
      <c r="BY695" s="95">
        <v>0</v>
      </c>
      <c r="BZ695" s="95">
        <v>0</v>
      </c>
      <c r="CA695" s="95">
        <v>0</v>
      </c>
      <c r="CB695" s="95">
        <v>0</v>
      </c>
      <c r="CC695" s="95">
        <v>0</v>
      </c>
      <c r="CD695" s="95">
        <v>0</v>
      </c>
      <c r="CE695" s="95">
        <v>0</v>
      </c>
      <c r="CF695" s="95">
        <v>0</v>
      </c>
      <c r="CG695" s="95">
        <v>3000</v>
      </c>
      <c r="CH695" s="95">
        <v>0</v>
      </c>
      <c r="CI695" s="95">
        <v>0</v>
      </c>
      <c r="CJ695" s="95">
        <v>0</v>
      </c>
      <c r="CK695" s="121">
        <v>0</v>
      </c>
      <c r="CL695" s="95">
        <v>0</v>
      </c>
      <c r="CM695" s="87" t="s">
        <v>2082</v>
      </c>
      <c r="CN695" s="87" t="s">
        <v>734</v>
      </c>
      <c r="CO695" s="87" t="s">
        <v>1437</v>
      </c>
      <c r="CP695" s="87" t="s">
        <v>2259</v>
      </c>
      <c r="CQ695" s="87" t="s">
        <v>1436</v>
      </c>
      <c r="CR695" s="87" t="s">
        <v>2417</v>
      </c>
      <c r="CS695" s="87">
        <v>21</v>
      </c>
      <c r="CT695" s="87" t="s">
        <v>1443</v>
      </c>
      <c r="CV695" s="87" t="s">
        <v>2196</v>
      </c>
      <c r="CY695" s="87">
        <v>295</v>
      </c>
    </row>
    <row r="696" spans="1:103" ht="13.2" customHeight="1" x14ac:dyDescent="0.25">
      <c r="A696" s="93" t="s">
        <v>2083</v>
      </c>
      <c r="B696" s="94" t="s">
        <v>735</v>
      </c>
      <c r="C696" s="95">
        <v>0</v>
      </c>
      <c r="D696" s="95">
        <v>0</v>
      </c>
      <c r="E696" s="95">
        <v>0</v>
      </c>
      <c r="F696" s="95">
        <v>0</v>
      </c>
      <c r="G696" s="95">
        <v>0</v>
      </c>
      <c r="H696" s="95">
        <v>0</v>
      </c>
      <c r="I696" s="95">
        <v>0</v>
      </c>
      <c r="J696" s="95">
        <v>0</v>
      </c>
      <c r="K696" s="95">
        <v>0</v>
      </c>
      <c r="L696" s="95">
        <v>0</v>
      </c>
      <c r="M696" s="95">
        <v>0</v>
      </c>
      <c r="N696" s="95">
        <v>0</v>
      </c>
      <c r="O696" s="95">
        <v>0</v>
      </c>
      <c r="P696" s="95">
        <v>0</v>
      </c>
      <c r="Q696" s="95">
        <v>0</v>
      </c>
      <c r="R696" s="95">
        <v>0</v>
      </c>
      <c r="S696" s="95">
        <v>0</v>
      </c>
      <c r="T696" s="95">
        <v>0</v>
      </c>
      <c r="U696" s="95">
        <v>0</v>
      </c>
      <c r="V696" s="95">
        <v>0</v>
      </c>
      <c r="W696" s="95">
        <v>21300</v>
      </c>
      <c r="X696" s="95">
        <v>0</v>
      </c>
      <c r="Y696" s="95">
        <v>0</v>
      </c>
      <c r="Z696" s="95">
        <v>0</v>
      </c>
      <c r="AA696" s="95">
        <v>0</v>
      </c>
      <c r="AB696" s="95">
        <v>0</v>
      </c>
      <c r="AC696" s="95">
        <v>0</v>
      </c>
      <c r="AD696" s="95">
        <v>0</v>
      </c>
      <c r="AE696" s="95">
        <v>0</v>
      </c>
      <c r="AF696" s="95">
        <v>0</v>
      </c>
      <c r="AG696" s="95">
        <v>0</v>
      </c>
      <c r="AH696" s="95">
        <v>0</v>
      </c>
      <c r="AI696" s="95">
        <v>0</v>
      </c>
      <c r="AJ696" s="95">
        <v>0</v>
      </c>
      <c r="AK696" s="95">
        <v>0</v>
      </c>
      <c r="AL696" s="95">
        <v>0</v>
      </c>
      <c r="AM696" s="95">
        <v>0</v>
      </c>
      <c r="AN696" s="95">
        <v>0</v>
      </c>
      <c r="AO696" s="95">
        <v>0</v>
      </c>
      <c r="AP696" s="95">
        <v>0</v>
      </c>
      <c r="AQ696" s="95">
        <v>0</v>
      </c>
      <c r="AR696" s="95">
        <v>0</v>
      </c>
      <c r="AS696" s="95">
        <v>0</v>
      </c>
      <c r="AT696" s="95">
        <v>0</v>
      </c>
      <c r="AU696" s="95">
        <v>0</v>
      </c>
      <c r="AV696" s="95">
        <v>0</v>
      </c>
      <c r="AW696" s="95">
        <v>0</v>
      </c>
      <c r="AX696" s="95">
        <v>0</v>
      </c>
      <c r="AY696" s="95">
        <v>0</v>
      </c>
      <c r="AZ696" s="95">
        <v>0</v>
      </c>
      <c r="BA696" s="95">
        <v>0</v>
      </c>
      <c r="BB696" s="95">
        <v>0</v>
      </c>
      <c r="BC696" s="95">
        <v>0</v>
      </c>
      <c r="BD696" s="95">
        <v>0</v>
      </c>
      <c r="BE696" s="95">
        <v>0</v>
      </c>
      <c r="BF696" s="95">
        <v>0</v>
      </c>
      <c r="BG696" s="95">
        <v>0</v>
      </c>
      <c r="BH696" s="95">
        <v>0</v>
      </c>
      <c r="BI696" s="95">
        <v>0</v>
      </c>
      <c r="BJ696" s="95">
        <v>0</v>
      </c>
      <c r="BK696" s="95">
        <v>0</v>
      </c>
      <c r="BL696" s="95">
        <v>0</v>
      </c>
      <c r="BM696" s="95">
        <v>0</v>
      </c>
      <c r="BN696" s="95">
        <v>0</v>
      </c>
      <c r="BO696" s="95">
        <v>0</v>
      </c>
      <c r="BP696" s="95">
        <v>0</v>
      </c>
      <c r="BQ696" s="95">
        <v>0</v>
      </c>
      <c r="BR696" s="95">
        <v>0</v>
      </c>
      <c r="BS696" s="121">
        <v>0</v>
      </c>
      <c r="BT696" s="121">
        <v>0</v>
      </c>
      <c r="BU696" s="121">
        <v>0</v>
      </c>
      <c r="BV696" s="121">
        <v>0</v>
      </c>
      <c r="BW696" s="121">
        <v>0</v>
      </c>
      <c r="BX696" s="121">
        <v>0</v>
      </c>
      <c r="BY696" s="121">
        <v>0</v>
      </c>
      <c r="BZ696" s="121">
        <v>0</v>
      </c>
      <c r="CA696" s="121">
        <v>0</v>
      </c>
      <c r="CB696" s="121">
        <v>0</v>
      </c>
      <c r="CC696" s="121">
        <v>0</v>
      </c>
      <c r="CD696" s="121">
        <v>0</v>
      </c>
      <c r="CE696" s="121">
        <v>0</v>
      </c>
      <c r="CF696" s="121">
        <v>0</v>
      </c>
      <c r="CG696" s="121">
        <v>0</v>
      </c>
      <c r="CH696" s="121">
        <v>0</v>
      </c>
      <c r="CI696" s="121">
        <v>0</v>
      </c>
      <c r="CJ696" s="121">
        <v>0</v>
      </c>
      <c r="CK696" s="121">
        <v>0</v>
      </c>
      <c r="CL696" s="121">
        <v>0</v>
      </c>
      <c r="CM696" s="87" t="s">
        <v>2083</v>
      </c>
      <c r="CN696" s="87" t="s">
        <v>735</v>
      </c>
      <c r="CO696" s="87" t="s">
        <v>1437</v>
      </c>
      <c r="CP696" s="87" t="s">
        <v>2259</v>
      </c>
      <c r="CQ696" s="87" t="s">
        <v>1436</v>
      </c>
      <c r="CR696" s="87" t="s">
        <v>2417</v>
      </c>
      <c r="CS696" s="87">
        <v>21</v>
      </c>
      <c r="CT696" s="87" t="s">
        <v>1443</v>
      </c>
      <c r="CV696" s="87" t="s">
        <v>2196</v>
      </c>
      <c r="CY696" s="87">
        <v>296</v>
      </c>
    </row>
    <row r="697" spans="1:103" ht="13.2" customHeight="1" x14ac:dyDescent="0.25">
      <c r="A697" s="93" t="s">
        <v>2084</v>
      </c>
      <c r="B697" s="94" t="s">
        <v>736</v>
      </c>
      <c r="C697" s="95">
        <v>0</v>
      </c>
      <c r="D697" s="95">
        <v>0</v>
      </c>
      <c r="E697" s="95">
        <v>0</v>
      </c>
      <c r="F697" s="95">
        <v>0</v>
      </c>
      <c r="G697" s="95">
        <v>0</v>
      </c>
      <c r="H697" s="95">
        <v>0</v>
      </c>
      <c r="I697" s="95">
        <v>0</v>
      </c>
      <c r="J697" s="95">
        <v>0</v>
      </c>
      <c r="K697" s="95">
        <v>0</v>
      </c>
      <c r="L697" s="95">
        <v>0</v>
      </c>
      <c r="M697" s="95">
        <v>0</v>
      </c>
      <c r="N697" s="95">
        <v>0</v>
      </c>
      <c r="O697" s="95">
        <v>0</v>
      </c>
      <c r="P697" s="95">
        <v>0</v>
      </c>
      <c r="Q697" s="95">
        <v>0</v>
      </c>
      <c r="R697" s="95">
        <v>0</v>
      </c>
      <c r="S697" s="95">
        <v>0</v>
      </c>
      <c r="T697" s="95">
        <v>0</v>
      </c>
      <c r="U697" s="95">
        <v>0</v>
      </c>
      <c r="V697" s="95">
        <v>0</v>
      </c>
      <c r="W697" s="95">
        <v>0</v>
      </c>
      <c r="X697" s="95">
        <v>0</v>
      </c>
      <c r="Y697" s="95">
        <v>0</v>
      </c>
      <c r="Z697" s="95">
        <v>0</v>
      </c>
      <c r="AA697" s="95">
        <v>0</v>
      </c>
      <c r="AB697" s="95">
        <v>0</v>
      </c>
      <c r="AC697" s="95">
        <v>0</v>
      </c>
      <c r="AD697" s="95">
        <v>0</v>
      </c>
      <c r="AE697" s="95">
        <v>0</v>
      </c>
      <c r="AF697" s="95">
        <v>0</v>
      </c>
      <c r="AG697" s="95">
        <v>0</v>
      </c>
      <c r="AH697" s="95">
        <v>0</v>
      </c>
      <c r="AI697" s="95">
        <v>0</v>
      </c>
      <c r="AJ697" s="95">
        <v>0</v>
      </c>
      <c r="AK697" s="95">
        <v>0</v>
      </c>
      <c r="AL697" s="95">
        <v>0</v>
      </c>
      <c r="AM697" s="95">
        <v>0</v>
      </c>
      <c r="AN697" s="95">
        <v>0</v>
      </c>
      <c r="AO697" s="95">
        <v>0</v>
      </c>
      <c r="AP697" s="95">
        <v>0</v>
      </c>
      <c r="AQ697" s="95">
        <v>0</v>
      </c>
      <c r="AR697" s="95">
        <v>0</v>
      </c>
      <c r="AS697" s="95">
        <v>0</v>
      </c>
      <c r="AT697" s="95">
        <v>0</v>
      </c>
      <c r="AU697" s="95">
        <v>0</v>
      </c>
      <c r="AV697" s="95">
        <v>0</v>
      </c>
      <c r="AW697" s="95">
        <v>0</v>
      </c>
      <c r="AX697" s="95">
        <v>0</v>
      </c>
      <c r="AY697" s="95">
        <v>0</v>
      </c>
      <c r="AZ697" s="95">
        <v>0</v>
      </c>
      <c r="BA697" s="95">
        <v>22500</v>
      </c>
      <c r="BB697" s="95">
        <v>0</v>
      </c>
      <c r="BC697" s="95">
        <v>0</v>
      </c>
      <c r="BD697" s="95">
        <v>0</v>
      </c>
      <c r="BE697" s="95">
        <v>0</v>
      </c>
      <c r="BF697" s="95">
        <v>0</v>
      </c>
      <c r="BG697" s="95">
        <v>0</v>
      </c>
      <c r="BH697" s="95">
        <v>0</v>
      </c>
      <c r="BI697" s="95">
        <v>0</v>
      </c>
      <c r="BJ697" s="95">
        <v>0</v>
      </c>
      <c r="BK697" s="95">
        <v>0</v>
      </c>
      <c r="BL697" s="95">
        <v>0</v>
      </c>
      <c r="BM697" s="95">
        <v>0</v>
      </c>
      <c r="BN697" s="95">
        <v>0</v>
      </c>
      <c r="BO697" s="95">
        <v>0</v>
      </c>
      <c r="BP697" s="95">
        <v>0</v>
      </c>
      <c r="BQ697" s="95">
        <v>0</v>
      </c>
      <c r="BR697" s="95">
        <v>171100</v>
      </c>
      <c r="BS697" s="121">
        <v>0</v>
      </c>
      <c r="BT697" s="121">
        <v>0</v>
      </c>
      <c r="BU697" s="121">
        <v>0</v>
      </c>
      <c r="BV697" s="95">
        <v>0</v>
      </c>
      <c r="BW697" s="121">
        <v>0</v>
      </c>
      <c r="BX697" s="121">
        <v>83820</v>
      </c>
      <c r="BY697" s="121">
        <v>0</v>
      </c>
      <c r="BZ697" s="121">
        <v>0</v>
      </c>
      <c r="CA697" s="121">
        <v>0</v>
      </c>
      <c r="CB697" s="121">
        <v>0</v>
      </c>
      <c r="CC697" s="121">
        <v>0</v>
      </c>
      <c r="CD697" s="121">
        <v>0</v>
      </c>
      <c r="CE697" s="95">
        <v>0</v>
      </c>
      <c r="CF697" s="95">
        <v>0</v>
      </c>
      <c r="CG697" s="95">
        <v>0</v>
      </c>
      <c r="CH697" s="121">
        <v>0</v>
      </c>
      <c r="CI697" s="121">
        <v>0</v>
      </c>
      <c r="CJ697" s="121">
        <v>0</v>
      </c>
      <c r="CK697" s="121">
        <v>0</v>
      </c>
      <c r="CL697" s="95">
        <v>0</v>
      </c>
      <c r="CM697" s="87" t="s">
        <v>2084</v>
      </c>
      <c r="CN697" s="87" t="s">
        <v>736</v>
      </c>
      <c r="CO697" s="87" t="s">
        <v>1437</v>
      </c>
      <c r="CP697" s="87" t="s">
        <v>2259</v>
      </c>
      <c r="CQ697" s="87" t="s">
        <v>1436</v>
      </c>
      <c r="CR697" s="87" t="s">
        <v>2417</v>
      </c>
      <c r="CS697" s="87">
        <v>21</v>
      </c>
      <c r="CT697" s="87" t="s">
        <v>1436</v>
      </c>
      <c r="CV697" s="87" t="s">
        <v>2196</v>
      </c>
      <c r="CY697" s="87">
        <v>297</v>
      </c>
    </row>
    <row r="698" spans="1:103" ht="13.2" customHeight="1" x14ac:dyDescent="0.25">
      <c r="A698" s="93" t="s">
        <v>2085</v>
      </c>
      <c r="B698" s="94" t="s">
        <v>737</v>
      </c>
      <c r="C698" s="95">
        <v>0</v>
      </c>
      <c r="D698" s="95">
        <v>0</v>
      </c>
      <c r="E698" s="95">
        <v>0</v>
      </c>
      <c r="F698" s="95">
        <v>0</v>
      </c>
      <c r="G698" s="95">
        <v>14000</v>
      </c>
      <c r="H698" s="95">
        <v>0</v>
      </c>
      <c r="I698" s="95">
        <v>120000</v>
      </c>
      <c r="J698" s="95">
        <v>0</v>
      </c>
      <c r="K698" s="95">
        <v>0</v>
      </c>
      <c r="L698" s="95">
        <v>100801.32</v>
      </c>
      <c r="M698" s="95">
        <v>0</v>
      </c>
      <c r="N698" s="95">
        <v>0</v>
      </c>
      <c r="O698" s="95">
        <v>92110.57</v>
      </c>
      <c r="P698" s="95">
        <v>0</v>
      </c>
      <c r="Q698" s="95">
        <v>0</v>
      </c>
      <c r="R698" s="95">
        <v>0</v>
      </c>
      <c r="S698" s="95">
        <v>18900</v>
      </c>
      <c r="T698" s="95">
        <v>0</v>
      </c>
      <c r="U698" s="95">
        <v>0</v>
      </c>
      <c r="V698" s="95">
        <v>0</v>
      </c>
      <c r="W698" s="95">
        <v>3571343.54</v>
      </c>
      <c r="X698" s="95">
        <v>0</v>
      </c>
      <c r="Y698" s="95">
        <v>180000</v>
      </c>
      <c r="Z698" s="95">
        <v>0</v>
      </c>
      <c r="AA698" s="95">
        <v>0</v>
      </c>
      <c r="AB698" s="95">
        <v>0</v>
      </c>
      <c r="AC698" s="95">
        <v>0</v>
      </c>
      <c r="AD698" s="95">
        <v>0</v>
      </c>
      <c r="AE698" s="95">
        <v>0</v>
      </c>
      <c r="AF698" s="95">
        <v>0</v>
      </c>
      <c r="AG698" s="95">
        <v>120000</v>
      </c>
      <c r="AH698" s="95">
        <v>951583.88</v>
      </c>
      <c r="AI698" s="95">
        <v>164250</v>
      </c>
      <c r="AJ698" s="95">
        <v>0</v>
      </c>
      <c r="AK698" s="95">
        <v>0</v>
      </c>
      <c r="AL698" s="95">
        <v>179100</v>
      </c>
      <c r="AM698" s="95">
        <v>0</v>
      </c>
      <c r="AN698" s="95">
        <v>0</v>
      </c>
      <c r="AO698" s="95">
        <v>0</v>
      </c>
      <c r="AP698" s="95">
        <v>0</v>
      </c>
      <c r="AQ698" s="95">
        <v>0</v>
      </c>
      <c r="AR698" s="95">
        <v>0</v>
      </c>
      <c r="AS698" s="95">
        <v>0</v>
      </c>
      <c r="AT698" s="95">
        <v>0</v>
      </c>
      <c r="AU698" s="95">
        <v>0</v>
      </c>
      <c r="AV698" s="95">
        <v>124800</v>
      </c>
      <c r="AW698" s="95">
        <v>0</v>
      </c>
      <c r="AX698" s="95">
        <v>0</v>
      </c>
      <c r="AY698" s="95">
        <v>0</v>
      </c>
      <c r="AZ698" s="95">
        <v>0</v>
      </c>
      <c r="BA698" s="95">
        <v>244000</v>
      </c>
      <c r="BB698" s="95">
        <v>0</v>
      </c>
      <c r="BC698" s="95">
        <v>0</v>
      </c>
      <c r="BD698" s="95">
        <v>298236.44</v>
      </c>
      <c r="BE698" s="95">
        <v>0</v>
      </c>
      <c r="BF698" s="95">
        <v>0</v>
      </c>
      <c r="BG698" s="95">
        <v>0</v>
      </c>
      <c r="BH698" s="95">
        <v>0</v>
      </c>
      <c r="BI698" s="95">
        <v>18000</v>
      </c>
      <c r="BJ698" s="95">
        <v>0</v>
      </c>
      <c r="BK698" s="95">
        <v>219271.6</v>
      </c>
      <c r="BL698" s="95">
        <v>0</v>
      </c>
      <c r="BM698" s="95">
        <v>114000</v>
      </c>
      <c r="BN698" s="95">
        <v>114000</v>
      </c>
      <c r="BO698" s="95">
        <v>0</v>
      </c>
      <c r="BP698" s="95">
        <v>169833.32</v>
      </c>
      <c r="BQ698" s="95">
        <v>318810</v>
      </c>
      <c r="BR698" s="95">
        <v>0</v>
      </c>
      <c r="BS698" s="121">
        <v>0</v>
      </c>
      <c r="BT698" s="121">
        <v>0</v>
      </c>
      <c r="BU698" s="121">
        <v>212951.2</v>
      </c>
      <c r="BV698" s="121">
        <v>0</v>
      </c>
      <c r="BW698" s="121">
        <v>0</v>
      </c>
      <c r="BX698" s="121">
        <v>198896.19</v>
      </c>
      <c r="BY698" s="121">
        <v>0</v>
      </c>
      <c r="BZ698" s="121">
        <v>181359.5</v>
      </c>
      <c r="CA698" s="121">
        <v>0</v>
      </c>
      <c r="CB698" s="121">
        <v>0</v>
      </c>
      <c r="CC698" s="121">
        <v>0</v>
      </c>
      <c r="CD698" s="121">
        <v>0</v>
      </c>
      <c r="CE698" s="121">
        <v>150000</v>
      </c>
      <c r="CF698" s="95">
        <v>9095</v>
      </c>
      <c r="CG698" s="121">
        <v>0</v>
      </c>
      <c r="CH698" s="121">
        <v>0</v>
      </c>
      <c r="CI698" s="121">
        <v>0</v>
      </c>
      <c r="CJ698" s="121">
        <v>0</v>
      </c>
      <c r="CK698" s="121">
        <v>164128</v>
      </c>
      <c r="CL698" s="121">
        <v>0</v>
      </c>
      <c r="CM698" s="87" t="s">
        <v>2085</v>
      </c>
      <c r="CN698" s="87" t="s">
        <v>737</v>
      </c>
      <c r="CO698" s="87" t="s">
        <v>1437</v>
      </c>
      <c r="CP698" s="87" t="s">
        <v>2259</v>
      </c>
      <c r="CQ698" s="87" t="s">
        <v>1436</v>
      </c>
      <c r="CR698" s="87" t="s">
        <v>2417</v>
      </c>
      <c r="CS698" s="87">
        <v>21</v>
      </c>
      <c r="CT698" s="87" t="s">
        <v>1436</v>
      </c>
      <c r="CV698" s="87" t="s">
        <v>2196</v>
      </c>
      <c r="CY698" s="87">
        <v>298</v>
      </c>
    </row>
    <row r="699" spans="1:103" ht="13.2" customHeight="1" x14ac:dyDescent="0.25">
      <c r="A699" s="93" t="s">
        <v>2086</v>
      </c>
      <c r="B699" s="94" t="s">
        <v>738</v>
      </c>
      <c r="C699" s="95">
        <v>0</v>
      </c>
      <c r="D699" s="95">
        <v>0</v>
      </c>
      <c r="E699" s="95">
        <v>0</v>
      </c>
      <c r="F699" s="95">
        <v>0</v>
      </c>
      <c r="G699" s="95">
        <v>0</v>
      </c>
      <c r="H699" s="95">
        <v>0</v>
      </c>
      <c r="I699" s="95">
        <v>0</v>
      </c>
      <c r="J699" s="95">
        <v>0</v>
      </c>
      <c r="K699" s="95">
        <v>0</v>
      </c>
      <c r="L699" s="95">
        <v>0</v>
      </c>
      <c r="M699" s="95">
        <v>0</v>
      </c>
      <c r="N699" s="95">
        <v>0</v>
      </c>
      <c r="O699" s="95">
        <v>0</v>
      </c>
      <c r="P699" s="95">
        <v>0</v>
      </c>
      <c r="Q699" s="95">
        <v>0</v>
      </c>
      <c r="R699" s="95">
        <v>0</v>
      </c>
      <c r="S699" s="95">
        <v>0</v>
      </c>
      <c r="T699" s="95">
        <v>0</v>
      </c>
      <c r="U699" s="95">
        <v>0</v>
      </c>
      <c r="V699" s="95">
        <v>0</v>
      </c>
      <c r="W699" s="95">
        <v>0</v>
      </c>
      <c r="X699" s="95">
        <v>0</v>
      </c>
      <c r="Y699" s="95">
        <v>0</v>
      </c>
      <c r="Z699" s="95">
        <v>0</v>
      </c>
      <c r="AA699" s="95">
        <v>0</v>
      </c>
      <c r="AB699" s="95">
        <v>0</v>
      </c>
      <c r="AC699" s="95">
        <v>0</v>
      </c>
      <c r="AD699" s="95">
        <v>0</v>
      </c>
      <c r="AE699" s="95">
        <v>0</v>
      </c>
      <c r="AF699" s="95">
        <v>0</v>
      </c>
      <c r="AG699" s="95">
        <v>0</v>
      </c>
      <c r="AH699" s="95">
        <v>0</v>
      </c>
      <c r="AI699" s="95">
        <v>0</v>
      </c>
      <c r="AJ699" s="95">
        <v>0</v>
      </c>
      <c r="AK699" s="95">
        <v>0</v>
      </c>
      <c r="AL699" s="95">
        <v>0</v>
      </c>
      <c r="AM699" s="95">
        <v>0</v>
      </c>
      <c r="AN699" s="95">
        <v>0</v>
      </c>
      <c r="AO699" s="95">
        <v>0</v>
      </c>
      <c r="AP699" s="95">
        <v>0</v>
      </c>
      <c r="AQ699" s="95">
        <v>0</v>
      </c>
      <c r="AR699" s="95">
        <v>0</v>
      </c>
      <c r="AS699" s="95">
        <v>0</v>
      </c>
      <c r="AT699" s="95">
        <v>0</v>
      </c>
      <c r="AU699" s="95">
        <v>0</v>
      </c>
      <c r="AV699" s="95">
        <v>0</v>
      </c>
      <c r="AW699" s="95">
        <v>0</v>
      </c>
      <c r="AX699" s="95">
        <v>0</v>
      </c>
      <c r="AY699" s="95">
        <v>0</v>
      </c>
      <c r="AZ699" s="95">
        <v>0</v>
      </c>
      <c r="BA699" s="95">
        <v>0</v>
      </c>
      <c r="BB699" s="95">
        <v>0</v>
      </c>
      <c r="BC699" s="95">
        <v>0</v>
      </c>
      <c r="BD699" s="95">
        <v>0</v>
      </c>
      <c r="BE699" s="95">
        <v>0</v>
      </c>
      <c r="BF699" s="95">
        <v>0</v>
      </c>
      <c r="BG699" s="95">
        <v>0</v>
      </c>
      <c r="BH699" s="95">
        <v>0</v>
      </c>
      <c r="BI699" s="95">
        <v>0</v>
      </c>
      <c r="BJ699" s="95">
        <v>0</v>
      </c>
      <c r="BK699" s="95">
        <v>0</v>
      </c>
      <c r="BL699" s="95">
        <v>0</v>
      </c>
      <c r="BM699" s="95">
        <v>0</v>
      </c>
      <c r="BN699" s="95">
        <v>0</v>
      </c>
      <c r="BO699" s="95">
        <v>0</v>
      </c>
      <c r="BP699" s="95">
        <v>0</v>
      </c>
      <c r="BQ699" s="95">
        <v>0</v>
      </c>
      <c r="BR699" s="95">
        <v>0</v>
      </c>
      <c r="BS699" s="95">
        <v>0</v>
      </c>
      <c r="BT699" s="95">
        <v>0</v>
      </c>
      <c r="BU699" s="121">
        <v>0</v>
      </c>
      <c r="BV699" s="95">
        <v>0</v>
      </c>
      <c r="BW699" s="95">
        <v>0</v>
      </c>
      <c r="BX699" s="95">
        <v>0</v>
      </c>
      <c r="BY699" s="121">
        <v>0</v>
      </c>
      <c r="BZ699" s="121">
        <v>0</v>
      </c>
      <c r="CA699" s="95">
        <v>0</v>
      </c>
      <c r="CB699" s="121">
        <v>0</v>
      </c>
      <c r="CC699" s="95">
        <v>0</v>
      </c>
      <c r="CD699" s="121">
        <v>0</v>
      </c>
      <c r="CE699" s="121">
        <v>0</v>
      </c>
      <c r="CF699" s="121">
        <v>0</v>
      </c>
      <c r="CG699" s="121">
        <v>0</v>
      </c>
      <c r="CH699" s="95">
        <v>0</v>
      </c>
      <c r="CI699" s="95">
        <v>0</v>
      </c>
      <c r="CJ699" s="121">
        <v>0</v>
      </c>
      <c r="CK699" s="95">
        <v>0</v>
      </c>
      <c r="CL699" s="95">
        <v>0</v>
      </c>
      <c r="CM699" s="87" t="s">
        <v>2086</v>
      </c>
      <c r="CN699" s="87" t="s">
        <v>738</v>
      </c>
      <c r="CO699" s="87" t="s">
        <v>1437</v>
      </c>
      <c r="CP699" s="87" t="s">
        <v>2259</v>
      </c>
      <c r="CQ699" s="87" t="s">
        <v>1436</v>
      </c>
      <c r="CR699" s="87" t="s">
        <v>2417</v>
      </c>
      <c r="CS699" s="87">
        <v>22</v>
      </c>
      <c r="CT699" s="87" t="s">
        <v>1444</v>
      </c>
      <c r="CV699" s="87" t="s">
        <v>2196</v>
      </c>
      <c r="CY699" s="87">
        <v>299</v>
      </c>
    </row>
    <row r="700" spans="1:103" ht="13.2" customHeight="1" x14ac:dyDescent="0.25">
      <c r="A700" s="93" t="s">
        <v>2087</v>
      </c>
      <c r="B700" s="94" t="s">
        <v>739</v>
      </c>
      <c r="C700" s="95">
        <v>0</v>
      </c>
      <c r="D700" s="95">
        <v>0</v>
      </c>
      <c r="E700" s="95">
        <v>0</v>
      </c>
      <c r="F700" s="95">
        <v>0</v>
      </c>
      <c r="G700" s="95">
        <v>0</v>
      </c>
      <c r="H700" s="95">
        <v>0</v>
      </c>
      <c r="I700" s="95">
        <v>0</v>
      </c>
      <c r="J700" s="95">
        <v>0</v>
      </c>
      <c r="K700" s="95">
        <v>0</v>
      </c>
      <c r="L700" s="95">
        <v>0</v>
      </c>
      <c r="M700" s="95">
        <v>0</v>
      </c>
      <c r="N700" s="95">
        <v>0</v>
      </c>
      <c r="O700" s="95">
        <v>0</v>
      </c>
      <c r="P700" s="95">
        <v>0</v>
      </c>
      <c r="Q700" s="95">
        <v>0</v>
      </c>
      <c r="R700" s="95">
        <v>0</v>
      </c>
      <c r="S700" s="95">
        <v>0</v>
      </c>
      <c r="T700" s="95">
        <v>0</v>
      </c>
      <c r="U700" s="95">
        <v>0</v>
      </c>
      <c r="V700" s="95">
        <v>0</v>
      </c>
      <c r="W700" s="95">
        <v>64446.71</v>
      </c>
      <c r="X700" s="95">
        <v>0</v>
      </c>
      <c r="Y700" s="95">
        <v>0</v>
      </c>
      <c r="Z700" s="95">
        <v>0</v>
      </c>
      <c r="AA700" s="95">
        <v>0</v>
      </c>
      <c r="AB700" s="95">
        <v>0</v>
      </c>
      <c r="AC700" s="95">
        <v>0</v>
      </c>
      <c r="AD700" s="95">
        <v>0</v>
      </c>
      <c r="AE700" s="95">
        <v>0</v>
      </c>
      <c r="AF700" s="95">
        <v>0</v>
      </c>
      <c r="AG700" s="95">
        <v>0</v>
      </c>
      <c r="AH700" s="95">
        <v>0</v>
      </c>
      <c r="AI700" s="95">
        <v>0</v>
      </c>
      <c r="AJ700" s="95">
        <v>0</v>
      </c>
      <c r="AK700" s="95">
        <v>61650</v>
      </c>
      <c r="AL700" s="95">
        <v>0</v>
      </c>
      <c r="AM700" s="95">
        <v>0</v>
      </c>
      <c r="AN700" s="95">
        <v>0</v>
      </c>
      <c r="AO700" s="95">
        <v>0</v>
      </c>
      <c r="AP700" s="95">
        <v>0</v>
      </c>
      <c r="AQ700" s="95">
        <v>0</v>
      </c>
      <c r="AR700" s="95">
        <v>0</v>
      </c>
      <c r="AS700" s="95">
        <v>0</v>
      </c>
      <c r="AT700" s="95">
        <v>0</v>
      </c>
      <c r="AU700" s="95">
        <v>0</v>
      </c>
      <c r="AV700" s="95">
        <v>0</v>
      </c>
      <c r="AW700" s="95">
        <v>0</v>
      </c>
      <c r="AX700" s="95">
        <v>0</v>
      </c>
      <c r="AY700" s="95">
        <v>0</v>
      </c>
      <c r="AZ700" s="95">
        <v>0</v>
      </c>
      <c r="BA700" s="95">
        <v>0</v>
      </c>
      <c r="BB700" s="95">
        <v>0</v>
      </c>
      <c r="BC700" s="95">
        <v>0</v>
      </c>
      <c r="BD700" s="95">
        <v>0</v>
      </c>
      <c r="BE700" s="95">
        <v>0</v>
      </c>
      <c r="BF700" s="95">
        <v>0</v>
      </c>
      <c r="BG700" s="95">
        <v>0</v>
      </c>
      <c r="BH700" s="95">
        <v>0</v>
      </c>
      <c r="BI700" s="95">
        <v>0</v>
      </c>
      <c r="BJ700" s="95">
        <v>0</v>
      </c>
      <c r="BK700" s="95">
        <v>0</v>
      </c>
      <c r="BL700" s="95">
        <v>0</v>
      </c>
      <c r="BM700" s="95">
        <v>0</v>
      </c>
      <c r="BN700" s="95">
        <v>0</v>
      </c>
      <c r="BO700" s="95">
        <v>0</v>
      </c>
      <c r="BP700" s="95">
        <v>0</v>
      </c>
      <c r="BQ700" s="95">
        <v>0</v>
      </c>
      <c r="BR700" s="121">
        <v>0</v>
      </c>
      <c r="BS700" s="95">
        <v>0</v>
      </c>
      <c r="BT700" s="95">
        <v>0</v>
      </c>
      <c r="BU700" s="121">
        <v>0</v>
      </c>
      <c r="BV700" s="95">
        <v>0</v>
      </c>
      <c r="BW700" s="121">
        <v>0</v>
      </c>
      <c r="BX700" s="95">
        <v>0</v>
      </c>
      <c r="BY700" s="95">
        <v>0</v>
      </c>
      <c r="BZ700" s="95">
        <v>0</v>
      </c>
      <c r="CA700" s="95">
        <v>0</v>
      </c>
      <c r="CB700" s="95">
        <v>0</v>
      </c>
      <c r="CC700" s="95">
        <v>0</v>
      </c>
      <c r="CD700" s="95">
        <v>0</v>
      </c>
      <c r="CE700" s="121">
        <v>0</v>
      </c>
      <c r="CF700" s="95">
        <v>0</v>
      </c>
      <c r="CG700" s="121">
        <v>0</v>
      </c>
      <c r="CH700" s="95">
        <v>0</v>
      </c>
      <c r="CI700" s="95">
        <v>0</v>
      </c>
      <c r="CJ700" s="95">
        <v>0</v>
      </c>
      <c r="CK700" s="121">
        <v>0</v>
      </c>
      <c r="CL700" s="95">
        <v>0</v>
      </c>
      <c r="CM700" s="87" t="s">
        <v>2087</v>
      </c>
      <c r="CN700" s="87" t="s">
        <v>739</v>
      </c>
      <c r="CO700" s="87" t="s">
        <v>1456</v>
      </c>
      <c r="CP700" s="87" t="s">
        <v>2266</v>
      </c>
      <c r="CQ700" s="87" t="s">
        <v>1455</v>
      </c>
      <c r="CR700" s="87" t="s">
        <v>2429</v>
      </c>
      <c r="CS700" s="87">
        <v>164</v>
      </c>
      <c r="CT700" s="87" t="s">
        <v>1465</v>
      </c>
      <c r="CY700" s="87">
        <v>300</v>
      </c>
    </row>
    <row r="701" spans="1:103" ht="13.2" customHeight="1" x14ac:dyDescent="0.25">
      <c r="A701" s="93" t="s">
        <v>2088</v>
      </c>
      <c r="B701" s="94" t="s">
        <v>740</v>
      </c>
      <c r="C701" s="95">
        <v>0</v>
      </c>
      <c r="D701" s="95">
        <v>0</v>
      </c>
      <c r="E701" s="95">
        <v>0</v>
      </c>
      <c r="F701" s="95">
        <v>0</v>
      </c>
      <c r="G701" s="95">
        <v>0</v>
      </c>
      <c r="H701" s="95">
        <v>0</v>
      </c>
      <c r="I701" s="95">
        <v>0</v>
      </c>
      <c r="J701" s="95">
        <v>0</v>
      </c>
      <c r="K701" s="95">
        <v>0</v>
      </c>
      <c r="L701" s="95">
        <v>0</v>
      </c>
      <c r="M701" s="95">
        <v>0</v>
      </c>
      <c r="N701" s="95">
        <v>0</v>
      </c>
      <c r="O701" s="95">
        <v>0</v>
      </c>
      <c r="P701" s="95">
        <v>0</v>
      </c>
      <c r="Q701" s="95">
        <v>0</v>
      </c>
      <c r="R701" s="95">
        <v>0</v>
      </c>
      <c r="S701" s="95">
        <v>0</v>
      </c>
      <c r="T701" s="95">
        <v>0</v>
      </c>
      <c r="U701" s="95">
        <v>0</v>
      </c>
      <c r="V701" s="95">
        <v>0</v>
      </c>
      <c r="W701" s="95">
        <v>0</v>
      </c>
      <c r="X701" s="95">
        <v>0</v>
      </c>
      <c r="Y701" s="95">
        <v>0</v>
      </c>
      <c r="Z701" s="95">
        <v>0</v>
      </c>
      <c r="AA701" s="95">
        <v>0</v>
      </c>
      <c r="AB701" s="95">
        <v>0</v>
      </c>
      <c r="AC701" s="95">
        <v>0</v>
      </c>
      <c r="AD701" s="95">
        <v>0</v>
      </c>
      <c r="AE701" s="95">
        <v>0</v>
      </c>
      <c r="AF701" s="95">
        <v>0</v>
      </c>
      <c r="AG701" s="95">
        <v>0</v>
      </c>
      <c r="AH701" s="95">
        <v>0</v>
      </c>
      <c r="AI701" s="95">
        <v>0</v>
      </c>
      <c r="AJ701" s="95">
        <v>0</v>
      </c>
      <c r="AK701" s="95">
        <v>0</v>
      </c>
      <c r="AL701" s="95">
        <v>0</v>
      </c>
      <c r="AM701" s="95">
        <v>0</v>
      </c>
      <c r="AN701" s="95">
        <v>0</v>
      </c>
      <c r="AO701" s="95">
        <v>0</v>
      </c>
      <c r="AP701" s="95">
        <v>0</v>
      </c>
      <c r="AQ701" s="95">
        <v>0</v>
      </c>
      <c r="AR701" s="95">
        <v>0</v>
      </c>
      <c r="AS701" s="95">
        <v>0</v>
      </c>
      <c r="AT701" s="95">
        <v>0</v>
      </c>
      <c r="AU701" s="95">
        <v>0</v>
      </c>
      <c r="AV701" s="95">
        <v>0</v>
      </c>
      <c r="AW701" s="95">
        <v>0</v>
      </c>
      <c r="AX701" s="95">
        <v>0</v>
      </c>
      <c r="AY701" s="95">
        <v>0</v>
      </c>
      <c r="AZ701" s="95">
        <v>0</v>
      </c>
      <c r="BA701" s="95">
        <v>0</v>
      </c>
      <c r="BB701" s="95">
        <v>0</v>
      </c>
      <c r="BC701" s="95">
        <v>0</v>
      </c>
      <c r="BD701" s="95">
        <v>0</v>
      </c>
      <c r="BE701" s="95">
        <v>7654</v>
      </c>
      <c r="BF701" s="95">
        <v>0</v>
      </c>
      <c r="BG701" s="95">
        <v>0</v>
      </c>
      <c r="BH701" s="95">
        <v>0</v>
      </c>
      <c r="BI701" s="95">
        <v>0</v>
      </c>
      <c r="BJ701" s="95">
        <v>0</v>
      </c>
      <c r="BK701" s="95">
        <v>0</v>
      </c>
      <c r="BL701" s="95">
        <v>0</v>
      </c>
      <c r="BM701" s="95">
        <v>0</v>
      </c>
      <c r="BN701" s="95">
        <v>0</v>
      </c>
      <c r="BO701" s="95">
        <v>0</v>
      </c>
      <c r="BP701" s="95">
        <v>0</v>
      </c>
      <c r="BQ701" s="95">
        <v>0</v>
      </c>
      <c r="BR701" s="95">
        <v>0</v>
      </c>
      <c r="BS701" s="95">
        <v>0</v>
      </c>
      <c r="BT701" s="121">
        <v>0</v>
      </c>
      <c r="BU701" s="95">
        <v>0</v>
      </c>
      <c r="BV701" s="95">
        <v>0</v>
      </c>
      <c r="BW701" s="95">
        <v>0</v>
      </c>
      <c r="BX701" s="121">
        <v>0</v>
      </c>
      <c r="BY701" s="95">
        <v>0</v>
      </c>
      <c r="BZ701" s="121">
        <v>0</v>
      </c>
      <c r="CA701" s="121">
        <v>0</v>
      </c>
      <c r="CB701" s="95">
        <v>0</v>
      </c>
      <c r="CC701" s="95">
        <v>0</v>
      </c>
      <c r="CD701" s="95">
        <v>0</v>
      </c>
      <c r="CE701" s="95">
        <v>0</v>
      </c>
      <c r="CF701" s="95">
        <v>0</v>
      </c>
      <c r="CG701" s="95">
        <v>0</v>
      </c>
      <c r="CH701" s="95">
        <v>0</v>
      </c>
      <c r="CI701" s="95">
        <v>0</v>
      </c>
      <c r="CJ701" s="121">
        <v>0</v>
      </c>
      <c r="CK701" s="95">
        <v>0</v>
      </c>
      <c r="CL701" s="95">
        <v>0</v>
      </c>
      <c r="CM701" s="87" t="s">
        <v>2088</v>
      </c>
      <c r="CN701" s="87" t="s">
        <v>740</v>
      </c>
      <c r="CO701" s="87" t="s">
        <v>1437</v>
      </c>
      <c r="CP701" s="87" t="s">
        <v>2259</v>
      </c>
      <c r="CQ701" s="87" t="s">
        <v>1436</v>
      </c>
      <c r="CR701" s="87" t="s">
        <v>2417</v>
      </c>
      <c r="CS701" s="87">
        <v>22</v>
      </c>
      <c r="CT701" s="87" t="s">
        <v>1444</v>
      </c>
      <c r="CV701" s="87" t="s">
        <v>2196</v>
      </c>
      <c r="CY701" s="87">
        <v>301</v>
      </c>
    </row>
    <row r="702" spans="1:103" ht="13.2" customHeight="1" x14ac:dyDescent="0.25">
      <c r="A702" s="93" t="s">
        <v>2089</v>
      </c>
      <c r="B702" s="94" t="s">
        <v>1165</v>
      </c>
      <c r="C702" s="95">
        <v>0</v>
      </c>
      <c r="D702" s="95">
        <v>0</v>
      </c>
      <c r="E702" s="95">
        <v>0</v>
      </c>
      <c r="F702" s="95">
        <v>0</v>
      </c>
      <c r="G702" s="95">
        <v>0</v>
      </c>
      <c r="H702" s="95">
        <v>0</v>
      </c>
      <c r="I702" s="95">
        <v>0</v>
      </c>
      <c r="J702" s="95">
        <v>0</v>
      </c>
      <c r="K702" s="95">
        <v>0</v>
      </c>
      <c r="L702" s="95">
        <v>0</v>
      </c>
      <c r="M702" s="95">
        <v>0</v>
      </c>
      <c r="N702" s="95">
        <v>0</v>
      </c>
      <c r="O702" s="95">
        <v>0</v>
      </c>
      <c r="P702" s="95">
        <v>0</v>
      </c>
      <c r="Q702" s="95">
        <v>0</v>
      </c>
      <c r="R702" s="95">
        <v>0</v>
      </c>
      <c r="S702" s="95">
        <v>0</v>
      </c>
      <c r="T702" s="95">
        <v>0</v>
      </c>
      <c r="U702" s="95">
        <v>0</v>
      </c>
      <c r="V702" s="95">
        <v>0</v>
      </c>
      <c r="W702" s="95">
        <v>0</v>
      </c>
      <c r="X702" s="95">
        <v>0</v>
      </c>
      <c r="Y702" s="95">
        <v>0</v>
      </c>
      <c r="Z702" s="95">
        <v>0</v>
      </c>
      <c r="AA702" s="95">
        <v>0</v>
      </c>
      <c r="AB702" s="95">
        <v>0</v>
      </c>
      <c r="AC702" s="95">
        <v>0</v>
      </c>
      <c r="AD702" s="95">
        <v>0</v>
      </c>
      <c r="AE702" s="95">
        <v>0</v>
      </c>
      <c r="AF702" s="95">
        <v>0</v>
      </c>
      <c r="AG702" s="95">
        <v>0</v>
      </c>
      <c r="AH702" s="95">
        <v>0</v>
      </c>
      <c r="AI702" s="95">
        <v>0</v>
      </c>
      <c r="AJ702" s="95">
        <v>0</v>
      </c>
      <c r="AK702" s="95">
        <v>0</v>
      </c>
      <c r="AL702" s="95">
        <v>0</v>
      </c>
      <c r="AM702" s="95">
        <v>0</v>
      </c>
      <c r="AN702" s="95">
        <v>0</v>
      </c>
      <c r="AO702" s="95">
        <v>0</v>
      </c>
      <c r="AP702" s="95">
        <v>0</v>
      </c>
      <c r="AQ702" s="95">
        <v>0</v>
      </c>
      <c r="AR702" s="95">
        <v>0</v>
      </c>
      <c r="AS702" s="95">
        <v>0</v>
      </c>
      <c r="AT702" s="95">
        <v>0</v>
      </c>
      <c r="AU702" s="95">
        <v>0</v>
      </c>
      <c r="AV702" s="95">
        <v>0</v>
      </c>
      <c r="AW702" s="95">
        <v>0</v>
      </c>
      <c r="AX702" s="95">
        <v>0</v>
      </c>
      <c r="AY702" s="95">
        <v>0</v>
      </c>
      <c r="AZ702" s="95">
        <v>0</v>
      </c>
      <c r="BA702" s="95">
        <v>0</v>
      </c>
      <c r="BB702" s="95">
        <v>0</v>
      </c>
      <c r="BC702" s="95">
        <v>0</v>
      </c>
      <c r="BD702" s="95">
        <v>0</v>
      </c>
      <c r="BE702" s="95">
        <v>0</v>
      </c>
      <c r="BF702" s="95">
        <v>0</v>
      </c>
      <c r="BG702" s="95">
        <v>0</v>
      </c>
      <c r="BH702" s="95">
        <v>0</v>
      </c>
      <c r="BI702" s="95">
        <v>0</v>
      </c>
      <c r="BJ702" s="95">
        <v>0</v>
      </c>
      <c r="BK702" s="95">
        <v>0</v>
      </c>
      <c r="BL702" s="95">
        <v>0</v>
      </c>
      <c r="BM702" s="95">
        <v>0</v>
      </c>
      <c r="BN702" s="95">
        <v>0</v>
      </c>
      <c r="BO702" s="95">
        <v>0</v>
      </c>
      <c r="BP702" s="95">
        <v>0</v>
      </c>
      <c r="BQ702" s="95">
        <v>0</v>
      </c>
      <c r="BR702" s="121">
        <v>0</v>
      </c>
      <c r="BS702" s="121">
        <v>0</v>
      </c>
      <c r="BT702" s="95">
        <v>0</v>
      </c>
      <c r="BU702" s="121">
        <v>0</v>
      </c>
      <c r="BV702" s="121">
        <v>0</v>
      </c>
      <c r="BW702" s="121">
        <v>0</v>
      </c>
      <c r="BX702" s="121">
        <v>0</v>
      </c>
      <c r="BY702" s="121">
        <v>0</v>
      </c>
      <c r="BZ702" s="121">
        <v>0</v>
      </c>
      <c r="CA702" s="121">
        <v>0</v>
      </c>
      <c r="CB702" s="121">
        <v>0</v>
      </c>
      <c r="CC702" s="121">
        <v>0</v>
      </c>
      <c r="CD702" s="121">
        <v>0</v>
      </c>
      <c r="CE702" s="121">
        <v>0</v>
      </c>
      <c r="CF702" s="121">
        <v>0</v>
      </c>
      <c r="CG702" s="121">
        <v>0</v>
      </c>
      <c r="CH702" s="121">
        <v>0</v>
      </c>
      <c r="CI702" s="121">
        <v>0</v>
      </c>
      <c r="CJ702" s="121">
        <v>0</v>
      </c>
      <c r="CK702" s="121">
        <v>0</v>
      </c>
      <c r="CL702" s="121">
        <v>0</v>
      </c>
      <c r="CM702" s="87" t="s">
        <v>2089</v>
      </c>
      <c r="CN702" s="87" t="s">
        <v>1165</v>
      </c>
      <c r="CO702" s="87" t="s">
        <v>1437</v>
      </c>
      <c r="CP702" s="87" t="s">
        <v>2259</v>
      </c>
      <c r="CQ702" s="87" t="s">
        <v>1436</v>
      </c>
      <c r="CR702" s="87" t="s">
        <v>2417</v>
      </c>
      <c r="CS702" s="87">
        <v>22</v>
      </c>
      <c r="CT702" s="87" t="s">
        <v>1444</v>
      </c>
      <c r="CV702" s="87" t="s">
        <v>2196</v>
      </c>
      <c r="CY702" s="87">
        <v>302</v>
      </c>
    </row>
    <row r="703" spans="1:103" ht="13.2" customHeight="1" x14ac:dyDescent="0.25">
      <c r="A703" s="93" t="s">
        <v>2090</v>
      </c>
      <c r="B703" s="94" t="s">
        <v>1259</v>
      </c>
      <c r="C703" s="95">
        <v>331580</v>
      </c>
      <c r="D703" s="95">
        <v>16500</v>
      </c>
      <c r="E703" s="95">
        <v>33000</v>
      </c>
      <c r="F703" s="95">
        <v>0</v>
      </c>
      <c r="G703" s="95">
        <v>0</v>
      </c>
      <c r="H703" s="95">
        <v>0</v>
      </c>
      <c r="I703" s="95">
        <v>0</v>
      </c>
      <c r="J703" s="95">
        <v>0</v>
      </c>
      <c r="K703" s="95">
        <v>1000</v>
      </c>
      <c r="L703" s="95">
        <v>0</v>
      </c>
      <c r="M703" s="95">
        <v>0</v>
      </c>
      <c r="N703" s="95">
        <v>0</v>
      </c>
      <c r="O703" s="95">
        <v>7560</v>
      </c>
      <c r="P703" s="95">
        <v>655541</v>
      </c>
      <c r="Q703" s="95">
        <v>280650</v>
      </c>
      <c r="R703" s="95">
        <v>0</v>
      </c>
      <c r="S703" s="95">
        <v>0</v>
      </c>
      <c r="T703" s="95">
        <v>0</v>
      </c>
      <c r="U703" s="95">
        <v>0</v>
      </c>
      <c r="V703" s="95">
        <v>0</v>
      </c>
      <c r="W703" s="95">
        <v>0</v>
      </c>
      <c r="X703" s="95">
        <v>35500</v>
      </c>
      <c r="Y703" s="95">
        <v>0</v>
      </c>
      <c r="Z703" s="95">
        <v>0</v>
      </c>
      <c r="AA703" s="95">
        <v>6750</v>
      </c>
      <c r="AB703" s="95">
        <v>0</v>
      </c>
      <c r="AC703" s="95">
        <v>0</v>
      </c>
      <c r="AD703" s="95">
        <v>0</v>
      </c>
      <c r="AE703" s="95">
        <v>0</v>
      </c>
      <c r="AF703" s="95">
        <v>0</v>
      </c>
      <c r="AG703" s="95">
        <v>0</v>
      </c>
      <c r="AH703" s="95">
        <v>0</v>
      </c>
      <c r="AI703" s="95">
        <v>0</v>
      </c>
      <c r="AJ703" s="95">
        <v>0</v>
      </c>
      <c r="AK703" s="95">
        <v>0</v>
      </c>
      <c r="AL703" s="95">
        <v>0</v>
      </c>
      <c r="AM703" s="95">
        <v>15000</v>
      </c>
      <c r="AN703" s="95">
        <v>4350</v>
      </c>
      <c r="AO703" s="95">
        <v>16500</v>
      </c>
      <c r="AP703" s="95">
        <v>0</v>
      </c>
      <c r="AQ703" s="95">
        <v>25920</v>
      </c>
      <c r="AR703" s="95">
        <v>0</v>
      </c>
      <c r="AS703" s="95">
        <v>0</v>
      </c>
      <c r="AT703" s="95">
        <v>0</v>
      </c>
      <c r="AU703" s="95">
        <v>0</v>
      </c>
      <c r="AV703" s="95">
        <v>181583.28</v>
      </c>
      <c r="AW703" s="95">
        <v>0</v>
      </c>
      <c r="AX703" s="95">
        <v>0</v>
      </c>
      <c r="AY703" s="95">
        <v>0</v>
      </c>
      <c r="AZ703" s="95">
        <v>0</v>
      </c>
      <c r="BA703" s="95">
        <v>0</v>
      </c>
      <c r="BB703" s="95">
        <v>0</v>
      </c>
      <c r="BC703" s="95">
        <v>48450</v>
      </c>
      <c r="BD703" s="95">
        <v>448920</v>
      </c>
      <c r="BE703" s="95">
        <v>0</v>
      </c>
      <c r="BF703" s="95">
        <v>7200</v>
      </c>
      <c r="BG703" s="95">
        <v>0</v>
      </c>
      <c r="BH703" s="95">
        <v>0</v>
      </c>
      <c r="BI703" s="95">
        <v>0</v>
      </c>
      <c r="BJ703" s="95">
        <v>240502.8</v>
      </c>
      <c r="BK703" s="95">
        <v>0</v>
      </c>
      <c r="BL703" s="95">
        <v>0</v>
      </c>
      <c r="BM703" s="95">
        <v>126938</v>
      </c>
      <c r="BN703" s="95">
        <v>0</v>
      </c>
      <c r="BO703" s="95">
        <v>0</v>
      </c>
      <c r="BP703" s="95">
        <v>68400</v>
      </c>
      <c r="BQ703" s="95">
        <v>172650</v>
      </c>
      <c r="BR703" s="121">
        <v>341060</v>
      </c>
      <c r="BS703" s="95">
        <v>0</v>
      </c>
      <c r="BT703" s="121">
        <v>0</v>
      </c>
      <c r="BU703" s="95">
        <v>0</v>
      </c>
      <c r="BV703" s="95">
        <v>0</v>
      </c>
      <c r="BW703" s="95">
        <v>19700</v>
      </c>
      <c r="BX703" s="121">
        <v>0</v>
      </c>
      <c r="BY703" s="95">
        <v>56645</v>
      </c>
      <c r="BZ703" s="95">
        <v>0</v>
      </c>
      <c r="CA703" s="95">
        <v>0</v>
      </c>
      <c r="CB703" s="95">
        <v>0</v>
      </c>
      <c r="CC703" s="95">
        <v>32700</v>
      </c>
      <c r="CD703" s="95">
        <v>83300</v>
      </c>
      <c r="CE703" s="121">
        <v>0</v>
      </c>
      <c r="CF703" s="95">
        <v>0</v>
      </c>
      <c r="CG703" s="121">
        <v>0</v>
      </c>
      <c r="CH703" s="95">
        <v>0</v>
      </c>
      <c r="CI703" s="121">
        <v>0</v>
      </c>
      <c r="CJ703" s="121">
        <v>71540</v>
      </c>
      <c r="CK703" s="121">
        <v>0</v>
      </c>
      <c r="CL703" s="121">
        <v>0</v>
      </c>
      <c r="CM703" s="87" t="s">
        <v>2090</v>
      </c>
      <c r="CN703" s="87" t="s">
        <v>1259</v>
      </c>
      <c r="CO703" s="87" t="s">
        <v>1456</v>
      </c>
      <c r="CP703" s="87" t="s">
        <v>2266</v>
      </c>
      <c r="CQ703" s="87" t="s">
        <v>1457</v>
      </c>
      <c r="CR703" s="87" t="s">
        <v>2430</v>
      </c>
      <c r="CS703" s="87">
        <v>164</v>
      </c>
      <c r="CT703" s="87" t="s">
        <v>1465</v>
      </c>
      <c r="CV703" s="87" t="s">
        <v>2198</v>
      </c>
      <c r="CY703" s="87">
        <v>303</v>
      </c>
    </row>
    <row r="704" spans="1:103" ht="13.2" customHeight="1" x14ac:dyDescent="0.25">
      <c r="A704" s="93" t="s">
        <v>2091</v>
      </c>
      <c r="B704" s="94" t="s">
        <v>1505</v>
      </c>
      <c r="C704" s="95">
        <v>0</v>
      </c>
      <c r="D704" s="95">
        <v>0</v>
      </c>
      <c r="E704" s="95">
        <v>0</v>
      </c>
      <c r="F704" s="95">
        <v>0</v>
      </c>
      <c r="G704" s="95">
        <v>0</v>
      </c>
      <c r="H704" s="95">
        <v>0</v>
      </c>
      <c r="I704" s="95">
        <v>0</v>
      </c>
      <c r="J704" s="95">
        <v>0</v>
      </c>
      <c r="K704" s="95">
        <v>0</v>
      </c>
      <c r="L704" s="95">
        <v>0</v>
      </c>
      <c r="M704" s="95">
        <v>0</v>
      </c>
      <c r="N704" s="95">
        <v>0</v>
      </c>
      <c r="O704" s="95">
        <v>0</v>
      </c>
      <c r="P704" s="95">
        <v>0</v>
      </c>
      <c r="Q704" s="95">
        <v>0</v>
      </c>
      <c r="R704" s="95">
        <v>0</v>
      </c>
      <c r="S704" s="95">
        <v>0</v>
      </c>
      <c r="T704" s="95">
        <v>0</v>
      </c>
      <c r="U704" s="95">
        <v>2000</v>
      </c>
      <c r="V704" s="95">
        <v>0</v>
      </c>
      <c r="W704" s="95">
        <v>0</v>
      </c>
      <c r="X704" s="95">
        <v>0</v>
      </c>
      <c r="Y704" s="95">
        <v>8000</v>
      </c>
      <c r="Z704" s="95">
        <v>0</v>
      </c>
      <c r="AA704" s="95">
        <v>0</v>
      </c>
      <c r="AB704" s="95">
        <v>0</v>
      </c>
      <c r="AC704" s="95">
        <v>0</v>
      </c>
      <c r="AD704" s="95">
        <v>0</v>
      </c>
      <c r="AE704" s="95">
        <v>0</v>
      </c>
      <c r="AF704" s="95">
        <v>0</v>
      </c>
      <c r="AG704" s="95">
        <v>60770</v>
      </c>
      <c r="AH704" s="95">
        <v>0</v>
      </c>
      <c r="AI704" s="95">
        <v>0</v>
      </c>
      <c r="AJ704" s="95">
        <v>0</v>
      </c>
      <c r="AK704" s="95">
        <v>31900</v>
      </c>
      <c r="AL704" s="95">
        <v>0</v>
      </c>
      <c r="AM704" s="95">
        <v>0</v>
      </c>
      <c r="AN704" s="95">
        <v>0</v>
      </c>
      <c r="AO704" s="95">
        <v>0</v>
      </c>
      <c r="AP704" s="95">
        <v>0</v>
      </c>
      <c r="AQ704" s="95">
        <v>0</v>
      </c>
      <c r="AR704" s="95">
        <v>1510</v>
      </c>
      <c r="AS704" s="95">
        <v>0</v>
      </c>
      <c r="AT704" s="95">
        <v>0</v>
      </c>
      <c r="AU704" s="95">
        <v>0</v>
      </c>
      <c r="AV704" s="95">
        <v>0</v>
      </c>
      <c r="AW704" s="95">
        <v>0</v>
      </c>
      <c r="AX704" s="95">
        <v>0</v>
      </c>
      <c r="AY704" s="95">
        <v>0</v>
      </c>
      <c r="AZ704" s="95">
        <v>0</v>
      </c>
      <c r="BA704" s="95">
        <v>0</v>
      </c>
      <c r="BB704" s="95">
        <v>0</v>
      </c>
      <c r="BC704" s="95">
        <v>0</v>
      </c>
      <c r="BD704" s="95">
        <v>0</v>
      </c>
      <c r="BE704" s="95">
        <v>0</v>
      </c>
      <c r="BF704" s="95">
        <v>0</v>
      </c>
      <c r="BG704" s="95">
        <v>0</v>
      </c>
      <c r="BH704" s="95">
        <v>0</v>
      </c>
      <c r="BI704" s="95">
        <v>0</v>
      </c>
      <c r="BJ704" s="95">
        <v>0</v>
      </c>
      <c r="BK704" s="95">
        <v>0</v>
      </c>
      <c r="BL704" s="95">
        <v>0</v>
      </c>
      <c r="BM704" s="95">
        <v>0</v>
      </c>
      <c r="BN704" s="95">
        <v>0</v>
      </c>
      <c r="BO704" s="95">
        <v>0</v>
      </c>
      <c r="BP704" s="95">
        <v>0</v>
      </c>
      <c r="BQ704" s="95">
        <v>0</v>
      </c>
      <c r="BR704" s="121">
        <v>62000</v>
      </c>
      <c r="BS704" s="121">
        <v>57000</v>
      </c>
      <c r="BT704" s="95">
        <v>0</v>
      </c>
      <c r="BU704" s="121">
        <v>0</v>
      </c>
      <c r="BV704" s="121">
        <v>0</v>
      </c>
      <c r="BW704" s="121">
        <v>0</v>
      </c>
      <c r="BX704" s="95">
        <v>0</v>
      </c>
      <c r="BY704" s="121">
        <v>0</v>
      </c>
      <c r="BZ704" s="121">
        <v>0</v>
      </c>
      <c r="CA704" s="95">
        <v>0</v>
      </c>
      <c r="CB704" s="121">
        <v>0</v>
      </c>
      <c r="CC704" s="121">
        <v>0</v>
      </c>
      <c r="CD704" s="121">
        <v>0</v>
      </c>
      <c r="CE704" s="121">
        <v>0</v>
      </c>
      <c r="CF704" s="121">
        <v>0</v>
      </c>
      <c r="CG704" s="95">
        <v>0</v>
      </c>
      <c r="CH704" s="121">
        <v>0</v>
      </c>
      <c r="CI704" s="121">
        <v>0</v>
      </c>
      <c r="CJ704" s="95">
        <v>0</v>
      </c>
      <c r="CK704" s="121">
        <v>0</v>
      </c>
      <c r="CL704" s="121">
        <v>0</v>
      </c>
      <c r="CM704" s="87" t="s">
        <v>2091</v>
      </c>
      <c r="CN704" s="87" t="s">
        <v>1505</v>
      </c>
      <c r="CO704" s="87" t="s">
        <v>1456</v>
      </c>
      <c r="CP704" s="87" t="s">
        <v>2266</v>
      </c>
      <c r="CQ704" s="87" t="s">
        <v>1458</v>
      </c>
      <c r="CR704" s="87" t="s">
        <v>2431</v>
      </c>
      <c r="CS704" s="87">
        <v>164</v>
      </c>
      <c r="CT704" s="87" t="s">
        <v>1465</v>
      </c>
      <c r="CY704" s="87">
        <v>304</v>
      </c>
    </row>
    <row r="705" spans="1:103" ht="13.2" customHeight="1" x14ac:dyDescent="0.25">
      <c r="A705" s="93" t="s">
        <v>2092</v>
      </c>
      <c r="B705" s="94" t="s">
        <v>741</v>
      </c>
      <c r="C705" s="95">
        <v>0</v>
      </c>
      <c r="D705" s="95">
        <v>0</v>
      </c>
      <c r="E705" s="95">
        <v>0</v>
      </c>
      <c r="F705" s="95">
        <v>0</v>
      </c>
      <c r="G705" s="95">
        <v>0</v>
      </c>
      <c r="H705" s="95">
        <v>0</v>
      </c>
      <c r="I705" s="95">
        <v>4300</v>
      </c>
      <c r="J705" s="95">
        <v>0</v>
      </c>
      <c r="K705" s="95">
        <v>0</v>
      </c>
      <c r="L705" s="95">
        <v>0</v>
      </c>
      <c r="M705" s="95">
        <v>0</v>
      </c>
      <c r="N705" s="95">
        <v>4768.2</v>
      </c>
      <c r="O705" s="95">
        <v>85490</v>
      </c>
      <c r="P705" s="95">
        <v>0</v>
      </c>
      <c r="Q705" s="95">
        <v>0</v>
      </c>
      <c r="R705" s="95">
        <v>0</v>
      </c>
      <c r="S705" s="95">
        <v>0</v>
      </c>
      <c r="T705" s="95">
        <v>5000</v>
      </c>
      <c r="U705" s="95">
        <v>0</v>
      </c>
      <c r="V705" s="95">
        <v>0</v>
      </c>
      <c r="W705" s="95">
        <v>0</v>
      </c>
      <c r="X705" s="95">
        <v>0</v>
      </c>
      <c r="Y705" s="95">
        <v>0</v>
      </c>
      <c r="Z705" s="95">
        <v>0</v>
      </c>
      <c r="AA705" s="95">
        <v>0</v>
      </c>
      <c r="AB705" s="95">
        <v>0</v>
      </c>
      <c r="AC705" s="95">
        <v>0</v>
      </c>
      <c r="AD705" s="95">
        <v>3500</v>
      </c>
      <c r="AE705" s="95">
        <v>3500</v>
      </c>
      <c r="AF705" s="95">
        <v>0</v>
      </c>
      <c r="AG705" s="95">
        <v>0</v>
      </c>
      <c r="AH705" s="95">
        <v>0</v>
      </c>
      <c r="AI705" s="95">
        <v>25359</v>
      </c>
      <c r="AJ705" s="95">
        <v>8771</v>
      </c>
      <c r="AK705" s="95">
        <v>0</v>
      </c>
      <c r="AL705" s="95">
        <v>30500</v>
      </c>
      <c r="AM705" s="95">
        <v>161000</v>
      </c>
      <c r="AN705" s="95">
        <v>36400</v>
      </c>
      <c r="AO705" s="95">
        <v>0</v>
      </c>
      <c r="AP705" s="95">
        <v>500</v>
      </c>
      <c r="AQ705" s="95">
        <v>26180</v>
      </c>
      <c r="AR705" s="95">
        <v>0</v>
      </c>
      <c r="AS705" s="95">
        <v>0</v>
      </c>
      <c r="AT705" s="95">
        <v>33600</v>
      </c>
      <c r="AU705" s="95">
        <v>20469.419999999998</v>
      </c>
      <c r="AV705" s="95">
        <v>0</v>
      </c>
      <c r="AW705" s="95">
        <v>0</v>
      </c>
      <c r="AX705" s="95">
        <v>0</v>
      </c>
      <c r="AY705" s="95">
        <v>3500</v>
      </c>
      <c r="AZ705" s="95">
        <v>0</v>
      </c>
      <c r="BA705" s="95">
        <v>72300</v>
      </c>
      <c r="BB705" s="95">
        <v>0</v>
      </c>
      <c r="BC705" s="95">
        <v>102860.94</v>
      </c>
      <c r="BD705" s="95">
        <v>0</v>
      </c>
      <c r="BE705" s="95">
        <v>0</v>
      </c>
      <c r="BF705" s="95">
        <v>0</v>
      </c>
      <c r="BG705" s="95">
        <v>68430.55</v>
      </c>
      <c r="BH705" s="95">
        <v>0</v>
      </c>
      <c r="BI705" s="95">
        <v>0</v>
      </c>
      <c r="BJ705" s="95">
        <v>0</v>
      </c>
      <c r="BK705" s="95">
        <v>0</v>
      </c>
      <c r="BL705" s="95">
        <v>1500</v>
      </c>
      <c r="BM705" s="95">
        <v>0</v>
      </c>
      <c r="BN705" s="95">
        <v>0</v>
      </c>
      <c r="BO705" s="95">
        <v>0</v>
      </c>
      <c r="BP705" s="95">
        <v>0</v>
      </c>
      <c r="BQ705" s="95">
        <v>107999</v>
      </c>
      <c r="BR705" s="121">
        <v>0</v>
      </c>
      <c r="BS705" s="121">
        <v>5000</v>
      </c>
      <c r="BT705" s="95">
        <v>0</v>
      </c>
      <c r="BU705" s="95">
        <v>0</v>
      </c>
      <c r="BV705" s="95">
        <v>0</v>
      </c>
      <c r="BW705" s="95">
        <v>0</v>
      </c>
      <c r="BX705" s="95">
        <v>0</v>
      </c>
      <c r="BY705" s="95">
        <v>0</v>
      </c>
      <c r="BZ705" s="121">
        <v>0</v>
      </c>
      <c r="CA705" s="95">
        <v>0</v>
      </c>
      <c r="CB705" s="95">
        <v>0</v>
      </c>
      <c r="CC705" s="95">
        <v>106217.92</v>
      </c>
      <c r="CD705" s="95">
        <v>0</v>
      </c>
      <c r="CE705" s="95">
        <v>0</v>
      </c>
      <c r="CF705" s="95">
        <v>0</v>
      </c>
      <c r="CG705" s="121">
        <v>0</v>
      </c>
      <c r="CH705" s="95">
        <v>0</v>
      </c>
      <c r="CI705" s="95">
        <v>0</v>
      </c>
      <c r="CJ705" s="95">
        <v>0</v>
      </c>
      <c r="CK705" s="121">
        <v>0</v>
      </c>
      <c r="CL705" s="121">
        <v>0</v>
      </c>
      <c r="CM705" s="87" t="s">
        <v>2092</v>
      </c>
      <c r="CN705" s="87" t="s">
        <v>741</v>
      </c>
      <c r="CO705" s="87" t="s">
        <v>1437</v>
      </c>
      <c r="CP705" s="87" t="s">
        <v>2259</v>
      </c>
      <c r="CQ705" s="87" t="s">
        <v>1436</v>
      </c>
      <c r="CR705" s="87" t="s">
        <v>2417</v>
      </c>
      <c r="CS705" s="87">
        <v>22</v>
      </c>
      <c r="CT705" s="87" t="s">
        <v>1444</v>
      </c>
      <c r="CV705" s="87" t="s">
        <v>2196</v>
      </c>
      <c r="CY705" s="87">
        <v>305</v>
      </c>
    </row>
    <row r="706" spans="1:103" ht="13.2" customHeight="1" x14ac:dyDescent="0.25">
      <c r="A706" s="93" t="s">
        <v>2093</v>
      </c>
      <c r="B706" s="94" t="s">
        <v>1506</v>
      </c>
      <c r="C706" s="95">
        <v>373833</v>
      </c>
      <c r="D706" s="95">
        <v>426320</v>
      </c>
      <c r="E706" s="95">
        <v>184860</v>
      </c>
      <c r="F706" s="95">
        <v>84740</v>
      </c>
      <c r="G706" s="95">
        <v>0</v>
      </c>
      <c r="H706" s="95">
        <v>247780</v>
      </c>
      <c r="I706" s="95">
        <v>100200</v>
      </c>
      <c r="J706" s="95">
        <v>139350</v>
      </c>
      <c r="K706" s="95">
        <v>3100</v>
      </c>
      <c r="L706" s="95">
        <v>49114</v>
      </c>
      <c r="M706" s="95">
        <v>121100</v>
      </c>
      <c r="N706" s="95">
        <v>0</v>
      </c>
      <c r="O706" s="95">
        <v>395646.33</v>
      </c>
      <c r="P706" s="95">
        <v>27000</v>
      </c>
      <c r="Q706" s="95">
        <v>2802890</v>
      </c>
      <c r="R706" s="95">
        <v>439078</v>
      </c>
      <c r="S706" s="95">
        <v>819189</v>
      </c>
      <c r="T706" s="95">
        <v>30700</v>
      </c>
      <c r="U706" s="95">
        <v>87700</v>
      </c>
      <c r="V706" s="95">
        <v>955066.36</v>
      </c>
      <c r="W706" s="95">
        <v>306908</v>
      </c>
      <c r="X706" s="95">
        <v>21500</v>
      </c>
      <c r="Y706" s="95">
        <v>146508.12</v>
      </c>
      <c r="Z706" s="95">
        <v>0</v>
      </c>
      <c r="AA706" s="95">
        <v>29515</v>
      </c>
      <c r="AB706" s="95">
        <v>98850</v>
      </c>
      <c r="AC706" s="95">
        <v>0</v>
      </c>
      <c r="AD706" s="95">
        <v>352914</v>
      </c>
      <c r="AE706" s="95">
        <v>0</v>
      </c>
      <c r="AF706" s="95">
        <v>98544</v>
      </c>
      <c r="AG706" s="95">
        <v>8329</v>
      </c>
      <c r="AH706" s="95">
        <v>10000</v>
      </c>
      <c r="AI706" s="95">
        <v>132720</v>
      </c>
      <c r="AJ706" s="95">
        <v>37995</v>
      </c>
      <c r="AK706" s="95">
        <v>1600440.1</v>
      </c>
      <c r="AL706" s="95">
        <v>0</v>
      </c>
      <c r="AM706" s="95">
        <v>10150</v>
      </c>
      <c r="AN706" s="95">
        <v>10200</v>
      </c>
      <c r="AO706" s="95">
        <v>85050</v>
      </c>
      <c r="AP706" s="95">
        <v>26960</v>
      </c>
      <c r="AQ706" s="95">
        <v>3000</v>
      </c>
      <c r="AR706" s="95">
        <v>0</v>
      </c>
      <c r="AS706" s="95">
        <v>260410</v>
      </c>
      <c r="AT706" s="95">
        <v>353455</v>
      </c>
      <c r="AU706" s="95">
        <v>249900</v>
      </c>
      <c r="AV706" s="95">
        <v>0</v>
      </c>
      <c r="AW706" s="95">
        <v>3500</v>
      </c>
      <c r="AX706" s="95">
        <v>82115</v>
      </c>
      <c r="AY706" s="95">
        <v>30040</v>
      </c>
      <c r="AZ706" s="95">
        <v>0</v>
      </c>
      <c r="BA706" s="95">
        <v>227502</v>
      </c>
      <c r="BB706" s="95">
        <v>27975</v>
      </c>
      <c r="BC706" s="95">
        <v>2834336</v>
      </c>
      <c r="BD706" s="95">
        <v>406480</v>
      </c>
      <c r="BE706" s="95">
        <v>738837.5</v>
      </c>
      <c r="BF706" s="95">
        <v>442000</v>
      </c>
      <c r="BG706" s="95">
        <v>736942.9</v>
      </c>
      <c r="BH706" s="95">
        <v>492556.46</v>
      </c>
      <c r="BI706" s="95">
        <v>430560</v>
      </c>
      <c r="BJ706" s="95">
        <v>30000</v>
      </c>
      <c r="BK706" s="95">
        <v>175188.04</v>
      </c>
      <c r="BL706" s="95">
        <v>1479874</v>
      </c>
      <c r="BM706" s="95">
        <v>1652530</v>
      </c>
      <c r="BN706" s="95">
        <v>637060</v>
      </c>
      <c r="BO706" s="95">
        <v>61800</v>
      </c>
      <c r="BP706" s="95">
        <v>935202</v>
      </c>
      <c r="BQ706" s="95">
        <v>74700</v>
      </c>
      <c r="BR706" s="95">
        <v>1948917.55</v>
      </c>
      <c r="BS706" s="95">
        <v>19125</v>
      </c>
      <c r="BT706" s="95">
        <v>342415</v>
      </c>
      <c r="BU706" s="95">
        <v>1247533</v>
      </c>
      <c r="BV706" s="95">
        <v>0</v>
      </c>
      <c r="BW706" s="95">
        <v>66822.2</v>
      </c>
      <c r="BX706" s="95">
        <v>52660</v>
      </c>
      <c r="BY706" s="95">
        <v>66770</v>
      </c>
      <c r="BZ706" s="95">
        <v>80400</v>
      </c>
      <c r="CA706" s="95">
        <v>24000</v>
      </c>
      <c r="CB706" s="95">
        <v>122600</v>
      </c>
      <c r="CC706" s="95">
        <v>65648</v>
      </c>
      <c r="CD706" s="95">
        <v>12600</v>
      </c>
      <c r="CE706" s="95">
        <v>184090</v>
      </c>
      <c r="CF706" s="95">
        <v>130000</v>
      </c>
      <c r="CG706" s="95">
        <v>83258</v>
      </c>
      <c r="CH706" s="95">
        <v>722465</v>
      </c>
      <c r="CI706" s="95">
        <v>30016</v>
      </c>
      <c r="CJ706" s="95">
        <v>109383.5</v>
      </c>
      <c r="CK706" s="121">
        <v>0</v>
      </c>
      <c r="CL706" s="121">
        <v>6900</v>
      </c>
      <c r="CM706" s="87" t="s">
        <v>2093</v>
      </c>
      <c r="CN706" s="87" t="s">
        <v>1506</v>
      </c>
      <c r="CO706" s="87" t="s">
        <v>1456</v>
      </c>
      <c r="CP706" s="87" t="s">
        <v>2266</v>
      </c>
      <c r="CQ706" s="87" t="s">
        <v>1458</v>
      </c>
      <c r="CR706" s="87" t="s">
        <v>2431</v>
      </c>
      <c r="CS706" s="87">
        <v>164</v>
      </c>
      <c r="CT706" s="87" t="s">
        <v>1465</v>
      </c>
      <c r="CV706" s="87" t="s">
        <v>2198</v>
      </c>
      <c r="CY706" s="87">
        <v>306</v>
      </c>
    </row>
    <row r="707" spans="1:103" ht="13.2" customHeight="1" x14ac:dyDescent="0.25">
      <c r="A707" s="93" t="s">
        <v>2094</v>
      </c>
      <c r="B707" s="94" t="s">
        <v>1260</v>
      </c>
      <c r="C707" s="95">
        <v>37602</v>
      </c>
      <c r="D707" s="95">
        <v>0</v>
      </c>
      <c r="E707" s="95">
        <v>272955.5</v>
      </c>
      <c r="F707" s="95">
        <v>43402</v>
      </c>
      <c r="G707" s="95">
        <v>1953</v>
      </c>
      <c r="H707" s="95">
        <v>1685411.1</v>
      </c>
      <c r="I707" s="95">
        <v>2082004.75</v>
      </c>
      <c r="J707" s="95">
        <v>637404</v>
      </c>
      <c r="K707" s="95">
        <v>1168197.18</v>
      </c>
      <c r="L707" s="95">
        <v>56132</v>
      </c>
      <c r="M707" s="95">
        <v>1846011</v>
      </c>
      <c r="N707" s="95">
        <v>20929.5</v>
      </c>
      <c r="O707" s="95">
        <v>1462830.95</v>
      </c>
      <c r="P707" s="95">
        <v>1904158.5</v>
      </c>
      <c r="Q707" s="95">
        <v>2230241.25</v>
      </c>
      <c r="R707" s="95">
        <v>598751.69999999995</v>
      </c>
      <c r="S707" s="95">
        <v>975059.8</v>
      </c>
      <c r="T707" s="95">
        <v>736725</v>
      </c>
      <c r="U707" s="95">
        <v>1428192.7</v>
      </c>
      <c r="V707" s="95">
        <v>439107</v>
      </c>
      <c r="W707" s="95">
        <v>178736.5</v>
      </c>
      <c r="X707" s="95">
        <v>2208879.13</v>
      </c>
      <c r="Y707" s="95">
        <v>5743252.4199999999</v>
      </c>
      <c r="Z707" s="95">
        <v>2720592.41</v>
      </c>
      <c r="AA707" s="95">
        <v>670000</v>
      </c>
      <c r="AB707" s="95">
        <v>1849222.09</v>
      </c>
      <c r="AC707" s="95">
        <v>431400</v>
      </c>
      <c r="AD707" s="95">
        <v>2121435.5</v>
      </c>
      <c r="AE707" s="95">
        <v>0</v>
      </c>
      <c r="AF707" s="95">
        <v>1651436.76</v>
      </c>
      <c r="AG707" s="95">
        <v>868440</v>
      </c>
      <c r="AH707" s="95">
        <v>2247145.66</v>
      </c>
      <c r="AI707" s="95">
        <v>0</v>
      </c>
      <c r="AJ707" s="95">
        <v>739925</v>
      </c>
      <c r="AK707" s="95">
        <v>2200884.67</v>
      </c>
      <c r="AL707" s="95">
        <v>0</v>
      </c>
      <c r="AM707" s="95">
        <v>539947</v>
      </c>
      <c r="AN707" s="95">
        <v>222387.75</v>
      </c>
      <c r="AO707" s="95">
        <v>942081</v>
      </c>
      <c r="AP707" s="95">
        <v>3200</v>
      </c>
      <c r="AQ707" s="95">
        <v>333295</v>
      </c>
      <c r="AR707" s="95">
        <v>6103</v>
      </c>
      <c r="AS707" s="95">
        <v>1950239.65</v>
      </c>
      <c r="AT707" s="95">
        <v>2226913.5699999998</v>
      </c>
      <c r="AU707" s="95">
        <v>2647.25</v>
      </c>
      <c r="AV707" s="95">
        <v>0</v>
      </c>
      <c r="AW707" s="95">
        <v>438071.5</v>
      </c>
      <c r="AX707" s="95">
        <v>1295508.75</v>
      </c>
      <c r="AY707" s="95">
        <v>0</v>
      </c>
      <c r="AZ707" s="95">
        <v>0</v>
      </c>
      <c r="BA707" s="95">
        <v>2338746</v>
      </c>
      <c r="BB707" s="95">
        <v>47525</v>
      </c>
      <c r="BC707" s="95">
        <v>734066.25</v>
      </c>
      <c r="BD707" s="95">
        <v>3770052.75</v>
      </c>
      <c r="BE707" s="95">
        <v>1773582.78</v>
      </c>
      <c r="BF707" s="95">
        <v>15397</v>
      </c>
      <c r="BG707" s="95">
        <v>516084.85</v>
      </c>
      <c r="BH707" s="95">
        <v>300136.25</v>
      </c>
      <c r="BI707" s="95">
        <v>5777</v>
      </c>
      <c r="BJ707" s="95">
        <v>1927617.35</v>
      </c>
      <c r="BK707" s="95">
        <v>0</v>
      </c>
      <c r="BL707" s="95">
        <v>49189</v>
      </c>
      <c r="BM707" s="95">
        <v>666805</v>
      </c>
      <c r="BN707" s="95">
        <v>57570</v>
      </c>
      <c r="BO707" s="95">
        <v>405668.75</v>
      </c>
      <c r="BP707" s="95">
        <v>517995.32</v>
      </c>
      <c r="BQ707" s="95">
        <v>19023.5</v>
      </c>
      <c r="BR707" s="95">
        <v>710200</v>
      </c>
      <c r="BS707" s="95">
        <v>5036693.08</v>
      </c>
      <c r="BT707" s="95">
        <v>3470904.5</v>
      </c>
      <c r="BU707" s="95">
        <v>951372</v>
      </c>
      <c r="BV707" s="95">
        <v>785580.5</v>
      </c>
      <c r="BW707" s="95">
        <v>667273.25</v>
      </c>
      <c r="BX707" s="95">
        <v>53727.61</v>
      </c>
      <c r="BY707" s="95">
        <v>1797132.25</v>
      </c>
      <c r="BZ707" s="121">
        <v>0</v>
      </c>
      <c r="CA707" s="95">
        <v>894520</v>
      </c>
      <c r="CB707" s="95">
        <v>2544096.6</v>
      </c>
      <c r="CC707" s="121">
        <v>3411832.64</v>
      </c>
      <c r="CD707" s="95">
        <v>21268.25</v>
      </c>
      <c r="CE707" s="95">
        <v>4786606.55</v>
      </c>
      <c r="CF707" s="95">
        <v>1904807.23</v>
      </c>
      <c r="CG707" s="95">
        <v>1603040.01</v>
      </c>
      <c r="CH707" s="95">
        <v>346930.94</v>
      </c>
      <c r="CI707" s="95">
        <v>926369</v>
      </c>
      <c r="CJ707" s="121">
        <v>2939781.75</v>
      </c>
      <c r="CK707" s="121">
        <v>1638066</v>
      </c>
      <c r="CL707" s="121">
        <v>1188287</v>
      </c>
      <c r="CM707" s="87" t="s">
        <v>2094</v>
      </c>
      <c r="CN707" s="87" t="s">
        <v>2237</v>
      </c>
      <c r="CO707" s="87" t="s">
        <v>1456</v>
      </c>
      <c r="CP707" s="87" t="s">
        <v>2266</v>
      </c>
      <c r="CQ707" s="87" t="s">
        <v>1459</v>
      </c>
      <c r="CR707" s="87" t="s">
        <v>2432</v>
      </c>
      <c r="CS707" s="87">
        <v>164</v>
      </c>
      <c r="CT707" s="87" t="s">
        <v>1465</v>
      </c>
      <c r="CV707" s="87" t="s">
        <v>2198</v>
      </c>
      <c r="CY707" s="87">
        <v>307</v>
      </c>
    </row>
    <row r="708" spans="1:103" ht="13.2" customHeight="1" x14ac:dyDescent="0.25">
      <c r="A708" s="93" t="s">
        <v>2095</v>
      </c>
      <c r="B708" s="94" t="s">
        <v>1527</v>
      </c>
      <c r="C708" s="95">
        <v>0</v>
      </c>
      <c r="D708" s="95">
        <v>0</v>
      </c>
      <c r="E708" s="95">
        <v>259359</v>
      </c>
      <c r="F708" s="95">
        <v>0</v>
      </c>
      <c r="G708" s="95">
        <v>0</v>
      </c>
      <c r="H708" s="95">
        <v>0</v>
      </c>
      <c r="I708" s="95">
        <v>62619.25</v>
      </c>
      <c r="J708" s="95">
        <v>117704</v>
      </c>
      <c r="K708" s="95">
        <v>97872.25</v>
      </c>
      <c r="L708" s="95">
        <v>0</v>
      </c>
      <c r="M708" s="95">
        <v>52716.75</v>
      </c>
      <c r="N708" s="95">
        <v>0</v>
      </c>
      <c r="O708" s="95">
        <v>0</v>
      </c>
      <c r="P708" s="95">
        <v>0</v>
      </c>
      <c r="Q708" s="95">
        <v>113502.75</v>
      </c>
      <c r="R708" s="95">
        <v>0</v>
      </c>
      <c r="S708" s="95">
        <v>47270</v>
      </c>
      <c r="T708" s="95">
        <v>99651</v>
      </c>
      <c r="U708" s="95">
        <v>52571.25</v>
      </c>
      <c r="V708" s="95">
        <v>0</v>
      </c>
      <c r="W708" s="95">
        <v>289883.25</v>
      </c>
      <c r="X708" s="95">
        <v>30320</v>
      </c>
      <c r="Y708" s="95">
        <v>0</v>
      </c>
      <c r="Z708" s="95">
        <v>39468</v>
      </c>
      <c r="AA708" s="95">
        <v>0</v>
      </c>
      <c r="AB708" s="95">
        <v>0</v>
      </c>
      <c r="AC708" s="95">
        <v>0</v>
      </c>
      <c r="AD708" s="95">
        <v>413343</v>
      </c>
      <c r="AE708" s="95">
        <v>0</v>
      </c>
      <c r="AF708" s="95">
        <v>0</v>
      </c>
      <c r="AG708" s="95">
        <v>108438.25</v>
      </c>
      <c r="AH708" s="95">
        <v>0</v>
      </c>
      <c r="AI708" s="95">
        <v>0</v>
      </c>
      <c r="AJ708" s="95">
        <v>0</v>
      </c>
      <c r="AK708" s="95">
        <v>9056</v>
      </c>
      <c r="AL708" s="95">
        <v>865</v>
      </c>
      <c r="AM708" s="95">
        <v>700</v>
      </c>
      <c r="AN708" s="95">
        <v>0</v>
      </c>
      <c r="AO708" s="95">
        <v>82249</v>
      </c>
      <c r="AP708" s="95">
        <v>165301.75</v>
      </c>
      <c r="AQ708" s="95">
        <v>8062</v>
      </c>
      <c r="AR708" s="95">
        <v>74295.5</v>
      </c>
      <c r="AS708" s="95">
        <v>5430</v>
      </c>
      <c r="AT708" s="95">
        <v>0</v>
      </c>
      <c r="AU708" s="95">
        <v>216900.25</v>
      </c>
      <c r="AV708" s="95">
        <v>18296.5</v>
      </c>
      <c r="AW708" s="95">
        <v>92022.5</v>
      </c>
      <c r="AX708" s="95">
        <v>0</v>
      </c>
      <c r="AY708" s="95">
        <v>40068.75</v>
      </c>
      <c r="AZ708" s="95">
        <v>32720.25</v>
      </c>
      <c r="BA708" s="95">
        <v>220857.25</v>
      </c>
      <c r="BB708" s="95">
        <v>570</v>
      </c>
      <c r="BC708" s="95">
        <v>211243.75</v>
      </c>
      <c r="BD708" s="95">
        <v>439</v>
      </c>
      <c r="BE708" s="95">
        <v>19887.25</v>
      </c>
      <c r="BF708" s="95">
        <v>40160</v>
      </c>
      <c r="BG708" s="95">
        <v>149914.25</v>
      </c>
      <c r="BH708" s="95">
        <v>49089.75</v>
      </c>
      <c r="BI708" s="95">
        <v>12668</v>
      </c>
      <c r="BJ708" s="95">
        <v>103439.5</v>
      </c>
      <c r="BK708" s="95">
        <v>58384</v>
      </c>
      <c r="BL708" s="95">
        <v>375638.25</v>
      </c>
      <c r="BM708" s="95">
        <v>0</v>
      </c>
      <c r="BN708" s="95">
        <v>164113.25</v>
      </c>
      <c r="BO708" s="95">
        <v>0</v>
      </c>
      <c r="BP708" s="95">
        <v>112112.25</v>
      </c>
      <c r="BQ708" s="95">
        <v>58741</v>
      </c>
      <c r="BR708" s="95">
        <v>285113.5</v>
      </c>
      <c r="BS708" s="95">
        <v>40019.75</v>
      </c>
      <c r="BT708" s="95">
        <v>0</v>
      </c>
      <c r="BU708" s="95">
        <v>22889</v>
      </c>
      <c r="BV708" s="95">
        <v>4142</v>
      </c>
      <c r="BW708" s="95">
        <v>17353.5</v>
      </c>
      <c r="BX708" s="95">
        <v>25484.5</v>
      </c>
      <c r="BY708" s="95">
        <v>5801</v>
      </c>
      <c r="BZ708" s="95">
        <v>28161.75</v>
      </c>
      <c r="CA708" s="95">
        <v>97474</v>
      </c>
      <c r="CB708" s="95">
        <v>59678</v>
      </c>
      <c r="CC708" s="95">
        <v>121029.25</v>
      </c>
      <c r="CD708" s="95">
        <v>18806</v>
      </c>
      <c r="CE708" s="95">
        <v>93637.25</v>
      </c>
      <c r="CF708" s="95">
        <v>2591</v>
      </c>
      <c r="CG708" s="95">
        <v>27548</v>
      </c>
      <c r="CH708" s="95">
        <v>0</v>
      </c>
      <c r="CI708" s="95">
        <v>14888.75</v>
      </c>
      <c r="CJ708" s="95">
        <v>43008.5</v>
      </c>
      <c r="CK708" s="121">
        <v>2450</v>
      </c>
      <c r="CL708" s="121">
        <v>30548.75</v>
      </c>
      <c r="CM708" s="87" t="s">
        <v>2095</v>
      </c>
      <c r="CN708" s="87" t="s">
        <v>2238</v>
      </c>
      <c r="CO708" s="87" t="s">
        <v>1456</v>
      </c>
      <c r="CP708" s="87" t="s">
        <v>2266</v>
      </c>
      <c r="CQ708" s="87" t="s">
        <v>1459</v>
      </c>
      <c r="CR708" s="87" t="s">
        <v>2432</v>
      </c>
      <c r="CS708" s="87">
        <v>164</v>
      </c>
      <c r="CT708" s="87" t="s">
        <v>1465</v>
      </c>
      <c r="CV708" s="87" t="s">
        <v>2198</v>
      </c>
      <c r="CY708" s="87">
        <v>308</v>
      </c>
    </row>
    <row r="709" spans="1:103" ht="13.2" customHeight="1" x14ac:dyDescent="0.25">
      <c r="A709" s="93" t="s">
        <v>1270</v>
      </c>
      <c r="B709" s="94" t="s">
        <v>1507</v>
      </c>
      <c r="C709" s="95">
        <v>0</v>
      </c>
      <c r="D709" s="95">
        <v>0</v>
      </c>
      <c r="E709" s="95">
        <v>0</v>
      </c>
      <c r="F709" s="95">
        <v>0</v>
      </c>
      <c r="G709" s="95">
        <v>0</v>
      </c>
      <c r="H709" s="95">
        <v>0</v>
      </c>
      <c r="I709" s="95">
        <v>0</v>
      </c>
      <c r="J709" s="95">
        <v>0</v>
      </c>
      <c r="K709" s="95">
        <v>0</v>
      </c>
      <c r="L709" s="95">
        <v>0</v>
      </c>
      <c r="M709" s="95">
        <v>0</v>
      </c>
      <c r="N709" s="95">
        <v>0</v>
      </c>
      <c r="O709" s="95">
        <v>0</v>
      </c>
      <c r="P709" s="95">
        <v>0</v>
      </c>
      <c r="Q709" s="95">
        <v>0</v>
      </c>
      <c r="R709" s="95">
        <v>0</v>
      </c>
      <c r="S709" s="95">
        <v>0</v>
      </c>
      <c r="T709" s="95">
        <v>0</v>
      </c>
      <c r="U709" s="95">
        <v>0</v>
      </c>
      <c r="V709" s="95">
        <v>0</v>
      </c>
      <c r="W709" s="95">
        <v>0</v>
      </c>
      <c r="X709" s="95">
        <v>0</v>
      </c>
      <c r="Y709" s="95">
        <v>0</v>
      </c>
      <c r="Z709" s="95">
        <v>0</v>
      </c>
      <c r="AA709" s="95">
        <v>0</v>
      </c>
      <c r="AB709" s="95">
        <v>0</v>
      </c>
      <c r="AC709" s="95">
        <v>0</v>
      </c>
      <c r="AD709" s="95">
        <v>0</v>
      </c>
      <c r="AE709" s="95">
        <v>0</v>
      </c>
      <c r="AF709" s="95">
        <v>0</v>
      </c>
      <c r="AG709" s="95">
        <v>0</v>
      </c>
      <c r="AH709" s="95">
        <v>0</v>
      </c>
      <c r="AI709" s="95">
        <v>0</v>
      </c>
      <c r="AJ709" s="95">
        <v>0</v>
      </c>
      <c r="AK709" s="95">
        <v>0</v>
      </c>
      <c r="AL709" s="95">
        <v>0</v>
      </c>
      <c r="AM709" s="95">
        <v>0</v>
      </c>
      <c r="AN709" s="95">
        <v>0</v>
      </c>
      <c r="AO709" s="95">
        <v>0</v>
      </c>
      <c r="AP709" s="95">
        <v>0</v>
      </c>
      <c r="AQ709" s="95">
        <v>0</v>
      </c>
      <c r="AR709" s="95">
        <v>0</v>
      </c>
      <c r="AS709" s="95">
        <v>0</v>
      </c>
      <c r="AT709" s="95">
        <v>0</v>
      </c>
      <c r="AU709" s="95">
        <v>0</v>
      </c>
      <c r="AV709" s="95">
        <v>0</v>
      </c>
      <c r="AW709" s="95">
        <v>0</v>
      </c>
      <c r="AX709" s="95">
        <v>0</v>
      </c>
      <c r="AY709" s="95">
        <v>0</v>
      </c>
      <c r="AZ709" s="95">
        <v>0</v>
      </c>
      <c r="BA709" s="95">
        <v>0</v>
      </c>
      <c r="BB709" s="95">
        <v>0</v>
      </c>
      <c r="BC709" s="95">
        <v>0</v>
      </c>
      <c r="BD709" s="95">
        <v>0</v>
      </c>
      <c r="BE709" s="95">
        <v>0</v>
      </c>
      <c r="BF709" s="95">
        <v>0</v>
      </c>
      <c r="BG709" s="95">
        <v>0</v>
      </c>
      <c r="BH709" s="95">
        <v>0</v>
      </c>
      <c r="BI709" s="95">
        <v>0</v>
      </c>
      <c r="BJ709" s="95">
        <v>0</v>
      </c>
      <c r="BK709" s="95">
        <v>0</v>
      </c>
      <c r="BL709" s="95">
        <v>0</v>
      </c>
      <c r="BM709" s="95">
        <v>0</v>
      </c>
      <c r="BN709" s="95">
        <v>0</v>
      </c>
      <c r="BO709" s="95">
        <v>0</v>
      </c>
      <c r="BP709" s="95">
        <v>0</v>
      </c>
      <c r="BQ709" s="95">
        <v>0</v>
      </c>
      <c r="BR709" s="95">
        <v>1386000</v>
      </c>
      <c r="BS709" s="95">
        <v>0</v>
      </c>
      <c r="BT709" s="95">
        <v>0</v>
      </c>
      <c r="BU709" s="95">
        <v>0</v>
      </c>
      <c r="BV709" s="95">
        <v>0</v>
      </c>
      <c r="BW709" s="95">
        <v>0</v>
      </c>
      <c r="BX709" s="95">
        <v>0</v>
      </c>
      <c r="BY709" s="95">
        <v>0</v>
      </c>
      <c r="BZ709" s="95">
        <v>0</v>
      </c>
      <c r="CA709" s="95">
        <v>0</v>
      </c>
      <c r="CB709" s="95">
        <v>0</v>
      </c>
      <c r="CC709" s="95">
        <v>0</v>
      </c>
      <c r="CD709" s="95">
        <v>0</v>
      </c>
      <c r="CE709" s="121">
        <v>0</v>
      </c>
      <c r="CF709" s="95">
        <v>0</v>
      </c>
      <c r="CG709" s="95">
        <v>0</v>
      </c>
      <c r="CH709" s="95">
        <v>0</v>
      </c>
      <c r="CI709" s="95">
        <v>0</v>
      </c>
      <c r="CJ709" s="95">
        <v>0</v>
      </c>
      <c r="CK709" s="95">
        <v>0</v>
      </c>
      <c r="CL709" s="121">
        <v>0</v>
      </c>
      <c r="CM709" s="87" t="s">
        <v>1270</v>
      </c>
      <c r="CN709" s="87" t="s">
        <v>1271</v>
      </c>
      <c r="CO709" s="87" t="s">
        <v>1461</v>
      </c>
      <c r="CP709" s="87" t="s">
        <v>2267</v>
      </c>
      <c r="CQ709" s="87" t="s">
        <v>1460</v>
      </c>
      <c r="CR709" s="87" t="s">
        <v>2433</v>
      </c>
      <c r="CS709" s="87">
        <v>22</v>
      </c>
      <c r="CT709" s="87" t="s">
        <v>1444</v>
      </c>
      <c r="CV709" s="87" t="s">
        <v>2196</v>
      </c>
      <c r="CY709" s="87">
        <v>309</v>
      </c>
    </row>
    <row r="710" spans="1:103" ht="13.2" customHeight="1" x14ac:dyDescent="0.25">
      <c r="A710" s="93" t="s">
        <v>2096</v>
      </c>
      <c r="B710" s="94" t="s">
        <v>1371</v>
      </c>
      <c r="C710" s="95">
        <v>13762.44</v>
      </c>
      <c r="D710" s="95">
        <v>0</v>
      </c>
      <c r="E710" s="95">
        <v>0</v>
      </c>
      <c r="F710" s="95">
        <v>0</v>
      </c>
      <c r="G710" s="95">
        <v>0</v>
      </c>
      <c r="H710" s="95">
        <v>0</v>
      </c>
      <c r="I710" s="95">
        <v>0</v>
      </c>
      <c r="J710" s="95">
        <v>0</v>
      </c>
      <c r="K710" s="95">
        <v>0</v>
      </c>
      <c r="L710" s="95">
        <v>160</v>
      </c>
      <c r="M710" s="95">
        <v>0</v>
      </c>
      <c r="N710" s="95">
        <v>0</v>
      </c>
      <c r="O710" s="95">
        <v>0</v>
      </c>
      <c r="P710" s="95">
        <v>1250</v>
      </c>
      <c r="Q710" s="95">
        <v>0</v>
      </c>
      <c r="R710" s="95">
        <v>0</v>
      </c>
      <c r="S710" s="95">
        <v>10043.32</v>
      </c>
      <c r="T710" s="95">
        <v>0</v>
      </c>
      <c r="U710" s="95">
        <v>6508.31</v>
      </c>
      <c r="V710" s="95">
        <v>0</v>
      </c>
      <c r="W710" s="95">
        <v>0</v>
      </c>
      <c r="X710" s="95">
        <v>0</v>
      </c>
      <c r="Y710" s="95">
        <v>0</v>
      </c>
      <c r="Z710" s="95">
        <v>0</v>
      </c>
      <c r="AA710" s="95">
        <v>0</v>
      </c>
      <c r="AB710" s="95">
        <v>0</v>
      </c>
      <c r="AC710" s="95">
        <v>0</v>
      </c>
      <c r="AD710" s="95">
        <v>0</v>
      </c>
      <c r="AE710" s="95">
        <v>0</v>
      </c>
      <c r="AF710" s="95">
        <v>0</v>
      </c>
      <c r="AG710" s="95">
        <v>0</v>
      </c>
      <c r="AH710" s="95">
        <v>0</v>
      </c>
      <c r="AI710" s="95">
        <v>0</v>
      </c>
      <c r="AJ710" s="95">
        <v>0</v>
      </c>
      <c r="AK710" s="95">
        <v>0</v>
      </c>
      <c r="AL710" s="95">
        <v>17509</v>
      </c>
      <c r="AM710" s="95">
        <v>300</v>
      </c>
      <c r="AN710" s="95">
        <v>11374</v>
      </c>
      <c r="AO710" s="95">
        <v>0</v>
      </c>
      <c r="AP710" s="95">
        <v>0</v>
      </c>
      <c r="AQ710" s="95">
        <v>0</v>
      </c>
      <c r="AR710" s="95">
        <v>2277</v>
      </c>
      <c r="AS710" s="95">
        <v>0</v>
      </c>
      <c r="AT710" s="95">
        <v>0</v>
      </c>
      <c r="AU710" s="95">
        <v>0</v>
      </c>
      <c r="AV710" s="95">
        <v>0</v>
      </c>
      <c r="AW710" s="95">
        <v>0</v>
      </c>
      <c r="AX710" s="95">
        <v>0</v>
      </c>
      <c r="AY710" s="95">
        <v>0</v>
      </c>
      <c r="AZ710" s="95">
        <v>0</v>
      </c>
      <c r="BA710" s="95">
        <v>900</v>
      </c>
      <c r="BB710" s="95">
        <v>0</v>
      </c>
      <c r="BC710" s="95">
        <v>0</v>
      </c>
      <c r="BD710" s="95">
        <v>0</v>
      </c>
      <c r="BE710" s="95">
        <v>4681.3999999999996</v>
      </c>
      <c r="BF710" s="95">
        <v>0</v>
      </c>
      <c r="BG710" s="95">
        <v>0</v>
      </c>
      <c r="BH710" s="95">
        <v>0</v>
      </c>
      <c r="BI710" s="95">
        <v>0</v>
      </c>
      <c r="BJ710" s="95">
        <v>0</v>
      </c>
      <c r="BK710" s="95">
        <v>0</v>
      </c>
      <c r="BL710" s="95">
        <v>0</v>
      </c>
      <c r="BM710" s="95">
        <v>0</v>
      </c>
      <c r="BN710" s="95">
        <v>0</v>
      </c>
      <c r="BO710" s="95">
        <v>0</v>
      </c>
      <c r="BP710" s="95">
        <v>0</v>
      </c>
      <c r="BQ710" s="95">
        <v>0</v>
      </c>
      <c r="BR710" s="95">
        <v>0</v>
      </c>
      <c r="BS710" s="95">
        <v>1467</v>
      </c>
      <c r="BT710" s="95">
        <v>0</v>
      </c>
      <c r="BU710" s="121">
        <v>0</v>
      </c>
      <c r="BV710" s="95">
        <v>0</v>
      </c>
      <c r="BW710" s="121">
        <v>0</v>
      </c>
      <c r="BX710" s="121">
        <v>0</v>
      </c>
      <c r="BY710" s="95">
        <v>0</v>
      </c>
      <c r="BZ710" s="95">
        <v>0</v>
      </c>
      <c r="CA710" s="121">
        <v>0</v>
      </c>
      <c r="CB710" s="121">
        <v>0</v>
      </c>
      <c r="CC710" s="95">
        <v>0</v>
      </c>
      <c r="CD710" s="95">
        <v>0</v>
      </c>
      <c r="CE710" s="121">
        <v>0</v>
      </c>
      <c r="CF710" s="95">
        <v>0</v>
      </c>
      <c r="CG710" s="95">
        <v>3975.8</v>
      </c>
      <c r="CH710" s="95">
        <v>0</v>
      </c>
      <c r="CI710" s="95">
        <v>0</v>
      </c>
      <c r="CJ710" s="121">
        <v>0</v>
      </c>
      <c r="CK710" s="95">
        <v>0</v>
      </c>
      <c r="CL710" s="121">
        <v>0</v>
      </c>
      <c r="CM710" s="87" t="s">
        <v>2096</v>
      </c>
      <c r="CN710" s="87" t="s">
        <v>1371</v>
      </c>
      <c r="CO710" s="87" t="s">
        <v>1456</v>
      </c>
      <c r="CP710" s="87" t="s">
        <v>2266</v>
      </c>
      <c r="CQ710" s="87" t="s">
        <v>1459</v>
      </c>
      <c r="CR710" s="87" t="s">
        <v>2432</v>
      </c>
      <c r="CS710" s="87">
        <v>164</v>
      </c>
      <c r="CT710" s="87" t="s">
        <v>1465</v>
      </c>
      <c r="CV710" s="87" t="s">
        <v>2198</v>
      </c>
      <c r="CY710" s="87">
        <v>310</v>
      </c>
    </row>
    <row r="711" spans="1:103" ht="13.2" customHeight="1" x14ac:dyDescent="0.25">
      <c r="A711" s="93" t="s">
        <v>2097</v>
      </c>
      <c r="B711" s="94" t="s">
        <v>1528</v>
      </c>
      <c r="C711" s="95">
        <v>0</v>
      </c>
      <c r="D711" s="95">
        <v>0</v>
      </c>
      <c r="E711" s="95">
        <v>0</v>
      </c>
      <c r="F711" s="95">
        <v>0</v>
      </c>
      <c r="G711" s="95">
        <v>0</v>
      </c>
      <c r="H711" s="95">
        <v>0</v>
      </c>
      <c r="I711" s="95">
        <v>0</v>
      </c>
      <c r="J711" s="95">
        <v>0</v>
      </c>
      <c r="K711" s="95">
        <v>0</v>
      </c>
      <c r="L711" s="95">
        <v>0</v>
      </c>
      <c r="M711" s="95">
        <v>0</v>
      </c>
      <c r="N711" s="95">
        <v>0</v>
      </c>
      <c r="O711" s="95">
        <v>0</v>
      </c>
      <c r="P711" s="95">
        <v>0</v>
      </c>
      <c r="Q711" s="95">
        <v>0</v>
      </c>
      <c r="R711" s="95">
        <v>0</v>
      </c>
      <c r="S711" s="95">
        <v>0</v>
      </c>
      <c r="T711" s="95">
        <v>0</v>
      </c>
      <c r="U711" s="95">
        <v>0</v>
      </c>
      <c r="V711" s="95">
        <v>0</v>
      </c>
      <c r="W711" s="95">
        <v>0</v>
      </c>
      <c r="X711" s="95">
        <v>0</v>
      </c>
      <c r="Y711" s="95">
        <v>0</v>
      </c>
      <c r="Z711" s="95">
        <v>0</v>
      </c>
      <c r="AA711" s="95">
        <v>0</v>
      </c>
      <c r="AB711" s="95">
        <v>0</v>
      </c>
      <c r="AC711" s="95">
        <v>0</v>
      </c>
      <c r="AD711" s="95">
        <v>0</v>
      </c>
      <c r="AE711" s="95">
        <v>0</v>
      </c>
      <c r="AF711" s="95">
        <v>0</v>
      </c>
      <c r="AG711" s="95">
        <v>0</v>
      </c>
      <c r="AH711" s="95">
        <v>0</v>
      </c>
      <c r="AI711" s="95">
        <v>0</v>
      </c>
      <c r="AJ711" s="95">
        <v>0</v>
      </c>
      <c r="AK711" s="95">
        <v>0</v>
      </c>
      <c r="AL711" s="95">
        <v>0</v>
      </c>
      <c r="AM711" s="95">
        <v>0</v>
      </c>
      <c r="AN711" s="95">
        <v>0</v>
      </c>
      <c r="AO711" s="95">
        <v>0</v>
      </c>
      <c r="AP711" s="95">
        <v>0</v>
      </c>
      <c r="AQ711" s="95">
        <v>0</v>
      </c>
      <c r="AR711" s="95">
        <v>0</v>
      </c>
      <c r="AS711" s="95">
        <v>0</v>
      </c>
      <c r="AT711" s="95">
        <v>0</v>
      </c>
      <c r="AU711" s="95">
        <v>0</v>
      </c>
      <c r="AV711" s="95">
        <v>0</v>
      </c>
      <c r="AW711" s="95">
        <v>0</v>
      </c>
      <c r="AX711" s="95">
        <v>0</v>
      </c>
      <c r="AY711" s="95">
        <v>0</v>
      </c>
      <c r="AZ711" s="95">
        <v>0</v>
      </c>
      <c r="BA711" s="95">
        <v>0</v>
      </c>
      <c r="BB711" s="95">
        <v>0</v>
      </c>
      <c r="BC711" s="95">
        <v>0</v>
      </c>
      <c r="BD711" s="95">
        <v>0</v>
      </c>
      <c r="BE711" s="95">
        <v>0</v>
      </c>
      <c r="BF711" s="95">
        <v>0</v>
      </c>
      <c r="BG711" s="95">
        <v>0</v>
      </c>
      <c r="BH711" s="95">
        <v>0</v>
      </c>
      <c r="BI711" s="95">
        <v>0</v>
      </c>
      <c r="BJ711" s="95">
        <v>0</v>
      </c>
      <c r="BK711" s="95">
        <v>0</v>
      </c>
      <c r="BL711" s="95">
        <v>0</v>
      </c>
      <c r="BM711" s="95">
        <v>0</v>
      </c>
      <c r="BN711" s="95">
        <v>0</v>
      </c>
      <c r="BO711" s="95">
        <v>0</v>
      </c>
      <c r="BP711" s="95">
        <v>0</v>
      </c>
      <c r="BQ711" s="95">
        <v>0</v>
      </c>
      <c r="BR711" s="121">
        <v>0</v>
      </c>
      <c r="BS711" s="95">
        <v>0</v>
      </c>
      <c r="BT711" s="95">
        <v>0</v>
      </c>
      <c r="BU711" s="95">
        <v>0</v>
      </c>
      <c r="BV711" s="95">
        <v>0</v>
      </c>
      <c r="BW711" s="95">
        <v>0</v>
      </c>
      <c r="BX711" s="95">
        <v>0</v>
      </c>
      <c r="BY711" s="95">
        <v>0</v>
      </c>
      <c r="BZ711" s="95">
        <v>0</v>
      </c>
      <c r="CA711" s="95">
        <v>0</v>
      </c>
      <c r="CB711" s="95">
        <v>0</v>
      </c>
      <c r="CC711" s="95">
        <v>0</v>
      </c>
      <c r="CD711" s="95">
        <v>0</v>
      </c>
      <c r="CE711" s="95">
        <v>0</v>
      </c>
      <c r="CF711" s="95">
        <v>0</v>
      </c>
      <c r="CG711" s="95">
        <v>0</v>
      </c>
      <c r="CH711" s="95">
        <v>0</v>
      </c>
      <c r="CI711" s="95">
        <v>0</v>
      </c>
      <c r="CJ711" s="95">
        <v>0</v>
      </c>
      <c r="CK711" s="95">
        <v>0</v>
      </c>
      <c r="CL711" s="95">
        <v>0</v>
      </c>
      <c r="CM711" s="87" t="s">
        <v>2097</v>
      </c>
      <c r="CN711" s="87" t="s">
        <v>742</v>
      </c>
      <c r="CO711" s="87" t="s">
        <v>1456</v>
      </c>
      <c r="CP711" s="87" t="s">
        <v>2266</v>
      </c>
      <c r="CQ711" s="87" t="s">
        <v>1459</v>
      </c>
      <c r="CR711" s="87" t="s">
        <v>2432</v>
      </c>
      <c r="CS711" s="87">
        <v>164</v>
      </c>
      <c r="CT711" s="87" t="s">
        <v>1465</v>
      </c>
      <c r="CV711" s="87" t="s">
        <v>2198</v>
      </c>
      <c r="CY711" s="87">
        <v>311</v>
      </c>
    </row>
    <row r="712" spans="1:103" ht="13.2" customHeight="1" x14ac:dyDescent="0.25">
      <c r="A712" s="93" t="s">
        <v>2098</v>
      </c>
      <c r="B712" s="94" t="s">
        <v>1529</v>
      </c>
      <c r="C712" s="95">
        <v>0</v>
      </c>
      <c r="D712" s="95">
        <v>0</v>
      </c>
      <c r="E712" s="95">
        <v>0</v>
      </c>
      <c r="F712" s="95">
        <v>0</v>
      </c>
      <c r="G712" s="95">
        <v>0</v>
      </c>
      <c r="H712" s="95">
        <v>0</v>
      </c>
      <c r="I712" s="95">
        <v>0</v>
      </c>
      <c r="J712" s="95">
        <v>0</v>
      </c>
      <c r="K712" s="95">
        <v>0</v>
      </c>
      <c r="L712" s="95">
        <v>0</v>
      </c>
      <c r="M712" s="95">
        <v>0</v>
      </c>
      <c r="N712" s="95">
        <v>0</v>
      </c>
      <c r="O712" s="95">
        <v>0</v>
      </c>
      <c r="P712" s="95">
        <v>0</v>
      </c>
      <c r="Q712" s="95">
        <v>0</v>
      </c>
      <c r="R712" s="95">
        <v>0</v>
      </c>
      <c r="S712" s="95">
        <v>0</v>
      </c>
      <c r="T712" s="95">
        <v>0</v>
      </c>
      <c r="U712" s="95">
        <v>0</v>
      </c>
      <c r="V712" s="95">
        <v>0</v>
      </c>
      <c r="W712" s="95">
        <v>0</v>
      </c>
      <c r="X712" s="95">
        <v>0</v>
      </c>
      <c r="Y712" s="95">
        <v>0</v>
      </c>
      <c r="Z712" s="95">
        <v>0</v>
      </c>
      <c r="AA712" s="95">
        <v>0</v>
      </c>
      <c r="AB712" s="95">
        <v>0</v>
      </c>
      <c r="AC712" s="95">
        <v>0</v>
      </c>
      <c r="AD712" s="95">
        <v>0</v>
      </c>
      <c r="AE712" s="95">
        <v>0</v>
      </c>
      <c r="AF712" s="95">
        <v>0</v>
      </c>
      <c r="AG712" s="95">
        <v>0</v>
      </c>
      <c r="AH712" s="95">
        <v>0</v>
      </c>
      <c r="AI712" s="95">
        <v>0</v>
      </c>
      <c r="AJ712" s="95">
        <v>0</v>
      </c>
      <c r="AK712" s="95">
        <v>0</v>
      </c>
      <c r="AL712" s="95">
        <v>0</v>
      </c>
      <c r="AM712" s="95">
        <v>0</v>
      </c>
      <c r="AN712" s="95">
        <v>0</v>
      </c>
      <c r="AO712" s="95">
        <v>0</v>
      </c>
      <c r="AP712" s="95">
        <v>0</v>
      </c>
      <c r="AQ712" s="95">
        <v>0</v>
      </c>
      <c r="AR712" s="95">
        <v>0</v>
      </c>
      <c r="AS712" s="95">
        <v>0</v>
      </c>
      <c r="AT712" s="95">
        <v>0</v>
      </c>
      <c r="AU712" s="95">
        <v>0</v>
      </c>
      <c r="AV712" s="95">
        <v>0</v>
      </c>
      <c r="AW712" s="95">
        <v>0</v>
      </c>
      <c r="AX712" s="95">
        <v>0</v>
      </c>
      <c r="AY712" s="95">
        <v>0</v>
      </c>
      <c r="AZ712" s="95">
        <v>0</v>
      </c>
      <c r="BA712" s="95">
        <v>0</v>
      </c>
      <c r="BB712" s="95">
        <v>0</v>
      </c>
      <c r="BC712" s="95">
        <v>0</v>
      </c>
      <c r="BD712" s="95">
        <v>0</v>
      </c>
      <c r="BE712" s="95">
        <v>0</v>
      </c>
      <c r="BF712" s="95">
        <v>0</v>
      </c>
      <c r="BG712" s="95">
        <v>0</v>
      </c>
      <c r="BH712" s="95">
        <v>0</v>
      </c>
      <c r="BI712" s="95">
        <v>0</v>
      </c>
      <c r="BJ712" s="95">
        <v>0</v>
      </c>
      <c r="BK712" s="95">
        <v>0</v>
      </c>
      <c r="BL712" s="95">
        <v>0</v>
      </c>
      <c r="BM712" s="95">
        <v>0</v>
      </c>
      <c r="BN712" s="95">
        <v>0</v>
      </c>
      <c r="BO712" s="95">
        <v>0</v>
      </c>
      <c r="BP712" s="95">
        <v>0</v>
      </c>
      <c r="BQ712" s="95">
        <v>0</v>
      </c>
      <c r="BR712" s="121">
        <v>0</v>
      </c>
      <c r="BS712" s="121">
        <v>0</v>
      </c>
      <c r="BT712" s="95">
        <v>0</v>
      </c>
      <c r="BU712" s="121">
        <v>0</v>
      </c>
      <c r="BV712" s="121">
        <v>0</v>
      </c>
      <c r="BW712" s="121">
        <v>0</v>
      </c>
      <c r="BX712" s="95">
        <v>0</v>
      </c>
      <c r="BY712" s="121">
        <v>0</v>
      </c>
      <c r="BZ712" s="95">
        <v>0</v>
      </c>
      <c r="CA712" s="121">
        <v>0</v>
      </c>
      <c r="CB712" s="121">
        <v>0</v>
      </c>
      <c r="CC712" s="121">
        <v>0</v>
      </c>
      <c r="CD712" s="121">
        <v>0</v>
      </c>
      <c r="CE712" s="121">
        <v>0</v>
      </c>
      <c r="CF712" s="95">
        <v>0</v>
      </c>
      <c r="CG712" s="95">
        <v>0</v>
      </c>
      <c r="CH712" s="95">
        <v>0</v>
      </c>
      <c r="CI712" s="121">
        <v>0</v>
      </c>
      <c r="CJ712" s="121">
        <v>0</v>
      </c>
      <c r="CK712" s="121">
        <v>0</v>
      </c>
      <c r="CL712" s="121">
        <v>0</v>
      </c>
      <c r="CM712" s="87" t="s">
        <v>2098</v>
      </c>
      <c r="CN712" s="87" t="s">
        <v>1166</v>
      </c>
      <c r="CO712" s="87" t="s">
        <v>1456</v>
      </c>
      <c r="CP712" s="87" t="s">
        <v>2266</v>
      </c>
      <c r="CQ712" s="87" t="s">
        <v>1457</v>
      </c>
      <c r="CR712" s="87" t="s">
        <v>2430</v>
      </c>
      <c r="CS712" s="87">
        <v>164</v>
      </c>
      <c r="CT712" s="87" t="s">
        <v>1465</v>
      </c>
      <c r="CV712" s="87" t="s">
        <v>2198</v>
      </c>
      <c r="CY712" s="87">
        <v>312</v>
      </c>
    </row>
    <row r="713" spans="1:103" ht="13.2" customHeight="1" x14ac:dyDescent="0.25">
      <c r="A713" s="93" t="s">
        <v>2099</v>
      </c>
      <c r="B713" s="94" t="s">
        <v>743</v>
      </c>
      <c r="C713" s="95">
        <v>1097</v>
      </c>
      <c r="D713" s="95">
        <v>0</v>
      </c>
      <c r="E713" s="95">
        <v>0</v>
      </c>
      <c r="F713" s="95">
        <v>335</v>
      </c>
      <c r="G713" s="95">
        <v>0</v>
      </c>
      <c r="H713" s="95">
        <v>0</v>
      </c>
      <c r="I713" s="95">
        <v>0</v>
      </c>
      <c r="J713" s="95">
        <v>0</v>
      </c>
      <c r="K713" s="95">
        <v>0</v>
      </c>
      <c r="L713" s="95">
        <v>0</v>
      </c>
      <c r="M713" s="95">
        <v>0</v>
      </c>
      <c r="N713" s="95">
        <v>0</v>
      </c>
      <c r="O713" s="95">
        <v>0</v>
      </c>
      <c r="P713" s="95">
        <v>0</v>
      </c>
      <c r="Q713" s="95">
        <v>0</v>
      </c>
      <c r="R713" s="95">
        <v>0</v>
      </c>
      <c r="S713" s="95">
        <v>1649</v>
      </c>
      <c r="T713" s="95">
        <v>0</v>
      </c>
      <c r="U713" s="95">
        <v>0</v>
      </c>
      <c r="V713" s="95">
        <v>450</v>
      </c>
      <c r="W713" s="95">
        <v>0</v>
      </c>
      <c r="X713" s="95">
        <v>0</v>
      </c>
      <c r="Y713" s="95">
        <v>0</v>
      </c>
      <c r="Z713" s="95">
        <v>0</v>
      </c>
      <c r="AA713" s="95">
        <v>0</v>
      </c>
      <c r="AB713" s="95">
        <v>0</v>
      </c>
      <c r="AC713" s="95">
        <v>0</v>
      </c>
      <c r="AD713" s="95">
        <v>0</v>
      </c>
      <c r="AE713" s="95">
        <v>0</v>
      </c>
      <c r="AF713" s="95">
        <v>0</v>
      </c>
      <c r="AG713" s="95">
        <v>0</v>
      </c>
      <c r="AH713" s="95">
        <v>0</v>
      </c>
      <c r="AI713" s="95">
        <v>0</v>
      </c>
      <c r="AJ713" s="95">
        <v>0</v>
      </c>
      <c r="AK713" s="95">
        <v>0</v>
      </c>
      <c r="AL713" s="95">
        <v>0</v>
      </c>
      <c r="AM713" s="95">
        <v>0</v>
      </c>
      <c r="AN713" s="95">
        <v>0</v>
      </c>
      <c r="AO713" s="95">
        <v>0</v>
      </c>
      <c r="AP713" s="95">
        <v>0</v>
      </c>
      <c r="AQ713" s="95">
        <v>0</v>
      </c>
      <c r="AR713" s="95">
        <v>0</v>
      </c>
      <c r="AS713" s="95">
        <v>0</v>
      </c>
      <c r="AT713" s="95">
        <v>0</v>
      </c>
      <c r="AU713" s="95">
        <v>0</v>
      </c>
      <c r="AV713" s="95">
        <v>0</v>
      </c>
      <c r="AW713" s="95">
        <v>0</v>
      </c>
      <c r="AX713" s="95">
        <v>0</v>
      </c>
      <c r="AY713" s="95">
        <v>0</v>
      </c>
      <c r="AZ713" s="95">
        <v>0</v>
      </c>
      <c r="BA713" s="95">
        <v>0</v>
      </c>
      <c r="BB713" s="95">
        <v>0</v>
      </c>
      <c r="BC713" s="95">
        <v>2160</v>
      </c>
      <c r="BD713" s="95">
        <v>15947</v>
      </c>
      <c r="BE713" s="95">
        <v>9311</v>
      </c>
      <c r="BF713" s="95">
        <v>700</v>
      </c>
      <c r="BG713" s="95">
        <v>0</v>
      </c>
      <c r="BH713" s="95">
        <v>2350</v>
      </c>
      <c r="BI713" s="95">
        <v>0</v>
      </c>
      <c r="BJ713" s="95">
        <v>0</v>
      </c>
      <c r="BK713" s="95">
        <v>0</v>
      </c>
      <c r="BL713" s="95">
        <v>0</v>
      </c>
      <c r="BM713" s="95">
        <v>0</v>
      </c>
      <c r="BN713" s="95">
        <v>0</v>
      </c>
      <c r="BO713" s="95">
        <v>0</v>
      </c>
      <c r="BP713" s="95">
        <v>0</v>
      </c>
      <c r="BQ713" s="95">
        <v>0</v>
      </c>
      <c r="BR713" s="121">
        <v>5681</v>
      </c>
      <c r="BS713" s="95">
        <v>0</v>
      </c>
      <c r="BT713" s="95">
        <v>0</v>
      </c>
      <c r="BU713" s="95">
        <v>0</v>
      </c>
      <c r="BV713" s="95">
        <v>0</v>
      </c>
      <c r="BW713" s="121">
        <v>0</v>
      </c>
      <c r="BX713" s="95">
        <v>0</v>
      </c>
      <c r="BY713" s="121">
        <v>0</v>
      </c>
      <c r="BZ713" s="121">
        <v>0</v>
      </c>
      <c r="CA713" s="121">
        <v>0</v>
      </c>
      <c r="CB713" s="95">
        <v>0</v>
      </c>
      <c r="CC713" s="121">
        <v>0</v>
      </c>
      <c r="CD713" s="95">
        <v>0</v>
      </c>
      <c r="CE713" s="95">
        <v>0</v>
      </c>
      <c r="CF713" s="95">
        <v>0</v>
      </c>
      <c r="CG713" s="95">
        <v>0</v>
      </c>
      <c r="CH713" s="121">
        <v>0</v>
      </c>
      <c r="CI713" s="95">
        <v>0</v>
      </c>
      <c r="CJ713" s="121">
        <v>0</v>
      </c>
      <c r="CK713" s="95">
        <v>0</v>
      </c>
      <c r="CL713" s="95">
        <v>0</v>
      </c>
      <c r="CM713" s="87" t="s">
        <v>2099</v>
      </c>
      <c r="CN713" s="87" t="s">
        <v>743</v>
      </c>
      <c r="CO713" s="87" t="s">
        <v>1456</v>
      </c>
      <c r="CP713" s="87" t="s">
        <v>2266</v>
      </c>
      <c r="CQ713" s="87" t="s">
        <v>1459</v>
      </c>
      <c r="CR713" s="87" t="s">
        <v>2432</v>
      </c>
      <c r="CS713" s="87">
        <v>164</v>
      </c>
      <c r="CT713" s="87" t="s">
        <v>1465</v>
      </c>
      <c r="CV713" s="87" t="s">
        <v>2198</v>
      </c>
      <c r="CY713" s="87">
        <v>313</v>
      </c>
    </row>
    <row r="714" spans="1:103" ht="13.2" customHeight="1" x14ac:dyDescent="0.25">
      <c r="A714" s="93" t="s">
        <v>2100</v>
      </c>
      <c r="B714" s="94" t="s">
        <v>2101</v>
      </c>
      <c r="C714" s="95">
        <v>3040000</v>
      </c>
      <c r="D714" s="95">
        <v>50000</v>
      </c>
      <c r="E714" s="95">
        <v>30000</v>
      </c>
      <c r="F714" s="95">
        <v>60000</v>
      </c>
      <c r="G714" s="95">
        <v>90000</v>
      </c>
      <c r="H714" s="95">
        <v>60000</v>
      </c>
      <c r="I714" s="95">
        <v>170000</v>
      </c>
      <c r="J714" s="95">
        <v>260000</v>
      </c>
      <c r="K714" s="95">
        <v>90000</v>
      </c>
      <c r="L714" s="95">
        <v>120000</v>
      </c>
      <c r="M714" s="95">
        <v>365000</v>
      </c>
      <c r="N714" s="95">
        <v>90000</v>
      </c>
      <c r="O714" s="95">
        <v>1120000</v>
      </c>
      <c r="P714" s="95">
        <v>130000</v>
      </c>
      <c r="Q714" s="95">
        <v>190000</v>
      </c>
      <c r="R714" s="95">
        <v>370000</v>
      </c>
      <c r="S714" s="95">
        <v>60000</v>
      </c>
      <c r="T714" s="95">
        <v>130000</v>
      </c>
      <c r="U714" s="95">
        <v>180000</v>
      </c>
      <c r="V714" s="95">
        <v>60000</v>
      </c>
      <c r="W714" s="95">
        <v>970000</v>
      </c>
      <c r="X714" s="95">
        <v>0</v>
      </c>
      <c r="Y714" s="95">
        <v>90000</v>
      </c>
      <c r="Z714" s="95">
        <v>120000</v>
      </c>
      <c r="AA714" s="95">
        <v>20000</v>
      </c>
      <c r="AB714" s="95">
        <v>30000</v>
      </c>
      <c r="AC714" s="95">
        <v>45000</v>
      </c>
      <c r="AD714" s="95">
        <v>260000</v>
      </c>
      <c r="AE714" s="95">
        <v>70000</v>
      </c>
      <c r="AF714" s="95">
        <v>60000</v>
      </c>
      <c r="AG714" s="95">
        <v>120000</v>
      </c>
      <c r="AH714" s="95">
        <v>300000</v>
      </c>
      <c r="AI714" s="95">
        <v>120000</v>
      </c>
      <c r="AJ714" s="95">
        <v>70000</v>
      </c>
      <c r="AK714" s="95">
        <v>2355000</v>
      </c>
      <c r="AL714" s="95">
        <v>120000</v>
      </c>
      <c r="AM714" s="95">
        <v>80000</v>
      </c>
      <c r="AN714" s="95">
        <v>220000</v>
      </c>
      <c r="AO714" s="95">
        <v>170000</v>
      </c>
      <c r="AP714" s="95">
        <v>180000</v>
      </c>
      <c r="AQ714" s="95">
        <v>60000</v>
      </c>
      <c r="AR714" s="95">
        <v>660000</v>
      </c>
      <c r="AS714" s="95">
        <v>150000</v>
      </c>
      <c r="AT714" s="95">
        <v>230000</v>
      </c>
      <c r="AU714" s="95">
        <v>300000</v>
      </c>
      <c r="AV714" s="95">
        <v>180000</v>
      </c>
      <c r="AW714" s="95">
        <v>120000</v>
      </c>
      <c r="AX714" s="95">
        <v>110000</v>
      </c>
      <c r="AY714" s="95">
        <v>140000</v>
      </c>
      <c r="AZ714" s="95">
        <v>90000</v>
      </c>
      <c r="BA714" s="95">
        <v>560000</v>
      </c>
      <c r="BB714" s="95">
        <v>100000</v>
      </c>
      <c r="BC714" s="95">
        <v>995000</v>
      </c>
      <c r="BD714" s="95">
        <v>605000</v>
      </c>
      <c r="BE714" s="95">
        <v>60000</v>
      </c>
      <c r="BF714" s="95">
        <v>180000</v>
      </c>
      <c r="BG714" s="95">
        <v>650000</v>
      </c>
      <c r="BH714" s="95">
        <v>90000</v>
      </c>
      <c r="BI714" s="95">
        <v>90000</v>
      </c>
      <c r="BJ714" s="95">
        <v>150000</v>
      </c>
      <c r="BK714" s="95">
        <v>120000</v>
      </c>
      <c r="BL714" s="95">
        <v>1530000</v>
      </c>
      <c r="BM714" s="95">
        <v>320000</v>
      </c>
      <c r="BN714" s="95">
        <v>150000</v>
      </c>
      <c r="BO714" s="95">
        <v>290000</v>
      </c>
      <c r="BP714" s="95">
        <v>150000</v>
      </c>
      <c r="BQ714" s="95">
        <v>120000</v>
      </c>
      <c r="BR714" s="121">
        <v>3920000</v>
      </c>
      <c r="BS714" s="95">
        <v>240000</v>
      </c>
      <c r="BT714" s="95">
        <v>190000</v>
      </c>
      <c r="BU714" s="95">
        <v>725000</v>
      </c>
      <c r="BV714" s="95">
        <v>30000</v>
      </c>
      <c r="BW714" s="95">
        <v>180000</v>
      </c>
      <c r="BX714" s="121">
        <v>470000</v>
      </c>
      <c r="BY714" s="95">
        <v>120000</v>
      </c>
      <c r="BZ714" s="95">
        <v>150000</v>
      </c>
      <c r="CA714" s="95">
        <v>150000</v>
      </c>
      <c r="CB714" s="95">
        <v>165000</v>
      </c>
      <c r="CC714" s="95">
        <v>610000</v>
      </c>
      <c r="CD714" s="95">
        <v>60000</v>
      </c>
      <c r="CE714" s="95">
        <v>390000</v>
      </c>
      <c r="CF714" s="95">
        <v>165000</v>
      </c>
      <c r="CG714" s="95">
        <v>60000</v>
      </c>
      <c r="CH714" s="95">
        <v>30000</v>
      </c>
      <c r="CI714" s="95">
        <v>60000</v>
      </c>
      <c r="CJ714" s="95">
        <v>330000</v>
      </c>
      <c r="CK714" s="95">
        <v>50000</v>
      </c>
      <c r="CL714" s="95">
        <v>120000</v>
      </c>
      <c r="CM714" s="87" t="s">
        <v>2100</v>
      </c>
      <c r="CN714" s="87" t="s">
        <v>2101</v>
      </c>
      <c r="CO714" s="87" t="s">
        <v>1427</v>
      </c>
      <c r="CP714" s="87" t="s">
        <v>2256</v>
      </c>
      <c r="CQ714" s="87" t="s">
        <v>1426</v>
      </c>
      <c r="CR714" s="87" t="s">
        <v>2406</v>
      </c>
      <c r="CT714" s="87" t="s">
        <v>1432</v>
      </c>
      <c r="CV714" s="87" t="s">
        <v>2194</v>
      </c>
      <c r="CW714" s="87" t="s">
        <v>2434</v>
      </c>
      <c r="CX714" s="87" t="s">
        <v>2413</v>
      </c>
      <c r="CY714" s="87">
        <v>314</v>
      </c>
    </row>
    <row r="715" spans="1:103" ht="13.2" customHeight="1" x14ac:dyDescent="0.25">
      <c r="A715" s="93" t="s">
        <v>2102</v>
      </c>
      <c r="B715" s="94" t="s">
        <v>744</v>
      </c>
      <c r="C715" s="95">
        <v>250000</v>
      </c>
      <c r="D715" s="95">
        <v>50000</v>
      </c>
      <c r="E715" s="95">
        <v>90000</v>
      </c>
      <c r="F715" s="95">
        <v>60000</v>
      </c>
      <c r="G715" s="95">
        <v>30000</v>
      </c>
      <c r="H715" s="95">
        <v>30000</v>
      </c>
      <c r="I715" s="95">
        <v>0</v>
      </c>
      <c r="J715" s="95">
        <v>20000</v>
      </c>
      <c r="K715" s="95">
        <v>60000</v>
      </c>
      <c r="L715" s="95">
        <v>110000</v>
      </c>
      <c r="M715" s="95">
        <v>30000</v>
      </c>
      <c r="N715" s="95">
        <v>90000</v>
      </c>
      <c r="O715" s="95">
        <v>20000</v>
      </c>
      <c r="P715" s="95">
        <v>60000</v>
      </c>
      <c r="Q715" s="95">
        <v>90000</v>
      </c>
      <c r="R715" s="95">
        <v>0</v>
      </c>
      <c r="S715" s="95">
        <v>80000</v>
      </c>
      <c r="T715" s="95">
        <v>60000</v>
      </c>
      <c r="U715" s="95">
        <v>30000</v>
      </c>
      <c r="V715" s="95">
        <v>0</v>
      </c>
      <c r="W715" s="95">
        <v>60000</v>
      </c>
      <c r="X715" s="95">
        <v>0</v>
      </c>
      <c r="Y715" s="95">
        <v>90000</v>
      </c>
      <c r="Z715" s="95">
        <v>90000</v>
      </c>
      <c r="AA715" s="95">
        <v>60000</v>
      </c>
      <c r="AB715" s="95">
        <v>30000</v>
      </c>
      <c r="AC715" s="95">
        <v>120000</v>
      </c>
      <c r="AD715" s="95">
        <v>10000</v>
      </c>
      <c r="AE715" s="95">
        <v>30000</v>
      </c>
      <c r="AF715" s="95">
        <v>30000</v>
      </c>
      <c r="AG715" s="95">
        <v>120000</v>
      </c>
      <c r="AH715" s="95">
        <v>120000</v>
      </c>
      <c r="AI715" s="95">
        <v>0</v>
      </c>
      <c r="AJ715" s="95">
        <v>25000</v>
      </c>
      <c r="AK715" s="95">
        <v>110000</v>
      </c>
      <c r="AL715" s="95">
        <v>60000</v>
      </c>
      <c r="AM715" s="95">
        <v>60000</v>
      </c>
      <c r="AN715" s="95">
        <v>0</v>
      </c>
      <c r="AO715" s="95">
        <v>60000</v>
      </c>
      <c r="AP715" s="95">
        <v>0</v>
      </c>
      <c r="AQ715" s="95">
        <v>30000</v>
      </c>
      <c r="AR715" s="95">
        <v>30000</v>
      </c>
      <c r="AS715" s="95">
        <v>90000</v>
      </c>
      <c r="AT715" s="95">
        <v>120000</v>
      </c>
      <c r="AU715" s="95">
        <v>120000</v>
      </c>
      <c r="AV715" s="95">
        <v>0</v>
      </c>
      <c r="AW715" s="95">
        <v>0</v>
      </c>
      <c r="AX715" s="95">
        <v>10000</v>
      </c>
      <c r="AY715" s="95">
        <v>60000</v>
      </c>
      <c r="AZ715" s="95">
        <v>30000</v>
      </c>
      <c r="BA715" s="95">
        <v>40000</v>
      </c>
      <c r="BB715" s="95">
        <v>0</v>
      </c>
      <c r="BC715" s="95">
        <v>200000</v>
      </c>
      <c r="BD715" s="95">
        <v>120000</v>
      </c>
      <c r="BE715" s="95">
        <v>0</v>
      </c>
      <c r="BF715" s="95">
        <v>30000</v>
      </c>
      <c r="BG715" s="95">
        <v>60000</v>
      </c>
      <c r="BH715" s="95">
        <v>30000</v>
      </c>
      <c r="BI715" s="95">
        <v>60000</v>
      </c>
      <c r="BJ715" s="95">
        <v>30000</v>
      </c>
      <c r="BK715" s="95">
        <v>20000</v>
      </c>
      <c r="BL715" s="95">
        <v>80000</v>
      </c>
      <c r="BM715" s="95">
        <v>110000</v>
      </c>
      <c r="BN715" s="95">
        <v>30000</v>
      </c>
      <c r="BO715" s="95">
        <v>60000</v>
      </c>
      <c r="BP715" s="95">
        <v>110000</v>
      </c>
      <c r="BQ715" s="95">
        <v>100000</v>
      </c>
      <c r="BR715" s="121">
        <v>210000</v>
      </c>
      <c r="BS715" s="95">
        <v>0</v>
      </c>
      <c r="BT715" s="95">
        <v>60000</v>
      </c>
      <c r="BU715" s="95">
        <v>110000</v>
      </c>
      <c r="BV715" s="95">
        <v>0</v>
      </c>
      <c r="BW715" s="95">
        <v>30000</v>
      </c>
      <c r="BX715" s="95">
        <v>60000</v>
      </c>
      <c r="BY715" s="95">
        <v>0</v>
      </c>
      <c r="BZ715" s="95">
        <v>20000</v>
      </c>
      <c r="CA715" s="95">
        <v>60000</v>
      </c>
      <c r="CB715" s="95">
        <v>60000</v>
      </c>
      <c r="CC715" s="95">
        <v>20000</v>
      </c>
      <c r="CD715" s="95">
        <v>0</v>
      </c>
      <c r="CE715" s="95">
        <v>30000</v>
      </c>
      <c r="CF715" s="95">
        <v>0</v>
      </c>
      <c r="CG715" s="95">
        <v>0</v>
      </c>
      <c r="CH715" s="95">
        <v>70000</v>
      </c>
      <c r="CI715" s="95">
        <v>30000</v>
      </c>
      <c r="CJ715" s="95">
        <v>90000</v>
      </c>
      <c r="CK715" s="95">
        <v>40000</v>
      </c>
      <c r="CL715" s="95">
        <v>30000</v>
      </c>
      <c r="CM715" s="87" t="s">
        <v>2102</v>
      </c>
      <c r="CN715" s="87" t="s">
        <v>744</v>
      </c>
      <c r="CO715" s="87" t="s">
        <v>1427</v>
      </c>
      <c r="CP715" s="87" t="s">
        <v>2256</v>
      </c>
      <c r="CQ715" s="87" t="s">
        <v>1426</v>
      </c>
      <c r="CR715" s="87" t="s">
        <v>2406</v>
      </c>
      <c r="CT715" s="87" t="s">
        <v>1432</v>
      </c>
      <c r="CV715" s="87" t="s">
        <v>2194</v>
      </c>
      <c r="CW715" s="87" t="s">
        <v>2435</v>
      </c>
      <c r="CX715" s="87" t="s">
        <v>2413</v>
      </c>
      <c r="CY715" s="87">
        <v>315</v>
      </c>
    </row>
    <row r="716" spans="1:103" ht="13.2" customHeight="1" x14ac:dyDescent="0.25">
      <c r="A716" s="93" t="s">
        <v>2103</v>
      </c>
      <c r="B716" s="94" t="s">
        <v>2104</v>
      </c>
      <c r="C716" s="95">
        <v>275000</v>
      </c>
      <c r="D716" s="95">
        <v>30000</v>
      </c>
      <c r="E716" s="95">
        <v>0</v>
      </c>
      <c r="F716" s="95">
        <v>30000</v>
      </c>
      <c r="G716" s="95">
        <v>15000</v>
      </c>
      <c r="H716" s="95">
        <v>15000</v>
      </c>
      <c r="I716" s="95">
        <v>15000</v>
      </c>
      <c r="J716" s="95">
        <v>60000</v>
      </c>
      <c r="K716" s="95">
        <v>30000</v>
      </c>
      <c r="L716" s="95">
        <v>85000</v>
      </c>
      <c r="M716" s="95">
        <v>70000</v>
      </c>
      <c r="N716" s="95">
        <v>30000</v>
      </c>
      <c r="O716" s="95">
        <v>65000</v>
      </c>
      <c r="P716" s="95">
        <v>70000</v>
      </c>
      <c r="Q716" s="95">
        <v>60000</v>
      </c>
      <c r="R716" s="95">
        <v>150000</v>
      </c>
      <c r="S716" s="95">
        <v>75000</v>
      </c>
      <c r="T716" s="95">
        <v>45000</v>
      </c>
      <c r="U716" s="95">
        <v>15000</v>
      </c>
      <c r="V716" s="95">
        <v>30000</v>
      </c>
      <c r="W716" s="95">
        <v>285000</v>
      </c>
      <c r="X716" s="95">
        <v>0</v>
      </c>
      <c r="Y716" s="95">
        <v>45000</v>
      </c>
      <c r="Z716" s="95">
        <v>75000</v>
      </c>
      <c r="AA716" s="95">
        <v>45000</v>
      </c>
      <c r="AB716" s="95">
        <v>40000</v>
      </c>
      <c r="AC716" s="95">
        <v>60000</v>
      </c>
      <c r="AD716" s="95">
        <v>90000</v>
      </c>
      <c r="AE716" s="95">
        <v>60000</v>
      </c>
      <c r="AF716" s="95">
        <v>60000</v>
      </c>
      <c r="AG716" s="95">
        <v>45000</v>
      </c>
      <c r="AH716" s="95">
        <v>100000</v>
      </c>
      <c r="AI716" s="95">
        <v>0</v>
      </c>
      <c r="AJ716" s="95">
        <v>0</v>
      </c>
      <c r="AK716" s="95">
        <v>485000</v>
      </c>
      <c r="AL716" s="95">
        <v>45000</v>
      </c>
      <c r="AM716" s="95">
        <v>30000</v>
      </c>
      <c r="AN716" s="95">
        <v>95000</v>
      </c>
      <c r="AO716" s="95">
        <v>30000</v>
      </c>
      <c r="AP716" s="95">
        <v>60000</v>
      </c>
      <c r="AQ716" s="95">
        <v>45000</v>
      </c>
      <c r="AR716" s="95">
        <v>75000</v>
      </c>
      <c r="AS716" s="95">
        <v>60000</v>
      </c>
      <c r="AT716" s="95">
        <v>45000</v>
      </c>
      <c r="AU716" s="95">
        <v>30000</v>
      </c>
      <c r="AV716" s="95">
        <v>45000</v>
      </c>
      <c r="AW716" s="95">
        <v>45000</v>
      </c>
      <c r="AX716" s="95">
        <v>30000</v>
      </c>
      <c r="AY716" s="95">
        <v>30000</v>
      </c>
      <c r="AZ716" s="95">
        <v>25000</v>
      </c>
      <c r="BA716" s="95">
        <v>240000</v>
      </c>
      <c r="BB716" s="95">
        <v>25000</v>
      </c>
      <c r="BC716" s="95">
        <v>270000</v>
      </c>
      <c r="BD716" s="95">
        <v>150000</v>
      </c>
      <c r="BE716" s="95">
        <v>30000</v>
      </c>
      <c r="BF716" s="95">
        <v>60000</v>
      </c>
      <c r="BG716" s="95">
        <v>180000</v>
      </c>
      <c r="BH716" s="95">
        <v>45000</v>
      </c>
      <c r="BI716" s="95">
        <v>30000</v>
      </c>
      <c r="BJ716" s="95">
        <v>15000</v>
      </c>
      <c r="BK716" s="95">
        <v>45000</v>
      </c>
      <c r="BL716" s="95">
        <v>195000</v>
      </c>
      <c r="BM716" s="95">
        <v>60000</v>
      </c>
      <c r="BN716" s="95">
        <v>30000</v>
      </c>
      <c r="BO716" s="95">
        <v>70000</v>
      </c>
      <c r="BP716" s="95">
        <v>60000</v>
      </c>
      <c r="BQ716" s="95">
        <v>75000</v>
      </c>
      <c r="BR716" s="95">
        <v>710000</v>
      </c>
      <c r="BS716" s="95">
        <v>90000</v>
      </c>
      <c r="BT716" s="95">
        <v>75000</v>
      </c>
      <c r="BU716" s="95">
        <v>200000</v>
      </c>
      <c r="BV716" s="95">
        <v>45000</v>
      </c>
      <c r="BW716" s="95">
        <v>90000</v>
      </c>
      <c r="BX716" s="95">
        <v>90000</v>
      </c>
      <c r="BY716" s="95">
        <v>25000</v>
      </c>
      <c r="BZ716" s="95">
        <v>40000</v>
      </c>
      <c r="CA716" s="95">
        <v>15000</v>
      </c>
      <c r="CB716" s="95">
        <v>36000</v>
      </c>
      <c r="CC716" s="95">
        <v>85000</v>
      </c>
      <c r="CD716" s="95">
        <v>85000</v>
      </c>
      <c r="CE716" s="95">
        <v>110000</v>
      </c>
      <c r="CF716" s="95">
        <v>0</v>
      </c>
      <c r="CG716" s="95">
        <v>45000</v>
      </c>
      <c r="CH716" s="95">
        <v>45000</v>
      </c>
      <c r="CI716" s="95">
        <v>30000</v>
      </c>
      <c r="CJ716" s="95">
        <v>90000</v>
      </c>
      <c r="CK716" s="95">
        <v>15000</v>
      </c>
      <c r="CL716" s="95">
        <v>30000</v>
      </c>
      <c r="CM716" s="87" t="s">
        <v>2103</v>
      </c>
      <c r="CN716" s="87" t="s">
        <v>2104</v>
      </c>
      <c r="CO716" s="87" t="s">
        <v>1427</v>
      </c>
      <c r="CP716" s="87" t="s">
        <v>2256</v>
      </c>
      <c r="CQ716" s="87" t="s">
        <v>1426</v>
      </c>
      <c r="CR716" s="87" t="s">
        <v>2406</v>
      </c>
      <c r="CT716" s="87" t="s">
        <v>1432</v>
      </c>
      <c r="CV716" s="87" t="s">
        <v>2194</v>
      </c>
      <c r="CW716" s="87" t="s">
        <v>2436</v>
      </c>
      <c r="CX716" s="87" t="s">
        <v>2413</v>
      </c>
      <c r="CY716" s="87">
        <v>316</v>
      </c>
    </row>
    <row r="717" spans="1:103" ht="13.2" customHeight="1" x14ac:dyDescent="0.25">
      <c r="A717" s="93" t="s">
        <v>2105</v>
      </c>
      <c r="B717" s="94" t="s">
        <v>1498</v>
      </c>
      <c r="C717" s="95">
        <v>16768689.25</v>
      </c>
      <c r="D717" s="95">
        <v>1981727</v>
      </c>
      <c r="E717" s="95">
        <v>1316415</v>
      </c>
      <c r="F717" s="95">
        <v>1194680.25</v>
      </c>
      <c r="G717" s="95">
        <v>1305507.5</v>
      </c>
      <c r="H717" s="95">
        <v>1957532.5</v>
      </c>
      <c r="I717" s="95">
        <v>2835202.5</v>
      </c>
      <c r="J717" s="95">
        <v>3540182.4</v>
      </c>
      <c r="K717" s="95">
        <v>1953751.75</v>
      </c>
      <c r="L717" s="95">
        <v>2155465.75</v>
      </c>
      <c r="M717" s="95">
        <v>5128982.5</v>
      </c>
      <c r="N717" s="95">
        <v>829897</v>
      </c>
      <c r="O717" s="95">
        <v>14154908.800000001</v>
      </c>
      <c r="P717" s="95">
        <v>2048580.25</v>
      </c>
      <c r="Q717" s="95">
        <v>4418926.25</v>
      </c>
      <c r="R717" s="95">
        <v>4393907</v>
      </c>
      <c r="S717" s="95">
        <v>2132777.5</v>
      </c>
      <c r="T717" s="95">
        <v>2569748.87</v>
      </c>
      <c r="U717" s="95">
        <v>2308858.5</v>
      </c>
      <c r="V717" s="95">
        <v>1223960.6399999999</v>
      </c>
      <c r="W717" s="95">
        <v>18960718.170000002</v>
      </c>
      <c r="X717" s="95">
        <v>0</v>
      </c>
      <c r="Y717" s="95">
        <v>2377786</v>
      </c>
      <c r="Z717" s="95">
        <v>2914745.47</v>
      </c>
      <c r="AA717" s="95">
        <v>1344547.5</v>
      </c>
      <c r="AB717" s="95">
        <v>1529818.5</v>
      </c>
      <c r="AC717" s="95">
        <v>2002830</v>
      </c>
      <c r="AD717" s="95">
        <v>5813268</v>
      </c>
      <c r="AE717" s="95">
        <v>2565004</v>
      </c>
      <c r="AF717" s="95">
        <v>1932658.5</v>
      </c>
      <c r="AG717" s="95">
        <v>2495810.9</v>
      </c>
      <c r="AH717" s="95">
        <v>2456309</v>
      </c>
      <c r="AI717" s="95">
        <v>0</v>
      </c>
      <c r="AJ717" s="95">
        <v>1329765</v>
      </c>
      <c r="AK717" s="95">
        <v>46252617.729999997</v>
      </c>
      <c r="AL717" s="95">
        <v>1983077.5</v>
      </c>
      <c r="AM717" s="95">
        <v>1256777.5</v>
      </c>
      <c r="AN717" s="95">
        <v>2434932.5</v>
      </c>
      <c r="AO717" s="95">
        <v>3493339</v>
      </c>
      <c r="AP717" s="95">
        <v>1904883.75</v>
      </c>
      <c r="AQ717" s="95">
        <v>816532.5</v>
      </c>
      <c r="AR717" s="95">
        <v>8765355.25</v>
      </c>
      <c r="AS717" s="95">
        <v>150</v>
      </c>
      <c r="AT717" s="95">
        <v>2787711.5</v>
      </c>
      <c r="AU717" s="95">
        <v>2730550</v>
      </c>
      <c r="AV717" s="95">
        <v>1824715</v>
      </c>
      <c r="AW717" s="95">
        <v>1215259.26</v>
      </c>
      <c r="AX717" s="95">
        <v>1367492</v>
      </c>
      <c r="AY717" s="95">
        <v>1447186</v>
      </c>
      <c r="AZ717" s="95">
        <v>1483815.5</v>
      </c>
      <c r="BA717" s="95">
        <v>10230652.5</v>
      </c>
      <c r="BB717" s="95">
        <v>1852530</v>
      </c>
      <c r="BC717" s="95">
        <v>19481229</v>
      </c>
      <c r="BD717" s="95">
        <v>5441800</v>
      </c>
      <c r="BE717" s="95">
        <v>1859368</v>
      </c>
      <c r="BF717" s="95">
        <v>2012553.5</v>
      </c>
      <c r="BG717" s="95">
        <v>17301190.300000001</v>
      </c>
      <c r="BH717" s="95">
        <v>1987565</v>
      </c>
      <c r="BI717" s="95">
        <v>1655640</v>
      </c>
      <c r="BJ717" s="95">
        <v>1924270</v>
      </c>
      <c r="BK717" s="95">
        <v>1791947</v>
      </c>
      <c r="BL717" s="95">
        <v>16430530</v>
      </c>
      <c r="BM717" s="95">
        <v>3298025</v>
      </c>
      <c r="BN717" s="95">
        <v>2479525</v>
      </c>
      <c r="BO717" s="95">
        <v>4400056</v>
      </c>
      <c r="BP717" s="95">
        <v>2299391</v>
      </c>
      <c r="BQ717" s="95">
        <v>2039962.5</v>
      </c>
      <c r="BR717" s="121">
        <v>61860962.700000003</v>
      </c>
      <c r="BS717" s="121">
        <v>2342483.5</v>
      </c>
      <c r="BT717" s="95">
        <v>2540825</v>
      </c>
      <c r="BU717" s="121">
        <v>12163104.5</v>
      </c>
      <c r="BV717" s="95">
        <v>545870</v>
      </c>
      <c r="BW717" s="121">
        <v>2010127.5</v>
      </c>
      <c r="BX717" s="121">
        <v>5982083.5</v>
      </c>
      <c r="BY717" s="121">
        <v>1303370</v>
      </c>
      <c r="BZ717" s="121">
        <v>1500077.5</v>
      </c>
      <c r="CA717" s="121">
        <v>1880167.5</v>
      </c>
      <c r="CB717" s="121">
        <v>2547625</v>
      </c>
      <c r="CC717" s="121">
        <v>5446777</v>
      </c>
      <c r="CD717" s="121">
        <v>2441260</v>
      </c>
      <c r="CE717" s="121">
        <v>4317643</v>
      </c>
      <c r="CF717" s="121">
        <v>2025160</v>
      </c>
      <c r="CG717" s="95">
        <v>1267360</v>
      </c>
      <c r="CH717" s="121">
        <v>1471910</v>
      </c>
      <c r="CI717" s="95">
        <v>1382205.5</v>
      </c>
      <c r="CJ717" s="121">
        <v>8021880</v>
      </c>
      <c r="CK717" s="121">
        <v>1383165</v>
      </c>
      <c r="CL717" s="121">
        <v>919385</v>
      </c>
      <c r="CM717" s="87" t="s">
        <v>2105</v>
      </c>
      <c r="CN717" s="87" t="s">
        <v>1498</v>
      </c>
      <c r="CO717" s="87" t="s">
        <v>1427</v>
      </c>
      <c r="CP717" s="87" t="s">
        <v>2256</v>
      </c>
      <c r="CQ717" s="87" t="s">
        <v>1426</v>
      </c>
      <c r="CR717" s="87" t="s">
        <v>2406</v>
      </c>
      <c r="CT717" s="87" t="s">
        <v>1432</v>
      </c>
      <c r="CV717" s="87" t="s">
        <v>2194</v>
      </c>
      <c r="CW717" s="87" t="s">
        <v>2437</v>
      </c>
      <c r="CX717" s="87" t="s">
        <v>2413</v>
      </c>
      <c r="CY717" s="87">
        <v>317</v>
      </c>
    </row>
    <row r="718" spans="1:103" ht="13.2" customHeight="1" x14ac:dyDescent="0.25">
      <c r="A718" s="93" t="s">
        <v>2106</v>
      </c>
      <c r="B718" s="94" t="s">
        <v>1499</v>
      </c>
      <c r="C718" s="95">
        <v>1494140</v>
      </c>
      <c r="D718" s="95">
        <v>324425</v>
      </c>
      <c r="E718" s="95">
        <v>289996.25</v>
      </c>
      <c r="F718" s="95">
        <v>170000</v>
      </c>
      <c r="G718" s="95">
        <v>82970</v>
      </c>
      <c r="H718" s="95">
        <v>78046.25</v>
      </c>
      <c r="I718" s="95">
        <v>317095</v>
      </c>
      <c r="J718" s="95">
        <v>33390</v>
      </c>
      <c r="K718" s="95">
        <v>264705</v>
      </c>
      <c r="L718" s="95">
        <v>340620.49</v>
      </c>
      <c r="M718" s="95">
        <v>79840</v>
      </c>
      <c r="N718" s="95">
        <v>152835</v>
      </c>
      <c r="O718" s="95">
        <v>1377972</v>
      </c>
      <c r="P718" s="95">
        <v>203905</v>
      </c>
      <c r="Q718" s="95">
        <v>753975</v>
      </c>
      <c r="R718" s="95">
        <v>2204199.16</v>
      </c>
      <c r="S718" s="95">
        <v>344734</v>
      </c>
      <c r="T718" s="95">
        <v>146780</v>
      </c>
      <c r="U718" s="95">
        <v>162820</v>
      </c>
      <c r="V718" s="95">
        <v>219995.17</v>
      </c>
      <c r="W718" s="95">
        <v>1052750</v>
      </c>
      <c r="X718" s="95">
        <v>0</v>
      </c>
      <c r="Y718" s="95">
        <v>354210</v>
      </c>
      <c r="Z718" s="95">
        <v>78960</v>
      </c>
      <c r="AA718" s="95">
        <v>0</v>
      </c>
      <c r="AB718" s="95">
        <v>21560</v>
      </c>
      <c r="AC718" s="95">
        <v>0</v>
      </c>
      <c r="AD718" s="95">
        <v>266487.5</v>
      </c>
      <c r="AE718" s="95">
        <v>0</v>
      </c>
      <c r="AF718" s="95">
        <v>62650</v>
      </c>
      <c r="AG718" s="95">
        <v>1047244.75</v>
      </c>
      <c r="AH718" s="95">
        <v>109582</v>
      </c>
      <c r="AI718" s="95">
        <v>0</v>
      </c>
      <c r="AJ718" s="95">
        <v>276167.25</v>
      </c>
      <c r="AK718" s="95">
        <v>3848812</v>
      </c>
      <c r="AL718" s="95">
        <v>480926.25</v>
      </c>
      <c r="AM718" s="95">
        <v>58498.75</v>
      </c>
      <c r="AN718" s="95">
        <v>517606.25</v>
      </c>
      <c r="AO718" s="95">
        <v>0</v>
      </c>
      <c r="AP718" s="95">
        <v>10980</v>
      </c>
      <c r="AQ718" s="95">
        <v>132550</v>
      </c>
      <c r="AR718" s="95">
        <v>1065157.5</v>
      </c>
      <c r="AS718" s="95">
        <v>0</v>
      </c>
      <c r="AT718" s="95">
        <v>521111</v>
      </c>
      <c r="AU718" s="95">
        <v>43440</v>
      </c>
      <c r="AV718" s="95">
        <v>51805</v>
      </c>
      <c r="AW718" s="95">
        <v>155072</v>
      </c>
      <c r="AX718" s="95">
        <v>65340</v>
      </c>
      <c r="AY718" s="95">
        <v>146675</v>
      </c>
      <c r="AZ718" s="95">
        <v>271918.75</v>
      </c>
      <c r="BA718" s="95">
        <v>0</v>
      </c>
      <c r="BB718" s="95">
        <v>106060</v>
      </c>
      <c r="BC718" s="95">
        <v>4334901</v>
      </c>
      <c r="BD718" s="95">
        <v>427225</v>
      </c>
      <c r="BE718" s="95">
        <v>105000</v>
      </c>
      <c r="BF718" s="95">
        <v>158090</v>
      </c>
      <c r="BG718" s="95">
        <v>1157973</v>
      </c>
      <c r="BH718" s="95">
        <v>60725</v>
      </c>
      <c r="BI718" s="95">
        <v>284290</v>
      </c>
      <c r="BJ718" s="95">
        <v>405034</v>
      </c>
      <c r="BK718" s="95">
        <v>88840</v>
      </c>
      <c r="BL718" s="95">
        <v>2221850</v>
      </c>
      <c r="BM718" s="95">
        <v>719932.5</v>
      </c>
      <c r="BN718" s="95">
        <v>346000</v>
      </c>
      <c r="BO718" s="95">
        <v>698497</v>
      </c>
      <c r="BP718" s="95">
        <v>255900</v>
      </c>
      <c r="BQ718" s="95">
        <v>189850</v>
      </c>
      <c r="BR718" s="121">
        <v>16919004.25</v>
      </c>
      <c r="BS718" s="95">
        <v>309990</v>
      </c>
      <c r="BT718" s="95">
        <v>165180</v>
      </c>
      <c r="BU718" s="95">
        <v>1244900</v>
      </c>
      <c r="BV718" s="95">
        <v>83186</v>
      </c>
      <c r="BW718" s="95">
        <v>206517.5</v>
      </c>
      <c r="BX718" s="95">
        <v>1088070</v>
      </c>
      <c r="BY718" s="95">
        <v>326563</v>
      </c>
      <c r="BZ718" s="95">
        <v>229555</v>
      </c>
      <c r="CA718" s="95">
        <v>0</v>
      </c>
      <c r="CB718" s="95">
        <v>377865</v>
      </c>
      <c r="CC718" s="95">
        <v>875330</v>
      </c>
      <c r="CD718" s="95">
        <v>328390</v>
      </c>
      <c r="CE718" s="95">
        <v>664605</v>
      </c>
      <c r="CF718" s="95">
        <v>129710</v>
      </c>
      <c r="CG718" s="95">
        <v>212680</v>
      </c>
      <c r="CH718" s="95">
        <v>225436</v>
      </c>
      <c r="CI718" s="95">
        <v>271360</v>
      </c>
      <c r="CJ718" s="95">
        <v>265435</v>
      </c>
      <c r="CK718" s="95">
        <v>245480</v>
      </c>
      <c r="CL718" s="121">
        <v>148820</v>
      </c>
      <c r="CM718" s="87" t="s">
        <v>2106</v>
      </c>
      <c r="CN718" s="87" t="s">
        <v>1499</v>
      </c>
      <c r="CO718" s="87" t="s">
        <v>1427</v>
      </c>
      <c r="CP718" s="87" t="s">
        <v>2256</v>
      </c>
      <c r="CQ718" s="87" t="s">
        <v>1426</v>
      </c>
      <c r="CR718" s="87" t="s">
        <v>2406</v>
      </c>
      <c r="CT718" s="87" t="s">
        <v>1432</v>
      </c>
      <c r="CV718" s="87" t="s">
        <v>2194</v>
      </c>
      <c r="CW718" s="87" t="s">
        <v>2438</v>
      </c>
      <c r="CX718" s="87" t="s">
        <v>2413</v>
      </c>
      <c r="CY718" s="87">
        <v>318</v>
      </c>
    </row>
    <row r="719" spans="1:103" ht="13.2" customHeight="1" x14ac:dyDescent="0.25">
      <c r="A719" s="93" t="s">
        <v>2107</v>
      </c>
      <c r="B719" s="94" t="s">
        <v>1500</v>
      </c>
      <c r="C719" s="95">
        <v>0</v>
      </c>
      <c r="D719" s="95">
        <v>0</v>
      </c>
      <c r="E719" s="95">
        <v>0</v>
      </c>
      <c r="F719" s="95">
        <v>0</v>
      </c>
      <c r="G719" s="95">
        <v>0</v>
      </c>
      <c r="H719" s="95">
        <v>0</v>
      </c>
      <c r="I719" s="95">
        <v>104800</v>
      </c>
      <c r="J719" s="95">
        <v>0</v>
      </c>
      <c r="K719" s="95">
        <v>0</v>
      </c>
      <c r="L719" s="95">
        <v>0</v>
      </c>
      <c r="M719" s="95">
        <v>0</v>
      </c>
      <c r="N719" s="95">
        <v>0</v>
      </c>
      <c r="O719" s="95">
        <v>0</v>
      </c>
      <c r="P719" s="95">
        <v>0</v>
      </c>
      <c r="Q719" s="95">
        <v>0</v>
      </c>
      <c r="R719" s="95">
        <v>0</v>
      </c>
      <c r="S719" s="95">
        <v>0</v>
      </c>
      <c r="T719" s="95">
        <v>0</v>
      </c>
      <c r="U719" s="95">
        <v>0</v>
      </c>
      <c r="V719" s="95">
        <v>0</v>
      </c>
      <c r="W719" s="95">
        <v>0</v>
      </c>
      <c r="X719" s="95">
        <v>0</v>
      </c>
      <c r="Y719" s="95">
        <v>0</v>
      </c>
      <c r="Z719" s="95">
        <v>0</v>
      </c>
      <c r="AA719" s="95">
        <v>0</v>
      </c>
      <c r="AB719" s="95">
        <v>0</v>
      </c>
      <c r="AC719" s="95">
        <v>0</v>
      </c>
      <c r="AD719" s="95">
        <v>38700</v>
      </c>
      <c r="AE719" s="95">
        <v>0</v>
      </c>
      <c r="AF719" s="95">
        <v>0</v>
      </c>
      <c r="AG719" s="95">
        <v>0</v>
      </c>
      <c r="AH719" s="95">
        <v>0</v>
      </c>
      <c r="AI719" s="95">
        <v>0</v>
      </c>
      <c r="AJ719" s="95">
        <v>0</v>
      </c>
      <c r="AK719" s="95">
        <v>0</v>
      </c>
      <c r="AL719" s="95">
        <v>0</v>
      </c>
      <c r="AM719" s="95">
        <v>0</v>
      </c>
      <c r="AN719" s="95">
        <v>288020</v>
      </c>
      <c r="AO719" s="95">
        <v>0</v>
      </c>
      <c r="AP719" s="95">
        <v>0</v>
      </c>
      <c r="AQ719" s="95">
        <v>0</v>
      </c>
      <c r="AR719" s="95">
        <v>86920</v>
      </c>
      <c r="AS719" s="95">
        <v>0</v>
      </c>
      <c r="AT719" s="95">
        <v>0</v>
      </c>
      <c r="AU719" s="95">
        <v>0</v>
      </c>
      <c r="AV719" s="95">
        <v>0</v>
      </c>
      <c r="AW719" s="95">
        <v>0</v>
      </c>
      <c r="AX719" s="95">
        <v>0</v>
      </c>
      <c r="AY719" s="95">
        <v>0</v>
      </c>
      <c r="AZ719" s="95">
        <v>0</v>
      </c>
      <c r="BA719" s="95">
        <v>0</v>
      </c>
      <c r="BB719" s="95">
        <v>0</v>
      </c>
      <c r="BC719" s="95">
        <v>0</v>
      </c>
      <c r="BD719" s="95">
        <v>0</v>
      </c>
      <c r="BE719" s="95">
        <v>0</v>
      </c>
      <c r="BF719" s="95">
        <v>0</v>
      </c>
      <c r="BG719" s="95">
        <v>377016</v>
      </c>
      <c r="BH719" s="95">
        <v>0</v>
      </c>
      <c r="BI719" s="95">
        <v>0</v>
      </c>
      <c r="BJ719" s="95">
        <v>0</v>
      </c>
      <c r="BK719" s="95">
        <v>0</v>
      </c>
      <c r="BL719" s="95">
        <v>0</v>
      </c>
      <c r="BM719" s="95">
        <v>0</v>
      </c>
      <c r="BN719" s="95">
        <v>0</v>
      </c>
      <c r="BO719" s="95">
        <v>0</v>
      </c>
      <c r="BP719" s="95">
        <v>0</v>
      </c>
      <c r="BQ719" s="95">
        <v>0</v>
      </c>
      <c r="BR719" s="121">
        <v>0</v>
      </c>
      <c r="BS719" s="95">
        <v>0</v>
      </c>
      <c r="BT719" s="95">
        <v>0</v>
      </c>
      <c r="BU719" s="95">
        <v>0</v>
      </c>
      <c r="BV719" s="95">
        <v>0</v>
      </c>
      <c r="BW719" s="95">
        <v>0</v>
      </c>
      <c r="BX719" s="95">
        <v>0</v>
      </c>
      <c r="BY719" s="95">
        <v>0</v>
      </c>
      <c r="BZ719" s="95">
        <v>0</v>
      </c>
      <c r="CA719" s="95">
        <v>0</v>
      </c>
      <c r="CB719" s="95">
        <v>0</v>
      </c>
      <c r="CC719" s="95">
        <v>0</v>
      </c>
      <c r="CD719" s="95">
        <v>0</v>
      </c>
      <c r="CE719" s="95">
        <v>0</v>
      </c>
      <c r="CF719" s="95">
        <v>0</v>
      </c>
      <c r="CG719" s="95">
        <v>0</v>
      </c>
      <c r="CH719" s="95">
        <v>0</v>
      </c>
      <c r="CI719" s="95">
        <v>0</v>
      </c>
      <c r="CJ719" s="95">
        <v>0</v>
      </c>
      <c r="CK719" s="95">
        <v>0</v>
      </c>
      <c r="CL719" s="95">
        <v>0</v>
      </c>
      <c r="CM719" s="87" t="s">
        <v>2107</v>
      </c>
      <c r="CN719" s="87" t="s">
        <v>1500</v>
      </c>
      <c r="CO719" s="87" t="s">
        <v>1427</v>
      </c>
      <c r="CP719" s="87" t="s">
        <v>2256</v>
      </c>
      <c r="CQ719" s="87" t="s">
        <v>1426</v>
      </c>
      <c r="CR719" s="87" t="s">
        <v>2406</v>
      </c>
      <c r="CT719" s="87" t="s">
        <v>1432</v>
      </c>
      <c r="CV719" s="87" t="s">
        <v>2194</v>
      </c>
      <c r="CW719" s="87" t="s">
        <v>2439</v>
      </c>
      <c r="CX719" s="87" t="s">
        <v>2413</v>
      </c>
      <c r="CY719" s="87">
        <v>319</v>
      </c>
    </row>
    <row r="720" spans="1:103" ht="13.2" customHeight="1" x14ac:dyDescent="0.25">
      <c r="A720" s="93" t="s">
        <v>2108</v>
      </c>
      <c r="B720" s="94" t="s">
        <v>1501</v>
      </c>
      <c r="C720" s="95">
        <v>0</v>
      </c>
      <c r="D720" s="95">
        <v>0</v>
      </c>
      <c r="E720" s="95">
        <v>0</v>
      </c>
      <c r="F720" s="95">
        <v>3900</v>
      </c>
      <c r="G720" s="95">
        <v>0</v>
      </c>
      <c r="H720" s="95">
        <v>0</v>
      </c>
      <c r="I720" s="95">
        <v>0</v>
      </c>
      <c r="J720" s="95">
        <v>0</v>
      </c>
      <c r="K720" s="95">
        <v>8200</v>
      </c>
      <c r="L720" s="95">
        <v>0</v>
      </c>
      <c r="M720" s="95">
        <v>0</v>
      </c>
      <c r="N720" s="95">
        <v>0</v>
      </c>
      <c r="O720" s="95">
        <v>0</v>
      </c>
      <c r="P720" s="95">
        <v>0</v>
      </c>
      <c r="Q720" s="95">
        <v>0</v>
      </c>
      <c r="R720" s="95">
        <v>0</v>
      </c>
      <c r="S720" s="95">
        <v>0</v>
      </c>
      <c r="T720" s="95">
        <v>0</v>
      </c>
      <c r="U720" s="95">
        <v>0</v>
      </c>
      <c r="V720" s="95">
        <v>0</v>
      </c>
      <c r="W720" s="95">
        <v>13425</v>
      </c>
      <c r="X720" s="95">
        <v>0</v>
      </c>
      <c r="Y720" s="95">
        <v>0</v>
      </c>
      <c r="Z720" s="95">
        <v>0</v>
      </c>
      <c r="AA720" s="95">
        <v>0</v>
      </c>
      <c r="AB720" s="95">
        <v>0</v>
      </c>
      <c r="AC720" s="95">
        <v>0</v>
      </c>
      <c r="AD720" s="95">
        <v>0</v>
      </c>
      <c r="AE720" s="95">
        <v>0</v>
      </c>
      <c r="AF720" s="95">
        <v>0</v>
      </c>
      <c r="AG720" s="95">
        <v>0</v>
      </c>
      <c r="AH720" s="95">
        <v>0</v>
      </c>
      <c r="AI720" s="95">
        <v>0</v>
      </c>
      <c r="AJ720" s="95">
        <v>0</v>
      </c>
      <c r="AK720" s="95">
        <v>0</v>
      </c>
      <c r="AL720" s="95">
        <v>6300</v>
      </c>
      <c r="AM720" s="95">
        <v>0</v>
      </c>
      <c r="AN720" s="95">
        <v>4950</v>
      </c>
      <c r="AO720" s="95">
        <v>6600</v>
      </c>
      <c r="AP720" s="95">
        <v>2400</v>
      </c>
      <c r="AQ720" s="95">
        <v>4800</v>
      </c>
      <c r="AR720" s="95">
        <v>0</v>
      </c>
      <c r="AS720" s="95">
        <v>3150</v>
      </c>
      <c r="AT720" s="95">
        <v>9750</v>
      </c>
      <c r="AU720" s="95">
        <v>3600</v>
      </c>
      <c r="AV720" s="95">
        <v>0</v>
      </c>
      <c r="AW720" s="95">
        <v>2700</v>
      </c>
      <c r="AX720" s="95">
        <v>0</v>
      </c>
      <c r="AY720" s="95">
        <v>2400</v>
      </c>
      <c r="AZ720" s="95">
        <v>0</v>
      </c>
      <c r="BA720" s="95">
        <v>0</v>
      </c>
      <c r="BB720" s="95">
        <v>6300</v>
      </c>
      <c r="BC720" s="95">
        <v>0</v>
      </c>
      <c r="BD720" s="95">
        <v>0</v>
      </c>
      <c r="BE720" s="95">
        <v>0</v>
      </c>
      <c r="BF720" s="95">
        <v>0</v>
      </c>
      <c r="BG720" s="95">
        <v>0</v>
      </c>
      <c r="BH720" s="95">
        <v>0</v>
      </c>
      <c r="BI720" s="95">
        <v>0</v>
      </c>
      <c r="BJ720" s="95">
        <v>0</v>
      </c>
      <c r="BK720" s="95">
        <v>0</v>
      </c>
      <c r="BL720" s="95">
        <v>36000</v>
      </c>
      <c r="BM720" s="95">
        <v>0</v>
      </c>
      <c r="BN720" s="95">
        <v>0</v>
      </c>
      <c r="BO720" s="95">
        <v>0</v>
      </c>
      <c r="BP720" s="95">
        <v>0</v>
      </c>
      <c r="BQ720" s="95">
        <v>0</v>
      </c>
      <c r="BR720" s="121">
        <v>0</v>
      </c>
      <c r="BS720" s="121">
        <v>0</v>
      </c>
      <c r="BT720" s="95">
        <v>0</v>
      </c>
      <c r="BU720" s="95">
        <v>0</v>
      </c>
      <c r="BV720" s="121">
        <v>0</v>
      </c>
      <c r="BW720" s="95">
        <v>0</v>
      </c>
      <c r="BX720" s="95">
        <v>0</v>
      </c>
      <c r="BY720" s="121">
        <v>0</v>
      </c>
      <c r="BZ720" s="95">
        <v>0</v>
      </c>
      <c r="CA720" s="95">
        <v>0</v>
      </c>
      <c r="CB720" s="95">
        <v>0</v>
      </c>
      <c r="CC720" s="95">
        <v>0</v>
      </c>
      <c r="CD720" s="95">
        <v>0</v>
      </c>
      <c r="CE720" s="95">
        <v>0</v>
      </c>
      <c r="CF720" s="95">
        <v>0</v>
      </c>
      <c r="CG720" s="95">
        <v>0</v>
      </c>
      <c r="CH720" s="95">
        <v>0</v>
      </c>
      <c r="CI720" s="95">
        <v>0</v>
      </c>
      <c r="CJ720" s="95">
        <v>0</v>
      </c>
      <c r="CK720" s="95">
        <v>0</v>
      </c>
      <c r="CL720" s="95">
        <v>0</v>
      </c>
      <c r="CM720" s="87" t="s">
        <v>2108</v>
      </c>
      <c r="CN720" s="87" t="s">
        <v>1501</v>
      </c>
      <c r="CO720" s="87" t="s">
        <v>1427</v>
      </c>
      <c r="CP720" s="87" t="s">
        <v>2256</v>
      </c>
      <c r="CQ720" s="87" t="s">
        <v>1426</v>
      </c>
      <c r="CR720" s="87" t="s">
        <v>2406</v>
      </c>
      <c r="CT720" s="87" t="s">
        <v>1432</v>
      </c>
      <c r="CW720" s="87" t="s">
        <v>2440</v>
      </c>
      <c r="CX720" s="87" t="s">
        <v>2413</v>
      </c>
      <c r="CY720" s="87">
        <v>320</v>
      </c>
    </row>
    <row r="721" spans="1:103" ht="13.2" customHeight="1" x14ac:dyDescent="0.25">
      <c r="A721" s="93" t="s">
        <v>2109</v>
      </c>
      <c r="B721" s="94" t="s">
        <v>1504</v>
      </c>
      <c r="C721" s="95">
        <v>0</v>
      </c>
      <c r="D721" s="95">
        <v>6000</v>
      </c>
      <c r="E721" s="95">
        <v>0</v>
      </c>
      <c r="F721" s="95">
        <v>0</v>
      </c>
      <c r="G721" s="95">
        <v>0</v>
      </c>
      <c r="H721" s="95">
        <v>0</v>
      </c>
      <c r="I721" s="95">
        <v>0</v>
      </c>
      <c r="J721" s="95">
        <v>21750</v>
      </c>
      <c r="K721" s="95">
        <v>0</v>
      </c>
      <c r="L721" s="95">
        <v>0</v>
      </c>
      <c r="M721" s="95">
        <v>37800</v>
      </c>
      <c r="N721" s="95">
        <v>1200</v>
      </c>
      <c r="O721" s="95">
        <v>27750</v>
      </c>
      <c r="P721" s="95">
        <v>2700</v>
      </c>
      <c r="Q721" s="95">
        <v>0</v>
      </c>
      <c r="R721" s="95">
        <v>9900</v>
      </c>
      <c r="S721" s="95">
        <v>5100</v>
      </c>
      <c r="T721" s="95">
        <v>0</v>
      </c>
      <c r="U721" s="95">
        <v>0</v>
      </c>
      <c r="V721" s="95">
        <v>0</v>
      </c>
      <c r="W721" s="95">
        <v>60675</v>
      </c>
      <c r="X721" s="95">
        <v>0</v>
      </c>
      <c r="Y721" s="95">
        <v>9600</v>
      </c>
      <c r="Z721" s="95">
        <v>7800</v>
      </c>
      <c r="AA721" s="95">
        <v>0</v>
      </c>
      <c r="AB721" s="95">
        <v>0</v>
      </c>
      <c r="AC721" s="95">
        <v>0</v>
      </c>
      <c r="AD721" s="95">
        <v>0</v>
      </c>
      <c r="AE721" s="95">
        <v>4350</v>
      </c>
      <c r="AF721" s="95">
        <v>0</v>
      </c>
      <c r="AG721" s="95">
        <v>0</v>
      </c>
      <c r="AH721" s="95">
        <v>0</v>
      </c>
      <c r="AI721" s="95">
        <v>0</v>
      </c>
      <c r="AJ721" s="95">
        <v>1950</v>
      </c>
      <c r="AK721" s="95">
        <v>234300</v>
      </c>
      <c r="AL721" s="95">
        <v>0</v>
      </c>
      <c r="AM721" s="95">
        <v>0</v>
      </c>
      <c r="AN721" s="95">
        <v>34050</v>
      </c>
      <c r="AO721" s="95">
        <v>0</v>
      </c>
      <c r="AP721" s="95">
        <v>0</v>
      </c>
      <c r="AQ721" s="95">
        <v>0</v>
      </c>
      <c r="AR721" s="95">
        <v>0</v>
      </c>
      <c r="AS721" s="95">
        <v>2400</v>
      </c>
      <c r="AT721" s="95">
        <v>0</v>
      </c>
      <c r="AU721" s="95">
        <v>5100</v>
      </c>
      <c r="AV721" s="95">
        <v>0</v>
      </c>
      <c r="AW721" s="95">
        <v>0</v>
      </c>
      <c r="AX721" s="95">
        <v>2400</v>
      </c>
      <c r="AY721" s="95">
        <v>3600</v>
      </c>
      <c r="AZ721" s="95">
        <v>7200</v>
      </c>
      <c r="BA721" s="95">
        <v>0</v>
      </c>
      <c r="BB721" s="95">
        <v>0</v>
      </c>
      <c r="BC721" s="95">
        <v>0</v>
      </c>
      <c r="BD721" s="95">
        <v>13200</v>
      </c>
      <c r="BE721" s="95">
        <v>12000</v>
      </c>
      <c r="BF721" s="95">
        <v>0</v>
      </c>
      <c r="BG721" s="95">
        <v>0</v>
      </c>
      <c r="BH721" s="95">
        <v>0</v>
      </c>
      <c r="BI721" s="95">
        <v>1200</v>
      </c>
      <c r="BJ721" s="95">
        <v>0</v>
      </c>
      <c r="BK721" s="95">
        <v>0</v>
      </c>
      <c r="BL721" s="95">
        <v>0</v>
      </c>
      <c r="BM721" s="95">
        <v>21000</v>
      </c>
      <c r="BN721" s="95">
        <v>6950</v>
      </c>
      <c r="BO721" s="95">
        <v>0</v>
      </c>
      <c r="BP721" s="95">
        <v>0</v>
      </c>
      <c r="BQ721" s="95">
        <v>0</v>
      </c>
      <c r="BR721" s="95">
        <v>0</v>
      </c>
      <c r="BS721" s="95">
        <v>4600</v>
      </c>
      <c r="BT721" s="95">
        <v>20250</v>
      </c>
      <c r="BU721" s="95">
        <v>0</v>
      </c>
      <c r="BV721" s="95">
        <v>0</v>
      </c>
      <c r="BW721" s="95">
        <v>0</v>
      </c>
      <c r="BX721" s="95">
        <v>6000</v>
      </c>
      <c r="BY721" s="95">
        <v>0</v>
      </c>
      <c r="BZ721" s="95">
        <v>6750</v>
      </c>
      <c r="CA721" s="95">
        <v>750</v>
      </c>
      <c r="CB721" s="95">
        <v>0</v>
      </c>
      <c r="CC721" s="95">
        <v>13200</v>
      </c>
      <c r="CD721" s="95">
        <v>0</v>
      </c>
      <c r="CE721" s="95">
        <v>0</v>
      </c>
      <c r="CF721" s="95">
        <v>0</v>
      </c>
      <c r="CG721" s="95">
        <v>0</v>
      </c>
      <c r="CH721" s="95">
        <v>0</v>
      </c>
      <c r="CI721" s="95">
        <v>0</v>
      </c>
      <c r="CJ721" s="95">
        <v>46200</v>
      </c>
      <c r="CK721" s="95">
        <v>0</v>
      </c>
      <c r="CL721" s="95">
        <v>0</v>
      </c>
      <c r="CM721" s="87" t="s">
        <v>2109</v>
      </c>
      <c r="CN721" s="87" t="s">
        <v>1504</v>
      </c>
      <c r="CO721" s="87" t="s">
        <v>1427</v>
      </c>
      <c r="CP721" s="87" t="s">
        <v>2256</v>
      </c>
      <c r="CQ721" s="87" t="s">
        <v>1426</v>
      </c>
      <c r="CR721" s="87" t="s">
        <v>2406</v>
      </c>
      <c r="CT721" s="87" t="s">
        <v>1432</v>
      </c>
      <c r="CV721" s="87" t="s">
        <v>2194</v>
      </c>
      <c r="CW721" s="87" t="s">
        <v>2441</v>
      </c>
      <c r="CX721" s="87" t="s">
        <v>2413</v>
      </c>
      <c r="CY721" s="87">
        <v>321</v>
      </c>
    </row>
    <row r="722" spans="1:103" ht="13.2" customHeight="1" x14ac:dyDescent="0.25">
      <c r="A722" s="93" t="s">
        <v>2110</v>
      </c>
      <c r="B722" s="94" t="s">
        <v>1502</v>
      </c>
      <c r="C722" s="95">
        <v>350000</v>
      </c>
      <c r="D722" s="95">
        <v>60000</v>
      </c>
      <c r="E722" s="95">
        <v>0</v>
      </c>
      <c r="F722" s="95">
        <v>15000</v>
      </c>
      <c r="G722" s="95">
        <v>0</v>
      </c>
      <c r="H722" s="95">
        <v>0</v>
      </c>
      <c r="I722" s="95">
        <v>0</v>
      </c>
      <c r="J722" s="95">
        <v>60000</v>
      </c>
      <c r="K722" s="95">
        <v>15000</v>
      </c>
      <c r="L722" s="95">
        <v>60000</v>
      </c>
      <c r="M722" s="95">
        <v>0</v>
      </c>
      <c r="N722" s="95">
        <v>0</v>
      </c>
      <c r="O722" s="95">
        <v>20000</v>
      </c>
      <c r="P722" s="95">
        <v>0</v>
      </c>
      <c r="Q722" s="95">
        <v>30000</v>
      </c>
      <c r="R722" s="95">
        <v>200000</v>
      </c>
      <c r="S722" s="95">
        <v>15000</v>
      </c>
      <c r="T722" s="95">
        <v>0</v>
      </c>
      <c r="U722" s="95">
        <v>15000</v>
      </c>
      <c r="V722" s="95">
        <v>0</v>
      </c>
      <c r="W722" s="95">
        <v>1030000</v>
      </c>
      <c r="X722" s="95">
        <v>0</v>
      </c>
      <c r="Y722" s="95">
        <v>15000</v>
      </c>
      <c r="Z722" s="95">
        <v>30000</v>
      </c>
      <c r="AA722" s="95">
        <v>0</v>
      </c>
      <c r="AB722" s="95">
        <v>30000</v>
      </c>
      <c r="AC722" s="95">
        <v>30000</v>
      </c>
      <c r="AD722" s="95">
        <v>135000</v>
      </c>
      <c r="AE722" s="95">
        <v>15000</v>
      </c>
      <c r="AF722" s="95">
        <v>15000</v>
      </c>
      <c r="AG722" s="95">
        <v>15000</v>
      </c>
      <c r="AH722" s="95">
        <v>0</v>
      </c>
      <c r="AI722" s="95">
        <v>30000</v>
      </c>
      <c r="AJ722" s="95">
        <v>15000</v>
      </c>
      <c r="AK722" s="95">
        <v>245000</v>
      </c>
      <c r="AL722" s="95">
        <v>30000</v>
      </c>
      <c r="AM722" s="95">
        <v>0</v>
      </c>
      <c r="AN722" s="95">
        <v>0</v>
      </c>
      <c r="AO722" s="95">
        <v>0</v>
      </c>
      <c r="AP722" s="95">
        <v>0</v>
      </c>
      <c r="AQ722" s="95">
        <v>15000</v>
      </c>
      <c r="AR722" s="95">
        <v>0</v>
      </c>
      <c r="AS722" s="95">
        <v>23040</v>
      </c>
      <c r="AT722" s="95">
        <v>0</v>
      </c>
      <c r="AU722" s="95">
        <v>0</v>
      </c>
      <c r="AV722" s="95">
        <v>15000</v>
      </c>
      <c r="AW722" s="95">
        <v>0</v>
      </c>
      <c r="AX722" s="95">
        <v>0</v>
      </c>
      <c r="AY722" s="95">
        <v>0</v>
      </c>
      <c r="AZ722" s="95">
        <v>30000</v>
      </c>
      <c r="BA722" s="95">
        <v>0</v>
      </c>
      <c r="BB722" s="95">
        <v>0</v>
      </c>
      <c r="BC722" s="95">
        <v>0</v>
      </c>
      <c r="BD722" s="95">
        <v>0</v>
      </c>
      <c r="BE722" s="95">
        <v>0</v>
      </c>
      <c r="BF722" s="95">
        <v>0</v>
      </c>
      <c r="BG722" s="95">
        <v>165000</v>
      </c>
      <c r="BH722" s="95">
        <v>0</v>
      </c>
      <c r="BI722" s="95">
        <v>0</v>
      </c>
      <c r="BJ722" s="95">
        <v>0</v>
      </c>
      <c r="BK722" s="95">
        <v>0</v>
      </c>
      <c r="BL722" s="95">
        <v>55000</v>
      </c>
      <c r="BM722" s="95">
        <v>0</v>
      </c>
      <c r="BN722" s="95">
        <v>0</v>
      </c>
      <c r="BO722" s="95">
        <v>0</v>
      </c>
      <c r="BP722" s="95">
        <v>0</v>
      </c>
      <c r="BQ722" s="95">
        <v>0</v>
      </c>
      <c r="BR722" s="95">
        <v>490000</v>
      </c>
      <c r="BS722" s="95">
        <v>0</v>
      </c>
      <c r="BT722" s="95">
        <v>0</v>
      </c>
      <c r="BU722" s="95">
        <v>0</v>
      </c>
      <c r="BV722" s="95">
        <v>0</v>
      </c>
      <c r="BW722" s="95">
        <v>0</v>
      </c>
      <c r="BX722" s="95">
        <v>90000</v>
      </c>
      <c r="BY722" s="95">
        <v>14925</v>
      </c>
      <c r="BZ722" s="95">
        <v>0</v>
      </c>
      <c r="CA722" s="95">
        <v>0</v>
      </c>
      <c r="CB722" s="95">
        <v>0</v>
      </c>
      <c r="CC722" s="95">
        <v>20000</v>
      </c>
      <c r="CD722" s="95">
        <v>0</v>
      </c>
      <c r="CE722" s="95">
        <v>0</v>
      </c>
      <c r="CF722" s="95">
        <v>0</v>
      </c>
      <c r="CG722" s="95">
        <v>0</v>
      </c>
      <c r="CH722" s="95">
        <v>0</v>
      </c>
      <c r="CI722" s="95">
        <v>0</v>
      </c>
      <c r="CJ722" s="95">
        <v>0</v>
      </c>
      <c r="CK722" s="95">
        <v>0</v>
      </c>
      <c r="CL722" s="95">
        <v>0</v>
      </c>
      <c r="CM722" s="87" t="s">
        <v>2110</v>
      </c>
      <c r="CN722" s="87" t="s">
        <v>1502</v>
      </c>
      <c r="CO722" s="87" t="s">
        <v>1427</v>
      </c>
      <c r="CP722" s="87" t="s">
        <v>2256</v>
      </c>
      <c r="CQ722" s="87" t="s">
        <v>1426</v>
      </c>
      <c r="CR722" s="87" t="s">
        <v>2406</v>
      </c>
      <c r="CT722" s="87" t="s">
        <v>1432</v>
      </c>
      <c r="CV722" s="87" t="s">
        <v>2194</v>
      </c>
      <c r="CW722" s="87" t="s">
        <v>2442</v>
      </c>
      <c r="CX722" s="87" t="s">
        <v>2413</v>
      </c>
      <c r="CY722" s="87">
        <v>322</v>
      </c>
    </row>
    <row r="723" spans="1:103" ht="13.2" customHeight="1" x14ac:dyDescent="0.25">
      <c r="A723" s="93" t="s">
        <v>2111</v>
      </c>
      <c r="B723" s="94" t="s">
        <v>1503</v>
      </c>
      <c r="C723" s="95">
        <v>0</v>
      </c>
      <c r="D723" s="95">
        <v>0</v>
      </c>
      <c r="E723" s="95">
        <v>85748</v>
      </c>
      <c r="F723" s="95">
        <v>80280</v>
      </c>
      <c r="G723" s="95">
        <v>0</v>
      </c>
      <c r="H723" s="95">
        <v>47610</v>
      </c>
      <c r="I723" s="95">
        <v>236312.5</v>
      </c>
      <c r="J723" s="95">
        <v>251655</v>
      </c>
      <c r="K723" s="95">
        <v>0</v>
      </c>
      <c r="L723" s="95">
        <v>108567.5</v>
      </c>
      <c r="M723" s="95">
        <v>0</v>
      </c>
      <c r="N723" s="95">
        <v>0</v>
      </c>
      <c r="O723" s="95">
        <v>109977.5</v>
      </c>
      <c r="P723" s="95">
        <v>97200</v>
      </c>
      <c r="Q723" s="95">
        <v>0</v>
      </c>
      <c r="R723" s="95">
        <v>0</v>
      </c>
      <c r="S723" s="95">
        <v>117525</v>
      </c>
      <c r="T723" s="95">
        <v>0</v>
      </c>
      <c r="U723" s="95">
        <v>0</v>
      </c>
      <c r="V723" s="95">
        <v>0</v>
      </c>
      <c r="W723" s="95">
        <v>13950</v>
      </c>
      <c r="X723" s="95">
        <v>0</v>
      </c>
      <c r="Y723" s="95">
        <v>159043.5</v>
      </c>
      <c r="Z723" s="95">
        <v>227990</v>
      </c>
      <c r="AA723" s="95">
        <v>131760</v>
      </c>
      <c r="AB723" s="95">
        <v>115850</v>
      </c>
      <c r="AC723" s="95">
        <v>50700</v>
      </c>
      <c r="AD723" s="95">
        <v>134095</v>
      </c>
      <c r="AE723" s="95">
        <v>150797.5</v>
      </c>
      <c r="AF723" s="95">
        <v>0</v>
      </c>
      <c r="AG723" s="95">
        <v>382350</v>
      </c>
      <c r="AH723" s="95">
        <v>24675</v>
      </c>
      <c r="AI723" s="95">
        <v>0</v>
      </c>
      <c r="AJ723" s="95">
        <v>89390</v>
      </c>
      <c r="AK723" s="95">
        <v>0</v>
      </c>
      <c r="AL723" s="95">
        <v>105630</v>
      </c>
      <c r="AM723" s="95">
        <v>50205</v>
      </c>
      <c r="AN723" s="95">
        <v>83930</v>
      </c>
      <c r="AO723" s="95">
        <v>140685</v>
      </c>
      <c r="AP723" s="95">
        <v>20400</v>
      </c>
      <c r="AQ723" s="95">
        <v>67085</v>
      </c>
      <c r="AR723" s="95">
        <v>0</v>
      </c>
      <c r="AS723" s="95">
        <v>112980</v>
      </c>
      <c r="AT723" s="95">
        <v>0</v>
      </c>
      <c r="AU723" s="95">
        <v>68400</v>
      </c>
      <c r="AV723" s="95">
        <v>52800</v>
      </c>
      <c r="AW723" s="95">
        <v>0</v>
      </c>
      <c r="AX723" s="95">
        <v>13200</v>
      </c>
      <c r="AY723" s="95">
        <v>96830</v>
      </c>
      <c r="AZ723" s="95">
        <v>41860</v>
      </c>
      <c r="BA723" s="95">
        <v>198720</v>
      </c>
      <c r="BB723" s="95">
        <v>56670</v>
      </c>
      <c r="BC723" s="95">
        <v>299350</v>
      </c>
      <c r="BD723" s="95">
        <v>113400</v>
      </c>
      <c r="BE723" s="95">
        <v>95000</v>
      </c>
      <c r="BF723" s="95">
        <v>0</v>
      </c>
      <c r="BG723" s="95">
        <v>14600</v>
      </c>
      <c r="BH723" s="95">
        <v>0</v>
      </c>
      <c r="BI723" s="95">
        <v>0</v>
      </c>
      <c r="BJ723" s="95">
        <v>0</v>
      </c>
      <c r="BK723" s="95">
        <v>0</v>
      </c>
      <c r="BL723" s="95">
        <v>0</v>
      </c>
      <c r="BM723" s="95">
        <v>0</v>
      </c>
      <c r="BN723" s="95">
        <v>0</v>
      </c>
      <c r="BO723" s="95">
        <v>0</v>
      </c>
      <c r="BP723" s="95">
        <v>34800</v>
      </c>
      <c r="BQ723" s="95">
        <v>0</v>
      </c>
      <c r="BR723" s="95">
        <v>0</v>
      </c>
      <c r="BS723" s="95">
        <v>20812.5</v>
      </c>
      <c r="BT723" s="95">
        <v>0</v>
      </c>
      <c r="BU723" s="95">
        <v>33000</v>
      </c>
      <c r="BV723" s="95">
        <v>0</v>
      </c>
      <c r="BW723" s="95">
        <v>0</v>
      </c>
      <c r="BX723" s="95">
        <v>0</v>
      </c>
      <c r="BY723" s="95">
        <v>5400</v>
      </c>
      <c r="BZ723" s="95">
        <v>132600</v>
      </c>
      <c r="CA723" s="95">
        <v>181125</v>
      </c>
      <c r="CB723" s="95">
        <v>633950</v>
      </c>
      <c r="CC723" s="95">
        <v>0</v>
      </c>
      <c r="CD723" s="95">
        <v>129420</v>
      </c>
      <c r="CE723" s="95">
        <v>95310</v>
      </c>
      <c r="CF723" s="95">
        <v>20190</v>
      </c>
      <c r="CG723" s="95">
        <v>178884</v>
      </c>
      <c r="CH723" s="95">
        <v>0</v>
      </c>
      <c r="CI723" s="95">
        <v>4260</v>
      </c>
      <c r="CJ723" s="95">
        <v>260630</v>
      </c>
      <c r="CK723" s="95">
        <v>0</v>
      </c>
      <c r="CL723" s="95">
        <v>0</v>
      </c>
      <c r="CM723" s="87" t="s">
        <v>2111</v>
      </c>
      <c r="CN723" s="87" t="s">
        <v>1503</v>
      </c>
      <c r="CO723" s="87" t="s">
        <v>1427</v>
      </c>
      <c r="CP723" s="87" t="s">
        <v>2256</v>
      </c>
      <c r="CQ723" s="87" t="s">
        <v>1426</v>
      </c>
      <c r="CR723" s="87" t="s">
        <v>2406</v>
      </c>
      <c r="CT723" s="87" t="s">
        <v>1432</v>
      </c>
      <c r="CV723" s="87" t="s">
        <v>2194</v>
      </c>
      <c r="CW723" s="87" t="s">
        <v>2443</v>
      </c>
      <c r="CX723" s="87" t="s">
        <v>2413</v>
      </c>
      <c r="CY723" s="87">
        <v>323</v>
      </c>
    </row>
    <row r="724" spans="1:103" ht="13.2" customHeight="1" x14ac:dyDescent="0.25">
      <c r="A724" s="93" t="s">
        <v>2112</v>
      </c>
      <c r="B724" s="94" t="s">
        <v>1486</v>
      </c>
      <c r="C724" s="95">
        <v>0</v>
      </c>
      <c r="D724" s="95">
        <v>0</v>
      </c>
      <c r="E724" s="95">
        <v>0</v>
      </c>
      <c r="F724" s="95">
        <v>411000</v>
      </c>
      <c r="G724" s="95">
        <v>0</v>
      </c>
      <c r="H724" s="95">
        <v>0</v>
      </c>
      <c r="I724" s="95">
        <v>586500</v>
      </c>
      <c r="J724" s="95">
        <v>747200</v>
      </c>
      <c r="K724" s="95">
        <v>393000</v>
      </c>
      <c r="L724" s="95">
        <v>0</v>
      </c>
      <c r="M724" s="95">
        <v>0</v>
      </c>
      <c r="N724" s="95">
        <v>229600</v>
      </c>
      <c r="O724" s="95">
        <v>0</v>
      </c>
      <c r="P724" s="95">
        <v>0</v>
      </c>
      <c r="Q724" s="95">
        <v>0</v>
      </c>
      <c r="R724" s="95">
        <v>0</v>
      </c>
      <c r="S724" s="95">
        <v>0</v>
      </c>
      <c r="T724" s="95">
        <v>0</v>
      </c>
      <c r="U724" s="95">
        <v>0</v>
      </c>
      <c r="V724" s="95">
        <v>0</v>
      </c>
      <c r="W724" s="95">
        <v>0</v>
      </c>
      <c r="X724" s="95">
        <v>0</v>
      </c>
      <c r="Y724" s="95">
        <v>80800</v>
      </c>
      <c r="Z724" s="95">
        <v>0</v>
      </c>
      <c r="AA724" s="95">
        <v>0</v>
      </c>
      <c r="AB724" s="95">
        <v>0</v>
      </c>
      <c r="AC724" s="95">
        <v>0</v>
      </c>
      <c r="AD724" s="95">
        <v>0</v>
      </c>
      <c r="AE724" s="95">
        <v>0</v>
      </c>
      <c r="AF724" s="95">
        <v>0</v>
      </c>
      <c r="AG724" s="95">
        <v>0</v>
      </c>
      <c r="AH724" s="95">
        <v>0</v>
      </c>
      <c r="AI724" s="95">
        <v>0</v>
      </c>
      <c r="AJ724" s="95">
        <v>0</v>
      </c>
      <c r="AK724" s="95">
        <v>0</v>
      </c>
      <c r="AL724" s="95">
        <v>440341</v>
      </c>
      <c r="AM724" s="95">
        <v>0</v>
      </c>
      <c r="AN724" s="95">
        <v>823127</v>
      </c>
      <c r="AO724" s="95">
        <v>831247</v>
      </c>
      <c r="AP724" s="95">
        <v>470000</v>
      </c>
      <c r="AQ724" s="95">
        <v>0</v>
      </c>
      <c r="AR724" s="95">
        <v>1672242.09</v>
      </c>
      <c r="AS724" s="95">
        <v>543222</v>
      </c>
      <c r="AT724" s="95">
        <v>0</v>
      </c>
      <c r="AU724" s="95">
        <v>849534</v>
      </c>
      <c r="AV724" s="95">
        <v>0</v>
      </c>
      <c r="AW724" s="95">
        <v>313036</v>
      </c>
      <c r="AX724" s="95">
        <v>0</v>
      </c>
      <c r="AY724" s="95">
        <v>400136</v>
      </c>
      <c r="AZ724" s="95">
        <v>427584</v>
      </c>
      <c r="BA724" s="95">
        <v>1619600</v>
      </c>
      <c r="BB724" s="95">
        <v>0</v>
      </c>
      <c r="BC724" s="95">
        <v>0</v>
      </c>
      <c r="BD724" s="95">
        <v>0</v>
      </c>
      <c r="BE724" s="95">
        <v>0</v>
      </c>
      <c r="BF724" s="95">
        <v>0</v>
      </c>
      <c r="BG724" s="95">
        <v>0</v>
      </c>
      <c r="BH724" s="95">
        <v>0</v>
      </c>
      <c r="BI724" s="95">
        <v>0</v>
      </c>
      <c r="BJ724" s="95">
        <v>0</v>
      </c>
      <c r="BK724" s="95">
        <v>244000</v>
      </c>
      <c r="BL724" s="95">
        <v>0</v>
      </c>
      <c r="BM724" s="95">
        <v>0</v>
      </c>
      <c r="BN724" s="95">
        <v>500700</v>
      </c>
      <c r="BO724" s="95">
        <v>856100</v>
      </c>
      <c r="BP724" s="95">
        <v>0</v>
      </c>
      <c r="BQ724" s="95">
        <v>107500</v>
      </c>
      <c r="BR724" s="121">
        <v>0</v>
      </c>
      <c r="BS724" s="95">
        <v>0</v>
      </c>
      <c r="BT724" s="95">
        <v>100000</v>
      </c>
      <c r="BU724" s="95">
        <v>1744099</v>
      </c>
      <c r="BV724" s="121">
        <v>0</v>
      </c>
      <c r="BW724" s="95">
        <v>0</v>
      </c>
      <c r="BX724" s="95">
        <v>0</v>
      </c>
      <c r="BY724" s="95">
        <v>0</v>
      </c>
      <c r="BZ724" s="95">
        <v>0</v>
      </c>
      <c r="CA724" s="95">
        <v>0</v>
      </c>
      <c r="CB724" s="95">
        <v>0</v>
      </c>
      <c r="CC724" s="95">
        <v>0</v>
      </c>
      <c r="CD724" s="95">
        <v>0</v>
      </c>
      <c r="CE724" s="95">
        <v>0</v>
      </c>
      <c r="CF724" s="121">
        <v>0</v>
      </c>
      <c r="CG724" s="95">
        <v>0</v>
      </c>
      <c r="CH724" s="95">
        <v>0</v>
      </c>
      <c r="CI724" s="95">
        <v>0</v>
      </c>
      <c r="CJ724" s="95">
        <v>0</v>
      </c>
      <c r="CK724" s="95">
        <v>0</v>
      </c>
      <c r="CL724" s="95">
        <v>0</v>
      </c>
      <c r="CM724" s="87" t="s">
        <v>2112</v>
      </c>
      <c r="CN724" s="87" t="s">
        <v>1486</v>
      </c>
      <c r="CO724" s="87" t="s">
        <v>1427</v>
      </c>
      <c r="CP724" s="87" t="s">
        <v>2256</v>
      </c>
      <c r="CQ724" s="87" t="s">
        <v>2358</v>
      </c>
      <c r="CR724" s="87" t="s">
        <v>2415</v>
      </c>
      <c r="CT724" s="87" t="s">
        <v>1432</v>
      </c>
      <c r="CW724" s="87" t="s">
        <v>2444</v>
      </c>
      <c r="CX724" s="87" t="s">
        <v>2413</v>
      </c>
      <c r="CY724" s="87">
        <v>324</v>
      </c>
    </row>
    <row r="725" spans="1:103" ht="13.2" customHeight="1" x14ac:dyDescent="0.25">
      <c r="A725" s="93" t="s">
        <v>2113</v>
      </c>
      <c r="B725" s="94" t="s">
        <v>1487</v>
      </c>
      <c r="C725" s="95">
        <v>0</v>
      </c>
      <c r="D725" s="95">
        <v>0</v>
      </c>
      <c r="E725" s="95">
        <v>0</v>
      </c>
      <c r="F725" s="95">
        <v>0</v>
      </c>
      <c r="G725" s="95">
        <v>0</v>
      </c>
      <c r="H725" s="95">
        <v>0</v>
      </c>
      <c r="I725" s="95">
        <v>0</v>
      </c>
      <c r="J725" s="95">
        <v>7900</v>
      </c>
      <c r="K725" s="95">
        <v>42300</v>
      </c>
      <c r="L725" s="95">
        <v>0</v>
      </c>
      <c r="M725" s="95">
        <v>0</v>
      </c>
      <c r="N725" s="95">
        <v>15800</v>
      </c>
      <c r="O725" s="95">
        <v>0</v>
      </c>
      <c r="P725" s="95">
        <v>0</v>
      </c>
      <c r="Q725" s="95">
        <v>0</v>
      </c>
      <c r="R725" s="95">
        <v>0</v>
      </c>
      <c r="S725" s="95">
        <v>0</v>
      </c>
      <c r="T725" s="95">
        <v>0</v>
      </c>
      <c r="U725" s="95">
        <v>0</v>
      </c>
      <c r="V725" s="95">
        <v>0</v>
      </c>
      <c r="W725" s="95">
        <v>0</v>
      </c>
      <c r="X725" s="95">
        <v>0</v>
      </c>
      <c r="Y725" s="95">
        <v>0</v>
      </c>
      <c r="Z725" s="95">
        <v>0</v>
      </c>
      <c r="AA725" s="95">
        <v>0</v>
      </c>
      <c r="AB725" s="95">
        <v>0</v>
      </c>
      <c r="AC725" s="95">
        <v>0</v>
      </c>
      <c r="AD725" s="95">
        <v>0</v>
      </c>
      <c r="AE725" s="95">
        <v>0</v>
      </c>
      <c r="AF725" s="95">
        <v>0</v>
      </c>
      <c r="AG725" s="95">
        <v>0</v>
      </c>
      <c r="AH725" s="95">
        <v>0</v>
      </c>
      <c r="AI725" s="95">
        <v>0</v>
      </c>
      <c r="AJ725" s="95">
        <v>0</v>
      </c>
      <c r="AK725" s="95">
        <v>0</v>
      </c>
      <c r="AL725" s="95">
        <v>0</v>
      </c>
      <c r="AM725" s="95">
        <v>0</v>
      </c>
      <c r="AN725" s="95">
        <v>0</v>
      </c>
      <c r="AO725" s="95">
        <v>0</v>
      </c>
      <c r="AP725" s="95">
        <v>0</v>
      </c>
      <c r="AQ725" s="95">
        <v>0</v>
      </c>
      <c r="AR725" s="95">
        <v>0</v>
      </c>
      <c r="AS725" s="95">
        <v>0</v>
      </c>
      <c r="AT725" s="95">
        <v>0</v>
      </c>
      <c r="AU725" s="95">
        <v>0</v>
      </c>
      <c r="AV725" s="95">
        <v>0</v>
      </c>
      <c r="AW725" s="95">
        <v>0</v>
      </c>
      <c r="AX725" s="95">
        <v>0</v>
      </c>
      <c r="AY725" s="95">
        <v>0</v>
      </c>
      <c r="AZ725" s="95">
        <v>0</v>
      </c>
      <c r="BA725" s="95">
        <v>0</v>
      </c>
      <c r="BB725" s="95">
        <v>0</v>
      </c>
      <c r="BC725" s="95">
        <v>0</v>
      </c>
      <c r="BD725" s="95">
        <v>0</v>
      </c>
      <c r="BE725" s="95">
        <v>0</v>
      </c>
      <c r="BF725" s="95">
        <v>0</v>
      </c>
      <c r="BG725" s="95">
        <v>0</v>
      </c>
      <c r="BH725" s="95">
        <v>0</v>
      </c>
      <c r="BI725" s="95">
        <v>0</v>
      </c>
      <c r="BJ725" s="95">
        <v>0</v>
      </c>
      <c r="BK725" s="95">
        <v>0</v>
      </c>
      <c r="BL725" s="95">
        <v>0</v>
      </c>
      <c r="BM725" s="95">
        <v>0</v>
      </c>
      <c r="BN725" s="95">
        <v>0</v>
      </c>
      <c r="BO725" s="95">
        <v>0</v>
      </c>
      <c r="BP725" s="95">
        <v>0</v>
      </c>
      <c r="BQ725" s="95">
        <v>0</v>
      </c>
      <c r="BR725" s="95">
        <v>0</v>
      </c>
      <c r="BS725" s="95">
        <v>0</v>
      </c>
      <c r="BT725" s="95">
        <v>0</v>
      </c>
      <c r="BU725" s="95">
        <v>0</v>
      </c>
      <c r="BV725" s="95">
        <v>0</v>
      </c>
      <c r="BW725" s="95">
        <v>0</v>
      </c>
      <c r="BX725" s="95">
        <v>0</v>
      </c>
      <c r="BY725" s="95">
        <v>0</v>
      </c>
      <c r="BZ725" s="95">
        <v>0</v>
      </c>
      <c r="CA725" s="95">
        <v>0</v>
      </c>
      <c r="CB725" s="95">
        <v>0</v>
      </c>
      <c r="CC725" s="95">
        <v>0</v>
      </c>
      <c r="CD725" s="95">
        <v>0</v>
      </c>
      <c r="CE725" s="95">
        <v>0</v>
      </c>
      <c r="CF725" s="95">
        <v>0</v>
      </c>
      <c r="CG725" s="95">
        <v>0</v>
      </c>
      <c r="CH725" s="95">
        <v>0</v>
      </c>
      <c r="CI725" s="95">
        <v>0</v>
      </c>
      <c r="CJ725" s="95">
        <v>0</v>
      </c>
      <c r="CK725" s="95">
        <v>0</v>
      </c>
      <c r="CL725" s="95">
        <v>0</v>
      </c>
      <c r="CM725" s="87" t="s">
        <v>2113</v>
      </c>
      <c r="CN725" s="87" t="s">
        <v>1487</v>
      </c>
      <c r="CO725" s="87" t="s">
        <v>1427</v>
      </c>
      <c r="CP725" s="87" t="s">
        <v>2256</v>
      </c>
      <c r="CQ725" s="87" t="s">
        <v>2358</v>
      </c>
      <c r="CR725" s="87" t="s">
        <v>2415</v>
      </c>
      <c r="CT725" s="87" t="s">
        <v>1432</v>
      </c>
      <c r="CW725" s="87" t="s">
        <v>2445</v>
      </c>
      <c r="CX725" s="87" t="s">
        <v>2413</v>
      </c>
      <c r="CY725" s="87">
        <v>325</v>
      </c>
    </row>
    <row r="726" spans="1:103" ht="13.2" customHeight="1" x14ac:dyDescent="0.25">
      <c r="A726" s="93" t="s">
        <v>2114</v>
      </c>
      <c r="B726" s="94" t="s">
        <v>1248</v>
      </c>
      <c r="C726" s="95">
        <v>0</v>
      </c>
      <c r="D726" s="95">
        <v>1029700</v>
      </c>
      <c r="E726" s="95">
        <v>814800</v>
      </c>
      <c r="F726" s="95">
        <v>807700</v>
      </c>
      <c r="G726" s="95">
        <v>536100</v>
      </c>
      <c r="H726" s="95">
        <v>1848400</v>
      </c>
      <c r="I726" s="95">
        <v>1091400</v>
      </c>
      <c r="J726" s="95">
        <v>2290600</v>
      </c>
      <c r="K726" s="95">
        <v>820600</v>
      </c>
      <c r="L726" s="95">
        <v>1469400</v>
      </c>
      <c r="M726" s="95">
        <v>2649700</v>
      </c>
      <c r="N726" s="95">
        <v>465000</v>
      </c>
      <c r="O726" s="95">
        <v>5038200</v>
      </c>
      <c r="P726" s="95">
        <v>807600</v>
      </c>
      <c r="Q726" s="95">
        <v>1599000</v>
      </c>
      <c r="R726" s="95">
        <v>2517400</v>
      </c>
      <c r="S726" s="95">
        <v>973100</v>
      </c>
      <c r="T726" s="95">
        <v>1561400</v>
      </c>
      <c r="U726" s="95">
        <v>1340200</v>
      </c>
      <c r="V726" s="95">
        <v>921400</v>
      </c>
      <c r="W726" s="95">
        <v>0</v>
      </c>
      <c r="X726" s="95">
        <v>965100</v>
      </c>
      <c r="Y726" s="95">
        <v>1666800</v>
      </c>
      <c r="Z726" s="95">
        <v>1560800</v>
      </c>
      <c r="AA726" s="95">
        <v>1132000</v>
      </c>
      <c r="AB726" s="95">
        <v>893500</v>
      </c>
      <c r="AC726" s="95">
        <v>1011900</v>
      </c>
      <c r="AD726" s="95">
        <v>3790800</v>
      </c>
      <c r="AE726" s="95">
        <v>1095900</v>
      </c>
      <c r="AF726" s="95">
        <v>1660100</v>
      </c>
      <c r="AG726" s="95">
        <v>1677600</v>
      </c>
      <c r="AH726" s="95">
        <v>3537700</v>
      </c>
      <c r="AI726" s="95">
        <v>949500</v>
      </c>
      <c r="AJ726" s="95">
        <v>871300</v>
      </c>
      <c r="AK726" s="95">
        <v>0</v>
      </c>
      <c r="AL726" s="95">
        <v>792359</v>
      </c>
      <c r="AM726" s="95">
        <v>190000</v>
      </c>
      <c r="AN726" s="95">
        <v>2837973</v>
      </c>
      <c r="AO726" s="95">
        <v>2217753</v>
      </c>
      <c r="AP726" s="95">
        <v>1398100</v>
      </c>
      <c r="AQ726" s="95">
        <v>1002300</v>
      </c>
      <c r="AR726" s="95">
        <v>4075700</v>
      </c>
      <c r="AS726" s="95">
        <v>303800</v>
      </c>
      <c r="AT726" s="95">
        <v>1928700</v>
      </c>
      <c r="AU726" s="95">
        <v>1181566</v>
      </c>
      <c r="AV726" s="95">
        <v>1315900</v>
      </c>
      <c r="AW726" s="95">
        <v>625800</v>
      </c>
      <c r="AX726" s="95">
        <v>1551100</v>
      </c>
      <c r="AY726" s="95">
        <v>934164</v>
      </c>
      <c r="AZ726" s="95">
        <v>769916</v>
      </c>
      <c r="BA726" s="95">
        <v>2926300</v>
      </c>
      <c r="BB726" s="95">
        <v>1143200</v>
      </c>
      <c r="BC726" s="95">
        <v>0</v>
      </c>
      <c r="BD726" s="95">
        <v>1073900</v>
      </c>
      <c r="BE726" s="95">
        <v>1282800</v>
      </c>
      <c r="BF726" s="95">
        <v>1991600</v>
      </c>
      <c r="BG726" s="95">
        <v>5458700</v>
      </c>
      <c r="BH726" s="95">
        <v>989100</v>
      </c>
      <c r="BI726" s="95">
        <v>774000</v>
      </c>
      <c r="BJ726" s="95">
        <v>82200</v>
      </c>
      <c r="BK726" s="95">
        <v>339400</v>
      </c>
      <c r="BL726" s="95">
        <v>0</v>
      </c>
      <c r="BM726" s="95">
        <v>2351300</v>
      </c>
      <c r="BN726" s="95">
        <v>1042400</v>
      </c>
      <c r="BO726" s="95">
        <v>1897200</v>
      </c>
      <c r="BP726" s="95">
        <v>2400900</v>
      </c>
      <c r="BQ726" s="95">
        <v>880500</v>
      </c>
      <c r="BR726" s="95">
        <v>0</v>
      </c>
      <c r="BS726" s="95">
        <v>1444600</v>
      </c>
      <c r="BT726" s="95">
        <v>1924200</v>
      </c>
      <c r="BU726" s="95">
        <v>4906800</v>
      </c>
      <c r="BV726" s="95">
        <v>367600</v>
      </c>
      <c r="BW726" s="95">
        <v>1360700</v>
      </c>
      <c r="BX726" s="95">
        <v>3238500</v>
      </c>
      <c r="BY726" s="95">
        <v>944100</v>
      </c>
      <c r="BZ726" s="95">
        <v>978900</v>
      </c>
      <c r="CA726" s="95">
        <v>1092000</v>
      </c>
      <c r="CB726" s="95">
        <v>391200</v>
      </c>
      <c r="CC726" s="95">
        <v>3458800</v>
      </c>
      <c r="CD726" s="95">
        <v>2425800</v>
      </c>
      <c r="CE726" s="95">
        <v>2952900</v>
      </c>
      <c r="CF726" s="95">
        <v>1082200</v>
      </c>
      <c r="CG726" s="95">
        <v>1095400</v>
      </c>
      <c r="CH726" s="95">
        <v>1486200</v>
      </c>
      <c r="CI726" s="95">
        <v>1112900</v>
      </c>
      <c r="CJ726" s="95">
        <v>3276600</v>
      </c>
      <c r="CK726" s="95">
        <v>746200</v>
      </c>
      <c r="CL726" s="95">
        <v>786000</v>
      </c>
      <c r="CM726" s="87" t="s">
        <v>2114</v>
      </c>
      <c r="CN726" s="87" t="s">
        <v>1248</v>
      </c>
      <c r="CO726" s="87" t="s">
        <v>1427</v>
      </c>
      <c r="CP726" s="87" t="s">
        <v>2256</v>
      </c>
      <c r="CQ726" s="87" t="s">
        <v>2358</v>
      </c>
      <c r="CR726" s="87" t="s">
        <v>2415</v>
      </c>
      <c r="CT726" s="87" t="s">
        <v>1432</v>
      </c>
      <c r="CV726" s="87" t="s">
        <v>2194</v>
      </c>
      <c r="CW726" s="87" t="s">
        <v>2446</v>
      </c>
      <c r="CX726" s="87" t="s">
        <v>2413</v>
      </c>
      <c r="CY726" s="87">
        <v>326</v>
      </c>
    </row>
    <row r="727" spans="1:103" ht="13.2" customHeight="1" x14ac:dyDescent="0.25">
      <c r="A727" s="93" t="s">
        <v>2115</v>
      </c>
      <c r="B727" s="94" t="s">
        <v>1249</v>
      </c>
      <c r="C727" s="95">
        <v>0</v>
      </c>
      <c r="D727" s="95">
        <v>141000</v>
      </c>
      <c r="E727" s="95">
        <v>353100</v>
      </c>
      <c r="F727" s="95">
        <v>23200</v>
      </c>
      <c r="G727" s="95">
        <v>56800</v>
      </c>
      <c r="H727" s="95">
        <v>309900</v>
      </c>
      <c r="I727" s="95">
        <v>59800</v>
      </c>
      <c r="J727" s="95">
        <v>0</v>
      </c>
      <c r="K727" s="95">
        <v>82000</v>
      </c>
      <c r="L727" s="95">
        <v>123200</v>
      </c>
      <c r="M727" s="95">
        <v>75129.070000000007</v>
      </c>
      <c r="N727" s="95">
        <v>31600</v>
      </c>
      <c r="O727" s="95">
        <v>124200</v>
      </c>
      <c r="P727" s="95">
        <v>401100</v>
      </c>
      <c r="Q727" s="95">
        <v>0</v>
      </c>
      <c r="R727" s="95">
        <v>967623.3</v>
      </c>
      <c r="S727" s="95">
        <v>0</v>
      </c>
      <c r="T727" s="95">
        <v>0</v>
      </c>
      <c r="U727" s="95">
        <v>0</v>
      </c>
      <c r="V727" s="95">
        <v>0</v>
      </c>
      <c r="W727" s="95">
        <v>0</v>
      </c>
      <c r="X727" s="95">
        <v>222000</v>
      </c>
      <c r="Y727" s="95">
        <v>407200</v>
      </c>
      <c r="Z727" s="95">
        <v>406500</v>
      </c>
      <c r="AA727" s="95">
        <v>293400</v>
      </c>
      <c r="AB727" s="95">
        <v>227200</v>
      </c>
      <c r="AC727" s="95">
        <v>236400</v>
      </c>
      <c r="AD727" s="95">
        <v>0</v>
      </c>
      <c r="AE727" s="95">
        <v>225500</v>
      </c>
      <c r="AF727" s="95">
        <v>318300</v>
      </c>
      <c r="AG727" s="95">
        <v>361200</v>
      </c>
      <c r="AH727" s="95">
        <v>84300</v>
      </c>
      <c r="AI727" s="95">
        <v>297000</v>
      </c>
      <c r="AJ727" s="95">
        <v>147400</v>
      </c>
      <c r="AK727" s="95">
        <v>0</v>
      </c>
      <c r="AL727" s="95">
        <v>338900</v>
      </c>
      <c r="AM727" s="95">
        <v>33300</v>
      </c>
      <c r="AN727" s="95">
        <v>0</v>
      </c>
      <c r="AO727" s="95">
        <v>0</v>
      </c>
      <c r="AP727" s="95">
        <v>53000</v>
      </c>
      <c r="AQ727" s="95">
        <v>65100</v>
      </c>
      <c r="AR727" s="95">
        <v>0</v>
      </c>
      <c r="AS727" s="95">
        <v>153600</v>
      </c>
      <c r="AT727" s="95">
        <v>391200</v>
      </c>
      <c r="AU727" s="95">
        <v>155400</v>
      </c>
      <c r="AV727" s="95">
        <v>190500</v>
      </c>
      <c r="AW727" s="95">
        <v>102000</v>
      </c>
      <c r="AX727" s="95">
        <v>0</v>
      </c>
      <c r="AY727" s="95">
        <v>166500</v>
      </c>
      <c r="AZ727" s="95">
        <v>0</v>
      </c>
      <c r="BA727" s="95">
        <v>175700</v>
      </c>
      <c r="BB727" s="95">
        <v>71100</v>
      </c>
      <c r="BC727" s="95">
        <v>0</v>
      </c>
      <c r="BD727" s="95">
        <v>0</v>
      </c>
      <c r="BE727" s="95">
        <v>86700</v>
      </c>
      <c r="BF727" s="95">
        <v>0</v>
      </c>
      <c r="BG727" s="95">
        <v>0</v>
      </c>
      <c r="BH727" s="95">
        <v>186500</v>
      </c>
      <c r="BI727" s="95">
        <v>0</v>
      </c>
      <c r="BJ727" s="95">
        <v>216300</v>
      </c>
      <c r="BK727" s="95">
        <v>0</v>
      </c>
      <c r="BL727" s="95">
        <v>0</v>
      </c>
      <c r="BM727" s="95">
        <v>65800</v>
      </c>
      <c r="BN727" s="95">
        <v>138700</v>
      </c>
      <c r="BO727" s="95">
        <v>350900</v>
      </c>
      <c r="BP727" s="95">
        <v>171000</v>
      </c>
      <c r="BQ727" s="95">
        <v>205200</v>
      </c>
      <c r="BR727" s="95">
        <v>0</v>
      </c>
      <c r="BS727" s="95">
        <v>329300</v>
      </c>
      <c r="BT727" s="95">
        <v>0</v>
      </c>
      <c r="BU727" s="95">
        <v>829500</v>
      </c>
      <c r="BV727" s="95">
        <v>99000</v>
      </c>
      <c r="BW727" s="121">
        <v>302000</v>
      </c>
      <c r="BX727" s="95">
        <v>730200</v>
      </c>
      <c r="BY727" s="121">
        <v>250200</v>
      </c>
      <c r="BZ727" s="95">
        <v>241200</v>
      </c>
      <c r="CA727" s="95">
        <v>255300</v>
      </c>
      <c r="CB727" s="95">
        <v>0</v>
      </c>
      <c r="CC727" s="95">
        <v>430700</v>
      </c>
      <c r="CD727" s="95">
        <v>424700</v>
      </c>
      <c r="CE727" s="95">
        <v>516900</v>
      </c>
      <c r="CF727" s="95">
        <v>157900</v>
      </c>
      <c r="CG727" s="95">
        <v>204200</v>
      </c>
      <c r="CH727" s="95">
        <v>177800</v>
      </c>
      <c r="CI727" s="95">
        <v>198600</v>
      </c>
      <c r="CJ727" s="95">
        <v>702500</v>
      </c>
      <c r="CK727" s="121">
        <v>120400</v>
      </c>
      <c r="CL727" s="95">
        <v>138600</v>
      </c>
      <c r="CM727" s="87" t="s">
        <v>2115</v>
      </c>
      <c r="CN727" s="87" t="s">
        <v>1249</v>
      </c>
      <c r="CO727" s="87" t="s">
        <v>1427</v>
      </c>
      <c r="CP727" s="87" t="s">
        <v>2256</v>
      </c>
      <c r="CQ727" s="87" t="s">
        <v>2358</v>
      </c>
      <c r="CR727" s="87" t="s">
        <v>2415</v>
      </c>
      <c r="CT727" s="87" t="s">
        <v>1432</v>
      </c>
      <c r="CV727" s="87" t="s">
        <v>2194</v>
      </c>
      <c r="CW727" s="87" t="s">
        <v>2447</v>
      </c>
      <c r="CX727" s="87" t="s">
        <v>2413</v>
      </c>
      <c r="CY727" s="87">
        <v>327</v>
      </c>
    </row>
    <row r="728" spans="1:103" ht="13.2" customHeight="1" x14ac:dyDescent="0.25">
      <c r="A728" s="93" t="s">
        <v>2116</v>
      </c>
      <c r="B728" s="94" t="s">
        <v>1244</v>
      </c>
      <c r="C728" s="95">
        <v>0</v>
      </c>
      <c r="D728" s="95">
        <v>0</v>
      </c>
      <c r="E728" s="95">
        <v>0</v>
      </c>
      <c r="F728" s="95">
        <v>0</v>
      </c>
      <c r="G728" s="95">
        <v>0</v>
      </c>
      <c r="H728" s="95">
        <v>0</v>
      </c>
      <c r="I728" s="95">
        <v>0</v>
      </c>
      <c r="J728" s="95">
        <v>0</v>
      </c>
      <c r="K728" s="95">
        <v>0</v>
      </c>
      <c r="L728" s="95">
        <v>0</v>
      </c>
      <c r="M728" s="95">
        <v>0</v>
      </c>
      <c r="N728" s="95">
        <v>0</v>
      </c>
      <c r="O728" s="95">
        <v>0</v>
      </c>
      <c r="P728" s="95">
        <v>0</v>
      </c>
      <c r="Q728" s="95">
        <v>0</v>
      </c>
      <c r="R728" s="95">
        <v>0</v>
      </c>
      <c r="S728" s="95">
        <v>0</v>
      </c>
      <c r="T728" s="95">
        <v>0</v>
      </c>
      <c r="U728" s="95">
        <v>0</v>
      </c>
      <c r="V728" s="95">
        <v>0</v>
      </c>
      <c r="W728" s="95">
        <v>0</v>
      </c>
      <c r="X728" s="95">
        <v>0</v>
      </c>
      <c r="Y728" s="95">
        <v>0</v>
      </c>
      <c r="Z728" s="95">
        <v>0</v>
      </c>
      <c r="AA728" s="95">
        <v>0</v>
      </c>
      <c r="AB728" s="95">
        <v>0</v>
      </c>
      <c r="AC728" s="95">
        <v>0</v>
      </c>
      <c r="AD728" s="95">
        <v>0</v>
      </c>
      <c r="AE728" s="95">
        <v>0</v>
      </c>
      <c r="AF728" s="95">
        <v>0</v>
      </c>
      <c r="AG728" s="95">
        <v>0</v>
      </c>
      <c r="AH728" s="95">
        <v>0</v>
      </c>
      <c r="AI728" s="95">
        <v>0</v>
      </c>
      <c r="AJ728" s="95">
        <v>0</v>
      </c>
      <c r="AK728" s="95">
        <v>0</v>
      </c>
      <c r="AL728" s="95">
        <v>0</v>
      </c>
      <c r="AM728" s="95">
        <v>0</v>
      </c>
      <c r="AN728" s="95">
        <v>0</v>
      </c>
      <c r="AO728" s="95">
        <v>0</v>
      </c>
      <c r="AP728" s="95">
        <v>0</v>
      </c>
      <c r="AQ728" s="95">
        <v>0</v>
      </c>
      <c r="AR728" s="95">
        <v>0</v>
      </c>
      <c r="AS728" s="95">
        <v>0</v>
      </c>
      <c r="AT728" s="95">
        <v>0</v>
      </c>
      <c r="AU728" s="95">
        <v>0</v>
      </c>
      <c r="AV728" s="95">
        <v>0</v>
      </c>
      <c r="AW728" s="95">
        <v>0</v>
      </c>
      <c r="AX728" s="95">
        <v>0</v>
      </c>
      <c r="AY728" s="95">
        <v>0</v>
      </c>
      <c r="AZ728" s="95">
        <v>0</v>
      </c>
      <c r="BA728" s="95">
        <v>0</v>
      </c>
      <c r="BB728" s="95">
        <v>0</v>
      </c>
      <c r="BC728" s="95">
        <v>0</v>
      </c>
      <c r="BD728" s="95">
        <v>0</v>
      </c>
      <c r="BE728" s="95">
        <v>0</v>
      </c>
      <c r="BF728" s="95">
        <v>0</v>
      </c>
      <c r="BG728" s="95">
        <v>0</v>
      </c>
      <c r="BH728" s="95">
        <v>0</v>
      </c>
      <c r="BI728" s="95">
        <v>0</v>
      </c>
      <c r="BJ728" s="95">
        <v>0</v>
      </c>
      <c r="BK728" s="95">
        <v>0</v>
      </c>
      <c r="BL728" s="95">
        <v>0</v>
      </c>
      <c r="BM728" s="95">
        <v>0</v>
      </c>
      <c r="BN728" s="95">
        <v>0</v>
      </c>
      <c r="BO728" s="95">
        <v>0</v>
      </c>
      <c r="BP728" s="95">
        <v>0</v>
      </c>
      <c r="BQ728" s="95">
        <v>0</v>
      </c>
      <c r="BR728" s="121">
        <v>0</v>
      </c>
      <c r="BS728" s="95">
        <v>0</v>
      </c>
      <c r="BT728" s="121">
        <v>0</v>
      </c>
      <c r="BU728" s="95">
        <v>0</v>
      </c>
      <c r="BV728" s="95">
        <v>0</v>
      </c>
      <c r="BW728" s="121">
        <v>0</v>
      </c>
      <c r="BX728" s="121">
        <v>0</v>
      </c>
      <c r="BY728" s="95">
        <v>0</v>
      </c>
      <c r="BZ728" s="121">
        <v>0</v>
      </c>
      <c r="CA728" s="121">
        <v>0</v>
      </c>
      <c r="CB728" s="121">
        <v>0</v>
      </c>
      <c r="CC728" s="121">
        <v>0</v>
      </c>
      <c r="CD728" s="121">
        <v>0</v>
      </c>
      <c r="CE728" s="121">
        <v>0</v>
      </c>
      <c r="CF728" s="121">
        <v>0</v>
      </c>
      <c r="CG728" s="121">
        <v>0</v>
      </c>
      <c r="CH728" s="121">
        <v>0</v>
      </c>
      <c r="CI728" s="95">
        <v>0</v>
      </c>
      <c r="CJ728" s="121">
        <v>0</v>
      </c>
      <c r="CK728" s="95">
        <v>0</v>
      </c>
      <c r="CL728" s="121">
        <v>0</v>
      </c>
      <c r="CM728" s="87" t="s">
        <v>2116</v>
      </c>
      <c r="CN728" s="87" t="s">
        <v>1244</v>
      </c>
      <c r="CO728" s="87" t="s">
        <v>1427</v>
      </c>
      <c r="CP728" s="87" t="s">
        <v>2256</v>
      </c>
      <c r="CQ728" s="87" t="s">
        <v>1435</v>
      </c>
      <c r="CR728" s="87" t="s">
        <v>2448</v>
      </c>
      <c r="CT728" s="87" t="s">
        <v>1432</v>
      </c>
      <c r="CW728" s="87" t="s">
        <v>2449</v>
      </c>
      <c r="CX728" s="87" t="s">
        <v>2413</v>
      </c>
      <c r="CY728" s="87">
        <v>328</v>
      </c>
    </row>
    <row r="729" spans="1:103" ht="13.2" customHeight="1" x14ac:dyDescent="0.25">
      <c r="A729" s="93" t="s">
        <v>2117</v>
      </c>
      <c r="B729" s="94" t="s">
        <v>1245</v>
      </c>
      <c r="C729" s="95">
        <v>0</v>
      </c>
      <c r="D729" s="95">
        <v>0</v>
      </c>
      <c r="E729" s="95">
        <v>0</v>
      </c>
      <c r="F729" s="95">
        <v>0</v>
      </c>
      <c r="G729" s="95">
        <v>0</v>
      </c>
      <c r="H729" s="95">
        <v>0</v>
      </c>
      <c r="I729" s="95">
        <v>0</v>
      </c>
      <c r="J729" s="95">
        <v>0</v>
      </c>
      <c r="K729" s="95">
        <v>0</v>
      </c>
      <c r="L729" s="95">
        <v>0</v>
      </c>
      <c r="M729" s="95">
        <v>0</v>
      </c>
      <c r="N729" s="95">
        <v>0</v>
      </c>
      <c r="O729" s="95">
        <v>0</v>
      </c>
      <c r="P729" s="95">
        <v>0</v>
      </c>
      <c r="Q729" s="95">
        <v>0</v>
      </c>
      <c r="R729" s="95">
        <v>0</v>
      </c>
      <c r="S729" s="95">
        <v>0</v>
      </c>
      <c r="T729" s="95">
        <v>0</v>
      </c>
      <c r="U729" s="95">
        <v>0</v>
      </c>
      <c r="V729" s="95">
        <v>0</v>
      </c>
      <c r="W729" s="95">
        <v>0</v>
      </c>
      <c r="X729" s="95">
        <v>0</v>
      </c>
      <c r="Y729" s="95">
        <v>0</v>
      </c>
      <c r="Z729" s="95">
        <v>0</v>
      </c>
      <c r="AA729" s="95">
        <v>0</v>
      </c>
      <c r="AB729" s="95">
        <v>0</v>
      </c>
      <c r="AC729" s="95">
        <v>0</v>
      </c>
      <c r="AD729" s="95">
        <v>0</v>
      </c>
      <c r="AE729" s="95">
        <v>0</v>
      </c>
      <c r="AF729" s="95">
        <v>0</v>
      </c>
      <c r="AG729" s="95">
        <v>0</v>
      </c>
      <c r="AH729" s="95">
        <v>0</v>
      </c>
      <c r="AI729" s="95">
        <v>0</v>
      </c>
      <c r="AJ729" s="95">
        <v>0</v>
      </c>
      <c r="AK729" s="95">
        <v>0</v>
      </c>
      <c r="AL729" s="95">
        <v>0</v>
      </c>
      <c r="AM729" s="95">
        <v>0</v>
      </c>
      <c r="AN729" s="95">
        <v>0</v>
      </c>
      <c r="AO729" s="95">
        <v>0</v>
      </c>
      <c r="AP729" s="95">
        <v>0</v>
      </c>
      <c r="AQ729" s="95">
        <v>0</v>
      </c>
      <c r="AR729" s="95">
        <v>0</v>
      </c>
      <c r="AS729" s="95">
        <v>0</v>
      </c>
      <c r="AT729" s="95">
        <v>0</v>
      </c>
      <c r="AU729" s="95">
        <v>0</v>
      </c>
      <c r="AV729" s="95">
        <v>0</v>
      </c>
      <c r="AW729" s="95">
        <v>0</v>
      </c>
      <c r="AX729" s="95">
        <v>0</v>
      </c>
      <c r="AY729" s="95">
        <v>0</v>
      </c>
      <c r="AZ729" s="95">
        <v>0</v>
      </c>
      <c r="BA729" s="95">
        <v>0</v>
      </c>
      <c r="BB729" s="95">
        <v>0</v>
      </c>
      <c r="BC729" s="95">
        <v>0</v>
      </c>
      <c r="BD729" s="95">
        <v>0</v>
      </c>
      <c r="BE729" s="95">
        <v>0</v>
      </c>
      <c r="BF729" s="95">
        <v>0</v>
      </c>
      <c r="BG729" s="95">
        <v>0</v>
      </c>
      <c r="BH729" s="95">
        <v>0</v>
      </c>
      <c r="BI729" s="95">
        <v>0</v>
      </c>
      <c r="BJ729" s="95">
        <v>0</v>
      </c>
      <c r="BK729" s="95">
        <v>0</v>
      </c>
      <c r="BL729" s="95">
        <v>0</v>
      </c>
      <c r="BM729" s="95">
        <v>0</v>
      </c>
      <c r="BN729" s="95">
        <v>0</v>
      </c>
      <c r="BO729" s="95">
        <v>0</v>
      </c>
      <c r="BP729" s="95">
        <v>0</v>
      </c>
      <c r="BQ729" s="95">
        <v>0</v>
      </c>
      <c r="BR729" s="121">
        <v>0</v>
      </c>
      <c r="BS729" s="121">
        <v>0</v>
      </c>
      <c r="BT729" s="121">
        <v>0</v>
      </c>
      <c r="BU729" s="95">
        <v>0</v>
      </c>
      <c r="BV729" s="95">
        <v>0</v>
      </c>
      <c r="BW729" s="95">
        <v>0</v>
      </c>
      <c r="BX729" s="121">
        <v>0</v>
      </c>
      <c r="BY729" s="95">
        <v>0</v>
      </c>
      <c r="BZ729" s="121">
        <v>0</v>
      </c>
      <c r="CA729" s="121">
        <v>0</v>
      </c>
      <c r="CB729" s="121">
        <v>0</v>
      </c>
      <c r="CC729" s="95">
        <v>0</v>
      </c>
      <c r="CD729" s="95">
        <v>0</v>
      </c>
      <c r="CE729" s="121">
        <v>0</v>
      </c>
      <c r="CF729" s="121">
        <v>0</v>
      </c>
      <c r="CG729" s="121">
        <v>0</v>
      </c>
      <c r="CH729" s="121">
        <v>0</v>
      </c>
      <c r="CI729" s="95">
        <v>0</v>
      </c>
      <c r="CJ729" s="121">
        <v>0</v>
      </c>
      <c r="CK729" s="95">
        <v>0</v>
      </c>
      <c r="CL729" s="121">
        <v>0</v>
      </c>
      <c r="CM729" s="87" t="s">
        <v>2117</v>
      </c>
      <c r="CN729" s="87" t="s">
        <v>1245</v>
      </c>
      <c r="CO729" s="87" t="s">
        <v>1427</v>
      </c>
      <c r="CP729" s="87" t="s">
        <v>2256</v>
      </c>
      <c r="CQ729" s="87" t="s">
        <v>1435</v>
      </c>
      <c r="CR729" s="87" t="s">
        <v>2448</v>
      </c>
      <c r="CT729" s="87" t="s">
        <v>1432</v>
      </c>
      <c r="CW729" s="87" t="s">
        <v>2450</v>
      </c>
      <c r="CX729" s="87" t="s">
        <v>2413</v>
      </c>
      <c r="CY729" s="87">
        <v>329</v>
      </c>
    </row>
    <row r="730" spans="1:103" ht="13.2" customHeight="1" x14ac:dyDescent="0.25">
      <c r="A730" s="93" t="s">
        <v>2118</v>
      </c>
      <c r="B730" s="94" t="s">
        <v>1246</v>
      </c>
      <c r="C730" s="95">
        <v>4659952.4400000004</v>
      </c>
      <c r="D730" s="95">
        <v>0</v>
      </c>
      <c r="E730" s="95">
        <v>0</v>
      </c>
      <c r="F730" s="95">
        <v>0</v>
      </c>
      <c r="G730" s="95">
        <v>0</v>
      </c>
      <c r="H730" s="95">
        <v>0</v>
      </c>
      <c r="I730" s="95">
        <v>0</v>
      </c>
      <c r="J730" s="95">
        <v>0</v>
      </c>
      <c r="K730" s="95">
        <v>0</v>
      </c>
      <c r="L730" s="95">
        <v>0</v>
      </c>
      <c r="M730" s="95">
        <v>0</v>
      </c>
      <c r="N730" s="95">
        <v>0</v>
      </c>
      <c r="O730" s="95">
        <v>57443.3</v>
      </c>
      <c r="P730" s="95">
        <v>162300</v>
      </c>
      <c r="Q730" s="95">
        <v>27200</v>
      </c>
      <c r="R730" s="95">
        <v>0</v>
      </c>
      <c r="S730" s="95">
        <v>0</v>
      </c>
      <c r="T730" s="95">
        <v>0</v>
      </c>
      <c r="U730" s="95">
        <v>0</v>
      </c>
      <c r="V730" s="95">
        <v>0</v>
      </c>
      <c r="W730" s="95">
        <v>6964586.79</v>
      </c>
      <c r="X730" s="95">
        <v>0</v>
      </c>
      <c r="Y730" s="95">
        <v>0</v>
      </c>
      <c r="Z730" s="95">
        <v>0</v>
      </c>
      <c r="AA730" s="95">
        <v>0</v>
      </c>
      <c r="AB730" s="95">
        <v>0</v>
      </c>
      <c r="AC730" s="95">
        <v>0</v>
      </c>
      <c r="AD730" s="95">
        <v>0</v>
      </c>
      <c r="AE730" s="95">
        <v>0</v>
      </c>
      <c r="AF730" s="95">
        <v>0</v>
      </c>
      <c r="AG730" s="95">
        <v>0</v>
      </c>
      <c r="AH730" s="95">
        <v>0</v>
      </c>
      <c r="AI730" s="95">
        <v>0</v>
      </c>
      <c r="AJ730" s="95">
        <v>0</v>
      </c>
      <c r="AK730" s="95">
        <v>443839.02</v>
      </c>
      <c r="AL730" s="95">
        <v>0</v>
      </c>
      <c r="AM730" s="95">
        <v>0</v>
      </c>
      <c r="AN730" s="95">
        <v>0</v>
      </c>
      <c r="AO730" s="95">
        <v>0</v>
      </c>
      <c r="AP730" s="95">
        <v>0</v>
      </c>
      <c r="AQ730" s="95">
        <v>0</v>
      </c>
      <c r="AR730" s="95">
        <v>0</v>
      </c>
      <c r="AS730" s="95">
        <v>1609967.11</v>
      </c>
      <c r="AT730" s="95">
        <v>0</v>
      </c>
      <c r="AU730" s="95">
        <v>0</v>
      </c>
      <c r="AV730" s="95">
        <v>0</v>
      </c>
      <c r="AW730" s="95">
        <v>0</v>
      </c>
      <c r="AX730" s="95">
        <v>0</v>
      </c>
      <c r="AY730" s="95">
        <v>0</v>
      </c>
      <c r="AZ730" s="95">
        <v>0</v>
      </c>
      <c r="BA730" s="95">
        <v>0</v>
      </c>
      <c r="BB730" s="95">
        <v>0</v>
      </c>
      <c r="BC730" s="95">
        <v>6000000</v>
      </c>
      <c r="BD730" s="95">
        <v>914000</v>
      </c>
      <c r="BE730" s="95">
        <v>0</v>
      </c>
      <c r="BF730" s="95">
        <v>0</v>
      </c>
      <c r="BG730" s="95">
        <v>0</v>
      </c>
      <c r="BH730" s="95">
        <v>0</v>
      </c>
      <c r="BI730" s="95">
        <v>0</v>
      </c>
      <c r="BJ730" s="95">
        <v>0</v>
      </c>
      <c r="BK730" s="95">
        <v>0</v>
      </c>
      <c r="BL730" s="95">
        <v>5678949</v>
      </c>
      <c r="BM730" s="95">
        <v>0</v>
      </c>
      <c r="BN730" s="95">
        <v>0</v>
      </c>
      <c r="BO730" s="95">
        <v>0</v>
      </c>
      <c r="BP730" s="95">
        <v>0</v>
      </c>
      <c r="BQ730" s="95">
        <v>0</v>
      </c>
      <c r="BR730" s="121">
        <v>23100000</v>
      </c>
      <c r="BS730" s="121">
        <v>0</v>
      </c>
      <c r="BT730" s="121">
        <v>0</v>
      </c>
      <c r="BU730" s="121">
        <v>0</v>
      </c>
      <c r="BV730" s="121">
        <v>0</v>
      </c>
      <c r="BW730" s="121">
        <v>0</v>
      </c>
      <c r="BX730" s="121">
        <v>329550</v>
      </c>
      <c r="BY730" s="121">
        <v>0</v>
      </c>
      <c r="BZ730" s="121">
        <v>0</v>
      </c>
      <c r="CA730" s="121">
        <v>0</v>
      </c>
      <c r="CB730" s="95">
        <v>0</v>
      </c>
      <c r="CC730" s="121">
        <v>0</v>
      </c>
      <c r="CD730" s="121">
        <v>0</v>
      </c>
      <c r="CE730" s="121">
        <v>0</v>
      </c>
      <c r="CF730" s="121">
        <v>0</v>
      </c>
      <c r="CG730" s="121">
        <v>0</v>
      </c>
      <c r="CH730" s="121">
        <v>0</v>
      </c>
      <c r="CI730" s="95">
        <v>0</v>
      </c>
      <c r="CJ730" s="95">
        <v>289290</v>
      </c>
      <c r="CK730" s="121">
        <v>0</v>
      </c>
      <c r="CL730" s="121">
        <v>0</v>
      </c>
      <c r="CM730" s="87" t="s">
        <v>2118</v>
      </c>
      <c r="CN730" s="87" t="s">
        <v>1246</v>
      </c>
      <c r="CO730" s="87" t="s">
        <v>1427</v>
      </c>
      <c r="CP730" s="87" t="s">
        <v>2256</v>
      </c>
      <c r="CQ730" s="87" t="s">
        <v>1435</v>
      </c>
      <c r="CR730" s="87" t="s">
        <v>2448</v>
      </c>
      <c r="CT730" s="87" t="s">
        <v>1432</v>
      </c>
      <c r="CV730" s="87" t="s">
        <v>2194</v>
      </c>
      <c r="CW730" s="87" t="s">
        <v>2451</v>
      </c>
      <c r="CX730" s="87" t="s">
        <v>2413</v>
      </c>
      <c r="CY730" s="87">
        <v>330</v>
      </c>
    </row>
    <row r="731" spans="1:103" ht="13.2" customHeight="1" x14ac:dyDescent="0.25">
      <c r="A731" s="93" t="s">
        <v>2119</v>
      </c>
      <c r="B731" s="94" t="s">
        <v>1247</v>
      </c>
      <c r="C731" s="95">
        <v>1263355.18</v>
      </c>
      <c r="D731" s="95">
        <v>0</v>
      </c>
      <c r="E731" s="95">
        <v>0</v>
      </c>
      <c r="F731" s="95">
        <v>0</v>
      </c>
      <c r="G731" s="95">
        <v>0</v>
      </c>
      <c r="H731" s="95">
        <v>0</v>
      </c>
      <c r="I731" s="95">
        <v>0</v>
      </c>
      <c r="J731" s="95">
        <v>0</v>
      </c>
      <c r="K731" s="95">
        <v>0</v>
      </c>
      <c r="L731" s="95">
        <v>0</v>
      </c>
      <c r="M731" s="95">
        <v>0</v>
      </c>
      <c r="N731" s="95">
        <v>0</v>
      </c>
      <c r="O731" s="95">
        <v>425785.56</v>
      </c>
      <c r="P731" s="95">
        <v>0</v>
      </c>
      <c r="Q731" s="95">
        <v>157800</v>
      </c>
      <c r="R731" s="95">
        <v>0</v>
      </c>
      <c r="S731" s="95">
        <v>117300</v>
      </c>
      <c r="T731" s="95">
        <v>126400</v>
      </c>
      <c r="U731" s="95">
        <v>91800</v>
      </c>
      <c r="V731" s="95">
        <v>0</v>
      </c>
      <c r="W731" s="95">
        <v>369768</v>
      </c>
      <c r="X731" s="95">
        <v>0</v>
      </c>
      <c r="Y731" s="95">
        <v>0</v>
      </c>
      <c r="Z731" s="95">
        <v>0</v>
      </c>
      <c r="AA731" s="95">
        <v>0</v>
      </c>
      <c r="AB731" s="95">
        <v>0</v>
      </c>
      <c r="AC731" s="95">
        <v>0</v>
      </c>
      <c r="AD731" s="95">
        <v>0</v>
      </c>
      <c r="AE731" s="95">
        <v>0</v>
      </c>
      <c r="AF731" s="95">
        <v>0</v>
      </c>
      <c r="AG731" s="95">
        <v>0</v>
      </c>
      <c r="AH731" s="95">
        <v>0</v>
      </c>
      <c r="AI731" s="95">
        <v>0</v>
      </c>
      <c r="AJ731" s="95">
        <v>0</v>
      </c>
      <c r="AK731" s="95">
        <v>0</v>
      </c>
      <c r="AL731" s="95">
        <v>0</v>
      </c>
      <c r="AM731" s="95">
        <v>0</v>
      </c>
      <c r="AN731" s="95">
        <v>0</v>
      </c>
      <c r="AO731" s="95">
        <v>0</v>
      </c>
      <c r="AP731" s="95">
        <v>0</v>
      </c>
      <c r="AQ731" s="95">
        <v>0</v>
      </c>
      <c r="AR731" s="95">
        <v>0</v>
      </c>
      <c r="AS731" s="95">
        <v>303017.5</v>
      </c>
      <c r="AT731" s="95">
        <v>0</v>
      </c>
      <c r="AU731" s="95">
        <v>0</v>
      </c>
      <c r="AV731" s="95">
        <v>0</v>
      </c>
      <c r="AW731" s="95">
        <v>0</v>
      </c>
      <c r="AX731" s="95">
        <v>0</v>
      </c>
      <c r="AY731" s="95">
        <v>0</v>
      </c>
      <c r="AZ731" s="95">
        <v>0</v>
      </c>
      <c r="BA731" s="95">
        <v>0</v>
      </c>
      <c r="BB731" s="95">
        <v>0</v>
      </c>
      <c r="BC731" s="95">
        <v>1565700</v>
      </c>
      <c r="BD731" s="95">
        <v>0</v>
      </c>
      <c r="BE731" s="95">
        <v>0</v>
      </c>
      <c r="BF731" s="95">
        <v>0</v>
      </c>
      <c r="BG731" s="95">
        <v>0</v>
      </c>
      <c r="BH731" s="95">
        <v>0</v>
      </c>
      <c r="BI731" s="95">
        <v>0</v>
      </c>
      <c r="BJ731" s="95">
        <v>0</v>
      </c>
      <c r="BK731" s="95">
        <v>0</v>
      </c>
      <c r="BL731" s="95">
        <v>700197</v>
      </c>
      <c r="BM731" s="95">
        <v>0</v>
      </c>
      <c r="BN731" s="95">
        <v>0</v>
      </c>
      <c r="BO731" s="95">
        <v>0</v>
      </c>
      <c r="BP731" s="95">
        <v>0</v>
      </c>
      <c r="BQ731" s="95">
        <v>0</v>
      </c>
      <c r="BR731" s="121">
        <v>6900000</v>
      </c>
      <c r="BS731" s="121">
        <v>0</v>
      </c>
      <c r="BT731" s="95">
        <v>0</v>
      </c>
      <c r="BU731" s="95">
        <v>0</v>
      </c>
      <c r="BV731" s="95">
        <v>0</v>
      </c>
      <c r="BW731" s="95">
        <v>0</v>
      </c>
      <c r="BX731" s="121">
        <v>0</v>
      </c>
      <c r="BY731" s="121">
        <v>0</v>
      </c>
      <c r="BZ731" s="121">
        <v>0</v>
      </c>
      <c r="CA731" s="95">
        <v>0</v>
      </c>
      <c r="CB731" s="121">
        <v>3000</v>
      </c>
      <c r="CC731" s="121">
        <v>0</v>
      </c>
      <c r="CD731" s="95">
        <v>0</v>
      </c>
      <c r="CE731" s="121">
        <v>0</v>
      </c>
      <c r="CF731" s="121">
        <v>0</v>
      </c>
      <c r="CG731" s="95">
        <v>0</v>
      </c>
      <c r="CH731" s="95">
        <v>0</v>
      </c>
      <c r="CI731" s="95">
        <v>0</v>
      </c>
      <c r="CJ731" s="95">
        <v>0</v>
      </c>
      <c r="CK731" s="121">
        <v>0</v>
      </c>
      <c r="CL731" s="121">
        <v>0</v>
      </c>
      <c r="CM731" s="87" t="s">
        <v>2119</v>
      </c>
      <c r="CN731" s="87" t="s">
        <v>1247</v>
      </c>
      <c r="CO731" s="87" t="s">
        <v>1427</v>
      </c>
      <c r="CP731" s="87" t="s">
        <v>2256</v>
      </c>
      <c r="CQ731" s="87" t="s">
        <v>1435</v>
      </c>
      <c r="CR731" s="87" t="s">
        <v>2448</v>
      </c>
      <c r="CT731" s="87" t="s">
        <v>1432</v>
      </c>
      <c r="CV731" s="87" t="s">
        <v>2194</v>
      </c>
      <c r="CW731" s="87" t="s">
        <v>2452</v>
      </c>
      <c r="CX731" s="87" t="s">
        <v>2413</v>
      </c>
      <c r="CY731" s="87">
        <v>331</v>
      </c>
    </row>
    <row r="732" spans="1:103" ht="13.2" customHeight="1" x14ac:dyDescent="0.25">
      <c r="A732" s="93" t="s">
        <v>2120</v>
      </c>
      <c r="B732" s="94" t="s">
        <v>2121</v>
      </c>
      <c r="C732" s="95">
        <v>2117345</v>
      </c>
      <c r="D732" s="95">
        <v>0</v>
      </c>
      <c r="E732" s="95">
        <v>0</v>
      </c>
      <c r="F732" s="95">
        <v>0</v>
      </c>
      <c r="G732" s="95">
        <v>0</v>
      </c>
      <c r="H732" s="95">
        <v>0</v>
      </c>
      <c r="I732" s="95">
        <v>0</v>
      </c>
      <c r="J732" s="95">
        <v>0</v>
      </c>
      <c r="K732" s="95">
        <v>0</v>
      </c>
      <c r="L732" s="95">
        <v>0</v>
      </c>
      <c r="M732" s="95">
        <v>0</v>
      </c>
      <c r="N732" s="95">
        <v>0</v>
      </c>
      <c r="O732" s="95">
        <v>28145</v>
      </c>
      <c r="P732" s="95">
        <v>0</v>
      </c>
      <c r="Q732" s="95">
        <v>0</v>
      </c>
      <c r="R732" s="95">
        <v>0</v>
      </c>
      <c r="S732" s="95">
        <v>0</v>
      </c>
      <c r="T732" s="95">
        <v>0</v>
      </c>
      <c r="U732" s="95">
        <v>0</v>
      </c>
      <c r="V732" s="95">
        <v>0</v>
      </c>
      <c r="W732" s="95">
        <v>0</v>
      </c>
      <c r="X732" s="95">
        <v>0</v>
      </c>
      <c r="Y732" s="95">
        <v>0</v>
      </c>
      <c r="Z732" s="95">
        <v>0</v>
      </c>
      <c r="AA732" s="95">
        <v>0</v>
      </c>
      <c r="AB732" s="95">
        <v>0</v>
      </c>
      <c r="AC732" s="95">
        <v>0</v>
      </c>
      <c r="AD732" s="95">
        <v>0</v>
      </c>
      <c r="AE732" s="95">
        <v>0</v>
      </c>
      <c r="AF732" s="95">
        <v>0</v>
      </c>
      <c r="AG732" s="95">
        <v>0</v>
      </c>
      <c r="AH732" s="95">
        <v>0</v>
      </c>
      <c r="AI732" s="95">
        <v>0</v>
      </c>
      <c r="AJ732" s="95">
        <v>0</v>
      </c>
      <c r="AK732" s="95">
        <v>16200</v>
      </c>
      <c r="AL732" s="95">
        <v>0</v>
      </c>
      <c r="AM732" s="95">
        <v>0</v>
      </c>
      <c r="AN732" s="95">
        <v>0</v>
      </c>
      <c r="AO732" s="95">
        <v>0</v>
      </c>
      <c r="AP732" s="95">
        <v>0</v>
      </c>
      <c r="AQ732" s="95">
        <v>0</v>
      </c>
      <c r="AR732" s="95">
        <v>0</v>
      </c>
      <c r="AS732" s="95">
        <v>0</v>
      </c>
      <c r="AT732" s="95">
        <v>0</v>
      </c>
      <c r="AU732" s="95">
        <v>0</v>
      </c>
      <c r="AV732" s="95">
        <v>0</v>
      </c>
      <c r="AW732" s="95">
        <v>0</v>
      </c>
      <c r="AX732" s="95">
        <v>0</v>
      </c>
      <c r="AY732" s="95">
        <v>0</v>
      </c>
      <c r="AZ732" s="95">
        <v>0</v>
      </c>
      <c r="BA732" s="95">
        <v>0</v>
      </c>
      <c r="BB732" s="95">
        <v>0</v>
      </c>
      <c r="BC732" s="95">
        <v>0</v>
      </c>
      <c r="BD732" s="95">
        <v>0</v>
      </c>
      <c r="BE732" s="95">
        <v>0</v>
      </c>
      <c r="BF732" s="95">
        <v>0</v>
      </c>
      <c r="BG732" s="95">
        <v>27300</v>
      </c>
      <c r="BH732" s="95">
        <v>0</v>
      </c>
      <c r="BI732" s="95">
        <v>0</v>
      </c>
      <c r="BJ732" s="95">
        <v>2213250</v>
      </c>
      <c r="BK732" s="95">
        <v>0</v>
      </c>
      <c r="BL732" s="95">
        <v>62900</v>
      </c>
      <c r="BM732" s="95">
        <v>0</v>
      </c>
      <c r="BN732" s="95">
        <v>0</v>
      </c>
      <c r="BO732" s="95">
        <v>0</v>
      </c>
      <c r="BP732" s="95">
        <v>0</v>
      </c>
      <c r="BQ732" s="95">
        <v>0</v>
      </c>
      <c r="BR732" s="121">
        <v>0</v>
      </c>
      <c r="BS732" s="95">
        <v>0</v>
      </c>
      <c r="BT732" s="95">
        <v>0</v>
      </c>
      <c r="BU732" s="95">
        <v>0</v>
      </c>
      <c r="BV732" s="95">
        <v>0</v>
      </c>
      <c r="BW732" s="95">
        <v>0</v>
      </c>
      <c r="BX732" s="121">
        <v>0</v>
      </c>
      <c r="BY732" s="121">
        <v>0</v>
      </c>
      <c r="BZ732" s="95">
        <v>0</v>
      </c>
      <c r="CA732" s="95">
        <v>0</v>
      </c>
      <c r="CB732" s="95">
        <v>0</v>
      </c>
      <c r="CC732" s="121">
        <v>0</v>
      </c>
      <c r="CD732" s="95">
        <v>0</v>
      </c>
      <c r="CE732" s="95">
        <v>0</v>
      </c>
      <c r="CF732" s="121">
        <v>0</v>
      </c>
      <c r="CG732" s="95">
        <v>0</v>
      </c>
      <c r="CH732" s="95">
        <v>0</v>
      </c>
      <c r="CI732" s="95">
        <v>0</v>
      </c>
      <c r="CJ732" s="95">
        <v>0</v>
      </c>
      <c r="CK732" s="95">
        <v>0</v>
      </c>
      <c r="CL732" s="121">
        <v>0</v>
      </c>
      <c r="CM732" s="87" t="s">
        <v>2120</v>
      </c>
      <c r="CN732" s="87" t="s">
        <v>2121</v>
      </c>
      <c r="CO732" s="87" t="s">
        <v>1427</v>
      </c>
      <c r="CP732" s="87" t="s">
        <v>2256</v>
      </c>
      <c r="CQ732" s="87" t="s">
        <v>1426</v>
      </c>
      <c r="CR732" s="87" t="s">
        <v>2406</v>
      </c>
      <c r="CT732" s="87" t="s">
        <v>1432</v>
      </c>
      <c r="CW732" s="87" t="s">
        <v>2453</v>
      </c>
      <c r="CX732" s="87" t="s">
        <v>2413</v>
      </c>
      <c r="CY732" s="87">
        <v>332</v>
      </c>
    </row>
    <row r="733" spans="1:103" ht="13.2" customHeight="1" x14ac:dyDescent="0.25">
      <c r="A733" s="93" t="s">
        <v>2122</v>
      </c>
      <c r="B733" s="94" t="s">
        <v>2123</v>
      </c>
      <c r="C733" s="95">
        <v>8700</v>
      </c>
      <c r="D733" s="95">
        <v>0</v>
      </c>
      <c r="E733" s="95">
        <v>0</v>
      </c>
      <c r="F733" s="95">
        <v>0</v>
      </c>
      <c r="G733" s="95">
        <v>0</v>
      </c>
      <c r="H733" s="95">
        <v>0</v>
      </c>
      <c r="I733" s="95">
        <v>0</v>
      </c>
      <c r="J733" s="95">
        <v>22955</v>
      </c>
      <c r="K733" s="95">
        <v>0</v>
      </c>
      <c r="L733" s="95">
        <v>0</v>
      </c>
      <c r="M733" s="95">
        <v>0</v>
      </c>
      <c r="N733" s="95">
        <v>0</v>
      </c>
      <c r="O733" s="95">
        <v>0</v>
      </c>
      <c r="P733" s="95">
        <v>0</v>
      </c>
      <c r="Q733" s="95">
        <v>0</v>
      </c>
      <c r="R733" s="95">
        <v>0</v>
      </c>
      <c r="S733" s="95">
        <v>0</v>
      </c>
      <c r="T733" s="95">
        <v>0</v>
      </c>
      <c r="U733" s="95">
        <v>0</v>
      </c>
      <c r="V733" s="95">
        <v>0</v>
      </c>
      <c r="W733" s="95">
        <v>701350</v>
      </c>
      <c r="X733" s="95">
        <v>2265672.5</v>
      </c>
      <c r="Y733" s="95">
        <v>880353.75</v>
      </c>
      <c r="Z733" s="95">
        <v>0</v>
      </c>
      <c r="AA733" s="95">
        <v>0</v>
      </c>
      <c r="AB733" s="95">
        <v>0</v>
      </c>
      <c r="AC733" s="95">
        <v>0</v>
      </c>
      <c r="AD733" s="95">
        <v>0</v>
      </c>
      <c r="AE733" s="95">
        <v>0</v>
      </c>
      <c r="AF733" s="95">
        <v>0</v>
      </c>
      <c r="AG733" s="95">
        <v>0</v>
      </c>
      <c r="AH733" s="95">
        <v>0</v>
      </c>
      <c r="AI733" s="95">
        <v>2510191.25</v>
      </c>
      <c r="AJ733" s="95">
        <v>16750</v>
      </c>
      <c r="AK733" s="95">
        <v>0</v>
      </c>
      <c r="AL733" s="95">
        <v>0</v>
      </c>
      <c r="AM733" s="95">
        <v>0</v>
      </c>
      <c r="AN733" s="95">
        <v>0</v>
      </c>
      <c r="AO733" s="95">
        <v>0</v>
      </c>
      <c r="AP733" s="95">
        <v>0</v>
      </c>
      <c r="AQ733" s="95">
        <v>0</v>
      </c>
      <c r="AR733" s="95">
        <v>0</v>
      </c>
      <c r="AS733" s="95">
        <v>0</v>
      </c>
      <c r="AT733" s="95">
        <v>0</v>
      </c>
      <c r="AU733" s="95">
        <v>0</v>
      </c>
      <c r="AV733" s="95">
        <v>0</v>
      </c>
      <c r="AW733" s="95">
        <v>0</v>
      </c>
      <c r="AX733" s="95">
        <v>0</v>
      </c>
      <c r="AY733" s="95">
        <v>0</v>
      </c>
      <c r="AZ733" s="95">
        <v>0</v>
      </c>
      <c r="BA733" s="95">
        <v>6300</v>
      </c>
      <c r="BB733" s="95">
        <v>0</v>
      </c>
      <c r="BC733" s="95">
        <v>0</v>
      </c>
      <c r="BD733" s="95">
        <v>0</v>
      </c>
      <c r="BE733" s="95">
        <v>0</v>
      </c>
      <c r="BF733" s="95">
        <v>0</v>
      </c>
      <c r="BG733" s="95">
        <v>0</v>
      </c>
      <c r="BH733" s="95">
        <v>0</v>
      </c>
      <c r="BI733" s="95">
        <v>0</v>
      </c>
      <c r="BJ733" s="95">
        <v>0</v>
      </c>
      <c r="BK733" s="95">
        <v>0</v>
      </c>
      <c r="BL733" s="95">
        <v>0</v>
      </c>
      <c r="BM733" s="95">
        <v>0</v>
      </c>
      <c r="BN733" s="95">
        <v>0</v>
      </c>
      <c r="BO733" s="95">
        <v>0</v>
      </c>
      <c r="BP733" s="95">
        <v>0</v>
      </c>
      <c r="BQ733" s="95">
        <v>0</v>
      </c>
      <c r="BR733" s="121">
        <v>11000</v>
      </c>
      <c r="BS733" s="95">
        <v>3200</v>
      </c>
      <c r="BT733" s="121">
        <v>0</v>
      </c>
      <c r="BU733" s="95">
        <v>0</v>
      </c>
      <c r="BV733" s="95">
        <v>0</v>
      </c>
      <c r="BW733" s="121">
        <v>0</v>
      </c>
      <c r="BX733" s="95">
        <v>8400</v>
      </c>
      <c r="BY733" s="95">
        <v>0</v>
      </c>
      <c r="BZ733" s="121">
        <v>0</v>
      </c>
      <c r="CA733" s="95">
        <v>0</v>
      </c>
      <c r="CB733" s="95">
        <v>0</v>
      </c>
      <c r="CC733" s="95">
        <v>0</v>
      </c>
      <c r="CD733" s="95">
        <v>0</v>
      </c>
      <c r="CE733" s="121">
        <v>0</v>
      </c>
      <c r="CF733" s="95">
        <v>0</v>
      </c>
      <c r="CG733" s="95">
        <v>3300</v>
      </c>
      <c r="CH733" s="95">
        <v>0</v>
      </c>
      <c r="CI733" s="95">
        <v>0</v>
      </c>
      <c r="CJ733" s="121">
        <v>0</v>
      </c>
      <c r="CK733" s="95">
        <v>0</v>
      </c>
      <c r="CL733" s="121">
        <v>3000</v>
      </c>
      <c r="CM733" s="87" t="s">
        <v>2122</v>
      </c>
      <c r="CN733" s="87" t="s">
        <v>2239</v>
      </c>
      <c r="CO733" s="87" t="s">
        <v>1427</v>
      </c>
      <c r="CP733" s="87" t="s">
        <v>2256</v>
      </c>
      <c r="CQ733" s="87" t="s">
        <v>1426</v>
      </c>
      <c r="CR733" s="87" t="s">
        <v>2406</v>
      </c>
      <c r="CT733" s="87" t="s">
        <v>1432</v>
      </c>
      <c r="CV733" s="87" t="s">
        <v>2194</v>
      </c>
      <c r="CX733" s="87" t="s">
        <v>2394</v>
      </c>
      <c r="CY733" s="87">
        <v>333</v>
      </c>
    </row>
    <row r="734" spans="1:103" ht="13.2" customHeight="1" x14ac:dyDescent="0.25">
      <c r="A734" s="93" t="s">
        <v>745</v>
      </c>
      <c r="B734" s="94" t="s">
        <v>746</v>
      </c>
      <c r="C734" s="95">
        <v>185512.33</v>
      </c>
      <c r="D734" s="95">
        <v>0</v>
      </c>
      <c r="E734" s="95">
        <v>0</v>
      </c>
      <c r="F734" s="95">
        <v>0</v>
      </c>
      <c r="G734" s="95">
        <v>21193.48</v>
      </c>
      <c r="H734" s="95">
        <v>6347.59</v>
      </c>
      <c r="I734" s="95">
        <v>11586.06</v>
      </c>
      <c r="J734" s="95">
        <v>4745.82</v>
      </c>
      <c r="K734" s="95">
        <v>76600</v>
      </c>
      <c r="L734" s="95">
        <v>0</v>
      </c>
      <c r="M734" s="95">
        <v>159576.81</v>
      </c>
      <c r="N734" s="95">
        <v>175993.38</v>
      </c>
      <c r="O734" s="95">
        <v>911664</v>
      </c>
      <c r="P734" s="95">
        <v>0</v>
      </c>
      <c r="Q734" s="95">
        <v>4050</v>
      </c>
      <c r="R734" s="95">
        <v>104179.62</v>
      </c>
      <c r="S734" s="95">
        <v>0</v>
      </c>
      <c r="T734" s="95">
        <v>0</v>
      </c>
      <c r="U734" s="95">
        <v>0</v>
      </c>
      <c r="V734" s="95">
        <v>53500</v>
      </c>
      <c r="W734" s="95">
        <v>954380.28</v>
      </c>
      <c r="X734" s="95">
        <v>138242.97</v>
      </c>
      <c r="Y734" s="95">
        <v>108285.95</v>
      </c>
      <c r="Z734" s="95">
        <v>76040.97</v>
      </c>
      <c r="AA734" s="95">
        <v>66584.009999999995</v>
      </c>
      <c r="AB734" s="95">
        <v>74605.95</v>
      </c>
      <c r="AC734" s="95">
        <v>0</v>
      </c>
      <c r="AD734" s="95">
        <v>328680.27</v>
      </c>
      <c r="AE734" s="95">
        <v>114842.33</v>
      </c>
      <c r="AF734" s="95">
        <v>0</v>
      </c>
      <c r="AG734" s="95">
        <v>133971.18</v>
      </c>
      <c r="AH734" s="95">
        <v>177451.44</v>
      </c>
      <c r="AI734" s="95">
        <v>230281.51</v>
      </c>
      <c r="AJ734" s="95">
        <v>181438.16</v>
      </c>
      <c r="AK734" s="95">
        <v>1237953.8400000001</v>
      </c>
      <c r="AL734" s="95">
        <v>80700</v>
      </c>
      <c r="AM734" s="95">
        <v>59957.01</v>
      </c>
      <c r="AN734" s="95">
        <v>0</v>
      </c>
      <c r="AO734" s="95">
        <v>204607.02</v>
      </c>
      <c r="AP734" s="95">
        <v>229532.01</v>
      </c>
      <c r="AQ734" s="95">
        <v>0</v>
      </c>
      <c r="AR734" s="95">
        <v>545722.14</v>
      </c>
      <c r="AS734" s="95">
        <v>0</v>
      </c>
      <c r="AT734" s="95">
        <v>100269.99</v>
      </c>
      <c r="AU734" s="95">
        <v>330845.58</v>
      </c>
      <c r="AV734" s="95">
        <v>2709610.97</v>
      </c>
      <c r="AW734" s="95">
        <v>59957.01</v>
      </c>
      <c r="AX734" s="95">
        <v>80600.009999999995</v>
      </c>
      <c r="AY734" s="95">
        <v>0</v>
      </c>
      <c r="AZ734" s="95">
        <v>81587.009999999995</v>
      </c>
      <c r="BA734" s="95">
        <v>311379.99</v>
      </c>
      <c r="BB734" s="95">
        <v>0</v>
      </c>
      <c r="BC734" s="95">
        <v>985397.16</v>
      </c>
      <c r="BD734" s="95">
        <v>53619.99</v>
      </c>
      <c r="BE734" s="95">
        <v>38563.35</v>
      </c>
      <c r="BF734" s="95">
        <v>46880.01</v>
      </c>
      <c r="BG734" s="95">
        <v>768647.31</v>
      </c>
      <c r="BH734" s="95">
        <v>0</v>
      </c>
      <c r="BI734" s="95">
        <v>102068.64</v>
      </c>
      <c r="BJ734" s="95">
        <v>89356.5</v>
      </c>
      <c r="BK734" s="95">
        <v>160410.99</v>
      </c>
      <c r="BL734" s="95">
        <v>1331448.1599999999</v>
      </c>
      <c r="BM734" s="95">
        <v>76165.350000000006</v>
      </c>
      <c r="BN734" s="95">
        <v>111059.76</v>
      </c>
      <c r="BO734" s="95">
        <v>261312.26</v>
      </c>
      <c r="BP734" s="95">
        <v>127692.75</v>
      </c>
      <c r="BQ734" s="95">
        <v>211602.78</v>
      </c>
      <c r="BR734" s="121">
        <v>479109.99</v>
      </c>
      <c r="BS734" s="95">
        <v>67250.009999999995</v>
      </c>
      <c r="BT734" s="121">
        <v>0</v>
      </c>
      <c r="BU734" s="121">
        <v>1205337.99</v>
      </c>
      <c r="BV734" s="95">
        <v>101889.69</v>
      </c>
      <c r="BW734" s="95">
        <v>141859.95000000001</v>
      </c>
      <c r="BX734" s="121">
        <v>61710.03</v>
      </c>
      <c r="BY734" s="95">
        <v>197904</v>
      </c>
      <c r="BZ734" s="121">
        <v>73800</v>
      </c>
      <c r="CA734" s="95">
        <v>58667.01</v>
      </c>
      <c r="CB734" s="95">
        <v>220550.01</v>
      </c>
      <c r="CC734" s="95">
        <v>477210</v>
      </c>
      <c r="CD734" s="95">
        <v>0</v>
      </c>
      <c r="CE734" s="95">
        <v>82238.399999999994</v>
      </c>
      <c r="CF734" s="95">
        <v>8250</v>
      </c>
      <c r="CG734" s="95">
        <v>85248.54</v>
      </c>
      <c r="CH734" s="121">
        <v>50949.99</v>
      </c>
      <c r="CI734" s="95">
        <v>21039.99</v>
      </c>
      <c r="CJ734" s="121">
        <v>670376.31000000006</v>
      </c>
      <c r="CK734" s="95">
        <v>169860</v>
      </c>
      <c r="CL734" s="121">
        <v>182517</v>
      </c>
      <c r="CM734" s="87" t="s">
        <v>745</v>
      </c>
      <c r="CN734" s="87" t="s">
        <v>746</v>
      </c>
      <c r="CO734" s="87" t="s">
        <v>1461</v>
      </c>
      <c r="CP734" s="87" t="s">
        <v>2267</v>
      </c>
      <c r="CQ734" s="87" t="s">
        <v>1460</v>
      </c>
      <c r="CR734" s="87" t="s">
        <v>2433</v>
      </c>
      <c r="CS734" s="87">
        <v>21</v>
      </c>
      <c r="CT734" s="87" t="s">
        <v>1436</v>
      </c>
      <c r="CY734" s="87">
        <v>334</v>
      </c>
    </row>
    <row r="735" spans="1:103" ht="13.2" customHeight="1" x14ac:dyDescent="0.25">
      <c r="A735" s="93" t="s">
        <v>747</v>
      </c>
      <c r="B735" s="94" t="s">
        <v>1508</v>
      </c>
      <c r="C735" s="95">
        <v>6991076.9699999997</v>
      </c>
      <c r="D735" s="95">
        <v>0</v>
      </c>
      <c r="E735" s="95">
        <v>101851.94</v>
      </c>
      <c r="F735" s="95">
        <v>47944.25</v>
      </c>
      <c r="G735" s="95">
        <v>66320.649999999994</v>
      </c>
      <c r="H735" s="95">
        <v>22524.48</v>
      </c>
      <c r="I735" s="95">
        <v>13501.25</v>
      </c>
      <c r="J735" s="95">
        <v>97866.89</v>
      </c>
      <c r="K735" s="95">
        <v>0</v>
      </c>
      <c r="L735" s="95">
        <v>571536.52</v>
      </c>
      <c r="M735" s="95">
        <v>598696.56000000006</v>
      </c>
      <c r="N735" s="95">
        <v>184662.19</v>
      </c>
      <c r="O735" s="95">
        <v>3060640.74</v>
      </c>
      <c r="P735" s="95">
        <v>0</v>
      </c>
      <c r="Q735" s="95">
        <v>0</v>
      </c>
      <c r="R735" s="95">
        <v>989760.15</v>
      </c>
      <c r="S735" s="95">
        <v>10613.76</v>
      </c>
      <c r="T735" s="95">
        <v>0</v>
      </c>
      <c r="U735" s="95">
        <v>0</v>
      </c>
      <c r="V735" s="95">
        <v>36600</v>
      </c>
      <c r="W735" s="95">
        <v>3675513.43</v>
      </c>
      <c r="X735" s="95">
        <v>143199.66</v>
      </c>
      <c r="Y735" s="95">
        <v>828296.81</v>
      </c>
      <c r="Z735" s="95">
        <v>6166.68</v>
      </c>
      <c r="AA735" s="95">
        <v>128220</v>
      </c>
      <c r="AB735" s="95">
        <v>16171.05</v>
      </c>
      <c r="AC735" s="95">
        <v>36576</v>
      </c>
      <c r="AD735" s="95">
        <v>1065354.4099999999</v>
      </c>
      <c r="AE735" s="95">
        <v>8166.58</v>
      </c>
      <c r="AF735" s="95">
        <v>87461.85</v>
      </c>
      <c r="AG735" s="95">
        <v>153293.07</v>
      </c>
      <c r="AH735" s="95">
        <v>301471.12</v>
      </c>
      <c r="AI735" s="95">
        <v>169990.51</v>
      </c>
      <c r="AJ735" s="95">
        <v>162031.57999999999</v>
      </c>
      <c r="AK735" s="95">
        <v>8143711.8799999999</v>
      </c>
      <c r="AL735" s="95">
        <v>41139.96</v>
      </c>
      <c r="AM735" s="95">
        <v>46760.01</v>
      </c>
      <c r="AN735" s="95">
        <v>80458.59</v>
      </c>
      <c r="AO735" s="95">
        <v>168290.01</v>
      </c>
      <c r="AP735" s="95">
        <v>17600.009999999998</v>
      </c>
      <c r="AQ735" s="95">
        <v>0</v>
      </c>
      <c r="AR735" s="95">
        <v>1988778.33</v>
      </c>
      <c r="AS735" s="95">
        <v>142230.03</v>
      </c>
      <c r="AT735" s="95">
        <v>14992.71</v>
      </c>
      <c r="AU735" s="95">
        <v>172929</v>
      </c>
      <c r="AV735" s="95">
        <v>5911.74</v>
      </c>
      <c r="AW735" s="95">
        <v>194141</v>
      </c>
      <c r="AX735" s="95">
        <v>57120</v>
      </c>
      <c r="AY735" s="95">
        <v>33752.519999999997</v>
      </c>
      <c r="AZ735" s="95">
        <v>51401.16</v>
      </c>
      <c r="BA735" s="95">
        <v>3177529.89</v>
      </c>
      <c r="BB735" s="95">
        <v>0</v>
      </c>
      <c r="BC735" s="95">
        <v>5186841.9000000004</v>
      </c>
      <c r="BD735" s="95">
        <v>368768.1</v>
      </c>
      <c r="BE735" s="95">
        <v>14100</v>
      </c>
      <c r="BF735" s="95">
        <v>29720.01</v>
      </c>
      <c r="BG735" s="95">
        <v>926722.77</v>
      </c>
      <c r="BH735" s="95">
        <v>69971.16</v>
      </c>
      <c r="BI735" s="95">
        <v>189893.46</v>
      </c>
      <c r="BJ735" s="95">
        <v>99000</v>
      </c>
      <c r="BK735" s="95">
        <v>242442.41</v>
      </c>
      <c r="BL735" s="95">
        <v>4306383.88</v>
      </c>
      <c r="BM735" s="95">
        <v>69687.75</v>
      </c>
      <c r="BN735" s="95">
        <v>276075</v>
      </c>
      <c r="BO735" s="95">
        <v>238046.46</v>
      </c>
      <c r="BP735" s="95">
        <v>161162.46</v>
      </c>
      <c r="BQ735" s="95">
        <v>313627.32</v>
      </c>
      <c r="BR735" s="121">
        <v>6731600.9800000004</v>
      </c>
      <c r="BS735" s="95">
        <v>0</v>
      </c>
      <c r="BT735" s="121">
        <v>50000.01</v>
      </c>
      <c r="BU735" s="95">
        <v>0</v>
      </c>
      <c r="BV735" s="95">
        <v>0</v>
      </c>
      <c r="BW735" s="95">
        <v>0</v>
      </c>
      <c r="BX735" s="121">
        <v>1102278.3</v>
      </c>
      <c r="BY735" s="95">
        <v>0</v>
      </c>
      <c r="BZ735" s="95">
        <v>0</v>
      </c>
      <c r="CA735" s="95">
        <v>0</v>
      </c>
      <c r="CB735" s="95">
        <v>0</v>
      </c>
      <c r="CC735" s="95">
        <v>0</v>
      </c>
      <c r="CD735" s="95">
        <v>0</v>
      </c>
      <c r="CE735" s="95">
        <v>1256812.23</v>
      </c>
      <c r="CF735" s="95">
        <v>0</v>
      </c>
      <c r="CG735" s="95">
        <v>58744.58</v>
      </c>
      <c r="CH735" s="95">
        <v>0</v>
      </c>
      <c r="CI735" s="121">
        <v>40292.01</v>
      </c>
      <c r="CJ735" s="121">
        <v>552205.74</v>
      </c>
      <c r="CK735" s="95">
        <v>158000.01</v>
      </c>
      <c r="CL735" s="95">
        <v>156168</v>
      </c>
      <c r="CM735" s="87" t="s">
        <v>747</v>
      </c>
      <c r="CN735" s="87" t="s">
        <v>748</v>
      </c>
      <c r="CO735" s="87" t="s">
        <v>1461</v>
      </c>
      <c r="CP735" s="87" t="s">
        <v>2267</v>
      </c>
      <c r="CQ735" s="87" t="s">
        <v>1460</v>
      </c>
      <c r="CR735" s="87" t="s">
        <v>2433</v>
      </c>
      <c r="CS735" s="87">
        <v>21</v>
      </c>
      <c r="CT735" s="87" t="s">
        <v>1436</v>
      </c>
      <c r="CY735" s="87">
        <v>335</v>
      </c>
    </row>
    <row r="736" spans="1:103" ht="13.2" customHeight="1" x14ac:dyDescent="0.25">
      <c r="A736" s="93" t="s">
        <v>749</v>
      </c>
      <c r="B736" s="94" t="s">
        <v>1509</v>
      </c>
      <c r="C736" s="95">
        <v>14014.24</v>
      </c>
      <c r="D736" s="95">
        <v>0</v>
      </c>
      <c r="E736" s="95">
        <v>0</v>
      </c>
      <c r="F736" s="95">
        <v>0</v>
      </c>
      <c r="G736" s="95">
        <v>64596.5</v>
      </c>
      <c r="H736" s="95">
        <v>0</v>
      </c>
      <c r="I736" s="95">
        <v>8451.3700000000008</v>
      </c>
      <c r="J736" s="95">
        <v>10007.450000000001</v>
      </c>
      <c r="K736" s="95">
        <v>0</v>
      </c>
      <c r="L736" s="95">
        <v>0</v>
      </c>
      <c r="M736" s="95">
        <v>0</v>
      </c>
      <c r="N736" s="95">
        <v>50137.8</v>
      </c>
      <c r="O736" s="95">
        <v>34983.839999999997</v>
      </c>
      <c r="P736" s="95">
        <v>620.01</v>
      </c>
      <c r="Q736" s="95">
        <v>0</v>
      </c>
      <c r="R736" s="95">
        <v>0</v>
      </c>
      <c r="S736" s="95">
        <v>7200.15</v>
      </c>
      <c r="T736" s="95">
        <v>41499.99</v>
      </c>
      <c r="U736" s="95">
        <v>0</v>
      </c>
      <c r="V736" s="95">
        <v>0</v>
      </c>
      <c r="W736" s="95">
        <v>270546.69</v>
      </c>
      <c r="X736" s="95">
        <v>24852.09</v>
      </c>
      <c r="Y736" s="95">
        <v>10062.040000000001</v>
      </c>
      <c r="Z736" s="95">
        <v>0</v>
      </c>
      <c r="AA736" s="95">
        <v>15480</v>
      </c>
      <c r="AB736" s="95">
        <v>8910</v>
      </c>
      <c r="AC736" s="95">
        <v>0</v>
      </c>
      <c r="AD736" s="95">
        <v>0</v>
      </c>
      <c r="AE736" s="95">
        <v>2873.42</v>
      </c>
      <c r="AF736" s="95">
        <v>0</v>
      </c>
      <c r="AG736" s="95">
        <v>11568.11</v>
      </c>
      <c r="AH736" s="95">
        <v>11236.88</v>
      </c>
      <c r="AI736" s="95">
        <v>26596.82</v>
      </c>
      <c r="AJ736" s="95">
        <v>19514.04</v>
      </c>
      <c r="AK736" s="95">
        <v>32554.2</v>
      </c>
      <c r="AL736" s="95">
        <v>0</v>
      </c>
      <c r="AM736" s="95">
        <v>0</v>
      </c>
      <c r="AN736" s="95">
        <v>0</v>
      </c>
      <c r="AO736" s="95">
        <v>5833.32</v>
      </c>
      <c r="AP736" s="95">
        <v>0</v>
      </c>
      <c r="AQ736" s="95">
        <v>155951.70000000001</v>
      </c>
      <c r="AR736" s="95">
        <v>0</v>
      </c>
      <c r="AS736" s="95">
        <v>2999.19</v>
      </c>
      <c r="AT736" s="95">
        <v>88773.36</v>
      </c>
      <c r="AU736" s="95">
        <v>0</v>
      </c>
      <c r="AV736" s="95">
        <v>7700.1</v>
      </c>
      <c r="AW736" s="95">
        <v>0</v>
      </c>
      <c r="AX736" s="95">
        <v>0</v>
      </c>
      <c r="AY736" s="95">
        <v>0</v>
      </c>
      <c r="AZ736" s="95">
        <v>0</v>
      </c>
      <c r="BA736" s="95">
        <v>83856</v>
      </c>
      <c r="BB736" s="95">
        <v>0</v>
      </c>
      <c r="BC736" s="95">
        <v>66039.990000000005</v>
      </c>
      <c r="BD736" s="95">
        <v>102153.18</v>
      </c>
      <c r="BE736" s="95">
        <v>0</v>
      </c>
      <c r="BF736" s="95">
        <v>0</v>
      </c>
      <c r="BG736" s="95">
        <v>0</v>
      </c>
      <c r="BH736" s="95">
        <v>0</v>
      </c>
      <c r="BI736" s="95">
        <v>0</v>
      </c>
      <c r="BJ736" s="95">
        <v>0</v>
      </c>
      <c r="BK736" s="95">
        <v>17000.009999999998</v>
      </c>
      <c r="BL736" s="95">
        <v>0</v>
      </c>
      <c r="BM736" s="95">
        <v>244715.01</v>
      </c>
      <c r="BN736" s="95">
        <v>18529.259999999998</v>
      </c>
      <c r="BO736" s="95">
        <v>15360</v>
      </c>
      <c r="BP736" s="95">
        <v>5063.7299999999996</v>
      </c>
      <c r="BQ736" s="95">
        <v>196462.95</v>
      </c>
      <c r="BR736" s="121">
        <v>223589.52</v>
      </c>
      <c r="BS736" s="121">
        <v>212910.51</v>
      </c>
      <c r="BT736" s="121">
        <v>0</v>
      </c>
      <c r="BU736" s="121">
        <v>3940463.09</v>
      </c>
      <c r="BV736" s="121">
        <v>152770.98000000001</v>
      </c>
      <c r="BW736" s="121">
        <v>301200</v>
      </c>
      <c r="BX736" s="121">
        <v>0</v>
      </c>
      <c r="BY736" s="121">
        <v>409426.41</v>
      </c>
      <c r="BZ736" s="121">
        <v>0</v>
      </c>
      <c r="CA736" s="95">
        <v>0</v>
      </c>
      <c r="CB736" s="121">
        <v>27875.01</v>
      </c>
      <c r="CC736" s="121">
        <v>1296252.6299999999</v>
      </c>
      <c r="CD736" s="95">
        <v>75729.990000000005</v>
      </c>
      <c r="CE736" s="121">
        <v>6659.1</v>
      </c>
      <c r="CF736" s="121">
        <v>0</v>
      </c>
      <c r="CG736" s="95">
        <v>0</v>
      </c>
      <c r="CH736" s="121">
        <v>0</v>
      </c>
      <c r="CI736" s="95">
        <v>36733.86</v>
      </c>
      <c r="CJ736" s="121">
        <v>0</v>
      </c>
      <c r="CK736" s="95">
        <v>45959.88</v>
      </c>
      <c r="CL736" s="121">
        <v>38179.440000000002</v>
      </c>
      <c r="CM736" s="87" t="s">
        <v>749</v>
      </c>
      <c r="CN736" s="87" t="s">
        <v>750</v>
      </c>
      <c r="CO736" s="87" t="s">
        <v>1461</v>
      </c>
      <c r="CP736" s="87" t="s">
        <v>2267</v>
      </c>
      <c r="CQ736" s="87" t="s">
        <v>1460</v>
      </c>
      <c r="CR736" s="87" t="s">
        <v>2433</v>
      </c>
      <c r="CS736" s="87">
        <v>25</v>
      </c>
      <c r="CT736" s="87" t="s">
        <v>1457</v>
      </c>
      <c r="CY736" s="87">
        <v>336</v>
      </c>
    </row>
    <row r="737" spans="1:103" ht="13.2" customHeight="1" x14ac:dyDescent="0.25">
      <c r="A737" s="93" t="s">
        <v>751</v>
      </c>
      <c r="B737" s="94" t="s">
        <v>1510</v>
      </c>
      <c r="C737" s="95">
        <v>9644.0400000000009</v>
      </c>
      <c r="D737" s="95">
        <v>0</v>
      </c>
      <c r="E737" s="95">
        <v>0</v>
      </c>
      <c r="F737" s="95">
        <v>0</v>
      </c>
      <c r="G737" s="95">
        <v>0</v>
      </c>
      <c r="H737" s="95">
        <v>0</v>
      </c>
      <c r="I737" s="95">
        <v>0</v>
      </c>
      <c r="J737" s="95">
        <v>784.64</v>
      </c>
      <c r="K737" s="95">
        <v>0</v>
      </c>
      <c r="L737" s="95">
        <v>0</v>
      </c>
      <c r="M737" s="95">
        <v>0</v>
      </c>
      <c r="N737" s="95">
        <v>21682.81</v>
      </c>
      <c r="O737" s="95">
        <v>18864.990000000002</v>
      </c>
      <c r="P737" s="95">
        <v>0</v>
      </c>
      <c r="Q737" s="95">
        <v>0</v>
      </c>
      <c r="R737" s="95">
        <v>3580.2</v>
      </c>
      <c r="S737" s="95">
        <v>0</v>
      </c>
      <c r="T737" s="95">
        <v>0</v>
      </c>
      <c r="U737" s="95">
        <v>4764.99</v>
      </c>
      <c r="V737" s="95">
        <v>0</v>
      </c>
      <c r="W737" s="95">
        <v>0</v>
      </c>
      <c r="X737" s="95">
        <v>18907.990000000002</v>
      </c>
      <c r="Y737" s="95">
        <v>0</v>
      </c>
      <c r="Z737" s="95">
        <v>0</v>
      </c>
      <c r="AA737" s="95">
        <v>0</v>
      </c>
      <c r="AB737" s="95">
        <v>3199.98</v>
      </c>
      <c r="AC737" s="95">
        <v>750</v>
      </c>
      <c r="AD737" s="95">
        <v>0</v>
      </c>
      <c r="AE737" s="95">
        <v>2853.26</v>
      </c>
      <c r="AF737" s="95">
        <v>5514.96</v>
      </c>
      <c r="AG737" s="95">
        <v>1700.01</v>
      </c>
      <c r="AH737" s="95">
        <v>4064.56</v>
      </c>
      <c r="AI737" s="95">
        <v>3749.57</v>
      </c>
      <c r="AJ737" s="95">
        <v>68246.490000000005</v>
      </c>
      <c r="AK737" s="95">
        <v>40868.480000000003</v>
      </c>
      <c r="AL737" s="95">
        <v>0</v>
      </c>
      <c r="AM737" s="95">
        <v>0</v>
      </c>
      <c r="AN737" s="95">
        <v>0</v>
      </c>
      <c r="AO737" s="95">
        <v>17183.34</v>
      </c>
      <c r="AP737" s="95">
        <v>0</v>
      </c>
      <c r="AQ737" s="95">
        <v>0</v>
      </c>
      <c r="AR737" s="95">
        <v>0</v>
      </c>
      <c r="AS737" s="95">
        <v>12320.81</v>
      </c>
      <c r="AT737" s="95">
        <v>0</v>
      </c>
      <c r="AU737" s="95">
        <v>0</v>
      </c>
      <c r="AV737" s="95">
        <v>0</v>
      </c>
      <c r="AW737" s="95">
        <v>0</v>
      </c>
      <c r="AX737" s="95">
        <v>0</v>
      </c>
      <c r="AY737" s="95">
        <v>0</v>
      </c>
      <c r="AZ737" s="95">
        <v>0</v>
      </c>
      <c r="BA737" s="95">
        <v>0</v>
      </c>
      <c r="BB737" s="95">
        <v>0</v>
      </c>
      <c r="BC737" s="95">
        <v>0</v>
      </c>
      <c r="BD737" s="95">
        <v>50570.1</v>
      </c>
      <c r="BE737" s="95">
        <v>0</v>
      </c>
      <c r="BF737" s="95">
        <v>0</v>
      </c>
      <c r="BG737" s="95">
        <v>0</v>
      </c>
      <c r="BH737" s="95">
        <v>0</v>
      </c>
      <c r="BI737" s="95">
        <v>0</v>
      </c>
      <c r="BJ737" s="95">
        <v>0</v>
      </c>
      <c r="BK737" s="95">
        <v>61235.64</v>
      </c>
      <c r="BL737" s="95">
        <v>20833.330000000002</v>
      </c>
      <c r="BM737" s="95">
        <v>42162.15</v>
      </c>
      <c r="BN737" s="95">
        <v>8166.66</v>
      </c>
      <c r="BO737" s="95">
        <v>31919</v>
      </c>
      <c r="BP737" s="95">
        <v>44175</v>
      </c>
      <c r="BQ737" s="95">
        <v>14116.68</v>
      </c>
      <c r="BR737" s="121">
        <v>409690.02</v>
      </c>
      <c r="BS737" s="121">
        <v>2710.95</v>
      </c>
      <c r="BT737" s="121">
        <v>0</v>
      </c>
      <c r="BU737" s="121">
        <v>0</v>
      </c>
      <c r="BV737" s="95">
        <v>0</v>
      </c>
      <c r="BW737" s="121">
        <v>0</v>
      </c>
      <c r="BX737" s="121">
        <v>0</v>
      </c>
      <c r="BY737" s="121">
        <v>0</v>
      </c>
      <c r="BZ737" s="121">
        <v>2166.66</v>
      </c>
      <c r="CA737" s="121">
        <v>23083.32</v>
      </c>
      <c r="CB737" s="121">
        <v>0</v>
      </c>
      <c r="CC737" s="121">
        <v>0</v>
      </c>
      <c r="CD737" s="121">
        <v>0</v>
      </c>
      <c r="CE737" s="121">
        <v>0</v>
      </c>
      <c r="CF737" s="121">
        <v>0</v>
      </c>
      <c r="CG737" s="121">
        <v>17483.310000000001</v>
      </c>
      <c r="CH737" s="121">
        <v>0</v>
      </c>
      <c r="CI737" s="121">
        <v>0</v>
      </c>
      <c r="CJ737" s="121">
        <v>0</v>
      </c>
      <c r="CK737" s="121">
        <v>1080</v>
      </c>
      <c r="CL737" s="121">
        <v>37342.5</v>
      </c>
      <c r="CM737" s="87" t="s">
        <v>751</v>
      </c>
      <c r="CN737" s="87" t="s">
        <v>752</v>
      </c>
      <c r="CO737" s="87" t="s">
        <v>1461</v>
      </c>
      <c r="CP737" s="87" t="s">
        <v>2267</v>
      </c>
      <c r="CQ737" s="87" t="s">
        <v>1460</v>
      </c>
      <c r="CR737" s="87" t="s">
        <v>2433</v>
      </c>
      <c r="CS737" s="87">
        <v>25</v>
      </c>
      <c r="CT737" s="87" t="s">
        <v>1458</v>
      </c>
      <c r="CY737" s="87">
        <v>337</v>
      </c>
    </row>
    <row r="738" spans="1:103" ht="13.2" customHeight="1" x14ac:dyDescent="0.25">
      <c r="A738" s="93" t="s">
        <v>753</v>
      </c>
      <c r="B738" s="94" t="s">
        <v>754</v>
      </c>
      <c r="C738" s="95">
        <v>0</v>
      </c>
      <c r="D738" s="95">
        <v>0</v>
      </c>
      <c r="E738" s="95">
        <v>0</v>
      </c>
      <c r="F738" s="95">
        <v>0</v>
      </c>
      <c r="G738" s="95">
        <v>0</v>
      </c>
      <c r="H738" s="95">
        <v>0</v>
      </c>
      <c r="I738" s="95">
        <v>0</v>
      </c>
      <c r="J738" s="95">
        <v>0</v>
      </c>
      <c r="K738" s="95">
        <v>0</v>
      </c>
      <c r="L738" s="95">
        <v>0</v>
      </c>
      <c r="M738" s="95">
        <v>0</v>
      </c>
      <c r="N738" s="95">
        <v>36386.89</v>
      </c>
      <c r="O738" s="95">
        <v>0</v>
      </c>
      <c r="P738" s="95">
        <v>0</v>
      </c>
      <c r="Q738" s="95">
        <v>0</v>
      </c>
      <c r="R738" s="95">
        <v>0</v>
      </c>
      <c r="S738" s="95">
        <v>0</v>
      </c>
      <c r="T738" s="95">
        <v>0</v>
      </c>
      <c r="U738" s="95">
        <v>15579.99</v>
      </c>
      <c r="V738" s="95">
        <v>23000.01</v>
      </c>
      <c r="W738" s="95">
        <v>0</v>
      </c>
      <c r="X738" s="95">
        <v>0</v>
      </c>
      <c r="Y738" s="95">
        <v>0</v>
      </c>
      <c r="Z738" s="95">
        <v>0</v>
      </c>
      <c r="AA738" s="95">
        <v>0</v>
      </c>
      <c r="AB738" s="95">
        <v>0</v>
      </c>
      <c r="AC738" s="95">
        <v>0</v>
      </c>
      <c r="AD738" s="95">
        <v>0</v>
      </c>
      <c r="AE738" s="95">
        <v>0</v>
      </c>
      <c r="AF738" s="95">
        <v>0</v>
      </c>
      <c r="AG738" s="95">
        <v>0</v>
      </c>
      <c r="AH738" s="95">
        <v>0</v>
      </c>
      <c r="AI738" s="95">
        <v>0</v>
      </c>
      <c r="AJ738" s="95">
        <v>19999.990000000002</v>
      </c>
      <c r="AK738" s="95">
        <v>0</v>
      </c>
      <c r="AL738" s="95">
        <v>0</v>
      </c>
      <c r="AM738" s="95">
        <v>2000.01</v>
      </c>
      <c r="AN738" s="95">
        <v>0</v>
      </c>
      <c r="AO738" s="95">
        <v>0</v>
      </c>
      <c r="AP738" s="95">
        <v>0</v>
      </c>
      <c r="AQ738" s="95">
        <v>0</v>
      </c>
      <c r="AR738" s="95">
        <v>0</v>
      </c>
      <c r="AS738" s="95">
        <v>0</v>
      </c>
      <c r="AT738" s="95">
        <v>0</v>
      </c>
      <c r="AU738" s="95">
        <v>0</v>
      </c>
      <c r="AV738" s="95">
        <v>0</v>
      </c>
      <c r="AW738" s="95">
        <v>0</v>
      </c>
      <c r="AX738" s="95">
        <v>0</v>
      </c>
      <c r="AY738" s="95">
        <v>0</v>
      </c>
      <c r="AZ738" s="95">
        <v>0</v>
      </c>
      <c r="BA738" s="95">
        <v>0</v>
      </c>
      <c r="BB738" s="95">
        <v>0</v>
      </c>
      <c r="BC738" s="95">
        <v>0</v>
      </c>
      <c r="BD738" s="95">
        <v>0</v>
      </c>
      <c r="BE738" s="95">
        <v>0</v>
      </c>
      <c r="BF738" s="95">
        <v>0</v>
      </c>
      <c r="BG738" s="95">
        <v>78626.789999999994</v>
      </c>
      <c r="BH738" s="95">
        <v>0</v>
      </c>
      <c r="BI738" s="95">
        <v>0</v>
      </c>
      <c r="BJ738" s="95">
        <v>33333.33</v>
      </c>
      <c r="BK738" s="95">
        <v>44150.01</v>
      </c>
      <c r="BL738" s="95">
        <v>0</v>
      </c>
      <c r="BM738" s="95">
        <v>0</v>
      </c>
      <c r="BN738" s="95">
        <v>0</v>
      </c>
      <c r="BO738" s="95">
        <v>0</v>
      </c>
      <c r="BP738" s="95">
        <v>0</v>
      </c>
      <c r="BQ738" s="95">
        <v>0</v>
      </c>
      <c r="BR738" s="121">
        <v>0</v>
      </c>
      <c r="BS738" s="121">
        <v>0</v>
      </c>
      <c r="BT738" s="121">
        <v>0</v>
      </c>
      <c r="BU738" s="121">
        <v>0</v>
      </c>
      <c r="BV738" s="121">
        <v>0</v>
      </c>
      <c r="BW738" s="121">
        <v>0</v>
      </c>
      <c r="BX738" s="121">
        <v>0</v>
      </c>
      <c r="BY738" s="121">
        <v>0</v>
      </c>
      <c r="BZ738" s="95">
        <v>0</v>
      </c>
      <c r="CA738" s="121">
        <v>0</v>
      </c>
      <c r="CB738" s="121">
        <v>0</v>
      </c>
      <c r="CC738" s="95">
        <v>0</v>
      </c>
      <c r="CD738" s="121">
        <v>0</v>
      </c>
      <c r="CE738" s="121">
        <v>0</v>
      </c>
      <c r="CF738" s="121">
        <v>0</v>
      </c>
      <c r="CG738" s="95">
        <v>0</v>
      </c>
      <c r="CH738" s="121">
        <v>0</v>
      </c>
      <c r="CI738" s="121">
        <v>0</v>
      </c>
      <c r="CJ738" s="121">
        <v>0</v>
      </c>
      <c r="CK738" s="95">
        <v>16449.990000000002</v>
      </c>
      <c r="CL738" s="121">
        <v>0</v>
      </c>
      <c r="CM738" s="87" t="s">
        <v>753</v>
      </c>
      <c r="CN738" s="87" t="s">
        <v>754</v>
      </c>
      <c r="CO738" s="87" t="s">
        <v>1461</v>
      </c>
      <c r="CP738" s="87" t="s">
        <v>2267</v>
      </c>
      <c r="CQ738" s="87" t="s">
        <v>1460</v>
      </c>
      <c r="CR738" s="87" t="s">
        <v>2433</v>
      </c>
      <c r="CS738" s="87">
        <v>21</v>
      </c>
      <c r="CT738" s="87" t="s">
        <v>1436</v>
      </c>
      <c r="CY738" s="87">
        <v>338</v>
      </c>
    </row>
    <row r="739" spans="1:103" ht="13.2" customHeight="1" x14ac:dyDescent="0.25">
      <c r="A739" s="93" t="s">
        <v>755</v>
      </c>
      <c r="B739" s="94" t="s">
        <v>1511</v>
      </c>
      <c r="C739" s="95">
        <v>0</v>
      </c>
      <c r="D739" s="95">
        <v>0</v>
      </c>
      <c r="E739" s="95">
        <v>0</v>
      </c>
      <c r="F739" s="95">
        <v>177997.95</v>
      </c>
      <c r="G739" s="95">
        <v>30246.57</v>
      </c>
      <c r="H739" s="95">
        <v>0</v>
      </c>
      <c r="I739" s="95">
        <v>0</v>
      </c>
      <c r="J739" s="95">
        <v>0</v>
      </c>
      <c r="K739" s="95">
        <v>0</v>
      </c>
      <c r="L739" s="95">
        <v>0</v>
      </c>
      <c r="M739" s="95">
        <v>0</v>
      </c>
      <c r="N739" s="95">
        <v>0</v>
      </c>
      <c r="O739" s="95">
        <v>0</v>
      </c>
      <c r="P739" s="95">
        <v>0</v>
      </c>
      <c r="Q739" s="95">
        <v>0</v>
      </c>
      <c r="R739" s="95">
        <v>0</v>
      </c>
      <c r="S739" s="95">
        <v>0</v>
      </c>
      <c r="T739" s="95">
        <v>0</v>
      </c>
      <c r="U739" s="95">
        <v>0</v>
      </c>
      <c r="V739" s="95">
        <v>0</v>
      </c>
      <c r="W739" s="95">
        <v>0</v>
      </c>
      <c r="X739" s="95">
        <v>448.44</v>
      </c>
      <c r="Y739" s="95">
        <v>0</v>
      </c>
      <c r="Z739" s="95">
        <v>0</v>
      </c>
      <c r="AA739" s="95">
        <v>0</v>
      </c>
      <c r="AB739" s="95">
        <v>0</v>
      </c>
      <c r="AC739" s="95">
        <v>0</v>
      </c>
      <c r="AD739" s="95">
        <v>0</v>
      </c>
      <c r="AE739" s="95">
        <v>57831.45</v>
      </c>
      <c r="AF739" s="95">
        <v>0</v>
      </c>
      <c r="AG739" s="95">
        <v>0</v>
      </c>
      <c r="AH739" s="95">
        <v>0</v>
      </c>
      <c r="AI739" s="95">
        <v>0</v>
      </c>
      <c r="AJ739" s="95">
        <v>0</v>
      </c>
      <c r="AK739" s="95">
        <v>5961.6</v>
      </c>
      <c r="AL739" s="95">
        <v>0</v>
      </c>
      <c r="AM739" s="95">
        <v>0</v>
      </c>
      <c r="AN739" s="95">
        <v>0</v>
      </c>
      <c r="AO739" s="95">
        <v>0</v>
      </c>
      <c r="AP739" s="95">
        <v>0</v>
      </c>
      <c r="AQ739" s="95">
        <v>0</v>
      </c>
      <c r="AR739" s="95">
        <v>0</v>
      </c>
      <c r="AS739" s="95">
        <v>0</v>
      </c>
      <c r="AT739" s="95">
        <v>5231.28</v>
      </c>
      <c r="AU739" s="95">
        <v>0</v>
      </c>
      <c r="AV739" s="95">
        <v>0</v>
      </c>
      <c r="AW739" s="95">
        <v>0</v>
      </c>
      <c r="AX739" s="95">
        <v>0</v>
      </c>
      <c r="AY739" s="95">
        <v>0</v>
      </c>
      <c r="AZ739" s="95">
        <v>0</v>
      </c>
      <c r="BA739" s="95">
        <v>0</v>
      </c>
      <c r="BB739" s="95">
        <v>0</v>
      </c>
      <c r="BC739" s="95">
        <v>0</v>
      </c>
      <c r="BD739" s="95">
        <v>0</v>
      </c>
      <c r="BE739" s="95">
        <v>0</v>
      </c>
      <c r="BF739" s="95">
        <v>0</v>
      </c>
      <c r="BG739" s="95">
        <v>0</v>
      </c>
      <c r="BH739" s="95">
        <v>0</v>
      </c>
      <c r="BI739" s="95">
        <v>0</v>
      </c>
      <c r="BJ739" s="95">
        <v>0</v>
      </c>
      <c r="BK739" s="95">
        <v>0</v>
      </c>
      <c r="BL739" s="95">
        <v>0</v>
      </c>
      <c r="BM739" s="95">
        <v>0</v>
      </c>
      <c r="BN739" s="95">
        <v>0</v>
      </c>
      <c r="BO739" s="95">
        <v>37599.86</v>
      </c>
      <c r="BP739" s="95">
        <v>0</v>
      </c>
      <c r="BQ739" s="95">
        <v>0</v>
      </c>
      <c r="BR739" s="121">
        <v>0</v>
      </c>
      <c r="BS739" s="121">
        <v>0</v>
      </c>
      <c r="BT739" s="121">
        <v>0</v>
      </c>
      <c r="BU739" s="121">
        <v>0</v>
      </c>
      <c r="BV739" s="121">
        <v>0</v>
      </c>
      <c r="BW739" s="121">
        <v>0</v>
      </c>
      <c r="BX739" s="121">
        <v>0</v>
      </c>
      <c r="BY739" s="121">
        <v>0</v>
      </c>
      <c r="BZ739" s="121">
        <v>46886.79</v>
      </c>
      <c r="CA739" s="121">
        <v>0</v>
      </c>
      <c r="CB739" s="121">
        <v>0</v>
      </c>
      <c r="CC739" s="121">
        <v>28700.01</v>
      </c>
      <c r="CD739" s="121">
        <v>0</v>
      </c>
      <c r="CE739" s="121">
        <v>0</v>
      </c>
      <c r="CF739" s="121">
        <v>0</v>
      </c>
      <c r="CG739" s="121">
        <v>0</v>
      </c>
      <c r="CH739" s="121">
        <v>0</v>
      </c>
      <c r="CI739" s="121">
        <v>0</v>
      </c>
      <c r="CJ739" s="121">
        <v>96499.98</v>
      </c>
      <c r="CK739" s="121">
        <v>10299.99</v>
      </c>
      <c r="CL739" s="121">
        <v>28237.5</v>
      </c>
      <c r="CM739" s="87" t="s">
        <v>755</v>
      </c>
      <c r="CN739" s="87" t="s">
        <v>756</v>
      </c>
      <c r="CO739" s="87" t="s">
        <v>1461</v>
      </c>
      <c r="CP739" s="87" t="s">
        <v>2267</v>
      </c>
      <c r="CQ739" s="87" t="s">
        <v>1460</v>
      </c>
      <c r="CR739" s="87" t="s">
        <v>2433</v>
      </c>
      <c r="CS739" s="87">
        <v>25</v>
      </c>
      <c r="CT739" s="87" t="s">
        <v>1459</v>
      </c>
      <c r="CY739" s="87">
        <v>339</v>
      </c>
    </row>
    <row r="740" spans="1:103" ht="13.2" customHeight="1" x14ac:dyDescent="0.25">
      <c r="A740" s="93" t="s">
        <v>757</v>
      </c>
      <c r="B740" s="94" t="s">
        <v>1512</v>
      </c>
      <c r="C740" s="95">
        <v>0</v>
      </c>
      <c r="D740" s="95">
        <v>0</v>
      </c>
      <c r="E740" s="95">
        <v>0</v>
      </c>
      <c r="F740" s="95">
        <v>1570.68</v>
      </c>
      <c r="G740" s="95">
        <v>0</v>
      </c>
      <c r="H740" s="95">
        <v>0</v>
      </c>
      <c r="I740" s="95">
        <v>0</v>
      </c>
      <c r="J740" s="95">
        <v>0</v>
      </c>
      <c r="K740" s="95">
        <v>0</v>
      </c>
      <c r="L740" s="95">
        <v>0</v>
      </c>
      <c r="M740" s="95">
        <v>0</v>
      </c>
      <c r="N740" s="95">
        <v>0</v>
      </c>
      <c r="O740" s="95">
        <v>0</v>
      </c>
      <c r="P740" s="95">
        <v>22118.37</v>
      </c>
      <c r="Q740" s="95">
        <v>0</v>
      </c>
      <c r="R740" s="95">
        <v>0</v>
      </c>
      <c r="S740" s="95">
        <v>0</v>
      </c>
      <c r="T740" s="95">
        <v>0</v>
      </c>
      <c r="U740" s="95">
        <v>0</v>
      </c>
      <c r="V740" s="95">
        <v>0</v>
      </c>
      <c r="W740" s="95">
        <v>0</v>
      </c>
      <c r="X740" s="95">
        <v>0</v>
      </c>
      <c r="Y740" s="95">
        <v>0</v>
      </c>
      <c r="Z740" s="95">
        <v>0</v>
      </c>
      <c r="AA740" s="95">
        <v>0</v>
      </c>
      <c r="AB740" s="95">
        <v>50562.51</v>
      </c>
      <c r="AC740" s="95">
        <v>0</v>
      </c>
      <c r="AD740" s="95">
        <v>0</v>
      </c>
      <c r="AE740" s="95">
        <v>0</v>
      </c>
      <c r="AF740" s="95">
        <v>0</v>
      </c>
      <c r="AG740" s="95">
        <v>0</v>
      </c>
      <c r="AH740" s="95">
        <v>0</v>
      </c>
      <c r="AI740" s="95">
        <v>0</v>
      </c>
      <c r="AJ740" s="95">
        <v>12094.99</v>
      </c>
      <c r="AK740" s="95">
        <v>0</v>
      </c>
      <c r="AL740" s="95">
        <v>0</v>
      </c>
      <c r="AM740" s="95">
        <v>0</v>
      </c>
      <c r="AN740" s="95">
        <v>0</v>
      </c>
      <c r="AO740" s="95">
        <v>0</v>
      </c>
      <c r="AP740" s="95">
        <v>0</v>
      </c>
      <c r="AQ740" s="95">
        <v>0</v>
      </c>
      <c r="AR740" s="95">
        <v>0</v>
      </c>
      <c r="AS740" s="95">
        <v>0</v>
      </c>
      <c r="AT740" s="95">
        <v>0</v>
      </c>
      <c r="AU740" s="95">
        <v>0</v>
      </c>
      <c r="AV740" s="95">
        <v>0</v>
      </c>
      <c r="AW740" s="95">
        <v>0</v>
      </c>
      <c r="AX740" s="95">
        <v>0</v>
      </c>
      <c r="AY740" s="95">
        <v>0</v>
      </c>
      <c r="AZ740" s="95">
        <v>0</v>
      </c>
      <c r="BA740" s="95">
        <v>0</v>
      </c>
      <c r="BB740" s="95">
        <v>0</v>
      </c>
      <c r="BC740" s="95">
        <v>0</v>
      </c>
      <c r="BD740" s="95">
        <v>83455.86</v>
      </c>
      <c r="BE740" s="95">
        <v>81499.98</v>
      </c>
      <c r="BF740" s="95">
        <v>0</v>
      </c>
      <c r="BG740" s="95">
        <v>234333.84</v>
      </c>
      <c r="BH740" s="95">
        <v>0</v>
      </c>
      <c r="BI740" s="95">
        <v>0</v>
      </c>
      <c r="BJ740" s="95">
        <v>40749.99</v>
      </c>
      <c r="BK740" s="95">
        <v>21376.29</v>
      </c>
      <c r="BL740" s="95">
        <v>0</v>
      </c>
      <c r="BM740" s="95">
        <v>0</v>
      </c>
      <c r="BN740" s="95">
        <v>0</v>
      </c>
      <c r="BO740" s="95">
        <v>0</v>
      </c>
      <c r="BP740" s="95">
        <v>1401.66</v>
      </c>
      <c r="BQ740" s="95">
        <v>0</v>
      </c>
      <c r="BR740" s="121">
        <v>0</v>
      </c>
      <c r="BS740" s="121">
        <v>0</v>
      </c>
      <c r="BT740" s="121">
        <v>0</v>
      </c>
      <c r="BU740" s="121">
        <v>0</v>
      </c>
      <c r="BV740" s="121">
        <v>0</v>
      </c>
      <c r="BW740" s="121">
        <v>0</v>
      </c>
      <c r="BX740" s="121">
        <v>0</v>
      </c>
      <c r="BY740" s="121">
        <v>0</v>
      </c>
      <c r="BZ740" s="121">
        <v>0</v>
      </c>
      <c r="CA740" s="121">
        <v>0</v>
      </c>
      <c r="CB740" s="95">
        <v>0</v>
      </c>
      <c r="CC740" s="121">
        <v>0</v>
      </c>
      <c r="CD740" s="121">
        <v>0</v>
      </c>
      <c r="CE740" s="121">
        <v>0</v>
      </c>
      <c r="CF740" s="121">
        <v>0</v>
      </c>
      <c r="CG740" s="121">
        <v>0</v>
      </c>
      <c r="CH740" s="121">
        <v>0</v>
      </c>
      <c r="CI740" s="121">
        <v>0</v>
      </c>
      <c r="CJ740" s="121">
        <v>0</v>
      </c>
      <c r="CK740" s="121">
        <v>11799.27</v>
      </c>
      <c r="CL740" s="121">
        <v>17306.71</v>
      </c>
      <c r="CM740" s="87" t="s">
        <v>757</v>
      </c>
      <c r="CN740" s="87" t="s">
        <v>758</v>
      </c>
      <c r="CO740" s="87" t="s">
        <v>1461</v>
      </c>
      <c r="CP740" s="87" t="s">
        <v>2267</v>
      </c>
      <c r="CQ740" s="87" t="s">
        <v>1460</v>
      </c>
      <c r="CR740" s="87" t="s">
        <v>2433</v>
      </c>
      <c r="CS740" s="87">
        <v>25</v>
      </c>
      <c r="CT740" s="87" t="s">
        <v>1459</v>
      </c>
      <c r="CY740" s="87">
        <v>340</v>
      </c>
    </row>
    <row r="741" spans="1:103" ht="13.2" customHeight="1" x14ac:dyDescent="0.25">
      <c r="A741" s="93" t="s">
        <v>759</v>
      </c>
      <c r="B741" s="94" t="s">
        <v>760</v>
      </c>
      <c r="C741" s="95">
        <v>0</v>
      </c>
      <c r="D741" s="95">
        <v>0</v>
      </c>
      <c r="E741" s="95">
        <v>0</v>
      </c>
      <c r="F741" s="95">
        <v>0</v>
      </c>
      <c r="G741" s="95">
        <v>0</v>
      </c>
      <c r="H741" s="95">
        <v>0</v>
      </c>
      <c r="I741" s="95">
        <v>0</v>
      </c>
      <c r="J741" s="95">
        <v>0</v>
      </c>
      <c r="K741" s="95">
        <v>0</v>
      </c>
      <c r="L741" s="95">
        <v>0</v>
      </c>
      <c r="M741" s="95">
        <v>0</v>
      </c>
      <c r="N741" s="95">
        <v>0</v>
      </c>
      <c r="O741" s="95">
        <v>0</v>
      </c>
      <c r="P741" s="95">
        <v>0</v>
      </c>
      <c r="Q741" s="95">
        <v>0</v>
      </c>
      <c r="R741" s="95">
        <v>0</v>
      </c>
      <c r="S741" s="95">
        <v>0</v>
      </c>
      <c r="T741" s="95">
        <v>0</v>
      </c>
      <c r="U741" s="95">
        <v>0</v>
      </c>
      <c r="V741" s="95">
        <v>0</v>
      </c>
      <c r="W741" s="95">
        <v>0</v>
      </c>
      <c r="X741" s="95">
        <v>0</v>
      </c>
      <c r="Y741" s="95">
        <v>0</v>
      </c>
      <c r="Z741" s="95">
        <v>0</v>
      </c>
      <c r="AA741" s="95">
        <v>0</v>
      </c>
      <c r="AB741" s="95">
        <v>0</v>
      </c>
      <c r="AC741" s="95">
        <v>0</v>
      </c>
      <c r="AD741" s="95">
        <v>0</v>
      </c>
      <c r="AE741" s="95">
        <v>0</v>
      </c>
      <c r="AF741" s="95">
        <v>0</v>
      </c>
      <c r="AG741" s="95">
        <v>0</v>
      </c>
      <c r="AH741" s="95">
        <v>0</v>
      </c>
      <c r="AI741" s="95">
        <v>0</v>
      </c>
      <c r="AJ741" s="95">
        <v>0</v>
      </c>
      <c r="AK741" s="95">
        <v>1437.96</v>
      </c>
      <c r="AL741" s="95">
        <v>0</v>
      </c>
      <c r="AM741" s="95">
        <v>0</v>
      </c>
      <c r="AN741" s="95">
        <v>0</v>
      </c>
      <c r="AO741" s="95">
        <v>0</v>
      </c>
      <c r="AP741" s="95">
        <v>0</v>
      </c>
      <c r="AQ741" s="95">
        <v>0</v>
      </c>
      <c r="AR741" s="95">
        <v>0</v>
      </c>
      <c r="AS741" s="95">
        <v>0</v>
      </c>
      <c r="AT741" s="95">
        <v>0</v>
      </c>
      <c r="AU741" s="95">
        <v>0</v>
      </c>
      <c r="AV741" s="95">
        <v>0</v>
      </c>
      <c r="AW741" s="95">
        <v>0</v>
      </c>
      <c r="AX741" s="95">
        <v>0</v>
      </c>
      <c r="AY741" s="95">
        <v>0</v>
      </c>
      <c r="AZ741" s="95">
        <v>0</v>
      </c>
      <c r="BA741" s="95">
        <v>0</v>
      </c>
      <c r="BB741" s="95">
        <v>0</v>
      </c>
      <c r="BC741" s="95">
        <v>0</v>
      </c>
      <c r="BD741" s="95">
        <v>1182.33</v>
      </c>
      <c r="BE741" s="95">
        <v>0</v>
      </c>
      <c r="BF741" s="95">
        <v>0</v>
      </c>
      <c r="BG741" s="95">
        <v>24741.48</v>
      </c>
      <c r="BH741" s="95">
        <v>0</v>
      </c>
      <c r="BI741" s="95">
        <v>0</v>
      </c>
      <c r="BJ741" s="95">
        <v>0</v>
      </c>
      <c r="BK741" s="95">
        <v>0</v>
      </c>
      <c r="BL741" s="95">
        <v>0</v>
      </c>
      <c r="BM741" s="95">
        <v>0</v>
      </c>
      <c r="BN741" s="95">
        <v>0</v>
      </c>
      <c r="BO741" s="95">
        <v>0</v>
      </c>
      <c r="BP741" s="95">
        <v>0</v>
      </c>
      <c r="BQ741" s="95">
        <v>0</v>
      </c>
      <c r="BR741" s="95">
        <v>0</v>
      </c>
      <c r="BS741" s="95">
        <v>0</v>
      </c>
      <c r="BT741" s="121">
        <v>0</v>
      </c>
      <c r="BU741" s="121">
        <v>0</v>
      </c>
      <c r="BV741" s="95">
        <v>0</v>
      </c>
      <c r="BW741" s="121">
        <v>0</v>
      </c>
      <c r="BX741" s="95">
        <v>0</v>
      </c>
      <c r="BY741" s="121">
        <v>0</v>
      </c>
      <c r="BZ741" s="121">
        <v>0</v>
      </c>
      <c r="CA741" s="121">
        <v>0</v>
      </c>
      <c r="CB741" s="95">
        <v>0</v>
      </c>
      <c r="CC741" s="121">
        <v>0</v>
      </c>
      <c r="CD741" s="121">
        <v>0</v>
      </c>
      <c r="CE741" s="95">
        <v>14738.25</v>
      </c>
      <c r="CF741" s="95">
        <v>0</v>
      </c>
      <c r="CG741" s="95">
        <v>0</v>
      </c>
      <c r="CH741" s="121">
        <v>0</v>
      </c>
      <c r="CI741" s="121">
        <v>0</v>
      </c>
      <c r="CJ741" s="95">
        <v>0</v>
      </c>
      <c r="CK741" s="121">
        <v>0</v>
      </c>
      <c r="CL741" s="95">
        <v>437.64</v>
      </c>
      <c r="CM741" s="87" t="s">
        <v>759</v>
      </c>
      <c r="CN741" s="87" t="s">
        <v>760</v>
      </c>
      <c r="CO741" s="87" t="s">
        <v>1461</v>
      </c>
      <c r="CP741" s="87" t="s">
        <v>2267</v>
      </c>
      <c r="CQ741" s="87" t="s">
        <v>1460</v>
      </c>
      <c r="CR741" s="87" t="s">
        <v>2433</v>
      </c>
      <c r="CS741" s="87">
        <v>25</v>
      </c>
      <c r="CT741" s="87" t="s">
        <v>1459</v>
      </c>
      <c r="CY741" s="87">
        <v>341</v>
      </c>
    </row>
    <row r="742" spans="1:103" ht="13.2" customHeight="1" x14ac:dyDescent="0.25">
      <c r="A742" s="93" t="s">
        <v>761</v>
      </c>
      <c r="B742" s="94" t="s">
        <v>762</v>
      </c>
      <c r="C742" s="95">
        <v>0</v>
      </c>
      <c r="D742" s="95">
        <v>0</v>
      </c>
      <c r="E742" s="95">
        <v>0</v>
      </c>
      <c r="F742" s="95">
        <v>0</v>
      </c>
      <c r="G742" s="95">
        <v>0</v>
      </c>
      <c r="H742" s="95">
        <v>0</v>
      </c>
      <c r="I742" s="95">
        <v>0</v>
      </c>
      <c r="J742" s="95">
        <v>0</v>
      </c>
      <c r="K742" s="95">
        <v>0</v>
      </c>
      <c r="L742" s="95">
        <v>0</v>
      </c>
      <c r="M742" s="95">
        <v>0</v>
      </c>
      <c r="N742" s="95">
        <v>55124.42</v>
      </c>
      <c r="O742" s="95">
        <v>0</v>
      </c>
      <c r="P742" s="95">
        <v>0</v>
      </c>
      <c r="Q742" s="95">
        <v>499.59</v>
      </c>
      <c r="R742" s="95">
        <v>0</v>
      </c>
      <c r="S742" s="95">
        <v>21071.22</v>
      </c>
      <c r="T742" s="95">
        <v>14304.66</v>
      </c>
      <c r="U742" s="95">
        <v>5685</v>
      </c>
      <c r="V742" s="95">
        <v>0</v>
      </c>
      <c r="W742" s="95">
        <v>0</v>
      </c>
      <c r="X742" s="95">
        <v>0</v>
      </c>
      <c r="Y742" s="95">
        <v>11258.45</v>
      </c>
      <c r="Z742" s="95">
        <v>0</v>
      </c>
      <c r="AA742" s="95">
        <v>0</v>
      </c>
      <c r="AB742" s="95">
        <v>0</v>
      </c>
      <c r="AC742" s="95">
        <v>0</v>
      </c>
      <c r="AD742" s="95">
        <v>0</v>
      </c>
      <c r="AE742" s="95">
        <v>4519.04</v>
      </c>
      <c r="AF742" s="95">
        <v>0</v>
      </c>
      <c r="AG742" s="95">
        <v>0</v>
      </c>
      <c r="AH742" s="95">
        <v>0</v>
      </c>
      <c r="AI742" s="95">
        <v>5052.8500000000004</v>
      </c>
      <c r="AJ742" s="95">
        <v>9000</v>
      </c>
      <c r="AK742" s="95">
        <v>0</v>
      </c>
      <c r="AL742" s="95">
        <v>0</v>
      </c>
      <c r="AM742" s="95">
        <v>0</v>
      </c>
      <c r="AN742" s="95">
        <v>0</v>
      </c>
      <c r="AO742" s="95">
        <v>0</v>
      </c>
      <c r="AP742" s="95">
        <v>0</v>
      </c>
      <c r="AQ742" s="95">
        <v>1102.8800000000001</v>
      </c>
      <c r="AR742" s="95">
        <v>0</v>
      </c>
      <c r="AS742" s="95">
        <v>0</v>
      </c>
      <c r="AT742" s="95">
        <v>0</v>
      </c>
      <c r="AU742" s="95">
        <v>0</v>
      </c>
      <c r="AV742" s="95">
        <v>0</v>
      </c>
      <c r="AW742" s="95">
        <v>0</v>
      </c>
      <c r="AX742" s="95">
        <v>0</v>
      </c>
      <c r="AY742" s="95">
        <v>0</v>
      </c>
      <c r="AZ742" s="95">
        <v>0</v>
      </c>
      <c r="BA742" s="95">
        <v>0</v>
      </c>
      <c r="BB742" s="95">
        <v>0</v>
      </c>
      <c r="BC742" s="95">
        <v>0</v>
      </c>
      <c r="BD742" s="95">
        <v>0</v>
      </c>
      <c r="BE742" s="95">
        <v>0</v>
      </c>
      <c r="BF742" s="95">
        <v>2975.01</v>
      </c>
      <c r="BG742" s="95">
        <v>0</v>
      </c>
      <c r="BH742" s="95">
        <v>0</v>
      </c>
      <c r="BI742" s="95">
        <v>0</v>
      </c>
      <c r="BJ742" s="95">
        <v>15000</v>
      </c>
      <c r="BK742" s="95">
        <v>0</v>
      </c>
      <c r="BL742" s="95">
        <v>0</v>
      </c>
      <c r="BM742" s="95">
        <v>0</v>
      </c>
      <c r="BN742" s="95">
        <v>7655.1</v>
      </c>
      <c r="BO742" s="95">
        <v>18383.2</v>
      </c>
      <c r="BP742" s="95">
        <v>0</v>
      </c>
      <c r="BQ742" s="95">
        <v>34165.67</v>
      </c>
      <c r="BR742" s="95">
        <v>0</v>
      </c>
      <c r="BS742" s="95">
        <v>0</v>
      </c>
      <c r="BT742" s="121">
        <v>0</v>
      </c>
      <c r="BU742" s="121">
        <v>127005</v>
      </c>
      <c r="BV742" s="95">
        <v>0</v>
      </c>
      <c r="BW742" s="95">
        <v>7362.6</v>
      </c>
      <c r="BX742" s="95">
        <v>45833.34</v>
      </c>
      <c r="BY742" s="95">
        <v>0</v>
      </c>
      <c r="BZ742" s="95">
        <v>0</v>
      </c>
      <c r="CA742" s="95">
        <v>11871.66</v>
      </c>
      <c r="CB742" s="95">
        <v>6181.53</v>
      </c>
      <c r="CC742" s="95">
        <v>0</v>
      </c>
      <c r="CD742" s="95">
        <v>0</v>
      </c>
      <c r="CE742" s="95">
        <v>26201.08</v>
      </c>
      <c r="CF742" s="95">
        <v>0</v>
      </c>
      <c r="CG742" s="95">
        <v>0</v>
      </c>
      <c r="CH742" s="95">
        <v>0</v>
      </c>
      <c r="CI742" s="95">
        <v>0</v>
      </c>
      <c r="CJ742" s="95">
        <v>3166.65</v>
      </c>
      <c r="CK742" s="95">
        <v>0</v>
      </c>
      <c r="CL742" s="121">
        <v>63900</v>
      </c>
      <c r="CM742" s="87" t="s">
        <v>761</v>
      </c>
      <c r="CN742" s="87" t="s">
        <v>762</v>
      </c>
      <c r="CO742" s="87" t="s">
        <v>1461</v>
      </c>
      <c r="CP742" s="87" t="s">
        <v>2267</v>
      </c>
      <c r="CQ742" s="87" t="s">
        <v>1460</v>
      </c>
      <c r="CR742" s="87" t="s">
        <v>2433</v>
      </c>
      <c r="CS742" s="87">
        <v>25</v>
      </c>
      <c r="CT742" s="87" t="s">
        <v>1457</v>
      </c>
      <c r="CY742" s="87">
        <v>342</v>
      </c>
    </row>
    <row r="743" spans="1:103" ht="13.2" customHeight="1" x14ac:dyDescent="0.25">
      <c r="A743" s="93" t="s">
        <v>763</v>
      </c>
      <c r="B743" s="94" t="s">
        <v>764</v>
      </c>
      <c r="C743" s="95">
        <v>0</v>
      </c>
      <c r="D743" s="95">
        <v>0</v>
      </c>
      <c r="E743" s="95">
        <v>0</v>
      </c>
      <c r="F743" s="95">
        <v>0</v>
      </c>
      <c r="G743" s="95">
        <v>0</v>
      </c>
      <c r="H743" s="95">
        <v>0</v>
      </c>
      <c r="I743" s="95">
        <v>0</v>
      </c>
      <c r="J743" s="95">
        <v>0</v>
      </c>
      <c r="K743" s="95">
        <v>0</v>
      </c>
      <c r="L743" s="95">
        <v>0</v>
      </c>
      <c r="M743" s="95">
        <v>0</v>
      </c>
      <c r="N743" s="95">
        <v>0</v>
      </c>
      <c r="O743" s="95">
        <v>0</v>
      </c>
      <c r="P743" s="95">
        <v>0</v>
      </c>
      <c r="Q743" s="95">
        <v>0</v>
      </c>
      <c r="R743" s="95">
        <v>1791.66</v>
      </c>
      <c r="S743" s="95">
        <v>0</v>
      </c>
      <c r="T743" s="95">
        <v>0</v>
      </c>
      <c r="U743" s="95">
        <v>0</v>
      </c>
      <c r="V743" s="95">
        <v>0</v>
      </c>
      <c r="W743" s="95">
        <v>0</v>
      </c>
      <c r="X743" s="95">
        <v>0</v>
      </c>
      <c r="Y743" s="95">
        <v>67364.789999999994</v>
      </c>
      <c r="Z743" s="95">
        <v>0</v>
      </c>
      <c r="AA743" s="95">
        <v>0</v>
      </c>
      <c r="AB743" s="95">
        <v>0</v>
      </c>
      <c r="AC743" s="95">
        <v>0</v>
      </c>
      <c r="AD743" s="95">
        <v>0</v>
      </c>
      <c r="AE743" s="95">
        <v>0</v>
      </c>
      <c r="AF743" s="95">
        <v>12348.16</v>
      </c>
      <c r="AG743" s="95">
        <v>0</v>
      </c>
      <c r="AH743" s="95">
        <v>0</v>
      </c>
      <c r="AI743" s="95">
        <v>0</v>
      </c>
      <c r="AJ743" s="95">
        <v>0</v>
      </c>
      <c r="AK743" s="95">
        <v>0</v>
      </c>
      <c r="AL743" s="95">
        <v>0</v>
      </c>
      <c r="AM743" s="95">
        <v>0</v>
      </c>
      <c r="AN743" s="95">
        <v>33141.51</v>
      </c>
      <c r="AO743" s="95">
        <v>0</v>
      </c>
      <c r="AP743" s="95">
        <v>0</v>
      </c>
      <c r="AQ743" s="95">
        <v>0</v>
      </c>
      <c r="AR743" s="95">
        <v>0</v>
      </c>
      <c r="AS743" s="95">
        <v>-89687</v>
      </c>
      <c r="AT743" s="95">
        <v>0</v>
      </c>
      <c r="AU743" s="95">
        <v>0</v>
      </c>
      <c r="AV743" s="95">
        <v>0</v>
      </c>
      <c r="AW743" s="95">
        <v>0</v>
      </c>
      <c r="AX743" s="95">
        <v>0</v>
      </c>
      <c r="AY743" s="95">
        <v>0</v>
      </c>
      <c r="AZ743" s="95">
        <v>0</v>
      </c>
      <c r="BA743" s="95">
        <v>125129.12</v>
      </c>
      <c r="BB743" s="95">
        <v>0</v>
      </c>
      <c r="BC743" s="95">
        <v>0</v>
      </c>
      <c r="BD743" s="95">
        <v>0</v>
      </c>
      <c r="BE743" s="95">
        <v>0</v>
      </c>
      <c r="BF743" s="95">
        <v>0</v>
      </c>
      <c r="BG743" s="95">
        <v>396637.59</v>
      </c>
      <c r="BH743" s="95">
        <v>0</v>
      </c>
      <c r="BI743" s="95">
        <v>0</v>
      </c>
      <c r="BJ743" s="95">
        <v>0</v>
      </c>
      <c r="BK743" s="95">
        <v>0</v>
      </c>
      <c r="BL743" s="95">
        <v>0</v>
      </c>
      <c r="BM743" s="95">
        <v>2937.51</v>
      </c>
      <c r="BN743" s="95">
        <v>4897.5</v>
      </c>
      <c r="BO743" s="95">
        <v>0</v>
      </c>
      <c r="BP743" s="95">
        <v>0</v>
      </c>
      <c r="BQ743" s="95">
        <v>1666.68</v>
      </c>
      <c r="BR743" s="121">
        <v>1876756.82</v>
      </c>
      <c r="BS743" s="121">
        <v>0</v>
      </c>
      <c r="BT743" s="121">
        <v>0</v>
      </c>
      <c r="BU743" s="121">
        <v>0</v>
      </c>
      <c r="BV743" s="121">
        <v>0</v>
      </c>
      <c r="BW743" s="121">
        <v>0</v>
      </c>
      <c r="BX743" s="121">
        <v>0</v>
      </c>
      <c r="BY743" s="121">
        <v>0</v>
      </c>
      <c r="BZ743" s="121">
        <v>0</v>
      </c>
      <c r="CA743" s="121">
        <v>0</v>
      </c>
      <c r="CB743" s="121">
        <v>0</v>
      </c>
      <c r="CC743" s="121">
        <v>0</v>
      </c>
      <c r="CD743" s="121">
        <v>0</v>
      </c>
      <c r="CE743" s="121">
        <v>0</v>
      </c>
      <c r="CF743" s="121">
        <v>0</v>
      </c>
      <c r="CG743" s="121">
        <v>0</v>
      </c>
      <c r="CH743" s="121">
        <v>0</v>
      </c>
      <c r="CI743" s="121">
        <v>0</v>
      </c>
      <c r="CJ743" s="121">
        <v>0</v>
      </c>
      <c r="CK743" s="121">
        <v>0</v>
      </c>
      <c r="CL743" s="121">
        <v>0</v>
      </c>
      <c r="CM743" s="87" t="s">
        <v>763</v>
      </c>
      <c r="CN743" s="87" t="s">
        <v>764</v>
      </c>
      <c r="CO743" s="87" t="s">
        <v>1461</v>
      </c>
      <c r="CP743" s="87" t="s">
        <v>2267</v>
      </c>
      <c r="CQ743" s="87" t="s">
        <v>1462</v>
      </c>
      <c r="CR743" s="87" t="s">
        <v>2454</v>
      </c>
      <c r="CS743" s="87">
        <v>24</v>
      </c>
      <c r="CT743" s="87" t="s">
        <v>1460</v>
      </c>
      <c r="CY743" s="87">
        <v>343</v>
      </c>
    </row>
    <row r="744" spans="1:103" ht="13.2" customHeight="1" x14ac:dyDescent="0.25">
      <c r="A744" s="93" t="s">
        <v>765</v>
      </c>
      <c r="B744" s="94" t="s">
        <v>766</v>
      </c>
      <c r="C744" s="95">
        <v>164793.43</v>
      </c>
      <c r="D744" s="95">
        <v>0</v>
      </c>
      <c r="E744" s="95">
        <v>0</v>
      </c>
      <c r="F744" s="95">
        <v>0</v>
      </c>
      <c r="G744" s="95">
        <v>126002.19</v>
      </c>
      <c r="H744" s="95">
        <v>0</v>
      </c>
      <c r="I744" s="95">
        <v>0</v>
      </c>
      <c r="J744" s="95">
        <v>0</v>
      </c>
      <c r="K744" s="95">
        <v>0</v>
      </c>
      <c r="L744" s="95">
        <v>0</v>
      </c>
      <c r="M744" s="95">
        <v>293180.58</v>
      </c>
      <c r="N744" s="95">
        <v>0</v>
      </c>
      <c r="O744" s="95">
        <v>165248.82</v>
      </c>
      <c r="P744" s="95">
        <v>227400</v>
      </c>
      <c r="Q744" s="95">
        <v>0</v>
      </c>
      <c r="R744" s="95">
        <v>124249.98</v>
      </c>
      <c r="S744" s="95">
        <v>227400</v>
      </c>
      <c r="T744" s="95">
        <v>0</v>
      </c>
      <c r="U744" s="95">
        <v>0</v>
      </c>
      <c r="V744" s="95">
        <v>0</v>
      </c>
      <c r="W744" s="95">
        <v>45117.81</v>
      </c>
      <c r="X744" s="95">
        <v>0</v>
      </c>
      <c r="Y744" s="95">
        <v>0</v>
      </c>
      <c r="Z744" s="95">
        <v>0</v>
      </c>
      <c r="AA744" s="95">
        <v>105000</v>
      </c>
      <c r="AB744" s="95">
        <v>0</v>
      </c>
      <c r="AC744" s="95">
        <v>105000</v>
      </c>
      <c r="AD744" s="95">
        <v>102825</v>
      </c>
      <c r="AE744" s="95">
        <v>105863.01</v>
      </c>
      <c r="AF744" s="95">
        <v>96887.99</v>
      </c>
      <c r="AG744" s="95">
        <v>0</v>
      </c>
      <c r="AH744" s="95">
        <v>231713.04</v>
      </c>
      <c r="AI744" s="95">
        <v>120182.46</v>
      </c>
      <c r="AJ744" s="95">
        <v>105000</v>
      </c>
      <c r="AK744" s="95">
        <v>166117.01999999999</v>
      </c>
      <c r="AL744" s="95">
        <v>0</v>
      </c>
      <c r="AM744" s="95">
        <v>246450</v>
      </c>
      <c r="AN744" s="95">
        <v>0</v>
      </c>
      <c r="AO744" s="95">
        <v>0</v>
      </c>
      <c r="AP744" s="95">
        <v>0</v>
      </c>
      <c r="AQ744" s="95">
        <v>0</v>
      </c>
      <c r="AR744" s="95">
        <v>0</v>
      </c>
      <c r="AS744" s="95">
        <v>0</v>
      </c>
      <c r="AT744" s="95">
        <v>0</v>
      </c>
      <c r="AU744" s="95">
        <v>0</v>
      </c>
      <c r="AV744" s="95">
        <v>0</v>
      </c>
      <c r="AW744" s="95">
        <v>0</v>
      </c>
      <c r="AX744" s="95">
        <v>0</v>
      </c>
      <c r="AY744" s="95">
        <v>0</v>
      </c>
      <c r="AZ744" s="95">
        <v>124749.99</v>
      </c>
      <c r="BA744" s="95">
        <v>0</v>
      </c>
      <c r="BB744" s="95">
        <v>0</v>
      </c>
      <c r="BC744" s="95">
        <v>0</v>
      </c>
      <c r="BD744" s="95">
        <v>0</v>
      </c>
      <c r="BE744" s="95">
        <v>0</v>
      </c>
      <c r="BF744" s="95">
        <v>124899.99</v>
      </c>
      <c r="BG744" s="95">
        <v>0</v>
      </c>
      <c r="BH744" s="95">
        <v>0</v>
      </c>
      <c r="BI744" s="95">
        <v>0</v>
      </c>
      <c r="BJ744" s="95">
        <v>0</v>
      </c>
      <c r="BK744" s="95">
        <v>121250.01</v>
      </c>
      <c r="BL744" s="95">
        <v>276132.34000000003</v>
      </c>
      <c r="BM744" s="95">
        <v>124749.99</v>
      </c>
      <c r="BN744" s="95">
        <v>124749.99</v>
      </c>
      <c r="BO744" s="95">
        <v>124749.99</v>
      </c>
      <c r="BP744" s="95">
        <v>124749.99</v>
      </c>
      <c r="BQ744" s="95">
        <v>0</v>
      </c>
      <c r="BR744" s="121">
        <v>498725.66</v>
      </c>
      <c r="BS744" s="121">
        <v>169400.01</v>
      </c>
      <c r="BT744" s="121">
        <v>0</v>
      </c>
      <c r="BU744" s="121">
        <v>0</v>
      </c>
      <c r="BV744" s="121">
        <v>0</v>
      </c>
      <c r="BW744" s="121">
        <v>188799.99</v>
      </c>
      <c r="BX744" s="121">
        <v>0</v>
      </c>
      <c r="BY744" s="121">
        <v>124800</v>
      </c>
      <c r="BZ744" s="121">
        <v>0</v>
      </c>
      <c r="CA744" s="121">
        <v>0</v>
      </c>
      <c r="CB744" s="121">
        <v>99750</v>
      </c>
      <c r="CC744" s="121">
        <v>0</v>
      </c>
      <c r="CD744" s="121">
        <v>0</v>
      </c>
      <c r="CE744" s="121">
        <v>124800</v>
      </c>
      <c r="CF744" s="121">
        <v>49600.01</v>
      </c>
      <c r="CG744" s="121">
        <v>0</v>
      </c>
      <c r="CH744" s="121">
        <v>0</v>
      </c>
      <c r="CI744" s="121">
        <v>0</v>
      </c>
      <c r="CJ744" s="121">
        <v>0</v>
      </c>
      <c r="CK744" s="121">
        <v>53499.99</v>
      </c>
      <c r="CL744" s="121">
        <v>0</v>
      </c>
      <c r="CM744" s="87" t="s">
        <v>765</v>
      </c>
      <c r="CN744" s="87" t="s">
        <v>766</v>
      </c>
      <c r="CO744" s="87" t="s">
        <v>1461</v>
      </c>
      <c r="CP744" s="87" t="s">
        <v>2267</v>
      </c>
      <c r="CQ744" s="87" t="s">
        <v>1462</v>
      </c>
      <c r="CR744" s="87" t="s">
        <v>2454</v>
      </c>
      <c r="CS744" s="87">
        <v>24</v>
      </c>
      <c r="CT744" s="87" t="s">
        <v>1460</v>
      </c>
      <c r="CY744" s="87">
        <v>344</v>
      </c>
    </row>
    <row r="745" spans="1:103" ht="13.2" customHeight="1" x14ac:dyDescent="0.25">
      <c r="A745" s="93" t="s">
        <v>767</v>
      </c>
      <c r="B745" s="94" t="s">
        <v>768</v>
      </c>
      <c r="C745" s="95">
        <v>0</v>
      </c>
      <c r="D745" s="95">
        <v>0</v>
      </c>
      <c r="E745" s="95">
        <v>0</v>
      </c>
      <c r="F745" s="95">
        <v>0</v>
      </c>
      <c r="G745" s="95">
        <v>0</v>
      </c>
      <c r="H745" s="95">
        <v>0</v>
      </c>
      <c r="I745" s="95">
        <v>0</v>
      </c>
      <c r="J745" s="95">
        <v>0</v>
      </c>
      <c r="K745" s="95">
        <v>0</v>
      </c>
      <c r="L745" s="95">
        <v>0</v>
      </c>
      <c r="M745" s="95">
        <v>0</v>
      </c>
      <c r="N745" s="95">
        <v>0</v>
      </c>
      <c r="O745" s="95">
        <v>115944.06</v>
      </c>
      <c r="P745" s="95">
        <v>0</v>
      </c>
      <c r="Q745" s="95">
        <v>0</v>
      </c>
      <c r="R745" s="95">
        <v>0</v>
      </c>
      <c r="S745" s="95">
        <v>0</v>
      </c>
      <c r="T745" s="95">
        <v>0</v>
      </c>
      <c r="U745" s="95">
        <v>0</v>
      </c>
      <c r="V745" s="95">
        <v>0</v>
      </c>
      <c r="W745" s="95">
        <v>0</v>
      </c>
      <c r="X745" s="95">
        <v>0</v>
      </c>
      <c r="Y745" s="95">
        <v>50978.080000000002</v>
      </c>
      <c r="Z745" s="95">
        <v>0</v>
      </c>
      <c r="AA745" s="95">
        <v>0</v>
      </c>
      <c r="AB745" s="95">
        <v>0</v>
      </c>
      <c r="AC745" s="95">
        <v>0</v>
      </c>
      <c r="AD745" s="95">
        <v>0</v>
      </c>
      <c r="AE745" s="95">
        <v>0</v>
      </c>
      <c r="AF745" s="95">
        <v>0</v>
      </c>
      <c r="AG745" s="95">
        <v>50562.51</v>
      </c>
      <c r="AH745" s="95">
        <v>0</v>
      </c>
      <c r="AI745" s="95">
        <v>0</v>
      </c>
      <c r="AJ745" s="95">
        <v>0</v>
      </c>
      <c r="AK745" s="95">
        <v>0</v>
      </c>
      <c r="AL745" s="95">
        <v>0</v>
      </c>
      <c r="AM745" s="95">
        <v>0</v>
      </c>
      <c r="AN745" s="95">
        <v>0</v>
      </c>
      <c r="AO745" s="95">
        <v>12366.66</v>
      </c>
      <c r="AP745" s="95">
        <v>0</v>
      </c>
      <c r="AQ745" s="95">
        <v>0</v>
      </c>
      <c r="AR745" s="95">
        <v>0</v>
      </c>
      <c r="AS745" s="95">
        <v>0</v>
      </c>
      <c r="AT745" s="95">
        <v>0</v>
      </c>
      <c r="AU745" s="95">
        <v>0</v>
      </c>
      <c r="AV745" s="95">
        <v>0</v>
      </c>
      <c r="AW745" s="95">
        <v>0</v>
      </c>
      <c r="AX745" s="95">
        <v>0</v>
      </c>
      <c r="AY745" s="95">
        <v>0</v>
      </c>
      <c r="AZ745" s="95">
        <v>0</v>
      </c>
      <c r="BA745" s="95">
        <v>551347.52</v>
      </c>
      <c r="BB745" s="95">
        <v>27333.33</v>
      </c>
      <c r="BC745" s="95">
        <v>0</v>
      </c>
      <c r="BD745" s="95">
        <v>0</v>
      </c>
      <c r="BE745" s="95">
        <v>3978.75</v>
      </c>
      <c r="BF745" s="95">
        <v>0</v>
      </c>
      <c r="BG745" s="95">
        <v>0</v>
      </c>
      <c r="BH745" s="95">
        <v>0</v>
      </c>
      <c r="BI745" s="95">
        <v>0</v>
      </c>
      <c r="BJ745" s="95">
        <v>0</v>
      </c>
      <c r="BK745" s="95">
        <v>0</v>
      </c>
      <c r="BL745" s="95">
        <v>0</v>
      </c>
      <c r="BM745" s="95">
        <v>22670.21</v>
      </c>
      <c r="BN745" s="95">
        <v>0</v>
      </c>
      <c r="BO745" s="95">
        <v>0</v>
      </c>
      <c r="BP745" s="95">
        <v>23583.33</v>
      </c>
      <c r="BQ745" s="95">
        <v>0</v>
      </c>
      <c r="BR745" s="121">
        <v>644368.32999999996</v>
      </c>
      <c r="BS745" s="121">
        <v>0</v>
      </c>
      <c r="BT745" s="121">
        <v>0</v>
      </c>
      <c r="BU745" s="121">
        <v>0</v>
      </c>
      <c r="BV745" s="121">
        <v>0</v>
      </c>
      <c r="BW745" s="121">
        <v>26757</v>
      </c>
      <c r="BX745" s="121">
        <v>0</v>
      </c>
      <c r="BY745" s="121">
        <v>12450</v>
      </c>
      <c r="BZ745" s="121">
        <v>101324.76</v>
      </c>
      <c r="CA745" s="121">
        <v>25474.92</v>
      </c>
      <c r="CB745" s="121">
        <v>0</v>
      </c>
      <c r="CC745" s="121">
        <v>52908.33</v>
      </c>
      <c r="CD745" s="121">
        <v>0</v>
      </c>
      <c r="CE745" s="121">
        <v>0</v>
      </c>
      <c r="CF745" s="121">
        <v>0</v>
      </c>
      <c r="CG745" s="121">
        <v>0</v>
      </c>
      <c r="CH745" s="121">
        <v>76424.759999999995</v>
      </c>
      <c r="CI745" s="121">
        <v>0</v>
      </c>
      <c r="CJ745" s="121">
        <v>0</v>
      </c>
      <c r="CK745" s="121">
        <v>0</v>
      </c>
      <c r="CL745" s="121">
        <v>0</v>
      </c>
      <c r="CM745" s="87" t="s">
        <v>767</v>
      </c>
      <c r="CN745" s="87" t="s">
        <v>768</v>
      </c>
      <c r="CO745" s="87" t="s">
        <v>1461</v>
      </c>
      <c r="CP745" s="87" t="s">
        <v>2267</v>
      </c>
      <c r="CQ745" s="87" t="s">
        <v>1462</v>
      </c>
      <c r="CR745" s="87" t="s">
        <v>2454</v>
      </c>
      <c r="CS745" s="87">
        <v>24</v>
      </c>
      <c r="CT745" s="87" t="s">
        <v>1460</v>
      </c>
      <c r="CY745" s="87">
        <v>345</v>
      </c>
    </row>
    <row r="746" spans="1:103" ht="13.2" customHeight="1" x14ac:dyDescent="0.25">
      <c r="A746" s="93" t="s">
        <v>769</v>
      </c>
      <c r="B746" s="94" t="s">
        <v>770</v>
      </c>
      <c r="C746" s="95">
        <v>0</v>
      </c>
      <c r="D746" s="95">
        <v>0</v>
      </c>
      <c r="E746" s="95">
        <v>0</v>
      </c>
      <c r="F746" s="95">
        <v>0</v>
      </c>
      <c r="G746" s="95">
        <v>0</v>
      </c>
      <c r="H746" s="95">
        <v>0</v>
      </c>
      <c r="I746" s="95">
        <v>0</v>
      </c>
      <c r="J746" s="95">
        <v>0</v>
      </c>
      <c r="K746" s="95">
        <v>0</v>
      </c>
      <c r="L746" s="95">
        <v>0</v>
      </c>
      <c r="M746" s="95">
        <v>0</v>
      </c>
      <c r="N746" s="95">
        <v>0</v>
      </c>
      <c r="O746" s="95">
        <v>0</v>
      </c>
      <c r="P746" s="95">
        <v>0</v>
      </c>
      <c r="Q746" s="95">
        <v>0</v>
      </c>
      <c r="R746" s="95">
        <v>0</v>
      </c>
      <c r="S746" s="95">
        <v>0</v>
      </c>
      <c r="T746" s="95">
        <v>0</v>
      </c>
      <c r="U746" s="95">
        <v>0</v>
      </c>
      <c r="V746" s="95">
        <v>0</v>
      </c>
      <c r="W746" s="95">
        <v>0</v>
      </c>
      <c r="X746" s="95">
        <v>0</v>
      </c>
      <c r="Y746" s="95">
        <v>0</v>
      </c>
      <c r="Z746" s="95">
        <v>0</v>
      </c>
      <c r="AA746" s="95">
        <v>0</v>
      </c>
      <c r="AB746" s="95">
        <v>0</v>
      </c>
      <c r="AC746" s="95">
        <v>0</v>
      </c>
      <c r="AD746" s="95">
        <v>0</v>
      </c>
      <c r="AE746" s="95">
        <v>0</v>
      </c>
      <c r="AF746" s="95">
        <v>0</v>
      </c>
      <c r="AG746" s="95">
        <v>0</v>
      </c>
      <c r="AH746" s="95">
        <v>0</v>
      </c>
      <c r="AI746" s="95">
        <v>0</v>
      </c>
      <c r="AJ746" s="95">
        <v>0</v>
      </c>
      <c r="AK746" s="95">
        <v>0</v>
      </c>
      <c r="AL746" s="95">
        <v>0</v>
      </c>
      <c r="AM746" s="95">
        <v>0</v>
      </c>
      <c r="AN746" s="95">
        <v>0</v>
      </c>
      <c r="AO746" s="95">
        <v>0</v>
      </c>
      <c r="AP746" s="95">
        <v>0</v>
      </c>
      <c r="AQ746" s="95">
        <v>0</v>
      </c>
      <c r="AR746" s="95">
        <v>0</v>
      </c>
      <c r="AS746" s="95">
        <v>0</v>
      </c>
      <c r="AT746" s="95">
        <v>0</v>
      </c>
      <c r="AU746" s="95">
        <v>0</v>
      </c>
      <c r="AV746" s="95">
        <v>0</v>
      </c>
      <c r="AW746" s="95">
        <v>0</v>
      </c>
      <c r="AX746" s="95">
        <v>0</v>
      </c>
      <c r="AY746" s="95">
        <v>0</v>
      </c>
      <c r="AZ746" s="95">
        <v>0</v>
      </c>
      <c r="BA746" s="95">
        <v>30327.42</v>
      </c>
      <c r="BB746" s="95">
        <v>0</v>
      </c>
      <c r="BC746" s="95">
        <v>0</v>
      </c>
      <c r="BD746" s="95">
        <v>0</v>
      </c>
      <c r="BE746" s="95">
        <v>0</v>
      </c>
      <c r="BF746" s="95">
        <v>0</v>
      </c>
      <c r="BG746" s="95">
        <v>0</v>
      </c>
      <c r="BH746" s="95">
        <v>0</v>
      </c>
      <c r="BI746" s="95">
        <v>0</v>
      </c>
      <c r="BJ746" s="95">
        <v>0</v>
      </c>
      <c r="BK746" s="95">
        <v>0</v>
      </c>
      <c r="BL746" s="95">
        <v>896</v>
      </c>
      <c r="BM746" s="95">
        <v>0</v>
      </c>
      <c r="BN746" s="95">
        <v>0</v>
      </c>
      <c r="BO746" s="95">
        <v>0</v>
      </c>
      <c r="BP746" s="95">
        <v>0</v>
      </c>
      <c r="BQ746" s="95">
        <v>0</v>
      </c>
      <c r="BR746" s="121">
        <v>185671.67</v>
      </c>
      <c r="BS746" s="95">
        <v>0</v>
      </c>
      <c r="BT746" s="121">
        <v>0</v>
      </c>
      <c r="BU746" s="95">
        <v>0</v>
      </c>
      <c r="BV746" s="121">
        <v>0</v>
      </c>
      <c r="BW746" s="121">
        <v>0</v>
      </c>
      <c r="BX746" s="95">
        <v>49880.01</v>
      </c>
      <c r="BY746" s="121">
        <v>0</v>
      </c>
      <c r="BZ746" s="121">
        <v>0</v>
      </c>
      <c r="CA746" s="121">
        <v>0</v>
      </c>
      <c r="CB746" s="121">
        <v>0</v>
      </c>
      <c r="CC746" s="121">
        <v>0</v>
      </c>
      <c r="CD746" s="121">
        <v>0</v>
      </c>
      <c r="CE746" s="121">
        <v>0</v>
      </c>
      <c r="CF746" s="121">
        <v>0</v>
      </c>
      <c r="CG746" s="95">
        <v>0</v>
      </c>
      <c r="CH746" s="95">
        <v>0</v>
      </c>
      <c r="CI746" s="121">
        <v>0</v>
      </c>
      <c r="CJ746" s="121">
        <v>0</v>
      </c>
      <c r="CK746" s="121">
        <v>0</v>
      </c>
      <c r="CL746" s="95">
        <v>0</v>
      </c>
      <c r="CM746" s="87" t="s">
        <v>769</v>
      </c>
      <c r="CN746" s="87" t="s">
        <v>770</v>
      </c>
      <c r="CO746" s="87" t="s">
        <v>1461</v>
      </c>
      <c r="CP746" s="87" t="s">
        <v>2267</v>
      </c>
      <c r="CQ746" s="87" t="s">
        <v>1462</v>
      </c>
      <c r="CR746" s="87" t="s">
        <v>2454</v>
      </c>
      <c r="CS746" s="87">
        <v>24</v>
      </c>
      <c r="CT746" s="87" t="s">
        <v>1460</v>
      </c>
      <c r="CY746" s="87">
        <v>346</v>
      </c>
    </row>
    <row r="747" spans="1:103" ht="13.2" customHeight="1" x14ac:dyDescent="0.25">
      <c r="A747" s="93" t="s">
        <v>771</v>
      </c>
      <c r="B747" s="94" t="s">
        <v>772</v>
      </c>
      <c r="C747" s="95">
        <v>0</v>
      </c>
      <c r="D747" s="95">
        <v>0</v>
      </c>
      <c r="E747" s="95">
        <v>0</v>
      </c>
      <c r="F747" s="95">
        <v>0</v>
      </c>
      <c r="G747" s="95">
        <v>0</v>
      </c>
      <c r="H747" s="95">
        <v>0</v>
      </c>
      <c r="I747" s="95">
        <v>0</v>
      </c>
      <c r="J747" s="95">
        <v>0</v>
      </c>
      <c r="K747" s="95">
        <v>0</v>
      </c>
      <c r="L747" s="95">
        <v>0</v>
      </c>
      <c r="M747" s="95">
        <v>0</v>
      </c>
      <c r="N747" s="95">
        <v>0</v>
      </c>
      <c r="O747" s="95">
        <v>0</v>
      </c>
      <c r="P747" s="95">
        <v>0</v>
      </c>
      <c r="Q747" s="95">
        <v>0</v>
      </c>
      <c r="R747" s="95">
        <v>0</v>
      </c>
      <c r="S747" s="95">
        <v>0</v>
      </c>
      <c r="T747" s="95">
        <v>0</v>
      </c>
      <c r="U747" s="95">
        <v>0</v>
      </c>
      <c r="V747" s="95">
        <v>0</v>
      </c>
      <c r="W747" s="95">
        <v>0</v>
      </c>
      <c r="X747" s="95">
        <v>0</v>
      </c>
      <c r="Y747" s="95">
        <v>0</v>
      </c>
      <c r="Z747" s="95">
        <v>0</v>
      </c>
      <c r="AA747" s="95">
        <v>0</v>
      </c>
      <c r="AB747" s="95">
        <v>0</v>
      </c>
      <c r="AC747" s="95">
        <v>0</v>
      </c>
      <c r="AD747" s="95">
        <v>0</v>
      </c>
      <c r="AE747" s="95">
        <v>0</v>
      </c>
      <c r="AF747" s="95">
        <v>0</v>
      </c>
      <c r="AG747" s="95">
        <v>0</v>
      </c>
      <c r="AH747" s="95">
        <v>0</v>
      </c>
      <c r="AI747" s="95">
        <v>0</v>
      </c>
      <c r="AJ747" s="95">
        <v>0</v>
      </c>
      <c r="AK747" s="95">
        <v>0</v>
      </c>
      <c r="AL747" s="95">
        <v>0</v>
      </c>
      <c r="AM747" s="95">
        <v>0</v>
      </c>
      <c r="AN747" s="95">
        <v>0</v>
      </c>
      <c r="AO747" s="95">
        <v>0</v>
      </c>
      <c r="AP747" s="95">
        <v>0</v>
      </c>
      <c r="AQ747" s="95">
        <v>0</v>
      </c>
      <c r="AR747" s="95">
        <v>0</v>
      </c>
      <c r="AS747" s="95">
        <v>0</v>
      </c>
      <c r="AT747" s="95">
        <v>0</v>
      </c>
      <c r="AU747" s="95">
        <v>0</v>
      </c>
      <c r="AV747" s="95">
        <v>0</v>
      </c>
      <c r="AW747" s="95">
        <v>0</v>
      </c>
      <c r="AX747" s="95">
        <v>0</v>
      </c>
      <c r="AY747" s="95">
        <v>0</v>
      </c>
      <c r="AZ747" s="95">
        <v>0</v>
      </c>
      <c r="BA747" s="95">
        <v>0</v>
      </c>
      <c r="BB747" s="95">
        <v>0</v>
      </c>
      <c r="BC747" s="95">
        <v>0</v>
      </c>
      <c r="BD747" s="95">
        <v>0</v>
      </c>
      <c r="BE747" s="95">
        <v>0</v>
      </c>
      <c r="BF747" s="95">
        <v>0</v>
      </c>
      <c r="BG747" s="95">
        <v>0</v>
      </c>
      <c r="BH747" s="95">
        <v>0</v>
      </c>
      <c r="BI747" s="95">
        <v>0</v>
      </c>
      <c r="BJ747" s="95">
        <v>0</v>
      </c>
      <c r="BK747" s="95">
        <v>0</v>
      </c>
      <c r="BL747" s="95">
        <v>0</v>
      </c>
      <c r="BM747" s="95">
        <v>0</v>
      </c>
      <c r="BN747" s="95">
        <v>0</v>
      </c>
      <c r="BO747" s="95">
        <v>0</v>
      </c>
      <c r="BP747" s="95">
        <v>0</v>
      </c>
      <c r="BQ747" s="95">
        <v>0</v>
      </c>
      <c r="BR747" s="95">
        <v>45140.01</v>
      </c>
      <c r="BS747" s="95">
        <v>0</v>
      </c>
      <c r="BT747" s="95">
        <v>0</v>
      </c>
      <c r="BU747" s="95">
        <v>0</v>
      </c>
      <c r="BV747" s="95">
        <v>0</v>
      </c>
      <c r="BW747" s="95">
        <v>0</v>
      </c>
      <c r="BX747" s="121">
        <v>0</v>
      </c>
      <c r="BY747" s="121">
        <v>0</v>
      </c>
      <c r="BZ747" s="121">
        <v>0</v>
      </c>
      <c r="CA747" s="95">
        <v>0</v>
      </c>
      <c r="CB747" s="95">
        <v>0</v>
      </c>
      <c r="CC747" s="95">
        <v>0</v>
      </c>
      <c r="CD747" s="95">
        <v>0</v>
      </c>
      <c r="CE747" s="121">
        <v>0</v>
      </c>
      <c r="CF747" s="95">
        <v>0</v>
      </c>
      <c r="CG747" s="95">
        <v>0</v>
      </c>
      <c r="CH747" s="121">
        <v>0</v>
      </c>
      <c r="CI747" s="95">
        <v>0</v>
      </c>
      <c r="CJ747" s="121">
        <v>0</v>
      </c>
      <c r="CK747" s="95">
        <v>0</v>
      </c>
      <c r="CL747" s="95">
        <v>0</v>
      </c>
      <c r="CM747" s="87" t="s">
        <v>771</v>
      </c>
      <c r="CN747" s="87" t="s">
        <v>772</v>
      </c>
      <c r="CO747" s="87" t="s">
        <v>1461</v>
      </c>
      <c r="CP747" s="87" t="s">
        <v>2267</v>
      </c>
      <c r="CQ747" s="87" t="s">
        <v>1462</v>
      </c>
      <c r="CR747" s="87" t="s">
        <v>2454</v>
      </c>
      <c r="CS747" s="87">
        <v>24</v>
      </c>
      <c r="CT747" s="87" t="s">
        <v>1460</v>
      </c>
      <c r="CY747" s="87">
        <v>347</v>
      </c>
    </row>
    <row r="748" spans="1:103" ht="13.2" customHeight="1" x14ac:dyDescent="0.25">
      <c r="A748" s="93" t="s">
        <v>2124</v>
      </c>
      <c r="B748" s="94" t="s">
        <v>2125</v>
      </c>
      <c r="C748" s="95">
        <v>0</v>
      </c>
      <c r="D748" s="95">
        <v>0</v>
      </c>
      <c r="E748" s="95">
        <v>0</v>
      </c>
      <c r="F748" s="95">
        <v>0</v>
      </c>
      <c r="G748" s="95">
        <v>0</v>
      </c>
      <c r="H748" s="95">
        <v>0</v>
      </c>
      <c r="I748" s="95">
        <v>0</v>
      </c>
      <c r="J748" s="95">
        <v>0</v>
      </c>
      <c r="K748" s="95">
        <v>0</v>
      </c>
      <c r="L748" s="95">
        <v>0</v>
      </c>
      <c r="M748" s="95">
        <v>0</v>
      </c>
      <c r="N748" s="95">
        <v>0</v>
      </c>
      <c r="O748" s="95">
        <v>0</v>
      </c>
      <c r="P748" s="95">
        <v>0</v>
      </c>
      <c r="Q748" s="95">
        <v>0</v>
      </c>
      <c r="R748" s="95">
        <v>0</v>
      </c>
      <c r="S748" s="95">
        <v>0</v>
      </c>
      <c r="T748" s="95">
        <v>0</v>
      </c>
      <c r="U748" s="95">
        <v>0</v>
      </c>
      <c r="V748" s="95">
        <v>0</v>
      </c>
      <c r="W748" s="95">
        <v>0</v>
      </c>
      <c r="X748" s="95">
        <v>0</v>
      </c>
      <c r="Y748" s="95">
        <v>0</v>
      </c>
      <c r="Z748" s="95">
        <v>0</v>
      </c>
      <c r="AA748" s="95">
        <v>0</v>
      </c>
      <c r="AB748" s="95">
        <v>0</v>
      </c>
      <c r="AC748" s="95">
        <v>0</v>
      </c>
      <c r="AD748" s="95">
        <v>0</v>
      </c>
      <c r="AE748" s="95">
        <v>0</v>
      </c>
      <c r="AF748" s="95">
        <v>0</v>
      </c>
      <c r="AG748" s="95">
        <v>0</v>
      </c>
      <c r="AH748" s="95">
        <v>0</v>
      </c>
      <c r="AI748" s="95">
        <v>0</v>
      </c>
      <c r="AJ748" s="95">
        <v>0</v>
      </c>
      <c r="AK748" s="95">
        <v>0</v>
      </c>
      <c r="AL748" s="95">
        <v>0</v>
      </c>
      <c r="AM748" s="95">
        <v>0</v>
      </c>
      <c r="AN748" s="95">
        <v>0</v>
      </c>
      <c r="AO748" s="95">
        <v>0</v>
      </c>
      <c r="AP748" s="95">
        <v>0</v>
      </c>
      <c r="AQ748" s="95">
        <v>0</v>
      </c>
      <c r="AR748" s="95">
        <v>0</v>
      </c>
      <c r="AS748" s="95">
        <v>0</v>
      </c>
      <c r="AT748" s="95">
        <v>0</v>
      </c>
      <c r="AU748" s="95">
        <v>0</v>
      </c>
      <c r="AV748" s="95">
        <v>0</v>
      </c>
      <c r="AW748" s="95">
        <v>0</v>
      </c>
      <c r="AX748" s="95">
        <v>0</v>
      </c>
      <c r="AY748" s="95">
        <v>0</v>
      </c>
      <c r="AZ748" s="95">
        <v>0</v>
      </c>
      <c r="BA748" s="95">
        <v>0</v>
      </c>
      <c r="BB748" s="95">
        <v>0</v>
      </c>
      <c r="BC748" s="95">
        <v>0</v>
      </c>
      <c r="BD748" s="95">
        <v>0</v>
      </c>
      <c r="BE748" s="95">
        <v>0</v>
      </c>
      <c r="BF748" s="95">
        <v>0</v>
      </c>
      <c r="BG748" s="95">
        <v>0</v>
      </c>
      <c r="BH748" s="95">
        <v>0</v>
      </c>
      <c r="BI748" s="95">
        <v>0</v>
      </c>
      <c r="BJ748" s="95">
        <v>0</v>
      </c>
      <c r="BK748" s="95">
        <v>0</v>
      </c>
      <c r="BL748" s="95">
        <v>0</v>
      </c>
      <c r="BM748" s="95">
        <v>0</v>
      </c>
      <c r="BN748" s="95">
        <v>0</v>
      </c>
      <c r="BO748" s="95">
        <v>0</v>
      </c>
      <c r="BP748" s="95">
        <v>0</v>
      </c>
      <c r="BQ748" s="95">
        <v>0</v>
      </c>
      <c r="BR748" s="121">
        <v>0</v>
      </c>
      <c r="BS748" s="95">
        <v>0</v>
      </c>
      <c r="BT748" s="95">
        <v>0</v>
      </c>
      <c r="BU748" s="95">
        <v>0</v>
      </c>
      <c r="BV748" s="95">
        <v>0</v>
      </c>
      <c r="BW748" s="95">
        <v>0</v>
      </c>
      <c r="BX748" s="95">
        <v>0</v>
      </c>
      <c r="BY748" s="95">
        <v>0</v>
      </c>
      <c r="BZ748" s="95">
        <v>0</v>
      </c>
      <c r="CA748" s="95">
        <v>0</v>
      </c>
      <c r="CB748" s="95">
        <v>0</v>
      </c>
      <c r="CC748" s="95">
        <v>0</v>
      </c>
      <c r="CD748" s="95">
        <v>0</v>
      </c>
      <c r="CE748" s="95">
        <v>0</v>
      </c>
      <c r="CF748" s="95">
        <v>0</v>
      </c>
      <c r="CG748" s="95">
        <v>0</v>
      </c>
      <c r="CH748" s="95">
        <v>0</v>
      </c>
      <c r="CI748" s="95">
        <v>0</v>
      </c>
      <c r="CJ748" s="95">
        <v>0</v>
      </c>
      <c r="CK748" s="95">
        <v>0</v>
      </c>
      <c r="CL748" s="95">
        <v>0</v>
      </c>
      <c r="CM748" s="87" t="s">
        <v>2124</v>
      </c>
      <c r="CN748" s="87" t="s">
        <v>2125</v>
      </c>
      <c r="CO748" s="87" t="s">
        <v>1461</v>
      </c>
      <c r="CP748" s="87" t="s">
        <v>2267</v>
      </c>
      <c r="CQ748" s="87" t="s">
        <v>1462</v>
      </c>
      <c r="CR748" s="87" t="s">
        <v>2454</v>
      </c>
      <c r="CT748" s="87" t="s">
        <v>1460</v>
      </c>
      <c r="CX748" s="87" t="s">
        <v>2394</v>
      </c>
      <c r="CY748" s="87">
        <v>348</v>
      </c>
    </row>
    <row r="749" spans="1:103" ht="13.2" customHeight="1" x14ac:dyDescent="0.25">
      <c r="A749" s="93" t="s">
        <v>773</v>
      </c>
      <c r="B749" s="94" t="s">
        <v>774</v>
      </c>
      <c r="C749" s="95">
        <v>0</v>
      </c>
      <c r="D749" s="95">
        <v>0</v>
      </c>
      <c r="E749" s="95">
        <v>0</v>
      </c>
      <c r="F749" s="95">
        <v>0</v>
      </c>
      <c r="G749" s="95">
        <v>0</v>
      </c>
      <c r="H749" s="95">
        <v>0</v>
      </c>
      <c r="I749" s="95">
        <v>0</v>
      </c>
      <c r="J749" s="95">
        <v>0</v>
      </c>
      <c r="K749" s="95">
        <v>0</v>
      </c>
      <c r="L749" s="95">
        <v>0</v>
      </c>
      <c r="M749" s="95">
        <v>0</v>
      </c>
      <c r="N749" s="95">
        <v>0</v>
      </c>
      <c r="O749" s="95">
        <v>0</v>
      </c>
      <c r="P749" s="95">
        <v>0</v>
      </c>
      <c r="Q749" s="95">
        <v>0</v>
      </c>
      <c r="R749" s="95">
        <v>0</v>
      </c>
      <c r="S749" s="95">
        <v>0</v>
      </c>
      <c r="T749" s="95">
        <v>0</v>
      </c>
      <c r="U749" s="95">
        <v>0</v>
      </c>
      <c r="V749" s="95">
        <v>0</v>
      </c>
      <c r="W749" s="95">
        <v>0</v>
      </c>
      <c r="X749" s="95">
        <v>0</v>
      </c>
      <c r="Y749" s="95">
        <v>0</v>
      </c>
      <c r="Z749" s="95">
        <v>0</v>
      </c>
      <c r="AA749" s="95">
        <v>0</v>
      </c>
      <c r="AB749" s="95">
        <v>0</v>
      </c>
      <c r="AC749" s="95">
        <v>0</v>
      </c>
      <c r="AD749" s="95">
        <v>0</v>
      </c>
      <c r="AE749" s="95">
        <v>0</v>
      </c>
      <c r="AF749" s="95">
        <v>0</v>
      </c>
      <c r="AG749" s="95">
        <v>0</v>
      </c>
      <c r="AH749" s="95">
        <v>0</v>
      </c>
      <c r="AI749" s="95">
        <v>0</v>
      </c>
      <c r="AJ749" s="95">
        <v>0</v>
      </c>
      <c r="AK749" s="95">
        <v>0</v>
      </c>
      <c r="AL749" s="95">
        <v>0</v>
      </c>
      <c r="AM749" s="95">
        <v>0</v>
      </c>
      <c r="AN749" s="95">
        <v>0</v>
      </c>
      <c r="AO749" s="95">
        <v>0</v>
      </c>
      <c r="AP749" s="95">
        <v>0</v>
      </c>
      <c r="AQ749" s="95">
        <v>0</v>
      </c>
      <c r="AR749" s="95">
        <v>0</v>
      </c>
      <c r="AS749" s="95">
        <v>0</v>
      </c>
      <c r="AT749" s="95">
        <v>0</v>
      </c>
      <c r="AU749" s="95">
        <v>0</v>
      </c>
      <c r="AV749" s="95">
        <v>0</v>
      </c>
      <c r="AW749" s="95">
        <v>0</v>
      </c>
      <c r="AX749" s="95">
        <v>0</v>
      </c>
      <c r="AY749" s="95">
        <v>0</v>
      </c>
      <c r="AZ749" s="95">
        <v>0</v>
      </c>
      <c r="BA749" s="95">
        <v>0</v>
      </c>
      <c r="BB749" s="95">
        <v>0</v>
      </c>
      <c r="BC749" s="95">
        <v>0</v>
      </c>
      <c r="BD749" s="95">
        <v>0</v>
      </c>
      <c r="BE749" s="95">
        <v>0</v>
      </c>
      <c r="BF749" s="95">
        <v>0</v>
      </c>
      <c r="BG749" s="95">
        <v>0</v>
      </c>
      <c r="BH749" s="95">
        <v>0</v>
      </c>
      <c r="BI749" s="95">
        <v>0</v>
      </c>
      <c r="BJ749" s="95">
        <v>0</v>
      </c>
      <c r="BK749" s="95">
        <v>0</v>
      </c>
      <c r="BL749" s="95">
        <v>0</v>
      </c>
      <c r="BM749" s="95">
        <v>0</v>
      </c>
      <c r="BN749" s="95">
        <v>0</v>
      </c>
      <c r="BO749" s="95">
        <v>0</v>
      </c>
      <c r="BP749" s="95">
        <v>0</v>
      </c>
      <c r="BQ749" s="95">
        <v>0</v>
      </c>
      <c r="BR749" s="95">
        <v>6566.67</v>
      </c>
      <c r="BS749" s="95">
        <v>0</v>
      </c>
      <c r="BT749" s="95">
        <v>0</v>
      </c>
      <c r="BU749" s="95">
        <v>0</v>
      </c>
      <c r="BV749" s="95">
        <v>0</v>
      </c>
      <c r="BW749" s="95">
        <v>0</v>
      </c>
      <c r="BX749" s="95">
        <v>0</v>
      </c>
      <c r="BY749" s="95">
        <v>0</v>
      </c>
      <c r="BZ749" s="95">
        <v>0</v>
      </c>
      <c r="CA749" s="95">
        <v>0</v>
      </c>
      <c r="CB749" s="95">
        <v>0</v>
      </c>
      <c r="CC749" s="95">
        <v>0</v>
      </c>
      <c r="CD749" s="95">
        <v>0</v>
      </c>
      <c r="CE749" s="95">
        <v>0</v>
      </c>
      <c r="CF749" s="95">
        <v>0</v>
      </c>
      <c r="CG749" s="95">
        <v>0</v>
      </c>
      <c r="CH749" s="95">
        <v>0</v>
      </c>
      <c r="CI749" s="95">
        <v>0</v>
      </c>
      <c r="CJ749" s="95">
        <v>0</v>
      </c>
      <c r="CK749" s="95">
        <v>0</v>
      </c>
      <c r="CL749" s="95">
        <v>0</v>
      </c>
      <c r="CM749" s="87" t="s">
        <v>773</v>
      </c>
      <c r="CN749" s="87" t="s">
        <v>774</v>
      </c>
      <c r="CO749" s="87" t="s">
        <v>1461</v>
      </c>
      <c r="CP749" s="87" t="s">
        <v>2267</v>
      </c>
      <c r="CQ749" s="87" t="s">
        <v>1462</v>
      </c>
      <c r="CR749" s="87" t="s">
        <v>2454</v>
      </c>
      <c r="CS749" s="87">
        <v>24</v>
      </c>
      <c r="CT749" s="87" t="s">
        <v>1460</v>
      </c>
      <c r="CY749" s="87">
        <v>349</v>
      </c>
    </row>
    <row r="750" spans="1:103" ht="13.2" customHeight="1" x14ac:dyDescent="0.25">
      <c r="A750" s="93" t="s">
        <v>775</v>
      </c>
      <c r="B750" s="94" t="s">
        <v>776</v>
      </c>
      <c r="C750" s="95">
        <v>6123840.7199999997</v>
      </c>
      <c r="D750" s="95">
        <v>502173.19</v>
      </c>
      <c r="E750" s="95">
        <v>8766.48</v>
      </c>
      <c r="F750" s="95">
        <v>0</v>
      </c>
      <c r="G750" s="95">
        <v>143696</v>
      </c>
      <c r="H750" s="95">
        <v>0</v>
      </c>
      <c r="I750" s="95">
        <v>161646.74</v>
      </c>
      <c r="J750" s="95">
        <v>305352.78999999998</v>
      </c>
      <c r="K750" s="95">
        <v>0</v>
      </c>
      <c r="L750" s="95">
        <v>0</v>
      </c>
      <c r="M750" s="95">
        <v>1141096.76</v>
      </c>
      <c r="N750" s="95">
        <v>348755.07</v>
      </c>
      <c r="O750" s="95">
        <v>2051211.84</v>
      </c>
      <c r="P750" s="95">
        <v>383030.01</v>
      </c>
      <c r="Q750" s="95">
        <v>124790.01</v>
      </c>
      <c r="R750" s="95">
        <v>1086570.94</v>
      </c>
      <c r="S750" s="95">
        <v>749542.5</v>
      </c>
      <c r="T750" s="95">
        <v>186060</v>
      </c>
      <c r="U750" s="95">
        <v>0</v>
      </c>
      <c r="V750" s="95">
        <v>63500.01</v>
      </c>
      <c r="W750" s="95">
        <v>4638148.18</v>
      </c>
      <c r="X750" s="95">
        <v>98655.67</v>
      </c>
      <c r="Y750" s="95">
        <v>1036014.26</v>
      </c>
      <c r="Z750" s="95">
        <v>161837.49</v>
      </c>
      <c r="AA750" s="95">
        <v>191332.5</v>
      </c>
      <c r="AB750" s="95">
        <v>390889.83</v>
      </c>
      <c r="AC750" s="95">
        <v>0</v>
      </c>
      <c r="AD750" s="95">
        <v>618762.55000000005</v>
      </c>
      <c r="AE750" s="95">
        <v>175716.4</v>
      </c>
      <c r="AF750" s="95">
        <v>72678.19</v>
      </c>
      <c r="AG750" s="95">
        <v>220988.49</v>
      </c>
      <c r="AH750" s="95">
        <v>388383.3</v>
      </c>
      <c r="AI750" s="95">
        <v>7546.52</v>
      </c>
      <c r="AJ750" s="95">
        <v>249045</v>
      </c>
      <c r="AK750" s="95">
        <v>8372621.9699999997</v>
      </c>
      <c r="AL750" s="95">
        <v>229085.01</v>
      </c>
      <c r="AM750" s="95">
        <v>222689.94</v>
      </c>
      <c r="AN750" s="95">
        <v>24065.94</v>
      </c>
      <c r="AO750" s="95">
        <v>962168.55</v>
      </c>
      <c r="AP750" s="95">
        <v>408429.28</v>
      </c>
      <c r="AQ750" s="95">
        <v>91668.24</v>
      </c>
      <c r="AR750" s="95">
        <v>2014092.99</v>
      </c>
      <c r="AS750" s="95">
        <v>223585.02</v>
      </c>
      <c r="AT750" s="95">
        <v>382589.73</v>
      </c>
      <c r="AU750" s="95">
        <v>161753.34</v>
      </c>
      <c r="AV750" s="95">
        <v>0</v>
      </c>
      <c r="AW750" s="95">
        <v>204725.01</v>
      </c>
      <c r="AX750" s="95">
        <v>485479.93</v>
      </c>
      <c r="AY750" s="95">
        <v>418269.39</v>
      </c>
      <c r="AZ750" s="95">
        <v>428430</v>
      </c>
      <c r="BA750" s="95">
        <v>3421678.66</v>
      </c>
      <c r="BB750" s="95">
        <v>235455.99</v>
      </c>
      <c r="BC750" s="95">
        <v>2150250.9900000002</v>
      </c>
      <c r="BD750" s="95">
        <v>1140407.32</v>
      </c>
      <c r="BE750" s="95">
        <v>251437.53</v>
      </c>
      <c r="BF750" s="95">
        <v>377930.82</v>
      </c>
      <c r="BG750" s="95">
        <v>4359756.45</v>
      </c>
      <c r="BH750" s="95">
        <v>0</v>
      </c>
      <c r="BI750" s="95">
        <v>350820.69</v>
      </c>
      <c r="BJ750" s="95">
        <v>0</v>
      </c>
      <c r="BK750" s="95">
        <v>246145.21</v>
      </c>
      <c r="BL750" s="95">
        <v>3234870</v>
      </c>
      <c r="BM750" s="95">
        <v>634988.32999999996</v>
      </c>
      <c r="BN750" s="95">
        <v>719420.01</v>
      </c>
      <c r="BO750" s="95">
        <v>585984.93000000005</v>
      </c>
      <c r="BP750" s="95">
        <v>162760.71</v>
      </c>
      <c r="BQ750" s="95">
        <v>206374</v>
      </c>
      <c r="BR750" s="95">
        <v>27891948.16</v>
      </c>
      <c r="BS750" s="95">
        <v>396014.29</v>
      </c>
      <c r="BT750" s="95">
        <v>0</v>
      </c>
      <c r="BU750" s="95">
        <v>2424421.9900000002</v>
      </c>
      <c r="BV750" s="95">
        <v>115126.47</v>
      </c>
      <c r="BW750" s="95">
        <v>698261.67</v>
      </c>
      <c r="BX750" s="95">
        <v>998334.99</v>
      </c>
      <c r="BY750" s="95">
        <v>132380.01</v>
      </c>
      <c r="BZ750" s="95">
        <v>164537.49</v>
      </c>
      <c r="CA750" s="95">
        <v>304713.34000000003</v>
      </c>
      <c r="CB750" s="95">
        <v>182032.5</v>
      </c>
      <c r="CC750" s="95">
        <v>1825791.67</v>
      </c>
      <c r="CD750" s="95">
        <v>230485.12</v>
      </c>
      <c r="CE750" s="95">
        <v>604250.01</v>
      </c>
      <c r="CF750" s="95">
        <v>567934.64</v>
      </c>
      <c r="CG750" s="95">
        <v>7494.96</v>
      </c>
      <c r="CH750" s="95">
        <v>255308.33</v>
      </c>
      <c r="CI750" s="95">
        <v>23377.5</v>
      </c>
      <c r="CJ750" s="95">
        <v>349500</v>
      </c>
      <c r="CK750" s="95">
        <v>361127.51</v>
      </c>
      <c r="CL750" s="95">
        <v>144313.32999999999</v>
      </c>
      <c r="CM750" s="87" t="s">
        <v>775</v>
      </c>
      <c r="CN750" s="87" t="s">
        <v>776</v>
      </c>
      <c r="CO750" s="87" t="s">
        <v>1461</v>
      </c>
      <c r="CP750" s="87" t="s">
        <v>2267</v>
      </c>
      <c r="CQ750" s="87" t="s">
        <v>1462</v>
      </c>
      <c r="CR750" s="87" t="s">
        <v>2454</v>
      </c>
      <c r="CS750" s="87">
        <v>24</v>
      </c>
      <c r="CT750" s="87" t="s">
        <v>1460</v>
      </c>
      <c r="CY750" s="87">
        <v>350</v>
      </c>
    </row>
    <row r="751" spans="1:103" ht="13.2" customHeight="1" x14ac:dyDescent="0.25">
      <c r="A751" s="93" t="s">
        <v>777</v>
      </c>
      <c r="B751" s="94" t="s">
        <v>778</v>
      </c>
      <c r="C751" s="95">
        <v>0</v>
      </c>
      <c r="D751" s="95">
        <v>0</v>
      </c>
      <c r="E751" s="95">
        <v>0</v>
      </c>
      <c r="F751" s="95">
        <v>0</v>
      </c>
      <c r="G751" s="95">
        <v>0</v>
      </c>
      <c r="H751" s="95">
        <v>0</v>
      </c>
      <c r="I751" s="95">
        <v>0</v>
      </c>
      <c r="J751" s="95">
        <v>0</v>
      </c>
      <c r="K751" s="95">
        <v>0</v>
      </c>
      <c r="L751" s="95">
        <v>0</v>
      </c>
      <c r="M751" s="95">
        <v>0</v>
      </c>
      <c r="N751" s="95">
        <v>0</v>
      </c>
      <c r="O751" s="95">
        <v>0</v>
      </c>
      <c r="P751" s="95">
        <v>0</v>
      </c>
      <c r="Q751" s="95">
        <v>0</v>
      </c>
      <c r="R751" s="95">
        <v>0</v>
      </c>
      <c r="S751" s="95">
        <v>0</v>
      </c>
      <c r="T751" s="95">
        <v>0</v>
      </c>
      <c r="U751" s="95">
        <v>0</v>
      </c>
      <c r="V751" s="95">
        <v>0</v>
      </c>
      <c r="W751" s="95">
        <v>0</v>
      </c>
      <c r="X751" s="95">
        <v>0</v>
      </c>
      <c r="Y751" s="95">
        <v>0</v>
      </c>
      <c r="Z751" s="95">
        <v>0</v>
      </c>
      <c r="AA751" s="95">
        <v>0</v>
      </c>
      <c r="AB751" s="95">
        <v>0</v>
      </c>
      <c r="AC751" s="95">
        <v>0</v>
      </c>
      <c r="AD751" s="95">
        <v>0</v>
      </c>
      <c r="AE751" s="95">
        <v>0</v>
      </c>
      <c r="AF751" s="95">
        <v>0</v>
      </c>
      <c r="AG751" s="95">
        <v>0</v>
      </c>
      <c r="AH751" s="95">
        <v>0</v>
      </c>
      <c r="AI751" s="95">
        <v>0</v>
      </c>
      <c r="AJ751" s="95">
        <v>0</v>
      </c>
      <c r="AK751" s="95">
        <v>0</v>
      </c>
      <c r="AL751" s="95">
        <v>0</v>
      </c>
      <c r="AM751" s="95">
        <v>0</v>
      </c>
      <c r="AN751" s="95">
        <v>20040</v>
      </c>
      <c r="AO751" s="95">
        <v>0</v>
      </c>
      <c r="AP751" s="95">
        <v>0</v>
      </c>
      <c r="AQ751" s="95">
        <v>0</v>
      </c>
      <c r="AR751" s="95">
        <v>0</v>
      </c>
      <c r="AS751" s="95">
        <v>0</v>
      </c>
      <c r="AT751" s="95">
        <v>0</v>
      </c>
      <c r="AU751" s="95">
        <v>0</v>
      </c>
      <c r="AV751" s="95">
        <v>0</v>
      </c>
      <c r="AW751" s="95">
        <v>0</v>
      </c>
      <c r="AX751" s="95">
        <v>0</v>
      </c>
      <c r="AY751" s="95">
        <v>0</v>
      </c>
      <c r="AZ751" s="95">
        <v>0</v>
      </c>
      <c r="BA751" s="95">
        <v>9200.0400000000009</v>
      </c>
      <c r="BB751" s="95">
        <v>0</v>
      </c>
      <c r="BC751" s="95">
        <v>131333.34</v>
      </c>
      <c r="BD751" s="95">
        <v>0</v>
      </c>
      <c r="BE751" s="95">
        <v>0</v>
      </c>
      <c r="BF751" s="95">
        <v>0</v>
      </c>
      <c r="BG751" s="95">
        <v>0</v>
      </c>
      <c r="BH751" s="95">
        <v>0</v>
      </c>
      <c r="BI751" s="95">
        <v>0</v>
      </c>
      <c r="BJ751" s="95">
        <v>0</v>
      </c>
      <c r="BK751" s="95">
        <v>0</v>
      </c>
      <c r="BL751" s="95">
        <v>0</v>
      </c>
      <c r="BM751" s="95">
        <v>0</v>
      </c>
      <c r="BN751" s="95">
        <v>0</v>
      </c>
      <c r="BO751" s="95">
        <v>0</v>
      </c>
      <c r="BP751" s="95">
        <v>0</v>
      </c>
      <c r="BQ751" s="95">
        <v>0</v>
      </c>
      <c r="BR751" s="121">
        <v>3043383.81</v>
      </c>
      <c r="BS751" s="95">
        <v>0</v>
      </c>
      <c r="BT751" s="95">
        <v>0</v>
      </c>
      <c r="BU751" s="95">
        <v>0</v>
      </c>
      <c r="BV751" s="95">
        <v>0</v>
      </c>
      <c r="BW751" s="95">
        <v>0</v>
      </c>
      <c r="BX751" s="121">
        <v>0</v>
      </c>
      <c r="BY751" s="95">
        <v>0</v>
      </c>
      <c r="BZ751" s="95">
        <v>0</v>
      </c>
      <c r="CA751" s="95">
        <v>0</v>
      </c>
      <c r="CB751" s="95">
        <v>0</v>
      </c>
      <c r="CC751" s="95">
        <v>0</v>
      </c>
      <c r="CD751" s="121">
        <v>0</v>
      </c>
      <c r="CE751" s="95">
        <v>0</v>
      </c>
      <c r="CF751" s="95">
        <v>0</v>
      </c>
      <c r="CG751" s="95">
        <v>0</v>
      </c>
      <c r="CH751" s="95">
        <v>0</v>
      </c>
      <c r="CI751" s="95">
        <v>0</v>
      </c>
      <c r="CJ751" s="95">
        <v>0</v>
      </c>
      <c r="CK751" s="95">
        <v>0</v>
      </c>
      <c r="CL751" s="95">
        <v>1112.49</v>
      </c>
      <c r="CM751" s="87" t="s">
        <v>777</v>
      </c>
      <c r="CN751" s="87" t="s">
        <v>778</v>
      </c>
      <c r="CO751" s="87" t="s">
        <v>1461</v>
      </c>
      <c r="CP751" s="87" t="s">
        <v>2267</v>
      </c>
      <c r="CQ751" s="87" t="s">
        <v>1462</v>
      </c>
      <c r="CR751" s="87" t="s">
        <v>2454</v>
      </c>
      <c r="CS751" s="87">
        <v>24</v>
      </c>
      <c r="CT751" s="87" t="s">
        <v>1460</v>
      </c>
      <c r="CY751" s="87">
        <v>351</v>
      </c>
    </row>
    <row r="752" spans="1:103" ht="13.2" customHeight="1" x14ac:dyDescent="0.25">
      <c r="A752" s="93" t="s">
        <v>779</v>
      </c>
      <c r="B752" s="94" t="s">
        <v>780</v>
      </c>
      <c r="C752" s="95">
        <v>0</v>
      </c>
      <c r="D752" s="95">
        <v>0</v>
      </c>
      <c r="E752" s="95">
        <v>0</v>
      </c>
      <c r="F752" s="95">
        <v>0</v>
      </c>
      <c r="G752" s="95">
        <v>0</v>
      </c>
      <c r="H752" s="95">
        <v>0</v>
      </c>
      <c r="I752" s="95">
        <v>0</v>
      </c>
      <c r="J752" s="95">
        <v>0</v>
      </c>
      <c r="K752" s="95">
        <v>0</v>
      </c>
      <c r="L752" s="95">
        <v>0</v>
      </c>
      <c r="M752" s="95">
        <v>0</v>
      </c>
      <c r="N752" s="95">
        <v>0</v>
      </c>
      <c r="O752" s="95">
        <v>0</v>
      </c>
      <c r="P752" s="95">
        <v>0</v>
      </c>
      <c r="Q752" s="95">
        <v>0</v>
      </c>
      <c r="R752" s="95">
        <v>0</v>
      </c>
      <c r="S752" s="95">
        <v>0</v>
      </c>
      <c r="T752" s="95">
        <v>0</v>
      </c>
      <c r="U752" s="95">
        <v>0</v>
      </c>
      <c r="V752" s="95">
        <v>0</v>
      </c>
      <c r="W752" s="95">
        <v>0</v>
      </c>
      <c r="X752" s="95">
        <v>0</v>
      </c>
      <c r="Y752" s="95">
        <v>0</v>
      </c>
      <c r="Z752" s="95">
        <v>0</v>
      </c>
      <c r="AA752" s="95">
        <v>0</v>
      </c>
      <c r="AB752" s="95">
        <v>0</v>
      </c>
      <c r="AC752" s="95">
        <v>0</v>
      </c>
      <c r="AD752" s="95">
        <v>0</v>
      </c>
      <c r="AE752" s="95">
        <v>0</v>
      </c>
      <c r="AF752" s="95">
        <v>0</v>
      </c>
      <c r="AG752" s="95">
        <v>0</v>
      </c>
      <c r="AH752" s="95">
        <v>0</v>
      </c>
      <c r="AI752" s="95">
        <v>0</v>
      </c>
      <c r="AJ752" s="95">
        <v>0</v>
      </c>
      <c r="AK752" s="95">
        <v>0</v>
      </c>
      <c r="AL752" s="95">
        <v>0</v>
      </c>
      <c r="AM752" s="95">
        <v>0</v>
      </c>
      <c r="AN752" s="95">
        <v>0</v>
      </c>
      <c r="AO752" s="95">
        <v>0</v>
      </c>
      <c r="AP752" s="95">
        <v>0</v>
      </c>
      <c r="AQ752" s="95">
        <v>0</v>
      </c>
      <c r="AR752" s="95">
        <v>0</v>
      </c>
      <c r="AS752" s="95">
        <v>0</v>
      </c>
      <c r="AT752" s="95">
        <v>0</v>
      </c>
      <c r="AU752" s="95">
        <v>0</v>
      </c>
      <c r="AV752" s="95">
        <v>0</v>
      </c>
      <c r="AW752" s="95">
        <v>0</v>
      </c>
      <c r="AX752" s="95">
        <v>0</v>
      </c>
      <c r="AY752" s="95">
        <v>0</v>
      </c>
      <c r="AZ752" s="95">
        <v>0</v>
      </c>
      <c r="BA752" s="95">
        <v>0</v>
      </c>
      <c r="BB752" s="95">
        <v>0</v>
      </c>
      <c r="BC752" s="95">
        <v>0</v>
      </c>
      <c r="BD752" s="95">
        <v>0</v>
      </c>
      <c r="BE752" s="95">
        <v>0</v>
      </c>
      <c r="BF752" s="95">
        <v>0</v>
      </c>
      <c r="BG752" s="95">
        <v>0</v>
      </c>
      <c r="BH752" s="95">
        <v>0</v>
      </c>
      <c r="BI752" s="95">
        <v>0</v>
      </c>
      <c r="BJ752" s="95">
        <v>0</v>
      </c>
      <c r="BK752" s="95">
        <v>0</v>
      </c>
      <c r="BL752" s="95">
        <v>0</v>
      </c>
      <c r="BM752" s="95">
        <v>0</v>
      </c>
      <c r="BN752" s="95">
        <v>0</v>
      </c>
      <c r="BO752" s="95">
        <v>0</v>
      </c>
      <c r="BP752" s="95">
        <v>0</v>
      </c>
      <c r="BQ752" s="95">
        <v>0</v>
      </c>
      <c r="BR752" s="95">
        <v>202749.99</v>
      </c>
      <c r="BS752" s="95">
        <v>0</v>
      </c>
      <c r="BT752" s="95">
        <v>0</v>
      </c>
      <c r="BU752" s="95">
        <v>0</v>
      </c>
      <c r="BV752" s="95">
        <v>0</v>
      </c>
      <c r="BW752" s="95">
        <v>0</v>
      </c>
      <c r="BX752" s="95">
        <v>0</v>
      </c>
      <c r="BY752" s="95">
        <v>0</v>
      </c>
      <c r="BZ752" s="95">
        <v>0</v>
      </c>
      <c r="CA752" s="95">
        <v>0</v>
      </c>
      <c r="CB752" s="95">
        <v>0</v>
      </c>
      <c r="CC752" s="95">
        <v>0</v>
      </c>
      <c r="CD752" s="95">
        <v>0</v>
      </c>
      <c r="CE752" s="95">
        <v>0</v>
      </c>
      <c r="CF752" s="95">
        <v>0</v>
      </c>
      <c r="CG752" s="95">
        <v>0</v>
      </c>
      <c r="CH752" s="95">
        <v>0</v>
      </c>
      <c r="CI752" s="95">
        <v>0</v>
      </c>
      <c r="CJ752" s="95">
        <v>0</v>
      </c>
      <c r="CK752" s="95">
        <v>0</v>
      </c>
      <c r="CL752" s="95">
        <v>0</v>
      </c>
      <c r="CM752" s="87" t="s">
        <v>779</v>
      </c>
      <c r="CN752" s="87" t="s">
        <v>780</v>
      </c>
      <c r="CO752" s="87" t="s">
        <v>1461</v>
      </c>
      <c r="CP752" s="87" t="s">
        <v>2267</v>
      </c>
      <c r="CQ752" s="87" t="s">
        <v>1462</v>
      </c>
      <c r="CR752" s="87" t="s">
        <v>2454</v>
      </c>
      <c r="CS752" s="87">
        <v>24</v>
      </c>
      <c r="CT752" s="87" t="s">
        <v>1462</v>
      </c>
      <c r="CY752" s="87">
        <v>352</v>
      </c>
    </row>
    <row r="753" spans="1:103" ht="13.2" customHeight="1" x14ac:dyDescent="0.25">
      <c r="A753" s="93" t="s">
        <v>781</v>
      </c>
      <c r="B753" s="94" t="s">
        <v>782</v>
      </c>
      <c r="C753" s="95">
        <v>0</v>
      </c>
      <c r="D753" s="95">
        <v>0</v>
      </c>
      <c r="E753" s="95">
        <v>0</v>
      </c>
      <c r="F753" s="95">
        <v>0</v>
      </c>
      <c r="G753" s="95">
        <v>0</v>
      </c>
      <c r="H753" s="95">
        <v>0</v>
      </c>
      <c r="I753" s="95">
        <v>0</v>
      </c>
      <c r="J753" s="95">
        <v>0</v>
      </c>
      <c r="K753" s="95">
        <v>0</v>
      </c>
      <c r="L753" s="95">
        <v>0</v>
      </c>
      <c r="M753" s="95">
        <v>0</v>
      </c>
      <c r="N753" s="95">
        <v>0</v>
      </c>
      <c r="O753" s="95">
        <v>0</v>
      </c>
      <c r="P753" s="95">
        <v>0</v>
      </c>
      <c r="Q753" s="95">
        <v>0</v>
      </c>
      <c r="R753" s="95">
        <v>0</v>
      </c>
      <c r="S753" s="95">
        <v>0</v>
      </c>
      <c r="T753" s="95">
        <v>0</v>
      </c>
      <c r="U753" s="95">
        <v>0</v>
      </c>
      <c r="V753" s="95">
        <v>0</v>
      </c>
      <c r="W753" s="95">
        <v>0</v>
      </c>
      <c r="X753" s="95">
        <v>0</v>
      </c>
      <c r="Y753" s="95">
        <v>0</v>
      </c>
      <c r="Z753" s="95">
        <v>0</v>
      </c>
      <c r="AA753" s="95">
        <v>0</v>
      </c>
      <c r="AB753" s="95">
        <v>0</v>
      </c>
      <c r="AC753" s="95">
        <v>0</v>
      </c>
      <c r="AD753" s="95">
        <v>0</v>
      </c>
      <c r="AE753" s="95">
        <v>0</v>
      </c>
      <c r="AF753" s="95">
        <v>0</v>
      </c>
      <c r="AG753" s="95">
        <v>0</v>
      </c>
      <c r="AH753" s="95">
        <v>0</v>
      </c>
      <c r="AI753" s="95">
        <v>0</v>
      </c>
      <c r="AJ753" s="95">
        <v>0</v>
      </c>
      <c r="AK753" s="95">
        <v>0</v>
      </c>
      <c r="AL753" s="95">
        <v>0</v>
      </c>
      <c r="AM753" s="95">
        <v>0</v>
      </c>
      <c r="AN753" s="95">
        <v>16959.509999999998</v>
      </c>
      <c r="AO753" s="95">
        <v>0</v>
      </c>
      <c r="AP753" s="95">
        <v>0</v>
      </c>
      <c r="AQ753" s="95">
        <v>0</v>
      </c>
      <c r="AR753" s="95">
        <v>0</v>
      </c>
      <c r="AS753" s="95">
        <v>0</v>
      </c>
      <c r="AT753" s="95">
        <v>0</v>
      </c>
      <c r="AU753" s="95">
        <v>0</v>
      </c>
      <c r="AV753" s="95">
        <v>0</v>
      </c>
      <c r="AW753" s="95">
        <v>0</v>
      </c>
      <c r="AX753" s="95">
        <v>0</v>
      </c>
      <c r="AY753" s="95">
        <v>0</v>
      </c>
      <c r="AZ753" s="95">
        <v>0</v>
      </c>
      <c r="BA753" s="95">
        <v>0</v>
      </c>
      <c r="BB753" s="95">
        <v>0</v>
      </c>
      <c r="BC753" s="95">
        <v>0</v>
      </c>
      <c r="BD753" s="95">
        <v>0</v>
      </c>
      <c r="BE753" s="95">
        <v>0</v>
      </c>
      <c r="BF753" s="95">
        <v>0</v>
      </c>
      <c r="BG753" s="95">
        <v>539249.76</v>
      </c>
      <c r="BH753" s="95">
        <v>0</v>
      </c>
      <c r="BI753" s="95">
        <v>0</v>
      </c>
      <c r="BJ753" s="95">
        <v>0</v>
      </c>
      <c r="BK753" s="95">
        <v>0</v>
      </c>
      <c r="BL753" s="95">
        <v>0</v>
      </c>
      <c r="BM753" s="95">
        <v>0</v>
      </c>
      <c r="BN753" s="95">
        <v>0</v>
      </c>
      <c r="BO753" s="95">
        <v>0</v>
      </c>
      <c r="BP753" s="95">
        <v>0</v>
      </c>
      <c r="BQ753" s="95">
        <v>5499.99</v>
      </c>
      <c r="BR753" s="95">
        <v>604805.55000000005</v>
      </c>
      <c r="BS753" s="95">
        <v>-0.04</v>
      </c>
      <c r="BT753" s="95">
        <v>0</v>
      </c>
      <c r="BU753" s="95">
        <v>0</v>
      </c>
      <c r="BV753" s="95">
        <v>0</v>
      </c>
      <c r="BW753" s="95">
        <v>0</v>
      </c>
      <c r="BX753" s="95">
        <v>0</v>
      </c>
      <c r="BY753" s="95">
        <v>0</v>
      </c>
      <c r="BZ753" s="95">
        <v>0</v>
      </c>
      <c r="CA753" s="95">
        <v>0</v>
      </c>
      <c r="CB753" s="95">
        <v>0</v>
      </c>
      <c r="CC753" s="95">
        <v>0</v>
      </c>
      <c r="CD753" s="95">
        <v>0</v>
      </c>
      <c r="CE753" s="95">
        <v>0</v>
      </c>
      <c r="CF753" s="95">
        <v>20833.34</v>
      </c>
      <c r="CG753" s="95">
        <v>0</v>
      </c>
      <c r="CH753" s="95">
        <v>0</v>
      </c>
      <c r="CI753" s="95">
        <v>0</v>
      </c>
      <c r="CJ753" s="95">
        <v>0</v>
      </c>
      <c r="CK753" s="95">
        <v>0</v>
      </c>
      <c r="CL753" s="95">
        <v>0</v>
      </c>
      <c r="CM753" s="87" t="s">
        <v>781</v>
      </c>
      <c r="CN753" s="87" t="s">
        <v>782</v>
      </c>
      <c r="CO753" s="87" t="s">
        <v>1461</v>
      </c>
      <c r="CP753" s="87" t="s">
        <v>2267</v>
      </c>
      <c r="CQ753" s="87" t="s">
        <v>1462</v>
      </c>
      <c r="CR753" s="87" t="s">
        <v>2454</v>
      </c>
      <c r="CS753" s="87">
        <v>24</v>
      </c>
      <c r="CT753" s="87" t="s">
        <v>1462</v>
      </c>
      <c r="CY753" s="87">
        <v>353</v>
      </c>
    </row>
    <row r="754" spans="1:103" ht="13.2" customHeight="1" x14ac:dyDescent="0.25">
      <c r="A754" s="93" t="s">
        <v>1167</v>
      </c>
      <c r="B754" s="94" t="s">
        <v>1168</v>
      </c>
      <c r="C754" s="95">
        <v>0</v>
      </c>
      <c r="D754" s="95">
        <v>0</v>
      </c>
      <c r="E754" s="95">
        <v>0</v>
      </c>
      <c r="F754" s="95">
        <v>0</v>
      </c>
      <c r="G754" s="95">
        <v>0</v>
      </c>
      <c r="H754" s="95">
        <v>0</v>
      </c>
      <c r="I754" s="95">
        <v>0</v>
      </c>
      <c r="J754" s="95">
        <v>0</v>
      </c>
      <c r="K754" s="95">
        <v>0</v>
      </c>
      <c r="L754" s="95">
        <v>0</v>
      </c>
      <c r="M754" s="95">
        <v>0</v>
      </c>
      <c r="N754" s="95">
        <v>0</v>
      </c>
      <c r="O754" s="95">
        <v>0</v>
      </c>
      <c r="P754" s="95">
        <v>0</v>
      </c>
      <c r="Q754" s="95">
        <v>0</v>
      </c>
      <c r="R754" s="95">
        <v>0</v>
      </c>
      <c r="S754" s="95">
        <v>0</v>
      </c>
      <c r="T754" s="95">
        <v>0</v>
      </c>
      <c r="U754" s="95">
        <v>0</v>
      </c>
      <c r="V754" s="95">
        <v>0</v>
      </c>
      <c r="W754" s="95">
        <v>0</v>
      </c>
      <c r="X754" s="95">
        <v>0</v>
      </c>
      <c r="Y754" s="95">
        <v>0</v>
      </c>
      <c r="Z754" s="95">
        <v>0</v>
      </c>
      <c r="AA754" s="95">
        <v>0</v>
      </c>
      <c r="AB754" s="95">
        <v>0</v>
      </c>
      <c r="AC754" s="95">
        <v>0</v>
      </c>
      <c r="AD754" s="95">
        <v>0</v>
      </c>
      <c r="AE754" s="95">
        <v>0</v>
      </c>
      <c r="AF754" s="95">
        <v>0</v>
      </c>
      <c r="AG754" s="95">
        <v>0</v>
      </c>
      <c r="AH754" s="95">
        <v>0</v>
      </c>
      <c r="AI754" s="95">
        <v>0</v>
      </c>
      <c r="AJ754" s="95">
        <v>0</v>
      </c>
      <c r="AK754" s="95">
        <v>0</v>
      </c>
      <c r="AL754" s="95">
        <v>0</v>
      </c>
      <c r="AM754" s="95">
        <v>0</v>
      </c>
      <c r="AN754" s="95">
        <v>0</v>
      </c>
      <c r="AO754" s="95">
        <v>0</v>
      </c>
      <c r="AP754" s="95">
        <v>0</v>
      </c>
      <c r="AQ754" s="95">
        <v>0</v>
      </c>
      <c r="AR754" s="95">
        <v>0</v>
      </c>
      <c r="AS754" s="95">
        <v>0</v>
      </c>
      <c r="AT754" s="95">
        <v>0</v>
      </c>
      <c r="AU754" s="95">
        <v>0</v>
      </c>
      <c r="AV754" s="95">
        <v>0</v>
      </c>
      <c r="AW754" s="95">
        <v>0</v>
      </c>
      <c r="AX754" s="95">
        <v>0</v>
      </c>
      <c r="AY754" s="95">
        <v>0</v>
      </c>
      <c r="AZ754" s="95">
        <v>0</v>
      </c>
      <c r="BA754" s="95">
        <v>0</v>
      </c>
      <c r="BB754" s="95">
        <v>0</v>
      </c>
      <c r="BC754" s="95">
        <v>0</v>
      </c>
      <c r="BD754" s="95">
        <v>0</v>
      </c>
      <c r="BE754" s="95">
        <v>0</v>
      </c>
      <c r="BF754" s="95">
        <v>0</v>
      </c>
      <c r="BG754" s="95">
        <v>0</v>
      </c>
      <c r="BH754" s="95">
        <v>3975</v>
      </c>
      <c r="BI754" s="95">
        <v>0</v>
      </c>
      <c r="BJ754" s="95">
        <v>0</v>
      </c>
      <c r="BK754" s="95">
        <v>0</v>
      </c>
      <c r="BL754" s="95">
        <v>0</v>
      </c>
      <c r="BM754" s="95">
        <v>0</v>
      </c>
      <c r="BN754" s="95">
        <v>0</v>
      </c>
      <c r="BO754" s="95">
        <v>0</v>
      </c>
      <c r="BP754" s="95">
        <v>0</v>
      </c>
      <c r="BQ754" s="95">
        <v>0</v>
      </c>
      <c r="BR754" s="95">
        <v>0</v>
      </c>
      <c r="BS754" s="95">
        <v>0</v>
      </c>
      <c r="BT754" s="95">
        <v>0</v>
      </c>
      <c r="BU754" s="95">
        <v>0</v>
      </c>
      <c r="BV754" s="95">
        <v>0</v>
      </c>
      <c r="BW754" s="95">
        <v>0</v>
      </c>
      <c r="BX754" s="95">
        <v>0</v>
      </c>
      <c r="BY754" s="95">
        <v>0</v>
      </c>
      <c r="BZ754" s="95">
        <v>0</v>
      </c>
      <c r="CA754" s="95">
        <v>0</v>
      </c>
      <c r="CB754" s="95">
        <v>0</v>
      </c>
      <c r="CC754" s="95">
        <v>0</v>
      </c>
      <c r="CD754" s="95">
        <v>0</v>
      </c>
      <c r="CE754" s="95">
        <v>0</v>
      </c>
      <c r="CF754" s="95">
        <v>0</v>
      </c>
      <c r="CG754" s="95">
        <v>0</v>
      </c>
      <c r="CH754" s="95">
        <v>0</v>
      </c>
      <c r="CI754" s="95">
        <v>0</v>
      </c>
      <c r="CJ754" s="95">
        <v>0</v>
      </c>
      <c r="CK754" s="95">
        <v>0</v>
      </c>
      <c r="CL754" s="95">
        <v>0</v>
      </c>
      <c r="CM754" s="87" t="s">
        <v>1167</v>
      </c>
      <c r="CN754" s="87" t="s">
        <v>1168</v>
      </c>
      <c r="CO754" s="87" t="s">
        <v>1461</v>
      </c>
      <c r="CP754" s="87" t="s">
        <v>2267</v>
      </c>
      <c r="CQ754" s="87" t="s">
        <v>1462</v>
      </c>
      <c r="CR754" s="87" t="s">
        <v>2454</v>
      </c>
      <c r="CS754" s="87">
        <v>24</v>
      </c>
      <c r="CT754" s="87" t="s">
        <v>1462</v>
      </c>
      <c r="CY754" s="87">
        <v>354</v>
      </c>
    </row>
    <row r="755" spans="1:103" ht="13.2" customHeight="1" x14ac:dyDescent="0.25">
      <c r="A755" s="93" t="s">
        <v>1169</v>
      </c>
      <c r="B755" s="94" t="s">
        <v>1170</v>
      </c>
      <c r="C755" s="95">
        <v>0</v>
      </c>
      <c r="D755" s="95">
        <v>0</v>
      </c>
      <c r="E755" s="95">
        <v>0</v>
      </c>
      <c r="F755" s="95">
        <v>0</v>
      </c>
      <c r="G755" s="95">
        <v>0</v>
      </c>
      <c r="H755" s="95">
        <v>0</v>
      </c>
      <c r="I755" s="95">
        <v>0</v>
      </c>
      <c r="J755" s="95">
        <v>0</v>
      </c>
      <c r="K755" s="95">
        <v>0</v>
      </c>
      <c r="L755" s="95">
        <v>0</v>
      </c>
      <c r="M755" s="95">
        <v>0</v>
      </c>
      <c r="N755" s="95">
        <v>0</v>
      </c>
      <c r="O755" s="95">
        <v>0</v>
      </c>
      <c r="P755" s="95">
        <v>0</v>
      </c>
      <c r="Q755" s="95">
        <v>0</v>
      </c>
      <c r="R755" s="95">
        <v>0</v>
      </c>
      <c r="S755" s="95">
        <v>0</v>
      </c>
      <c r="T755" s="95">
        <v>0</v>
      </c>
      <c r="U755" s="95">
        <v>0</v>
      </c>
      <c r="V755" s="95">
        <v>0</v>
      </c>
      <c r="W755" s="95">
        <v>0</v>
      </c>
      <c r="X755" s="95">
        <v>0</v>
      </c>
      <c r="Y755" s="95">
        <v>0</v>
      </c>
      <c r="Z755" s="95">
        <v>0</v>
      </c>
      <c r="AA755" s="95">
        <v>0</v>
      </c>
      <c r="AB755" s="95">
        <v>0</v>
      </c>
      <c r="AC755" s="95">
        <v>0</v>
      </c>
      <c r="AD755" s="95">
        <v>0</v>
      </c>
      <c r="AE755" s="95">
        <v>0</v>
      </c>
      <c r="AF755" s="95">
        <v>0</v>
      </c>
      <c r="AG755" s="95">
        <v>0</v>
      </c>
      <c r="AH755" s="95">
        <v>0</v>
      </c>
      <c r="AI755" s="95">
        <v>0</v>
      </c>
      <c r="AJ755" s="95">
        <v>0</v>
      </c>
      <c r="AK755" s="95">
        <v>0</v>
      </c>
      <c r="AL755" s="95">
        <v>0</v>
      </c>
      <c r="AM755" s="95">
        <v>0</v>
      </c>
      <c r="AN755" s="95">
        <v>0</v>
      </c>
      <c r="AO755" s="95">
        <v>0</v>
      </c>
      <c r="AP755" s="95">
        <v>0</v>
      </c>
      <c r="AQ755" s="95">
        <v>0</v>
      </c>
      <c r="AR755" s="95">
        <v>0</v>
      </c>
      <c r="AS755" s="95">
        <v>0</v>
      </c>
      <c r="AT755" s="95">
        <v>0</v>
      </c>
      <c r="AU755" s="95">
        <v>0</v>
      </c>
      <c r="AV755" s="95">
        <v>0</v>
      </c>
      <c r="AW755" s="95">
        <v>0</v>
      </c>
      <c r="AX755" s="95">
        <v>0</v>
      </c>
      <c r="AY755" s="95">
        <v>0</v>
      </c>
      <c r="AZ755" s="95">
        <v>0</v>
      </c>
      <c r="BA755" s="95">
        <v>0</v>
      </c>
      <c r="BB755" s="95">
        <v>0</v>
      </c>
      <c r="BC755" s="95">
        <v>0</v>
      </c>
      <c r="BD755" s="95">
        <v>0</v>
      </c>
      <c r="BE755" s="95">
        <v>0</v>
      </c>
      <c r="BF755" s="95">
        <v>0</v>
      </c>
      <c r="BG755" s="95">
        <v>0</v>
      </c>
      <c r="BH755" s="95">
        <v>0</v>
      </c>
      <c r="BI755" s="95">
        <v>0</v>
      </c>
      <c r="BJ755" s="95">
        <v>0</v>
      </c>
      <c r="BK755" s="95">
        <v>0</v>
      </c>
      <c r="BL755" s="95">
        <v>0</v>
      </c>
      <c r="BM755" s="95">
        <v>0</v>
      </c>
      <c r="BN755" s="95">
        <v>0</v>
      </c>
      <c r="BO755" s="95">
        <v>0</v>
      </c>
      <c r="BP755" s="95">
        <v>0</v>
      </c>
      <c r="BQ755" s="95">
        <v>0</v>
      </c>
      <c r="BR755" s="95">
        <v>0</v>
      </c>
      <c r="BS755" s="95">
        <v>0</v>
      </c>
      <c r="BT755" s="95">
        <v>0</v>
      </c>
      <c r="BU755" s="95">
        <v>0</v>
      </c>
      <c r="BV755" s="95">
        <v>0</v>
      </c>
      <c r="BW755" s="95">
        <v>0</v>
      </c>
      <c r="BX755" s="95">
        <v>0</v>
      </c>
      <c r="BY755" s="95">
        <v>0</v>
      </c>
      <c r="BZ755" s="95">
        <v>0</v>
      </c>
      <c r="CA755" s="95">
        <v>0</v>
      </c>
      <c r="CB755" s="95">
        <v>0</v>
      </c>
      <c r="CC755" s="95">
        <v>0</v>
      </c>
      <c r="CD755" s="95">
        <v>0</v>
      </c>
      <c r="CE755" s="95">
        <v>0</v>
      </c>
      <c r="CF755" s="95">
        <v>0</v>
      </c>
      <c r="CG755" s="95">
        <v>0</v>
      </c>
      <c r="CH755" s="95">
        <v>0</v>
      </c>
      <c r="CI755" s="95">
        <v>0</v>
      </c>
      <c r="CJ755" s="95">
        <v>0</v>
      </c>
      <c r="CK755" s="95">
        <v>0</v>
      </c>
      <c r="CL755" s="95">
        <v>0</v>
      </c>
      <c r="CM755" s="87" t="s">
        <v>1169</v>
      </c>
      <c r="CN755" s="87" t="s">
        <v>1170</v>
      </c>
      <c r="CO755" s="87" t="s">
        <v>1461</v>
      </c>
      <c r="CP755" s="87" t="s">
        <v>2267</v>
      </c>
      <c r="CQ755" s="87" t="s">
        <v>1462</v>
      </c>
      <c r="CR755" s="87" t="s">
        <v>2454</v>
      </c>
      <c r="CS755" s="87">
        <v>24</v>
      </c>
      <c r="CT755" s="87" t="s">
        <v>1462</v>
      </c>
      <c r="CY755" s="87">
        <v>355</v>
      </c>
    </row>
    <row r="756" spans="1:103" ht="13.2" customHeight="1" x14ac:dyDescent="0.25">
      <c r="A756" s="93" t="s">
        <v>1171</v>
      </c>
      <c r="B756" s="94" t="s">
        <v>1172</v>
      </c>
      <c r="C756" s="95">
        <v>0</v>
      </c>
      <c r="D756" s="95">
        <v>0</v>
      </c>
      <c r="E756" s="95">
        <v>0</v>
      </c>
      <c r="F756" s="95">
        <v>0</v>
      </c>
      <c r="G756" s="95">
        <v>0</v>
      </c>
      <c r="H756" s="95">
        <v>0</v>
      </c>
      <c r="I756" s="95">
        <v>0</v>
      </c>
      <c r="J756" s="95">
        <v>0</v>
      </c>
      <c r="K756" s="95">
        <v>0</v>
      </c>
      <c r="L756" s="95">
        <v>0</v>
      </c>
      <c r="M756" s="95">
        <v>0</v>
      </c>
      <c r="N756" s="95">
        <v>0</v>
      </c>
      <c r="O756" s="95">
        <v>0</v>
      </c>
      <c r="P756" s="95">
        <v>0</v>
      </c>
      <c r="Q756" s="95">
        <v>0</v>
      </c>
      <c r="R756" s="95">
        <v>0</v>
      </c>
      <c r="S756" s="95">
        <v>0</v>
      </c>
      <c r="T756" s="95">
        <v>0</v>
      </c>
      <c r="U756" s="95">
        <v>0</v>
      </c>
      <c r="V756" s="95">
        <v>0</v>
      </c>
      <c r="W756" s="95">
        <v>0</v>
      </c>
      <c r="X756" s="95">
        <v>0</v>
      </c>
      <c r="Y756" s="95">
        <v>0</v>
      </c>
      <c r="Z756" s="95">
        <v>0</v>
      </c>
      <c r="AA756" s="95">
        <v>0</v>
      </c>
      <c r="AB756" s="95">
        <v>0</v>
      </c>
      <c r="AC756" s="95">
        <v>0</v>
      </c>
      <c r="AD756" s="95">
        <v>0</v>
      </c>
      <c r="AE756" s="95">
        <v>0</v>
      </c>
      <c r="AF756" s="95">
        <v>0</v>
      </c>
      <c r="AG756" s="95">
        <v>0</v>
      </c>
      <c r="AH756" s="95">
        <v>0</v>
      </c>
      <c r="AI756" s="95">
        <v>0</v>
      </c>
      <c r="AJ756" s="95">
        <v>0</v>
      </c>
      <c r="AK756" s="95">
        <v>0</v>
      </c>
      <c r="AL756" s="95">
        <v>0</v>
      </c>
      <c r="AM756" s="95">
        <v>0</v>
      </c>
      <c r="AN756" s="95">
        <v>0</v>
      </c>
      <c r="AO756" s="95">
        <v>0</v>
      </c>
      <c r="AP756" s="95">
        <v>0</v>
      </c>
      <c r="AQ756" s="95">
        <v>0</v>
      </c>
      <c r="AR756" s="95">
        <v>0</v>
      </c>
      <c r="AS756" s="95">
        <v>0</v>
      </c>
      <c r="AT756" s="95">
        <v>0</v>
      </c>
      <c r="AU756" s="95">
        <v>0</v>
      </c>
      <c r="AV756" s="95">
        <v>0</v>
      </c>
      <c r="AW756" s="95">
        <v>0</v>
      </c>
      <c r="AX756" s="95">
        <v>0</v>
      </c>
      <c r="AY756" s="95">
        <v>0</v>
      </c>
      <c r="AZ756" s="95">
        <v>0</v>
      </c>
      <c r="BA756" s="95">
        <v>0</v>
      </c>
      <c r="BB756" s="95">
        <v>0</v>
      </c>
      <c r="BC756" s="95">
        <v>0</v>
      </c>
      <c r="BD756" s="95">
        <v>0</v>
      </c>
      <c r="BE756" s="95">
        <v>0</v>
      </c>
      <c r="BF756" s="95">
        <v>0</v>
      </c>
      <c r="BG756" s="95">
        <v>0</v>
      </c>
      <c r="BH756" s="95">
        <v>0</v>
      </c>
      <c r="BI756" s="95">
        <v>0</v>
      </c>
      <c r="BJ756" s="95">
        <v>0</v>
      </c>
      <c r="BK756" s="95">
        <v>0</v>
      </c>
      <c r="BL756" s="95">
        <v>0</v>
      </c>
      <c r="BM756" s="95">
        <v>0</v>
      </c>
      <c r="BN756" s="95">
        <v>0</v>
      </c>
      <c r="BO756" s="95">
        <v>0</v>
      </c>
      <c r="BP756" s="95">
        <v>0</v>
      </c>
      <c r="BQ756" s="95">
        <v>0</v>
      </c>
      <c r="BR756" s="95">
        <v>0</v>
      </c>
      <c r="BS756" s="95">
        <v>0</v>
      </c>
      <c r="BT756" s="95">
        <v>0</v>
      </c>
      <c r="BU756" s="95">
        <v>0</v>
      </c>
      <c r="BV756" s="95">
        <v>0</v>
      </c>
      <c r="BW756" s="95">
        <v>0</v>
      </c>
      <c r="BX756" s="95">
        <v>0</v>
      </c>
      <c r="BY756" s="95">
        <v>0</v>
      </c>
      <c r="BZ756" s="95">
        <v>0</v>
      </c>
      <c r="CA756" s="95">
        <v>0</v>
      </c>
      <c r="CB756" s="95">
        <v>0</v>
      </c>
      <c r="CC756" s="95">
        <v>0</v>
      </c>
      <c r="CD756" s="95">
        <v>0</v>
      </c>
      <c r="CE756" s="95">
        <v>0</v>
      </c>
      <c r="CF756" s="95">
        <v>0</v>
      </c>
      <c r="CG756" s="95">
        <v>0</v>
      </c>
      <c r="CH756" s="95">
        <v>0</v>
      </c>
      <c r="CI756" s="95">
        <v>0</v>
      </c>
      <c r="CJ756" s="95">
        <v>0</v>
      </c>
      <c r="CK756" s="95">
        <v>0</v>
      </c>
      <c r="CL756" s="95">
        <v>0</v>
      </c>
      <c r="CM756" s="87" t="s">
        <v>1171</v>
      </c>
      <c r="CN756" s="87" t="s">
        <v>1172</v>
      </c>
      <c r="CO756" s="87" t="s">
        <v>1461</v>
      </c>
      <c r="CP756" s="87" t="s">
        <v>2267</v>
      </c>
      <c r="CQ756" s="87" t="s">
        <v>1462</v>
      </c>
      <c r="CR756" s="87" t="s">
        <v>2454</v>
      </c>
      <c r="CS756" s="87">
        <v>24</v>
      </c>
      <c r="CT756" s="87" t="s">
        <v>1462</v>
      </c>
      <c r="CY756" s="87">
        <v>356</v>
      </c>
    </row>
    <row r="757" spans="1:103" ht="13.2" customHeight="1" x14ac:dyDescent="0.25">
      <c r="A757" s="93" t="s">
        <v>783</v>
      </c>
      <c r="B757" s="94" t="s">
        <v>784</v>
      </c>
      <c r="C757" s="95">
        <v>0</v>
      </c>
      <c r="D757" s="95">
        <v>0</v>
      </c>
      <c r="E757" s="95">
        <v>0</v>
      </c>
      <c r="F757" s="95">
        <v>0</v>
      </c>
      <c r="G757" s="95">
        <v>0</v>
      </c>
      <c r="H757" s="95">
        <v>0</v>
      </c>
      <c r="I757" s="95">
        <v>0</v>
      </c>
      <c r="J757" s="95">
        <v>0</v>
      </c>
      <c r="K757" s="95">
        <v>0</v>
      </c>
      <c r="L757" s="95">
        <v>0</v>
      </c>
      <c r="M757" s="95">
        <v>0</v>
      </c>
      <c r="N757" s="95">
        <v>0</v>
      </c>
      <c r="O757" s="95">
        <v>0</v>
      </c>
      <c r="P757" s="95">
        <v>0</v>
      </c>
      <c r="Q757" s="95">
        <v>0</v>
      </c>
      <c r="R757" s="95">
        <v>0</v>
      </c>
      <c r="S757" s="95">
        <v>0</v>
      </c>
      <c r="T757" s="95">
        <v>0</v>
      </c>
      <c r="U757" s="95">
        <v>0</v>
      </c>
      <c r="V757" s="95">
        <v>0</v>
      </c>
      <c r="W757" s="95">
        <v>0</v>
      </c>
      <c r="X757" s="95">
        <v>0</v>
      </c>
      <c r="Y757" s="95">
        <v>0</v>
      </c>
      <c r="Z757" s="95">
        <v>0</v>
      </c>
      <c r="AA757" s="95">
        <v>0</v>
      </c>
      <c r="AB757" s="95">
        <v>0</v>
      </c>
      <c r="AC757" s="95">
        <v>0</v>
      </c>
      <c r="AD757" s="95">
        <v>0</v>
      </c>
      <c r="AE757" s="95">
        <v>0</v>
      </c>
      <c r="AF757" s="95">
        <v>0</v>
      </c>
      <c r="AG757" s="95">
        <v>0</v>
      </c>
      <c r="AH757" s="95">
        <v>0</v>
      </c>
      <c r="AI757" s="95">
        <v>0</v>
      </c>
      <c r="AJ757" s="95">
        <v>0</v>
      </c>
      <c r="AK757" s="95">
        <v>0</v>
      </c>
      <c r="AL757" s="95">
        <v>0</v>
      </c>
      <c r="AM757" s="95">
        <v>0</v>
      </c>
      <c r="AN757" s="95">
        <v>1650</v>
      </c>
      <c r="AO757" s="95">
        <v>0</v>
      </c>
      <c r="AP757" s="95">
        <v>0</v>
      </c>
      <c r="AQ757" s="95">
        <v>0</v>
      </c>
      <c r="AR757" s="95">
        <v>0</v>
      </c>
      <c r="AS757" s="95">
        <v>0</v>
      </c>
      <c r="AT757" s="95">
        <v>0</v>
      </c>
      <c r="AU757" s="95">
        <v>0</v>
      </c>
      <c r="AV757" s="95">
        <v>0</v>
      </c>
      <c r="AW757" s="95">
        <v>0</v>
      </c>
      <c r="AX757" s="95">
        <v>0</v>
      </c>
      <c r="AY757" s="95">
        <v>0</v>
      </c>
      <c r="AZ757" s="95">
        <v>0</v>
      </c>
      <c r="BA757" s="95">
        <v>0</v>
      </c>
      <c r="BB757" s="95">
        <v>0</v>
      </c>
      <c r="BC757" s="95">
        <v>0</v>
      </c>
      <c r="BD757" s="95">
        <v>0</v>
      </c>
      <c r="BE757" s="95">
        <v>0</v>
      </c>
      <c r="BF757" s="95">
        <v>0</v>
      </c>
      <c r="BG757" s="95">
        <v>0</v>
      </c>
      <c r="BH757" s="95">
        <v>0</v>
      </c>
      <c r="BI757" s="95">
        <v>0</v>
      </c>
      <c r="BJ757" s="95">
        <v>0</v>
      </c>
      <c r="BK757" s="95">
        <v>0</v>
      </c>
      <c r="BL757" s="95">
        <v>0</v>
      </c>
      <c r="BM757" s="95">
        <v>0</v>
      </c>
      <c r="BN757" s="95">
        <v>0</v>
      </c>
      <c r="BO757" s="95">
        <v>0</v>
      </c>
      <c r="BP757" s="95">
        <v>0</v>
      </c>
      <c r="BQ757" s="95">
        <v>0</v>
      </c>
      <c r="BR757" s="95">
        <v>12673.61</v>
      </c>
      <c r="BS757" s="95">
        <v>0</v>
      </c>
      <c r="BT757" s="95">
        <v>0</v>
      </c>
      <c r="BU757" s="95">
        <v>0</v>
      </c>
      <c r="BV757" s="95">
        <v>345347.49</v>
      </c>
      <c r="BW757" s="95">
        <v>0</v>
      </c>
      <c r="BX757" s="95">
        <v>0</v>
      </c>
      <c r="BY757" s="95">
        <v>0</v>
      </c>
      <c r="BZ757" s="95">
        <v>0</v>
      </c>
      <c r="CA757" s="95">
        <v>0</v>
      </c>
      <c r="CB757" s="95">
        <v>0</v>
      </c>
      <c r="CC757" s="95">
        <v>0</v>
      </c>
      <c r="CD757" s="95">
        <v>0</v>
      </c>
      <c r="CE757" s="95">
        <v>0</v>
      </c>
      <c r="CF757" s="95">
        <v>0</v>
      </c>
      <c r="CG757" s="95">
        <v>0</v>
      </c>
      <c r="CH757" s="95">
        <v>0</v>
      </c>
      <c r="CI757" s="95">
        <v>0</v>
      </c>
      <c r="CJ757" s="95">
        <v>0</v>
      </c>
      <c r="CK757" s="95">
        <v>0</v>
      </c>
      <c r="CL757" s="95">
        <v>0</v>
      </c>
      <c r="CM757" s="87" t="s">
        <v>783</v>
      </c>
      <c r="CN757" s="87" t="s">
        <v>784</v>
      </c>
      <c r="CO757" s="87" t="s">
        <v>1461</v>
      </c>
      <c r="CP757" s="87" t="s">
        <v>2267</v>
      </c>
      <c r="CQ757" s="87" t="s">
        <v>1462</v>
      </c>
      <c r="CR757" s="87" t="s">
        <v>2454</v>
      </c>
      <c r="CS757" s="87">
        <v>24</v>
      </c>
      <c r="CT757" s="87" t="s">
        <v>1462</v>
      </c>
      <c r="CY757" s="87">
        <v>357</v>
      </c>
    </row>
    <row r="758" spans="1:103" ht="13.2" customHeight="1" x14ac:dyDescent="0.25">
      <c r="A758" s="93" t="s">
        <v>785</v>
      </c>
      <c r="B758" s="94" t="s">
        <v>786</v>
      </c>
      <c r="C758" s="95">
        <v>0</v>
      </c>
      <c r="D758" s="95">
        <v>0</v>
      </c>
      <c r="E758" s="95">
        <v>0</v>
      </c>
      <c r="F758" s="95">
        <v>0</v>
      </c>
      <c r="G758" s="95">
        <v>0</v>
      </c>
      <c r="H758" s="95">
        <v>0</v>
      </c>
      <c r="I758" s="95">
        <v>0</v>
      </c>
      <c r="J758" s="95">
        <v>0</v>
      </c>
      <c r="K758" s="95">
        <v>0</v>
      </c>
      <c r="L758" s="95">
        <v>0</v>
      </c>
      <c r="M758" s="95">
        <v>0</v>
      </c>
      <c r="N758" s="95">
        <v>0</v>
      </c>
      <c r="O758" s="95">
        <v>0</v>
      </c>
      <c r="P758" s="95">
        <v>0</v>
      </c>
      <c r="Q758" s="95">
        <v>0</v>
      </c>
      <c r="R758" s="95">
        <v>0</v>
      </c>
      <c r="S758" s="95">
        <v>0</v>
      </c>
      <c r="T758" s="95">
        <v>0</v>
      </c>
      <c r="U758" s="95">
        <v>0</v>
      </c>
      <c r="V758" s="95">
        <v>0</v>
      </c>
      <c r="W758" s="95">
        <v>0</v>
      </c>
      <c r="X758" s="95">
        <v>0</v>
      </c>
      <c r="Y758" s="95">
        <v>0</v>
      </c>
      <c r="Z758" s="95">
        <v>0</v>
      </c>
      <c r="AA758" s="95">
        <v>0</v>
      </c>
      <c r="AB758" s="95">
        <v>0</v>
      </c>
      <c r="AC758" s="95">
        <v>0</v>
      </c>
      <c r="AD758" s="95">
        <v>0</v>
      </c>
      <c r="AE758" s="95">
        <v>0</v>
      </c>
      <c r="AF758" s="95">
        <v>0</v>
      </c>
      <c r="AG758" s="95">
        <v>0</v>
      </c>
      <c r="AH758" s="95">
        <v>0</v>
      </c>
      <c r="AI758" s="95">
        <v>0</v>
      </c>
      <c r="AJ758" s="95">
        <v>0</v>
      </c>
      <c r="AK758" s="95">
        <v>0</v>
      </c>
      <c r="AL758" s="95">
        <v>0</v>
      </c>
      <c r="AM758" s="95">
        <v>0</v>
      </c>
      <c r="AN758" s="95">
        <v>0</v>
      </c>
      <c r="AO758" s="95">
        <v>0</v>
      </c>
      <c r="AP758" s="95">
        <v>0</v>
      </c>
      <c r="AQ758" s="95">
        <v>0</v>
      </c>
      <c r="AR758" s="95">
        <v>0</v>
      </c>
      <c r="AS758" s="95">
        <v>0</v>
      </c>
      <c r="AT758" s="95">
        <v>0</v>
      </c>
      <c r="AU758" s="95">
        <v>0</v>
      </c>
      <c r="AV758" s="95">
        <v>0</v>
      </c>
      <c r="AW758" s="95">
        <v>0</v>
      </c>
      <c r="AX758" s="95">
        <v>0</v>
      </c>
      <c r="AY758" s="95">
        <v>0</v>
      </c>
      <c r="AZ758" s="95">
        <v>0</v>
      </c>
      <c r="BA758" s="95">
        <v>0</v>
      </c>
      <c r="BB758" s="95">
        <v>0</v>
      </c>
      <c r="BC758" s="95">
        <v>0</v>
      </c>
      <c r="BD758" s="95">
        <v>0</v>
      </c>
      <c r="BE758" s="95">
        <v>0</v>
      </c>
      <c r="BF758" s="95">
        <v>0</v>
      </c>
      <c r="BG758" s="95">
        <v>31666.560000000001</v>
      </c>
      <c r="BH758" s="95">
        <v>0</v>
      </c>
      <c r="BI758" s="95">
        <v>0</v>
      </c>
      <c r="BJ758" s="95">
        <v>0</v>
      </c>
      <c r="BK758" s="95">
        <v>0</v>
      </c>
      <c r="BL758" s="95">
        <v>0</v>
      </c>
      <c r="BM758" s="95">
        <v>0</v>
      </c>
      <c r="BN758" s="95">
        <v>0</v>
      </c>
      <c r="BO758" s="95">
        <v>0</v>
      </c>
      <c r="BP758" s="95">
        <v>0</v>
      </c>
      <c r="BQ758" s="95">
        <v>0</v>
      </c>
      <c r="BR758" s="95">
        <v>0</v>
      </c>
      <c r="BS758" s="95">
        <v>0</v>
      </c>
      <c r="BT758" s="95">
        <v>0</v>
      </c>
      <c r="BU758" s="95">
        <v>0</v>
      </c>
      <c r="BV758" s="95">
        <v>0</v>
      </c>
      <c r="BW758" s="95">
        <v>0</v>
      </c>
      <c r="BX758" s="95">
        <v>0</v>
      </c>
      <c r="BY758" s="95">
        <v>0</v>
      </c>
      <c r="BZ758" s="95">
        <v>0</v>
      </c>
      <c r="CA758" s="95">
        <v>0</v>
      </c>
      <c r="CB758" s="95">
        <v>0</v>
      </c>
      <c r="CC758" s="95">
        <v>0</v>
      </c>
      <c r="CD758" s="95">
        <v>0</v>
      </c>
      <c r="CE758" s="95">
        <v>0</v>
      </c>
      <c r="CF758" s="95">
        <v>0</v>
      </c>
      <c r="CG758" s="95">
        <v>0</v>
      </c>
      <c r="CH758" s="95">
        <v>0</v>
      </c>
      <c r="CI758" s="95">
        <v>0</v>
      </c>
      <c r="CJ758" s="95">
        <v>0</v>
      </c>
      <c r="CK758" s="95">
        <v>0</v>
      </c>
      <c r="CL758" s="95">
        <v>0</v>
      </c>
      <c r="CM758" s="87" t="s">
        <v>785</v>
      </c>
      <c r="CN758" s="87" t="s">
        <v>786</v>
      </c>
      <c r="CO758" s="87" t="s">
        <v>1461</v>
      </c>
      <c r="CP758" s="87" t="s">
        <v>2267</v>
      </c>
      <c r="CQ758" s="87" t="s">
        <v>1463</v>
      </c>
      <c r="CR758" s="87" t="s">
        <v>2455</v>
      </c>
      <c r="CS758" s="87">
        <v>24</v>
      </c>
      <c r="CT758" s="87" t="s">
        <v>1460</v>
      </c>
      <c r="CY758" s="87">
        <v>358</v>
      </c>
    </row>
    <row r="759" spans="1:103" ht="13.2" customHeight="1" x14ac:dyDescent="0.25">
      <c r="A759" s="93" t="s">
        <v>1173</v>
      </c>
      <c r="B759" s="94" t="s">
        <v>1174</v>
      </c>
      <c r="C759" s="95">
        <v>0</v>
      </c>
      <c r="D759" s="95">
        <v>0</v>
      </c>
      <c r="E759" s="95">
        <v>0</v>
      </c>
      <c r="F759" s="95">
        <v>0</v>
      </c>
      <c r="G759" s="95">
        <v>0</v>
      </c>
      <c r="H759" s="95">
        <v>0</v>
      </c>
      <c r="I759" s="95">
        <v>0</v>
      </c>
      <c r="J759" s="95">
        <v>0</v>
      </c>
      <c r="K759" s="95">
        <v>0</v>
      </c>
      <c r="L759" s="95">
        <v>0</v>
      </c>
      <c r="M759" s="95">
        <v>0</v>
      </c>
      <c r="N759" s="95">
        <v>0</v>
      </c>
      <c r="O759" s="95">
        <v>0</v>
      </c>
      <c r="P759" s="95">
        <v>0</v>
      </c>
      <c r="Q759" s="95">
        <v>0</v>
      </c>
      <c r="R759" s="95">
        <v>0</v>
      </c>
      <c r="S759" s="95">
        <v>0</v>
      </c>
      <c r="T759" s="95">
        <v>0</v>
      </c>
      <c r="U759" s="95">
        <v>0</v>
      </c>
      <c r="V759" s="95">
        <v>0</v>
      </c>
      <c r="W759" s="95">
        <v>0</v>
      </c>
      <c r="X759" s="95">
        <v>0</v>
      </c>
      <c r="Y759" s="95">
        <v>0</v>
      </c>
      <c r="Z759" s="95">
        <v>0</v>
      </c>
      <c r="AA759" s="95">
        <v>0</v>
      </c>
      <c r="AB759" s="95">
        <v>0</v>
      </c>
      <c r="AC759" s="95">
        <v>0</v>
      </c>
      <c r="AD759" s="95">
        <v>0</v>
      </c>
      <c r="AE759" s="95">
        <v>0</v>
      </c>
      <c r="AF759" s="95">
        <v>0</v>
      </c>
      <c r="AG759" s="95">
        <v>0</v>
      </c>
      <c r="AH759" s="95">
        <v>0</v>
      </c>
      <c r="AI759" s="95">
        <v>0</v>
      </c>
      <c r="AJ759" s="95">
        <v>0</v>
      </c>
      <c r="AK759" s="95">
        <v>0</v>
      </c>
      <c r="AL759" s="95">
        <v>0</v>
      </c>
      <c r="AM759" s="95">
        <v>0</v>
      </c>
      <c r="AN759" s="95">
        <v>0</v>
      </c>
      <c r="AO759" s="95">
        <v>0</v>
      </c>
      <c r="AP759" s="95">
        <v>0</v>
      </c>
      <c r="AQ759" s="95">
        <v>0</v>
      </c>
      <c r="AR759" s="95">
        <v>0</v>
      </c>
      <c r="AS759" s="95">
        <v>0</v>
      </c>
      <c r="AT759" s="95">
        <v>0</v>
      </c>
      <c r="AU759" s="95">
        <v>0</v>
      </c>
      <c r="AV759" s="95">
        <v>0</v>
      </c>
      <c r="AW759" s="95">
        <v>0</v>
      </c>
      <c r="AX759" s="95">
        <v>0</v>
      </c>
      <c r="AY759" s="95">
        <v>0</v>
      </c>
      <c r="AZ759" s="95">
        <v>0</v>
      </c>
      <c r="BA759" s="95">
        <v>0</v>
      </c>
      <c r="BB759" s="95">
        <v>0</v>
      </c>
      <c r="BC759" s="95">
        <v>0</v>
      </c>
      <c r="BD759" s="95">
        <v>0</v>
      </c>
      <c r="BE759" s="95">
        <v>0</v>
      </c>
      <c r="BF759" s="95">
        <v>0</v>
      </c>
      <c r="BG759" s="95">
        <v>0</v>
      </c>
      <c r="BH759" s="95">
        <v>0</v>
      </c>
      <c r="BI759" s="95">
        <v>0</v>
      </c>
      <c r="BJ759" s="95">
        <v>0</v>
      </c>
      <c r="BK759" s="95">
        <v>0</v>
      </c>
      <c r="BL759" s="95">
        <v>0</v>
      </c>
      <c r="BM759" s="95">
        <v>0</v>
      </c>
      <c r="BN759" s="95">
        <v>0</v>
      </c>
      <c r="BO759" s="95">
        <v>0</v>
      </c>
      <c r="BP759" s="95">
        <v>0</v>
      </c>
      <c r="BQ759" s="95">
        <v>0</v>
      </c>
      <c r="BR759" s="95">
        <v>0</v>
      </c>
      <c r="BS759" s="95">
        <v>0</v>
      </c>
      <c r="BT759" s="95">
        <v>0</v>
      </c>
      <c r="BU759" s="95">
        <v>0</v>
      </c>
      <c r="BV759" s="95">
        <v>0</v>
      </c>
      <c r="BW759" s="95">
        <v>0</v>
      </c>
      <c r="BX759" s="95">
        <v>0</v>
      </c>
      <c r="BY759" s="95">
        <v>0</v>
      </c>
      <c r="BZ759" s="95">
        <v>0</v>
      </c>
      <c r="CA759" s="95">
        <v>0</v>
      </c>
      <c r="CB759" s="95">
        <v>0</v>
      </c>
      <c r="CC759" s="95">
        <v>0</v>
      </c>
      <c r="CD759" s="95">
        <v>0</v>
      </c>
      <c r="CE759" s="95">
        <v>0</v>
      </c>
      <c r="CF759" s="95">
        <v>0</v>
      </c>
      <c r="CG759" s="95">
        <v>0</v>
      </c>
      <c r="CH759" s="95">
        <v>0</v>
      </c>
      <c r="CI759" s="95">
        <v>0</v>
      </c>
      <c r="CJ759" s="95">
        <v>0</v>
      </c>
      <c r="CK759" s="95">
        <v>0</v>
      </c>
      <c r="CL759" s="95">
        <v>0</v>
      </c>
      <c r="CM759" s="87" t="s">
        <v>1173</v>
      </c>
      <c r="CN759" s="87" t="s">
        <v>1174</v>
      </c>
      <c r="CO759" s="87" t="s">
        <v>1461</v>
      </c>
      <c r="CP759" s="87" t="s">
        <v>2267</v>
      </c>
      <c r="CQ759" s="87" t="s">
        <v>1463</v>
      </c>
      <c r="CR759" s="87" t="s">
        <v>2455</v>
      </c>
      <c r="CS759" s="87">
        <v>24</v>
      </c>
      <c r="CT759" s="87" t="s">
        <v>1460</v>
      </c>
      <c r="CY759" s="87">
        <v>359</v>
      </c>
    </row>
    <row r="760" spans="1:103" ht="13.2" customHeight="1" x14ac:dyDescent="0.25">
      <c r="A760" s="93" t="s">
        <v>787</v>
      </c>
      <c r="B760" s="94" t="s">
        <v>1513</v>
      </c>
      <c r="C760" s="95">
        <v>0</v>
      </c>
      <c r="D760" s="95">
        <v>0</v>
      </c>
      <c r="E760" s="95">
        <v>0</v>
      </c>
      <c r="F760" s="95">
        <v>0</v>
      </c>
      <c r="G760" s="95">
        <v>0</v>
      </c>
      <c r="H760" s="95">
        <v>0</v>
      </c>
      <c r="I760" s="95">
        <v>0</v>
      </c>
      <c r="J760" s="95">
        <v>0</v>
      </c>
      <c r="K760" s="95">
        <v>0</v>
      </c>
      <c r="L760" s="95">
        <v>0</v>
      </c>
      <c r="M760" s="95">
        <v>0</v>
      </c>
      <c r="N760" s="95">
        <v>0</v>
      </c>
      <c r="O760" s="95">
        <v>0</v>
      </c>
      <c r="P760" s="95">
        <v>0</v>
      </c>
      <c r="Q760" s="95">
        <v>0</v>
      </c>
      <c r="R760" s="95">
        <v>0</v>
      </c>
      <c r="S760" s="95">
        <v>0</v>
      </c>
      <c r="T760" s="95">
        <v>0</v>
      </c>
      <c r="U760" s="95">
        <v>0</v>
      </c>
      <c r="V760" s="95">
        <v>0</v>
      </c>
      <c r="W760" s="95">
        <v>0</v>
      </c>
      <c r="X760" s="95">
        <v>0</v>
      </c>
      <c r="Y760" s="95">
        <v>0</v>
      </c>
      <c r="Z760" s="95">
        <v>0</v>
      </c>
      <c r="AA760" s="95">
        <v>0</v>
      </c>
      <c r="AB760" s="95">
        <v>0</v>
      </c>
      <c r="AC760" s="95">
        <v>0</v>
      </c>
      <c r="AD760" s="95">
        <v>0</v>
      </c>
      <c r="AE760" s="95">
        <v>0</v>
      </c>
      <c r="AF760" s="95">
        <v>0</v>
      </c>
      <c r="AG760" s="95">
        <v>0</v>
      </c>
      <c r="AH760" s="95">
        <v>0</v>
      </c>
      <c r="AI760" s="95">
        <v>0</v>
      </c>
      <c r="AJ760" s="95">
        <v>0</v>
      </c>
      <c r="AK760" s="95">
        <v>0</v>
      </c>
      <c r="AL760" s="95">
        <v>0</v>
      </c>
      <c r="AM760" s="95">
        <v>0</v>
      </c>
      <c r="AN760" s="95">
        <v>0</v>
      </c>
      <c r="AO760" s="95">
        <v>0</v>
      </c>
      <c r="AP760" s="95">
        <v>0</v>
      </c>
      <c r="AQ760" s="95">
        <v>0</v>
      </c>
      <c r="AR760" s="95">
        <v>0</v>
      </c>
      <c r="AS760" s="95">
        <v>0</v>
      </c>
      <c r="AT760" s="95">
        <v>0</v>
      </c>
      <c r="AU760" s="95">
        <v>0</v>
      </c>
      <c r="AV760" s="95">
        <v>0</v>
      </c>
      <c r="AW760" s="95">
        <v>0</v>
      </c>
      <c r="AX760" s="95">
        <v>0</v>
      </c>
      <c r="AY760" s="95">
        <v>0</v>
      </c>
      <c r="AZ760" s="95">
        <v>0</v>
      </c>
      <c r="BA760" s="95">
        <v>0</v>
      </c>
      <c r="BB760" s="95">
        <v>0</v>
      </c>
      <c r="BC760" s="95">
        <v>0</v>
      </c>
      <c r="BD760" s="95">
        <v>0</v>
      </c>
      <c r="BE760" s="95">
        <v>0</v>
      </c>
      <c r="BF760" s="95">
        <v>0</v>
      </c>
      <c r="BG760" s="95">
        <v>0</v>
      </c>
      <c r="BH760" s="95">
        <v>0</v>
      </c>
      <c r="BI760" s="95">
        <v>0</v>
      </c>
      <c r="BJ760" s="95">
        <v>0</v>
      </c>
      <c r="BK760" s="95">
        <v>0</v>
      </c>
      <c r="BL760" s="95">
        <v>38918.160000000003</v>
      </c>
      <c r="BM760" s="95">
        <v>0</v>
      </c>
      <c r="BN760" s="95">
        <v>0</v>
      </c>
      <c r="BO760" s="95">
        <v>0</v>
      </c>
      <c r="BP760" s="95">
        <v>0</v>
      </c>
      <c r="BQ760" s="95">
        <v>0</v>
      </c>
      <c r="BR760" s="95">
        <v>0</v>
      </c>
      <c r="BS760" s="95">
        <v>0</v>
      </c>
      <c r="BT760" s="95">
        <v>0</v>
      </c>
      <c r="BU760" s="95">
        <v>0</v>
      </c>
      <c r="BV760" s="95">
        <v>0</v>
      </c>
      <c r="BW760" s="95">
        <v>23410.47</v>
      </c>
      <c r="BX760" s="95">
        <v>0</v>
      </c>
      <c r="BY760" s="95">
        <v>0</v>
      </c>
      <c r="BZ760" s="95">
        <v>0</v>
      </c>
      <c r="CA760" s="95">
        <v>0</v>
      </c>
      <c r="CB760" s="95">
        <v>0</v>
      </c>
      <c r="CC760" s="95">
        <v>0</v>
      </c>
      <c r="CD760" s="95">
        <v>0</v>
      </c>
      <c r="CE760" s="95">
        <v>0</v>
      </c>
      <c r="CF760" s="95">
        <v>0</v>
      </c>
      <c r="CG760" s="95">
        <v>0</v>
      </c>
      <c r="CH760" s="95">
        <v>0</v>
      </c>
      <c r="CI760" s="95">
        <v>0</v>
      </c>
      <c r="CJ760" s="95">
        <v>0</v>
      </c>
      <c r="CK760" s="95">
        <v>8083.32</v>
      </c>
      <c r="CL760" s="95">
        <v>0</v>
      </c>
      <c r="CM760" s="87" t="s">
        <v>787</v>
      </c>
      <c r="CN760" s="87" t="s">
        <v>788</v>
      </c>
      <c r="CO760" s="87" t="s">
        <v>1461</v>
      </c>
      <c r="CP760" s="87" t="s">
        <v>2267</v>
      </c>
      <c r="CQ760" s="87" t="s">
        <v>1460</v>
      </c>
      <c r="CR760" s="87" t="s">
        <v>2433</v>
      </c>
      <c r="CS760" s="87">
        <v>25</v>
      </c>
      <c r="CT760" s="87" t="s">
        <v>1459</v>
      </c>
      <c r="CY760" s="87">
        <v>360</v>
      </c>
    </row>
    <row r="761" spans="1:103" ht="13.2" customHeight="1" x14ac:dyDescent="0.25">
      <c r="A761" s="93" t="s">
        <v>789</v>
      </c>
      <c r="B761" s="94" t="s">
        <v>790</v>
      </c>
      <c r="C761" s="95">
        <v>277260.28000000003</v>
      </c>
      <c r="D761" s="95">
        <v>0</v>
      </c>
      <c r="E761" s="95">
        <v>76302.240000000005</v>
      </c>
      <c r="F761" s="95">
        <v>0</v>
      </c>
      <c r="G761" s="95">
        <v>82019.63</v>
      </c>
      <c r="H761" s="95">
        <v>62256.91</v>
      </c>
      <c r="I761" s="95">
        <v>0</v>
      </c>
      <c r="J761" s="95">
        <v>0</v>
      </c>
      <c r="K761" s="95">
        <v>0</v>
      </c>
      <c r="L761" s="95">
        <v>93826.68</v>
      </c>
      <c r="M761" s="95">
        <v>0</v>
      </c>
      <c r="N761" s="95">
        <v>0</v>
      </c>
      <c r="O761" s="95">
        <v>151573.74</v>
      </c>
      <c r="P761" s="95">
        <v>11545.59</v>
      </c>
      <c r="Q761" s="95">
        <v>38773.26</v>
      </c>
      <c r="R761" s="95">
        <v>41886</v>
      </c>
      <c r="S761" s="95">
        <v>116646.48</v>
      </c>
      <c r="T761" s="95">
        <v>100111.89</v>
      </c>
      <c r="U761" s="95">
        <v>3837.9</v>
      </c>
      <c r="V761" s="95">
        <v>0</v>
      </c>
      <c r="W761" s="95">
        <v>0</v>
      </c>
      <c r="X761" s="95">
        <v>0</v>
      </c>
      <c r="Y761" s="95">
        <v>21777.53</v>
      </c>
      <c r="Z761" s="95">
        <v>3140.01</v>
      </c>
      <c r="AA761" s="95">
        <v>0</v>
      </c>
      <c r="AB761" s="95">
        <v>18331.59</v>
      </c>
      <c r="AC761" s="95">
        <v>82251</v>
      </c>
      <c r="AD761" s="95">
        <v>68802</v>
      </c>
      <c r="AE761" s="95">
        <v>65121.47</v>
      </c>
      <c r="AF761" s="95">
        <v>5052.1899999999996</v>
      </c>
      <c r="AG761" s="95">
        <v>549.99</v>
      </c>
      <c r="AH761" s="95">
        <v>0</v>
      </c>
      <c r="AI761" s="95">
        <v>0</v>
      </c>
      <c r="AJ761" s="95">
        <v>0</v>
      </c>
      <c r="AK761" s="95">
        <v>559917.52</v>
      </c>
      <c r="AL761" s="95">
        <v>0</v>
      </c>
      <c r="AM761" s="95">
        <v>0</v>
      </c>
      <c r="AN761" s="95">
        <v>28422</v>
      </c>
      <c r="AO761" s="95">
        <v>0</v>
      </c>
      <c r="AP761" s="95">
        <v>0</v>
      </c>
      <c r="AQ761" s="95">
        <v>0</v>
      </c>
      <c r="AR761" s="95">
        <v>497933.34</v>
      </c>
      <c r="AS761" s="95">
        <v>59957.01</v>
      </c>
      <c r="AT761" s="95">
        <v>87964.93</v>
      </c>
      <c r="AU761" s="95">
        <v>40568.800000000003</v>
      </c>
      <c r="AV761" s="95">
        <v>0</v>
      </c>
      <c r="AW761" s="95">
        <v>8880</v>
      </c>
      <c r="AX761" s="95">
        <v>710.01</v>
      </c>
      <c r="AY761" s="95">
        <v>15900</v>
      </c>
      <c r="AZ761" s="95">
        <v>6333.33</v>
      </c>
      <c r="BA761" s="95">
        <v>175727.58</v>
      </c>
      <c r="BB761" s="95">
        <v>291866.28000000003</v>
      </c>
      <c r="BC761" s="95">
        <v>35060.04</v>
      </c>
      <c r="BD761" s="95">
        <v>84687.81</v>
      </c>
      <c r="BE761" s="95">
        <v>0</v>
      </c>
      <c r="BF761" s="95">
        <v>79700.009999999995</v>
      </c>
      <c r="BG761" s="95">
        <v>371297.1</v>
      </c>
      <c r="BH761" s="95">
        <v>139288.95000000001</v>
      </c>
      <c r="BI761" s="95">
        <v>78999.990000000005</v>
      </c>
      <c r="BJ761" s="95">
        <v>77748.990000000005</v>
      </c>
      <c r="BK761" s="95">
        <v>0</v>
      </c>
      <c r="BL761" s="95">
        <v>0</v>
      </c>
      <c r="BM761" s="95">
        <v>15072</v>
      </c>
      <c r="BN761" s="95">
        <v>18705.990000000002</v>
      </c>
      <c r="BO761" s="95">
        <v>75778.320000000007</v>
      </c>
      <c r="BP761" s="95">
        <v>0</v>
      </c>
      <c r="BQ761" s="95">
        <v>5157</v>
      </c>
      <c r="BR761" s="95">
        <v>525200.01</v>
      </c>
      <c r="BS761" s="95">
        <v>0</v>
      </c>
      <c r="BT761" s="95">
        <v>57885</v>
      </c>
      <c r="BU761" s="95">
        <v>0</v>
      </c>
      <c r="BV761" s="95">
        <v>0</v>
      </c>
      <c r="BW761" s="95">
        <v>7599.99</v>
      </c>
      <c r="BX761" s="95">
        <v>126777.69</v>
      </c>
      <c r="BY761" s="95">
        <v>0</v>
      </c>
      <c r="BZ761" s="95">
        <v>17270.580000000002</v>
      </c>
      <c r="CA761" s="95">
        <v>49959.99</v>
      </c>
      <c r="CB761" s="95">
        <v>84189.93</v>
      </c>
      <c r="CC761" s="95">
        <v>122303.13</v>
      </c>
      <c r="CD761" s="95">
        <v>106670.01</v>
      </c>
      <c r="CE761" s="95">
        <v>44900.01</v>
      </c>
      <c r="CF761" s="95">
        <v>12999.99</v>
      </c>
      <c r="CG761" s="95">
        <v>17744.939999999999</v>
      </c>
      <c r="CH761" s="95">
        <v>80888.789999999994</v>
      </c>
      <c r="CI761" s="95">
        <v>0</v>
      </c>
      <c r="CJ761" s="95">
        <v>117759.99</v>
      </c>
      <c r="CK761" s="95">
        <v>0</v>
      </c>
      <c r="CL761" s="95">
        <v>5480.01</v>
      </c>
      <c r="CM761" s="87" t="s">
        <v>789</v>
      </c>
      <c r="CN761" s="87" t="s">
        <v>790</v>
      </c>
      <c r="CO761" s="87" t="s">
        <v>1461</v>
      </c>
      <c r="CP761" s="87" t="s">
        <v>2267</v>
      </c>
      <c r="CQ761" s="87" t="s">
        <v>1460</v>
      </c>
      <c r="CR761" s="87" t="s">
        <v>2433</v>
      </c>
      <c r="CS761" s="87">
        <v>19</v>
      </c>
      <c r="CT761" s="87" t="s">
        <v>1426</v>
      </c>
      <c r="CY761" s="87">
        <v>361</v>
      </c>
    </row>
    <row r="762" spans="1:103" ht="13.2" customHeight="1" x14ac:dyDescent="0.25">
      <c r="A762" s="93" t="s">
        <v>791</v>
      </c>
      <c r="B762" s="94" t="s">
        <v>792</v>
      </c>
      <c r="C762" s="95">
        <v>47701.88</v>
      </c>
      <c r="D762" s="95">
        <v>0</v>
      </c>
      <c r="E762" s="95">
        <v>12572.97</v>
      </c>
      <c r="F762" s="95">
        <v>0</v>
      </c>
      <c r="G762" s="95">
        <v>104703.54</v>
      </c>
      <c r="H762" s="95">
        <v>166105.76</v>
      </c>
      <c r="I762" s="95">
        <v>0</v>
      </c>
      <c r="J762" s="95">
        <v>238071.42</v>
      </c>
      <c r="K762" s="95">
        <v>29808.31</v>
      </c>
      <c r="L762" s="95">
        <v>28925.08</v>
      </c>
      <c r="M762" s="95">
        <v>418094.3</v>
      </c>
      <c r="N762" s="95">
        <v>9564.34</v>
      </c>
      <c r="O762" s="95">
        <v>387991.08</v>
      </c>
      <c r="P762" s="95">
        <v>124811.67</v>
      </c>
      <c r="Q762" s="95">
        <v>193556.34</v>
      </c>
      <c r="R762" s="95">
        <v>234735.96</v>
      </c>
      <c r="S762" s="95">
        <v>91552.38</v>
      </c>
      <c r="T762" s="95">
        <v>66435.66</v>
      </c>
      <c r="U762" s="95">
        <v>38689.56</v>
      </c>
      <c r="V762" s="95">
        <v>35139.51</v>
      </c>
      <c r="W762" s="95">
        <v>688779.72</v>
      </c>
      <c r="X762" s="95">
        <v>248837.01</v>
      </c>
      <c r="Y762" s="95">
        <v>85653.53</v>
      </c>
      <c r="Z762" s="95">
        <v>23156.46</v>
      </c>
      <c r="AA762" s="95">
        <v>892.74</v>
      </c>
      <c r="AB762" s="95">
        <v>14970.63</v>
      </c>
      <c r="AC762" s="95">
        <v>56250.66</v>
      </c>
      <c r="AD762" s="95">
        <v>43394.74</v>
      </c>
      <c r="AE762" s="95">
        <v>31310.25</v>
      </c>
      <c r="AF762" s="95">
        <v>16881.47</v>
      </c>
      <c r="AG762" s="95">
        <v>57954.54</v>
      </c>
      <c r="AH762" s="95">
        <v>196239.68</v>
      </c>
      <c r="AI762" s="95">
        <v>99489.279999999999</v>
      </c>
      <c r="AJ762" s="95">
        <v>56962.5</v>
      </c>
      <c r="AK762" s="95">
        <v>1442056.51</v>
      </c>
      <c r="AL762" s="95">
        <v>49250.97</v>
      </c>
      <c r="AM762" s="95">
        <v>31779.99</v>
      </c>
      <c r="AN762" s="95">
        <v>354915.93</v>
      </c>
      <c r="AO762" s="95">
        <v>37641.870000000003</v>
      </c>
      <c r="AP762" s="95">
        <v>66681.22</v>
      </c>
      <c r="AQ762" s="95">
        <v>1680.02</v>
      </c>
      <c r="AR762" s="95">
        <v>769394.13</v>
      </c>
      <c r="AS762" s="95">
        <v>90170</v>
      </c>
      <c r="AT762" s="95">
        <v>461535.08</v>
      </c>
      <c r="AU762" s="95">
        <v>201392.8</v>
      </c>
      <c r="AV762" s="95">
        <v>2291.0100000000002</v>
      </c>
      <c r="AW762" s="95">
        <v>20178</v>
      </c>
      <c r="AX762" s="95">
        <v>607881.66</v>
      </c>
      <c r="AY762" s="95">
        <v>18605.009999999998</v>
      </c>
      <c r="AZ762" s="95">
        <v>78948.36</v>
      </c>
      <c r="BA762" s="95">
        <v>689971.5</v>
      </c>
      <c r="BB762" s="95">
        <v>1036337.94</v>
      </c>
      <c r="BC762" s="95">
        <v>1582004.64</v>
      </c>
      <c r="BD762" s="95">
        <v>462973.26</v>
      </c>
      <c r="BE762" s="95">
        <v>15492</v>
      </c>
      <c r="BF762" s="95">
        <v>1512507.06</v>
      </c>
      <c r="BG762" s="95">
        <v>1434537.03</v>
      </c>
      <c r="BH762" s="95">
        <v>45095.97</v>
      </c>
      <c r="BI762" s="95">
        <v>22153.35</v>
      </c>
      <c r="BJ762" s="95">
        <v>44928.07</v>
      </c>
      <c r="BK762" s="95">
        <v>16070.01</v>
      </c>
      <c r="BL762" s="95">
        <v>185000</v>
      </c>
      <c r="BM762" s="95">
        <v>143567.49</v>
      </c>
      <c r="BN762" s="95">
        <v>77978.16</v>
      </c>
      <c r="BO762" s="95">
        <v>179800</v>
      </c>
      <c r="BP762" s="95">
        <v>28287.96</v>
      </c>
      <c r="BQ762" s="95">
        <v>118555.29</v>
      </c>
      <c r="BR762" s="121">
        <v>5816907.4500000002</v>
      </c>
      <c r="BS762" s="95">
        <v>14501.01</v>
      </c>
      <c r="BT762" s="95">
        <v>95367</v>
      </c>
      <c r="BU762" s="121">
        <v>0</v>
      </c>
      <c r="BV762" s="95">
        <v>0</v>
      </c>
      <c r="BW762" s="95">
        <v>0</v>
      </c>
      <c r="BX762" s="121">
        <v>585525.42000000004</v>
      </c>
      <c r="BY762" s="95">
        <v>0</v>
      </c>
      <c r="BZ762" s="95">
        <v>145170.09</v>
      </c>
      <c r="CA762" s="95">
        <v>30699.99</v>
      </c>
      <c r="CB762" s="95">
        <v>153670.06</v>
      </c>
      <c r="CC762" s="95">
        <v>0</v>
      </c>
      <c r="CD762" s="95">
        <v>0</v>
      </c>
      <c r="CE762" s="95">
        <v>97431.45</v>
      </c>
      <c r="CF762" s="95">
        <v>13611.11</v>
      </c>
      <c r="CG762" s="95">
        <v>30234.959999999999</v>
      </c>
      <c r="CH762" s="95">
        <v>15395.01</v>
      </c>
      <c r="CI762" s="95">
        <v>0</v>
      </c>
      <c r="CJ762" s="95">
        <v>580978.68000000005</v>
      </c>
      <c r="CK762" s="95">
        <v>7449.99</v>
      </c>
      <c r="CL762" s="95">
        <v>50893.86</v>
      </c>
      <c r="CM762" s="87" t="s">
        <v>791</v>
      </c>
      <c r="CN762" s="87" t="s">
        <v>792</v>
      </c>
      <c r="CO762" s="87" t="s">
        <v>1461</v>
      </c>
      <c r="CP762" s="87" t="s">
        <v>2267</v>
      </c>
      <c r="CQ762" s="87" t="s">
        <v>1460</v>
      </c>
      <c r="CR762" s="87" t="s">
        <v>2433</v>
      </c>
      <c r="CS762" s="87">
        <v>19</v>
      </c>
      <c r="CT762" s="87" t="s">
        <v>1426</v>
      </c>
      <c r="CY762" s="87">
        <v>362</v>
      </c>
    </row>
    <row r="763" spans="1:103" ht="13.2" customHeight="1" x14ac:dyDescent="0.25">
      <c r="A763" s="93" t="s">
        <v>793</v>
      </c>
      <c r="B763" s="94" t="s">
        <v>794</v>
      </c>
      <c r="C763" s="95">
        <v>14508.28</v>
      </c>
      <c r="D763" s="95">
        <v>16624.68</v>
      </c>
      <c r="E763" s="95">
        <v>20682.580000000002</v>
      </c>
      <c r="F763" s="95">
        <v>35514.519999999997</v>
      </c>
      <c r="G763" s="95">
        <v>22558.92</v>
      </c>
      <c r="H763" s="95">
        <v>0</v>
      </c>
      <c r="I763" s="95">
        <v>0</v>
      </c>
      <c r="J763" s="95">
        <v>0</v>
      </c>
      <c r="K763" s="95">
        <v>37761.53</v>
      </c>
      <c r="L763" s="95">
        <v>24679.07</v>
      </c>
      <c r="M763" s="95">
        <v>4936.4799999999996</v>
      </c>
      <c r="N763" s="95">
        <v>14884.64</v>
      </c>
      <c r="O763" s="95">
        <v>99276.93</v>
      </c>
      <c r="P763" s="95">
        <v>2616.66</v>
      </c>
      <c r="Q763" s="95">
        <v>38971.11</v>
      </c>
      <c r="R763" s="95">
        <v>49322.64</v>
      </c>
      <c r="S763" s="95">
        <v>0</v>
      </c>
      <c r="T763" s="95">
        <v>28182.720000000001</v>
      </c>
      <c r="U763" s="95">
        <v>7899.99</v>
      </c>
      <c r="V763" s="95">
        <v>1333.32</v>
      </c>
      <c r="W763" s="95">
        <v>34967.360000000001</v>
      </c>
      <c r="X763" s="95">
        <v>36834.160000000003</v>
      </c>
      <c r="Y763" s="95">
        <v>32672.43</v>
      </c>
      <c r="Z763" s="95">
        <v>590.01</v>
      </c>
      <c r="AA763" s="95">
        <v>7222.38</v>
      </c>
      <c r="AB763" s="95">
        <v>0</v>
      </c>
      <c r="AC763" s="95">
        <v>0</v>
      </c>
      <c r="AD763" s="95">
        <v>0</v>
      </c>
      <c r="AE763" s="95">
        <v>5017.6000000000004</v>
      </c>
      <c r="AF763" s="95">
        <v>7186.59</v>
      </c>
      <c r="AG763" s="95">
        <v>46973.01</v>
      </c>
      <c r="AH763" s="95">
        <v>7041.68</v>
      </c>
      <c r="AI763" s="95">
        <v>19700.97</v>
      </c>
      <c r="AJ763" s="95">
        <v>51213.33</v>
      </c>
      <c r="AK763" s="95">
        <v>32038.080000000002</v>
      </c>
      <c r="AL763" s="95">
        <v>3759.99</v>
      </c>
      <c r="AM763" s="95">
        <v>4500</v>
      </c>
      <c r="AN763" s="95">
        <v>14729.43</v>
      </c>
      <c r="AO763" s="95">
        <v>21499.98</v>
      </c>
      <c r="AP763" s="95">
        <v>29473.32</v>
      </c>
      <c r="AQ763" s="95">
        <v>71817.600000000006</v>
      </c>
      <c r="AR763" s="95">
        <v>16665.66</v>
      </c>
      <c r="AS763" s="95">
        <v>20726.88</v>
      </c>
      <c r="AT763" s="95">
        <v>47743.83</v>
      </c>
      <c r="AU763" s="95">
        <v>107947.82</v>
      </c>
      <c r="AV763" s="95">
        <v>13850.01</v>
      </c>
      <c r="AW763" s="95">
        <v>30500.01</v>
      </c>
      <c r="AX763" s="95">
        <v>0</v>
      </c>
      <c r="AY763" s="95">
        <v>100233.33</v>
      </c>
      <c r="AZ763" s="95">
        <v>134597.96</v>
      </c>
      <c r="BA763" s="95">
        <v>85810.83</v>
      </c>
      <c r="BB763" s="95">
        <v>48181.41</v>
      </c>
      <c r="BC763" s="95">
        <v>7183.32</v>
      </c>
      <c r="BD763" s="95">
        <v>83963.46</v>
      </c>
      <c r="BE763" s="95">
        <v>0</v>
      </c>
      <c r="BF763" s="95">
        <v>30057</v>
      </c>
      <c r="BG763" s="95">
        <v>0</v>
      </c>
      <c r="BH763" s="95">
        <v>0</v>
      </c>
      <c r="BI763" s="95">
        <v>0</v>
      </c>
      <c r="BJ763" s="95">
        <v>33342</v>
      </c>
      <c r="BK763" s="95">
        <v>7400.01</v>
      </c>
      <c r="BL763" s="95">
        <v>33079.480000000003</v>
      </c>
      <c r="BM763" s="95">
        <v>4850.88</v>
      </c>
      <c r="BN763" s="95">
        <v>23493.27</v>
      </c>
      <c r="BO763" s="95">
        <v>19566.8</v>
      </c>
      <c r="BP763" s="95">
        <v>6579.18</v>
      </c>
      <c r="BQ763" s="95">
        <v>18377.009999999998</v>
      </c>
      <c r="BR763" s="121">
        <v>804429.99</v>
      </c>
      <c r="BS763" s="95">
        <v>23748.21</v>
      </c>
      <c r="BT763" s="95">
        <v>15782.01</v>
      </c>
      <c r="BU763" s="121">
        <v>341406.51</v>
      </c>
      <c r="BV763" s="95">
        <v>48808.98</v>
      </c>
      <c r="BW763" s="95">
        <v>45561</v>
      </c>
      <c r="BX763" s="95">
        <v>24849.119999999999</v>
      </c>
      <c r="BY763" s="95">
        <v>38705.86</v>
      </c>
      <c r="BZ763" s="95">
        <v>25970.01</v>
      </c>
      <c r="CA763" s="95">
        <v>1663.32</v>
      </c>
      <c r="CB763" s="95">
        <v>0</v>
      </c>
      <c r="CC763" s="95">
        <v>30890.01</v>
      </c>
      <c r="CD763" s="95">
        <v>116031.99</v>
      </c>
      <c r="CE763" s="95">
        <v>3829.26</v>
      </c>
      <c r="CF763" s="95">
        <v>8820</v>
      </c>
      <c r="CG763" s="95">
        <v>13599.96</v>
      </c>
      <c r="CH763" s="95">
        <v>62857.26</v>
      </c>
      <c r="CI763" s="95">
        <v>4308.99</v>
      </c>
      <c r="CJ763" s="95">
        <v>0</v>
      </c>
      <c r="CK763" s="95">
        <v>24780</v>
      </c>
      <c r="CL763" s="95">
        <v>24299.79</v>
      </c>
      <c r="CM763" s="87" t="s">
        <v>793</v>
      </c>
      <c r="CN763" s="87" t="s">
        <v>794</v>
      </c>
      <c r="CO763" s="87" t="s">
        <v>1461</v>
      </c>
      <c r="CP763" s="87" t="s">
        <v>2267</v>
      </c>
      <c r="CQ763" s="87" t="s">
        <v>1460</v>
      </c>
      <c r="CR763" s="87" t="s">
        <v>2433</v>
      </c>
      <c r="CS763" s="87">
        <v>19</v>
      </c>
      <c r="CT763" s="87" t="s">
        <v>1426</v>
      </c>
      <c r="CY763" s="87">
        <v>363</v>
      </c>
    </row>
    <row r="764" spans="1:103" ht="13.2" customHeight="1" x14ac:dyDescent="0.25">
      <c r="A764" s="93" t="s">
        <v>795</v>
      </c>
      <c r="B764" s="94" t="s">
        <v>796</v>
      </c>
      <c r="C764" s="95">
        <v>37196.080000000002</v>
      </c>
      <c r="D764" s="95">
        <v>27419.35</v>
      </c>
      <c r="E764" s="95">
        <v>59947.43</v>
      </c>
      <c r="F764" s="95">
        <v>66037.78</v>
      </c>
      <c r="G764" s="95">
        <v>2853.01</v>
      </c>
      <c r="H764" s="95">
        <v>32217.4</v>
      </c>
      <c r="I764" s="95">
        <v>0</v>
      </c>
      <c r="J764" s="95">
        <v>8380.42</v>
      </c>
      <c r="K764" s="95">
        <v>118463.99</v>
      </c>
      <c r="L764" s="95">
        <v>13412.21</v>
      </c>
      <c r="M764" s="95">
        <v>146596.81</v>
      </c>
      <c r="N764" s="95">
        <v>8338.35</v>
      </c>
      <c r="O764" s="95">
        <v>153689.17000000001</v>
      </c>
      <c r="P764" s="95">
        <v>10749.99</v>
      </c>
      <c r="Q764" s="95">
        <v>126263.42</v>
      </c>
      <c r="R764" s="95">
        <v>25605.97</v>
      </c>
      <c r="S764" s="95">
        <v>27470.45</v>
      </c>
      <c r="T764" s="95">
        <v>8340</v>
      </c>
      <c r="U764" s="95">
        <v>13646.67</v>
      </c>
      <c r="V764" s="95">
        <v>9991.74</v>
      </c>
      <c r="W764" s="95">
        <v>76355.78</v>
      </c>
      <c r="X764" s="95">
        <v>90976.08</v>
      </c>
      <c r="Y764" s="95">
        <v>13984.54</v>
      </c>
      <c r="Z764" s="95">
        <v>102050.36</v>
      </c>
      <c r="AA764" s="95">
        <v>16646.97</v>
      </c>
      <c r="AB764" s="95">
        <v>3461.34</v>
      </c>
      <c r="AC764" s="95">
        <v>63446.67</v>
      </c>
      <c r="AD764" s="95">
        <v>84282.43</v>
      </c>
      <c r="AE764" s="95">
        <v>0</v>
      </c>
      <c r="AF764" s="95">
        <v>9636.89</v>
      </c>
      <c r="AG764" s="95">
        <v>6312.99</v>
      </c>
      <c r="AH764" s="95">
        <v>21299.84</v>
      </c>
      <c r="AI764" s="95">
        <v>13639</v>
      </c>
      <c r="AJ764" s="95">
        <v>11466.68</v>
      </c>
      <c r="AK764" s="95">
        <v>561825.6</v>
      </c>
      <c r="AL764" s="95">
        <v>28627.73</v>
      </c>
      <c r="AM764" s="95">
        <v>17274.990000000002</v>
      </c>
      <c r="AN764" s="95">
        <v>49141.72</v>
      </c>
      <c r="AO764" s="95">
        <v>7445.67</v>
      </c>
      <c r="AP764" s="95">
        <v>69954.490000000005</v>
      </c>
      <c r="AQ764" s="95">
        <v>2566.67</v>
      </c>
      <c r="AR764" s="95">
        <v>2133733.34</v>
      </c>
      <c r="AS764" s="95">
        <v>70648.53</v>
      </c>
      <c r="AT764" s="95">
        <v>114525</v>
      </c>
      <c r="AU764" s="95">
        <v>24641.200000000001</v>
      </c>
      <c r="AV764" s="95">
        <v>95825.54</v>
      </c>
      <c r="AW764" s="95">
        <v>2874.99</v>
      </c>
      <c r="AX764" s="95">
        <v>8333.31</v>
      </c>
      <c r="AY764" s="95">
        <v>22603.47</v>
      </c>
      <c r="AZ764" s="95">
        <v>13463.88</v>
      </c>
      <c r="BA764" s="95">
        <v>45833.34</v>
      </c>
      <c r="BB764" s="95">
        <v>12367.2</v>
      </c>
      <c r="BC764" s="95">
        <v>198969.47</v>
      </c>
      <c r="BD764" s="95">
        <v>129464.7</v>
      </c>
      <c r="BE764" s="95">
        <v>32465.46</v>
      </c>
      <c r="BF764" s="95">
        <v>47564.160000000003</v>
      </c>
      <c r="BG764" s="95">
        <v>233591.64</v>
      </c>
      <c r="BH764" s="95">
        <v>47160.63</v>
      </c>
      <c r="BI764" s="95">
        <v>53275.86</v>
      </c>
      <c r="BJ764" s="95">
        <v>28487.49</v>
      </c>
      <c r="BK764" s="95">
        <v>97640.88</v>
      </c>
      <c r="BL764" s="95">
        <v>0</v>
      </c>
      <c r="BM764" s="95">
        <v>87193.43</v>
      </c>
      <c r="BN764" s="95">
        <v>40479.379999999997</v>
      </c>
      <c r="BO764" s="95">
        <v>44642.400000000001</v>
      </c>
      <c r="BP764" s="95">
        <v>103729.31</v>
      </c>
      <c r="BQ764" s="95">
        <v>57634.45</v>
      </c>
      <c r="BR764" s="95">
        <v>118195.05</v>
      </c>
      <c r="BS764" s="95">
        <v>35529.99</v>
      </c>
      <c r="BT764" s="95">
        <v>0</v>
      </c>
      <c r="BU764" s="95">
        <v>0</v>
      </c>
      <c r="BV764" s="95">
        <v>0</v>
      </c>
      <c r="BW764" s="95">
        <v>0</v>
      </c>
      <c r="BX764" s="95">
        <v>63729.99</v>
      </c>
      <c r="BY764" s="95">
        <v>0</v>
      </c>
      <c r="BZ764" s="95">
        <v>70752.990000000005</v>
      </c>
      <c r="CA764" s="95">
        <v>0</v>
      </c>
      <c r="CB764" s="95">
        <v>27039.93</v>
      </c>
      <c r="CC764" s="95">
        <v>7932.57</v>
      </c>
      <c r="CD764" s="95">
        <v>0</v>
      </c>
      <c r="CE764" s="95">
        <v>2166.66</v>
      </c>
      <c r="CF764" s="95">
        <v>13555</v>
      </c>
      <c r="CG764" s="95">
        <v>0</v>
      </c>
      <c r="CH764" s="95">
        <v>0</v>
      </c>
      <c r="CI764" s="95">
        <v>0</v>
      </c>
      <c r="CJ764" s="95">
        <v>0</v>
      </c>
      <c r="CK764" s="95">
        <v>151130.70000000001</v>
      </c>
      <c r="CL764" s="95">
        <v>34069.89</v>
      </c>
      <c r="CM764" s="87" t="s">
        <v>795</v>
      </c>
      <c r="CN764" s="87" t="s">
        <v>796</v>
      </c>
      <c r="CO764" s="87" t="s">
        <v>1461</v>
      </c>
      <c r="CP764" s="87" t="s">
        <v>2267</v>
      </c>
      <c r="CQ764" s="87" t="s">
        <v>1460</v>
      </c>
      <c r="CR764" s="87" t="s">
        <v>2433</v>
      </c>
      <c r="CS764" s="87">
        <v>19</v>
      </c>
      <c r="CT764" s="87" t="s">
        <v>1426</v>
      </c>
      <c r="CY764" s="87">
        <v>364</v>
      </c>
    </row>
    <row r="765" spans="1:103" ht="13.2" customHeight="1" x14ac:dyDescent="0.25">
      <c r="A765" s="93" t="s">
        <v>797</v>
      </c>
      <c r="B765" s="94" t="s">
        <v>798</v>
      </c>
      <c r="C765" s="95">
        <v>0</v>
      </c>
      <c r="D765" s="95">
        <v>0</v>
      </c>
      <c r="E765" s="95">
        <v>0</v>
      </c>
      <c r="F765" s="95">
        <v>0</v>
      </c>
      <c r="G765" s="95">
        <v>0</v>
      </c>
      <c r="H765" s="95">
        <v>0</v>
      </c>
      <c r="I765" s="95">
        <v>28948.42</v>
      </c>
      <c r="J765" s="95">
        <v>0</v>
      </c>
      <c r="K765" s="95">
        <v>0</v>
      </c>
      <c r="L765" s="95">
        <v>0</v>
      </c>
      <c r="M765" s="95">
        <v>0</v>
      </c>
      <c r="N765" s="95">
        <v>0</v>
      </c>
      <c r="O765" s="95">
        <v>0</v>
      </c>
      <c r="P765" s="95">
        <v>2723.34</v>
      </c>
      <c r="Q765" s="95">
        <v>0</v>
      </c>
      <c r="R765" s="95">
        <v>0</v>
      </c>
      <c r="S765" s="95">
        <v>750</v>
      </c>
      <c r="T765" s="95">
        <v>0</v>
      </c>
      <c r="U765" s="95">
        <v>0</v>
      </c>
      <c r="V765" s="95">
        <v>0</v>
      </c>
      <c r="W765" s="95">
        <v>0</v>
      </c>
      <c r="X765" s="95">
        <v>1720.68</v>
      </c>
      <c r="Y765" s="95">
        <v>0</v>
      </c>
      <c r="Z765" s="95">
        <v>0</v>
      </c>
      <c r="AA765" s="95">
        <v>8283.33</v>
      </c>
      <c r="AB765" s="95">
        <v>0</v>
      </c>
      <c r="AC765" s="95">
        <v>0</v>
      </c>
      <c r="AD765" s="95">
        <v>0</v>
      </c>
      <c r="AE765" s="95">
        <v>0</v>
      </c>
      <c r="AF765" s="95">
        <v>0</v>
      </c>
      <c r="AG765" s="95">
        <v>0</v>
      </c>
      <c r="AH765" s="95">
        <v>0</v>
      </c>
      <c r="AI765" s="95">
        <v>0</v>
      </c>
      <c r="AJ765" s="95">
        <v>0</v>
      </c>
      <c r="AK765" s="95">
        <v>1611.84</v>
      </c>
      <c r="AL765" s="95">
        <v>0</v>
      </c>
      <c r="AM765" s="95">
        <v>0</v>
      </c>
      <c r="AN765" s="95">
        <v>0</v>
      </c>
      <c r="AO765" s="95">
        <v>0</v>
      </c>
      <c r="AP765" s="95">
        <v>1515.57</v>
      </c>
      <c r="AQ765" s="95">
        <v>0</v>
      </c>
      <c r="AR765" s="95">
        <v>0</v>
      </c>
      <c r="AS765" s="95">
        <v>0</v>
      </c>
      <c r="AT765" s="95">
        <v>18910.5</v>
      </c>
      <c r="AU765" s="95">
        <v>31942</v>
      </c>
      <c r="AV765" s="95">
        <v>0</v>
      </c>
      <c r="AW765" s="95">
        <v>0</v>
      </c>
      <c r="AX765" s="95">
        <v>2000</v>
      </c>
      <c r="AY765" s="95">
        <v>0</v>
      </c>
      <c r="AZ765" s="95">
        <v>0</v>
      </c>
      <c r="BA765" s="95">
        <v>0</v>
      </c>
      <c r="BB765" s="95">
        <v>7967.25</v>
      </c>
      <c r="BC765" s="95">
        <v>2414.2800000000002</v>
      </c>
      <c r="BD765" s="95">
        <v>0</v>
      </c>
      <c r="BE765" s="95">
        <v>653.49</v>
      </c>
      <c r="BF765" s="95">
        <v>5096.6400000000003</v>
      </c>
      <c r="BG765" s="95">
        <v>159741.57</v>
      </c>
      <c r="BH765" s="95">
        <v>2916.66</v>
      </c>
      <c r="BI765" s="95">
        <v>15617.31</v>
      </c>
      <c r="BJ765" s="95">
        <v>16121.67</v>
      </c>
      <c r="BK765" s="95">
        <v>0</v>
      </c>
      <c r="BL765" s="95">
        <v>0</v>
      </c>
      <c r="BM765" s="95">
        <v>18195.48</v>
      </c>
      <c r="BN765" s="95">
        <v>0</v>
      </c>
      <c r="BO765" s="95">
        <v>55092.72</v>
      </c>
      <c r="BP765" s="95">
        <v>14997.57</v>
      </c>
      <c r="BQ765" s="95">
        <v>1633.32</v>
      </c>
      <c r="BR765" s="121">
        <v>36329.550000000003</v>
      </c>
      <c r="BS765" s="121">
        <v>0</v>
      </c>
      <c r="BT765" s="121">
        <v>0</v>
      </c>
      <c r="BU765" s="121">
        <v>20933.009999999998</v>
      </c>
      <c r="BV765" s="121">
        <v>0</v>
      </c>
      <c r="BW765" s="121">
        <v>0</v>
      </c>
      <c r="BX765" s="121">
        <v>56805.06</v>
      </c>
      <c r="BY765" s="121">
        <v>0</v>
      </c>
      <c r="BZ765" s="121">
        <v>0</v>
      </c>
      <c r="CA765" s="121">
        <v>0</v>
      </c>
      <c r="CB765" s="121">
        <v>0</v>
      </c>
      <c r="CC765" s="121">
        <v>290.19</v>
      </c>
      <c r="CD765" s="121">
        <v>0</v>
      </c>
      <c r="CE765" s="121">
        <v>0</v>
      </c>
      <c r="CF765" s="121">
        <v>1338.33</v>
      </c>
      <c r="CG765" s="121">
        <v>0</v>
      </c>
      <c r="CH765" s="121">
        <v>0</v>
      </c>
      <c r="CI765" s="121">
        <v>0</v>
      </c>
      <c r="CJ765" s="121">
        <v>0</v>
      </c>
      <c r="CK765" s="121">
        <v>0</v>
      </c>
      <c r="CL765" s="121">
        <v>1175.01</v>
      </c>
      <c r="CM765" s="87" t="s">
        <v>797</v>
      </c>
      <c r="CN765" s="87" t="s">
        <v>798</v>
      </c>
      <c r="CO765" s="87" t="s">
        <v>1461</v>
      </c>
      <c r="CP765" s="87" t="s">
        <v>2267</v>
      </c>
      <c r="CQ765" s="87" t="s">
        <v>1460</v>
      </c>
      <c r="CR765" s="87" t="s">
        <v>2433</v>
      </c>
      <c r="CS765" s="87">
        <v>19</v>
      </c>
      <c r="CT765" s="87" t="s">
        <v>1426</v>
      </c>
      <c r="CY765" s="87">
        <v>365</v>
      </c>
    </row>
    <row r="766" spans="1:103" ht="13.2" customHeight="1" x14ac:dyDescent="0.25">
      <c r="A766" s="93" t="s">
        <v>799</v>
      </c>
      <c r="B766" s="94" t="s">
        <v>800</v>
      </c>
      <c r="C766" s="95">
        <v>0</v>
      </c>
      <c r="D766" s="95">
        <v>0</v>
      </c>
      <c r="E766" s="95">
        <v>0</v>
      </c>
      <c r="F766" s="95">
        <v>0</v>
      </c>
      <c r="G766" s="95">
        <v>0</v>
      </c>
      <c r="H766" s="95">
        <v>0</v>
      </c>
      <c r="I766" s="95">
        <v>0</v>
      </c>
      <c r="J766" s="95">
        <v>0</v>
      </c>
      <c r="K766" s="95">
        <v>0</v>
      </c>
      <c r="L766" s="95">
        <v>0</v>
      </c>
      <c r="M766" s="95">
        <v>0</v>
      </c>
      <c r="N766" s="95">
        <v>0</v>
      </c>
      <c r="O766" s="95">
        <v>0</v>
      </c>
      <c r="P766" s="95">
        <v>0</v>
      </c>
      <c r="Q766" s="95">
        <v>0</v>
      </c>
      <c r="R766" s="95">
        <v>0</v>
      </c>
      <c r="S766" s="95">
        <v>0</v>
      </c>
      <c r="T766" s="95">
        <v>0</v>
      </c>
      <c r="U766" s="95">
        <v>0</v>
      </c>
      <c r="V766" s="95">
        <v>0</v>
      </c>
      <c r="W766" s="95">
        <v>0</v>
      </c>
      <c r="X766" s="95">
        <v>0</v>
      </c>
      <c r="Y766" s="95">
        <v>0</v>
      </c>
      <c r="Z766" s="95">
        <v>0</v>
      </c>
      <c r="AA766" s="95">
        <v>0</v>
      </c>
      <c r="AB766" s="95">
        <v>0</v>
      </c>
      <c r="AC766" s="95">
        <v>0</v>
      </c>
      <c r="AD766" s="95">
        <v>0</v>
      </c>
      <c r="AE766" s="95">
        <v>0</v>
      </c>
      <c r="AF766" s="95">
        <v>0</v>
      </c>
      <c r="AG766" s="95">
        <v>0</v>
      </c>
      <c r="AH766" s="95">
        <v>0</v>
      </c>
      <c r="AI766" s="95">
        <v>0</v>
      </c>
      <c r="AJ766" s="95">
        <v>15249.99</v>
      </c>
      <c r="AK766" s="95">
        <v>11577.28</v>
      </c>
      <c r="AL766" s="95">
        <v>0</v>
      </c>
      <c r="AM766" s="95">
        <v>0</v>
      </c>
      <c r="AN766" s="95">
        <v>0</v>
      </c>
      <c r="AO766" s="95">
        <v>0</v>
      </c>
      <c r="AP766" s="95">
        <v>0</v>
      </c>
      <c r="AQ766" s="95">
        <v>0</v>
      </c>
      <c r="AR766" s="95">
        <v>0</v>
      </c>
      <c r="AS766" s="95">
        <v>0</v>
      </c>
      <c r="AT766" s="95">
        <v>0</v>
      </c>
      <c r="AU766" s="95">
        <v>0</v>
      </c>
      <c r="AV766" s="95">
        <v>0</v>
      </c>
      <c r="AW766" s="95">
        <v>1281.6600000000001</v>
      </c>
      <c r="AX766" s="95">
        <v>0</v>
      </c>
      <c r="AY766" s="95">
        <v>0</v>
      </c>
      <c r="AZ766" s="95">
        <v>4200</v>
      </c>
      <c r="BA766" s="95">
        <v>0</v>
      </c>
      <c r="BB766" s="95">
        <v>2000.01</v>
      </c>
      <c r="BC766" s="95">
        <v>30000</v>
      </c>
      <c r="BD766" s="95">
        <v>7498.32</v>
      </c>
      <c r="BE766" s="95">
        <v>0</v>
      </c>
      <c r="BF766" s="95">
        <v>2393.34</v>
      </c>
      <c r="BG766" s="95">
        <v>17526.87</v>
      </c>
      <c r="BH766" s="95">
        <v>7874.16</v>
      </c>
      <c r="BI766" s="95">
        <v>14747.97</v>
      </c>
      <c r="BJ766" s="95">
        <v>1291.68</v>
      </c>
      <c r="BK766" s="95">
        <v>5867.64</v>
      </c>
      <c r="BL766" s="95">
        <v>0</v>
      </c>
      <c r="BM766" s="95">
        <v>0</v>
      </c>
      <c r="BN766" s="95">
        <v>0</v>
      </c>
      <c r="BO766" s="95">
        <v>4174.5600000000004</v>
      </c>
      <c r="BP766" s="95">
        <v>0</v>
      </c>
      <c r="BQ766" s="95">
        <v>61500</v>
      </c>
      <c r="BR766" s="121">
        <v>31041.66</v>
      </c>
      <c r="BS766" s="121">
        <v>0</v>
      </c>
      <c r="BT766" s="121">
        <v>2264.8200000000002</v>
      </c>
      <c r="BU766" s="121">
        <v>0</v>
      </c>
      <c r="BV766" s="95">
        <v>0</v>
      </c>
      <c r="BW766" s="121">
        <v>470.79</v>
      </c>
      <c r="BX766" s="121">
        <v>6575.01</v>
      </c>
      <c r="BY766" s="121">
        <v>0</v>
      </c>
      <c r="BZ766" s="121">
        <v>0</v>
      </c>
      <c r="CA766" s="121">
        <v>0</v>
      </c>
      <c r="CB766" s="121">
        <v>0</v>
      </c>
      <c r="CC766" s="121">
        <v>0</v>
      </c>
      <c r="CD766" s="121">
        <v>0</v>
      </c>
      <c r="CE766" s="121">
        <v>2120.61</v>
      </c>
      <c r="CF766" s="121">
        <v>0</v>
      </c>
      <c r="CG766" s="121">
        <v>0</v>
      </c>
      <c r="CH766" s="121">
        <v>0</v>
      </c>
      <c r="CI766" s="121">
        <v>0</v>
      </c>
      <c r="CJ766" s="121">
        <v>3500.01</v>
      </c>
      <c r="CK766" s="121">
        <v>0</v>
      </c>
      <c r="CL766" s="121">
        <v>28282.35</v>
      </c>
      <c r="CM766" s="87" t="s">
        <v>799</v>
      </c>
      <c r="CN766" s="87" t="s">
        <v>800</v>
      </c>
      <c r="CO766" s="87" t="s">
        <v>1461</v>
      </c>
      <c r="CP766" s="87" t="s">
        <v>2267</v>
      </c>
      <c r="CQ766" s="87" t="s">
        <v>1460</v>
      </c>
      <c r="CR766" s="87" t="s">
        <v>2433</v>
      </c>
      <c r="CS766" s="87">
        <v>19</v>
      </c>
      <c r="CT766" s="87" t="s">
        <v>1426</v>
      </c>
      <c r="CY766" s="87">
        <v>366</v>
      </c>
    </row>
    <row r="767" spans="1:103" ht="13.2" customHeight="1" x14ac:dyDescent="0.25">
      <c r="A767" s="93" t="s">
        <v>801</v>
      </c>
      <c r="B767" s="94" t="s">
        <v>802</v>
      </c>
      <c r="C767" s="95">
        <v>0</v>
      </c>
      <c r="D767" s="95">
        <v>83540.95</v>
      </c>
      <c r="E767" s="95">
        <v>0</v>
      </c>
      <c r="F767" s="95">
        <v>0</v>
      </c>
      <c r="G767" s="95">
        <v>0</v>
      </c>
      <c r="H767" s="95">
        <v>21631.279999999999</v>
      </c>
      <c r="I767" s="95">
        <v>0</v>
      </c>
      <c r="J767" s="95">
        <v>0</v>
      </c>
      <c r="K767" s="95">
        <v>56030.080000000002</v>
      </c>
      <c r="L767" s="95">
        <v>0</v>
      </c>
      <c r="M767" s="95">
        <v>0</v>
      </c>
      <c r="N767" s="95">
        <v>0</v>
      </c>
      <c r="O767" s="95">
        <v>21302.37</v>
      </c>
      <c r="P767" s="95">
        <v>12416.67</v>
      </c>
      <c r="Q767" s="95">
        <v>59975.88</v>
      </c>
      <c r="R767" s="95">
        <v>991.27</v>
      </c>
      <c r="S767" s="95">
        <v>0</v>
      </c>
      <c r="T767" s="95">
        <v>0</v>
      </c>
      <c r="U767" s="95">
        <v>0</v>
      </c>
      <c r="V767" s="95">
        <v>0</v>
      </c>
      <c r="W767" s="95">
        <v>0</v>
      </c>
      <c r="X767" s="95">
        <v>18869.95</v>
      </c>
      <c r="Y767" s="95">
        <v>8180.87</v>
      </c>
      <c r="Z767" s="95">
        <v>0</v>
      </c>
      <c r="AA767" s="95">
        <v>0</v>
      </c>
      <c r="AB767" s="95">
        <v>6582.99</v>
      </c>
      <c r="AC767" s="95">
        <v>0</v>
      </c>
      <c r="AD767" s="95">
        <v>24933.33</v>
      </c>
      <c r="AE767" s="95">
        <v>0</v>
      </c>
      <c r="AF767" s="95">
        <v>2023.17</v>
      </c>
      <c r="AG767" s="95">
        <v>0</v>
      </c>
      <c r="AH767" s="95">
        <v>34105.32</v>
      </c>
      <c r="AI767" s="95">
        <v>12938.82</v>
      </c>
      <c r="AJ767" s="95">
        <v>909.49</v>
      </c>
      <c r="AK767" s="95">
        <v>77733.56</v>
      </c>
      <c r="AL767" s="95">
        <v>0</v>
      </c>
      <c r="AM767" s="95">
        <v>0</v>
      </c>
      <c r="AN767" s="95">
        <v>28331.32</v>
      </c>
      <c r="AO767" s="95">
        <v>0</v>
      </c>
      <c r="AP767" s="95">
        <v>24416.67</v>
      </c>
      <c r="AQ767" s="95">
        <v>0</v>
      </c>
      <c r="AR767" s="95">
        <v>73332.179999999993</v>
      </c>
      <c r="AS767" s="95">
        <v>17059.47</v>
      </c>
      <c r="AT767" s="95">
        <v>28360.79</v>
      </c>
      <c r="AU767" s="95">
        <v>0</v>
      </c>
      <c r="AV767" s="95">
        <v>0</v>
      </c>
      <c r="AW767" s="95">
        <v>0</v>
      </c>
      <c r="AX767" s="95">
        <v>0</v>
      </c>
      <c r="AY767" s="95">
        <v>0</v>
      </c>
      <c r="AZ767" s="95">
        <v>23189.97</v>
      </c>
      <c r="BA767" s="95">
        <v>0</v>
      </c>
      <c r="BB767" s="95">
        <v>0</v>
      </c>
      <c r="BC767" s="95">
        <v>20053.919999999998</v>
      </c>
      <c r="BD767" s="95">
        <v>137926.20000000001</v>
      </c>
      <c r="BE767" s="95">
        <v>11666.64</v>
      </c>
      <c r="BF767" s="95">
        <v>0</v>
      </c>
      <c r="BG767" s="95">
        <v>873687.4</v>
      </c>
      <c r="BH767" s="95">
        <v>24999.99</v>
      </c>
      <c r="BI767" s="95">
        <v>27769.439999999999</v>
      </c>
      <c r="BJ767" s="95">
        <v>1723.08</v>
      </c>
      <c r="BK767" s="95">
        <v>21158.19</v>
      </c>
      <c r="BL767" s="95">
        <v>0</v>
      </c>
      <c r="BM767" s="95">
        <v>0</v>
      </c>
      <c r="BN767" s="95">
        <v>35583.33</v>
      </c>
      <c r="BO767" s="95">
        <v>0</v>
      </c>
      <c r="BP767" s="95">
        <v>0</v>
      </c>
      <c r="BQ767" s="95">
        <v>29160.54</v>
      </c>
      <c r="BR767" s="95">
        <v>264578.52</v>
      </c>
      <c r="BS767" s="95">
        <v>0</v>
      </c>
      <c r="BT767" s="95">
        <v>0</v>
      </c>
      <c r="BU767" s="95">
        <v>159799.53</v>
      </c>
      <c r="BV767" s="95">
        <v>0</v>
      </c>
      <c r="BW767" s="95">
        <v>0</v>
      </c>
      <c r="BX767" s="95">
        <v>44820.02</v>
      </c>
      <c r="BY767" s="95">
        <v>0</v>
      </c>
      <c r="BZ767" s="95">
        <v>24866.67</v>
      </c>
      <c r="CA767" s="95">
        <v>0</v>
      </c>
      <c r="CB767" s="95">
        <v>0</v>
      </c>
      <c r="CC767" s="95">
        <v>0</v>
      </c>
      <c r="CD767" s="95">
        <v>0</v>
      </c>
      <c r="CE767" s="95">
        <v>0</v>
      </c>
      <c r="CF767" s="95">
        <v>0</v>
      </c>
      <c r="CG767" s="95">
        <v>0</v>
      </c>
      <c r="CH767" s="95">
        <v>8333.34</v>
      </c>
      <c r="CI767" s="95">
        <v>0</v>
      </c>
      <c r="CJ767" s="95">
        <v>20766.330000000002</v>
      </c>
      <c r="CK767" s="95">
        <v>144399.99</v>
      </c>
      <c r="CL767" s="95">
        <v>5799.99</v>
      </c>
      <c r="CM767" s="87" t="s">
        <v>801</v>
      </c>
      <c r="CN767" s="87" t="s">
        <v>802</v>
      </c>
      <c r="CO767" s="87" t="s">
        <v>1461</v>
      </c>
      <c r="CP767" s="87" t="s">
        <v>2267</v>
      </c>
      <c r="CQ767" s="87" t="s">
        <v>1460</v>
      </c>
      <c r="CR767" s="87" t="s">
        <v>2433</v>
      </c>
      <c r="CS767" s="87">
        <v>19</v>
      </c>
      <c r="CT767" s="87" t="s">
        <v>1426</v>
      </c>
      <c r="CY767" s="87">
        <v>367</v>
      </c>
    </row>
    <row r="768" spans="1:103" ht="13.2" customHeight="1" x14ac:dyDescent="0.25">
      <c r="A768" s="93" t="s">
        <v>803</v>
      </c>
      <c r="B768" s="94" t="s">
        <v>804</v>
      </c>
      <c r="C768" s="95">
        <v>0</v>
      </c>
      <c r="D768" s="95">
        <v>0</v>
      </c>
      <c r="E768" s="95">
        <v>0</v>
      </c>
      <c r="F768" s="95">
        <v>0</v>
      </c>
      <c r="G768" s="95">
        <v>0</v>
      </c>
      <c r="H768" s="95">
        <v>0</v>
      </c>
      <c r="I768" s="95">
        <v>0</v>
      </c>
      <c r="J768" s="95">
        <v>0</v>
      </c>
      <c r="K768" s="95">
        <v>6000</v>
      </c>
      <c r="L768" s="95">
        <v>0</v>
      </c>
      <c r="M768" s="95">
        <v>0</v>
      </c>
      <c r="N768" s="95">
        <v>0</v>
      </c>
      <c r="O768" s="95">
        <v>0</v>
      </c>
      <c r="P768" s="95">
        <v>0</v>
      </c>
      <c r="Q768" s="95">
        <v>1662.06</v>
      </c>
      <c r="R768" s="95">
        <v>0</v>
      </c>
      <c r="S768" s="95">
        <v>0</v>
      </c>
      <c r="T768" s="95">
        <v>0</v>
      </c>
      <c r="U768" s="95">
        <v>0</v>
      </c>
      <c r="V768" s="95">
        <v>0</v>
      </c>
      <c r="W768" s="95">
        <v>0</v>
      </c>
      <c r="X768" s="95">
        <v>0</v>
      </c>
      <c r="Y768" s="95">
        <v>0</v>
      </c>
      <c r="Z768" s="95">
        <v>0</v>
      </c>
      <c r="AA768" s="95">
        <v>0</v>
      </c>
      <c r="AB768" s="95">
        <v>0</v>
      </c>
      <c r="AC768" s="95">
        <v>0</v>
      </c>
      <c r="AD768" s="95">
        <v>0</v>
      </c>
      <c r="AE768" s="95">
        <v>0</v>
      </c>
      <c r="AF768" s="95">
        <v>0</v>
      </c>
      <c r="AG768" s="95">
        <v>0</v>
      </c>
      <c r="AH768" s="95">
        <v>0</v>
      </c>
      <c r="AI768" s="95">
        <v>0</v>
      </c>
      <c r="AJ768" s="95">
        <v>0</v>
      </c>
      <c r="AK768" s="95">
        <v>50256.84</v>
      </c>
      <c r="AL768" s="95">
        <v>0</v>
      </c>
      <c r="AM768" s="95">
        <v>0</v>
      </c>
      <c r="AN768" s="95">
        <v>0</v>
      </c>
      <c r="AO768" s="95">
        <v>0</v>
      </c>
      <c r="AP768" s="95">
        <v>0</v>
      </c>
      <c r="AQ768" s="95">
        <v>0</v>
      </c>
      <c r="AR768" s="95">
        <v>0</v>
      </c>
      <c r="AS768" s="95">
        <v>0</v>
      </c>
      <c r="AT768" s="95">
        <v>0</v>
      </c>
      <c r="AU768" s="95">
        <v>0</v>
      </c>
      <c r="AV768" s="95">
        <v>0</v>
      </c>
      <c r="AW768" s="95">
        <v>0</v>
      </c>
      <c r="AX768" s="95">
        <v>0</v>
      </c>
      <c r="AY768" s="95">
        <v>0</v>
      </c>
      <c r="AZ768" s="95">
        <v>0</v>
      </c>
      <c r="BA768" s="95">
        <v>0</v>
      </c>
      <c r="BB768" s="95">
        <v>0</v>
      </c>
      <c r="BC768" s="95">
        <v>65974.53</v>
      </c>
      <c r="BD768" s="95">
        <v>0</v>
      </c>
      <c r="BE768" s="95">
        <v>5983.32</v>
      </c>
      <c r="BF768" s="95">
        <v>0</v>
      </c>
      <c r="BG768" s="95">
        <v>28167.87</v>
      </c>
      <c r="BH768" s="95">
        <v>0</v>
      </c>
      <c r="BI768" s="95">
        <v>0</v>
      </c>
      <c r="BJ768" s="95">
        <v>0</v>
      </c>
      <c r="BK768" s="95">
        <v>4128.42</v>
      </c>
      <c r="BL768" s="95">
        <v>0</v>
      </c>
      <c r="BM768" s="95">
        <v>0</v>
      </c>
      <c r="BN768" s="95">
        <v>0</v>
      </c>
      <c r="BO768" s="95">
        <v>0</v>
      </c>
      <c r="BP768" s="95">
        <v>0</v>
      </c>
      <c r="BQ768" s="95">
        <v>0</v>
      </c>
      <c r="BR768" s="95">
        <v>82500</v>
      </c>
      <c r="BS768" s="95">
        <v>0</v>
      </c>
      <c r="BT768" s="95">
        <v>0</v>
      </c>
      <c r="BU768" s="95">
        <v>0</v>
      </c>
      <c r="BV768" s="95">
        <v>0</v>
      </c>
      <c r="BW768" s="95">
        <v>0</v>
      </c>
      <c r="BX768" s="95">
        <v>35764.74</v>
      </c>
      <c r="BY768" s="95">
        <v>3617.1</v>
      </c>
      <c r="BZ768" s="95">
        <v>0</v>
      </c>
      <c r="CA768" s="95">
        <v>0</v>
      </c>
      <c r="CB768" s="95">
        <v>0</v>
      </c>
      <c r="CC768" s="95">
        <v>0</v>
      </c>
      <c r="CD768" s="95">
        <v>0</v>
      </c>
      <c r="CE768" s="95">
        <v>0</v>
      </c>
      <c r="CF768" s="95">
        <v>0</v>
      </c>
      <c r="CG768" s="95">
        <v>0</v>
      </c>
      <c r="CH768" s="95">
        <v>0</v>
      </c>
      <c r="CI768" s="95">
        <v>4916.6400000000003</v>
      </c>
      <c r="CJ768" s="95">
        <v>0</v>
      </c>
      <c r="CK768" s="95">
        <v>0</v>
      </c>
      <c r="CL768" s="95">
        <v>0</v>
      </c>
      <c r="CM768" s="87" t="s">
        <v>803</v>
      </c>
      <c r="CN768" s="87" t="s">
        <v>804</v>
      </c>
      <c r="CO768" s="87" t="s">
        <v>1461</v>
      </c>
      <c r="CP768" s="87" t="s">
        <v>2267</v>
      </c>
      <c r="CQ768" s="87" t="s">
        <v>1460</v>
      </c>
      <c r="CR768" s="87" t="s">
        <v>2433</v>
      </c>
      <c r="CS768" s="87">
        <v>19</v>
      </c>
      <c r="CT768" s="87" t="s">
        <v>1426</v>
      </c>
      <c r="CY768" s="87">
        <v>368</v>
      </c>
    </row>
    <row r="769" spans="1:103" ht="13.2" customHeight="1" x14ac:dyDescent="0.25">
      <c r="A769" s="93" t="s">
        <v>805</v>
      </c>
      <c r="B769" s="94" t="s">
        <v>806</v>
      </c>
      <c r="C769" s="95">
        <v>0</v>
      </c>
      <c r="D769" s="95">
        <v>0</v>
      </c>
      <c r="E769" s="95">
        <v>20100.849999999999</v>
      </c>
      <c r="F769" s="95">
        <v>0</v>
      </c>
      <c r="G769" s="95">
        <v>4201.32</v>
      </c>
      <c r="H769" s="95">
        <v>2140.69</v>
      </c>
      <c r="I769" s="95">
        <v>0</v>
      </c>
      <c r="J769" s="95">
        <v>6045.99</v>
      </c>
      <c r="K769" s="95">
        <v>27810.21</v>
      </c>
      <c r="L769" s="95">
        <v>0</v>
      </c>
      <c r="M769" s="95">
        <v>4823.49</v>
      </c>
      <c r="N769" s="95">
        <v>0</v>
      </c>
      <c r="O769" s="95">
        <v>0</v>
      </c>
      <c r="P769" s="95">
        <v>0</v>
      </c>
      <c r="Q769" s="95">
        <v>30322.63</v>
      </c>
      <c r="R769" s="95">
        <v>15411.66</v>
      </c>
      <c r="S769" s="95">
        <v>4866.66</v>
      </c>
      <c r="T769" s="95">
        <v>25824.99</v>
      </c>
      <c r="U769" s="95">
        <v>21309.66</v>
      </c>
      <c r="V769" s="95">
        <v>950.01</v>
      </c>
      <c r="W769" s="95">
        <v>0</v>
      </c>
      <c r="X769" s="95">
        <v>12836.54</v>
      </c>
      <c r="Y769" s="95">
        <v>57214.080000000002</v>
      </c>
      <c r="Z769" s="95">
        <v>0</v>
      </c>
      <c r="AA769" s="95">
        <v>30116.639999999999</v>
      </c>
      <c r="AB769" s="95">
        <v>14049.52</v>
      </c>
      <c r="AC769" s="95">
        <v>0</v>
      </c>
      <c r="AD769" s="95">
        <v>8602.5</v>
      </c>
      <c r="AE769" s="95">
        <v>10402.299999999999</v>
      </c>
      <c r="AF769" s="95">
        <v>0</v>
      </c>
      <c r="AG769" s="95">
        <v>7236.75</v>
      </c>
      <c r="AH769" s="95">
        <v>20188.48</v>
      </c>
      <c r="AI769" s="95">
        <v>6889.5</v>
      </c>
      <c r="AJ769" s="95">
        <v>18924.990000000002</v>
      </c>
      <c r="AK769" s="95">
        <v>64767.08</v>
      </c>
      <c r="AL769" s="95">
        <v>0</v>
      </c>
      <c r="AM769" s="95">
        <v>0</v>
      </c>
      <c r="AN769" s="95">
        <v>0</v>
      </c>
      <c r="AO769" s="95">
        <v>0</v>
      </c>
      <c r="AP769" s="95">
        <v>5920.84</v>
      </c>
      <c r="AQ769" s="95">
        <v>3900</v>
      </c>
      <c r="AR769" s="95">
        <v>0</v>
      </c>
      <c r="AS769" s="95">
        <v>15048.48</v>
      </c>
      <c r="AT769" s="95">
        <v>36941.14</v>
      </c>
      <c r="AU769" s="95">
        <v>0</v>
      </c>
      <c r="AV769" s="95">
        <v>0</v>
      </c>
      <c r="AW769" s="95">
        <v>0</v>
      </c>
      <c r="AX769" s="95">
        <v>0</v>
      </c>
      <c r="AY769" s="95">
        <v>0</v>
      </c>
      <c r="AZ769" s="95">
        <v>36106.68</v>
      </c>
      <c r="BA769" s="95">
        <v>33266.67</v>
      </c>
      <c r="BB769" s="95">
        <v>0</v>
      </c>
      <c r="BC769" s="95">
        <v>730.98</v>
      </c>
      <c r="BD769" s="95">
        <v>69748.23</v>
      </c>
      <c r="BE769" s="95">
        <v>0</v>
      </c>
      <c r="BF769" s="95">
        <v>21472.51</v>
      </c>
      <c r="BG769" s="95">
        <v>80607.48</v>
      </c>
      <c r="BH769" s="95">
        <v>17052.39</v>
      </c>
      <c r="BI769" s="95">
        <v>40846.589999999997</v>
      </c>
      <c r="BJ769" s="95">
        <v>1566.66</v>
      </c>
      <c r="BK769" s="95">
        <v>0</v>
      </c>
      <c r="BL769" s="95">
        <v>0</v>
      </c>
      <c r="BM769" s="95">
        <v>16373.28</v>
      </c>
      <c r="BN769" s="95">
        <v>13276.39</v>
      </c>
      <c r="BO769" s="95">
        <v>22260</v>
      </c>
      <c r="BP769" s="95">
        <v>5004.9799999999996</v>
      </c>
      <c r="BQ769" s="95">
        <v>0</v>
      </c>
      <c r="BR769" s="121">
        <v>3666.66</v>
      </c>
      <c r="BS769" s="121">
        <v>0</v>
      </c>
      <c r="BT769" s="121">
        <v>6241.95</v>
      </c>
      <c r="BU769" s="121">
        <v>9624.99</v>
      </c>
      <c r="BV769" s="95">
        <v>4709.49</v>
      </c>
      <c r="BW769" s="121">
        <v>8739.06</v>
      </c>
      <c r="BX769" s="121">
        <v>34487.97</v>
      </c>
      <c r="BY769" s="121">
        <v>3699.99</v>
      </c>
      <c r="BZ769" s="121">
        <v>6171.54</v>
      </c>
      <c r="CA769" s="121">
        <v>0</v>
      </c>
      <c r="CB769" s="121">
        <v>27550.05</v>
      </c>
      <c r="CC769" s="121">
        <v>15666.66</v>
      </c>
      <c r="CD769" s="121">
        <v>0</v>
      </c>
      <c r="CE769" s="121">
        <v>4399.9799999999996</v>
      </c>
      <c r="CF769" s="95">
        <v>3383.21</v>
      </c>
      <c r="CG769" s="95">
        <v>0</v>
      </c>
      <c r="CH769" s="121">
        <v>13725</v>
      </c>
      <c r="CI769" s="121">
        <v>0</v>
      </c>
      <c r="CJ769" s="121">
        <v>47034.36</v>
      </c>
      <c r="CK769" s="121">
        <v>0</v>
      </c>
      <c r="CL769" s="121">
        <v>2079.9899999999998</v>
      </c>
      <c r="CM769" s="87" t="s">
        <v>805</v>
      </c>
      <c r="CN769" s="87" t="s">
        <v>806</v>
      </c>
      <c r="CO769" s="87" t="s">
        <v>1461</v>
      </c>
      <c r="CP769" s="87" t="s">
        <v>2267</v>
      </c>
      <c r="CQ769" s="87" t="s">
        <v>1460</v>
      </c>
      <c r="CR769" s="87" t="s">
        <v>2433</v>
      </c>
      <c r="CS769" s="87">
        <v>19</v>
      </c>
      <c r="CT769" s="87" t="s">
        <v>1426</v>
      </c>
      <c r="CY769" s="87">
        <v>369</v>
      </c>
    </row>
    <row r="770" spans="1:103" ht="13.2" customHeight="1" x14ac:dyDescent="0.25">
      <c r="A770" s="93" t="s">
        <v>807</v>
      </c>
      <c r="B770" s="94" t="s">
        <v>808</v>
      </c>
      <c r="C770" s="95">
        <v>83207.289999999994</v>
      </c>
      <c r="D770" s="95">
        <v>102901.42</v>
      </c>
      <c r="E770" s="95">
        <v>40066.300000000003</v>
      </c>
      <c r="F770" s="95">
        <v>63309.14</v>
      </c>
      <c r="G770" s="95">
        <v>23351.41</v>
      </c>
      <c r="H770" s="95">
        <v>48279.94</v>
      </c>
      <c r="I770" s="95">
        <v>84769.61</v>
      </c>
      <c r="J770" s="95">
        <v>59106.6</v>
      </c>
      <c r="K770" s="95">
        <v>71847.08</v>
      </c>
      <c r="L770" s="95">
        <v>167911.6</v>
      </c>
      <c r="M770" s="95">
        <v>92606.94</v>
      </c>
      <c r="N770" s="95">
        <v>41650.76</v>
      </c>
      <c r="O770" s="95">
        <v>283858.99</v>
      </c>
      <c r="P770" s="95">
        <v>103882.77</v>
      </c>
      <c r="Q770" s="95">
        <v>267155.46000000002</v>
      </c>
      <c r="R770" s="95">
        <v>51464.66</v>
      </c>
      <c r="S770" s="95">
        <v>59365.71</v>
      </c>
      <c r="T770" s="95">
        <v>148882.78</v>
      </c>
      <c r="U770" s="95">
        <v>55155.01</v>
      </c>
      <c r="V770" s="95">
        <v>26150.06</v>
      </c>
      <c r="W770" s="95">
        <v>2712642.76</v>
      </c>
      <c r="X770" s="95">
        <v>86498.86</v>
      </c>
      <c r="Y770" s="95">
        <v>89766.31</v>
      </c>
      <c r="Z770" s="95">
        <v>53857.84</v>
      </c>
      <c r="AA770" s="95">
        <v>31230.78</v>
      </c>
      <c r="AB770" s="95">
        <v>21241.47</v>
      </c>
      <c r="AC770" s="95">
        <v>0</v>
      </c>
      <c r="AD770" s="95">
        <v>118448.25</v>
      </c>
      <c r="AE770" s="95">
        <v>28730.05</v>
      </c>
      <c r="AF770" s="95">
        <v>43488.47</v>
      </c>
      <c r="AG770" s="95">
        <v>149690.01</v>
      </c>
      <c r="AH770" s="95">
        <v>22659.8</v>
      </c>
      <c r="AI770" s="95">
        <v>82287.5</v>
      </c>
      <c r="AJ770" s="95">
        <v>90861.94</v>
      </c>
      <c r="AK770" s="95">
        <v>1104043.83</v>
      </c>
      <c r="AL770" s="95">
        <v>62318.95</v>
      </c>
      <c r="AM770" s="95">
        <v>23504.37</v>
      </c>
      <c r="AN770" s="95">
        <v>125129.16</v>
      </c>
      <c r="AO770" s="95">
        <v>299816.90000000002</v>
      </c>
      <c r="AP770" s="95">
        <v>96168.4</v>
      </c>
      <c r="AQ770" s="95">
        <v>26615.05</v>
      </c>
      <c r="AR770" s="95">
        <v>783381</v>
      </c>
      <c r="AS770" s="95">
        <v>92315.99</v>
      </c>
      <c r="AT770" s="95">
        <v>236135.24</v>
      </c>
      <c r="AU770" s="95">
        <v>113992.62</v>
      </c>
      <c r="AV770" s="95">
        <v>63686.45</v>
      </c>
      <c r="AW770" s="95">
        <v>35354.33</v>
      </c>
      <c r="AX770" s="95">
        <v>49863.89</v>
      </c>
      <c r="AY770" s="95">
        <v>94602.95</v>
      </c>
      <c r="AZ770" s="95">
        <v>179444.58</v>
      </c>
      <c r="BA770" s="95">
        <v>162806.53</v>
      </c>
      <c r="BB770" s="95">
        <v>28432.5</v>
      </c>
      <c r="BC770" s="95">
        <v>388890.82</v>
      </c>
      <c r="BD770" s="95">
        <v>237320.42</v>
      </c>
      <c r="BE770" s="95">
        <v>36346.089999999997</v>
      </c>
      <c r="BF770" s="95">
        <v>77815.89</v>
      </c>
      <c r="BG770" s="95">
        <v>376482.62</v>
      </c>
      <c r="BH770" s="95">
        <v>7727.31</v>
      </c>
      <c r="BI770" s="95">
        <v>30141.8</v>
      </c>
      <c r="BJ770" s="95">
        <v>49214.69</v>
      </c>
      <c r="BK770" s="95">
        <v>101752.05</v>
      </c>
      <c r="BL770" s="95">
        <v>156581.48000000001</v>
      </c>
      <c r="BM770" s="95">
        <v>59928.34</v>
      </c>
      <c r="BN770" s="95">
        <v>175655.1</v>
      </c>
      <c r="BO770" s="95">
        <v>153787.38</v>
      </c>
      <c r="BP770" s="95">
        <v>95054.53</v>
      </c>
      <c r="BQ770" s="95">
        <v>150174.78</v>
      </c>
      <c r="BR770" s="95">
        <v>0</v>
      </c>
      <c r="BS770" s="95">
        <v>122156.01</v>
      </c>
      <c r="BT770" s="95">
        <v>112305.09</v>
      </c>
      <c r="BU770" s="95">
        <v>194659.61</v>
      </c>
      <c r="BV770" s="95">
        <v>29475.69</v>
      </c>
      <c r="BW770" s="95">
        <v>88132.18</v>
      </c>
      <c r="BX770" s="95">
        <v>283974.71999999997</v>
      </c>
      <c r="BY770" s="95">
        <v>52189</v>
      </c>
      <c r="BZ770" s="95">
        <v>78408.33</v>
      </c>
      <c r="CA770" s="95">
        <v>111965.84</v>
      </c>
      <c r="CB770" s="95">
        <v>199788.88</v>
      </c>
      <c r="CC770" s="95">
        <v>119046.8</v>
      </c>
      <c r="CD770" s="95">
        <v>122680.55</v>
      </c>
      <c r="CE770" s="95">
        <v>144911.13</v>
      </c>
      <c r="CF770" s="95">
        <v>96468.75</v>
      </c>
      <c r="CG770" s="95">
        <v>53099.81</v>
      </c>
      <c r="CH770" s="95">
        <v>31054.17</v>
      </c>
      <c r="CI770" s="95">
        <v>64478.19</v>
      </c>
      <c r="CJ770" s="95">
        <v>213059.57</v>
      </c>
      <c r="CK770" s="95">
        <v>57408.54</v>
      </c>
      <c r="CL770" s="95">
        <v>33962.9</v>
      </c>
      <c r="CM770" s="87" t="s">
        <v>807</v>
      </c>
      <c r="CN770" s="87" t="s">
        <v>808</v>
      </c>
      <c r="CO770" s="87" t="s">
        <v>1461</v>
      </c>
      <c r="CP770" s="87" t="s">
        <v>2267</v>
      </c>
      <c r="CQ770" s="87" t="s">
        <v>1462</v>
      </c>
      <c r="CR770" s="87" t="s">
        <v>2454</v>
      </c>
      <c r="CS770" s="87">
        <v>24</v>
      </c>
      <c r="CT770" s="87" t="s">
        <v>1462</v>
      </c>
      <c r="CY770" s="87">
        <v>370</v>
      </c>
    </row>
    <row r="771" spans="1:103" ht="13.2" customHeight="1" x14ac:dyDescent="0.25">
      <c r="A771" s="93" t="s">
        <v>809</v>
      </c>
      <c r="B771" s="94" t="s">
        <v>810</v>
      </c>
      <c r="C771" s="95">
        <v>0</v>
      </c>
      <c r="D771" s="95">
        <v>125882.76</v>
      </c>
      <c r="E771" s="95">
        <v>108475.25</v>
      </c>
      <c r="F771" s="95">
        <v>0</v>
      </c>
      <c r="G771" s="95">
        <v>157838.22</v>
      </c>
      <c r="H771" s="95">
        <v>146196.15</v>
      </c>
      <c r="I771" s="95">
        <v>259003.07</v>
      </c>
      <c r="J771" s="95">
        <v>130283.5</v>
      </c>
      <c r="K771" s="95">
        <v>251990.45</v>
      </c>
      <c r="L771" s="95">
        <v>105747.08</v>
      </c>
      <c r="M771" s="95">
        <v>46339.41</v>
      </c>
      <c r="N771" s="95">
        <v>205916.7</v>
      </c>
      <c r="O771" s="95">
        <v>955081.31</v>
      </c>
      <c r="P771" s="95">
        <v>163249.51</v>
      </c>
      <c r="Q771" s="95">
        <v>214625.01</v>
      </c>
      <c r="R771" s="95">
        <v>53149.98</v>
      </c>
      <c r="S771" s="95">
        <v>0</v>
      </c>
      <c r="T771" s="95">
        <v>50679.99</v>
      </c>
      <c r="U771" s="95">
        <v>41000.01</v>
      </c>
      <c r="V771" s="95">
        <v>73719.990000000005</v>
      </c>
      <c r="W771" s="95">
        <v>237939.72</v>
      </c>
      <c r="X771" s="95">
        <v>151033.81</v>
      </c>
      <c r="Y771" s="95">
        <v>8569.8700000000008</v>
      </c>
      <c r="Z771" s="95">
        <v>158843.32999999999</v>
      </c>
      <c r="AA771" s="95">
        <v>25995</v>
      </c>
      <c r="AB771" s="95">
        <v>220811.82</v>
      </c>
      <c r="AC771" s="95">
        <v>0</v>
      </c>
      <c r="AD771" s="95">
        <v>222925</v>
      </c>
      <c r="AE771" s="95">
        <v>100312.77</v>
      </c>
      <c r="AF771" s="95">
        <v>130715.62</v>
      </c>
      <c r="AG771" s="95">
        <v>264300</v>
      </c>
      <c r="AH771" s="95">
        <v>62627.16</v>
      </c>
      <c r="AI771" s="95">
        <v>134039.99</v>
      </c>
      <c r="AJ771" s="95">
        <v>131950.01</v>
      </c>
      <c r="AK771" s="95">
        <v>887568.79</v>
      </c>
      <c r="AL771" s="95">
        <v>43949.97</v>
      </c>
      <c r="AM771" s="95">
        <v>0</v>
      </c>
      <c r="AN771" s="95">
        <v>132170.01</v>
      </c>
      <c r="AO771" s="95">
        <v>345448.99</v>
      </c>
      <c r="AP771" s="95">
        <v>201917.49</v>
      </c>
      <c r="AQ771" s="95">
        <v>216902.16</v>
      </c>
      <c r="AR771" s="95">
        <v>221838</v>
      </c>
      <c r="AS771" s="95">
        <v>2151.5</v>
      </c>
      <c r="AT771" s="95">
        <v>251961.63</v>
      </c>
      <c r="AU771" s="95">
        <v>204750</v>
      </c>
      <c r="AV771" s="95">
        <v>175113.39</v>
      </c>
      <c r="AW771" s="95">
        <v>206550</v>
      </c>
      <c r="AX771" s="95">
        <v>376616.66</v>
      </c>
      <c r="AY771" s="95">
        <v>275471.01</v>
      </c>
      <c r="AZ771" s="95">
        <v>222352.5</v>
      </c>
      <c r="BA771" s="95">
        <v>191499.99</v>
      </c>
      <c r="BB771" s="95">
        <v>114024.99</v>
      </c>
      <c r="BC771" s="95">
        <v>403109.8</v>
      </c>
      <c r="BD771" s="95">
        <v>140294.94</v>
      </c>
      <c r="BE771" s="95">
        <v>0</v>
      </c>
      <c r="BF771" s="95">
        <v>100249.98</v>
      </c>
      <c r="BG771" s="95">
        <v>191449.86</v>
      </c>
      <c r="BH771" s="95">
        <v>0</v>
      </c>
      <c r="BI771" s="95">
        <v>350949.96</v>
      </c>
      <c r="BJ771" s="95">
        <v>2199.9899999999998</v>
      </c>
      <c r="BK771" s="95">
        <v>255735.32</v>
      </c>
      <c r="BL771" s="95">
        <v>83794.5</v>
      </c>
      <c r="BM771" s="95">
        <v>264447.51</v>
      </c>
      <c r="BN771" s="95">
        <v>137000.01</v>
      </c>
      <c r="BO771" s="95">
        <v>68649.990000000005</v>
      </c>
      <c r="BP771" s="95">
        <v>41300.18</v>
      </c>
      <c r="BQ771" s="95">
        <v>119345.01</v>
      </c>
      <c r="BR771" s="95">
        <v>244515.62</v>
      </c>
      <c r="BS771" s="95">
        <v>162750</v>
      </c>
      <c r="BT771" s="95">
        <v>0</v>
      </c>
      <c r="BU771" s="95">
        <v>369399.99</v>
      </c>
      <c r="BV771" s="95">
        <v>233999.49</v>
      </c>
      <c r="BW771" s="95">
        <v>0</v>
      </c>
      <c r="BX771" s="95">
        <v>180956.49</v>
      </c>
      <c r="BY771" s="95">
        <v>102000</v>
      </c>
      <c r="BZ771" s="95">
        <v>0</v>
      </c>
      <c r="CA771" s="95">
        <v>283100.01</v>
      </c>
      <c r="CB771" s="95">
        <v>8052.51</v>
      </c>
      <c r="CC771" s="95">
        <v>99999.99</v>
      </c>
      <c r="CD771" s="95">
        <v>253950.03</v>
      </c>
      <c r="CE771" s="95">
        <v>150800.01</v>
      </c>
      <c r="CF771" s="95">
        <v>167650</v>
      </c>
      <c r="CG771" s="95">
        <v>123999.96</v>
      </c>
      <c r="CH771" s="95">
        <v>249750</v>
      </c>
      <c r="CI771" s="95">
        <v>123999.99</v>
      </c>
      <c r="CJ771" s="95">
        <v>268249.98</v>
      </c>
      <c r="CK771" s="95">
        <v>1500.03</v>
      </c>
      <c r="CL771" s="95">
        <v>20825.009999999998</v>
      </c>
      <c r="CM771" s="87" t="s">
        <v>809</v>
      </c>
      <c r="CN771" s="87" t="s">
        <v>810</v>
      </c>
      <c r="CO771" s="87" t="s">
        <v>1461</v>
      </c>
      <c r="CP771" s="87" t="s">
        <v>2267</v>
      </c>
      <c r="CQ771" s="87" t="s">
        <v>1462</v>
      </c>
      <c r="CR771" s="87" t="s">
        <v>2454</v>
      </c>
      <c r="CS771" s="87">
        <v>24</v>
      </c>
      <c r="CT771" s="87" t="s">
        <v>1462</v>
      </c>
      <c r="CY771" s="87">
        <v>371</v>
      </c>
    </row>
    <row r="772" spans="1:103" ht="13.2" customHeight="1" x14ac:dyDescent="0.25">
      <c r="A772" s="93" t="s">
        <v>811</v>
      </c>
      <c r="B772" s="94" t="s">
        <v>812</v>
      </c>
      <c r="C772" s="95">
        <v>67032.75</v>
      </c>
      <c r="D772" s="95">
        <v>71161.38</v>
      </c>
      <c r="E772" s="95">
        <v>24390.87</v>
      </c>
      <c r="F772" s="95">
        <v>68877.919999999998</v>
      </c>
      <c r="G772" s="95">
        <v>25749.91</v>
      </c>
      <c r="H772" s="95">
        <v>26698.28</v>
      </c>
      <c r="I772" s="95">
        <v>33047.9</v>
      </c>
      <c r="J772" s="95">
        <v>62878.99</v>
      </c>
      <c r="K772" s="95">
        <v>9492</v>
      </c>
      <c r="L772" s="95">
        <v>37365.97</v>
      </c>
      <c r="M772" s="95">
        <v>31125.02</v>
      </c>
      <c r="N772" s="95">
        <v>7036.19</v>
      </c>
      <c r="O772" s="95">
        <v>143267.23000000001</v>
      </c>
      <c r="P772" s="95">
        <v>1749.99</v>
      </c>
      <c r="Q772" s="95">
        <v>5353.11</v>
      </c>
      <c r="R772" s="95">
        <v>2799.96</v>
      </c>
      <c r="S772" s="95">
        <v>14169.99</v>
      </c>
      <c r="T772" s="95">
        <v>221543.1</v>
      </c>
      <c r="U772" s="95">
        <v>2749.5</v>
      </c>
      <c r="V772" s="95">
        <v>72500.009999999995</v>
      </c>
      <c r="W772" s="95">
        <v>471654.79</v>
      </c>
      <c r="X772" s="95">
        <v>71115.520000000004</v>
      </c>
      <c r="Y772" s="95">
        <v>4826.93</v>
      </c>
      <c r="Z772" s="95">
        <v>78803.759999999995</v>
      </c>
      <c r="AA772" s="95">
        <v>23240.76</v>
      </c>
      <c r="AB772" s="95">
        <v>1107.48</v>
      </c>
      <c r="AC772" s="95">
        <v>0</v>
      </c>
      <c r="AD772" s="95">
        <v>7700</v>
      </c>
      <c r="AE772" s="95">
        <v>0</v>
      </c>
      <c r="AF772" s="95">
        <v>20976.76</v>
      </c>
      <c r="AG772" s="95">
        <v>20631.330000000002</v>
      </c>
      <c r="AH772" s="95">
        <v>44812.28</v>
      </c>
      <c r="AI772" s="95">
        <v>3952.23</v>
      </c>
      <c r="AJ772" s="95">
        <v>27810</v>
      </c>
      <c r="AK772" s="95">
        <v>131447.76</v>
      </c>
      <c r="AL772" s="95">
        <v>2549.9699999999998</v>
      </c>
      <c r="AM772" s="95">
        <v>315</v>
      </c>
      <c r="AN772" s="95">
        <v>0</v>
      </c>
      <c r="AO772" s="95">
        <v>30312.25</v>
      </c>
      <c r="AP772" s="95">
        <v>28350</v>
      </c>
      <c r="AQ772" s="95">
        <v>8325.02</v>
      </c>
      <c r="AR772" s="95">
        <v>26498.67</v>
      </c>
      <c r="AS772" s="95">
        <v>44580.06</v>
      </c>
      <c r="AT772" s="95">
        <v>41975.82</v>
      </c>
      <c r="AU772" s="95">
        <v>25722.2</v>
      </c>
      <c r="AV772" s="95">
        <v>70589.399999999994</v>
      </c>
      <c r="AW772" s="95">
        <v>61775.82</v>
      </c>
      <c r="AX772" s="95">
        <v>0</v>
      </c>
      <c r="AY772" s="95">
        <v>28036.5</v>
      </c>
      <c r="AZ772" s="95">
        <v>5953.5</v>
      </c>
      <c r="BA772" s="95">
        <v>30191.65</v>
      </c>
      <c r="BB772" s="95">
        <v>4985.01</v>
      </c>
      <c r="BC772" s="95">
        <v>195631.29</v>
      </c>
      <c r="BD772" s="95">
        <v>35788.71</v>
      </c>
      <c r="BE772" s="95">
        <v>0</v>
      </c>
      <c r="BF772" s="95">
        <v>8176.92</v>
      </c>
      <c r="BG772" s="95">
        <v>114252.34</v>
      </c>
      <c r="BH772" s="95">
        <v>6974.85</v>
      </c>
      <c r="BI772" s="95">
        <v>45566.13</v>
      </c>
      <c r="BJ772" s="95">
        <v>15360.67</v>
      </c>
      <c r="BK772" s="95">
        <v>6869.01</v>
      </c>
      <c r="BL772" s="95">
        <v>37946.239999999998</v>
      </c>
      <c r="BM772" s="95">
        <v>13995</v>
      </c>
      <c r="BN772" s="95">
        <v>173435.95</v>
      </c>
      <c r="BO772" s="95">
        <v>26299.56</v>
      </c>
      <c r="BP772" s="95">
        <v>41947.08</v>
      </c>
      <c r="BQ772" s="95">
        <v>208427.88</v>
      </c>
      <c r="BR772" s="95">
        <v>840816.74</v>
      </c>
      <c r="BS772" s="95">
        <v>43033.29</v>
      </c>
      <c r="BT772" s="95">
        <v>5779.74</v>
      </c>
      <c r="BU772" s="95">
        <v>278206.26</v>
      </c>
      <c r="BV772" s="95">
        <v>22477.84</v>
      </c>
      <c r="BW772" s="95">
        <v>36572.79</v>
      </c>
      <c r="BX772" s="95">
        <v>84155.79</v>
      </c>
      <c r="BY772" s="95">
        <v>11223.99</v>
      </c>
      <c r="BZ772" s="95">
        <v>1470</v>
      </c>
      <c r="CA772" s="95">
        <v>33212.239999999998</v>
      </c>
      <c r="CB772" s="95">
        <v>151223.5</v>
      </c>
      <c r="CC772" s="95">
        <v>43094.79</v>
      </c>
      <c r="CD772" s="95">
        <v>22363.74</v>
      </c>
      <c r="CE772" s="95">
        <v>3981.65</v>
      </c>
      <c r="CF772" s="95">
        <v>7608.4</v>
      </c>
      <c r="CG772" s="95">
        <v>4458.75</v>
      </c>
      <c r="CH772" s="95">
        <v>25120.74</v>
      </c>
      <c r="CI772" s="95">
        <v>35988.04</v>
      </c>
      <c r="CJ772" s="95">
        <v>294375.40000000002</v>
      </c>
      <c r="CK772" s="95">
        <v>14381.52</v>
      </c>
      <c r="CL772" s="95">
        <v>15048.99</v>
      </c>
      <c r="CM772" s="87" t="s">
        <v>811</v>
      </c>
      <c r="CN772" s="87" t="s">
        <v>812</v>
      </c>
      <c r="CO772" s="87" t="s">
        <v>1461</v>
      </c>
      <c r="CP772" s="87" t="s">
        <v>2267</v>
      </c>
      <c r="CQ772" s="87" t="s">
        <v>1462</v>
      </c>
      <c r="CR772" s="87" t="s">
        <v>2454</v>
      </c>
      <c r="CS772" s="87">
        <v>24</v>
      </c>
      <c r="CT772" s="87" t="s">
        <v>1462</v>
      </c>
      <c r="CY772" s="87">
        <v>372</v>
      </c>
    </row>
    <row r="773" spans="1:103" ht="13.2" customHeight="1" x14ac:dyDescent="0.25">
      <c r="A773" s="93" t="s">
        <v>813</v>
      </c>
      <c r="B773" s="94" t="s">
        <v>814</v>
      </c>
      <c r="C773" s="95">
        <v>0</v>
      </c>
      <c r="D773" s="95">
        <v>5968.46</v>
      </c>
      <c r="E773" s="95">
        <v>7464.65</v>
      </c>
      <c r="F773" s="95">
        <v>14376.45</v>
      </c>
      <c r="G773" s="95">
        <v>7457.36</v>
      </c>
      <c r="H773" s="95">
        <v>8924.48</v>
      </c>
      <c r="I773" s="95">
        <v>10517.58</v>
      </c>
      <c r="J773" s="95">
        <v>12851.21</v>
      </c>
      <c r="K773" s="95">
        <v>24519.8</v>
      </c>
      <c r="L773" s="95">
        <v>14810.39</v>
      </c>
      <c r="M773" s="95">
        <v>26678</v>
      </c>
      <c r="N773" s="95">
        <v>7973.05</v>
      </c>
      <c r="O773" s="95">
        <v>48160.5</v>
      </c>
      <c r="P773" s="95">
        <v>10448.99</v>
      </c>
      <c r="Q773" s="95">
        <v>15452.07</v>
      </c>
      <c r="R773" s="95">
        <v>12245.34</v>
      </c>
      <c r="S773" s="95">
        <v>12372.51</v>
      </c>
      <c r="T773" s="95">
        <v>14893.51</v>
      </c>
      <c r="U773" s="95">
        <v>5183.8500000000004</v>
      </c>
      <c r="V773" s="95">
        <v>6381.83</v>
      </c>
      <c r="W773" s="95">
        <v>83667.77</v>
      </c>
      <c r="X773" s="95">
        <v>16205.73</v>
      </c>
      <c r="Y773" s="95">
        <v>1764.38</v>
      </c>
      <c r="Z773" s="95">
        <v>4561.5600000000004</v>
      </c>
      <c r="AA773" s="95">
        <v>4886.3999999999996</v>
      </c>
      <c r="AB773" s="95">
        <v>9394.89</v>
      </c>
      <c r="AC773" s="95">
        <v>15243</v>
      </c>
      <c r="AD773" s="95">
        <v>7722.68</v>
      </c>
      <c r="AE773" s="95">
        <v>13000.99</v>
      </c>
      <c r="AF773" s="95">
        <v>4867.58</v>
      </c>
      <c r="AG773" s="95">
        <v>9360</v>
      </c>
      <c r="AH773" s="95">
        <v>14703.44</v>
      </c>
      <c r="AI773" s="95">
        <v>29317.85</v>
      </c>
      <c r="AJ773" s="95">
        <v>5854.99</v>
      </c>
      <c r="AK773" s="95">
        <v>149178</v>
      </c>
      <c r="AL773" s="95">
        <v>16925.28</v>
      </c>
      <c r="AM773" s="95">
        <v>1749.99</v>
      </c>
      <c r="AN773" s="95">
        <v>14703.27</v>
      </c>
      <c r="AO773" s="95">
        <v>7672.23</v>
      </c>
      <c r="AP773" s="95">
        <v>26629.99</v>
      </c>
      <c r="AQ773" s="95">
        <v>17925.03</v>
      </c>
      <c r="AR773" s="95">
        <v>93238.41</v>
      </c>
      <c r="AS773" s="95">
        <v>7938.03</v>
      </c>
      <c r="AT773" s="95">
        <v>29920.14</v>
      </c>
      <c r="AU773" s="95">
        <v>8428.33</v>
      </c>
      <c r="AV773" s="95">
        <v>2636.58</v>
      </c>
      <c r="AW773" s="95">
        <v>5442.2</v>
      </c>
      <c r="AX773" s="95">
        <v>5250</v>
      </c>
      <c r="AY773" s="95">
        <v>16138.32</v>
      </c>
      <c r="AZ773" s="95">
        <v>18556.91</v>
      </c>
      <c r="BA773" s="95">
        <v>4457.42</v>
      </c>
      <c r="BB773" s="95">
        <v>7162.26</v>
      </c>
      <c r="BC773" s="95">
        <v>106962.54</v>
      </c>
      <c r="BD773" s="95">
        <v>8023.47</v>
      </c>
      <c r="BE773" s="95">
        <v>6019.56</v>
      </c>
      <c r="BF773" s="95">
        <v>10225.57</v>
      </c>
      <c r="BG773" s="95">
        <v>17985.419999999998</v>
      </c>
      <c r="BH773" s="95">
        <v>15975.18</v>
      </c>
      <c r="BI773" s="95">
        <v>25055.15</v>
      </c>
      <c r="BJ773" s="95">
        <v>24170.01</v>
      </c>
      <c r="BK773" s="95">
        <v>32354.34</v>
      </c>
      <c r="BL773" s="95">
        <v>51944.66</v>
      </c>
      <c r="BM773" s="95">
        <v>0</v>
      </c>
      <c r="BN773" s="95">
        <v>47474.01</v>
      </c>
      <c r="BO773" s="95">
        <v>18834.93</v>
      </c>
      <c r="BP773" s="95">
        <v>19035.54</v>
      </c>
      <c r="BQ773" s="95">
        <v>15132.51</v>
      </c>
      <c r="BR773" s="95">
        <v>61799.17</v>
      </c>
      <c r="BS773" s="95">
        <v>17340.39</v>
      </c>
      <c r="BT773" s="95">
        <v>12564.99</v>
      </c>
      <c r="BU773" s="95">
        <v>88313.29</v>
      </c>
      <c r="BV773" s="95">
        <v>18032.52</v>
      </c>
      <c r="BW773" s="95">
        <v>12615.54</v>
      </c>
      <c r="BX773" s="95">
        <v>139487.57999999999</v>
      </c>
      <c r="BY773" s="95">
        <v>2600.0100000000002</v>
      </c>
      <c r="BZ773" s="95">
        <v>0</v>
      </c>
      <c r="CA773" s="95">
        <v>20247</v>
      </c>
      <c r="CB773" s="95">
        <v>3577.5</v>
      </c>
      <c r="CC773" s="95">
        <v>17520</v>
      </c>
      <c r="CD773" s="95">
        <v>5709.83</v>
      </c>
      <c r="CE773" s="95">
        <v>15021.13</v>
      </c>
      <c r="CF773" s="95">
        <v>14563.5</v>
      </c>
      <c r="CG773" s="95">
        <v>2168.6999999999998</v>
      </c>
      <c r="CH773" s="95">
        <v>1882.5</v>
      </c>
      <c r="CI773" s="95">
        <v>9611.01</v>
      </c>
      <c r="CJ773" s="95">
        <v>14870.66</v>
      </c>
      <c r="CK773" s="95">
        <v>23165.31</v>
      </c>
      <c r="CL773" s="95">
        <v>14028.23</v>
      </c>
      <c r="CM773" s="87" t="s">
        <v>813</v>
      </c>
      <c r="CN773" s="87" t="s">
        <v>814</v>
      </c>
      <c r="CO773" s="87" t="s">
        <v>1461</v>
      </c>
      <c r="CP773" s="87" t="s">
        <v>2267</v>
      </c>
      <c r="CQ773" s="87" t="s">
        <v>1462</v>
      </c>
      <c r="CR773" s="87" t="s">
        <v>2454</v>
      </c>
      <c r="CS773" s="87">
        <v>24</v>
      </c>
      <c r="CT773" s="87" t="s">
        <v>1462</v>
      </c>
      <c r="CY773" s="87">
        <v>373</v>
      </c>
    </row>
    <row r="774" spans="1:103" ht="13.2" customHeight="1" x14ac:dyDescent="0.25">
      <c r="A774" s="93" t="s">
        <v>815</v>
      </c>
      <c r="B774" s="94" t="s">
        <v>816</v>
      </c>
      <c r="C774" s="95">
        <v>14759.32</v>
      </c>
      <c r="D774" s="95">
        <v>35097.800000000003</v>
      </c>
      <c r="E774" s="95">
        <v>7586.06</v>
      </c>
      <c r="F774" s="95">
        <v>0</v>
      </c>
      <c r="G774" s="95">
        <v>1713.96</v>
      </c>
      <c r="H774" s="95">
        <v>0</v>
      </c>
      <c r="I774" s="95">
        <v>4730.46</v>
      </c>
      <c r="J774" s="95">
        <v>9880</v>
      </c>
      <c r="K774" s="95">
        <v>850</v>
      </c>
      <c r="L774" s="95">
        <v>10398.33</v>
      </c>
      <c r="M774" s="95">
        <v>3906.6</v>
      </c>
      <c r="N774" s="95">
        <v>0</v>
      </c>
      <c r="O774" s="95">
        <v>30741.18</v>
      </c>
      <c r="P774" s="95">
        <v>0</v>
      </c>
      <c r="Q774" s="95">
        <v>8891.5300000000007</v>
      </c>
      <c r="R774" s="95">
        <v>0</v>
      </c>
      <c r="S774" s="95">
        <v>3585.3</v>
      </c>
      <c r="T774" s="95">
        <v>6090</v>
      </c>
      <c r="U774" s="95">
        <v>9852.93</v>
      </c>
      <c r="V774" s="95">
        <v>0</v>
      </c>
      <c r="W774" s="95">
        <v>0</v>
      </c>
      <c r="X774" s="95">
        <v>93.63</v>
      </c>
      <c r="Y774" s="95">
        <v>0</v>
      </c>
      <c r="Z774" s="95">
        <v>8124.99</v>
      </c>
      <c r="AA774" s="95">
        <v>14396.46</v>
      </c>
      <c r="AB774" s="95">
        <v>4187.49</v>
      </c>
      <c r="AC774" s="95">
        <v>0</v>
      </c>
      <c r="AD774" s="95">
        <v>22937.5</v>
      </c>
      <c r="AE774" s="95">
        <v>0</v>
      </c>
      <c r="AF774" s="95">
        <v>8945.9500000000007</v>
      </c>
      <c r="AG774" s="95">
        <v>3818.76</v>
      </c>
      <c r="AH774" s="95">
        <v>29986.48</v>
      </c>
      <c r="AI774" s="95">
        <v>0</v>
      </c>
      <c r="AJ774" s="95">
        <v>0</v>
      </c>
      <c r="AK774" s="95">
        <v>35361.14</v>
      </c>
      <c r="AL774" s="95">
        <v>0</v>
      </c>
      <c r="AM774" s="95">
        <v>22122</v>
      </c>
      <c r="AN774" s="95">
        <v>5208.33</v>
      </c>
      <c r="AO774" s="95">
        <v>0</v>
      </c>
      <c r="AP774" s="95">
        <v>0</v>
      </c>
      <c r="AQ774" s="95">
        <v>8775</v>
      </c>
      <c r="AR774" s="95">
        <v>6999.99</v>
      </c>
      <c r="AS774" s="95">
        <v>3422.52</v>
      </c>
      <c r="AT774" s="95">
        <v>12666.6</v>
      </c>
      <c r="AU774" s="95">
        <v>10835.26</v>
      </c>
      <c r="AV774" s="95">
        <v>0</v>
      </c>
      <c r="AW774" s="95">
        <v>8693.75</v>
      </c>
      <c r="AX774" s="95">
        <v>0</v>
      </c>
      <c r="AY774" s="95">
        <v>4936.57</v>
      </c>
      <c r="AZ774" s="95">
        <v>3378.99</v>
      </c>
      <c r="BA774" s="95">
        <v>0</v>
      </c>
      <c r="BB774" s="95">
        <v>22850.01</v>
      </c>
      <c r="BC774" s="95">
        <v>0</v>
      </c>
      <c r="BD774" s="95">
        <v>5643.82</v>
      </c>
      <c r="BE774" s="95">
        <v>2229.2399999999998</v>
      </c>
      <c r="BF774" s="95">
        <v>16127.93</v>
      </c>
      <c r="BG774" s="95">
        <v>2616.54</v>
      </c>
      <c r="BH774" s="95">
        <v>749.91</v>
      </c>
      <c r="BI774" s="95">
        <v>0</v>
      </c>
      <c r="BJ774" s="95">
        <v>600</v>
      </c>
      <c r="BK774" s="95">
        <v>0</v>
      </c>
      <c r="BL774" s="95">
        <v>19863.599999999999</v>
      </c>
      <c r="BM774" s="95">
        <v>4541.49</v>
      </c>
      <c r="BN774" s="95">
        <v>29720.01</v>
      </c>
      <c r="BO774" s="95">
        <v>2775</v>
      </c>
      <c r="BP774" s="95">
        <v>8746</v>
      </c>
      <c r="BQ774" s="95">
        <v>5812.5</v>
      </c>
      <c r="BR774" s="95">
        <v>0</v>
      </c>
      <c r="BS774" s="95">
        <v>0</v>
      </c>
      <c r="BT774" s="95">
        <v>477.6</v>
      </c>
      <c r="BU774" s="95">
        <v>37126.39</v>
      </c>
      <c r="BV774" s="95">
        <v>0</v>
      </c>
      <c r="BW774" s="95">
        <v>2843.76</v>
      </c>
      <c r="BX774" s="95">
        <v>0</v>
      </c>
      <c r="BY774" s="95">
        <v>11450.01</v>
      </c>
      <c r="BZ774" s="95">
        <v>0</v>
      </c>
      <c r="CA774" s="95">
        <v>15757.8</v>
      </c>
      <c r="CB774" s="95">
        <v>0</v>
      </c>
      <c r="CC774" s="95">
        <v>0</v>
      </c>
      <c r="CD774" s="95">
        <v>16158.8</v>
      </c>
      <c r="CE774" s="95">
        <v>0</v>
      </c>
      <c r="CF774" s="95">
        <v>2360</v>
      </c>
      <c r="CG774" s="95">
        <v>4728.96</v>
      </c>
      <c r="CH774" s="95">
        <v>812.49</v>
      </c>
      <c r="CI774" s="95">
        <v>8011.56</v>
      </c>
      <c r="CJ774" s="95">
        <v>0</v>
      </c>
      <c r="CK774" s="95">
        <v>4445.01</v>
      </c>
      <c r="CL774" s="95">
        <v>0</v>
      </c>
      <c r="CM774" s="87" t="s">
        <v>815</v>
      </c>
      <c r="CN774" s="87" t="s">
        <v>816</v>
      </c>
      <c r="CO774" s="87" t="s">
        <v>1461</v>
      </c>
      <c r="CP774" s="87" t="s">
        <v>2267</v>
      </c>
      <c r="CQ774" s="87" t="s">
        <v>1462</v>
      </c>
      <c r="CR774" s="87" t="s">
        <v>2454</v>
      </c>
      <c r="CS774" s="87">
        <v>24</v>
      </c>
      <c r="CT774" s="87" t="s">
        <v>1462</v>
      </c>
      <c r="CY774" s="87">
        <v>374</v>
      </c>
    </row>
    <row r="775" spans="1:103" ht="13.2" customHeight="1" x14ac:dyDescent="0.25">
      <c r="A775" s="93" t="s">
        <v>817</v>
      </c>
      <c r="B775" s="94" t="s">
        <v>818</v>
      </c>
      <c r="C775" s="95">
        <v>1199.77</v>
      </c>
      <c r="D775" s="95">
        <v>780.46</v>
      </c>
      <c r="E775" s="95">
        <v>0</v>
      </c>
      <c r="F775" s="95">
        <v>0</v>
      </c>
      <c r="G775" s="95">
        <v>0</v>
      </c>
      <c r="H775" s="95">
        <v>0</v>
      </c>
      <c r="I775" s="95">
        <v>4449.7</v>
      </c>
      <c r="J775" s="95">
        <v>0</v>
      </c>
      <c r="K775" s="95">
        <v>0</v>
      </c>
      <c r="L775" s="95">
        <v>251.87</v>
      </c>
      <c r="M775" s="95">
        <v>0</v>
      </c>
      <c r="N775" s="95">
        <v>0</v>
      </c>
      <c r="O775" s="95">
        <v>7000.02</v>
      </c>
      <c r="P775" s="95">
        <v>0</v>
      </c>
      <c r="Q775" s="95">
        <v>0</v>
      </c>
      <c r="R775" s="95">
        <v>0</v>
      </c>
      <c r="S775" s="95">
        <v>2500</v>
      </c>
      <c r="T775" s="95">
        <v>3209.01</v>
      </c>
      <c r="U775" s="95">
        <v>0</v>
      </c>
      <c r="V775" s="95">
        <v>0</v>
      </c>
      <c r="W775" s="95">
        <v>0</v>
      </c>
      <c r="X775" s="95">
        <v>0</v>
      </c>
      <c r="Y775" s="95">
        <v>0</v>
      </c>
      <c r="Z775" s="95">
        <v>0</v>
      </c>
      <c r="AA775" s="95">
        <v>0</v>
      </c>
      <c r="AB775" s="95">
        <v>0</v>
      </c>
      <c r="AC775" s="95">
        <v>1325.01</v>
      </c>
      <c r="AD775" s="95">
        <v>13000</v>
      </c>
      <c r="AE775" s="95">
        <v>0</v>
      </c>
      <c r="AF775" s="95">
        <v>40605.18</v>
      </c>
      <c r="AG775" s="95">
        <v>3413.7</v>
      </c>
      <c r="AH775" s="95">
        <v>0</v>
      </c>
      <c r="AI775" s="95">
        <v>0</v>
      </c>
      <c r="AJ775" s="95">
        <v>0</v>
      </c>
      <c r="AK775" s="95">
        <v>31090.5</v>
      </c>
      <c r="AL775" s="95">
        <v>0</v>
      </c>
      <c r="AM775" s="95">
        <v>0</v>
      </c>
      <c r="AN775" s="95">
        <v>0</v>
      </c>
      <c r="AO775" s="95">
        <v>0</v>
      </c>
      <c r="AP775" s="95">
        <v>0</v>
      </c>
      <c r="AQ775" s="95">
        <v>0</v>
      </c>
      <c r="AR775" s="95">
        <v>0</v>
      </c>
      <c r="AS775" s="95">
        <v>0</v>
      </c>
      <c r="AT775" s="95">
        <v>0</v>
      </c>
      <c r="AU775" s="95">
        <v>270</v>
      </c>
      <c r="AV775" s="95">
        <v>0</v>
      </c>
      <c r="AW775" s="95">
        <v>0</v>
      </c>
      <c r="AX775" s="95">
        <v>0</v>
      </c>
      <c r="AY775" s="95">
        <v>0</v>
      </c>
      <c r="AZ775" s="95">
        <v>0</v>
      </c>
      <c r="BA775" s="95">
        <v>0</v>
      </c>
      <c r="BB775" s="95">
        <v>0</v>
      </c>
      <c r="BC775" s="95">
        <v>0</v>
      </c>
      <c r="BD775" s="95">
        <v>0</v>
      </c>
      <c r="BE775" s="95">
        <v>0</v>
      </c>
      <c r="BF775" s="95">
        <v>0</v>
      </c>
      <c r="BG775" s="95">
        <v>31090.37</v>
      </c>
      <c r="BH775" s="95">
        <v>0</v>
      </c>
      <c r="BI775" s="95">
        <v>973.62</v>
      </c>
      <c r="BJ775" s="95">
        <v>4380</v>
      </c>
      <c r="BK775" s="95">
        <v>0</v>
      </c>
      <c r="BL775" s="95">
        <v>0</v>
      </c>
      <c r="BM775" s="95">
        <v>0</v>
      </c>
      <c r="BN775" s="95">
        <v>0</v>
      </c>
      <c r="BO775" s="95">
        <v>0</v>
      </c>
      <c r="BP775" s="95">
        <v>0</v>
      </c>
      <c r="BQ775" s="95">
        <v>0</v>
      </c>
      <c r="BR775" s="95">
        <v>0</v>
      </c>
      <c r="BS775" s="95">
        <v>0</v>
      </c>
      <c r="BT775" s="95">
        <v>18049.98</v>
      </c>
      <c r="BU775" s="95">
        <v>0</v>
      </c>
      <c r="BV775" s="95">
        <v>0</v>
      </c>
      <c r="BW775" s="95">
        <v>46027.85</v>
      </c>
      <c r="BX775" s="95">
        <v>0</v>
      </c>
      <c r="BY775" s="95">
        <v>0</v>
      </c>
      <c r="BZ775" s="95">
        <v>0</v>
      </c>
      <c r="CA775" s="95">
        <v>13500</v>
      </c>
      <c r="CB775" s="95">
        <v>0</v>
      </c>
      <c r="CC775" s="95">
        <v>0</v>
      </c>
      <c r="CD775" s="95">
        <v>0</v>
      </c>
      <c r="CE775" s="95">
        <v>3061.49</v>
      </c>
      <c r="CF775" s="95">
        <v>0</v>
      </c>
      <c r="CG775" s="95">
        <v>1333.26</v>
      </c>
      <c r="CH775" s="95">
        <v>0</v>
      </c>
      <c r="CI775" s="95">
        <v>750</v>
      </c>
      <c r="CJ775" s="95">
        <v>0</v>
      </c>
      <c r="CK775" s="95">
        <v>0</v>
      </c>
      <c r="CL775" s="95">
        <v>0</v>
      </c>
      <c r="CM775" s="87" t="s">
        <v>817</v>
      </c>
      <c r="CN775" s="87" t="s">
        <v>818</v>
      </c>
      <c r="CO775" s="87" t="s">
        <v>1461</v>
      </c>
      <c r="CP775" s="87" t="s">
        <v>2267</v>
      </c>
      <c r="CQ775" s="87" t="s">
        <v>1462</v>
      </c>
      <c r="CR775" s="87" t="s">
        <v>2454</v>
      </c>
      <c r="CS775" s="87">
        <v>24</v>
      </c>
      <c r="CT775" s="87" t="s">
        <v>1462</v>
      </c>
      <c r="CY775" s="87">
        <v>375</v>
      </c>
    </row>
    <row r="776" spans="1:103" ht="13.2" customHeight="1" x14ac:dyDescent="0.25">
      <c r="A776" s="93" t="s">
        <v>819</v>
      </c>
      <c r="B776" s="94" t="s">
        <v>820</v>
      </c>
      <c r="C776" s="95">
        <v>4420808.88</v>
      </c>
      <c r="D776" s="95">
        <v>886613.96</v>
      </c>
      <c r="E776" s="95">
        <v>327635.51</v>
      </c>
      <c r="F776" s="95">
        <v>1092383.8799999999</v>
      </c>
      <c r="G776" s="95">
        <v>460061.76</v>
      </c>
      <c r="H776" s="95">
        <v>594182.01</v>
      </c>
      <c r="I776" s="95">
        <v>539033.4</v>
      </c>
      <c r="J776" s="95">
        <v>1684746.88</v>
      </c>
      <c r="K776" s="95">
        <v>599089.38</v>
      </c>
      <c r="L776" s="95">
        <v>1119555.2</v>
      </c>
      <c r="M776" s="95">
        <v>2424214.0699999998</v>
      </c>
      <c r="N776" s="95">
        <v>408046.13</v>
      </c>
      <c r="O776" s="95">
        <v>5483133.9400000004</v>
      </c>
      <c r="P776" s="95">
        <v>682016.94</v>
      </c>
      <c r="Q776" s="95">
        <v>498247.75</v>
      </c>
      <c r="R776" s="95">
        <v>2361675.29</v>
      </c>
      <c r="S776" s="95">
        <v>519932.48</v>
      </c>
      <c r="T776" s="95">
        <v>784440.98</v>
      </c>
      <c r="U776" s="95">
        <v>292052.17</v>
      </c>
      <c r="V776" s="95">
        <v>401795.16</v>
      </c>
      <c r="W776" s="95">
        <v>10058202.15</v>
      </c>
      <c r="X776" s="95">
        <v>743974.83</v>
      </c>
      <c r="Y776" s="95">
        <v>821417.22</v>
      </c>
      <c r="Z776" s="95">
        <v>937193.07</v>
      </c>
      <c r="AA776" s="95">
        <v>329035.96000000002</v>
      </c>
      <c r="AB776" s="95">
        <v>425986.41</v>
      </c>
      <c r="AC776" s="95">
        <v>538032.51</v>
      </c>
      <c r="AD776" s="95">
        <v>2532360.87</v>
      </c>
      <c r="AE776" s="95">
        <v>465916.24</v>
      </c>
      <c r="AF776" s="95">
        <v>615347.44999999995</v>
      </c>
      <c r="AG776" s="95">
        <v>1146429.45</v>
      </c>
      <c r="AH776" s="95">
        <v>1221462.21</v>
      </c>
      <c r="AI776" s="95">
        <v>505084.68</v>
      </c>
      <c r="AJ776" s="95">
        <v>529759.66</v>
      </c>
      <c r="AK776" s="95">
        <v>17763856.789999999</v>
      </c>
      <c r="AL776" s="95">
        <v>1065867.32</v>
      </c>
      <c r="AM776" s="95">
        <v>435558</v>
      </c>
      <c r="AN776" s="95">
        <v>556449.32999999996</v>
      </c>
      <c r="AO776" s="95">
        <v>1176694.8999999999</v>
      </c>
      <c r="AP776" s="95">
        <v>780584.17</v>
      </c>
      <c r="AQ776" s="95">
        <v>419885.43</v>
      </c>
      <c r="AR776" s="95">
        <v>4770840.49</v>
      </c>
      <c r="AS776" s="95">
        <v>560714.06000000006</v>
      </c>
      <c r="AT776" s="95">
        <v>1289009.44</v>
      </c>
      <c r="AU776" s="95">
        <v>1149543.24</v>
      </c>
      <c r="AV776" s="95">
        <v>544556.49</v>
      </c>
      <c r="AW776" s="95">
        <v>523689.75</v>
      </c>
      <c r="AX776" s="95">
        <v>285772.65000000002</v>
      </c>
      <c r="AY776" s="95">
        <v>643792.56999999995</v>
      </c>
      <c r="AZ776" s="95">
        <v>886885.07</v>
      </c>
      <c r="BA776" s="95">
        <v>3737457.36</v>
      </c>
      <c r="BB776" s="95">
        <v>493736.04</v>
      </c>
      <c r="BC776" s="95">
        <v>9849997.2400000002</v>
      </c>
      <c r="BD776" s="95">
        <v>1542851.32</v>
      </c>
      <c r="BE776" s="95">
        <v>465445.45</v>
      </c>
      <c r="BF776" s="95">
        <v>1721648.79</v>
      </c>
      <c r="BG776" s="95">
        <v>6520014.4299999997</v>
      </c>
      <c r="BH776" s="95">
        <v>261507.51</v>
      </c>
      <c r="BI776" s="95">
        <v>431305.17</v>
      </c>
      <c r="BJ776" s="95">
        <v>356386.58</v>
      </c>
      <c r="BK776" s="95">
        <v>639681.69999999995</v>
      </c>
      <c r="BL776" s="95">
        <v>5311746.3899999997</v>
      </c>
      <c r="BM776" s="95">
        <v>936903.29</v>
      </c>
      <c r="BN776" s="95">
        <v>525870.51</v>
      </c>
      <c r="BO776" s="95">
        <v>1271173.6499999999</v>
      </c>
      <c r="BP776" s="95">
        <v>1094584.73</v>
      </c>
      <c r="BQ776" s="95">
        <v>518294.5</v>
      </c>
      <c r="BR776" s="95">
        <v>9067667.9900000002</v>
      </c>
      <c r="BS776" s="95">
        <v>1061575.07</v>
      </c>
      <c r="BT776" s="95">
        <v>771492.37</v>
      </c>
      <c r="BU776" s="95">
        <v>6166785.5800000001</v>
      </c>
      <c r="BV776" s="95">
        <v>345919.41</v>
      </c>
      <c r="BW776" s="95">
        <v>659461.80000000005</v>
      </c>
      <c r="BX776" s="95">
        <v>3408134.89</v>
      </c>
      <c r="BY776" s="95">
        <v>484097.53</v>
      </c>
      <c r="BZ776" s="95">
        <v>145328.37</v>
      </c>
      <c r="CA776" s="95">
        <v>777240.92</v>
      </c>
      <c r="CB776" s="95">
        <v>1036846.97</v>
      </c>
      <c r="CC776" s="95">
        <v>3181808.05</v>
      </c>
      <c r="CD776" s="95">
        <v>922751.11</v>
      </c>
      <c r="CE776" s="95">
        <v>2966022.26</v>
      </c>
      <c r="CF776" s="95">
        <v>415231</v>
      </c>
      <c r="CG776" s="95">
        <v>510647.59</v>
      </c>
      <c r="CH776" s="95">
        <v>347120.47</v>
      </c>
      <c r="CI776" s="95">
        <v>435670.8</v>
      </c>
      <c r="CJ776" s="95">
        <v>5104573.13</v>
      </c>
      <c r="CK776" s="95">
        <v>865012.42</v>
      </c>
      <c r="CL776" s="95">
        <v>510882.03</v>
      </c>
      <c r="CM776" s="87" t="s">
        <v>819</v>
      </c>
      <c r="CN776" s="87" t="s">
        <v>820</v>
      </c>
      <c r="CO776" s="87" t="s">
        <v>1461</v>
      </c>
      <c r="CP776" s="87" t="s">
        <v>2267</v>
      </c>
      <c r="CQ776" s="87" t="s">
        <v>1462</v>
      </c>
      <c r="CR776" s="87" t="s">
        <v>2454</v>
      </c>
      <c r="CS776" s="87">
        <v>24</v>
      </c>
      <c r="CT776" s="87" t="s">
        <v>1462</v>
      </c>
      <c r="CY776" s="87">
        <v>376</v>
      </c>
    </row>
    <row r="777" spans="1:103" ht="13.2" customHeight="1" x14ac:dyDescent="0.25">
      <c r="A777" s="93" t="s">
        <v>821</v>
      </c>
      <c r="B777" s="94" t="s">
        <v>822</v>
      </c>
      <c r="C777" s="95">
        <v>211545.69</v>
      </c>
      <c r="D777" s="95">
        <v>66516.7</v>
      </c>
      <c r="E777" s="95">
        <v>57274.25</v>
      </c>
      <c r="F777" s="95">
        <v>78299.600000000006</v>
      </c>
      <c r="G777" s="95">
        <v>58306.2</v>
      </c>
      <c r="H777" s="95">
        <v>69540.460000000006</v>
      </c>
      <c r="I777" s="95">
        <v>112911.91</v>
      </c>
      <c r="J777" s="95">
        <v>78380.47</v>
      </c>
      <c r="K777" s="95">
        <v>90899.67</v>
      </c>
      <c r="L777" s="95">
        <v>120714.7</v>
      </c>
      <c r="M777" s="95">
        <v>314618.92</v>
      </c>
      <c r="N777" s="95">
        <v>57662.46</v>
      </c>
      <c r="O777" s="95">
        <v>448238.37</v>
      </c>
      <c r="P777" s="95">
        <v>229762.44</v>
      </c>
      <c r="Q777" s="95">
        <v>79391.67</v>
      </c>
      <c r="R777" s="95">
        <v>90615.29</v>
      </c>
      <c r="S777" s="95">
        <v>123919.45</v>
      </c>
      <c r="T777" s="95">
        <v>243687.8</v>
      </c>
      <c r="U777" s="95">
        <v>172222.64</v>
      </c>
      <c r="V777" s="95">
        <v>45844.67</v>
      </c>
      <c r="W777" s="95">
        <v>512857.87</v>
      </c>
      <c r="X777" s="95">
        <v>59301.29</v>
      </c>
      <c r="Y777" s="95">
        <v>191940.81</v>
      </c>
      <c r="Z777" s="95">
        <v>205710</v>
      </c>
      <c r="AA777" s="95">
        <v>89411.36</v>
      </c>
      <c r="AB777" s="95">
        <v>41148.93</v>
      </c>
      <c r="AC777" s="95">
        <v>82119.839999999997</v>
      </c>
      <c r="AD777" s="95">
        <v>125865</v>
      </c>
      <c r="AE777" s="95">
        <v>76727.850000000006</v>
      </c>
      <c r="AF777" s="95">
        <v>89965.08</v>
      </c>
      <c r="AG777" s="95">
        <v>96641</v>
      </c>
      <c r="AH777" s="95">
        <v>103798.35</v>
      </c>
      <c r="AI777" s="95">
        <v>73900.259999999995</v>
      </c>
      <c r="AJ777" s="95">
        <v>28699.99</v>
      </c>
      <c r="AK777" s="95">
        <v>1378771.15</v>
      </c>
      <c r="AL777" s="95">
        <v>106912.23</v>
      </c>
      <c r="AM777" s="95">
        <v>43915.63</v>
      </c>
      <c r="AN777" s="95">
        <v>58467.51</v>
      </c>
      <c r="AO777" s="95">
        <v>82334.28</v>
      </c>
      <c r="AP777" s="95">
        <v>104923.34</v>
      </c>
      <c r="AQ777" s="95">
        <v>34175.019999999997</v>
      </c>
      <c r="AR777" s="95">
        <v>153660.84</v>
      </c>
      <c r="AS777" s="95">
        <v>-182383.78</v>
      </c>
      <c r="AT777" s="95">
        <v>216821.35</v>
      </c>
      <c r="AU777" s="95">
        <v>119546.58</v>
      </c>
      <c r="AV777" s="95">
        <v>73134.66</v>
      </c>
      <c r="AW777" s="95">
        <v>27129.11</v>
      </c>
      <c r="AX777" s="95">
        <v>72128.11</v>
      </c>
      <c r="AY777" s="95">
        <v>74425.38</v>
      </c>
      <c r="AZ777" s="95">
        <v>98542.5</v>
      </c>
      <c r="BA777" s="95">
        <v>135934.99</v>
      </c>
      <c r="BB777" s="95">
        <v>97679.16</v>
      </c>
      <c r="BC777" s="95">
        <v>662200.32999999996</v>
      </c>
      <c r="BD777" s="95">
        <v>247634.39</v>
      </c>
      <c r="BE777" s="95">
        <v>53776.83</v>
      </c>
      <c r="BF777" s="95">
        <v>103069.3</v>
      </c>
      <c r="BG777" s="95">
        <v>226283.16</v>
      </c>
      <c r="BH777" s="95">
        <v>86498.16</v>
      </c>
      <c r="BI777" s="95">
        <v>42142.43</v>
      </c>
      <c r="BJ777" s="95">
        <v>104619.44</v>
      </c>
      <c r="BK777" s="95">
        <v>119057.21</v>
      </c>
      <c r="BL777" s="95">
        <v>454200.91</v>
      </c>
      <c r="BM777" s="95">
        <v>119368.88</v>
      </c>
      <c r="BN777" s="95">
        <v>287427.78000000003</v>
      </c>
      <c r="BO777" s="95">
        <v>246013.65</v>
      </c>
      <c r="BP777" s="95">
        <v>37888.03</v>
      </c>
      <c r="BQ777" s="95">
        <v>151311.82999999999</v>
      </c>
      <c r="BR777" s="95">
        <v>0</v>
      </c>
      <c r="BS777" s="95">
        <v>143580.54999999999</v>
      </c>
      <c r="BT777" s="95">
        <v>170424.44</v>
      </c>
      <c r="BU777" s="95">
        <v>188600.56</v>
      </c>
      <c r="BV777" s="95">
        <v>20829.18</v>
      </c>
      <c r="BW777" s="95">
        <v>82994.759999999995</v>
      </c>
      <c r="BX777" s="95">
        <v>831307.09</v>
      </c>
      <c r="BY777" s="95">
        <v>70720.94</v>
      </c>
      <c r="BZ777" s="95">
        <v>57312.51</v>
      </c>
      <c r="CA777" s="95">
        <v>130483.32</v>
      </c>
      <c r="CB777" s="95">
        <v>125621.39</v>
      </c>
      <c r="CC777" s="95">
        <v>145224.99</v>
      </c>
      <c r="CD777" s="95">
        <v>87150</v>
      </c>
      <c r="CE777" s="95">
        <v>135966.66</v>
      </c>
      <c r="CF777" s="95">
        <v>56060.11</v>
      </c>
      <c r="CG777" s="95">
        <v>54614.879999999997</v>
      </c>
      <c r="CH777" s="95">
        <v>31018.99</v>
      </c>
      <c r="CI777" s="95">
        <v>76333.320000000007</v>
      </c>
      <c r="CJ777" s="95">
        <v>488372.55</v>
      </c>
      <c r="CK777" s="95">
        <v>73483.320000000007</v>
      </c>
      <c r="CL777" s="95">
        <v>64692.23</v>
      </c>
      <c r="CM777" s="87" t="s">
        <v>821</v>
      </c>
      <c r="CN777" s="87" t="s">
        <v>822</v>
      </c>
      <c r="CO777" s="87" t="s">
        <v>1461</v>
      </c>
      <c r="CP777" s="87" t="s">
        <v>2267</v>
      </c>
      <c r="CQ777" s="87" t="s">
        <v>1462</v>
      </c>
      <c r="CR777" s="87" t="s">
        <v>2454</v>
      </c>
      <c r="CS777" s="87">
        <v>24</v>
      </c>
      <c r="CT777" s="87" t="s">
        <v>1462</v>
      </c>
      <c r="CY777" s="87">
        <v>377</v>
      </c>
    </row>
    <row r="778" spans="1:103" ht="13.2" customHeight="1" x14ac:dyDescent="0.25">
      <c r="A778" s="93" t="s">
        <v>823</v>
      </c>
      <c r="B778" s="94" t="s">
        <v>824</v>
      </c>
      <c r="C778" s="95">
        <v>47964.480000000003</v>
      </c>
      <c r="D778" s="95">
        <v>6776.37</v>
      </c>
      <c r="E778" s="95">
        <v>1510.87</v>
      </c>
      <c r="F778" s="95">
        <v>9357.75</v>
      </c>
      <c r="G778" s="95">
        <v>18692.21</v>
      </c>
      <c r="H778" s="95">
        <v>67967.039999999994</v>
      </c>
      <c r="I778" s="95">
        <v>43774.71</v>
      </c>
      <c r="J778" s="95">
        <v>71025.460000000006</v>
      </c>
      <c r="K778" s="95">
        <v>11344</v>
      </c>
      <c r="L778" s="95">
        <v>29248.19</v>
      </c>
      <c r="M778" s="95">
        <v>95780.74</v>
      </c>
      <c r="N778" s="95">
        <v>6107.49</v>
      </c>
      <c r="O778" s="95">
        <v>43363.07</v>
      </c>
      <c r="P778" s="95">
        <v>14000.01</v>
      </c>
      <c r="Q778" s="95">
        <v>17466.66</v>
      </c>
      <c r="R778" s="95">
        <v>140097.04999999999</v>
      </c>
      <c r="S778" s="95">
        <v>9116.66</v>
      </c>
      <c r="T778" s="95">
        <v>34025.01</v>
      </c>
      <c r="U778" s="95">
        <v>8149.98</v>
      </c>
      <c r="V778" s="95">
        <v>21075</v>
      </c>
      <c r="W778" s="95">
        <v>793827.11</v>
      </c>
      <c r="X778" s="95">
        <v>114923.31</v>
      </c>
      <c r="Y778" s="95">
        <v>57635.69</v>
      </c>
      <c r="Z778" s="95">
        <v>241510.92</v>
      </c>
      <c r="AA778" s="95">
        <v>109003.14</v>
      </c>
      <c r="AB778" s="95">
        <v>23831.31</v>
      </c>
      <c r="AC778" s="95">
        <v>115006.14</v>
      </c>
      <c r="AD778" s="95">
        <v>22137.23</v>
      </c>
      <c r="AE778" s="95">
        <v>6973.52</v>
      </c>
      <c r="AF778" s="95">
        <v>55233.599999999999</v>
      </c>
      <c r="AG778" s="95">
        <v>66541.11</v>
      </c>
      <c r="AH778" s="95">
        <v>100179.72</v>
      </c>
      <c r="AI778" s="95">
        <v>10802.23</v>
      </c>
      <c r="AJ778" s="95">
        <v>24943.32</v>
      </c>
      <c r="AK778" s="95">
        <v>280395.34000000003</v>
      </c>
      <c r="AL778" s="95">
        <v>66283.83</v>
      </c>
      <c r="AM778" s="95">
        <v>2583.33</v>
      </c>
      <c r="AN778" s="95">
        <v>20700</v>
      </c>
      <c r="AO778" s="95">
        <v>36982.160000000003</v>
      </c>
      <c r="AP778" s="95">
        <v>26020.55</v>
      </c>
      <c r="AQ778" s="95">
        <v>29549.200000000001</v>
      </c>
      <c r="AR778" s="95">
        <v>79305.09</v>
      </c>
      <c r="AS778" s="95">
        <v>0</v>
      </c>
      <c r="AT778" s="95">
        <v>44905.64</v>
      </c>
      <c r="AU778" s="95">
        <v>35000</v>
      </c>
      <c r="AV778" s="95">
        <v>41639.769999999997</v>
      </c>
      <c r="AW778" s="95">
        <v>69585.16</v>
      </c>
      <c r="AX778" s="95">
        <v>39140.82</v>
      </c>
      <c r="AY778" s="95">
        <v>21759.15</v>
      </c>
      <c r="AZ778" s="95">
        <v>44372.31</v>
      </c>
      <c r="BA778" s="95">
        <v>44909.86</v>
      </c>
      <c r="BB778" s="95">
        <v>8149.17</v>
      </c>
      <c r="BC778" s="95">
        <v>61369.55</v>
      </c>
      <c r="BD778" s="95">
        <v>61127.61</v>
      </c>
      <c r="BE778" s="95">
        <v>1835.75</v>
      </c>
      <c r="BF778" s="95">
        <v>10029.18</v>
      </c>
      <c r="BG778" s="95">
        <v>302106.09000000003</v>
      </c>
      <c r="BH778" s="95">
        <v>15882.75</v>
      </c>
      <c r="BI778" s="95">
        <v>41082.870000000003</v>
      </c>
      <c r="BJ778" s="95">
        <v>29759.45</v>
      </c>
      <c r="BK778" s="95">
        <v>146901.62</v>
      </c>
      <c r="BL778" s="95">
        <v>73737.17</v>
      </c>
      <c r="BM778" s="95">
        <v>16172.23</v>
      </c>
      <c r="BN778" s="95">
        <v>50316.66</v>
      </c>
      <c r="BO778" s="95">
        <v>46774.98</v>
      </c>
      <c r="BP778" s="95">
        <v>44833.32</v>
      </c>
      <c r="BQ778" s="95">
        <v>49367.51</v>
      </c>
      <c r="BR778" s="95">
        <v>0</v>
      </c>
      <c r="BS778" s="95">
        <v>16932.93</v>
      </c>
      <c r="BT778" s="95">
        <v>11082.51</v>
      </c>
      <c r="BU778" s="95">
        <v>83305.929999999993</v>
      </c>
      <c r="BV778" s="95">
        <v>4245</v>
      </c>
      <c r="BW778" s="95">
        <v>45406.68</v>
      </c>
      <c r="BX778" s="95">
        <v>165649.78</v>
      </c>
      <c r="BY778" s="95">
        <v>6151.35</v>
      </c>
      <c r="BZ778" s="95">
        <v>17247</v>
      </c>
      <c r="CA778" s="95">
        <v>20428.169999999998</v>
      </c>
      <c r="CB778" s="95">
        <v>77666.67</v>
      </c>
      <c r="CC778" s="95">
        <v>16291.68</v>
      </c>
      <c r="CD778" s="95">
        <v>106265.82</v>
      </c>
      <c r="CE778" s="95">
        <v>115396.31</v>
      </c>
      <c r="CF778" s="95">
        <v>8710.59</v>
      </c>
      <c r="CG778" s="95">
        <v>6485.84</v>
      </c>
      <c r="CH778" s="95">
        <v>52124.99</v>
      </c>
      <c r="CI778" s="95">
        <v>36222.21</v>
      </c>
      <c r="CJ778" s="95">
        <v>70575.09</v>
      </c>
      <c r="CK778" s="95">
        <v>52605.51</v>
      </c>
      <c r="CL778" s="95">
        <v>11900.01</v>
      </c>
      <c r="CM778" s="87" t="s">
        <v>823</v>
      </c>
      <c r="CN778" s="87" t="s">
        <v>824</v>
      </c>
      <c r="CO778" s="87" t="s">
        <v>1461</v>
      </c>
      <c r="CP778" s="87" t="s">
        <v>2267</v>
      </c>
      <c r="CQ778" s="87" t="s">
        <v>1462</v>
      </c>
      <c r="CR778" s="87" t="s">
        <v>2454</v>
      </c>
      <c r="CS778" s="87">
        <v>24</v>
      </c>
      <c r="CT778" s="87" t="s">
        <v>1463</v>
      </c>
      <c r="CY778" s="87">
        <v>378</v>
      </c>
    </row>
    <row r="779" spans="1:103" ht="13.2" customHeight="1" x14ac:dyDescent="0.25">
      <c r="A779" s="93" t="s">
        <v>825</v>
      </c>
      <c r="B779" s="94" t="s">
        <v>826</v>
      </c>
      <c r="C779" s="95">
        <v>0</v>
      </c>
      <c r="D779" s="95">
        <v>0</v>
      </c>
      <c r="E779" s="95">
        <v>10882.38</v>
      </c>
      <c r="F779" s="95">
        <v>1527.79</v>
      </c>
      <c r="G779" s="95">
        <v>0</v>
      </c>
      <c r="H779" s="95">
        <v>4131.24</v>
      </c>
      <c r="I779" s="95">
        <v>0</v>
      </c>
      <c r="J779" s="95">
        <v>4002.06</v>
      </c>
      <c r="K779" s="95">
        <v>0</v>
      </c>
      <c r="L779" s="95">
        <v>806.08</v>
      </c>
      <c r="M779" s="95">
        <v>2216.81</v>
      </c>
      <c r="N779" s="95">
        <v>0</v>
      </c>
      <c r="O779" s="95">
        <v>999.99</v>
      </c>
      <c r="P779" s="95">
        <v>0</v>
      </c>
      <c r="Q779" s="95">
        <v>6735.72</v>
      </c>
      <c r="R779" s="95">
        <v>0</v>
      </c>
      <c r="S779" s="95">
        <v>0</v>
      </c>
      <c r="T779" s="95">
        <v>7388.61</v>
      </c>
      <c r="U779" s="95">
        <v>0</v>
      </c>
      <c r="V779" s="95">
        <v>0</v>
      </c>
      <c r="W779" s="95">
        <v>22541.759999999998</v>
      </c>
      <c r="X779" s="95">
        <v>0</v>
      </c>
      <c r="Y779" s="95">
        <v>0</v>
      </c>
      <c r="Z779" s="95">
        <v>1548.81</v>
      </c>
      <c r="AA779" s="95">
        <v>0</v>
      </c>
      <c r="AB779" s="95">
        <v>0</v>
      </c>
      <c r="AC779" s="95">
        <v>0</v>
      </c>
      <c r="AD779" s="95">
        <v>21555</v>
      </c>
      <c r="AE779" s="95">
        <v>0</v>
      </c>
      <c r="AF779" s="95">
        <v>25213.040000000001</v>
      </c>
      <c r="AG779" s="95">
        <v>0</v>
      </c>
      <c r="AH779" s="95">
        <v>6549.48</v>
      </c>
      <c r="AI779" s="95">
        <v>0</v>
      </c>
      <c r="AJ779" s="95">
        <v>0</v>
      </c>
      <c r="AK779" s="95">
        <v>630.20000000000005</v>
      </c>
      <c r="AL779" s="95">
        <v>0</v>
      </c>
      <c r="AM779" s="95">
        <v>2666.64</v>
      </c>
      <c r="AN779" s="95">
        <v>53619.57</v>
      </c>
      <c r="AO779" s="95">
        <v>0</v>
      </c>
      <c r="AP779" s="95">
        <v>0</v>
      </c>
      <c r="AQ779" s="95">
        <v>0</v>
      </c>
      <c r="AR779" s="95">
        <v>25312.5</v>
      </c>
      <c r="AS779" s="95">
        <v>0</v>
      </c>
      <c r="AT779" s="95">
        <v>13505.31</v>
      </c>
      <c r="AU779" s="95">
        <v>0</v>
      </c>
      <c r="AV779" s="95">
        <v>10799.16</v>
      </c>
      <c r="AW779" s="95">
        <v>0</v>
      </c>
      <c r="AX779" s="95">
        <v>0</v>
      </c>
      <c r="AY779" s="95">
        <v>0</v>
      </c>
      <c r="AZ779" s="95">
        <v>0</v>
      </c>
      <c r="BA779" s="95">
        <v>39218.49</v>
      </c>
      <c r="BB779" s="95">
        <v>3022.74</v>
      </c>
      <c r="BC779" s="95">
        <v>13632.48</v>
      </c>
      <c r="BD779" s="95">
        <v>0</v>
      </c>
      <c r="BE779" s="95">
        <v>0</v>
      </c>
      <c r="BF779" s="95">
        <v>0</v>
      </c>
      <c r="BG779" s="95">
        <v>41199.93</v>
      </c>
      <c r="BH779" s="95">
        <v>0</v>
      </c>
      <c r="BI779" s="95">
        <v>0</v>
      </c>
      <c r="BJ779" s="95">
        <v>4500</v>
      </c>
      <c r="BK779" s="95">
        <v>0</v>
      </c>
      <c r="BL779" s="95">
        <v>22710.53</v>
      </c>
      <c r="BM779" s="95">
        <v>0</v>
      </c>
      <c r="BN779" s="95">
        <v>0</v>
      </c>
      <c r="BO779" s="95">
        <v>0</v>
      </c>
      <c r="BP779" s="95">
        <v>0</v>
      </c>
      <c r="BQ779" s="95">
        <v>2939.17</v>
      </c>
      <c r="BR779" s="95">
        <v>0</v>
      </c>
      <c r="BS779" s="95">
        <v>36215.43</v>
      </c>
      <c r="BT779" s="95">
        <v>1366.68</v>
      </c>
      <c r="BU779" s="95">
        <v>16925.009999999998</v>
      </c>
      <c r="BV779" s="95">
        <v>84997.26</v>
      </c>
      <c r="BW779" s="95">
        <v>6783.33</v>
      </c>
      <c r="BX779" s="95">
        <v>0</v>
      </c>
      <c r="BY779" s="95">
        <v>4223.49</v>
      </c>
      <c r="BZ779" s="95">
        <v>5970</v>
      </c>
      <c r="CA779" s="95">
        <v>13175.49</v>
      </c>
      <c r="CB779" s="95">
        <v>15315</v>
      </c>
      <c r="CC779" s="95">
        <v>1066.68</v>
      </c>
      <c r="CD779" s="95">
        <v>8948.99</v>
      </c>
      <c r="CE779" s="95">
        <v>13532.58</v>
      </c>
      <c r="CF779" s="95">
        <v>2106</v>
      </c>
      <c r="CG779" s="95">
        <v>0</v>
      </c>
      <c r="CH779" s="95">
        <v>0</v>
      </c>
      <c r="CI779" s="95">
        <v>4850.01</v>
      </c>
      <c r="CJ779" s="95">
        <v>98262.21</v>
      </c>
      <c r="CK779" s="95">
        <v>3898.95</v>
      </c>
      <c r="CL779" s="95">
        <v>1850.01</v>
      </c>
      <c r="CM779" s="87" t="s">
        <v>825</v>
      </c>
      <c r="CN779" s="87" t="s">
        <v>826</v>
      </c>
      <c r="CO779" s="87" t="s">
        <v>1461</v>
      </c>
      <c r="CP779" s="87" t="s">
        <v>2267</v>
      </c>
      <c r="CQ779" s="87" t="s">
        <v>1462</v>
      </c>
      <c r="CR779" s="87" t="s">
        <v>2454</v>
      </c>
      <c r="CS779" s="87">
        <v>24</v>
      </c>
      <c r="CT779" s="87" t="s">
        <v>1463</v>
      </c>
      <c r="CY779" s="87">
        <v>379</v>
      </c>
    </row>
    <row r="780" spans="1:103" ht="13.2" customHeight="1" x14ac:dyDescent="0.25">
      <c r="A780" s="93" t="s">
        <v>827</v>
      </c>
      <c r="B780" s="94" t="s">
        <v>828</v>
      </c>
      <c r="C780" s="95">
        <v>24144.07</v>
      </c>
      <c r="D780" s="95">
        <v>0</v>
      </c>
      <c r="E780" s="95">
        <v>0</v>
      </c>
      <c r="F780" s="95">
        <v>0</v>
      </c>
      <c r="G780" s="95">
        <v>0</v>
      </c>
      <c r="H780" s="95">
        <v>0</v>
      </c>
      <c r="I780" s="95">
        <v>0</v>
      </c>
      <c r="J780" s="95">
        <v>1050.1500000000001</v>
      </c>
      <c r="K780" s="95">
        <v>22916.66</v>
      </c>
      <c r="L780" s="95">
        <v>0</v>
      </c>
      <c r="M780" s="95">
        <v>53718.39</v>
      </c>
      <c r="N780" s="95">
        <v>0</v>
      </c>
      <c r="O780" s="95">
        <v>0</v>
      </c>
      <c r="P780" s="95">
        <v>0</v>
      </c>
      <c r="Q780" s="95">
        <v>888.88</v>
      </c>
      <c r="R780" s="95">
        <v>0</v>
      </c>
      <c r="S780" s="95">
        <v>0</v>
      </c>
      <c r="T780" s="95">
        <v>0</v>
      </c>
      <c r="U780" s="95">
        <v>0</v>
      </c>
      <c r="V780" s="95">
        <v>0</v>
      </c>
      <c r="W780" s="95">
        <v>6011.79</v>
      </c>
      <c r="X780" s="95">
        <v>0</v>
      </c>
      <c r="Y780" s="95">
        <v>5041.1000000000004</v>
      </c>
      <c r="Z780" s="95">
        <v>41499.99</v>
      </c>
      <c r="AA780" s="95">
        <v>14916.66</v>
      </c>
      <c r="AB780" s="95">
        <v>0</v>
      </c>
      <c r="AC780" s="95">
        <v>0</v>
      </c>
      <c r="AD780" s="95">
        <v>32099</v>
      </c>
      <c r="AE780" s="95">
        <v>49906.85</v>
      </c>
      <c r="AF780" s="95">
        <v>0</v>
      </c>
      <c r="AG780" s="95">
        <v>18729.18</v>
      </c>
      <c r="AH780" s="95">
        <v>0</v>
      </c>
      <c r="AI780" s="95">
        <v>13224.47</v>
      </c>
      <c r="AJ780" s="95">
        <v>0</v>
      </c>
      <c r="AK780" s="95">
        <v>939463.52</v>
      </c>
      <c r="AL780" s="95">
        <v>0</v>
      </c>
      <c r="AM780" s="95">
        <v>0</v>
      </c>
      <c r="AN780" s="95">
        <v>0</v>
      </c>
      <c r="AO780" s="95">
        <v>0</v>
      </c>
      <c r="AP780" s="95">
        <v>2357.14</v>
      </c>
      <c r="AQ780" s="95">
        <v>0</v>
      </c>
      <c r="AR780" s="95">
        <v>0</v>
      </c>
      <c r="AS780" s="95">
        <v>0</v>
      </c>
      <c r="AT780" s="95">
        <v>0</v>
      </c>
      <c r="AU780" s="95">
        <v>0</v>
      </c>
      <c r="AV780" s="95">
        <v>0</v>
      </c>
      <c r="AW780" s="95">
        <v>0</v>
      </c>
      <c r="AX780" s="95">
        <v>0</v>
      </c>
      <c r="AY780" s="95">
        <v>2080.56</v>
      </c>
      <c r="AZ780" s="95">
        <v>8250</v>
      </c>
      <c r="BA780" s="95">
        <v>0</v>
      </c>
      <c r="BB780" s="95">
        <v>3300</v>
      </c>
      <c r="BC780" s="95">
        <v>0</v>
      </c>
      <c r="BD780" s="95">
        <v>0</v>
      </c>
      <c r="BE780" s="95">
        <v>7499.91</v>
      </c>
      <c r="BF780" s="95">
        <v>0</v>
      </c>
      <c r="BG780" s="95">
        <v>135795.69</v>
      </c>
      <c r="BH780" s="95">
        <v>0</v>
      </c>
      <c r="BI780" s="95">
        <v>0</v>
      </c>
      <c r="BJ780" s="95">
        <v>7500</v>
      </c>
      <c r="BK780" s="95">
        <v>9525</v>
      </c>
      <c r="BL780" s="95">
        <v>0</v>
      </c>
      <c r="BM780" s="95">
        <v>0</v>
      </c>
      <c r="BN780" s="95">
        <v>142833.32999999999</v>
      </c>
      <c r="BO780" s="95">
        <v>0</v>
      </c>
      <c r="BP780" s="95">
        <v>11199.99</v>
      </c>
      <c r="BQ780" s="95">
        <v>0</v>
      </c>
      <c r="BR780" s="95">
        <v>0</v>
      </c>
      <c r="BS780" s="95">
        <v>12500.01</v>
      </c>
      <c r="BT780" s="95">
        <v>0</v>
      </c>
      <c r="BU780" s="95">
        <v>0</v>
      </c>
      <c r="BV780" s="95">
        <v>0</v>
      </c>
      <c r="BW780" s="95">
        <v>0</v>
      </c>
      <c r="BX780" s="95">
        <v>361658.34</v>
      </c>
      <c r="BY780" s="95">
        <v>16500</v>
      </c>
      <c r="BZ780" s="95">
        <v>0</v>
      </c>
      <c r="CA780" s="95">
        <v>2499.9899999999998</v>
      </c>
      <c r="CB780" s="95">
        <v>56116.66</v>
      </c>
      <c r="CC780" s="95">
        <v>0</v>
      </c>
      <c r="CD780" s="95">
        <v>0</v>
      </c>
      <c r="CE780" s="95">
        <v>52626.38</v>
      </c>
      <c r="CF780" s="95">
        <v>0</v>
      </c>
      <c r="CG780" s="95">
        <v>1562.37</v>
      </c>
      <c r="CH780" s="95">
        <v>8250</v>
      </c>
      <c r="CI780" s="95">
        <v>0</v>
      </c>
      <c r="CJ780" s="95">
        <v>232693.74</v>
      </c>
      <c r="CK780" s="95">
        <v>33808.32</v>
      </c>
      <c r="CL780" s="95">
        <v>151714.29</v>
      </c>
      <c r="CM780" s="87" t="s">
        <v>827</v>
      </c>
      <c r="CN780" s="87" t="s">
        <v>828</v>
      </c>
      <c r="CO780" s="87" t="s">
        <v>1461</v>
      </c>
      <c r="CP780" s="87" t="s">
        <v>2267</v>
      </c>
      <c r="CQ780" s="87" t="s">
        <v>1463</v>
      </c>
      <c r="CR780" s="87" t="s">
        <v>2455</v>
      </c>
      <c r="CS780" s="87">
        <v>24</v>
      </c>
      <c r="CT780" s="87" t="s">
        <v>1460</v>
      </c>
      <c r="CY780" s="87">
        <v>380</v>
      </c>
    </row>
    <row r="781" spans="1:103" ht="13.2" customHeight="1" x14ac:dyDescent="0.25">
      <c r="A781" s="93" t="s">
        <v>829</v>
      </c>
      <c r="B781" s="94" t="s">
        <v>830</v>
      </c>
      <c r="C781" s="95">
        <v>0</v>
      </c>
      <c r="D781" s="95">
        <v>0</v>
      </c>
      <c r="E781" s="95">
        <v>0</v>
      </c>
      <c r="F781" s="95">
        <v>0</v>
      </c>
      <c r="G781" s="95">
        <v>0</v>
      </c>
      <c r="H781" s="95">
        <v>0</v>
      </c>
      <c r="I781" s="95">
        <v>0</v>
      </c>
      <c r="J781" s="95">
        <v>0</v>
      </c>
      <c r="K781" s="95">
        <v>0</v>
      </c>
      <c r="L781" s="95">
        <v>0</v>
      </c>
      <c r="M781" s="95">
        <v>0</v>
      </c>
      <c r="N781" s="95">
        <v>100821.84</v>
      </c>
      <c r="O781" s="95">
        <v>0</v>
      </c>
      <c r="P781" s="95">
        <v>0</v>
      </c>
      <c r="Q781" s="95">
        <v>0</v>
      </c>
      <c r="R781" s="95">
        <v>0</v>
      </c>
      <c r="S781" s="95">
        <v>0</v>
      </c>
      <c r="T781" s="95">
        <v>0</v>
      </c>
      <c r="U781" s="95">
        <v>0</v>
      </c>
      <c r="V781" s="95">
        <v>0</v>
      </c>
      <c r="W781" s="95">
        <v>0</v>
      </c>
      <c r="X781" s="95">
        <v>0</v>
      </c>
      <c r="Y781" s="95">
        <v>0</v>
      </c>
      <c r="Z781" s="95">
        <v>0</v>
      </c>
      <c r="AA781" s="95">
        <v>0</v>
      </c>
      <c r="AB781" s="95">
        <v>0</v>
      </c>
      <c r="AC781" s="95">
        <v>0</v>
      </c>
      <c r="AD781" s="95">
        <v>0</v>
      </c>
      <c r="AE781" s="95">
        <v>0</v>
      </c>
      <c r="AF781" s="95">
        <v>0</v>
      </c>
      <c r="AG781" s="95">
        <v>0</v>
      </c>
      <c r="AH781" s="95">
        <v>0</v>
      </c>
      <c r="AI781" s="95">
        <v>0</v>
      </c>
      <c r="AJ781" s="95">
        <v>0</v>
      </c>
      <c r="AK781" s="95">
        <v>0</v>
      </c>
      <c r="AL781" s="95">
        <v>0</v>
      </c>
      <c r="AM781" s="95">
        <v>0</v>
      </c>
      <c r="AN781" s="95">
        <v>0</v>
      </c>
      <c r="AO781" s="95">
        <v>0</v>
      </c>
      <c r="AP781" s="95">
        <v>0</v>
      </c>
      <c r="AQ781" s="95">
        <v>0</v>
      </c>
      <c r="AR781" s="95">
        <v>0</v>
      </c>
      <c r="AS781" s="95">
        <v>0</v>
      </c>
      <c r="AT781" s="95">
        <v>0</v>
      </c>
      <c r="AU781" s="95">
        <v>0</v>
      </c>
      <c r="AV781" s="95">
        <v>0</v>
      </c>
      <c r="AW781" s="95">
        <v>0</v>
      </c>
      <c r="AX781" s="95">
        <v>0</v>
      </c>
      <c r="AY781" s="95">
        <v>0</v>
      </c>
      <c r="AZ781" s="95">
        <v>0</v>
      </c>
      <c r="BA781" s="95">
        <v>0</v>
      </c>
      <c r="BB781" s="95">
        <v>0</v>
      </c>
      <c r="BC781" s="95">
        <v>0</v>
      </c>
      <c r="BD781" s="95">
        <v>0</v>
      </c>
      <c r="BE781" s="95">
        <v>0</v>
      </c>
      <c r="BF781" s="95">
        <v>0</v>
      </c>
      <c r="BG781" s="95">
        <v>0</v>
      </c>
      <c r="BH781" s="95">
        <v>0</v>
      </c>
      <c r="BI781" s="95">
        <v>0</v>
      </c>
      <c r="BJ781" s="95">
        <v>0</v>
      </c>
      <c r="BK781" s="95">
        <v>0</v>
      </c>
      <c r="BL781" s="95">
        <v>0</v>
      </c>
      <c r="BM781" s="95">
        <v>0</v>
      </c>
      <c r="BN781" s="95">
        <v>0</v>
      </c>
      <c r="BO781" s="95">
        <v>0</v>
      </c>
      <c r="BP781" s="95">
        <v>0</v>
      </c>
      <c r="BQ781" s="95">
        <v>0</v>
      </c>
      <c r="BR781" s="95">
        <v>0</v>
      </c>
      <c r="BS781" s="95">
        <v>0</v>
      </c>
      <c r="BT781" s="95">
        <v>0</v>
      </c>
      <c r="BU781" s="95">
        <v>0</v>
      </c>
      <c r="BV781" s="95">
        <v>0</v>
      </c>
      <c r="BW781" s="95">
        <v>0</v>
      </c>
      <c r="BX781" s="95">
        <v>0</v>
      </c>
      <c r="BY781" s="95">
        <v>0</v>
      </c>
      <c r="BZ781" s="95">
        <v>0</v>
      </c>
      <c r="CA781" s="95">
        <v>0</v>
      </c>
      <c r="CB781" s="95">
        <v>0</v>
      </c>
      <c r="CC781" s="95">
        <v>0</v>
      </c>
      <c r="CD781" s="95">
        <v>0</v>
      </c>
      <c r="CE781" s="95">
        <v>0</v>
      </c>
      <c r="CF781" s="95">
        <v>0</v>
      </c>
      <c r="CG781" s="95">
        <v>0</v>
      </c>
      <c r="CH781" s="95">
        <v>0</v>
      </c>
      <c r="CI781" s="95">
        <v>0</v>
      </c>
      <c r="CJ781" s="95">
        <v>0</v>
      </c>
      <c r="CK781" s="95">
        <v>0</v>
      </c>
      <c r="CL781" s="95">
        <v>0</v>
      </c>
      <c r="CM781" s="87" t="s">
        <v>829</v>
      </c>
      <c r="CN781" s="87" t="s">
        <v>830</v>
      </c>
      <c r="CO781" s="87" t="s">
        <v>1461</v>
      </c>
      <c r="CP781" s="87" t="s">
        <v>2267</v>
      </c>
      <c r="CQ781" s="87" t="s">
        <v>1463</v>
      </c>
      <c r="CR781" s="87" t="s">
        <v>2455</v>
      </c>
      <c r="CS781" s="87">
        <v>24</v>
      </c>
      <c r="CT781" s="87" t="s">
        <v>1460</v>
      </c>
      <c r="CY781" s="87">
        <v>381</v>
      </c>
    </row>
    <row r="782" spans="1:103" ht="13.2" customHeight="1" x14ac:dyDescent="0.25">
      <c r="A782" s="93" t="s">
        <v>1175</v>
      </c>
      <c r="B782" s="94" t="s">
        <v>1176</v>
      </c>
      <c r="C782" s="95">
        <v>0</v>
      </c>
      <c r="D782" s="95">
        <v>0</v>
      </c>
      <c r="E782" s="95">
        <v>0</v>
      </c>
      <c r="F782" s="95">
        <v>0</v>
      </c>
      <c r="G782" s="95">
        <v>0</v>
      </c>
      <c r="H782" s="95">
        <v>0</v>
      </c>
      <c r="I782" s="95">
        <v>0</v>
      </c>
      <c r="J782" s="95">
        <v>0</v>
      </c>
      <c r="K782" s="95">
        <v>0</v>
      </c>
      <c r="L782" s="95">
        <v>0</v>
      </c>
      <c r="M782" s="95">
        <v>0</v>
      </c>
      <c r="N782" s="95">
        <v>0</v>
      </c>
      <c r="O782" s="95">
        <v>0</v>
      </c>
      <c r="P782" s="95">
        <v>0</v>
      </c>
      <c r="Q782" s="95">
        <v>0</v>
      </c>
      <c r="R782" s="95">
        <v>0</v>
      </c>
      <c r="S782" s="95">
        <v>0</v>
      </c>
      <c r="T782" s="95">
        <v>0</v>
      </c>
      <c r="U782" s="95">
        <v>0</v>
      </c>
      <c r="V782" s="95">
        <v>0</v>
      </c>
      <c r="W782" s="95">
        <v>0</v>
      </c>
      <c r="X782" s="95">
        <v>0</v>
      </c>
      <c r="Y782" s="95">
        <v>0</v>
      </c>
      <c r="Z782" s="95">
        <v>0</v>
      </c>
      <c r="AA782" s="95">
        <v>0</v>
      </c>
      <c r="AB782" s="95">
        <v>0</v>
      </c>
      <c r="AC782" s="95">
        <v>0</v>
      </c>
      <c r="AD782" s="95">
        <v>0</v>
      </c>
      <c r="AE782" s="95">
        <v>0</v>
      </c>
      <c r="AF782" s="95">
        <v>0</v>
      </c>
      <c r="AG782" s="95">
        <v>0</v>
      </c>
      <c r="AH782" s="95">
        <v>0</v>
      </c>
      <c r="AI782" s="95">
        <v>0</v>
      </c>
      <c r="AJ782" s="95">
        <v>0</v>
      </c>
      <c r="AK782" s="95">
        <v>0</v>
      </c>
      <c r="AL782" s="95">
        <v>0</v>
      </c>
      <c r="AM782" s="95">
        <v>0</v>
      </c>
      <c r="AN782" s="95">
        <v>0</v>
      </c>
      <c r="AO782" s="95">
        <v>0</v>
      </c>
      <c r="AP782" s="95">
        <v>0</v>
      </c>
      <c r="AQ782" s="95">
        <v>0</v>
      </c>
      <c r="AR782" s="95">
        <v>82824.36</v>
      </c>
      <c r="AS782" s="95">
        <v>0</v>
      </c>
      <c r="AT782" s="95">
        <v>0</v>
      </c>
      <c r="AU782" s="95">
        <v>0</v>
      </c>
      <c r="AV782" s="95">
        <v>0</v>
      </c>
      <c r="AW782" s="95">
        <v>0</v>
      </c>
      <c r="AX782" s="95">
        <v>0</v>
      </c>
      <c r="AY782" s="95">
        <v>0</v>
      </c>
      <c r="AZ782" s="95">
        <v>0</v>
      </c>
      <c r="BA782" s="95">
        <v>0</v>
      </c>
      <c r="BB782" s="95">
        <v>0</v>
      </c>
      <c r="BC782" s="95">
        <v>0</v>
      </c>
      <c r="BD782" s="95">
        <v>0</v>
      </c>
      <c r="BE782" s="95">
        <v>0</v>
      </c>
      <c r="BF782" s="95">
        <v>0</v>
      </c>
      <c r="BG782" s="95">
        <v>0</v>
      </c>
      <c r="BH782" s="95">
        <v>0</v>
      </c>
      <c r="BI782" s="95">
        <v>0</v>
      </c>
      <c r="BJ782" s="95">
        <v>0</v>
      </c>
      <c r="BK782" s="95">
        <v>0</v>
      </c>
      <c r="BL782" s="95">
        <v>0</v>
      </c>
      <c r="BM782" s="95">
        <v>0</v>
      </c>
      <c r="BN782" s="95">
        <v>0</v>
      </c>
      <c r="BO782" s="95">
        <v>0</v>
      </c>
      <c r="BP782" s="95">
        <v>0</v>
      </c>
      <c r="BQ782" s="95">
        <v>0</v>
      </c>
      <c r="BR782" s="95">
        <v>0</v>
      </c>
      <c r="BS782" s="95">
        <v>0</v>
      </c>
      <c r="BT782" s="95">
        <v>0</v>
      </c>
      <c r="BU782" s="95">
        <v>0</v>
      </c>
      <c r="BV782" s="95">
        <v>0</v>
      </c>
      <c r="BW782" s="95">
        <v>0</v>
      </c>
      <c r="BX782" s="95">
        <v>0</v>
      </c>
      <c r="BY782" s="95">
        <v>0</v>
      </c>
      <c r="BZ782" s="95">
        <v>0</v>
      </c>
      <c r="CA782" s="95">
        <v>0</v>
      </c>
      <c r="CB782" s="95">
        <v>0</v>
      </c>
      <c r="CC782" s="95">
        <v>0</v>
      </c>
      <c r="CD782" s="95">
        <v>0</v>
      </c>
      <c r="CE782" s="95">
        <v>0</v>
      </c>
      <c r="CF782" s="95">
        <v>0</v>
      </c>
      <c r="CG782" s="95">
        <v>0</v>
      </c>
      <c r="CH782" s="95">
        <v>0</v>
      </c>
      <c r="CI782" s="95">
        <v>0</v>
      </c>
      <c r="CJ782" s="95">
        <v>0</v>
      </c>
      <c r="CK782" s="95">
        <v>0</v>
      </c>
      <c r="CL782" s="95">
        <v>0</v>
      </c>
      <c r="CM782" s="87" t="s">
        <v>1175</v>
      </c>
      <c r="CN782" s="87" t="s">
        <v>1176</v>
      </c>
      <c r="CO782" s="87" t="s">
        <v>1461</v>
      </c>
      <c r="CP782" s="87" t="s">
        <v>2267</v>
      </c>
      <c r="CQ782" s="87" t="s">
        <v>1460</v>
      </c>
      <c r="CR782" s="87" t="s">
        <v>2433</v>
      </c>
      <c r="CS782" s="87">
        <v>19</v>
      </c>
      <c r="CT782" s="87" t="s">
        <v>1426</v>
      </c>
      <c r="CY782" s="87">
        <v>382</v>
      </c>
    </row>
    <row r="783" spans="1:103" ht="13.2" customHeight="1" x14ac:dyDescent="0.25">
      <c r="A783" s="93" t="s">
        <v>1177</v>
      </c>
      <c r="B783" s="94" t="s">
        <v>1178</v>
      </c>
      <c r="C783" s="95">
        <v>0</v>
      </c>
      <c r="D783" s="95">
        <v>0</v>
      </c>
      <c r="E783" s="95">
        <v>0</v>
      </c>
      <c r="F783" s="95">
        <v>0</v>
      </c>
      <c r="G783" s="95">
        <v>0</v>
      </c>
      <c r="H783" s="95">
        <v>0</v>
      </c>
      <c r="I783" s="95">
        <v>0</v>
      </c>
      <c r="J783" s="95">
        <v>0</v>
      </c>
      <c r="K783" s="95">
        <v>0</v>
      </c>
      <c r="L783" s="95">
        <v>0</v>
      </c>
      <c r="M783" s="95">
        <v>0</v>
      </c>
      <c r="N783" s="95">
        <v>0</v>
      </c>
      <c r="O783" s="95">
        <v>0</v>
      </c>
      <c r="P783" s="95">
        <v>0</v>
      </c>
      <c r="Q783" s="95">
        <v>0</v>
      </c>
      <c r="R783" s="95">
        <v>0</v>
      </c>
      <c r="S783" s="95">
        <v>0</v>
      </c>
      <c r="T783" s="95">
        <v>0</v>
      </c>
      <c r="U783" s="95">
        <v>0</v>
      </c>
      <c r="V783" s="95">
        <v>0</v>
      </c>
      <c r="W783" s="95">
        <v>0</v>
      </c>
      <c r="X783" s="95">
        <v>0</v>
      </c>
      <c r="Y783" s="95">
        <v>0</v>
      </c>
      <c r="Z783" s="95">
        <v>0</v>
      </c>
      <c r="AA783" s="95">
        <v>0</v>
      </c>
      <c r="AB783" s="95">
        <v>0</v>
      </c>
      <c r="AC783" s="95">
        <v>0</v>
      </c>
      <c r="AD783" s="95">
        <v>0</v>
      </c>
      <c r="AE783" s="95">
        <v>0</v>
      </c>
      <c r="AF783" s="95">
        <v>0</v>
      </c>
      <c r="AG783" s="95">
        <v>0</v>
      </c>
      <c r="AH783" s="95">
        <v>0</v>
      </c>
      <c r="AI783" s="95">
        <v>0</v>
      </c>
      <c r="AJ783" s="95">
        <v>0</v>
      </c>
      <c r="AK783" s="95">
        <v>0</v>
      </c>
      <c r="AL783" s="95">
        <v>0</v>
      </c>
      <c r="AM783" s="95">
        <v>0</v>
      </c>
      <c r="AN783" s="95">
        <v>0</v>
      </c>
      <c r="AO783" s="95">
        <v>0</v>
      </c>
      <c r="AP783" s="95">
        <v>0</v>
      </c>
      <c r="AQ783" s="95">
        <v>0</v>
      </c>
      <c r="AR783" s="95">
        <v>0</v>
      </c>
      <c r="AS783" s="95">
        <v>0</v>
      </c>
      <c r="AT783" s="95">
        <v>0</v>
      </c>
      <c r="AU783" s="95">
        <v>0</v>
      </c>
      <c r="AV783" s="95">
        <v>0</v>
      </c>
      <c r="AW783" s="95">
        <v>0</v>
      </c>
      <c r="AX783" s="95">
        <v>0</v>
      </c>
      <c r="AY783" s="95">
        <v>0</v>
      </c>
      <c r="AZ783" s="95">
        <v>0</v>
      </c>
      <c r="BA783" s="95">
        <v>0</v>
      </c>
      <c r="BB783" s="95">
        <v>0</v>
      </c>
      <c r="BC783" s="95">
        <v>0</v>
      </c>
      <c r="BD783" s="95">
        <v>0</v>
      </c>
      <c r="BE783" s="95">
        <v>0</v>
      </c>
      <c r="BF783" s="95">
        <v>0</v>
      </c>
      <c r="BG783" s="95">
        <v>0</v>
      </c>
      <c r="BH783" s="95">
        <v>0</v>
      </c>
      <c r="BI783" s="95">
        <v>0</v>
      </c>
      <c r="BJ783" s="95">
        <v>0</v>
      </c>
      <c r="BK783" s="95">
        <v>0</v>
      </c>
      <c r="BL783" s="95">
        <v>0</v>
      </c>
      <c r="BM783" s="95">
        <v>0</v>
      </c>
      <c r="BN783" s="95">
        <v>0</v>
      </c>
      <c r="BO783" s="95">
        <v>0</v>
      </c>
      <c r="BP783" s="95">
        <v>0</v>
      </c>
      <c r="BQ783" s="95">
        <v>0</v>
      </c>
      <c r="BR783" s="95">
        <v>0</v>
      </c>
      <c r="BS783" s="95">
        <v>0</v>
      </c>
      <c r="BT783" s="95">
        <v>0</v>
      </c>
      <c r="BU783" s="95">
        <v>0</v>
      </c>
      <c r="BV783" s="95">
        <v>0</v>
      </c>
      <c r="BW783" s="95">
        <v>0</v>
      </c>
      <c r="BX783" s="95">
        <v>0</v>
      </c>
      <c r="BY783" s="95">
        <v>0</v>
      </c>
      <c r="BZ783" s="95">
        <v>0</v>
      </c>
      <c r="CA783" s="95">
        <v>0</v>
      </c>
      <c r="CB783" s="95">
        <v>0</v>
      </c>
      <c r="CC783" s="95">
        <v>0</v>
      </c>
      <c r="CD783" s="95">
        <v>0</v>
      </c>
      <c r="CE783" s="95">
        <v>0</v>
      </c>
      <c r="CF783" s="95">
        <v>0</v>
      </c>
      <c r="CG783" s="95">
        <v>0</v>
      </c>
      <c r="CH783" s="95">
        <v>0</v>
      </c>
      <c r="CI783" s="95">
        <v>0</v>
      </c>
      <c r="CJ783" s="95">
        <v>0</v>
      </c>
      <c r="CK783" s="95">
        <v>0</v>
      </c>
      <c r="CL783" s="95">
        <v>0</v>
      </c>
      <c r="CM783" s="87" t="s">
        <v>1177</v>
      </c>
      <c r="CN783" s="87" t="s">
        <v>1178</v>
      </c>
      <c r="CO783" s="87" t="s">
        <v>1461</v>
      </c>
      <c r="CP783" s="87" t="s">
        <v>2267</v>
      </c>
      <c r="CQ783" s="87" t="s">
        <v>1460</v>
      </c>
      <c r="CR783" s="87" t="s">
        <v>2433</v>
      </c>
      <c r="CS783" s="87">
        <v>24</v>
      </c>
      <c r="CT783" s="87" t="s">
        <v>1460</v>
      </c>
      <c r="CY783" s="87">
        <v>383</v>
      </c>
    </row>
    <row r="784" spans="1:103" ht="13.2" customHeight="1" x14ac:dyDescent="0.25">
      <c r="A784" s="93" t="s">
        <v>2126</v>
      </c>
      <c r="B784" s="94" t="s">
        <v>1372</v>
      </c>
      <c r="C784" s="95">
        <v>0</v>
      </c>
      <c r="D784" s="95">
        <v>0</v>
      </c>
      <c r="E784" s="95">
        <v>0</v>
      </c>
      <c r="F784" s="95">
        <v>507324</v>
      </c>
      <c r="G784" s="95">
        <v>2140875</v>
      </c>
      <c r="H784" s="95">
        <v>0</v>
      </c>
      <c r="I784" s="95">
        <v>0</v>
      </c>
      <c r="J784" s="95">
        <v>2794375</v>
      </c>
      <c r="K784" s="95">
        <v>0</v>
      </c>
      <c r="L784" s="95">
        <v>0</v>
      </c>
      <c r="M784" s="95">
        <v>14102232.51</v>
      </c>
      <c r="N784" s="95">
        <v>0</v>
      </c>
      <c r="O784" s="95">
        <v>2108966</v>
      </c>
      <c r="P784" s="95">
        <v>12659000</v>
      </c>
      <c r="Q784" s="95">
        <v>0</v>
      </c>
      <c r="R784" s="95">
        <v>0</v>
      </c>
      <c r="S784" s="95">
        <v>6292500</v>
      </c>
      <c r="T784" s="95">
        <v>7172000</v>
      </c>
      <c r="U784" s="95">
        <v>8506500</v>
      </c>
      <c r="V784" s="95">
        <v>0</v>
      </c>
      <c r="W784" s="95">
        <v>125564</v>
      </c>
      <c r="X784" s="95">
        <v>0</v>
      </c>
      <c r="Y784" s="95">
        <v>0</v>
      </c>
      <c r="Z784" s="95">
        <v>0</v>
      </c>
      <c r="AA784" s="95">
        <v>0</v>
      </c>
      <c r="AB784" s="95">
        <v>0</v>
      </c>
      <c r="AC784" s="95">
        <v>0</v>
      </c>
      <c r="AD784" s="95">
        <v>0</v>
      </c>
      <c r="AE784" s="95">
        <v>0</v>
      </c>
      <c r="AF784" s="95">
        <v>0</v>
      </c>
      <c r="AG784" s="95">
        <v>5035145</v>
      </c>
      <c r="AH784" s="95">
        <v>0</v>
      </c>
      <c r="AI784" s="95">
        <v>0</v>
      </c>
      <c r="AJ784" s="95">
        <v>843108.54</v>
      </c>
      <c r="AK784" s="95">
        <v>2138642</v>
      </c>
      <c r="AL784" s="95">
        <v>0</v>
      </c>
      <c r="AM784" s="95">
        <v>0</v>
      </c>
      <c r="AN784" s="95">
        <v>0</v>
      </c>
      <c r="AO784" s="95">
        <v>0</v>
      </c>
      <c r="AP784" s="95">
        <v>0</v>
      </c>
      <c r="AQ784" s="95">
        <v>0</v>
      </c>
      <c r="AR784" s="95">
        <v>1550788</v>
      </c>
      <c r="AS784" s="95">
        <v>0</v>
      </c>
      <c r="AT784" s="95">
        <v>0</v>
      </c>
      <c r="AU784" s="95">
        <v>4840</v>
      </c>
      <c r="AV784" s="95">
        <v>0</v>
      </c>
      <c r="AW784" s="95">
        <v>0</v>
      </c>
      <c r="AX784" s="95">
        <v>0</v>
      </c>
      <c r="AY784" s="95">
        <v>0</v>
      </c>
      <c r="AZ784" s="95">
        <v>0</v>
      </c>
      <c r="BA784" s="95">
        <v>0</v>
      </c>
      <c r="BB784" s="95">
        <v>0</v>
      </c>
      <c r="BC784" s="95">
        <v>3160094.25</v>
      </c>
      <c r="BD784" s="95">
        <v>5102000</v>
      </c>
      <c r="BE784" s="95">
        <v>0</v>
      </c>
      <c r="BF784" s="95">
        <v>0</v>
      </c>
      <c r="BG784" s="95">
        <v>141831</v>
      </c>
      <c r="BH784" s="95">
        <v>0</v>
      </c>
      <c r="BI784" s="95">
        <v>0</v>
      </c>
      <c r="BJ784" s="95">
        <v>2576894.5</v>
      </c>
      <c r="BK784" s="95">
        <v>0</v>
      </c>
      <c r="BL784" s="95">
        <v>590638</v>
      </c>
      <c r="BM784" s="95">
        <v>9120</v>
      </c>
      <c r="BN784" s="95">
        <v>712500</v>
      </c>
      <c r="BO784" s="95">
        <v>0</v>
      </c>
      <c r="BP784" s="95">
        <v>6640</v>
      </c>
      <c r="BQ784" s="95">
        <v>0</v>
      </c>
      <c r="BR784" s="95">
        <v>5935255</v>
      </c>
      <c r="BS784" s="95">
        <v>0</v>
      </c>
      <c r="BT784" s="95">
        <v>0</v>
      </c>
      <c r="BU784" s="95">
        <v>1049620</v>
      </c>
      <c r="BV784" s="95">
        <v>0</v>
      </c>
      <c r="BW784" s="95">
        <v>0</v>
      </c>
      <c r="BX784" s="95">
        <v>0</v>
      </c>
      <c r="BY784" s="95">
        <v>0</v>
      </c>
      <c r="BZ784" s="95">
        <v>0</v>
      </c>
      <c r="CA784" s="95">
        <v>0</v>
      </c>
      <c r="CB784" s="95">
        <v>0</v>
      </c>
      <c r="CC784" s="95">
        <v>0</v>
      </c>
      <c r="CD784" s="95">
        <v>0</v>
      </c>
      <c r="CE784" s="95">
        <v>0</v>
      </c>
      <c r="CF784" s="95">
        <v>0</v>
      </c>
      <c r="CG784" s="95">
        <v>0</v>
      </c>
      <c r="CH784" s="95">
        <v>0</v>
      </c>
      <c r="CI784" s="95">
        <v>0</v>
      </c>
      <c r="CJ784" s="95">
        <v>0</v>
      </c>
      <c r="CK784" s="95">
        <v>0</v>
      </c>
      <c r="CL784" s="95">
        <v>0</v>
      </c>
      <c r="CM784" s="87" t="s">
        <v>2126</v>
      </c>
      <c r="CN784" s="87" t="s">
        <v>1372</v>
      </c>
      <c r="CO784" s="87" t="s">
        <v>1433</v>
      </c>
      <c r="CP784" s="87" t="s">
        <v>2258</v>
      </c>
      <c r="CQ784" s="87" t="s">
        <v>1432</v>
      </c>
      <c r="CR784" s="87" t="s">
        <v>2410</v>
      </c>
      <c r="CT784" s="87" t="s">
        <v>1438</v>
      </c>
      <c r="CY784" s="87">
        <v>384</v>
      </c>
    </row>
    <row r="785" spans="1:103" ht="13.2" customHeight="1" x14ac:dyDescent="0.25">
      <c r="A785" s="93" t="s">
        <v>2127</v>
      </c>
      <c r="B785" s="94" t="s">
        <v>831</v>
      </c>
      <c r="C785" s="95">
        <v>0</v>
      </c>
      <c r="D785" s="95">
        <v>0</v>
      </c>
      <c r="E785" s="95">
        <v>0</v>
      </c>
      <c r="F785" s="95">
        <v>0</v>
      </c>
      <c r="G785" s="95">
        <v>0</v>
      </c>
      <c r="H785" s="95">
        <v>0</v>
      </c>
      <c r="I785" s="95">
        <v>0</v>
      </c>
      <c r="J785" s="95">
        <v>0</v>
      </c>
      <c r="K785" s="95">
        <v>0</v>
      </c>
      <c r="L785" s="95">
        <v>0</v>
      </c>
      <c r="M785" s="95">
        <v>0</v>
      </c>
      <c r="N785" s="95">
        <v>0</v>
      </c>
      <c r="O785" s="95">
        <v>0</v>
      </c>
      <c r="P785" s="95">
        <v>0</v>
      </c>
      <c r="Q785" s="95">
        <v>0</v>
      </c>
      <c r="R785" s="95">
        <v>0</v>
      </c>
      <c r="S785" s="95">
        <v>0</v>
      </c>
      <c r="T785" s="95">
        <v>0</v>
      </c>
      <c r="U785" s="95">
        <v>0</v>
      </c>
      <c r="V785" s="95">
        <v>0</v>
      </c>
      <c r="W785" s="95">
        <v>0</v>
      </c>
      <c r="X785" s="95">
        <v>0</v>
      </c>
      <c r="Y785" s="95">
        <v>0</v>
      </c>
      <c r="Z785" s="95">
        <v>0</v>
      </c>
      <c r="AA785" s="95">
        <v>0</v>
      </c>
      <c r="AB785" s="95">
        <v>0</v>
      </c>
      <c r="AC785" s="95">
        <v>0</v>
      </c>
      <c r="AD785" s="95">
        <v>0</v>
      </c>
      <c r="AE785" s="95">
        <v>0</v>
      </c>
      <c r="AF785" s="95">
        <v>0</v>
      </c>
      <c r="AG785" s="95">
        <v>0</v>
      </c>
      <c r="AH785" s="95">
        <v>0</v>
      </c>
      <c r="AI785" s="95">
        <v>0</v>
      </c>
      <c r="AJ785" s="95">
        <v>0</v>
      </c>
      <c r="AK785" s="95">
        <v>0</v>
      </c>
      <c r="AL785" s="95">
        <v>0</v>
      </c>
      <c r="AM785" s="95">
        <v>0</v>
      </c>
      <c r="AN785" s="95">
        <v>0</v>
      </c>
      <c r="AO785" s="95">
        <v>0</v>
      </c>
      <c r="AP785" s="95">
        <v>0</v>
      </c>
      <c r="AQ785" s="95">
        <v>0</v>
      </c>
      <c r="AR785" s="95">
        <v>290662</v>
      </c>
      <c r="AS785" s="95">
        <v>0</v>
      </c>
      <c r="AT785" s="95">
        <v>540000</v>
      </c>
      <c r="AU785" s="95">
        <v>0</v>
      </c>
      <c r="AV785" s="95">
        <v>0</v>
      </c>
      <c r="AW785" s="95">
        <v>77271</v>
      </c>
      <c r="AX785" s="95">
        <v>0</v>
      </c>
      <c r="AY785" s="95">
        <v>0</v>
      </c>
      <c r="AZ785" s="95">
        <v>0</v>
      </c>
      <c r="BA785" s="95">
        <v>0</v>
      </c>
      <c r="BB785" s="95">
        <v>0</v>
      </c>
      <c r="BC785" s="95">
        <v>0</v>
      </c>
      <c r="BD785" s="95">
        <v>0</v>
      </c>
      <c r="BE785" s="95">
        <v>0</v>
      </c>
      <c r="BF785" s="95">
        <v>0</v>
      </c>
      <c r="BG785" s="95">
        <v>773900</v>
      </c>
      <c r="BH785" s="95">
        <v>0</v>
      </c>
      <c r="BI785" s="95">
        <v>0</v>
      </c>
      <c r="BJ785" s="95">
        <v>0</v>
      </c>
      <c r="BK785" s="95">
        <v>0</v>
      </c>
      <c r="BL785" s="95">
        <v>0</v>
      </c>
      <c r="BM785" s="95">
        <v>0</v>
      </c>
      <c r="BN785" s="95">
        <v>0</v>
      </c>
      <c r="BO785" s="95">
        <v>0</v>
      </c>
      <c r="BP785" s="95">
        <v>0</v>
      </c>
      <c r="BQ785" s="95">
        <v>0</v>
      </c>
      <c r="BR785" s="95">
        <v>0</v>
      </c>
      <c r="BS785" s="95">
        <v>0</v>
      </c>
      <c r="BT785" s="95">
        <v>0</v>
      </c>
      <c r="BU785" s="95">
        <v>0</v>
      </c>
      <c r="BV785" s="95">
        <v>0</v>
      </c>
      <c r="BW785" s="95">
        <v>0</v>
      </c>
      <c r="BX785" s="95">
        <v>4000000</v>
      </c>
      <c r="BY785" s="95">
        <v>0</v>
      </c>
      <c r="BZ785" s="95">
        <v>0</v>
      </c>
      <c r="CA785" s="95">
        <v>0</v>
      </c>
      <c r="CB785" s="95">
        <v>0</v>
      </c>
      <c r="CC785" s="95">
        <v>0</v>
      </c>
      <c r="CD785" s="95">
        <v>0</v>
      </c>
      <c r="CE785" s="95">
        <v>0</v>
      </c>
      <c r="CF785" s="95">
        <v>0</v>
      </c>
      <c r="CG785" s="95">
        <v>0</v>
      </c>
      <c r="CH785" s="95">
        <v>0</v>
      </c>
      <c r="CI785" s="95">
        <v>0</v>
      </c>
      <c r="CJ785" s="95">
        <v>0</v>
      </c>
      <c r="CK785" s="95">
        <v>0</v>
      </c>
      <c r="CL785" s="95">
        <v>0</v>
      </c>
      <c r="CM785" s="87" t="s">
        <v>2127</v>
      </c>
      <c r="CN785" s="87" t="s">
        <v>831</v>
      </c>
      <c r="CO785" s="87" t="s">
        <v>1456</v>
      </c>
      <c r="CP785" s="87" t="s">
        <v>2266</v>
      </c>
      <c r="CQ785" s="87" t="s">
        <v>1455</v>
      </c>
      <c r="CR785" s="87" t="s">
        <v>2429</v>
      </c>
      <c r="CS785" s="87">
        <v>164</v>
      </c>
      <c r="CT785" s="87" t="s">
        <v>1465</v>
      </c>
      <c r="CV785" s="87" t="s">
        <v>2198</v>
      </c>
      <c r="CY785" s="87">
        <v>385</v>
      </c>
    </row>
    <row r="786" spans="1:103" ht="13.2" customHeight="1" x14ac:dyDescent="0.25">
      <c r="A786" s="93" t="s">
        <v>2128</v>
      </c>
      <c r="B786" s="94" t="s">
        <v>832</v>
      </c>
      <c r="C786" s="95">
        <v>0</v>
      </c>
      <c r="D786" s="95">
        <v>0</v>
      </c>
      <c r="E786" s="95">
        <v>0</v>
      </c>
      <c r="F786" s="95">
        <v>0</v>
      </c>
      <c r="G786" s="95">
        <v>0</v>
      </c>
      <c r="H786" s="95">
        <v>0</v>
      </c>
      <c r="I786" s="95">
        <v>0</v>
      </c>
      <c r="J786" s="95">
        <v>0</v>
      </c>
      <c r="K786" s="95">
        <v>0</v>
      </c>
      <c r="L786" s="95">
        <v>0</v>
      </c>
      <c r="M786" s="95">
        <v>0</v>
      </c>
      <c r="N786" s="95">
        <v>0</v>
      </c>
      <c r="O786" s="95">
        <v>0</v>
      </c>
      <c r="P786" s="95">
        <v>0</v>
      </c>
      <c r="Q786" s="95">
        <v>0</v>
      </c>
      <c r="R786" s="95">
        <v>0</v>
      </c>
      <c r="S786" s="95">
        <v>0</v>
      </c>
      <c r="T786" s="95">
        <v>0</v>
      </c>
      <c r="U786" s="95">
        <v>0</v>
      </c>
      <c r="V786" s="95">
        <v>0</v>
      </c>
      <c r="W786" s="95">
        <v>0</v>
      </c>
      <c r="X786" s="95">
        <v>0</v>
      </c>
      <c r="Y786" s="95">
        <v>0</v>
      </c>
      <c r="Z786" s="95">
        <v>0</v>
      </c>
      <c r="AA786" s="95">
        <v>0</v>
      </c>
      <c r="AB786" s="95">
        <v>0</v>
      </c>
      <c r="AC786" s="95">
        <v>0</v>
      </c>
      <c r="AD786" s="95">
        <v>0</v>
      </c>
      <c r="AE786" s="95">
        <v>0</v>
      </c>
      <c r="AF786" s="95">
        <v>0</v>
      </c>
      <c r="AG786" s="95">
        <v>0</v>
      </c>
      <c r="AH786" s="95">
        <v>0</v>
      </c>
      <c r="AI786" s="95">
        <v>0</v>
      </c>
      <c r="AJ786" s="95">
        <v>0</v>
      </c>
      <c r="AK786" s="95">
        <v>0</v>
      </c>
      <c r="AL786" s="95">
        <v>0</v>
      </c>
      <c r="AM786" s="95">
        <v>0</v>
      </c>
      <c r="AN786" s="95">
        <v>0</v>
      </c>
      <c r="AO786" s="95">
        <v>0</v>
      </c>
      <c r="AP786" s="95">
        <v>0</v>
      </c>
      <c r="AQ786" s="95">
        <v>0</v>
      </c>
      <c r="AR786" s="95">
        <v>0</v>
      </c>
      <c r="AS786" s="95">
        <v>0</v>
      </c>
      <c r="AT786" s="95">
        <v>0</v>
      </c>
      <c r="AU786" s="95">
        <v>0</v>
      </c>
      <c r="AV786" s="95">
        <v>0</v>
      </c>
      <c r="AW786" s="95">
        <v>0</v>
      </c>
      <c r="AX786" s="95">
        <v>0</v>
      </c>
      <c r="AY786" s="95">
        <v>0</v>
      </c>
      <c r="AZ786" s="95">
        <v>0</v>
      </c>
      <c r="BA786" s="95">
        <v>0</v>
      </c>
      <c r="BB786" s="95">
        <v>0</v>
      </c>
      <c r="BC786" s="95">
        <v>0</v>
      </c>
      <c r="BD786" s="95">
        <v>0</v>
      </c>
      <c r="BE786" s="95">
        <v>0</v>
      </c>
      <c r="BF786" s="95">
        <v>0</v>
      </c>
      <c r="BG786" s="95">
        <v>0</v>
      </c>
      <c r="BH786" s="95">
        <v>0</v>
      </c>
      <c r="BI786" s="95">
        <v>0</v>
      </c>
      <c r="BJ786" s="95">
        <v>0</v>
      </c>
      <c r="BK786" s="95">
        <v>0</v>
      </c>
      <c r="BL786" s="95">
        <v>0</v>
      </c>
      <c r="BM786" s="95">
        <v>0</v>
      </c>
      <c r="BN786" s="95">
        <v>0</v>
      </c>
      <c r="BO786" s="95">
        <v>0</v>
      </c>
      <c r="BP786" s="95">
        <v>0</v>
      </c>
      <c r="BQ786" s="95">
        <v>0</v>
      </c>
      <c r="BR786" s="95">
        <v>0</v>
      </c>
      <c r="BS786" s="95">
        <v>0</v>
      </c>
      <c r="BT786" s="95">
        <v>0</v>
      </c>
      <c r="BU786" s="95">
        <v>0</v>
      </c>
      <c r="BV786" s="95">
        <v>0</v>
      </c>
      <c r="BW786" s="95">
        <v>0</v>
      </c>
      <c r="BX786" s="95">
        <v>0</v>
      </c>
      <c r="BY786" s="95">
        <v>0</v>
      </c>
      <c r="BZ786" s="95">
        <v>0</v>
      </c>
      <c r="CA786" s="95">
        <v>0</v>
      </c>
      <c r="CB786" s="95">
        <v>0</v>
      </c>
      <c r="CC786" s="95">
        <v>0</v>
      </c>
      <c r="CD786" s="95">
        <v>0</v>
      </c>
      <c r="CE786" s="95">
        <v>0</v>
      </c>
      <c r="CF786" s="95">
        <v>0</v>
      </c>
      <c r="CG786" s="95">
        <v>0</v>
      </c>
      <c r="CH786" s="95">
        <v>0</v>
      </c>
      <c r="CI786" s="95">
        <v>0</v>
      </c>
      <c r="CJ786" s="95">
        <v>0</v>
      </c>
      <c r="CK786" s="95">
        <v>0</v>
      </c>
      <c r="CL786" s="95">
        <v>0</v>
      </c>
      <c r="CM786" s="87" t="s">
        <v>2128</v>
      </c>
      <c r="CN786" s="87" t="s">
        <v>832</v>
      </c>
      <c r="CO786" s="87" t="s">
        <v>1456</v>
      </c>
      <c r="CP786" s="87" t="s">
        <v>2266</v>
      </c>
      <c r="CQ786" s="87" t="s">
        <v>1455</v>
      </c>
      <c r="CR786" s="87" t="s">
        <v>2429</v>
      </c>
      <c r="CS786" s="87">
        <v>164</v>
      </c>
      <c r="CT786" s="87" t="s">
        <v>1465</v>
      </c>
      <c r="CV786" s="87" t="s">
        <v>2198</v>
      </c>
      <c r="CY786" s="87">
        <v>386</v>
      </c>
    </row>
    <row r="787" spans="1:103" ht="13.2" customHeight="1" x14ac:dyDescent="0.25">
      <c r="A787" s="93" t="s">
        <v>1179</v>
      </c>
      <c r="B787" s="94" t="s">
        <v>1180</v>
      </c>
      <c r="C787" s="95">
        <v>0</v>
      </c>
      <c r="D787" s="95">
        <v>0</v>
      </c>
      <c r="E787" s="95">
        <v>0</v>
      </c>
      <c r="F787" s="95">
        <v>0</v>
      </c>
      <c r="G787" s="95">
        <v>0</v>
      </c>
      <c r="H787" s="95">
        <v>0</v>
      </c>
      <c r="I787" s="95">
        <v>0</v>
      </c>
      <c r="J787" s="95">
        <v>0</v>
      </c>
      <c r="K787" s="95">
        <v>0</v>
      </c>
      <c r="L787" s="95">
        <v>0</v>
      </c>
      <c r="M787" s="95">
        <v>0</v>
      </c>
      <c r="N787" s="95">
        <v>0</v>
      </c>
      <c r="O787" s="95">
        <v>0</v>
      </c>
      <c r="P787" s="95">
        <v>0</v>
      </c>
      <c r="Q787" s="95">
        <v>0</v>
      </c>
      <c r="R787" s="95">
        <v>0</v>
      </c>
      <c r="S787" s="95">
        <v>0</v>
      </c>
      <c r="T787" s="95">
        <v>0</v>
      </c>
      <c r="U787" s="95">
        <v>0</v>
      </c>
      <c r="V787" s="95">
        <v>0</v>
      </c>
      <c r="W787" s="95">
        <v>0</v>
      </c>
      <c r="X787" s="95">
        <v>0</v>
      </c>
      <c r="Y787" s="95">
        <v>0</v>
      </c>
      <c r="Z787" s="95">
        <v>0</v>
      </c>
      <c r="AA787" s="95">
        <v>0</v>
      </c>
      <c r="AB787" s="95">
        <v>0</v>
      </c>
      <c r="AC787" s="95">
        <v>0</v>
      </c>
      <c r="AD787" s="95">
        <v>0</v>
      </c>
      <c r="AE787" s="95">
        <v>0</v>
      </c>
      <c r="AF787" s="95">
        <v>0</v>
      </c>
      <c r="AG787" s="95">
        <v>0</v>
      </c>
      <c r="AH787" s="95">
        <v>0</v>
      </c>
      <c r="AI787" s="95">
        <v>0</v>
      </c>
      <c r="AJ787" s="95">
        <v>0</v>
      </c>
      <c r="AK787" s="95">
        <v>0</v>
      </c>
      <c r="AL787" s="95">
        <v>0</v>
      </c>
      <c r="AM787" s="95">
        <v>0</v>
      </c>
      <c r="AN787" s="95">
        <v>0</v>
      </c>
      <c r="AO787" s="95">
        <v>0</v>
      </c>
      <c r="AP787" s="95">
        <v>0</v>
      </c>
      <c r="AQ787" s="95">
        <v>0</v>
      </c>
      <c r="AR787" s="95">
        <v>0</v>
      </c>
      <c r="AS787" s="95">
        <v>0</v>
      </c>
      <c r="AT787" s="95">
        <v>0</v>
      </c>
      <c r="AU787" s="95">
        <v>0</v>
      </c>
      <c r="AV787" s="95">
        <v>0</v>
      </c>
      <c r="AW787" s="95">
        <v>0</v>
      </c>
      <c r="AX787" s="95">
        <v>0</v>
      </c>
      <c r="AY787" s="95">
        <v>0</v>
      </c>
      <c r="AZ787" s="95">
        <v>0</v>
      </c>
      <c r="BA787" s="95">
        <v>0</v>
      </c>
      <c r="BB787" s="95">
        <v>0</v>
      </c>
      <c r="BC787" s="95">
        <v>0</v>
      </c>
      <c r="BD787" s="95">
        <v>0</v>
      </c>
      <c r="BE787" s="95">
        <v>0</v>
      </c>
      <c r="BF787" s="95">
        <v>0</v>
      </c>
      <c r="BG787" s="95">
        <v>0</v>
      </c>
      <c r="BH787" s="95">
        <v>0</v>
      </c>
      <c r="BI787" s="95">
        <v>0</v>
      </c>
      <c r="BJ787" s="95">
        <v>0</v>
      </c>
      <c r="BK787" s="95">
        <v>0</v>
      </c>
      <c r="BL787" s="95">
        <v>0</v>
      </c>
      <c r="BM787" s="95">
        <v>0</v>
      </c>
      <c r="BN787" s="95">
        <v>0</v>
      </c>
      <c r="BO787" s="95">
        <v>0</v>
      </c>
      <c r="BP787" s="95">
        <v>0</v>
      </c>
      <c r="BQ787" s="95">
        <v>0</v>
      </c>
      <c r="BR787" s="95">
        <v>0</v>
      </c>
      <c r="BS787" s="95">
        <v>0</v>
      </c>
      <c r="BT787" s="95">
        <v>0</v>
      </c>
      <c r="BU787" s="95">
        <v>0</v>
      </c>
      <c r="BV787" s="95">
        <v>0</v>
      </c>
      <c r="BW787" s="95">
        <v>0</v>
      </c>
      <c r="BX787" s="95">
        <v>0</v>
      </c>
      <c r="BY787" s="95">
        <v>0</v>
      </c>
      <c r="BZ787" s="95">
        <v>0</v>
      </c>
      <c r="CA787" s="95">
        <v>0</v>
      </c>
      <c r="CB787" s="95">
        <v>0</v>
      </c>
      <c r="CC787" s="95">
        <v>0</v>
      </c>
      <c r="CD787" s="95">
        <v>0</v>
      </c>
      <c r="CE787" s="95">
        <v>0</v>
      </c>
      <c r="CF787" s="95">
        <v>0</v>
      </c>
      <c r="CG787" s="95">
        <v>0</v>
      </c>
      <c r="CH787" s="95">
        <v>0</v>
      </c>
      <c r="CI787" s="95">
        <v>0</v>
      </c>
      <c r="CJ787" s="95">
        <v>0</v>
      </c>
      <c r="CK787" s="95">
        <v>0</v>
      </c>
      <c r="CL787" s="95">
        <v>0</v>
      </c>
      <c r="CM787" s="87" t="s">
        <v>1179</v>
      </c>
      <c r="CN787" s="87" t="s">
        <v>1180</v>
      </c>
      <c r="CO787" s="87" t="s">
        <v>1464</v>
      </c>
      <c r="CP787" s="87" t="s">
        <v>2268</v>
      </c>
      <c r="CQ787" s="87" t="s">
        <v>1455</v>
      </c>
      <c r="CR787" s="87" t="s">
        <v>2429</v>
      </c>
      <c r="CS787" s="87">
        <v>164</v>
      </c>
      <c r="CT787" s="87" t="s">
        <v>1465</v>
      </c>
      <c r="CY787" s="87">
        <v>387</v>
      </c>
    </row>
    <row r="788" spans="1:103" ht="13.2" customHeight="1" x14ac:dyDescent="0.25">
      <c r="A788" s="93" t="s">
        <v>2129</v>
      </c>
      <c r="B788" s="94" t="s">
        <v>833</v>
      </c>
      <c r="C788" s="95">
        <v>0</v>
      </c>
      <c r="D788" s="95">
        <v>0</v>
      </c>
      <c r="E788" s="95">
        <v>0</v>
      </c>
      <c r="F788" s="95">
        <v>0</v>
      </c>
      <c r="G788" s="95">
        <v>0</v>
      </c>
      <c r="H788" s="95">
        <v>0</v>
      </c>
      <c r="I788" s="95">
        <v>0</v>
      </c>
      <c r="J788" s="95">
        <v>0</v>
      </c>
      <c r="K788" s="95">
        <v>0</v>
      </c>
      <c r="L788" s="95">
        <v>0</v>
      </c>
      <c r="M788" s="95">
        <v>0</v>
      </c>
      <c r="N788" s="95">
        <v>0</v>
      </c>
      <c r="O788" s="95">
        <v>0</v>
      </c>
      <c r="P788" s="95">
        <v>0</v>
      </c>
      <c r="Q788" s="95">
        <v>0</v>
      </c>
      <c r="R788" s="95">
        <v>0</v>
      </c>
      <c r="S788" s="95">
        <v>0</v>
      </c>
      <c r="T788" s="95">
        <v>0</v>
      </c>
      <c r="U788" s="95">
        <v>0</v>
      </c>
      <c r="V788" s="95">
        <v>0</v>
      </c>
      <c r="W788" s="95">
        <v>0</v>
      </c>
      <c r="X788" s="95">
        <v>0</v>
      </c>
      <c r="Y788" s="95">
        <v>0</v>
      </c>
      <c r="Z788" s="95">
        <v>0</v>
      </c>
      <c r="AA788" s="95">
        <v>0</v>
      </c>
      <c r="AB788" s="95">
        <v>0</v>
      </c>
      <c r="AC788" s="95">
        <v>0</v>
      </c>
      <c r="AD788" s="95">
        <v>0</v>
      </c>
      <c r="AE788" s="95">
        <v>0</v>
      </c>
      <c r="AF788" s="95">
        <v>0</v>
      </c>
      <c r="AG788" s="95">
        <v>0</v>
      </c>
      <c r="AH788" s="95">
        <v>0</v>
      </c>
      <c r="AI788" s="95">
        <v>0</v>
      </c>
      <c r="AJ788" s="95">
        <v>0</v>
      </c>
      <c r="AK788" s="95">
        <v>0</v>
      </c>
      <c r="AL788" s="95">
        <v>0</v>
      </c>
      <c r="AM788" s="95">
        <v>0</v>
      </c>
      <c r="AN788" s="95">
        <v>0</v>
      </c>
      <c r="AO788" s="95">
        <v>0</v>
      </c>
      <c r="AP788" s="95">
        <v>0</v>
      </c>
      <c r="AQ788" s="95">
        <v>0</v>
      </c>
      <c r="AR788" s="95">
        <v>0</v>
      </c>
      <c r="AS788" s="95">
        <v>0</v>
      </c>
      <c r="AT788" s="95">
        <v>0</v>
      </c>
      <c r="AU788" s="95">
        <v>0</v>
      </c>
      <c r="AV788" s="95">
        <v>0</v>
      </c>
      <c r="AW788" s="95">
        <v>0</v>
      </c>
      <c r="AX788" s="95">
        <v>0</v>
      </c>
      <c r="AY788" s="95">
        <v>0</v>
      </c>
      <c r="AZ788" s="95">
        <v>0</v>
      </c>
      <c r="BA788" s="95">
        <v>0</v>
      </c>
      <c r="BB788" s="95">
        <v>0</v>
      </c>
      <c r="BC788" s="95">
        <v>0</v>
      </c>
      <c r="BD788" s="95">
        <v>0</v>
      </c>
      <c r="BE788" s="95">
        <v>0</v>
      </c>
      <c r="BF788" s="95">
        <v>0</v>
      </c>
      <c r="BG788" s="95">
        <v>0</v>
      </c>
      <c r="BH788" s="95">
        <v>0</v>
      </c>
      <c r="BI788" s="95">
        <v>0</v>
      </c>
      <c r="BJ788" s="95">
        <v>0</v>
      </c>
      <c r="BK788" s="95">
        <v>0</v>
      </c>
      <c r="BL788" s="95">
        <v>0</v>
      </c>
      <c r="BM788" s="95">
        <v>0</v>
      </c>
      <c r="BN788" s="95">
        <v>0</v>
      </c>
      <c r="BO788" s="95">
        <v>0</v>
      </c>
      <c r="BP788" s="95">
        <v>0</v>
      </c>
      <c r="BQ788" s="95">
        <v>0</v>
      </c>
      <c r="BR788" s="95">
        <v>0</v>
      </c>
      <c r="BS788" s="95">
        <v>0</v>
      </c>
      <c r="BT788" s="95">
        <v>0</v>
      </c>
      <c r="BU788" s="95">
        <v>0</v>
      </c>
      <c r="BV788" s="95">
        <v>0</v>
      </c>
      <c r="BW788" s="95">
        <v>0</v>
      </c>
      <c r="BX788" s="95">
        <v>0</v>
      </c>
      <c r="BY788" s="95">
        <v>0</v>
      </c>
      <c r="BZ788" s="95">
        <v>0</v>
      </c>
      <c r="CA788" s="95">
        <v>0</v>
      </c>
      <c r="CB788" s="95">
        <v>0</v>
      </c>
      <c r="CC788" s="95">
        <v>0</v>
      </c>
      <c r="CD788" s="95">
        <v>0</v>
      </c>
      <c r="CE788" s="95">
        <v>0</v>
      </c>
      <c r="CF788" s="95">
        <v>0</v>
      </c>
      <c r="CG788" s="95">
        <v>0</v>
      </c>
      <c r="CH788" s="95">
        <v>0</v>
      </c>
      <c r="CI788" s="95">
        <v>0</v>
      </c>
      <c r="CJ788" s="95">
        <v>0</v>
      </c>
      <c r="CK788" s="95">
        <v>0</v>
      </c>
      <c r="CL788" s="95">
        <v>0</v>
      </c>
      <c r="CM788" s="87" t="s">
        <v>2129</v>
      </c>
      <c r="CN788" s="87" t="s">
        <v>833</v>
      </c>
      <c r="CO788" s="87" t="s">
        <v>1466</v>
      </c>
      <c r="CP788" s="87" t="s">
        <v>2269</v>
      </c>
      <c r="CQ788" s="87" t="s">
        <v>1465</v>
      </c>
      <c r="CR788" s="87" t="s">
        <v>2456</v>
      </c>
      <c r="CS788" s="87">
        <v>24</v>
      </c>
      <c r="CT788" s="87" t="s">
        <v>1460</v>
      </c>
      <c r="CY788" s="87">
        <v>388</v>
      </c>
    </row>
    <row r="789" spans="1:103" ht="13.2" customHeight="1" x14ac:dyDescent="0.25">
      <c r="A789" s="93" t="s">
        <v>2130</v>
      </c>
      <c r="B789" s="94" t="s">
        <v>834</v>
      </c>
      <c r="C789" s="95">
        <v>0</v>
      </c>
      <c r="D789" s="95">
        <v>0</v>
      </c>
      <c r="E789" s="95">
        <v>0</v>
      </c>
      <c r="F789" s="95">
        <v>0</v>
      </c>
      <c r="G789" s="95">
        <v>0</v>
      </c>
      <c r="H789" s="95">
        <v>0</v>
      </c>
      <c r="I789" s="95">
        <v>0</v>
      </c>
      <c r="J789" s="95">
        <v>0</v>
      </c>
      <c r="K789" s="95">
        <v>0</v>
      </c>
      <c r="L789" s="95">
        <v>0</v>
      </c>
      <c r="M789" s="95">
        <v>0</v>
      </c>
      <c r="N789" s="95">
        <v>0</v>
      </c>
      <c r="O789" s="95">
        <v>0</v>
      </c>
      <c r="P789" s="95">
        <v>0</v>
      </c>
      <c r="Q789" s="95">
        <v>0</v>
      </c>
      <c r="R789" s="95">
        <v>0</v>
      </c>
      <c r="S789" s="95">
        <v>0</v>
      </c>
      <c r="T789" s="95">
        <v>0</v>
      </c>
      <c r="U789" s="95">
        <v>0</v>
      </c>
      <c r="V789" s="95">
        <v>0</v>
      </c>
      <c r="W789" s="95">
        <v>0</v>
      </c>
      <c r="X789" s="95">
        <v>0</v>
      </c>
      <c r="Y789" s="95">
        <v>0</v>
      </c>
      <c r="Z789" s="95">
        <v>0</v>
      </c>
      <c r="AA789" s="95">
        <v>0</v>
      </c>
      <c r="AB789" s="95">
        <v>0</v>
      </c>
      <c r="AC789" s="95">
        <v>0</v>
      </c>
      <c r="AD789" s="95">
        <v>0</v>
      </c>
      <c r="AE789" s="95">
        <v>0</v>
      </c>
      <c r="AF789" s="95">
        <v>0</v>
      </c>
      <c r="AG789" s="95">
        <v>0</v>
      </c>
      <c r="AH789" s="95">
        <v>0</v>
      </c>
      <c r="AI789" s="95">
        <v>0</v>
      </c>
      <c r="AJ789" s="95">
        <v>0</v>
      </c>
      <c r="AK789" s="95">
        <v>0</v>
      </c>
      <c r="AL789" s="95">
        <v>0</v>
      </c>
      <c r="AM789" s="95">
        <v>0</v>
      </c>
      <c r="AN789" s="95">
        <v>0</v>
      </c>
      <c r="AO789" s="95">
        <v>0</v>
      </c>
      <c r="AP789" s="95">
        <v>0</v>
      </c>
      <c r="AQ789" s="95">
        <v>0</v>
      </c>
      <c r="AR789" s="95">
        <v>0</v>
      </c>
      <c r="AS789" s="95">
        <v>0</v>
      </c>
      <c r="AT789" s="95">
        <v>0</v>
      </c>
      <c r="AU789" s="95">
        <v>0</v>
      </c>
      <c r="AV789" s="95">
        <v>0</v>
      </c>
      <c r="AW789" s="95">
        <v>0</v>
      </c>
      <c r="AX789" s="95">
        <v>0</v>
      </c>
      <c r="AY789" s="95">
        <v>0</v>
      </c>
      <c r="AZ789" s="95">
        <v>0</v>
      </c>
      <c r="BA789" s="95">
        <v>0</v>
      </c>
      <c r="BB789" s="95">
        <v>0</v>
      </c>
      <c r="BC789" s="95">
        <v>0</v>
      </c>
      <c r="BD789" s="95">
        <v>0</v>
      </c>
      <c r="BE789" s="95">
        <v>0</v>
      </c>
      <c r="BF789" s="95">
        <v>0</v>
      </c>
      <c r="BG789" s="95">
        <v>0</v>
      </c>
      <c r="BH789" s="95">
        <v>0</v>
      </c>
      <c r="BI789" s="95">
        <v>0</v>
      </c>
      <c r="BJ789" s="95">
        <v>0</v>
      </c>
      <c r="BK789" s="95">
        <v>0</v>
      </c>
      <c r="BL789" s="95">
        <v>0</v>
      </c>
      <c r="BM789" s="95">
        <v>0</v>
      </c>
      <c r="BN789" s="95">
        <v>0</v>
      </c>
      <c r="BO789" s="95">
        <v>0</v>
      </c>
      <c r="BP789" s="95">
        <v>0</v>
      </c>
      <c r="BQ789" s="95">
        <v>0</v>
      </c>
      <c r="BR789" s="95">
        <v>0</v>
      </c>
      <c r="BS789" s="95">
        <v>0</v>
      </c>
      <c r="BT789" s="95">
        <v>0</v>
      </c>
      <c r="BU789" s="95">
        <v>0</v>
      </c>
      <c r="BV789" s="95">
        <v>0</v>
      </c>
      <c r="BW789" s="95">
        <v>0</v>
      </c>
      <c r="BX789" s="95">
        <v>0</v>
      </c>
      <c r="BY789" s="95">
        <v>0</v>
      </c>
      <c r="BZ789" s="95">
        <v>0</v>
      </c>
      <c r="CA789" s="95">
        <v>0</v>
      </c>
      <c r="CB789" s="95">
        <v>0</v>
      </c>
      <c r="CC789" s="95">
        <v>0</v>
      </c>
      <c r="CD789" s="95">
        <v>0</v>
      </c>
      <c r="CE789" s="95">
        <v>0</v>
      </c>
      <c r="CF789" s="95">
        <v>0</v>
      </c>
      <c r="CG789" s="95">
        <v>0</v>
      </c>
      <c r="CH789" s="95">
        <v>0</v>
      </c>
      <c r="CI789" s="95">
        <v>0</v>
      </c>
      <c r="CJ789" s="95">
        <v>0</v>
      </c>
      <c r="CK789" s="95">
        <v>0</v>
      </c>
      <c r="CL789" s="95">
        <v>0</v>
      </c>
      <c r="CM789" s="87" t="s">
        <v>2130</v>
      </c>
      <c r="CN789" s="87" t="s">
        <v>834</v>
      </c>
      <c r="CO789" s="87" t="s">
        <v>1466</v>
      </c>
      <c r="CP789" s="87" t="s">
        <v>2269</v>
      </c>
      <c r="CQ789" s="87" t="s">
        <v>1465</v>
      </c>
      <c r="CR789" s="87" t="s">
        <v>2456</v>
      </c>
      <c r="CS789" s="87">
        <v>24</v>
      </c>
      <c r="CT789" s="87" t="s">
        <v>1460</v>
      </c>
      <c r="CY789" s="87">
        <v>389</v>
      </c>
    </row>
    <row r="790" spans="1:103" ht="13.2" customHeight="1" x14ac:dyDescent="0.25">
      <c r="A790" s="93" t="s">
        <v>2131</v>
      </c>
      <c r="B790" s="94" t="s">
        <v>835</v>
      </c>
      <c r="C790" s="95">
        <v>0</v>
      </c>
      <c r="D790" s="95">
        <v>0</v>
      </c>
      <c r="E790" s="95">
        <v>0</v>
      </c>
      <c r="F790" s="95">
        <v>0</v>
      </c>
      <c r="G790" s="95">
        <v>0</v>
      </c>
      <c r="H790" s="95">
        <v>0</v>
      </c>
      <c r="I790" s="95">
        <v>0</v>
      </c>
      <c r="J790" s="95">
        <v>0</v>
      </c>
      <c r="K790" s="95">
        <v>0</v>
      </c>
      <c r="L790" s="95">
        <v>0</v>
      </c>
      <c r="M790" s="95">
        <v>0</v>
      </c>
      <c r="N790" s="95">
        <v>0</v>
      </c>
      <c r="O790" s="95">
        <v>0</v>
      </c>
      <c r="P790" s="95">
        <v>0</v>
      </c>
      <c r="Q790" s="95">
        <v>0</v>
      </c>
      <c r="R790" s="95">
        <v>0</v>
      </c>
      <c r="S790" s="95">
        <v>0</v>
      </c>
      <c r="T790" s="95">
        <v>0</v>
      </c>
      <c r="U790" s="95">
        <v>0</v>
      </c>
      <c r="V790" s="95">
        <v>0</v>
      </c>
      <c r="W790" s="95">
        <v>0</v>
      </c>
      <c r="X790" s="95">
        <v>0</v>
      </c>
      <c r="Y790" s="95">
        <v>0</v>
      </c>
      <c r="Z790" s="95">
        <v>0</v>
      </c>
      <c r="AA790" s="95">
        <v>0</v>
      </c>
      <c r="AB790" s="95">
        <v>0</v>
      </c>
      <c r="AC790" s="95">
        <v>0</v>
      </c>
      <c r="AD790" s="95">
        <v>0</v>
      </c>
      <c r="AE790" s="95">
        <v>0</v>
      </c>
      <c r="AF790" s="95">
        <v>0</v>
      </c>
      <c r="AG790" s="95">
        <v>0</v>
      </c>
      <c r="AH790" s="95">
        <v>0</v>
      </c>
      <c r="AI790" s="95">
        <v>0</v>
      </c>
      <c r="AJ790" s="95">
        <v>0</v>
      </c>
      <c r="AK790" s="95">
        <v>0</v>
      </c>
      <c r="AL790" s="95">
        <v>0</v>
      </c>
      <c r="AM790" s="95">
        <v>0</v>
      </c>
      <c r="AN790" s="95">
        <v>0</v>
      </c>
      <c r="AO790" s="95">
        <v>0</v>
      </c>
      <c r="AP790" s="95">
        <v>0</v>
      </c>
      <c r="AQ790" s="95">
        <v>0</v>
      </c>
      <c r="AR790" s="95">
        <v>0</v>
      </c>
      <c r="AS790" s="95">
        <v>0</v>
      </c>
      <c r="AT790" s="95">
        <v>0</v>
      </c>
      <c r="AU790" s="95">
        <v>0</v>
      </c>
      <c r="AV790" s="95">
        <v>0</v>
      </c>
      <c r="AW790" s="95">
        <v>0</v>
      </c>
      <c r="AX790" s="95">
        <v>0</v>
      </c>
      <c r="AY790" s="95">
        <v>0</v>
      </c>
      <c r="AZ790" s="95">
        <v>0</v>
      </c>
      <c r="BA790" s="95">
        <v>0</v>
      </c>
      <c r="BB790" s="95">
        <v>0</v>
      </c>
      <c r="BC790" s="95">
        <v>0</v>
      </c>
      <c r="BD790" s="95">
        <v>0</v>
      </c>
      <c r="BE790" s="95">
        <v>0</v>
      </c>
      <c r="BF790" s="95">
        <v>0</v>
      </c>
      <c r="BG790" s="95">
        <v>0</v>
      </c>
      <c r="BH790" s="95">
        <v>0</v>
      </c>
      <c r="BI790" s="95">
        <v>0</v>
      </c>
      <c r="BJ790" s="95">
        <v>0</v>
      </c>
      <c r="BK790" s="95">
        <v>0</v>
      </c>
      <c r="BL790" s="95">
        <v>0</v>
      </c>
      <c r="BM790" s="95">
        <v>0</v>
      </c>
      <c r="BN790" s="95">
        <v>0</v>
      </c>
      <c r="BO790" s="95">
        <v>0</v>
      </c>
      <c r="BP790" s="95">
        <v>0</v>
      </c>
      <c r="BQ790" s="95">
        <v>0</v>
      </c>
      <c r="BR790" s="95">
        <v>0</v>
      </c>
      <c r="BS790" s="95">
        <v>0</v>
      </c>
      <c r="BT790" s="95">
        <v>0</v>
      </c>
      <c r="BU790" s="95">
        <v>0</v>
      </c>
      <c r="BV790" s="95">
        <v>0</v>
      </c>
      <c r="BW790" s="95">
        <v>0</v>
      </c>
      <c r="BX790" s="95">
        <v>0</v>
      </c>
      <c r="BY790" s="95">
        <v>0</v>
      </c>
      <c r="BZ790" s="95">
        <v>0</v>
      </c>
      <c r="CA790" s="95">
        <v>0</v>
      </c>
      <c r="CB790" s="95">
        <v>0</v>
      </c>
      <c r="CC790" s="95">
        <v>0</v>
      </c>
      <c r="CD790" s="95">
        <v>0</v>
      </c>
      <c r="CE790" s="95">
        <v>0</v>
      </c>
      <c r="CF790" s="95">
        <v>0</v>
      </c>
      <c r="CG790" s="95">
        <v>0</v>
      </c>
      <c r="CH790" s="95">
        <v>0</v>
      </c>
      <c r="CI790" s="95">
        <v>0</v>
      </c>
      <c r="CJ790" s="95">
        <v>0</v>
      </c>
      <c r="CK790" s="95">
        <v>0</v>
      </c>
      <c r="CL790" s="95">
        <v>0</v>
      </c>
      <c r="CM790" s="87" t="s">
        <v>2131</v>
      </c>
      <c r="CN790" s="87" t="s">
        <v>835</v>
      </c>
      <c r="CO790" s="87" t="s">
        <v>1466</v>
      </c>
      <c r="CP790" s="87" t="s">
        <v>2269</v>
      </c>
      <c r="CQ790" s="87" t="s">
        <v>1465</v>
      </c>
      <c r="CR790" s="87" t="s">
        <v>2456</v>
      </c>
      <c r="CS790" s="87">
        <v>24</v>
      </c>
      <c r="CT790" s="87" t="s">
        <v>1460</v>
      </c>
      <c r="CY790" s="87">
        <v>390</v>
      </c>
    </row>
    <row r="791" spans="1:103" ht="13.2" customHeight="1" x14ac:dyDescent="0.25">
      <c r="A791" s="93" t="s">
        <v>2132</v>
      </c>
      <c r="B791" s="94" t="s">
        <v>836</v>
      </c>
      <c r="C791" s="95">
        <v>0</v>
      </c>
      <c r="D791" s="95">
        <v>0</v>
      </c>
      <c r="E791" s="95">
        <v>0</v>
      </c>
      <c r="F791" s="95">
        <v>0</v>
      </c>
      <c r="G791" s="95">
        <v>0</v>
      </c>
      <c r="H791" s="95">
        <v>0</v>
      </c>
      <c r="I791" s="95">
        <v>0</v>
      </c>
      <c r="J791" s="95">
        <v>0</v>
      </c>
      <c r="K791" s="95">
        <v>0</v>
      </c>
      <c r="L791" s="95">
        <v>0</v>
      </c>
      <c r="M791" s="95">
        <v>0</v>
      </c>
      <c r="N791" s="95">
        <v>0</v>
      </c>
      <c r="O791" s="95">
        <v>0</v>
      </c>
      <c r="P791" s="95">
        <v>0</v>
      </c>
      <c r="Q791" s="95">
        <v>0</v>
      </c>
      <c r="R791" s="95">
        <v>0</v>
      </c>
      <c r="S791" s="95">
        <v>0</v>
      </c>
      <c r="T791" s="95">
        <v>0</v>
      </c>
      <c r="U791" s="95">
        <v>0</v>
      </c>
      <c r="V791" s="95">
        <v>0</v>
      </c>
      <c r="W791" s="95">
        <v>0</v>
      </c>
      <c r="X791" s="95">
        <v>0</v>
      </c>
      <c r="Y791" s="95">
        <v>0</v>
      </c>
      <c r="Z791" s="95">
        <v>0</v>
      </c>
      <c r="AA791" s="95">
        <v>0</v>
      </c>
      <c r="AB791" s="95">
        <v>0</v>
      </c>
      <c r="AC791" s="95">
        <v>0</v>
      </c>
      <c r="AD791" s="95">
        <v>0</v>
      </c>
      <c r="AE791" s="95">
        <v>0</v>
      </c>
      <c r="AF791" s="95">
        <v>0</v>
      </c>
      <c r="AG791" s="95">
        <v>0</v>
      </c>
      <c r="AH791" s="95">
        <v>0</v>
      </c>
      <c r="AI791" s="95">
        <v>0</v>
      </c>
      <c r="AJ791" s="95">
        <v>0</v>
      </c>
      <c r="AK791" s="95">
        <v>0</v>
      </c>
      <c r="AL791" s="95">
        <v>0</v>
      </c>
      <c r="AM791" s="95">
        <v>0</v>
      </c>
      <c r="AN791" s="95">
        <v>0</v>
      </c>
      <c r="AO791" s="95">
        <v>0</v>
      </c>
      <c r="AP791" s="95">
        <v>0</v>
      </c>
      <c r="AQ791" s="95">
        <v>0</v>
      </c>
      <c r="AR791" s="95">
        <v>0</v>
      </c>
      <c r="AS791" s="95">
        <v>0</v>
      </c>
      <c r="AT791" s="95">
        <v>0</v>
      </c>
      <c r="AU791" s="95">
        <v>0</v>
      </c>
      <c r="AV791" s="95">
        <v>0</v>
      </c>
      <c r="AW791" s="95">
        <v>0</v>
      </c>
      <c r="AX791" s="95">
        <v>0</v>
      </c>
      <c r="AY791" s="95">
        <v>0</v>
      </c>
      <c r="AZ791" s="95">
        <v>0</v>
      </c>
      <c r="BA791" s="95">
        <v>0</v>
      </c>
      <c r="BB791" s="95">
        <v>0</v>
      </c>
      <c r="BC791" s="95">
        <v>0</v>
      </c>
      <c r="BD791" s="95">
        <v>0</v>
      </c>
      <c r="BE791" s="95">
        <v>0</v>
      </c>
      <c r="BF791" s="95">
        <v>0</v>
      </c>
      <c r="BG791" s="95">
        <v>0</v>
      </c>
      <c r="BH791" s="95">
        <v>0</v>
      </c>
      <c r="BI791" s="95">
        <v>0</v>
      </c>
      <c r="BJ791" s="95">
        <v>0</v>
      </c>
      <c r="BK791" s="95">
        <v>0</v>
      </c>
      <c r="BL791" s="95">
        <v>0</v>
      </c>
      <c r="BM791" s="95">
        <v>0</v>
      </c>
      <c r="BN791" s="95">
        <v>0</v>
      </c>
      <c r="BO791" s="95">
        <v>0</v>
      </c>
      <c r="BP791" s="95">
        <v>0</v>
      </c>
      <c r="BQ791" s="95">
        <v>0</v>
      </c>
      <c r="BR791" s="95">
        <v>0</v>
      </c>
      <c r="BS791" s="95">
        <v>0</v>
      </c>
      <c r="BT791" s="95">
        <v>0</v>
      </c>
      <c r="BU791" s="95">
        <v>0</v>
      </c>
      <c r="BV791" s="95">
        <v>0</v>
      </c>
      <c r="BW791" s="95">
        <v>0</v>
      </c>
      <c r="BX791" s="95">
        <v>0</v>
      </c>
      <c r="BY791" s="95">
        <v>0</v>
      </c>
      <c r="BZ791" s="95">
        <v>0</v>
      </c>
      <c r="CA791" s="95">
        <v>0</v>
      </c>
      <c r="CB791" s="95">
        <v>0</v>
      </c>
      <c r="CC791" s="95">
        <v>0</v>
      </c>
      <c r="CD791" s="95">
        <v>0</v>
      </c>
      <c r="CE791" s="95">
        <v>0</v>
      </c>
      <c r="CF791" s="95">
        <v>0</v>
      </c>
      <c r="CG791" s="95">
        <v>0</v>
      </c>
      <c r="CH791" s="95">
        <v>0</v>
      </c>
      <c r="CI791" s="95">
        <v>0</v>
      </c>
      <c r="CJ791" s="95">
        <v>0</v>
      </c>
      <c r="CK791" s="95">
        <v>0</v>
      </c>
      <c r="CL791" s="95">
        <v>0</v>
      </c>
      <c r="CM791" s="87" t="s">
        <v>2132</v>
      </c>
      <c r="CN791" s="87" t="s">
        <v>836</v>
      </c>
      <c r="CO791" s="87" t="s">
        <v>1466</v>
      </c>
      <c r="CP791" s="87" t="s">
        <v>2269</v>
      </c>
      <c r="CQ791" s="87" t="s">
        <v>1465</v>
      </c>
      <c r="CR791" s="87" t="s">
        <v>2456</v>
      </c>
      <c r="CS791" s="87">
        <v>24</v>
      </c>
      <c r="CT791" s="87" t="s">
        <v>1460</v>
      </c>
      <c r="CY791" s="87">
        <v>391</v>
      </c>
    </row>
    <row r="792" spans="1:103" ht="13.2" customHeight="1" x14ac:dyDescent="0.25">
      <c r="A792" s="93" t="s">
        <v>2133</v>
      </c>
      <c r="B792" s="94" t="s">
        <v>837</v>
      </c>
      <c r="C792" s="95">
        <v>0</v>
      </c>
      <c r="D792" s="95">
        <v>0</v>
      </c>
      <c r="E792" s="95">
        <v>0</v>
      </c>
      <c r="F792" s="95">
        <v>0</v>
      </c>
      <c r="G792" s="95">
        <v>0</v>
      </c>
      <c r="H792" s="95">
        <v>0</v>
      </c>
      <c r="I792" s="95">
        <v>0</v>
      </c>
      <c r="J792" s="95">
        <v>0</v>
      </c>
      <c r="K792" s="95">
        <v>0</v>
      </c>
      <c r="L792" s="95">
        <v>0</v>
      </c>
      <c r="M792" s="95">
        <v>0</v>
      </c>
      <c r="N792" s="95">
        <v>0</v>
      </c>
      <c r="O792" s="95">
        <v>0</v>
      </c>
      <c r="P792" s="95">
        <v>0</v>
      </c>
      <c r="Q792" s="95">
        <v>0</v>
      </c>
      <c r="R792" s="95">
        <v>0</v>
      </c>
      <c r="S792" s="95">
        <v>0</v>
      </c>
      <c r="T792" s="95">
        <v>0</v>
      </c>
      <c r="U792" s="95">
        <v>0</v>
      </c>
      <c r="V792" s="95">
        <v>0</v>
      </c>
      <c r="W792" s="95">
        <v>0</v>
      </c>
      <c r="X792" s="95">
        <v>0</v>
      </c>
      <c r="Y792" s="95">
        <v>0</v>
      </c>
      <c r="Z792" s="95">
        <v>0</v>
      </c>
      <c r="AA792" s="95">
        <v>0</v>
      </c>
      <c r="AB792" s="95">
        <v>0</v>
      </c>
      <c r="AC792" s="95">
        <v>0</v>
      </c>
      <c r="AD792" s="95">
        <v>0</v>
      </c>
      <c r="AE792" s="95">
        <v>0</v>
      </c>
      <c r="AF792" s="95">
        <v>0</v>
      </c>
      <c r="AG792" s="95">
        <v>0</v>
      </c>
      <c r="AH792" s="95">
        <v>0</v>
      </c>
      <c r="AI792" s="95">
        <v>0</v>
      </c>
      <c r="AJ792" s="95">
        <v>0</v>
      </c>
      <c r="AK792" s="95">
        <v>0</v>
      </c>
      <c r="AL792" s="95">
        <v>0</v>
      </c>
      <c r="AM792" s="95">
        <v>0</v>
      </c>
      <c r="AN792" s="95">
        <v>0</v>
      </c>
      <c r="AO792" s="95">
        <v>0</v>
      </c>
      <c r="AP792" s="95">
        <v>0</v>
      </c>
      <c r="AQ792" s="95">
        <v>0</v>
      </c>
      <c r="AR792" s="95">
        <v>0</v>
      </c>
      <c r="AS792" s="95">
        <v>0</v>
      </c>
      <c r="AT792" s="95">
        <v>0</v>
      </c>
      <c r="AU792" s="95">
        <v>0</v>
      </c>
      <c r="AV792" s="95">
        <v>0</v>
      </c>
      <c r="AW792" s="95">
        <v>0</v>
      </c>
      <c r="AX792" s="95">
        <v>0</v>
      </c>
      <c r="AY792" s="95">
        <v>0</v>
      </c>
      <c r="AZ792" s="95">
        <v>0</v>
      </c>
      <c r="BA792" s="95">
        <v>0</v>
      </c>
      <c r="BB792" s="95">
        <v>0</v>
      </c>
      <c r="BC792" s="95">
        <v>0</v>
      </c>
      <c r="BD792" s="95">
        <v>0</v>
      </c>
      <c r="BE792" s="95">
        <v>0</v>
      </c>
      <c r="BF792" s="95">
        <v>0</v>
      </c>
      <c r="BG792" s="95">
        <v>0</v>
      </c>
      <c r="BH792" s="95">
        <v>0</v>
      </c>
      <c r="BI792" s="95">
        <v>0</v>
      </c>
      <c r="BJ792" s="95">
        <v>0</v>
      </c>
      <c r="BK792" s="95">
        <v>0</v>
      </c>
      <c r="BL792" s="95">
        <v>0</v>
      </c>
      <c r="BM792" s="95">
        <v>0</v>
      </c>
      <c r="BN792" s="95">
        <v>0</v>
      </c>
      <c r="BO792" s="95">
        <v>0</v>
      </c>
      <c r="BP792" s="95">
        <v>0</v>
      </c>
      <c r="BQ792" s="95">
        <v>0</v>
      </c>
      <c r="BR792" s="121">
        <v>0</v>
      </c>
      <c r="BS792" s="95">
        <v>0</v>
      </c>
      <c r="BT792" s="95">
        <v>0</v>
      </c>
      <c r="BU792" s="95">
        <v>0</v>
      </c>
      <c r="BV792" s="95">
        <v>0</v>
      </c>
      <c r="BW792" s="95">
        <v>0</v>
      </c>
      <c r="BX792" s="95">
        <v>0</v>
      </c>
      <c r="BY792" s="95">
        <v>0</v>
      </c>
      <c r="BZ792" s="95">
        <v>0</v>
      </c>
      <c r="CA792" s="95">
        <v>0</v>
      </c>
      <c r="CB792" s="95">
        <v>0</v>
      </c>
      <c r="CC792" s="95">
        <v>0</v>
      </c>
      <c r="CD792" s="95">
        <v>0</v>
      </c>
      <c r="CE792" s="95">
        <v>0</v>
      </c>
      <c r="CF792" s="95">
        <v>0</v>
      </c>
      <c r="CG792" s="95">
        <v>0</v>
      </c>
      <c r="CH792" s="95">
        <v>0</v>
      </c>
      <c r="CI792" s="95">
        <v>0</v>
      </c>
      <c r="CJ792" s="95">
        <v>0</v>
      </c>
      <c r="CK792" s="95">
        <v>0</v>
      </c>
      <c r="CL792" s="95">
        <v>0</v>
      </c>
      <c r="CM792" s="87" t="s">
        <v>2133</v>
      </c>
      <c r="CN792" s="87" t="s">
        <v>837</v>
      </c>
      <c r="CO792" s="87" t="s">
        <v>1466</v>
      </c>
      <c r="CP792" s="87" t="s">
        <v>2269</v>
      </c>
      <c r="CQ792" s="87" t="s">
        <v>1465</v>
      </c>
      <c r="CR792" s="87" t="s">
        <v>2456</v>
      </c>
      <c r="CS792" s="87">
        <v>24</v>
      </c>
      <c r="CT792" s="87" t="s">
        <v>1460</v>
      </c>
      <c r="CY792" s="87">
        <v>392</v>
      </c>
    </row>
    <row r="793" spans="1:103" ht="13.2" customHeight="1" x14ac:dyDescent="0.25">
      <c r="A793" s="93" t="s">
        <v>2134</v>
      </c>
      <c r="B793" s="94" t="s">
        <v>1261</v>
      </c>
      <c r="C793" s="95">
        <v>0</v>
      </c>
      <c r="D793" s="95">
        <v>0</v>
      </c>
      <c r="E793" s="95">
        <v>0</v>
      </c>
      <c r="F793" s="95">
        <v>0</v>
      </c>
      <c r="G793" s="95">
        <v>0</v>
      </c>
      <c r="H793" s="95">
        <v>0</v>
      </c>
      <c r="I793" s="95">
        <v>0</v>
      </c>
      <c r="J793" s="95">
        <v>0</v>
      </c>
      <c r="K793" s="95">
        <v>0</v>
      </c>
      <c r="L793" s="95">
        <v>0</v>
      </c>
      <c r="M793" s="95">
        <v>0</v>
      </c>
      <c r="N793" s="95">
        <v>0</v>
      </c>
      <c r="O793" s="95">
        <v>0</v>
      </c>
      <c r="P793" s="95">
        <v>0</v>
      </c>
      <c r="Q793" s="95">
        <v>0</v>
      </c>
      <c r="R793" s="95">
        <v>0</v>
      </c>
      <c r="S793" s="95">
        <v>0</v>
      </c>
      <c r="T793" s="95">
        <v>0</v>
      </c>
      <c r="U793" s="95">
        <v>0</v>
      </c>
      <c r="V793" s="95">
        <v>0</v>
      </c>
      <c r="W793" s="95">
        <v>0</v>
      </c>
      <c r="X793" s="95">
        <v>0</v>
      </c>
      <c r="Y793" s="95">
        <v>0</v>
      </c>
      <c r="Z793" s="95">
        <v>0</v>
      </c>
      <c r="AA793" s="95">
        <v>0</v>
      </c>
      <c r="AB793" s="95">
        <v>0</v>
      </c>
      <c r="AC793" s="95">
        <v>0</v>
      </c>
      <c r="AD793" s="95">
        <v>0</v>
      </c>
      <c r="AE793" s="95">
        <v>0</v>
      </c>
      <c r="AF793" s="95">
        <v>0</v>
      </c>
      <c r="AG793" s="95">
        <v>0</v>
      </c>
      <c r="AH793" s="95">
        <v>0</v>
      </c>
      <c r="AI793" s="95">
        <v>0</v>
      </c>
      <c r="AJ793" s="95">
        <v>0</v>
      </c>
      <c r="AK793" s="95">
        <v>0</v>
      </c>
      <c r="AL793" s="95">
        <v>0</v>
      </c>
      <c r="AM793" s="95">
        <v>0</v>
      </c>
      <c r="AN793" s="95">
        <v>0</v>
      </c>
      <c r="AO793" s="95">
        <v>0</v>
      </c>
      <c r="AP793" s="95">
        <v>0</v>
      </c>
      <c r="AQ793" s="95">
        <v>0</v>
      </c>
      <c r="AR793" s="95">
        <v>0</v>
      </c>
      <c r="AS793" s="95">
        <v>0</v>
      </c>
      <c r="AT793" s="95">
        <v>0</v>
      </c>
      <c r="AU793" s="95">
        <v>0</v>
      </c>
      <c r="AV793" s="95">
        <v>0</v>
      </c>
      <c r="AW793" s="95">
        <v>0</v>
      </c>
      <c r="AX793" s="95">
        <v>0</v>
      </c>
      <c r="AY793" s="95">
        <v>0</v>
      </c>
      <c r="AZ793" s="95">
        <v>0</v>
      </c>
      <c r="BA793" s="95">
        <v>0</v>
      </c>
      <c r="BB793" s="95">
        <v>0</v>
      </c>
      <c r="BC793" s="95">
        <v>0</v>
      </c>
      <c r="BD793" s="95">
        <v>0</v>
      </c>
      <c r="BE793" s="95">
        <v>0</v>
      </c>
      <c r="BF793" s="95">
        <v>0</v>
      </c>
      <c r="BG793" s="95">
        <v>0</v>
      </c>
      <c r="BH793" s="95">
        <v>0</v>
      </c>
      <c r="BI793" s="95">
        <v>0</v>
      </c>
      <c r="BJ793" s="95">
        <v>0</v>
      </c>
      <c r="BK793" s="95">
        <v>0</v>
      </c>
      <c r="BL793" s="95">
        <v>0</v>
      </c>
      <c r="BM793" s="95">
        <v>0</v>
      </c>
      <c r="BN793" s="95">
        <v>0</v>
      </c>
      <c r="BO793" s="95">
        <v>0</v>
      </c>
      <c r="BP793" s="95">
        <v>0</v>
      </c>
      <c r="BQ793" s="95">
        <v>0</v>
      </c>
      <c r="BR793" s="121">
        <v>0</v>
      </c>
      <c r="BS793" s="95">
        <v>0</v>
      </c>
      <c r="BT793" s="95">
        <v>0</v>
      </c>
      <c r="BU793" s="95">
        <v>0</v>
      </c>
      <c r="BV793" s="95">
        <v>0</v>
      </c>
      <c r="BW793" s="95">
        <v>0</v>
      </c>
      <c r="BX793" s="95">
        <v>0</v>
      </c>
      <c r="BY793" s="95">
        <v>0</v>
      </c>
      <c r="BZ793" s="95">
        <v>0</v>
      </c>
      <c r="CA793" s="95">
        <v>0</v>
      </c>
      <c r="CB793" s="95">
        <v>0</v>
      </c>
      <c r="CC793" s="95">
        <v>0</v>
      </c>
      <c r="CD793" s="95">
        <v>0</v>
      </c>
      <c r="CE793" s="95">
        <v>0</v>
      </c>
      <c r="CF793" s="95">
        <v>0</v>
      </c>
      <c r="CG793" s="95">
        <v>0</v>
      </c>
      <c r="CH793" s="95">
        <v>0</v>
      </c>
      <c r="CI793" s="95">
        <v>0</v>
      </c>
      <c r="CJ793" s="95">
        <v>0</v>
      </c>
      <c r="CK793" s="95">
        <v>0</v>
      </c>
      <c r="CL793" s="95">
        <v>0</v>
      </c>
      <c r="CM793" s="87" t="s">
        <v>2134</v>
      </c>
      <c r="CN793" s="87" t="s">
        <v>1261</v>
      </c>
      <c r="CO793" s="87" t="s">
        <v>1466</v>
      </c>
      <c r="CP793" s="87" t="s">
        <v>2269</v>
      </c>
      <c r="CQ793" s="87" t="s">
        <v>1465</v>
      </c>
      <c r="CR793" s="87" t="s">
        <v>2456</v>
      </c>
      <c r="CS793" s="87">
        <v>24</v>
      </c>
      <c r="CT793" s="87" t="s">
        <v>1462</v>
      </c>
      <c r="CY793" s="87">
        <v>393</v>
      </c>
    </row>
    <row r="794" spans="1:103" ht="13.2" customHeight="1" x14ac:dyDescent="0.25">
      <c r="A794" s="93" t="s">
        <v>2135</v>
      </c>
      <c r="B794" s="94" t="s">
        <v>838</v>
      </c>
      <c r="C794" s="95">
        <v>0</v>
      </c>
      <c r="D794" s="95">
        <v>0</v>
      </c>
      <c r="E794" s="95">
        <v>0</v>
      </c>
      <c r="F794" s="95">
        <v>0</v>
      </c>
      <c r="G794" s="95">
        <v>0</v>
      </c>
      <c r="H794" s="95">
        <v>0</v>
      </c>
      <c r="I794" s="95">
        <v>0</v>
      </c>
      <c r="J794" s="95">
        <v>0</v>
      </c>
      <c r="K794" s="95">
        <v>0</v>
      </c>
      <c r="L794" s="95">
        <v>0</v>
      </c>
      <c r="M794" s="95">
        <v>0</v>
      </c>
      <c r="N794" s="95">
        <v>0</v>
      </c>
      <c r="O794" s="95">
        <v>0</v>
      </c>
      <c r="P794" s="95">
        <v>0</v>
      </c>
      <c r="Q794" s="95">
        <v>0</v>
      </c>
      <c r="R794" s="95">
        <v>0</v>
      </c>
      <c r="S794" s="95">
        <v>0</v>
      </c>
      <c r="T794" s="95">
        <v>0</v>
      </c>
      <c r="U794" s="95">
        <v>0</v>
      </c>
      <c r="V794" s="95">
        <v>0</v>
      </c>
      <c r="W794" s="95">
        <v>0</v>
      </c>
      <c r="X794" s="95">
        <v>0</v>
      </c>
      <c r="Y794" s="95">
        <v>0</v>
      </c>
      <c r="Z794" s="95">
        <v>0</v>
      </c>
      <c r="AA794" s="95">
        <v>0</v>
      </c>
      <c r="AB794" s="95">
        <v>0</v>
      </c>
      <c r="AC794" s="95">
        <v>0</v>
      </c>
      <c r="AD794" s="95">
        <v>0</v>
      </c>
      <c r="AE794" s="95">
        <v>0</v>
      </c>
      <c r="AF794" s="95">
        <v>0</v>
      </c>
      <c r="AG794" s="95">
        <v>0</v>
      </c>
      <c r="AH794" s="95">
        <v>0</v>
      </c>
      <c r="AI794" s="95">
        <v>0</v>
      </c>
      <c r="AJ794" s="95">
        <v>0</v>
      </c>
      <c r="AK794" s="95">
        <v>0</v>
      </c>
      <c r="AL794" s="95">
        <v>0</v>
      </c>
      <c r="AM794" s="95">
        <v>0</v>
      </c>
      <c r="AN794" s="95">
        <v>0</v>
      </c>
      <c r="AO794" s="95">
        <v>0</v>
      </c>
      <c r="AP794" s="95">
        <v>0</v>
      </c>
      <c r="AQ794" s="95">
        <v>0</v>
      </c>
      <c r="AR794" s="95">
        <v>0</v>
      </c>
      <c r="AS794" s="95">
        <v>0</v>
      </c>
      <c r="AT794" s="95">
        <v>0</v>
      </c>
      <c r="AU794" s="95">
        <v>0</v>
      </c>
      <c r="AV794" s="95">
        <v>0</v>
      </c>
      <c r="AW794" s="95">
        <v>0</v>
      </c>
      <c r="AX794" s="95">
        <v>0</v>
      </c>
      <c r="AY794" s="95">
        <v>0</v>
      </c>
      <c r="AZ794" s="95">
        <v>0</v>
      </c>
      <c r="BA794" s="95">
        <v>0</v>
      </c>
      <c r="BB794" s="95">
        <v>0</v>
      </c>
      <c r="BC794" s="95">
        <v>0</v>
      </c>
      <c r="BD794" s="95">
        <v>0</v>
      </c>
      <c r="BE794" s="95">
        <v>0</v>
      </c>
      <c r="BF794" s="95">
        <v>0</v>
      </c>
      <c r="BG794" s="95">
        <v>0</v>
      </c>
      <c r="BH794" s="95">
        <v>0</v>
      </c>
      <c r="BI794" s="95">
        <v>0</v>
      </c>
      <c r="BJ794" s="95">
        <v>0</v>
      </c>
      <c r="BK794" s="95">
        <v>0</v>
      </c>
      <c r="BL794" s="95">
        <v>0</v>
      </c>
      <c r="BM794" s="95">
        <v>0</v>
      </c>
      <c r="BN794" s="95">
        <v>0</v>
      </c>
      <c r="BO794" s="95">
        <v>0</v>
      </c>
      <c r="BP794" s="95">
        <v>0</v>
      </c>
      <c r="BQ794" s="95">
        <v>0</v>
      </c>
      <c r="BR794" s="95">
        <v>0</v>
      </c>
      <c r="BS794" s="95">
        <v>0</v>
      </c>
      <c r="BT794" s="95">
        <v>0</v>
      </c>
      <c r="BU794" s="95">
        <v>0</v>
      </c>
      <c r="BV794" s="95">
        <v>0</v>
      </c>
      <c r="BW794" s="95">
        <v>0</v>
      </c>
      <c r="BX794" s="95">
        <v>0</v>
      </c>
      <c r="BY794" s="95">
        <v>0</v>
      </c>
      <c r="BZ794" s="95">
        <v>0</v>
      </c>
      <c r="CA794" s="95">
        <v>0</v>
      </c>
      <c r="CB794" s="95">
        <v>0</v>
      </c>
      <c r="CC794" s="95">
        <v>0</v>
      </c>
      <c r="CD794" s="95">
        <v>0</v>
      </c>
      <c r="CE794" s="95">
        <v>0</v>
      </c>
      <c r="CF794" s="95">
        <v>0</v>
      </c>
      <c r="CG794" s="95">
        <v>0</v>
      </c>
      <c r="CH794" s="95">
        <v>0</v>
      </c>
      <c r="CI794" s="95">
        <v>0</v>
      </c>
      <c r="CJ794" s="95">
        <v>0</v>
      </c>
      <c r="CK794" s="95">
        <v>0</v>
      </c>
      <c r="CL794" s="95">
        <v>0</v>
      </c>
      <c r="CM794" s="87" t="s">
        <v>2135</v>
      </c>
      <c r="CN794" s="87" t="s">
        <v>838</v>
      </c>
      <c r="CO794" s="87" t="s">
        <v>1466</v>
      </c>
      <c r="CP794" s="87" t="s">
        <v>2269</v>
      </c>
      <c r="CQ794" s="87" t="s">
        <v>1465</v>
      </c>
      <c r="CR794" s="87" t="s">
        <v>2456</v>
      </c>
      <c r="CS794" s="87">
        <v>24</v>
      </c>
      <c r="CT794" s="87" t="s">
        <v>1462</v>
      </c>
      <c r="CY794" s="87">
        <v>394</v>
      </c>
    </row>
    <row r="795" spans="1:103" ht="13.2" customHeight="1" x14ac:dyDescent="0.25">
      <c r="A795" s="93" t="s">
        <v>2136</v>
      </c>
      <c r="B795" s="94" t="s">
        <v>839</v>
      </c>
      <c r="C795" s="95">
        <v>296695.81</v>
      </c>
      <c r="D795" s="95">
        <v>0</v>
      </c>
      <c r="E795" s="95">
        <v>0</v>
      </c>
      <c r="F795" s="95">
        <v>0</v>
      </c>
      <c r="G795" s="95">
        <v>0</v>
      </c>
      <c r="H795" s="95">
        <v>0</v>
      </c>
      <c r="I795" s="95">
        <v>0</v>
      </c>
      <c r="J795" s="95">
        <v>0</v>
      </c>
      <c r="K795" s="95">
        <v>0</v>
      </c>
      <c r="L795" s="95">
        <v>0</v>
      </c>
      <c r="M795" s="95">
        <v>0</v>
      </c>
      <c r="N795" s="95">
        <v>0</v>
      </c>
      <c r="O795" s="95">
        <v>37774.199999999997</v>
      </c>
      <c r="P795" s="95">
        <v>0</v>
      </c>
      <c r="Q795" s="95">
        <v>0</v>
      </c>
      <c r="R795" s="95">
        <v>3215.04</v>
      </c>
      <c r="S795" s="95">
        <v>0</v>
      </c>
      <c r="T795" s="95">
        <v>0</v>
      </c>
      <c r="U795" s="95">
        <v>0</v>
      </c>
      <c r="V795" s="95">
        <v>0</v>
      </c>
      <c r="W795" s="95">
        <v>120980.44</v>
      </c>
      <c r="X795" s="95">
        <v>0</v>
      </c>
      <c r="Y795" s="95">
        <v>0</v>
      </c>
      <c r="Z795" s="95">
        <v>0</v>
      </c>
      <c r="AA795" s="95">
        <v>0</v>
      </c>
      <c r="AB795" s="95">
        <v>0</v>
      </c>
      <c r="AC795" s="95">
        <v>0</v>
      </c>
      <c r="AD795" s="95">
        <v>3996</v>
      </c>
      <c r="AE795" s="95">
        <v>0</v>
      </c>
      <c r="AF795" s="95">
        <v>0</v>
      </c>
      <c r="AG795" s="95">
        <v>0</v>
      </c>
      <c r="AH795" s="95">
        <v>5292.2</v>
      </c>
      <c r="AI795" s="95">
        <v>0</v>
      </c>
      <c r="AJ795" s="95">
        <v>0</v>
      </c>
      <c r="AK795" s="95">
        <v>134526.28</v>
      </c>
      <c r="AL795" s="95">
        <v>0</v>
      </c>
      <c r="AM795" s="95">
        <v>0</v>
      </c>
      <c r="AN795" s="95">
        <v>0</v>
      </c>
      <c r="AO795" s="95">
        <v>0</v>
      </c>
      <c r="AP795" s="95">
        <v>0</v>
      </c>
      <c r="AQ795" s="95">
        <v>0</v>
      </c>
      <c r="AR795" s="95">
        <v>0</v>
      </c>
      <c r="AS795" s="95">
        <v>0</v>
      </c>
      <c r="AT795" s="95">
        <v>0</v>
      </c>
      <c r="AU795" s="95">
        <v>0</v>
      </c>
      <c r="AV795" s="95">
        <v>0</v>
      </c>
      <c r="AW795" s="95">
        <v>0</v>
      </c>
      <c r="AX795" s="95">
        <v>0</v>
      </c>
      <c r="AY795" s="95">
        <v>0</v>
      </c>
      <c r="AZ795" s="95">
        <v>48</v>
      </c>
      <c r="BA795" s="95">
        <v>42671.6</v>
      </c>
      <c r="BB795" s="95">
        <v>0</v>
      </c>
      <c r="BC795" s="95">
        <v>75182.600000000006</v>
      </c>
      <c r="BD795" s="95">
        <v>4477.84</v>
      </c>
      <c r="BE795" s="95">
        <v>0</v>
      </c>
      <c r="BF795" s="95">
        <v>0</v>
      </c>
      <c r="BG795" s="95">
        <v>12247.12</v>
      </c>
      <c r="BH795" s="95">
        <v>0</v>
      </c>
      <c r="BI795" s="95">
        <v>0</v>
      </c>
      <c r="BJ795" s="95">
        <v>0</v>
      </c>
      <c r="BK795" s="95">
        <v>513.20000000000005</v>
      </c>
      <c r="BL795" s="95">
        <v>34800.199999999997</v>
      </c>
      <c r="BM795" s="95">
        <v>0</v>
      </c>
      <c r="BN795" s="95">
        <v>0</v>
      </c>
      <c r="BO795" s="95">
        <v>0</v>
      </c>
      <c r="BP795" s="95">
        <v>0</v>
      </c>
      <c r="BQ795" s="95">
        <v>0</v>
      </c>
      <c r="BR795" s="95">
        <v>708842.54</v>
      </c>
      <c r="BS795" s="95">
        <v>0</v>
      </c>
      <c r="BT795" s="95">
        <v>0</v>
      </c>
      <c r="BU795" s="95">
        <v>65024.61</v>
      </c>
      <c r="BV795" s="95">
        <v>0</v>
      </c>
      <c r="BW795" s="95">
        <v>0</v>
      </c>
      <c r="BX795" s="95">
        <v>50791.040000000001</v>
      </c>
      <c r="BY795" s="95">
        <v>0</v>
      </c>
      <c r="BZ795" s="95">
        <v>0</v>
      </c>
      <c r="CA795" s="95">
        <v>0</v>
      </c>
      <c r="CB795" s="95">
        <v>0</v>
      </c>
      <c r="CC795" s="95">
        <v>0</v>
      </c>
      <c r="CD795" s="95">
        <v>0</v>
      </c>
      <c r="CE795" s="95">
        <v>0</v>
      </c>
      <c r="CF795" s="95">
        <v>0</v>
      </c>
      <c r="CG795" s="95">
        <v>0</v>
      </c>
      <c r="CH795" s="95">
        <v>0</v>
      </c>
      <c r="CI795" s="95">
        <v>0</v>
      </c>
      <c r="CJ795" s="95">
        <v>0</v>
      </c>
      <c r="CK795" s="95">
        <v>0</v>
      </c>
      <c r="CL795" s="95">
        <v>0</v>
      </c>
      <c r="CM795" s="87" t="s">
        <v>2136</v>
      </c>
      <c r="CN795" s="87" t="s">
        <v>839</v>
      </c>
      <c r="CO795" s="87" t="s">
        <v>1466</v>
      </c>
      <c r="CP795" s="87" t="s">
        <v>2269</v>
      </c>
      <c r="CQ795" s="87" t="s">
        <v>1465</v>
      </c>
      <c r="CR795" s="87" t="s">
        <v>2456</v>
      </c>
      <c r="CS795" s="87">
        <v>24</v>
      </c>
      <c r="CT795" s="87" t="s">
        <v>1463</v>
      </c>
      <c r="CY795" s="87">
        <v>395</v>
      </c>
    </row>
    <row r="796" spans="1:103" ht="13.2" customHeight="1" x14ac:dyDescent="0.25">
      <c r="A796" s="93" t="s">
        <v>2137</v>
      </c>
      <c r="B796" s="94" t="s">
        <v>840</v>
      </c>
      <c r="C796" s="95">
        <v>25598.86</v>
      </c>
      <c r="D796" s="95">
        <v>0</v>
      </c>
      <c r="E796" s="95">
        <v>0</v>
      </c>
      <c r="F796" s="95">
        <v>0</v>
      </c>
      <c r="G796" s="95">
        <v>0</v>
      </c>
      <c r="H796" s="95">
        <v>0</v>
      </c>
      <c r="I796" s="95">
        <v>0</v>
      </c>
      <c r="J796" s="95">
        <v>0</v>
      </c>
      <c r="K796" s="95">
        <v>0</v>
      </c>
      <c r="L796" s="95">
        <v>0</v>
      </c>
      <c r="M796" s="95">
        <v>0</v>
      </c>
      <c r="N796" s="95">
        <v>0</v>
      </c>
      <c r="O796" s="95">
        <v>3980</v>
      </c>
      <c r="P796" s="95">
        <v>0</v>
      </c>
      <c r="Q796" s="95">
        <v>0</v>
      </c>
      <c r="R796" s="95">
        <v>0</v>
      </c>
      <c r="S796" s="95">
        <v>0</v>
      </c>
      <c r="T796" s="95">
        <v>0</v>
      </c>
      <c r="U796" s="95">
        <v>0</v>
      </c>
      <c r="V796" s="95">
        <v>0</v>
      </c>
      <c r="W796" s="95">
        <v>13432.74</v>
      </c>
      <c r="X796" s="95">
        <v>0</v>
      </c>
      <c r="Y796" s="95">
        <v>0</v>
      </c>
      <c r="Z796" s="95">
        <v>0</v>
      </c>
      <c r="AA796" s="95">
        <v>0</v>
      </c>
      <c r="AB796" s="95">
        <v>0</v>
      </c>
      <c r="AC796" s="95">
        <v>0</v>
      </c>
      <c r="AD796" s="95">
        <v>0</v>
      </c>
      <c r="AE796" s="95">
        <v>0</v>
      </c>
      <c r="AF796" s="95">
        <v>0</v>
      </c>
      <c r="AG796" s="95">
        <v>0</v>
      </c>
      <c r="AH796" s="95">
        <v>0</v>
      </c>
      <c r="AI796" s="95">
        <v>0</v>
      </c>
      <c r="AJ796" s="95">
        <v>0</v>
      </c>
      <c r="AK796" s="95">
        <v>0</v>
      </c>
      <c r="AL796" s="95">
        <v>0</v>
      </c>
      <c r="AM796" s="95">
        <v>0</v>
      </c>
      <c r="AN796" s="95">
        <v>0</v>
      </c>
      <c r="AO796" s="95">
        <v>0</v>
      </c>
      <c r="AP796" s="95">
        <v>0</v>
      </c>
      <c r="AQ796" s="95">
        <v>0</v>
      </c>
      <c r="AR796" s="95">
        <v>0</v>
      </c>
      <c r="AS796" s="95">
        <v>0</v>
      </c>
      <c r="AT796" s="95">
        <v>0</v>
      </c>
      <c r="AU796" s="95">
        <v>0</v>
      </c>
      <c r="AV796" s="95">
        <v>0</v>
      </c>
      <c r="AW796" s="95">
        <v>0</v>
      </c>
      <c r="AX796" s="95">
        <v>0</v>
      </c>
      <c r="AY796" s="95">
        <v>0</v>
      </c>
      <c r="AZ796" s="95">
        <v>0</v>
      </c>
      <c r="BA796" s="95">
        <v>0</v>
      </c>
      <c r="BB796" s="95">
        <v>0</v>
      </c>
      <c r="BC796" s="95">
        <v>0</v>
      </c>
      <c r="BD796" s="95">
        <v>7142.28</v>
      </c>
      <c r="BE796" s="95">
        <v>0</v>
      </c>
      <c r="BF796" s="95">
        <v>0</v>
      </c>
      <c r="BG796" s="95">
        <v>0</v>
      </c>
      <c r="BH796" s="95">
        <v>0</v>
      </c>
      <c r="BI796" s="95">
        <v>0</v>
      </c>
      <c r="BJ796" s="95">
        <v>0</v>
      </c>
      <c r="BK796" s="95">
        <v>0</v>
      </c>
      <c r="BL796" s="95">
        <v>33451.980000000003</v>
      </c>
      <c r="BM796" s="95">
        <v>0</v>
      </c>
      <c r="BN796" s="95">
        <v>0</v>
      </c>
      <c r="BO796" s="95">
        <v>0</v>
      </c>
      <c r="BP796" s="95">
        <v>0</v>
      </c>
      <c r="BQ796" s="95">
        <v>0</v>
      </c>
      <c r="BR796" s="95">
        <v>126741.2</v>
      </c>
      <c r="BS796" s="95">
        <v>0</v>
      </c>
      <c r="BT796" s="95">
        <v>0</v>
      </c>
      <c r="BU796" s="95">
        <v>34729.19</v>
      </c>
      <c r="BV796" s="95">
        <v>0</v>
      </c>
      <c r="BW796" s="95">
        <v>0</v>
      </c>
      <c r="BX796" s="95">
        <v>0</v>
      </c>
      <c r="BY796" s="95">
        <v>0</v>
      </c>
      <c r="BZ796" s="95">
        <v>0</v>
      </c>
      <c r="CA796" s="95">
        <v>0</v>
      </c>
      <c r="CB796" s="95">
        <v>0</v>
      </c>
      <c r="CC796" s="95">
        <v>0</v>
      </c>
      <c r="CD796" s="95">
        <v>0</v>
      </c>
      <c r="CE796" s="95">
        <v>0</v>
      </c>
      <c r="CF796" s="95">
        <v>0</v>
      </c>
      <c r="CG796" s="95">
        <v>0</v>
      </c>
      <c r="CH796" s="95">
        <v>0</v>
      </c>
      <c r="CI796" s="95">
        <v>0</v>
      </c>
      <c r="CJ796" s="95">
        <v>0</v>
      </c>
      <c r="CK796" s="95">
        <v>0</v>
      </c>
      <c r="CL796" s="95">
        <v>0</v>
      </c>
      <c r="CM796" s="87" t="s">
        <v>2137</v>
      </c>
      <c r="CN796" s="87" t="s">
        <v>840</v>
      </c>
      <c r="CO796" s="87" t="s">
        <v>1466</v>
      </c>
      <c r="CP796" s="87" t="s">
        <v>2269</v>
      </c>
      <c r="CQ796" s="87" t="s">
        <v>1465</v>
      </c>
      <c r="CR796" s="87" t="s">
        <v>2456</v>
      </c>
      <c r="CS796" s="87">
        <v>24</v>
      </c>
      <c r="CT796" s="87" t="s">
        <v>1463</v>
      </c>
      <c r="CY796" s="87">
        <v>396</v>
      </c>
    </row>
    <row r="797" spans="1:103" ht="13.2" customHeight="1" x14ac:dyDescent="0.25">
      <c r="A797" s="93" t="s">
        <v>2138</v>
      </c>
      <c r="B797" s="94" t="s">
        <v>1373</v>
      </c>
      <c r="C797" s="95">
        <v>0</v>
      </c>
      <c r="D797" s="95">
        <v>0</v>
      </c>
      <c r="E797" s="95">
        <v>0</v>
      </c>
      <c r="F797" s="95">
        <v>0</v>
      </c>
      <c r="G797" s="95">
        <v>0</v>
      </c>
      <c r="H797" s="95">
        <v>0</v>
      </c>
      <c r="I797" s="95">
        <v>0</v>
      </c>
      <c r="J797" s="95">
        <v>0</v>
      </c>
      <c r="K797" s="95">
        <v>0</v>
      </c>
      <c r="L797" s="95">
        <v>0</v>
      </c>
      <c r="M797" s="95">
        <v>0</v>
      </c>
      <c r="N797" s="95">
        <v>0</v>
      </c>
      <c r="O797" s="95">
        <v>0</v>
      </c>
      <c r="P797" s="95">
        <v>0</v>
      </c>
      <c r="Q797" s="95">
        <v>0</v>
      </c>
      <c r="R797" s="95">
        <v>0</v>
      </c>
      <c r="S797" s="95">
        <v>0</v>
      </c>
      <c r="T797" s="95">
        <v>0</v>
      </c>
      <c r="U797" s="95">
        <v>0</v>
      </c>
      <c r="V797" s="95">
        <v>0</v>
      </c>
      <c r="W797" s="95">
        <v>0</v>
      </c>
      <c r="X797" s="95">
        <v>0</v>
      </c>
      <c r="Y797" s="95">
        <v>0</v>
      </c>
      <c r="Z797" s="95">
        <v>0</v>
      </c>
      <c r="AA797" s="95">
        <v>0</v>
      </c>
      <c r="AB797" s="95">
        <v>0</v>
      </c>
      <c r="AC797" s="95">
        <v>0</v>
      </c>
      <c r="AD797" s="95">
        <v>0</v>
      </c>
      <c r="AE797" s="95">
        <v>0</v>
      </c>
      <c r="AF797" s="95">
        <v>0</v>
      </c>
      <c r="AG797" s="95">
        <v>0</v>
      </c>
      <c r="AH797" s="95">
        <v>0</v>
      </c>
      <c r="AI797" s="95">
        <v>0</v>
      </c>
      <c r="AJ797" s="95">
        <v>0</v>
      </c>
      <c r="AK797" s="95">
        <v>0</v>
      </c>
      <c r="AL797" s="95">
        <v>0</v>
      </c>
      <c r="AM797" s="95">
        <v>0</v>
      </c>
      <c r="AN797" s="95">
        <v>502636.96</v>
      </c>
      <c r="AO797" s="95">
        <v>0</v>
      </c>
      <c r="AP797" s="95">
        <v>0</v>
      </c>
      <c r="AQ797" s="95">
        <v>0</v>
      </c>
      <c r="AR797" s="95">
        <v>0</v>
      </c>
      <c r="AS797" s="95">
        <v>0</v>
      </c>
      <c r="AT797" s="95">
        <v>0</v>
      </c>
      <c r="AU797" s="95">
        <v>0</v>
      </c>
      <c r="AV797" s="95">
        <v>0</v>
      </c>
      <c r="AW797" s="95">
        <v>0</v>
      </c>
      <c r="AX797" s="95">
        <v>0</v>
      </c>
      <c r="AY797" s="95">
        <v>0</v>
      </c>
      <c r="AZ797" s="95">
        <v>0</v>
      </c>
      <c r="BA797" s="95">
        <v>0</v>
      </c>
      <c r="BB797" s="95">
        <v>0</v>
      </c>
      <c r="BC797" s="95">
        <v>0</v>
      </c>
      <c r="BD797" s="95">
        <v>0</v>
      </c>
      <c r="BE797" s="95">
        <v>0</v>
      </c>
      <c r="BF797" s="95">
        <v>0</v>
      </c>
      <c r="BG797" s="95">
        <v>0</v>
      </c>
      <c r="BH797" s="95">
        <v>0</v>
      </c>
      <c r="BI797" s="95">
        <v>0</v>
      </c>
      <c r="BJ797" s="95">
        <v>0</v>
      </c>
      <c r="BK797" s="95">
        <v>0</v>
      </c>
      <c r="BL797" s="95">
        <v>6744.05</v>
      </c>
      <c r="BM797" s="95">
        <v>0</v>
      </c>
      <c r="BN797" s="95">
        <v>0</v>
      </c>
      <c r="BO797" s="95">
        <v>0</v>
      </c>
      <c r="BP797" s="95">
        <v>0</v>
      </c>
      <c r="BQ797" s="95">
        <v>0</v>
      </c>
      <c r="BR797" s="95">
        <v>277557.92</v>
      </c>
      <c r="BS797" s="95">
        <v>0</v>
      </c>
      <c r="BT797" s="95">
        <v>0</v>
      </c>
      <c r="BU797" s="95">
        <v>0</v>
      </c>
      <c r="BV797" s="95">
        <v>2994.4</v>
      </c>
      <c r="BW797" s="95">
        <v>0</v>
      </c>
      <c r="BX797" s="95">
        <v>0</v>
      </c>
      <c r="BY797" s="95">
        <v>0</v>
      </c>
      <c r="BZ797" s="95">
        <v>0</v>
      </c>
      <c r="CA797" s="95">
        <v>0</v>
      </c>
      <c r="CB797" s="95">
        <v>0</v>
      </c>
      <c r="CC797" s="95">
        <v>0</v>
      </c>
      <c r="CD797" s="95">
        <v>0</v>
      </c>
      <c r="CE797" s="95">
        <v>0</v>
      </c>
      <c r="CF797" s="95">
        <v>0</v>
      </c>
      <c r="CG797" s="95">
        <v>0</v>
      </c>
      <c r="CH797" s="95">
        <v>0</v>
      </c>
      <c r="CI797" s="95">
        <v>0</v>
      </c>
      <c r="CJ797" s="95">
        <v>0</v>
      </c>
      <c r="CK797" s="95">
        <v>0</v>
      </c>
      <c r="CL797" s="95">
        <v>0</v>
      </c>
      <c r="CM797" s="87" t="s">
        <v>2138</v>
      </c>
      <c r="CN797" s="87" t="s">
        <v>1373</v>
      </c>
      <c r="CO797" s="87" t="s">
        <v>1466</v>
      </c>
      <c r="CP797" s="87" t="s">
        <v>2269</v>
      </c>
      <c r="CQ797" s="87" t="s">
        <v>1465</v>
      </c>
      <c r="CR797" s="87" t="s">
        <v>2456</v>
      </c>
      <c r="CS797" s="87">
        <v>24</v>
      </c>
      <c r="CT797" s="87" t="s">
        <v>1463</v>
      </c>
      <c r="CY797" s="87">
        <v>397</v>
      </c>
    </row>
    <row r="798" spans="1:103" ht="13.2" customHeight="1" x14ac:dyDescent="0.25">
      <c r="A798" s="93" t="s">
        <v>2139</v>
      </c>
      <c r="B798" s="94" t="s">
        <v>841</v>
      </c>
      <c r="C798" s="95">
        <v>1891754.3</v>
      </c>
      <c r="D798" s="95">
        <v>38180.9</v>
      </c>
      <c r="E798" s="95">
        <v>60616.160000000003</v>
      </c>
      <c r="F798" s="95">
        <v>18826.080000000002</v>
      </c>
      <c r="G798" s="95">
        <v>41212.559999999998</v>
      </c>
      <c r="H798" s="95">
        <v>67672.36</v>
      </c>
      <c r="I798" s="95">
        <v>30893.42</v>
      </c>
      <c r="J798" s="95">
        <v>303969.08</v>
      </c>
      <c r="K798" s="95">
        <v>165689.18</v>
      </c>
      <c r="L798" s="95">
        <v>289181.33</v>
      </c>
      <c r="M798" s="95">
        <v>283910.15999999997</v>
      </c>
      <c r="N798" s="95">
        <v>9291.52</v>
      </c>
      <c r="O798" s="95">
        <v>50967.14</v>
      </c>
      <c r="P798" s="95">
        <v>69203.149999999994</v>
      </c>
      <c r="Q798" s="95">
        <v>18689.36</v>
      </c>
      <c r="R798" s="95">
        <v>269931.06</v>
      </c>
      <c r="S798" s="95">
        <v>157647.18</v>
      </c>
      <c r="T798" s="95">
        <v>19065.259999999998</v>
      </c>
      <c r="U798" s="95">
        <v>87742.76</v>
      </c>
      <c r="V798" s="95">
        <v>2820.6</v>
      </c>
      <c r="W798" s="95">
        <v>556881.18999999994</v>
      </c>
      <c r="X798" s="95">
        <v>5868.24</v>
      </c>
      <c r="Y798" s="95">
        <v>78215.44</v>
      </c>
      <c r="Z798" s="95">
        <v>34324.080000000002</v>
      </c>
      <c r="AA798" s="95">
        <v>7667.84</v>
      </c>
      <c r="AB798" s="95">
        <v>26447.96</v>
      </c>
      <c r="AC798" s="95">
        <v>262881.59999999998</v>
      </c>
      <c r="AD798" s="95">
        <v>156476.88</v>
      </c>
      <c r="AE798" s="95">
        <v>39558.480000000003</v>
      </c>
      <c r="AF798" s="95">
        <v>22351.919999999998</v>
      </c>
      <c r="AG798" s="95">
        <v>18235.28</v>
      </c>
      <c r="AH798" s="95">
        <v>33785.279999999999</v>
      </c>
      <c r="AI798" s="95">
        <v>25057.919999999998</v>
      </c>
      <c r="AJ798" s="95">
        <v>76988</v>
      </c>
      <c r="AK798" s="95">
        <v>33027.78</v>
      </c>
      <c r="AL798" s="95">
        <v>46870.559999999998</v>
      </c>
      <c r="AM798" s="95">
        <v>18040.12</v>
      </c>
      <c r="AN798" s="95">
        <v>27012.16</v>
      </c>
      <c r="AO798" s="95">
        <v>8746.32</v>
      </c>
      <c r="AP798" s="95">
        <v>32080.639999999999</v>
      </c>
      <c r="AQ798" s="95">
        <v>9151.44</v>
      </c>
      <c r="AR798" s="95">
        <v>37011.42</v>
      </c>
      <c r="AS798" s="95">
        <v>58348.4</v>
      </c>
      <c r="AT798" s="95">
        <v>74724.800000000003</v>
      </c>
      <c r="AU798" s="95">
        <v>38969.97</v>
      </c>
      <c r="AV798" s="95">
        <v>35610.239999999998</v>
      </c>
      <c r="AW798" s="95">
        <v>3433.38</v>
      </c>
      <c r="AX798" s="95">
        <v>48931.27</v>
      </c>
      <c r="AY798" s="95">
        <v>36091.040000000001</v>
      </c>
      <c r="AZ798" s="95">
        <v>6953.04</v>
      </c>
      <c r="BA798" s="95">
        <v>540312.98</v>
      </c>
      <c r="BB798" s="95">
        <v>9270.56</v>
      </c>
      <c r="BC798" s="95">
        <v>879042.2</v>
      </c>
      <c r="BD798" s="95">
        <v>275762.11</v>
      </c>
      <c r="BE798" s="95">
        <v>18960.64</v>
      </c>
      <c r="BF798" s="95">
        <v>92291.94</v>
      </c>
      <c r="BG798" s="95">
        <v>53262.84</v>
      </c>
      <c r="BH798" s="95">
        <v>8749.8799999999992</v>
      </c>
      <c r="BI798" s="95">
        <v>2898.96</v>
      </c>
      <c r="BJ798" s="95">
        <v>117737.44</v>
      </c>
      <c r="BK798" s="95">
        <v>51657.52</v>
      </c>
      <c r="BL798" s="95">
        <v>325290.7</v>
      </c>
      <c r="BM798" s="95">
        <v>190542.64</v>
      </c>
      <c r="BN798" s="95">
        <v>58525.38</v>
      </c>
      <c r="BO798" s="95">
        <v>80433.960000000006</v>
      </c>
      <c r="BP798" s="95">
        <v>129257.92</v>
      </c>
      <c r="BQ798" s="95">
        <v>159379.92000000001</v>
      </c>
      <c r="BR798" s="121">
        <v>32144.240000000002</v>
      </c>
      <c r="BS798" s="95">
        <v>19887.599999999999</v>
      </c>
      <c r="BT798" s="95">
        <v>82594.27</v>
      </c>
      <c r="BU798" s="95">
        <v>696678.8</v>
      </c>
      <c r="BV798" s="95">
        <v>7102.72</v>
      </c>
      <c r="BW798" s="95">
        <v>138283.82</v>
      </c>
      <c r="BX798" s="95">
        <v>74280.759999999995</v>
      </c>
      <c r="BY798" s="95">
        <v>19989.86</v>
      </c>
      <c r="BZ798" s="95">
        <v>209793.76</v>
      </c>
      <c r="CA798" s="95">
        <v>151558.16</v>
      </c>
      <c r="CB798" s="95">
        <v>296328.96000000002</v>
      </c>
      <c r="CC798" s="95">
        <v>60180.92</v>
      </c>
      <c r="CD798" s="95">
        <v>202568.08</v>
      </c>
      <c r="CE798" s="95">
        <v>106848.96000000001</v>
      </c>
      <c r="CF798" s="95">
        <v>1865.6</v>
      </c>
      <c r="CG798" s="95">
        <v>6479.92</v>
      </c>
      <c r="CH798" s="95">
        <v>41156.32</v>
      </c>
      <c r="CI798" s="95">
        <v>10999.04</v>
      </c>
      <c r="CJ798" s="95">
        <v>249379.94</v>
      </c>
      <c r="CK798" s="95">
        <v>1051.52</v>
      </c>
      <c r="CL798" s="95">
        <v>62451.53</v>
      </c>
      <c r="CM798" s="87" t="s">
        <v>2139</v>
      </c>
      <c r="CN798" s="87" t="s">
        <v>841</v>
      </c>
      <c r="CO798" s="87" t="s">
        <v>1466</v>
      </c>
      <c r="CP798" s="87" t="s">
        <v>2269</v>
      </c>
      <c r="CQ798" s="87" t="s">
        <v>1465</v>
      </c>
      <c r="CR798" s="87" t="s">
        <v>2456</v>
      </c>
      <c r="CS798" s="87">
        <v>24</v>
      </c>
      <c r="CT798" s="87" t="s">
        <v>1460</v>
      </c>
      <c r="CY798" s="87">
        <v>398</v>
      </c>
    </row>
    <row r="799" spans="1:103" ht="13.2" customHeight="1" x14ac:dyDescent="0.25">
      <c r="A799" s="93" t="s">
        <v>2140</v>
      </c>
      <c r="B799" s="94" t="s">
        <v>1530</v>
      </c>
      <c r="C799" s="95">
        <v>867869.26</v>
      </c>
      <c r="D799" s="95">
        <v>36600.699999999997</v>
      </c>
      <c r="E799" s="95">
        <v>37588.800000000003</v>
      </c>
      <c r="F799" s="95">
        <v>3699.28</v>
      </c>
      <c r="G799" s="95">
        <v>11213.36</v>
      </c>
      <c r="H799" s="95">
        <v>2537.52</v>
      </c>
      <c r="I799" s="95">
        <v>5457.34</v>
      </c>
      <c r="J799" s="95">
        <v>140372.19</v>
      </c>
      <c r="K799" s="95">
        <v>20247.68</v>
      </c>
      <c r="L799" s="95">
        <v>186210.62</v>
      </c>
      <c r="M799" s="95">
        <v>321487.59999999998</v>
      </c>
      <c r="N799" s="95">
        <v>1410.72</v>
      </c>
      <c r="O799" s="95">
        <v>118559.59</v>
      </c>
      <c r="P799" s="95">
        <v>57950.09</v>
      </c>
      <c r="Q799" s="95">
        <v>15982.96</v>
      </c>
      <c r="R799" s="95">
        <v>735980.35</v>
      </c>
      <c r="S799" s="95">
        <v>86660.479999999996</v>
      </c>
      <c r="T799" s="95">
        <v>39731.07</v>
      </c>
      <c r="U799" s="95">
        <v>33874.400000000001</v>
      </c>
      <c r="V799" s="95">
        <v>6286.28</v>
      </c>
      <c r="W799" s="95">
        <v>1360217.92</v>
      </c>
      <c r="X799" s="95">
        <v>7567.36</v>
      </c>
      <c r="Y799" s="95">
        <v>162472.16</v>
      </c>
      <c r="Z799" s="95">
        <v>36270.800000000003</v>
      </c>
      <c r="AA799" s="95">
        <v>3109.52</v>
      </c>
      <c r="AB799" s="95">
        <v>6941.68</v>
      </c>
      <c r="AC799" s="95">
        <v>188929.36</v>
      </c>
      <c r="AD799" s="95">
        <v>87898.48</v>
      </c>
      <c r="AE799" s="95">
        <v>12964.16</v>
      </c>
      <c r="AF799" s="95">
        <v>8998.56</v>
      </c>
      <c r="AG799" s="95">
        <v>13231.28</v>
      </c>
      <c r="AH799" s="95">
        <v>2120.7199999999998</v>
      </c>
      <c r="AI799" s="95">
        <v>6359.12</v>
      </c>
      <c r="AJ799" s="95">
        <v>5350.88</v>
      </c>
      <c r="AK799" s="95">
        <v>327610.96000000002</v>
      </c>
      <c r="AL799" s="95">
        <v>8429.36</v>
      </c>
      <c r="AM799" s="95">
        <v>8449</v>
      </c>
      <c r="AN799" s="95">
        <v>4119.92</v>
      </c>
      <c r="AO799" s="95">
        <v>7111.36</v>
      </c>
      <c r="AP799" s="95">
        <v>15735.6</v>
      </c>
      <c r="AQ799" s="95">
        <v>4314.72</v>
      </c>
      <c r="AR799" s="95">
        <v>145231.6</v>
      </c>
      <c r="AS799" s="95">
        <v>7500.24</v>
      </c>
      <c r="AT799" s="95">
        <v>29940.400000000001</v>
      </c>
      <c r="AU799" s="95">
        <v>23956.21</v>
      </c>
      <c r="AV799" s="95">
        <v>12497.04</v>
      </c>
      <c r="AW799" s="95">
        <v>668.6</v>
      </c>
      <c r="AX799" s="95">
        <v>8180.52</v>
      </c>
      <c r="AY799" s="95">
        <v>3652.8</v>
      </c>
      <c r="AZ799" s="95">
        <v>1965.04</v>
      </c>
      <c r="BA799" s="95">
        <v>275455.18</v>
      </c>
      <c r="BB799" s="95">
        <v>5876.16</v>
      </c>
      <c r="BC799" s="95">
        <v>845930.8</v>
      </c>
      <c r="BD799" s="95">
        <v>192346.97</v>
      </c>
      <c r="BE799" s="95">
        <v>15027.94</v>
      </c>
      <c r="BF799" s="95">
        <v>38797.440000000002</v>
      </c>
      <c r="BG799" s="95">
        <v>223542.68</v>
      </c>
      <c r="BH799" s="95">
        <v>2656.16</v>
      </c>
      <c r="BI799" s="95">
        <v>3560.16</v>
      </c>
      <c r="BJ799" s="95">
        <v>25622.880000000001</v>
      </c>
      <c r="BK799" s="95">
        <v>107121.24</v>
      </c>
      <c r="BL799" s="95">
        <v>575081.30000000005</v>
      </c>
      <c r="BM799" s="95">
        <v>69461.36</v>
      </c>
      <c r="BN799" s="95">
        <v>24020</v>
      </c>
      <c r="BO799" s="95">
        <v>39612.400000000001</v>
      </c>
      <c r="BP799" s="95">
        <v>26961.03</v>
      </c>
      <c r="BQ799" s="95">
        <v>133310.39999999999</v>
      </c>
      <c r="BR799" s="95">
        <v>121159.92</v>
      </c>
      <c r="BS799" s="95">
        <v>13368.96</v>
      </c>
      <c r="BT799" s="95">
        <v>69849.41</v>
      </c>
      <c r="BU799" s="95">
        <v>685854.24</v>
      </c>
      <c r="BV799" s="95">
        <v>0</v>
      </c>
      <c r="BW799" s="95">
        <v>39394.44</v>
      </c>
      <c r="BX799" s="95">
        <v>141601.56</v>
      </c>
      <c r="BY799" s="95">
        <v>8668.8799999999992</v>
      </c>
      <c r="BZ799" s="95">
        <v>40450.879999999997</v>
      </c>
      <c r="CA799" s="95">
        <v>27838.080000000002</v>
      </c>
      <c r="CB799" s="95">
        <v>147193.92000000001</v>
      </c>
      <c r="CC799" s="95">
        <v>91157.78</v>
      </c>
      <c r="CD799" s="95">
        <v>137773.92000000001</v>
      </c>
      <c r="CE799" s="95">
        <v>73205.399999999994</v>
      </c>
      <c r="CF799" s="95">
        <v>3103.44</v>
      </c>
      <c r="CG799" s="95">
        <v>1506</v>
      </c>
      <c r="CH799" s="95">
        <v>114.4</v>
      </c>
      <c r="CI799" s="95">
        <v>2323.92</v>
      </c>
      <c r="CJ799" s="95">
        <v>64698</v>
      </c>
      <c r="CK799" s="121">
        <v>2422.2399999999998</v>
      </c>
      <c r="CL799" s="95">
        <v>8567.4</v>
      </c>
      <c r="CM799" s="87" t="s">
        <v>2140</v>
      </c>
      <c r="CN799" s="87" t="s">
        <v>842</v>
      </c>
      <c r="CO799" s="87" t="s">
        <v>1466</v>
      </c>
      <c r="CP799" s="87" t="s">
        <v>2269</v>
      </c>
      <c r="CQ799" s="87" t="s">
        <v>1465</v>
      </c>
      <c r="CR799" s="87" t="s">
        <v>2456</v>
      </c>
      <c r="CS799" s="87">
        <v>24</v>
      </c>
      <c r="CT799" s="87" t="s">
        <v>1460</v>
      </c>
      <c r="CY799" s="87">
        <v>399</v>
      </c>
    </row>
    <row r="800" spans="1:103" ht="13.2" customHeight="1" x14ac:dyDescent="0.25">
      <c r="A800" s="93" t="s">
        <v>2141</v>
      </c>
      <c r="B800" s="94" t="s">
        <v>1374</v>
      </c>
      <c r="C800" s="95">
        <v>1048278.86</v>
      </c>
      <c r="D800" s="95">
        <v>9022.06</v>
      </c>
      <c r="E800" s="95">
        <v>20328.66</v>
      </c>
      <c r="F800" s="95">
        <v>22184.25</v>
      </c>
      <c r="G800" s="95">
        <v>38862.629999999997</v>
      </c>
      <c r="H800" s="95">
        <v>43014.87</v>
      </c>
      <c r="I800" s="95">
        <v>1847.53</v>
      </c>
      <c r="J800" s="95">
        <v>171779.47</v>
      </c>
      <c r="K800" s="95">
        <v>25798.17</v>
      </c>
      <c r="L800" s="95">
        <v>37739.31</v>
      </c>
      <c r="M800" s="95">
        <v>65550.63</v>
      </c>
      <c r="N800" s="95">
        <v>8574.99</v>
      </c>
      <c r="O800" s="95">
        <v>339313.99</v>
      </c>
      <c r="P800" s="95">
        <v>8403.0499999999993</v>
      </c>
      <c r="Q800" s="95">
        <v>10359.469999999999</v>
      </c>
      <c r="R800" s="95">
        <v>100088.49</v>
      </c>
      <c r="S800" s="95">
        <v>30659.84</v>
      </c>
      <c r="T800" s="95">
        <v>2805</v>
      </c>
      <c r="U800" s="95">
        <v>3768.56</v>
      </c>
      <c r="V800" s="95">
        <v>291.60000000000002</v>
      </c>
      <c r="W800" s="95">
        <v>1157690.24</v>
      </c>
      <c r="X800" s="95">
        <v>4039.64</v>
      </c>
      <c r="Y800" s="95">
        <v>2744.58</v>
      </c>
      <c r="Z800" s="95">
        <v>6081</v>
      </c>
      <c r="AA800" s="95">
        <v>1985.94</v>
      </c>
      <c r="AB800" s="95">
        <v>4469.07</v>
      </c>
      <c r="AC800" s="95">
        <v>589.53</v>
      </c>
      <c r="AD800" s="95">
        <v>0</v>
      </c>
      <c r="AE800" s="95">
        <v>1725.3</v>
      </c>
      <c r="AF800" s="95">
        <v>3197.18</v>
      </c>
      <c r="AG800" s="95">
        <v>3897</v>
      </c>
      <c r="AH800" s="95">
        <v>0</v>
      </c>
      <c r="AI800" s="95">
        <v>0</v>
      </c>
      <c r="AJ800" s="95">
        <v>22833.18</v>
      </c>
      <c r="AK800" s="95">
        <v>4601989.47</v>
      </c>
      <c r="AL800" s="95">
        <v>7140.12</v>
      </c>
      <c r="AM800" s="95">
        <v>17560.28</v>
      </c>
      <c r="AN800" s="95">
        <v>36219.06</v>
      </c>
      <c r="AO800" s="95">
        <v>24068.91</v>
      </c>
      <c r="AP800" s="95">
        <v>3003.93</v>
      </c>
      <c r="AQ800" s="95">
        <v>2788.46</v>
      </c>
      <c r="AR800" s="95">
        <v>681134.14</v>
      </c>
      <c r="AS800" s="95">
        <v>6970.78</v>
      </c>
      <c r="AT800" s="95">
        <v>29380.83</v>
      </c>
      <c r="AU800" s="95">
        <v>6189.98</v>
      </c>
      <c r="AV800" s="95">
        <v>5173.71</v>
      </c>
      <c r="AW800" s="95">
        <v>10603.31</v>
      </c>
      <c r="AX800" s="95">
        <v>40415.42</v>
      </c>
      <c r="AY800" s="95">
        <v>5735.34</v>
      </c>
      <c r="AZ800" s="95">
        <v>3236.46</v>
      </c>
      <c r="BA800" s="95">
        <v>193038.75</v>
      </c>
      <c r="BB800" s="95">
        <v>8992.2000000000007</v>
      </c>
      <c r="BC800" s="95">
        <v>845095.11</v>
      </c>
      <c r="BD800" s="95">
        <v>206757.56</v>
      </c>
      <c r="BE800" s="95">
        <v>2091.9899999999998</v>
      </c>
      <c r="BF800" s="95">
        <v>1852.07</v>
      </c>
      <c r="BG800" s="95">
        <v>375182.36</v>
      </c>
      <c r="BH800" s="95">
        <v>1463.84</v>
      </c>
      <c r="BI800" s="95">
        <v>2374.25</v>
      </c>
      <c r="BJ800" s="95">
        <v>3671.16</v>
      </c>
      <c r="BK800" s="95">
        <v>10495.01</v>
      </c>
      <c r="BL800" s="95">
        <v>229896.91</v>
      </c>
      <c r="BM800" s="95">
        <v>25840.23</v>
      </c>
      <c r="BN800" s="95">
        <v>1329.31</v>
      </c>
      <c r="BO800" s="95">
        <v>3881.18</v>
      </c>
      <c r="BP800" s="95">
        <v>8008.74</v>
      </c>
      <c r="BQ800" s="95">
        <v>5984.16</v>
      </c>
      <c r="BR800" s="95">
        <v>3037733.77</v>
      </c>
      <c r="BS800" s="95">
        <v>14904.27</v>
      </c>
      <c r="BT800" s="95">
        <v>41773.089999999997</v>
      </c>
      <c r="BU800" s="95">
        <v>322027.62</v>
      </c>
      <c r="BV800" s="95">
        <v>10805.7</v>
      </c>
      <c r="BW800" s="95">
        <v>24686.15</v>
      </c>
      <c r="BX800" s="95">
        <v>108781.28</v>
      </c>
      <c r="BY800" s="95">
        <v>2658.06</v>
      </c>
      <c r="BZ800" s="95">
        <v>11244</v>
      </c>
      <c r="CA800" s="95">
        <v>7425.21</v>
      </c>
      <c r="CB800" s="95">
        <v>6246.6</v>
      </c>
      <c r="CC800" s="95">
        <v>21149.06</v>
      </c>
      <c r="CD800" s="95">
        <v>86019.69</v>
      </c>
      <c r="CE800" s="95">
        <v>62548.26</v>
      </c>
      <c r="CF800" s="95">
        <v>846.36</v>
      </c>
      <c r="CG800" s="95">
        <v>35724.959999999999</v>
      </c>
      <c r="CH800" s="95">
        <v>3392.19</v>
      </c>
      <c r="CI800" s="95">
        <v>14282.22</v>
      </c>
      <c r="CJ800" s="95">
        <v>3290.63</v>
      </c>
      <c r="CK800" s="95">
        <v>1832.73</v>
      </c>
      <c r="CL800" s="95">
        <v>9797.99</v>
      </c>
      <c r="CM800" s="87" t="s">
        <v>2141</v>
      </c>
      <c r="CN800" s="87" t="s">
        <v>1374</v>
      </c>
      <c r="CO800" s="87" t="s">
        <v>1466</v>
      </c>
      <c r="CP800" s="87" t="s">
        <v>2269</v>
      </c>
      <c r="CQ800" s="87" t="s">
        <v>1465</v>
      </c>
      <c r="CR800" s="87" t="s">
        <v>2456</v>
      </c>
      <c r="CS800" s="87">
        <v>24</v>
      </c>
      <c r="CT800" s="87" t="s">
        <v>1460</v>
      </c>
      <c r="CY800" s="87">
        <v>400</v>
      </c>
    </row>
    <row r="801" spans="1:103" ht="13.2" customHeight="1" x14ac:dyDescent="0.25">
      <c r="A801" s="93" t="s">
        <v>2142</v>
      </c>
      <c r="B801" s="94" t="s">
        <v>1375</v>
      </c>
      <c r="C801" s="95">
        <v>0</v>
      </c>
      <c r="D801" s="95">
        <v>0</v>
      </c>
      <c r="E801" s="95">
        <v>0</v>
      </c>
      <c r="F801" s="95">
        <v>0</v>
      </c>
      <c r="G801" s="95">
        <v>0</v>
      </c>
      <c r="H801" s="95">
        <v>0</v>
      </c>
      <c r="I801" s="95">
        <v>0</v>
      </c>
      <c r="J801" s="95">
        <v>0</v>
      </c>
      <c r="K801" s="95">
        <v>0</v>
      </c>
      <c r="L801" s="95">
        <v>0</v>
      </c>
      <c r="M801" s="95">
        <v>0</v>
      </c>
      <c r="N801" s="95">
        <v>0</v>
      </c>
      <c r="O801" s="95">
        <v>0</v>
      </c>
      <c r="P801" s="95">
        <v>0</v>
      </c>
      <c r="Q801" s="95">
        <v>0</v>
      </c>
      <c r="R801" s="95">
        <v>0</v>
      </c>
      <c r="S801" s="95">
        <v>0</v>
      </c>
      <c r="T801" s="95">
        <v>0</v>
      </c>
      <c r="U801" s="95">
        <v>0</v>
      </c>
      <c r="V801" s="95">
        <v>0</v>
      </c>
      <c r="W801" s="95">
        <v>0</v>
      </c>
      <c r="X801" s="95">
        <v>0</v>
      </c>
      <c r="Y801" s="95">
        <v>0</v>
      </c>
      <c r="Z801" s="95">
        <v>0</v>
      </c>
      <c r="AA801" s="95">
        <v>0</v>
      </c>
      <c r="AB801" s="95">
        <v>0</v>
      </c>
      <c r="AC801" s="95">
        <v>0</v>
      </c>
      <c r="AD801" s="95">
        <v>0</v>
      </c>
      <c r="AE801" s="95">
        <v>0</v>
      </c>
      <c r="AF801" s="95">
        <v>0</v>
      </c>
      <c r="AG801" s="95">
        <v>0</v>
      </c>
      <c r="AH801" s="95">
        <v>0</v>
      </c>
      <c r="AI801" s="95">
        <v>0</v>
      </c>
      <c r="AJ801" s="95">
        <v>0</v>
      </c>
      <c r="AK801" s="95">
        <v>0</v>
      </c>
      <c r="AL801" s="95">
        <v>0</v>
      </c>
      <c r="AM801" s="95">
        <v>0</v>
      </c>
      <c r="AN801" s="95">
        <v>0</v>
      </c>
      <c r="AO801" s="95">
        <v>0</v>
      </c>
      <c r="AP801" s="95">
        <v>0</v>
      </c>
      <c r="AQ801" s="95">
        <v>0</v>
      </c>
      <c r="AR801" s="95">
        <v>0</v>
      </c>
      <c r="AS801" s="95">
        <v>0</v>
      </c>
      <c r="AT801" s="95">
        <v>0</v>
      </c>
      <c r="AU801" s="95">
        <v>0</v>
      </c>
      <c r="AV801" s="95">
        <v>0</v>
      </c>
      <c r="AW801" s="95">
        <v>0</v>
      </c>
      <c r="AX801" s="95">
        <v>0</v>
      </c>
      <c r="AY801" s="95">
        <v>0</v>
      </c>
      <c r="AZ801" s="95">
        <v>0</v>
      </c>
      <c r="BA801" s="95">
        <v>0</v>
      </c>
      <c r="BB801" s="95">
        <v>0</v>
      </c>
      <c r="BC801" s="95">
        <v>0</v>
      </c>
      <c r="BD801" s="95">
        <v>0</v>
      </c>
      <c r="BE801" s="95">
        <v>0</v>
      </c>
      <c r="BF801" s="95">
        <v>0</v>
      </c>
      <c r="BG801" s="95">
        <v>0</v>
      </c>
      <c r="BH801" s="95">
        <v>0</v>
      </c>
      <c r="BI801" s="95">
        <v>0</v>
      </c>
      <c r="BJ801" s="95">
        <v>0</v>
      </c>
      <c r="BK801" s="95">
        <v>0</v>
      </c>
      <c r="BL801" s="95">
        <v>0</v>
      </c>
      <c r="BM801" s="95">
        <v>0</v>
      </c>
      <c r="BN801" s="95">
        <v>0</v>
      </c>
      <c r="BO801" s="95">
        <v>0</v>
      </c>
      <c r="BP801" s="95">
        <v>0</v>
      </c>
      <c r="BQ801" s="95">
        <v>0</v>
      </c>
      <c r="BR801" s="121">
        <v>0</v>
      </c>
      <c r="BS801" s="95">
        <v>0</v>
      </c>
      <c r="BT801" s="95">
        <v>0</v>
      </c>
      <c r="BU801" s="121">
        <v>0</v>
      </c>
      <c r="BV801" s="95">
        <v>0</v>
      </c>
      <c r="BW801" s="121">
        <v>0</v>
      </c>
      <c r="BX801" s="121">
        <v>0</v>
      </c>
      <c r="BY801" s="95">
        <v>0</v>
      </c>
      <c r="BZ801" s="121">
        <v>0</v>
      </c>
      <c r="CA801" s="121">
        <v>0</v>
      </c>
      <c r="CB801" s="121">
        <v>0</v>
      </c>
      <c r="CC801" s="121">
        <v>0</v>
      </c>
      <c r="CD801" s="95">
        <v>0</v>
      </c>
      <c r="CE801" s="95">
        <v>0</v>
      </c>
      <c r="CF801" s="95">
        <v>0</v>
      </c>
      <c r="CG801" s="121">
        <v>0</v>
      </c>
      <c r="CH801" s="95">
        <v>0</v>
      </c>
      <c r="CI801" s="121">
        <v>0</v>
      </c>
      <c r="CJ801" s="121">
        <v>0</v>
      </c>
      <c r="CK801" s="95">
        <v>0</v>
      </c>
      <c r="CL801" s="95">
        <v>0</v>
      </c>
      <c r="CM801" s="87" t="s">
        <v>2142</v>
      </c>
      <c r="CN801" s="87" t="s">
        <v>1375</v>
      </c>
      <c r="CO801" s="87" t="s">
        <v>1466</v>
      </c>
      <c r="CP801" s="87" t="s">
        <v>2269</v>
      </c>
      <c r="CQ801" s="87" t="s">
        <v>1465</v>
      </c>
      <c r="CR801" s="87" t="s">
        <v>2456</v>
      </c>
      <c r="CS801" s="87">
        <v>24</v>
      </c>
      <c r="CT801" s="87" t="s">
        <v>1460</v>
      </c>
      <c r="CY801" s="87">
        <v>401</v>
      </c>
    </row>
    <row r="802" spans="1:103" ht="13.2" customHeight="1" x14ac:dyDescent="0.25">
      <c r="A802" s="93" t="s">
        <v>2143</v>
      </c>
      <c r="B802" s="94" t="s">
        <v>1262</v>
      </c>
      <c r="C802" s="95">
        <v>330842</v>
      </c>
      <c r="D802" s="95">
        <v>0</v>
      </c>
      <c r="E802" s="95">
        <v>0</v>
      </c>
      <c r="F802" s="95">
        <v>5920</v>
      </c>
      <c r="G802" s="95">
        <v>0</v>
      </c>
      <c r="H802" s="95">
        <v>0</v>
      </c>
      <c r="I802" s="95">
        <v>0</v>
      </c>
      <c r="J802" s="95">
        <v>0</v>
      </c>
      <c r="K802" s="95">
        <v>0</v>
      </c>
      <c r="L802" s="95">
        <v>0</v>
      </c>
      <c r="M802" s="95">
        <v>0</v>
      </c>
      <c r="N802" s="95">
        <v>0</v>
      </c>
      <c r="O802" s="95">
        <v>670402</v>
      </c>
      <c r="P802" s="95">
        <v>48425.85</v>
      </c>
      <c r="Q802" s="95">
        <v>54550</v>
      </c>
      <c r="R802" s="95">
        <v>0</v>
      </c>
      <c r="S802" s="95">
        <v>120866.96</v>
      </c>
      <c r="T802" s="95">
        <v>641278.15</v>
      </c>
      <c r="U802" s="95">
        <v>17388</v>
      </c>
      <c r="V802" s="95">
        <v>4834825.72</v>
      </c>
      <c r="W802" s="95">
        <v>259382.15</v>
      </c>
      <c r="X802" s="95">
        <v>16879.05</v>
      </c>
      <c r="Y802" s="95">
        <v>149974.75</v>
      </c>
      <c r="Z802" s="95">
        <v>90913.26</v>
      </c>
      <c r="AA802" s="95">
        <v>1969</v>
      </c>
      <c r="AB802" s="95">
        <v>3220</v>
      </c>
      <c r="AC802" s="95">
        <v>0</v>
      </c>
      <c r="AD802" s="95">
        <v>100534</v>
      </c>
      <c r="AE802" s="95">
        <v>73297.350000000006</v>
      </c>
      <c r="AF802" s="95">
        <v>8350</v>
      </c>
      <c r="AG802" s="95">
        <v>354594</v>
      </c>
      <c r="AH802" s="95">
        <v>147191</v>
      </c>
      <c r="AI802" s="95">
        <v>0</v>
      </c>
      <c r="AJ802" s="95">
        <v>6397</v>
      </c>
      <c r="AK802" s="95">
        <v>6890557.2800000003</v>
      </c>
      <c r="AL802" s="95">
        <v>400</v>
      </c>
      <c r="AM802" s="95">
        <v>11409.5</v>
      </c>
      <c r="AN802" s="95">
        <v>1941832.75</v>
      </c>
      <c r="AO802" s="95">
        <v>6955937.6600000001</v>
      </c>
      <c r="AP802" s="95">
        <v>9558.25</v>
      </c>
      <c r="AQ802" s="95">
        <v>8780.65</v>
      </c>
      <c r="AR802" s="95">
        <v>13767</v>
      </c>
      <c r="AS802" s="95">
        <v>392710.9</v>
      </c>
      <c r="AT802" s="95">
        <v>292134.40000000002</v>
      </c>
      <c r="AU802" s="95">
        <v>75182.070000000007</v>
      </c>
      <c r="AV802" s="95">
        <v>35046.42</v>
      </c>
      <c r="AW802" s="95">
        <v>25159.75</v>
      </c>
      <c r="AX802" s="95">
        <v>26197</v>
      </c>
      <c r="AY802" s="95">
        <v>45973.3</v>
      </c>
      <c r="AZ802" s="95">
        <v>26838</v>
      </c>
      <c r="BA802" s="95">
        <v>847552.5</v>
      </c>
      <c r="BB802" s="95">
        <v>0</v>
      </c>
      <c r="BC802" s="95">
        <v>0</v>
      </c>
      <c r="BD802" s="95">
        <v>0</v>
      </c>
      <c r="BE802" s="95">
        <v>57929</v>
      </c>
      <c r="BF802" s="95">
        <v>0</v>
      </c>
      <c r="BG802" s="95">
        <v>347207.8</v>
      </c>
      <c r="BH802" s="95">
        <v>0</v>
      </c>
      <c r="BI802" s="95">
        <v>26450</v>
      </c>
      <c r="BJ802" s="95">
        <v>25062</v>
      </c>
      <c r="BK802" s="95">
        <v>0</v>
      </c>
      <c r="BL802" s="95">
        <v>0</v>
      </c>
      <c r="BM802" s="95">
        <v>0</v>
      </c>
      <c r="BN802" s="95">
        <v>0</v>
      </c>
      <c r="BO802" s="95">
        <v>16814.5</v>
      </c>
      <c r="BP802" s="95">
        <v>0</v>
      </c>
      <c r="BQ802" s="95">
        <v>198953</v>
      </c>
      <c r="BR802" s="95">
        <v>62172</v>
      </c>
      <c r="BS802" s="95">
        <v>354980.5</v>
      </c>
      <c r="BT802" s="95">
        <v>501918.09</v>
      </c>
      <c r="BU802" s="95">
        <v>94125.19</v>
      </c>
      <c r="BV802" s="95">
        <v>30140</v>
      </c>
      <c r="BW802" s="95">
        <v>72361</v>
      </c>
      <c r="BX802" s="95">
        <v>14161</v>
      </c>
      <c r="BY802" s="95">
        <v>12136.31</v>
      </c>
      <c r="BZ802" s="95">
        <v>97629</v>
      </c>
      <c r="CA802" s="95">
        <v>39059.25</v>
      </c>
      <c r="CB802" s="95">
        <v>7069</v>
      </c>
      <c r="CC802" s="95">
        <v>142187.5</v>
      </c>
      <c r="CD802" s="95">
        <v>839447.74</v>
      </c>
      <c r="CE802" s="95">
        <v>55259</v>
      </c>
      <c r="CF802" s="95">
        <v>27788.5</v>
      </c>
      <c r="CG802" s="95">
        <v>0</v>
      </c>
      <c r="CH802" s="95">
        <v>24697.09</v>
      </c>
      <c r="CI802" s="95">
        <v>48531.5</v>
      </c>
      <c r="CJ802" s="95">
        <v>132255</v>
      </c>
      <c r="CK802" s="95">
        <v>81579.899999999994</v>
      </c>
      <c r="CL802" s="95">
        <v>13204</v>
      </c>
      <c r="CM802" s="87" t="s">
        <v>2143</v>
      </c>
      <c r="CN802" s="87" t="s">
        <v>2240</v>
      </c>
      <c r="CO802" s="87" t="s">
        <v>1456</v>
      </c>
      <c r="CP802" s="87" t="s">
        <v>2266</v>
      </c>
      <c r="CQ802" s="87" t="s">
        <v>1455</v>
      </c>
      <c r="CR802" s="87" t="s">
        <v>2429</v>
      </c>
      <c r="CS802" s="87">
        <v>164</v>
      </c>
      <c r="CT802" s="87" t="s">
        <v>1465</v>
      </c>
      <c r="CV802" s="87" t="s">
        <v>2198</v>
      </c>
      <c r="CY802" s="87">
        <v>402</v>
      </c>
    </row>
    <row r="803" spans="1:103" ht="13.2" customHeight="1" x14ac:dyDescent="0.25">
      <c r="A803" s="93" t="s">
        <v>2144</v>
      </c>
      <c r="B803" s="94" t="s">
        <v>843</v>
      </c>
      <c r="C803" s="95">
        <v>0</v>
      </c>
      <c r="D803" s="95">
        <v>0</v>
      </c>
      <c r="E803" s="95">
        <v>0</v>
      </c>
      <c r="F803" s="95">
        <v>0</v>
      </c>
      <c r="G803" s="95">
        <v>0</v>
      </c>
      <c r="H803" s="95">
        <v>0</v>
      </c>
      <c r="I803" s="95">
        <v>0</v>
      </c>
      <c r="J803" s="95">
        <v>0</v>
      </c>
      <c r="K803" s="95">
        <v>0</v>
      </c>
      <c r="L803" s="95">
        <v>0</v>
      </c>
      <c r="M803" s="95">
        <v>0</v>
      </c>
      <c r="N803" s="95">
        <v>0</v>
      </c>
      <c r="O803" s="95">
        <v>0</v>
      </c>
      <c r="P803" s="95">
        <v>0</v>
      </c>
      <c r="Q803" s="95">
        <v>0</v>
      </c>
      <c r="R803" s="95">
        <v>0</v>
      </c>
      <c r="S803" s="95">
        <v>0</v>
      </c>
      <c r="T803" s="95">
        <v>0</v>
      </c>
      <c r="U803" s="95">
        <v>0</v>
      </c>
      <c r="V803" s="95">
        <v>0</v>
      </c>
      <c r="W803" s="95">
        <v>0</v>
      </c>
      <c r="X803" s="95">
        <v>0</v>
      </c>
      <c r="Y803" s="95">
        <v>0</v>
      </c>
      <c r="Z803" s="95">
        <v>0</v>
      </c>
      <c r="AA803" s="95">
        <v>0</v>
      </c>
      <c r="AB803" s="95">
        <v>0</v>
      </c>
      <c r="AC803" s="95">
        <v>0</v>
      </c>
      <c r="AD803" s="95">
        <v>0</v>
      </c>
      <c r="AE803" s="95">
        <v>0</v>
      </c>
      <c r="AF803" s="95">
        <v>0</v>
      </c>
      <c r="AG803" s="95">
        <v>0</v>
      </c>
      <c r="AH803" s="95">
        <v>0</v>
      </c>
      <c r="AI803" s="95">
        <v>0</v>
      </c>
      <c r="AJ803" s="95">
        <v>0</v>
      </c>
      <c r="AK803" s="95">
        <v>0</v>
      </c>
      <c r="AL803" s="95">
        <v>0</v>
      </c>
      <c r="AM803" s="95">
        <v>0</v>
      </c>
      <c r="AN803" s="95">
        <v>0</v>
      </c>
      <c r="AO803" s="95">
        <v>0</v>
      </c>
      <c r="AP803" s="95">
        <v>0</v>
      </c>
      <c r="AQ803" s="95">
        <v>0</v>
      </c>
      <c r="AR803" s="95">
        <v>0</v>
      </c>
      <c r="AS803" s="95">
        <v>0</v>
      </c>
      <c r="AT803" s="95">
        <v>0</v>
      </c>
      <c r="AU803" s="95">
        <v>0</v>
      </c>
      <c r="AV803" s="95">
        <v>0</v>
      </c>
      <c r="AW803" s="95">
        <v>0</v>
      </c>
      <c r="AX803" s="95">
        <v>0</v>
      </c>
      <c r="AY803" s="95">
        <v>0</v>
      </c>
      <c r="AZ803" s="95">
        <v>0</v>
      </c>
      <c r="BA803" s="95">
        <v>0</v>
      </c>
      <c r="BB803" s="95">
        <v>0</v>
      </c>
      <c r="BC803" s="95">
        <v>0</v>
      </c>
      <c r="BD803" s="95">
        <v>0</v>
      </c>
      <c r="BE803" s="95">
        <v>0</v>
      </c>
      <c r="BF803" s="95">
        <v>0</v>
      </c>
      <c r="BG803" s="95">
        <v>0</v>
      </c>
      <c r="BH803" s="95">
        <v>0</v>
      </c>
      <c r="BI803" s="95">
        <v>0</v>
      </c>
      <c r="BJ803" s="95">
        <v>0</v>
      </c>
      <c r="BK803" s="95">
        <v>0</v>
      </c>
      <c r="BL803" s="95">
        <v>0</v>
      </c>
      <c r="BM803" s="95">
        <v>0</v>
      </c>
      <c r="BN803" s="95">
        <v>0</v>
      </c>
      <c r="BO803" s="95">
        <v>0</v>
      </c>
      <c r="BP803" s="95">
        <v>0</v>
      </c>
      <c r="BQ803" s="95">
        <v>0</v>
      </c>
      <c r="BR803" s="95">
        <v>0</v>
      </c>
      <c r="BS803" s="121">
        <v>0</v>
      </c>
      <c r="BT803" s="95">
        <v>0</v>
      </c>
      <c r="BU803" s="121">
        <v>0</v>
      </c>
      <c r="BV803" s="95">
        <v>0</v>
      </c>
      <c r="BW803" s="95">
        <v>0</v>
      </c>
      <c r="BX803" s="95">
        <v>0</v>
      </c>
      <c r="BY803" s="95">
        <v>0</v>
      </c>
      <c r="BZ803" s="95">
        <v>0</v>
      </c>
      <c r="CA803" s="121">
        <v>0</v>
      </c>
      <c r="CB803" s="95">
        <v>0</v>
      </c>
      <c r="CC803" s="121">
        <v>0</v>
      </c>
      <c r="CD803" s="95">
        <v>0</v>
      </c>
      <c r="CE803" s="95">
        <v>0</v>
      </c>
      <c r="CF803" s="95">
        <v>0</v>
      </c>
      <c r="CG803" s="95">
        <v>0</v>
      </c>
      <c r="CH803" s="121">
        <v>0</v>
      </c>
      <c r="CI803" s="95">
        <v>0</v>
      </c>
      <c r="CJ803" s="95">
        <v>0</v>
      </c>
      <c r="CK803" s="95">
        <v>0</v>
      </c>
      <c r="CL803" s="95">
        <v>0</v>
      </c>
      <c r="CM803" s="87" t="s">
        <v>2144</v>
      </c>
      <c r="CN803" s="87" t="s">
        <v>843</v>
      </c>
      <c r="CO803" s="87" t="s">
        <v>1456</v>
      </c>
      <c r="CP803" s="87" t="s">
        <v>2266</v>
      </c>
      <c r="CQ803" s="87" t="s">
        <v>1455</v>
      </c>
      <c r="CR803" s="87" t="s">
        <v>2429</v>
      </c>
      <c r="CS803" s="87">
        <v>164</v>
      </c>
      <c r="CT803" s="87" t="s">
        <v>1465</v>
      </c>
      <c r="CV803" s="87" t="s">
        <v>2198</v>
      </c>
      <c r="CY803" s="87">
        <v>403</v>
      </c>
    </row>
    <row r="804" spans="1:103" ht="13.2" customHeight="1" x14ac:dyDescent="0.25">
      <c r="A804" s="93" t="s">
        <v>2145</v>
      </c>
      <c r="B804" s="94" t="s">
        <v>1181</v>
      </c>
      <c r="C804" s="95">
        <v>0</v>
      </c>
      <c r="D804" s="95">
        <v>0</v>
      </c>
      <c r="E804" s="95">
        <v>0</v>
      </c>
      <c r="F804" s="95">
        <v>0</v>
      </c>
      <c r="G804" s="95">
        <v>0</v>
      </c>
      <c r="H804" s="95">
        <v>0</v>
      </c>
      <c r="I804" s="95">
        <v>0</v>
      </c>
      <c r="J804" s="95">
        <v>0</v>
      </c>
      <c r="K804" s="95">
        <v>0</v>
      </c>
      <c r="L804" s="95">
        <v>0</v>
      </c>
      <c r="M804" s="95">
        <v>0</v>
      </c>
      <c r="N804" s="95">
        <v>0</v>
      </c>
      <c r="O804" s="95">
        <v>0</v>
      </c>
      <c r="P804" s="95">
        <v>0</v>
      </c>
      <c r="Q804" s="95">
        <v>0</v>
      </c>
      <c r="R804" s="95">
        <v>0</v>
      </c>
      <c r="S804" s="95">
        <v>0</v>
      </c>
      <c r="T804" s="95">
        <v>0</v>
      </c>
      <c r="U804" s="95">
        <v>0</v>
      </c>
      <c r="V804" s="95">
        <v>0</v>
      </c>
      <c r="W804" s="95">
        <v>0</v>
      </c>
      <c r="X804" s="95">
        <v>0</v>
      </c>
      <c r="Y804" s="95">
        <v>0</v>
      </c>
      <c r="Z804" s="95">
        <v>0</v>
      </c>
      <c r="AA804" s="95">
        <v>0</v>
      </c>
      <c r="AB804" s="95">
        <v>0</v>
      </c>
      <c r="AC804" s="95">
        <v>0</v>
      </c>
      <c r="AD804" s="95">
        <v>0</v>
      </c>
      <c r="AE804" s="95">
        <v>0</v>
      </c>
      <c r="AF804" s="95">
        <v>0</v>
      </c>
      <c r="AG804" s="95">
        <v>0</v>
      </c>
      <c r="AH804" s="95">
        <v>0</v>
      </c>
      <c r="AI804" s="95">
        <v>0</v>
      </c>
      <c r="AJ804" s="95">
        <v>0</v>
      </c>
      <c r="AK804" s="95">
        <v>0</v>
      </c>
      <c r="AL804" s="95">
        <v>0</v>
      </c>
      <c r="AM804" s="95">
        <v>0</v>
      </c>
      <c r="AN804" s="95">
        <v>0</v>
      </c>
      <c r="AO804" s="95">
        <v>0</v>
      </c>
      <c r="AP804" s="95">
        <v>0</v>
      </c>
      <c r="AQ804" s="95">
        <v>0</v>
      </c>
      <c r="AR804" s="95">
        <v>0</v>
      </c>
      <c r="AS804" s="95">
        <v>0</v>
      </c>
      <c r="AT804" s="95">
        <v>0</v>
      </c>
      <c r="AU804" s="95">
        <v>0</v>
      </c>
      <c r="AV804" s="95">
        <v>0</v>
      </c>
      <c r="AW804" s="95">
        <v>0</v>
      </c>
      <c r="AX804" s="95">
        <v>0</v>
      </c>
      <c r="AY804" s="95">
        <v>0</v>
      </c>
      <c r="AZ804" s="95">
        <v>0</v>
      </c>
      <c r="BA804" s="95">
        <v>0</v>
      </c>
      <c r="BB804" s="95">
        <v>0</v>
      </c>
      <c r="BC804" s="95">
        <v>0</v>
      </c>
      <c r="BD804" s="95">
        <v>0</v>
      </c>
      <c r="BE804" s="95">
        <v>0</v>
      </c>
      <c r="BF804" s="95">
        <v>0</v>
      </c>
      <c r="BG804" s="95">
        <v>0</v>
      </c>
      <c r="BH804" s="95">
        <v>0</v>
      </c>
      <c r="BI804" s="95">
        <v>0</v>
      </c>
      <c r="BJ804" s="95">
        <v>0</v>
      </c>
      <c r="BK804" s="95">
        <v>0</v>
      </c>
      <c r="BL804" s="95">
        <v>0</v>
      </c>
      <c r="BM804" s="95">
        <v>0</v>
      </c>
      <c r="BN804" s="95">
        <v>0</v>
      </c>
      <c r="BO804" s="95">
        <v>0</v>
      </c>
      <c r="BP804" s="95">
        <v>0</v>
      </c>
      <c r="BQ804" s="95">
        <v>0</v>
      </c>
      <c r="BR804" s="95">
        <v>0</v>
      </c>
      <c r="BS804" s="95">
        <v>0</v>
      </c>
      <c r="BT804" s="95">
        <v>0</v>
      </c>
      <c r="BU804" s="95">
        <v>0</v>
      </c>
      <c r="BV804" s="95">
        <v>0</v>
      </c>
      <c r="BW804" s="95">
        <v>0</v>
      </c>
      <c r="BX804" s="95">
        <v>0</v>
      </c>
      <c r="BY804" s="95">
        <v>0</v>
      </c>
      <c r="BZ804" s="95">
        <v>0</v>
      </c>
      <c r="CA804" s="95">
        <v>0</v>
      </c>
      <c r="CB804" s="95">
        <v>0</v>
      </c>
      <c r="CC804" s="95">
        <v>0</v>
      </c>
      <c r="CD804" s="95">
        <v>0</v>
      </c>
      <c r="CE804" s="95">
        <v>0</v>
      </c>
      <c r="CF804" s="95">
        <v>0</v>
      </c>
      <c r="CG804" s="95">
        <v>0</v>
      </c>
      <c r="CH804" s="95">
        <v>0</v>
      </c>
      <c r="CI804" s="95">
        <v>0</v>
      </c>
      <c r="CJ804" s="95">
        <v>0</v>
      </c>
      <c r="CK804" s="95">
        <v>0</v>
      </c>
      <c r="CL804" s="95">
        <v>0</v>
      </c>
      <c r="CM804" s="87" t="s">
        <v>2145</v>
      </c>
      <c r="CN804" s="87" t="s">
        <v>1181</v>
      </c>
      <c r="CO804" s="87" t="s">
        <v>1456</v>
      </c>
      <c r="CP804" s="87" t="s">
        <v>2266</v>
      </c>
      <c r="CQ804" s="87" t="s">
        <v>1455</v>
      </c>
      <c r="CR804" s="87" t="s">
        <v>2429</v>
      </c>
      <c r="CS804" s="87">
        <v>164</v>
      </c>
      <c r="CT804" s="87" t="s">
        <v>1465</v>
      </c>
      <c r="CV804" s="87" t="s">
        <v>2198</v>
      </c>
      <c r="CY804" s="87">
        <v>404</v>
      </c>
    </row>
    <row r="805" spans="1:103" ht="13.2" customHeight="1" x14ac:dyDescent="0.25">
      <c r="A805" s="93" t="s">
        <v>2146</v>
      </c>
      <c r="B805" s="94" t="s">
        <v>844</v>
      </c>
      <c r="C805" s="95">
        <v>0</v>
      </c>
      <c r="D805" s="95">
        <v>0</v>
      </c>
      <c r="E805" s="95">
        <v>0</v>
      </c>
      <c r="F805" s="95">
        <v>0</v>
      </c>
      <c r="G805" s="95">
        <v>0</v>
      </c>
      <c r="H805" s="95">
        <v>0</v>
      </c>
      <c r="I805" s="95">
        <v>0</v>
      </c>
      <c r="J805" s="95">
        <v>0</v>
      </c>
      <c r="K805" s="95">
        <v>0</v>
      </c>
      <c r="L805" s="95">
        <v>0</v>
      </c>
      <c r="M805" s="95">
        <v>0</v>
      </c>
      <c r="N805" s="95">
        <v>0</v>
      </c>
      <c r="O805" s="95">
        <v>0</v>
      </c>
      <c r="P805" s="95">
        <v>0</v>
      </c>
      <c r="Q805" s="95">
        <v>0</v>
      </c>
      <c r="R805" s="95">
        <v>0</v>
      </c>
      <c r="S805" s="95">
        <v>0</v>
      </c>
      <c r="T805" s="95">
        <v>0</v>
      </c>
      <c r="U805" s="95">
        <v>0</v>
      </c>
      <c r="V805" s="95">
        <v>0</v>
      </c>
      <c r="W805" s="95">
        <v>0</v>
      </c>
      <c r="X805" s="95">
        <v>0</v>
      </c>
      <c r="Y805" s="95">
        <v>0</v>
      </c>
      <c r="Z805" s="95">
        <v>0</v>
      </c>
      <c r="AA805" s="95">
        <v>0</v>
      </c>
      <c r="AB805" s="95">
        <v>0</v>
      </c>
      <c r="AC805" s="95">
        <v>0</v>
      </c>
      <c r="AD805" s="95">
        <v>0</v>
      </c>
      <c r="AE805" s="95">
        <v>0</v>
      </c>
      <c r="AF805" s="95">
        <v>0</v>
      </c>
      <c r="AG805" s="95">
        <v>0</v>
      </c>
      <c r="AH805" s="95">
        <v>0</v>
      </c>
      <c r="AI805" s="95">
        <v>0</v>
      </c>
      <c r="AJ805" s="95">
        <v>0</v>
      </c>
      <c r="AK805" s="95">
        <v>0</v>
      </c>
      <c r="AL805" s="95">
        <v>0</v>
      </c>
      <c r="AM805" s="95">
        <v>0</v>
      </c>
      <c r="AN805" s="95">
        <v>0</v>
      </c>
      <c r="AO805" s="95">
        <v>0</v>
      </c>
      <c r="AP805" s="95">
        <v>0</v>
      </c>
      <c r="AQ805" s="95">
        <v>0</v>
      </c>
      <c r="AR805" s="95">
        <v>0</v>
      </c>
      <c r="AS805" s="95">
        <v>0</v>
      </c>
      <c r="AT805" s="95">
        <v>0</v>
      </c>
      <c r="AU805" s="95">
        <v>0</v>
      </c>
      <c r="AV805" s="95">
        <v>0</v>
      </c>
      <c r="AW805" s="95">
        <v>0</v>
      </c>
      <c r="AX805" s="95">
        <v>0</v>
      </c>
      <c r="AY805" s="95">
        <v>0</v>
      </c>
      <c r="AZ805" s="95">
        <v>0</v>
      </c>
      <c r="BA805" s="95">
        <v>0</v>
      </c>
      <c r="BB805" s="95">
        <v>0</v>
      </c>
      <c r="BC805" s="95">
        <v>0</v>
      </c>
      <c r="BD805" s="95">
        <v>0</v>
      </c>
      <c r="BE805" s="95">
        <v>0</v>
      </c>
      <c r="BF805" s="95">
        <v>0</v>
      </c>
      <c r="BG805" s="95">
        <v>0</v>
      </c>
      <c r="BH805" s="95">
        <v>0</v>
      </c>
      <c r="BI805" s="95">
        <v>0</v>
      </c>
      <c r="BJ805" s="95">
        <v>0</v>
      </c>
      <c r="BK805" s="95">
        <v>0</v>
      </c>
      <c r="BL805" s="95">
        <v>0</v>
      </c>
      <c r="BM805" s="95">
        <v>0</v>
      </c>
      <c r="BN805" s="95">
        <v>0</v>
      </c>
      <c r="BO805" s="95">
        <v>0</v>
      </c>
      <c r="BP805" s="95">
        <v>0</v>
      </c>
      <c r="BQ805" s="95">
        <v>0</v>
      </c>
      <c r="BR805" s="95">
        <v>0</v>
      </c>
      <c r="BS805" s="95">
        <v>0</v>
      </c>
      <c r="BT805" s="95">
        <v>0</v>
      </c>
      <c r="BU805" s="95">
        <v>0</v>
      </c>
      <c r="BV805" s="95">
        <v>0</v>
      </c>
      <c r="BW805" s="95">
        <v>0</v>
      </c>
      <c r="BX805" s="95">
        <v>0</v>
      </c>
      <c r="BY805" s="95">
        <v>0</v>
      </c>
      <c r="BZ805" s="95">
        <v>0</v>
      </c>
      <c r="CA805" s="95">
        <v>0</v>
      </c>
      <c r="CB805" s="95">
        <v>0</v>
      </c>
      <c r="CC805" s="95">
        <v>0</v>
      </c>
      <c r="CD805" s="95">
        <v>0</v>
      </c>
      <c r="CE805" s="95">
        <v>0</v>
      </c>
      <c r="CF805" s="95">
        <v>0</v>
      </c>
      <c r="CG805" s="95">
        <v>0</v>
      </c>
      <c r="CH805" s="95">
        <v>0</v>
      </c>
      <c r="CI805" s="95">
        <v>0</v>
      </c>
      <c r="CJ805" s="95">
        <v>0</v>
      </c>
      <c r="CK805" s="95">
        <v>0</v>
      </c>
      <c r="CL805" s="95">
        <v>0</v>
      </c>
      <c r="CM805" s="87" t="s">
        <v>2146</v>
      </c>
      <c r="CN805" s="87" t="s">
        <v>844</v>
      </c>
      <c r="CO805" s="87" t="s">
        <v>1456</v>
      </c>
      <c r="CP805" s="87" t="s">
        <v>2266</v>
      </c>
      <c r="CQ805" s="87" t="s">
        <v>1455</v>
      </c>
      <c r="CR805" s="87" t="s">
        <v>2429</v>
      </c>
      <c r="CS805" s="87">
        <v>164</v>
      </c>
      <c r="CT805" s="87" t="s">
        <v>1465</v>
      </c>
      <c r="CV805" s="87" t="s">
        <v>2198</v>
      </c>
      <c r="CY805" s="87">
        <v>405</v>
      </c>
    </row>
    <row r="806" spans="1:103" ht="13.2" customHeight="1" x14ac:dyDescent="0.25">
      <c r="A806" s="93" t="s">
        <v>2147</v>
      </c>
      <c r="B806" s="94" t="s">
        <v>1182</v>
      </c>
      <c r="C806" s="95">
        <v>0</v>
      </c>
      <c r="D806" s="95">
        <v>0</v>
      </c>
      <c r="E806" s="95">
        <v>0</v>
      </c>
      <c r="F806" s="95">
        <v>0</v>
      </c>
      <c r="G806" s="95">
        <v>0</v>
      </c>
      <c r="H806" s="95">
        <v>0</v>
      </c>
      <c r="I806" s="95">
        <v>0</v>
      </c>
      <c r="J806" s="95">
        <v>0</v>
      </c>
      <c r="K806" s="95">
        <v>0</v>
      </c>
      <c r="L806" s="95">
        <v>0</v>
      </c>
      <c r="M806" s="95">
        <v>0</v>
      </c>
      <c r="N806" s="95">
        <v>0</v>
      </c>
      <c r="O806" s="95">
        <v>0</v>
      </c>
      <c r="P806" s="95">
        <v>0</v>
      </c>
      <c r="Q806" s="95">
        <v>0</v>
      </c>
      <c r="R806" s="95">
        <v>0</v>
      </c>
      <c r="S806" s="95">
        <v>2</v>
      </c>
      <c r="T806" s="95">
        <v>0</v>
      </c>
      <c r="U806" s="95">
        <v>0</v>
      </c>
      <c r="V806" s="95">
        <v>0</v>
      </c>
      <c r="W806" s="95">
        <v>0</v>
      </c>
      <c r="X806" s="95">
        <v>0</v>
      </c>
      <c r="Y806" s="95">
        <v>0</v>
      </c>
      <c r="Z806" s="95">
        <v>0</v>
      </c>
      <c r="AA806" s="95">
        <v>0</v>
      </c>
      <c r="AB806" s="95">
        <v>0</v>
      </c>
      <c r="AC806" s="95">
        <v>0</v>
      </c>
      <c r="AD806" s="95">
        <v>0</v>
      </c>
      <c r="AE806" s="95">
        <v>0</v>
      </c>
      <c r="AF806" s="95">
        <v>0</v>
      </c>
      <c r="AG806" s="95">
        <v>0</v>
      </c>
      <c r="AH806" s="95">
        <v>0</v>
      </c>
      <c r="AI806" s="95">
        <v>0</v>
      </c>
      <c r="AJ806" s="95">
        <v>0</v>
      </c>
      <c r="AK806" s="95">
        <v>0</v>
      </c>
      <c r="AL806" s="95">
        <v>0</v>
      </c>
      <c r="AM806" s="95">
        <v>0</v>
      </c>
      <c r="AN806" s="95">
        <v>0</v>
      </c>
      <c r="AO806" s="95">
        <v>0</v>
      </c>
      <c r="AP806" s="95">
        <v>0</v>
      </c>
      <c r="AQ806" s="95">
        <v>0</v>
      </c>
      <c r="AR806" s="95">
        <v>0</v>
      </c>
      <c r="AS806" s="95">
        <v>0</v>
      </c>
      <c r="AT806" s="95">
        <v>0</v>
      </c>
      <c r="AU806" s="95">
        <v>0</v>
      </c>
      <c r="AV806" s="95">
        <v>0</v>
      </c>
      <c r="AW806" s="95">
        <v>0</v>
      </c>
      <c r="AX806" s="95">
        <v>0</v>
      </c>
      <c r="AY806" s="95">
        <v>0</v>
      </c>
      <c r="AZ806" s="95">
        <v>0</v>
      </c>
      <c r="BA806" s="95">
        <v>0</v>
      </c>
      <c r="BB806" s="95">
        <v>0</v>
      </c>
      <c r="BC806" s="95">
        <v>0</v>
      </c>
      <c r="BD806" s="95">
        <v>0</v>
      </c>
      <c r="BE806" s="95">
        <v>0</v>
      </c>
      <c r="BF806" s="95">
        <v>0</v>
      </c>
      <c r="BG806" s="95">
        <v>0</v>
      </c>
      <c r="BH806" s="95">
        <v>0</v>
      </c>
      <c r="BI806" s="95">
        <v>0</v>
      </c>
      <c r="BJ806" s="95">
        <v>0</v>
      </c>
      <c r="BK806" s="95">
        <v>0</v>
      </c>
      <c r="BL806" s="95">
        <v>0</v>
      </c>
      <c r="BM806" s="95">
        <v>0</v>
      </c>
      <c r="BN806" s="95">
        <v>0</v>
      </c>
      <c r="BO806" s="95">
        <v>0</v>
      </c>
      <c r="BP806" s="95">
        <v>0</v>
      </c>
      <c r="BQ806" s="95">
        <v>0</v>
      </c>
      <c r="BR806" s="95">
        <v>0</v>
      </c>
      <c r="BS806" s="95">
        <v>0</v>
      </c>
      <c r="BT806" s="95">
        <v>0</v>
      </c>
      <c r="BU806" s="95">
        <v>0</v>
      </c>
      <c r="BV806" s="95">
        <v>0</v>
      </c>
      <c r="BW806" s="95">
        <v>0</v>
      </c>
      <c r="BX806" s="95">
        <v>0</v>
      </c>
      <c r="BY806" s="95">
        <v>0</v>
      </c>
      <c r="BZ806" s="95">
        <v>0</v>
      </c>
      <c r="CA806" s="95">
        <v>0</v>
      </c>
      <c r="CB806" s="95">
        <v>0</v>
      </c>
      <c r="CC806" s="95">
        <v>0</v>
      </c>
      <c r="CD806" s="95">
        <v>0</v>
      </c>
      <c r="CE806" s="95">
        <v>0</v>
      </c>
      <c r="CF806" s="95">
        <v>0</v>
      </c>
      <c r="CG806" s="95">
        <v>0</v>
      </c>
      <c r="CH806" s="95">
        <v>0</v>
      </c>
      <c r="CI806" s="95">
        <v>0</v>
      </c>
      <c r="CJ806" s="95">
        <v>0</v>
      </c>
      <c r="CK806" s="95">
        <v>0</v>
      </c>
      <c r="CL806" s="95">
        <v>0</v>
      </c>
      <c r="CM806" s="87" t="s">
        <v>2147</v>
      </c>
      <c r="CN806" s="87" t="s">
        <v>1182</v>
      </c>
      <c r="CO806" s="87" t="s">
        <v>1456</v>
      </c>
      <c r="CP806" s="87" t="s">
        <v>2266</v>
      </c>
      <c r="CQ806" s="87" t="s">
        <v>1455</v>
      </c>
      <c r="CR806" s="87" t="s">
        <v>2429</v>
      </c>
      <c r="CS806" s="87">
        <v>164</v>
      </c>
      <c r="CT806" s="87" t="s">
        <v>1465</v>
      </c>
      <c r="CV806" s="87" t="s">
        <v>2198</v>
      </c>
      <c r="CY806" s="87">
        <v>406</v>
      </c>
    </row>
    <row r="807" spans="1:103" ht="13.2" customHeight="1" x14ac:dyDescent="0.25">
      <c r="A807" s="93" t="s">
        <v>2148</v>
      </c>
      <c r="B807" s="94" t="s">
        <v>1183</v>
      </c>
      <c r="C807" s="95">
        <v>0</v>
      </c>
      <c r="D807" s="95">
        <v>0</v>
      </c>
      <c r="E807" s="95">
        <v>0</v>
      </c>
      <c r="F807" s="95">
        <v>0</v>
      </c>
      <c r="G807" s="95">
        <v>0</v>
      </c>
      <c r="H807" s="95">
        <v>0</v>
      </c>
      <c r="I807" s="95">
        <v>0</v>
      </c>
      <c r="J807" s="95">
        <v>0</v>
      </c>
      <c r="K807" s="95">
        <v>0</v>
      </c>
      <c r="L807" s="95">
        <v>0</v>
      </c>
      <c r="M807" s="95">
        <v>0</v>
      </c>
      <c r="N807" s="95">
        <v>0</v>
      </c>
      <c r="O807" s="95">
        <v>0</v>
      </c>
      <c r="P807" s="95">
        <v>0</v>
      </c>
      <c r="Q807" s="95">
        <v>0</v>
      </c>
      <c r="R807" s="95">
        <v>0</v>
      </c>
      <c r="S807" s="95">
        <v>0</v>
      </c>
      <c r="T807" s="95">
        <v>0</v>
      </c>
      <c r="U807" s="95">
        <v>0</v>
      </c>
      <c r="V807" s="95">
        <v>0</v>
      </c>
      <c r="W807" s="95">
        <v>0</v>
      </c>
      <c r="X807" s="95">
        <v>0</v>
      </c>
      <c r="Y807" s="95">
        <v>0</v>
      </c>
      <c r="Z807" s="95">
        <v>0</v>
      </c>
      <c r="AA807" s="95">
        <v>0</v>
      </c>
      <c r="AB807" s="95">
        <v>0</v>
      </c>
      <c r="AC807" s="95">
        <v>0</v>
      </c>
      <c r="AD807" s="95">
        <v>0</v>
      </c>
      <c r="AE807" s="95">
        <v>0</v>
      </c>
      <c r="AF807" s="95">
        <v>0</v>
      </c>
      <c r="AG807" s="95">
        <v>0</v>
      </c>
      <c r="AH807" s="95">
        <v>0</v>
      </c>
      <c r="AI807" s="95">
        <v>0</v>
      </c>
      <c r="AJ807" s="95">
        <v>0</v>
      </c>
      <c r="AK807" s="95">
        <v>0</v>
      </c>
      <c r="AL807" s="95">
        <v>0</v>
      </c>
      <c r="AM807" s="95">
        <v>0</v>
      </c>
      <c r="AN807" s="95">
        <v>0</v>
      </c>
      <c r="AO807" s="95">
        <v>0</v>
      </c>
      <c r="AP807" s="95">
        <v>0</v>
      </c>
      <c r="AQ807" s="95">
        <v>0</v>
      </c>
      <c r="AR807" s="95">
        <v>0</v>
      </c>
      <c r="AS807" s="95">
        <v>0</v>
      </c>
      <c r="AT807" s="95">
        <v>0</v>
      </c>
      <c r="AU807" s="95">
        <v>0</v>
      </c>
      <c r="AV807" s="95">
        <v>0</v>
      </c>
      <c r="AW807" s="95">
        <v>0</v>
      </c>
      <c r="AX807" s="95">
        <v>0</v>
      </c>
      <c r="AY807" s="95">
        <v>0</v>
      </c>
      <c r="AZ807" s="95">
        <v>0</v>
      </c>
      <c r="BA807" s="95">
        <v>0</v>
      </c>
      <c r="BB807" s="95">
        <v>0</v>
      </c>
      <c r="BC807" s="95">
        <v>0</v>
      </c>
      <c r="BD807" s="95">
        <v>0</v>
      </c>
      <c r="BE807" s="95">
        <v>0</v>
      </c>
      <c r="BF807" s="95">
        <v>0</v>
      </c>
      <c r="BG807" s="95">
        <v>0</v>
      </c>
      <c r="BH807" s="95">
        <v>0</v>
      </c>
      <c r="BI807" s="95">
        <v>0</v>
      </c>
      <c r="BJ807" s="95">
        <v>0</v>
      </c>
      <c r="BK807" s="95">
        <v>0</v>
      </c>
      <c r="BL807" s="95">
        <v>0</v>
      </c>
      <c r="BM807" s="95">
        <v>0</v>
      </c>
      <c r="BN807" s="95">
        <v>0</v>
      </c>
      <c r="BO807" s="95">
        <v>0</v>
      </c>
      <c r="BP807" s="95">
        <v>0</v>
      </c>
      <c r="BQ807" s="95">
        <v>0</v>
      </c>
      <c r="BR807" s="95">
        <v>0</v>
      </c>
      <c r="BS807" s="95">
        <v>0</v>
      </c>
      <c r="BT807" s="95">
        <v>0</v>
      </c>
      <c r="BU807" s="95">
        <v>0</v>
      </c>
      <c r="BV807" s="95">
        <v>0</v>
      </c>
      <c r="BW807" s="95">
        <v>0</v>
      </c>
      <c r="BX807" s="95">
        <v>0</v>
      </c>
      <c r="BY807" s="95">
        <v>0</v>
      </c>
      <c r="BZ807" s="95">
        <v>0</v>
      </c>
      <c r="CA807" s="95">
        <v>0</v>
      </c>
      <c r="CB807" s="95">
        <v>0</v>
      </c>
      <c r="CC807" s="95">
        <v>0</v>
      </c>
      <c r="CD807" s="95">
        <v>0</v>
      </c>
      <c r="CE807" s="95">
        <v>0</v>
      </c>
      <c r="CF807" s="95">
        <v>0</v>
      </c>
      <c r="CG807" s="95">
        <v>0</v>
      </c>
      <c r="CH807" s="95">
        <v>0</v>
      </c>
      <c r="CI807" s="95">
        <v>0</v>
      </c>
      <c r="CJ807" s="95">
        <v>0</v>
      </c>
      <c r="CK807" s="95">
        <v>0</v>
      </c>
      <c r="CL807" s="95">
        <v>0</v>
      </c>
      <c r="CM807" s="87" t="s">
        <v>2148</v>
      </c>
      <c r="CN807" s="87" t="s">
        <v>1183</v>
      </c>
      <c r="CO807" s="87" t="s">
        <v>1456</v>
      </c>
      <c r="CP807" s="87" t="s">
        <v>2266</v>
      </c>
      <c r="CQ807" s="87" t="s">
        <v>1455</v>
      </c>
      <c r="CR807" s="87" t="s">
        <v>2429</v>
      </c>
      <c r="CS807" s="87">
        <v>164</v>
      </c>
      <c r="CT807" s="87" t="s">
        <v>1465</v>
      </c>
      <c r="CV807" s="87" t="s">
        <v>2198</v>
      </c>
      <c r="CY807" s="87">
        <v>407</v>
      </c>
    </row>
    <row r="808" spans="1:103" ht="13.2" customHeight="1" x14ac:dyDescent="0.25">
      <c r="A808" s="93" t="s">
        <v>2149</v>
      </c>
      <c r="B808" s="94" t="s">
        <v>845</v>
      </c>
      <c r="C808" s="95">
        <v>0</v>
      </c>
      <c r="D808" s="95">
        <v>0</v>
      </c>
      <c r="E808" s="95">
        <v>0</v>
      </c>
      <c r="F808" s="95">
        <v>0</v>
      </c>
      <c r="G808" s="95">
        <v>0</v>
      </c>
      <c r="H808" s="95">
        <v>0</v>
      </c>
      <c r="I808" s="95">
        <v>0</v>
      </c>
      <c r="J808" s="95">
        <v>0</v>
      </c>
      <c r="K808" s="95">
        <v>0</v>
      </c>
      <c r="L808" s="95">
        <v>0</v>
      </c>
      <c r="M808" s="95">
        <v>0</v>
      </c>
      <c r="N808" s="95">
        <v>0</v>
      </c>
      <c r="O808" s="95">
        <v>0</v>
      </c>
      <c r="P808" s="95">
        <v>0</v>
      </c>
      <c r="Q808" s="95">
        <v>0</v>
      </c>
      <c r="R808" s="95">
        <v>0</v>
      </c>
      <c r="S808" s="95">
        <v>0</v>
      </c>
      <c r="T808" s="95">
        <v>0</v>
      </c>
      <c r="U808" s="95">
        <v>0</v>
      </c>
      <c r="V808" s="95">
        <v>0</v>
      </c>
      <c r="W808" s="95">
        <v>0</v>
      </c>
      <c r="X808" s="95">
        <v>0</v>
      </c>
      <c r="Y808" s="95">
        <v>0</v>
      </c>
      <c r="Z808" s="95">
        <v>0</v>
      </c>
      <c r="AA808" s="95">
        <v>0</v>
      </c>
      <c r="AB808" s="95">
        <v>0</v>
      </c>
      <c r="AC808" s="95">
        <v>0</v>
      </c>
      <c r="AD808" s="95">
        <v>0</v>
      </c>
      <c r="AE808" s="95">
        <v>0</v>
      </c>
      <c r="AF808" s="95">
        <v>0</v>
      </c>
      <c r="AG808" s="95">
        <v>16</v>
      </c>
      <c r="AH808" s="95">
        <v>5</v>
      </c>
      <c r="AI808" s="95">
        <v>0</v>
      </c>
      <c r="AJ808" s="95">
        <v>0</v>
      </c>
      <c r="AK808" s="95">
        <v>18</v>
      </c>
      <c r="AL808" s="95">
        <v>15</v>
      </c>
      <c r="AM808" s="95">
        <v>0</v>
      </c>
      <c r="AN808" s="95">
        <v>0</v>
      </c>
      <c r="AO808" s="95">
        <v>0</v>
      </c>
      <c r="AP808" s="95">
        <v>0</v>
      </c>
      <c r="AQ808" s="95">
        <v>0</v>
      </c>
      <c r="AR808" s="95">
        <v>0</v>
      </c>
      <c r="AS808" s="95">
        <v>0</v>
      </c>
      <c r="AT808" s="95">
        <v>0</v>
      </c>
      <c r="AU808" s="95">
        <v>0</v>
      </c>
      <c r="AV808" s="95">
        <v>0</v>
      </c>
      <c r="AW808" s="95">
        <v>0</v>
      </c>
      <c r="AX808" s="95">
        <v>0</v>
      </c>
      <c r="AY808" s="95">
        <v>0</v>
      </c>
      <c r="AZ808" s="95">
        <v>0</v>
      </c>
      <c r="BA808" s="95">
        <v>0</v>
      </c>
      <c r="BB808" s="95">
        <v>0</v>
      </c>
      <c r="BC808" s="95">
        <v>0</v>
      </c>
      <c r="BD808" s="95">
        <v>0</v>
      </c>
      <c r="BE808" s="95">
        <v>0</v>
      </c>
      <c r="BF808" s="95">
        <v>0</v>
      </c>
      <c r="BG808" s="95">
        <v>0</v>
      </c>
      <c r="BH808" s="95">
        <v>0</v>
      </c>
      <c r="BI808" s="95">
        <v>0</v>
      </c>
      <c r="BJ808" s="95">
        <v>0</v>
      </c>
      <c r="BK808" s="95">
        <v>0</v>
      </c>
      <c r="BL808" s="95">
        <v>0</v>
      </c>
      <c r="BM808" s="95">
        <v>0</v>
      </c>
      <c r="BN808" s="95">
        <v>0</v>
      </c>
      <c r="BO808" s="95">
        <v>0</v>
      </c>
      <c r="BP808" s="95">
        <v>0</v>
      </c>
      <c r="BQ808" s="95">
        <v>0</v>
      </c>
      <c r="BR808" s="95">
        <v>0</v>
      </c>
      <c r="BS808" s="95">
        <v>0</v>
      </c>
      <c r="BT808" s="95">
        <v>0</v>
      </c>
      <c r="BU808" s="95">
        <v>0</v>
      </c>
      <c r="BV808" s="95">
        <v>0</v>
      </c>
      <c r="BW808" s="95">
        <v>0</v>
      </c>
      <c r="BX808" s="95">
        <v>0</v>
      </c>
      <c r="BY808" s="95">
        <v>0</v>
      </c>
      <c r="BZ808" s="95">
        <v>0</v>
      </c>
      <c r="CA808" s="95">
        <v>0</v>
      </c>
      <c r="CB808" s="95">
        <v>0</v>
      </c>
      <c r="CC808" s="95">
        <v>0</v>
      </c>
      <c r="CD808" s="95">
        <v>0</v>
      </c>
      <c r="CE808" s="95">
        <v>0</v>
      </c>
      <c r="CF808" s="95">
        <v>0</v>
      </c>
      <c r="CG808" s="95">
        <v>0</v>
      </c>
      <c r="CH808" s="95">
        <v>0</v>
      </c>
      <c r="CI808" s="95">
        <v>0</v>
      </c>
      <c r="CJ808" s="95">
        <v>0</v>
      </c>
      <c r="CK808" s="95">
        <v>0</v>
      </c>
      <c r="CL808" s="95">
        <v>0</v>
      </c>
      <c r="CM808" s="87" t="s">
        <v>2149</v>
      </c>
      <c r="CN808" s="87" t="s">
        <v>845</v>
      </c>
      <c r="CO808" s="87" t="s">
        <v>1456</v>
      </c>
      <c r="CP808" s="87" t="s">
        <v>2266</v>
      </c>
      <c r="CQ808" s="87" t="s">
        <v>1455</v>
      </c>
      <c r="CR808" s="87" t="s">
        <v>2429</v>
      </c>
      <c r="CS808" s="87">
        <v>164</v>
      </c>
      <c r="CT808" s="87" t="s">
        <v>1465</v>
      </c>
      <c r="CV808" s="87" t="s">
        <v>2198</v>
      </c>
      <c r="CY808" s="87">
        <v>408</v>
      </c>
    </row>
    <row r="809" spans="1:103" ht="13.2" customHeight="1" x14ac:dyDescent="0.25">
      <c r="A809" s="93" t="s">
        <v>2150</v>
      </c>
      <c r="B809" s="94" t="s">
        <v>846</v>
      </c>
      <c r="C809" s="95">
        <v>0</v>
      </c>
      <c r="D809" s="95">
        <v>0</v>
      </c>
      <c r="E809" s="95">
        <v>0</v>
      </c>
      <c r="F809" s="95">
        <v>0</v>
      </c>
      <c r="G809" s="95">
        <v>0</v>
      </c>
      <c r="H809" s="95">
        <v>0</v>
      </c>
      <c r="I809" s="95">
        <v>0</v>
      </c>
      <c r="J809" s="95">
        <v>0</v>
      </c>
      <c r="K809" s="95">
        <v>0</v>
      </c>
      <c r="L809" s="95">
        <v>0</v>
      </c>
      <c r="M809" s="95">
        <v>0</v>
      </c>
      <c r="N809" s="95">
        <v>0</v>
      </c>
      <c r="O809" s="95">
        <v>0</v>
      </c>
      <c r="P809" s="95">
        <v>0</v>
      </c>
      <c r="Q809" s="95">
        <v>0</v>
      </c>
      <c r="R809" s="95">
        <v>0</v>
      </c>
      <c r="S809" s="95">
        <v>0</v>
      </c>
      <c r="T809" s="95">
        <v>0</v>
      </c>
      <c r="U809" s="95">
        <v>0</v>
      </c>
      <c r="V809" s="95">
        <v>0</v>
      </c>
      <c r="W809" s="95">
        <v>0</v>
      </c>
      <c r="X809" s="95">
        <v>0</v>
      </c>
      <c r="Y809" s="95">
        <v>0</v>
      </c>
      <c r="Z809" s="95">
        <v>0</v>
      </c>
      <c r="AA809" s="95">
        <v>0</v>
      </c>
      <c r="AB809" s="95">
        <v>0</v>
      </c>
      <c r="AC809" s="95">
        <v>0</v>
      </c>
      <c r="AD809" s="95">
        <v>0</v>
      </c>
      <c r="AE809" s="95">
        <v>0</v>
      </c>
      <c r="AF809" s="95">
        <v>0</v>
      </c>
      <c r="AG809" s="95">
        <v>0</v>
      </c>
      <c r="AH809" s="95">
        <v>0</v>
      </c>
      <c r="AI809" s="95">
        <v>0</v>
      </c>
      <c r="AJ809" s="95">
        <v>0</v>
      </c>
      <c r="AK809" s="95">
        <v>1</v>
      </c>
      <c r="AL809" s="95">
        <v>0</v>
      </c>
      <c r="AM809" s="95">
        <v>0</v>
      </c>
      <c r="AN809" s="95">
        <v>0</v>
      </c>
      <c r="AO809" s="95">
        <v>0</v>
      </c>
      <c r="AP809" s="95">
        <v>0</v>
      </c>
      <c r="AQ809" s="95">
        <v>1</v>
      </c>
      <c r="AR809" s="95">
        <v>0</v>
      </c>
      <c r="AS809" s="95">
        <v>0</v>
      </c>
      <c r="AT809" s="95">
        <v>0</v>
      </c>
      <c r="AU809" s="95">
        <v>0</v>
      </c>
      <c r="AV809" s="95">
        <v>0</v>
      </c>
      <c r="AW809" s="95">
        <v>0</v>
      </c>
      <c r="AX809" s="95">
        <v>0</v>
      </c>
      <c r="AY809" s="95">
        <v>0</v>
      </c>
      <c r="AZ809" s="95">
        <v>0</v>
      </c>
      <c r="BA809" s="95">
        <v>0</v>
      </c>
      <c r="BB809" s="95">
        <v>0</v>
      </c>
      <c r="BC809" s="95">
        <v>0</v>
      </c>
      <c r="BD809" s="95">
        <v>0</v>
      </c>
      <c r="BE809" s="95">
        <v>0</v>
      </c>
      <c r="BF809" s="95">
        <v>0</v>
      </c>
      <c r="BG809" s="95">
        <v>0</v>
      </c>
      <c r="BH809" s="95">
        <v>0</v>
      </c>
      <c r="BI809" s="95">
        <v>0</v>
      </c>
      <c r="BJ809" s="95">
        <v>0</v>
      </c>
      <c r="BK809" s="95">
        <v>0</v>
      </c>
      <c r="BL809" s="95">
        <v>0</v>
      </c>
      <c r="BM809" s="95">
        <v>0</v>
      </c>
      <c r="BN809" s="95">
        <v>0</v>
      </c>
      <c r="BO809" s="95">
        <v>0</v>
      </c>
      <c r="BP809" s="95">
        <v>0</v>
      </c>
      <c r="BQ809" s="95">
        <v>0</v>
      </c>
      <c r="BR809" s="95">
        <v>0</v>
      </c>
      <c r="BS809" s="95">
        <v>0</v>
      </c>
      <c r="BT809" s="95">
        <v>0</v>
      </c>
      <c r="BU809" s="95">
        <v>0</v>
      </c>
      <c r="BV809" s="95">
        <v>0</v>
      </c>
      <c r="BW809" s="95">
        <v>0</v>
      </c>
      <c r="BX809" s="95">
        <v>0</v>
      </c>
      <c r="BY809" s="95">
        <v>0</v>
      </c>
      <c r="BZ809" s="95">
        <v>0</v>
      </c>
      <c r="CA809" s="95">
        <v>0</v>
      </c>
      <c r="CB809" s="95">
        <v>0</v>
      </c>
      <c r="CC809" s="95">
        <v>0</v>
      </c>
      <c r="CD809" s="95">
        <v>0</v>
      </c>
      <c r="CE809" s="95">
        <v>0</v>
      </c>
      <c r="CF809" s="95">
        <v>0</v>
      </c>
      <c r="CG809" s="95">
        <v>0</v>
      </c>
      <c r="CH809" s="95">
        <v>0</v>
      </c>
      <c r="CI809" s="95">
        <v>0</v>
      </c>
      <c r="CJ809" s="95">
        <v>0</v>
      </c>
      <c r="CK809" s="95">
        <v>0</v>
      </c>
      <c r="CL809" s="95">
        <v>0</v>
      </c>
      <c r="CM809" s="87" t="s">
        <v>2150</v>
      </c>
      <c r="CN809" s="87" t="s">
        <v>846</v>
      </c>
      <c r="CO809" s="87" t="s">
        <v>1456</v>
      </c>
      <c r="CP809" s="87" t="s">
        <v>2266</v>
      </c>
      <c r="CQ809" s="87" t="s">
        <v>1455</v>
      </c>
      <c r="CR809" s="87" t="s">
        <v>2429</v>
      </c>
      <c r="CS809" s="87">
        <v>164</v>
      </c>
      <c r="CT809" s="87" t="s">
        <v>1465</v>
      </c>
      <c r="CV809" s="87" t="s">
        <v>2198</v>
      </c>
      <c r="CY809" s="87">
        <v>409</v>
      </c>
    </row>
    <row r="810" spans="1:103" ht="13.2" customHeight="1" x14ac:dyDescent="0.25">
      <c r="A810" s="93" t="s">
        <v>2151</v>
      </c>
      <c r="B810" s="94" t="s">
        <v>1184</v>
      </c>
      <c r="C810" s="95">
        <v>0</v>
      </c>
      <c r="D810" s="95">
        <v>0</v>
      </c>
      <c r="E810" s="95">
        <v>0</v>
      </c>
      <c r="F810" s="95">
        <v>0</v>
      </c>
      <c r="G810" s="95">
        <v>0</v>
      </c>
      <c r="H810" s="95">
        <v>0</v>
      </c>
      <c r="I810" s="95">
        <v>0</v>
      </c>
      <c r="J810" s="95">
        <v>0</v>
      </c>
      <c r="K810" s="95">
        <v>0</v>
      </c>
      <c r="L810" s="95">
        <v>0</v>
      </c>
      <c r="M810" s="95">
        <v>0</v>
      </c>
      <c r="N810" s="95">
        <v>0</v>
      </c>
      <c r="O810" s="95">
        <v>0</v>
      </c>
      <c r="P810" s="95">
        <v>0</v>
      </c>
      <c r="Q810" s="95">
        <v>0</v>
      </c>
      <c r="R810" s="95">
        <v>0</v>
      </c>
      <c r="S810" s="95">
        <v>0</v>
      </c>
      <c r="T810" s="95">
        <v>0</v>
      </c>
      <c r="U810" s="95">
        <v>0</v>
      </c>
      <c r="V810" s="95">
        <v>0</v>
      </c>
      <c r="W810" s="95">
        <v>0</v>
      </c>
      <c r="X810" s="95">
        <v>0</v>
      </c>
      <c r="Y810" s="95">
        <v>0</v>
      </c>
      <c r="Z810" s="95">
        <v>0</v>
      </c>
      <c r="AA810" s="95">
        <v>0</v>
      </c>
      <c r="AB810" s="95">
        <v>0</v>
      </c>
      <c r="AC810" s="95">
        <v>0</v>
      </c>
      <c r="AD810" s="95">
        <v>0</v>
      </c>
      <c r="AE810" s="95">
        <v>0</v>
      </c>
      <c r="AF810" s="95">
        <v>0</v>
      </c>
      <c r="AG810" s="95">
        <v>5</v>
      </c>
      <c r="AH810" s="95">
        <v>0</v>
      </c>
      <c r="AI810" s="95">
        <v>0</v>
      </c>
      <c r="AJ810" s="95">
        <v>0</v>
      </c>
      <c r="AK810" s="95">
        <v>0</v>
      </c>
      <c r="AL810" s="95">
        <v>1</v>
      </c>
      <c r="AM810" s="95">
        <v>0</v>
      </c>
      <c r="AN810" s="95">
        <v>0</v>
      </c>
      <c r="AO810" s="95">
        <v>0</v>
      </c>
      <c r="AP810" s="95">
        <v>0</v>
      </c>
      <c r="AQ810" s="95">
        <v>0</v>
      </c>
      <c r="AR810" s="95">
        <v>0</v>
      </c>
      <c r="AS810" s="95">
        <v>0</v>
      </c>
      <c r="AT810" s="95">
        <v>0</v>
      </c>
      <c r="AU810" s="95">
        <v>0</v>
      </c>
      <c r="AV810" s="95">
        <v>0</v>
      </c>
      <c r="AW810" s="95">
        <v>0</v>
      </c>
      <c r="AX810" s="95">
        <v>0</v>
      </c>
      <c r="AY810" s="95">
        <v>0</v>
      </c>
      <c r="AZ810" s="95">
        <v>0</v>
      </c>
      <c r="BA810" s="95">
        <v>0</v>
      </c>
      <c r="BB810" s="95">
        <v>0</v>
      </c>
      <c r="BC810" s="95">
        <v>0</v>
      </c>
      <c r="BD810" s="95">
        <v>0</v>
      </c>
      <c r="BE810" s="95">
        <v>0</v>
      </c>
      <c r="BF810" s="95">
        <v>0</v>
      </c>
      <c r="BG810" s="95">
        <v>0</v>
      </c>
      <c r="BH810" s="95">
        <v>0</v>
      </c>
      <c r="BI810" s="95">
        <v>0</v>
      </c>
      <c r="BJ810" s="95">
        <v>0</v>
      </c>
      <c r="BK810" s="95">
        <v>0</v>
      </c>
      <c r="BL810" s="95">
        <v>0</v>
      </c>
      <c r="BM810" s="95">
        <v>0</v>
      </c>
      <c r="BN810" s="95">
        <v>0</v>
      </c>
      <c r="BO810" s="95">
        <v>0</v>
      </c>
      <c r="BP810" s="95">
        <v>0</v>
      </c>
      <c r="BQ810" s="95">
        <v>0</v>
      </c>
      <c r="BR810" s="121">
        <v>0</v>
      </c>
      <c r="BS810" s="95">
        <v>0</v>
      </c>
      <c r="BT810" s="95">
        <v>0</v>
      </c>
      <c r="BU810" s="121">
        <v>0</v>
      </c>
      <c r="BV810" s="95">
        <v>0</v>
      </c>
      <c r="BW810" s="95">
        <v>0</v>
      </c>
      <c r="BX810" s="95">
        <v>0</v>
      </c>
      <c r="BY810" s="95">
        <v>0</v>
      </c>
      <c r="BZ810" s="95">
        <v>0</v>
      </c>
      <c r="CA810" s="121">
        <v>0</v>
      </c>
      <c r="CB810" s="95">
        <v>0</v>
      </c>
      <c r="CC810" s="95">
        <v>0</v>
      </c>
      <c r="CD810" s="121">
        <v>0</v>
      </c>
      <c r="CE810" s="95">
        <v>0</v>
      </c>
      <c r="CF810" s="95">
        <v>0</v>
      </c>
      <c r="CG810" s="95">
        <v>0</v>
      </c>
      <c r="CH810" s="95">
        <v>0</v>
      </c>
      <c r="CI810" s="95">
        <v>0</v>
      </c>
      <c r="CJ810" s="121">
        <v>0</v>
      </c>
      <c r="CK810" s="95">
        <v>0</v>
      </c>
      <c r="CL810" s="95">
        <v>0</v>
      </c>
      <c r="CM810" s="87" t="s">
        <v>2151</v>
      </c>
      <c r="CN810" s="87" t="s">
        <v>1184</v>
      </c>
      <c r="CO810" s="87" t="s">
        <v>1456</v>
      </c>
      <c r="CP810" s="87" t="s">
        <v>2266</v>
      </c>
      <c r="CQ810" s="87" t="s">
        <v>1455</v>
      </c>
      <c r="CR810" s="87" t="s">
        <v>2429</v>
      </c>
      <c r="CS810" s="87">
        <v>164</v>
      </c>
      <c r="CT810" s="87" t="s">
        <v>1465</v>
      </c>
      <c r="CV810" s="87" t="s">
        <v>2198</v>
      </c>
      <c r="CY810" s="87">
        <v>410</v>
      </c>
    </row>
    <row r="811" spans="1:103" ht="13.2" customHeight="1" x14ac:dyDescent="0.25">
      <c r="A811" s="93" t="s">
        <v>2152</v>
      </c>
      <c r="B811" s="94" t="s">
        <v>847</v>
      </c>
      <c r="C811" s="95">
        <v>0</v>
      </c>
      <c r="D811" s="95">
        <v>0</v>
      </c>
      <c r="E811" s="95">
        <v>0</v>
      </c>
      <c r="F811" s="95">
        <v>0</v>
      </c>
      <c r="G811" s="95">
        <v>0</v>
      </c>
      <c r="H811" s="95">
        <v>0</v>
      </c>
      <c r="I811" s="95">
        <v>0</v>
      </c>
      <c r="J811" s="95">
        <v>0</v>
      </c>
      <c r="K811" s="95">
        <v>0</v>
      </c>
      <c r="L811" s="95">
        <v>0</v>
      </c>
      <c r="M811" s="95">
        <v>0</v>
      </c>
      <c r="N811" s="95">
        <v>0</v>
      </c>
      <c r="O811" s="95">
        <v>0</v>
      </c>
      <c r="P811" s="95">
        <v>0</v>
      </c>
      <c r="Q811" s="95">
        <v>0</v>
      </c>
      <c r="R811" s="95">
        <v>0</v>
      </c>
      <c r="S811" s="95">
        <v>0</v>
      </c>
      <c r="T811" s="95">
        <v>0</v>
      </c>
      <c r="U811" s="95">
        <v>0</v>
      </c>
      <c r="V811" s="95">
        <v>0</v>
      </c>
      <c r="W811" s="95">
        <v>0</v>
      </c>
      <c r="X811" s="95">
        <v>0</v>
      </c>
      <c r="Y811" s="95">
        <v>0</v>
      </c>
      <c r="Z811" s="95">
        <v>0</v>
      </c>
      <c r="AA811" s="95">
        <v>0</v>
      </c>
      <c r="AB811" s="95">
        <v>0</v>
      </c>
      <c r="AC811" s="95">
        <v>0</v>
      </c>
      <c r="AD811" s="95">
        <v>0</v>
      </c>
      <c r="AE811" s="95">
        <v>0</v>
      </c>
      <c r="AF811" s="95">
        <v>0</v>
      </c>
      <c r="AG811" s="95">
        <v>1</v>
      </c>
      <c r="AH811" s="95">
        <v>0</v>
      </c>
      <c r="AI811" s="95">
        <v>0</v>
      </c>
      <c r="AJ811" s="95">
        <v>0</v>
      </c>
      <c r="AK811" s="95">
        <v>0</v>
      </c>
      <c r="AL811" s="95">
        <v>0</v>
      </c>
      <c r="AM811" s="95">
        <v>0</v>
      </c>
      <c r="AN811" s="95">
        <v>0</v>
      </c>
      <c r="AO811" s="95">
        <v>0</v>
      </c>
      <c r="AP811" s="95">
        <v>0</v>
      </c>
      <c r="AQ811" s="95">
        <v>0</v>
      </c>
      <c r="AR811" s="95">
        <v>0</v>
      </c>
      <c r="AS811" s="95">
        <v>0</v>
      </c>
      <c r="AT811" s="95">
        <v>0</v>
      </c>
      <c r="AU811" s="95">
        <v>0</v>
      </c>
      <c r="AV811" s="95">
        <v>0</v>
      </c>
      <c r="AW811" s="95">
        <v>0</v>
      </c>
      <c r="AX811" s="95">
        <v>0</v>
      </c>
      <c r="AY811" s="95">
        <v>0</v>
      </c>
      <c r="AZ811" s="95">
        <v>0</v>
      </c>
      <c r="BA811" s="95">
        <v>0</v>
      </c>
      <c r="BB811" s="95">
        <v>0</v>
      </c>
      <c r="BC811" s="95">
        <v>0</v>
      </c>
      <c r="BD811" s="95">
        <v>0</v>
      </c>
      <c r="BE811" s="95">
        <v>0</v>
      </c>
      <c r="BF811" s="95">
        <v>0</v>
      </c>
      <c r="BG811" s="95">
        <v>0</v>
      </c>
      <c r="BH811" s="95">
        <v>0</v>
      </c>
      <c r="BI811" s="95">
        <v>0</v>
      </c>
      <c r="BJ811" s="95">
        <v>0</v>
      </c>
      <c r="BK811" s="95">
        <v>0</v>
      </c>
      <c r="BL811" s="95">
        <v>0</v>
      </c>
      <c r="BM811" s="95">
        <v>0</v>
      </c>
      <c r="BN811" s="95">
        <v>0</v>
      </c>
      <c r="BO811" s="95">
        <v>0</v>
      </c>
      <c r="BP811" s="95">
        <v>0</v>
      </c>
      <c r="BQ811" s="95">
        <v>0</v>
      </c>
      <c r="BR811" s="95">
        <v>0</v>
      </c>
      <c r="BS811" s="95">
        <v>0</v>
      </c>
      <c r="BT811" s="95">
        <v>0</v>
      </c>
      <c r="BU811" s="95">
        <v>0</v>
      </c>
      <c r="BV811" s="95">
        <v>0</v>
      </c>
      <c r="BW811" s="95">
        <v>0</v>
      </c>
      <c r="BX811" s="95">
        <v>0</v>
      </c>
      <c r="BY811" s="95">
        <v>0</v>
      </c>
      <c r="BZ811" s="95">
        <v>0</v>
      </c>
      <c r="CA811" s="95">
        <v>0</v>
      </c>
      <c r="CB811" s="95">
        <v>0</v>
      </c>
      <c r="CC811" s="95">
        <v>0</v>
      </c>
      <c r="CD811" s="95">
        <v>0</v>
      </c>
      <c r="CE811" s="95">
        <v>0</v>
      </c>
      <c r="CF811" s="95">
        <v>0</v>
      </c>
      <c r="CG811" s="95">
        <v>0</v>
      </c>
      <c r="CH811" s="95">
        <v>0</v>
      </c>
      <c r="CI811" s="95">
        <v>0</v>
      </c>
      <c r="CJ811" s="95">
        <v>0</v>
      </c>
      <c r="CK811" s="95">
        <v>0</v>
      </c>
      <c r="CL811" s="95">
        <v>0</v>
      </c>
      <c r="CM811" s="87" t="s">
        <v>2152</v>
      </c>
      <c r="CN811" s="87" t="s">
        <v>847</v>
      </c>
      <c r="CO811" s="87" t="s">
        <v>1456</v>
      </c>
      <c r="CP811" s="87" t="s">
        <v>2266</v>
      </c>
      <c r="CQ811" s="87" t="s">
        <v>1455</v>
      </c>
      <c r="CR811" s="87" t="s">
        <v>2429</v>
      </c>
      <c r="CS811" s="87">
        <v>164</v>
      </c>
      <c r="CT811" s="87" t="s">
        <v>1465</v>
      </c>
      <c r="CV811" s="87" t="s">
        <v>2198</v>
      </c>
      <c r="CY811" s="87">
        <v>411</v>
      </c>
    </row>
    <row r="812" spans="1:103" ht="13.2" customHeight="1" x14ac:dyDescent="0.25">
      <c r="A812" s="93" t="s">
        <v>2153</v>
      </c>
      <c r="B812" s="94" t="s">
        <v>848</v>
      </c>
      <c r="C812" s="95">
        <v>0</v>
      </c>
      <c r="D812" s="95">
        <v>0</v>
      </c>
      <c r="E812" s="95">
        <v>0</v>
      </c>
      <c r="F812" s="95">
        <v>0</v>
      </c>
      <c r="G812" s="95">
        <v>0</v>
      </c>
      <c r="H812" s="95">
        <v>0</v>
      </c>
      <c r="I812" s="95">
        <v>0</v>
      </c>
      <c r="J812" s="95">
        <v>0</v>
      </c>
      <c r="K812" s="95">
        <v>0</v>
      </c>
      <c r="L812" s="95">
        <v>0</v>
      </c>
      <c r="M812" s="95">
        <v>0</v>
      </c>
      <c r="N812" s="95">
        <v>0</v>
      </c>
      <c r="O812" s="95">
        <v>0</v>
      </c>
      <c r="P812" s="95">
        <v>0</v>
      </c>
      <c r="Q812" s="95">
        <v>0</v>
      </c>
      <c r="R812" s="95">
        <v>0</v>
      </c>
      <c r="S812" s="95">
        <v>0</v>
      </c>
      <c r="T812" s="95">
        <v>0</v>
      </c>
      <c r="U812" s="95">
        <v>0</v>
      </c>
      <c r="V812" s="95">
        <v>0</v>
      </c>
      <c r="W812" s="95">
        <v>0</v>
      </c>
      <c r="X812" s="95">
        <v>0</v>
      </c>
      <c r="Y812" s="95">
        <v>0</v>
      </c>
      <c r="Z812" s="95">
        <v>0</v>
      </c>
      <c r="AA812" s="95">
        <v>0</v>
      </c>
      <c r="AB812" s="95">
        <v>0</v>
      </c>
      <c r="AC812" s="95">
        <v>0</v>
      </c>
      <c r="AD812" s="95">
        <v>0</v>
      </c>
      <c r="AE812" s="95">
        <v>0</v>
      </c>
      <c r="AF812" s="95">
        <v>0</v>
      </c>
      <c r="AG812" s="95">
        <v>0</v>
      </c>
      <c r="AH812" s="95">
        <v>0</v>
      </c>
      <c r="AI812" s="95">
        <v>0</v>
      </c>
      <c r="AJ812" s="95">
        <v>0</v>
      </c>
      <c r="AK812" s="95">
        <v>0</v>
      </c>
      <c r="AL812" s="95">
        <v>0</v>
      </c>
      <c r="AM812" s="95">
        <v>0</v>
      </c>
      <c r="AN812" s="95">
        <v>0</v>
      </c>
      <c r="AO812" s="95">
        <v>0</v>
      </c>
      <c r="AP812" s="95">
        <v>0</v>
      </c>
      <c r="AQ812" s="95">
        <v>0</v>
      </c>
      <c r="AR812" s="95">
        <v>0</v>
      </c>
      <c r="AS812" s="95">
        <v>0</v>
      </c>
      <c r="AT812" s="95">
        <v>0</v>
      </c>
      <c r="AU812" s="95">
        <v>0</v>
      </c>
      <c r="AV812" s="95">
        <v>0</v>
      </c>
      <c r="AW812" s="95">
        <v>0</v>
      </c>
      <c r="AX812" s="95">
        <v>0</v>
      </c>
      <c r="AY812" s="95">
        <v>0</v>
      </c>
      <c r="AZ812" s="95">
        <v>0</v>
      </c>
      <c r="BA812" s="95">
        <v>0</v>
      </c>
      <c r="BB812" s="95">
        <v>0</v>
      </c>
      <c r="BC812" s="95">
        <v>0</v>
      </c>
      <c r="BD812" s="95">
        <v>0</v>
      </c>
      <c r="BE812" s="95">
        <v>0</v>
      </c>
      <c r="BF812" s="95">
        <v>0</v>
      </c>
      <c r="BG812" s="95">
        <v>0</v>
      </c>
      <c r="BH812" s="95">
        <v>0</v>
      </c>
      <c r="BI812" s="95">
        <v>0</v>
      </c>
      <c r="BJ812" s="95">
        <v>0</v>
      </c>
      <c r="BK812" s="95">
        <v>0</v>
      </c>
      <c r="BL812" s="95">
        <v>0</v>
      </c>
      <c r="BM812" s="95">
        <v>0</v>
      </c>
      <c r="BN812" s="95">
        <v>0</v>
      </c>
      <c r="BO812" s="95">
        <v>0</v>
      </c>
      <c r="BP812" s="95">
        <v>0</v>
      </c>
      <c r="BQ812" s="95">
        <v>0</v>
      </c>
      <c r="BR812" s="95">
        <v>0</v>
      </c>
      <c r="BS812" s="95">
        <v>0</v>
      </c>
      <c r="BT812" s="95">
        <v>0</v>
      </c>
      <c r="BU812" s="95">
        <v>0</v>
      </c>
      <c r="BV812" s="95">
        <v>0</v>
      </c>
      <c r="BW812" s="95">
        <v>0</v>
      </c>
      <c r="BX812" s="95">
        <v>0</v>
      </c>
      <c r="BY812" s="95">
        <v>0</v>
      </c>
      <c r="BZ812" s="95">
        <v>0</v>
      </c>
      <c r="CA812" s="95">
        <v>0</v>
      </c>
      <c r="CB812" s="95">
        <v>0</v>
      </c>
      <c r="CC812" s="95">
        <v>0</v>
      </c>
      <c r="CD812" s="95">
        <v>0</v>
      </c>
      <c r="CE812" s="95">
        <v>0</v>
      </c>
      <c r="CF812" s="95">
        <v>0</v>
      </c>
      <c r="CG812" s="95">
        <v>0</v>
      </c>
      <c r="CH812" s="95">
        <v>0</v>
      </c>
      <c r="CI812" s="95">
        <v>0</v>
      </c>
      <c r="CJ812" s="95">
        <v>0</v>
      </c>
      <c r="CK812" s="95">
        <v>0</v>
      </c>
      <c r="CL812" s="95">
        <v>0</v>
      </c>
      <c r="CM812" s="87" t="s">
        <v>2153</v>
      </c>
      <c r="CN812" s="87" t="s">
        <v>848</v>
      </c>
      <c r="CO812" s="87" t="s">
        <v>1456</v>
      </c>
      <c r="CP812" s="87" t="s">
        <v>2266</v>
      </c>
      <c r="CQ812" s="87" t="s">
        <v>1455</v>
      </c>
      <c r="CR812" s="87" t="s">
        <v>2429</v>
      </c>
      <c r="CS812" s="87">
        <v>164</v>
      </c>
      <c r="CT812" s="87" t="s">
        <v>1465</v>
      </c>
      <c r="CV812" s="87" t="s">
        <v>2198</v>
      </c>
      <c r="CY812" s="87">
        <v>412</v>
      </c>
    </row>
    <row r="813" spans="1:103" ht="13.2" customHeight="1" x14ac:dyDescent="0.25">
      <c r="A813" s="93" t="s">
        <v>2154</v>
      </c>
      <c r="B813" s="94" t="s">
        <v>1185</v>
      </c>
      <c r="C813" s="95">
        <v>0</v>
      </c>
      <c r="D813" s="95">
        <v>0</v>
      </c>
      <c r="E813" s="95">
        <v>0</v>
      </c>
      <c r="F813" s="95">
        <v>0</v>
      </c>
      <c r="G813" s="95">
        <v>0</v>
      </c>
      <c r="H813" s="95">
        <v>0</v>
      </c>
      <c r="I813" s="95">
        <v>0</v>
      </c>
      <c r="J813" s="95">
        <v>0</v>
      </c>
      <c r="K813" s="95">
        <v>0</v>
      </c>
      <c r="L813" s="95">
        <v>0</v>
      </c>
      <c r="M813" s="95">
        <v>0</v>
      </c>
      <c r="N813" s="95">
        <v>0</v>
      </c>
      <c r="O813" s="95">
        <v>0</v>
      </c>
      <c r="P813" s="95">
        <v>0</v>
      </c>
      <c r="Q813" s="95">
        <v>0</v>
      </c>
      <c r="R813" s="95">
        <v>0</v>
      </c>
      <c r="S813" s="95">
        <v>0</v>
      </c>
      <c r="T813" s="95">
        <v>0</v>
      </c>
      <c r="U813" s="95">
        <v>0</v>
      </c>
      <c r="V813" s="95">
        <v>0</v>
      </c>
      <c r="W813" s="95">
        <v>0</v>
      </c>
      <c r="X813" s="95">
        <v>0</v>
      </c>
      <c r="Y813" s="95">
        <v>0</v>
      </c>
      <c r="Z813" s="95">
        <v>0</v>
      </c>
      <c r="AA813" s="95">
        <v>0</v>
      </c>
      <c r="AB813" s="95">
        <v>0</v>
      </c>
      <c r="AC813" s="95">
        <v>0</v>
      </c>
      <c r="AD813" s="95">
        <v>0</v>
      </c>
      <c r="AE813" s="95">
        <v>0</v>
      </c>
      <c r="AF813" s="95">
        <v>0</v>
      </c>
      <c r="AG813" s="95">
        <v>0</v>
      </c>
      <c r="AH813" s="95">
        <v>0</v>
      </c>
      <c r="AI813" s="95">
        <v>0</v>
      </c>
      <c r="AJ813" s="95">
        <v>0</v>
      </c>
      <c r="AK813" s="95">
        <v>0</v>
      </c>
      <c r="AL813" s="95">
        <v>0</v>
      </c>
      <c r="AM813" s="95">
        <v>0</v>
      </c>
      <c r="AN813" s="95">
        <v>0</v>
      </c>
      <c r="AO813" s="95">
        <v>0</v>
      </c>
      <c r="AP813" s="95">
        <v>0</v>
      </c>
      <c r="AQ813" s="95">
        <v>0</v>
      </c>
      <c r="AR813" s="95">
        <v>0</v>
      </c>
      <c r="AS813" s="95">
        <v>0</v>
      </c>
      <c r="AT813" s="95">
        <v>0</v>
      </c>
      <c r="AU813" s="95">
        <v>0</v>
      </c>
      <c r="AV813" s="95">
        <v>0</v>
      </c>
      <c r="AW813" s="95">
        <v>0</v>
      </c>
      <c r="AX813" s="95">
        <v>0</v>
      </c>
      <c r="AY813" s="95">
        <v>0</v>
      </c>
      <c r="AZ813" s="95">
        <v>0</v>
      </c>
      <c r="BA813" s="95">
        <v>0</v>
      </c>
      <c r="BB813" s="95">
        <v>0</v>
      </c>
      <c r="BC813" s="95">
        <v>0</v>
      </c>
      <c r="BD813" s="95">
        <v>0</v>
      </c>
      <c r="BE813" s="95">
        <v>0</v>
      </c>
      <c r="BF813" s="95">
        <v>0</v>
      </c>
      <c r="BG813" s="95">
        <v>0</v>
      </c>
      <c r="BH813" s="95">
        <v>0</v>
      </c>
      <c r="BI813" s="95">
        <v>0</v>
      </c>
      <c r="BJ813" s="95">
        <v>0</v>
      </c>
      <c r="BK813" s="95">
        <v>0</v>
      </c>
      <c r="BL813" s="95">
        <v>0</v>
      </c>
      <c r="BM813" s="95">
        <v>0</v>
      </c>
      <c r="BN813" s="95">
        <v>0</v>
      </c>
      <c r="BO813" s="95">
        <v>0</v>
      </c>
      <c r="BP813" s="95">
        <v>0</v>
      </c>
      <c r="BQ813" s="95">
        <v>0</v>
      </c>
      <c r="BR813" s="95">
        <v>0</v>
      </c>
      <c r="BS813" s="95">
        <v>0</v>
      </c>
      <c r="BT813" s="95">
        <v>0</v>
      </c>
      <c r="BU813" s="95">
        <v>0</v>
      </c>
      <c r="BV813" s="95">
        <v>0</v>
      </c>
      <c r="BW813" s="95">
        <v>0</v>
      </c>
      <c r="BX813" s="95">
        <v>0</v>
      </c>
      <c r="BY813" s="95">
        <v>0</v>
      </c>
      <c r="BZ813" s="95">
        <v>0</v>
      </c>
      <c r="CA813" s="95">
        <v>0</v>
      </c>
      <c r="CB813" s="95">
        <v>0</v>
      </c>
      <c r="CC813" s="95">
        <v>0</v>
      </c>
      <c r="CD813" s="95">
        <v>0</v>
      </c>
      <c r="CE813" s="95">
        <v>0</v>
      </c>
      <c r="CF813" s="95">
        <v>0</v>
      </c>
      <c r="CG813" s="95">
        <v>0</v>
      </c>
      <c r="CH813" s="95">
        <v>0</v>
      </c>
      <c r="CI813" s="95">
        <v>0</v>
      </c>
      <c r="CJ813" s="95">
        <v>0</v>
      </c>
      <c r="CK813" s="95">
        <v>0</v>
      </c>
      <c r="CL813" s="95">
        <v>0</v>
      </c>
      <c r="CM813" s="87" t="s">
        <v>2154</v>
      </c>
      <c r="CN813" s="87" t="s">
        <v>1185</v>
      </c>
      <c r="CO813" s="87" t="s">
        <v>1456</v>
      </c>
      <c r="CP813" s="87" t="s">
        <v>2266</v>
      </c>
      <c r="CQ813" s="87" t="s">
        <v>1455</v>
      </c>
      <c r="CR813" s="87" t="s">
        <v>2429</v>
      </c>
      <c r="CS813" s="87">
        <v>164</v>
      </c>
      <c r="CT813" s="87" t="s">
        <v>1465</v>
      </c>
      <c r="CV813" s="87" t="s">
        <v>2198</v>
      </c>
      <c r="CY813" s="87">
        <v>413</v>
      </c>
    </row>
    <row r="814" spans="1:103" ht="13.2" customHeight="1" x14ac:dyDescent="0.25">
      <c r="A814" s="93" t="s">
        <v>2155</v>
      </c>
      <c r="B814" s="94" t="s">
        <v>849</v>
      </c>
      <c r="C814" s="95">
        <v>0</v>
      </c>
      <c r="D814" s="95">
        <v>0</v>
      </c>
      <c r="E814" s="95">
        <v>0</v>
      </c>
      <c r="F814" s="95">
        <v>0</v>
      </c>
      <c r="G814" s="95">
        <v>0</v>
      </c>
      <c r="H814" s="95">
        <v>0</v>
      </c>
      <c r="I814" s="95">
        <v>0</v>
      </c>
      <c r="J814" s="95">
        <v>0</v>
      </c>
      <c r="K814" s="95">
        <v>0</v>
      </c>
      <c r="L814" s="95">
        <v>0</v>
      </c>
      <c r="M814" s="95">
        <v>0</v>
      </c>
      <c r="N814" s="95">
        <v>0</v>
      </c>
      <c r="O814" s="95">
        <v>0</v>
      </c>
      <c r="P814" s="95">
        <v>0</v>
      </c>
      <c r="Q814" s="95">
        <v>0</v>
      </c>
      <c r="R814" s="95">
        <v>0</v>
      </c>
      <c r="S814" s="95">
        <v>0</v>
      </c>
      <c r="T814" s="95">
        <v>0</v>
      </c>
      <c r="U814" s="95">
        <v>0</v>
      </c>
      <c r="V814" s="95">
        <v>0</v>
      </c>
      <c r="W814" s="95">
        <v>0</v>
      </c>
      <c r="X814" s="95">
        <v>0</v>
      </c>
      <c r="Y814" s="95">
        <v>0</v>
      </c>
      <c r="Z814" s="95">
        <v>0</v>
      </c>
      <c r="AA814" s="95">
        <v>0</v>
      </c>
      <c r="AB814" s="95">
        <v>0</v>
      </c>
      <c r="AC814" s="95">
        <v>0</v>
      </c>
      <c r="AD814" s="95">
        <v>0</v>
      </c>
      <c r="AE814" s="95">
        <v>0</v>
      </c>
      <c r="AF814" s="95">
        <v>0</v>
      </c>
      <c r="AG814" s="95">
        <v>80</v>
      </c>
      <c r="AH814" s="95">
        <v>4</v>
      </c>
      <c r="AI814" s="95">
        <v>0</v>
      </c>
      <c r="AJ814" s="95">
        <v>0</v>
      </c>
      <c r="AK814" s="95">
        <v>37</v>
      </c>
      <c r="AL814" s="95">
        <v>50</v>
      </c>
      <c r="AM814" s="95">
        <v>0</v>
      </c>
      <c r="AN814" s="95">
        <v>0</v>
      </c>
      <c r="AO814" s="95">
        <v>0</v>
      </c>
      <c r="AP814" s="95">
        <v>0</v>
      </c>
      <c r="AQ814" s="95">
        <v>0</v>
      </c>
      <c r="AR814" s="95">
        <v>0</v>
      </c>
      <c r="AS814" s="95">
        <v>0</v>
      </c>
      <c r="AT814" s="95">
        <v>0</v>
      </c>
      <c r="AU814" s="95">
        <v>0</v>
      </c>
      <c r="AV814" s="95">
        <v>0</v>
      </c>
      <c r="AW814" s="95">
        <v>0</v>
      </c>
      <c r="AX814" s="95">
        <v>0</v>
      </c>
      <c r="AY814" s="95">
        <v>0</v>
      </c>
      <c r="AZ814" s="95">
        <v>2</v>
      </c>
      <c r="BA814" s="95">
        <v>0</v>
      </c>
      <c r="BB814" s="95">
        <v>0</v>
      </c>
      <c r="BC814" s="95">
        <v>0</v>
      </c>
      <c r="BD814" s="95">
        <v>0</v>
      </c>
      <c r="BE814" s="95">
        <v>0</v>
      </c>
      <c r="BF814" s="95">
        <v>0</v>
      </c>
      <c r="BG814" s="95">
        <v>0</v>
      </c>
      <c r="BH814" s="95">
        <v>0</v>
      </c>
      <c r="BI814" s="95">
        <v>0</v>
      </c>
      <c r="BJ814" s="95">
        <v>0</v>
      </c>
      <c r="BK814" s="95">
        <v>0</v>
      </c>
      <c r="BL814" s="95">
        <v>0</v>
      </c>
      <c r="BM814" s="95">
        <v>0</v>
      </c>
      <c r="BN814" s="95">
        <v>0</v>
      </c>
      <c r="BO814" s="95">
        <v>0</v>
      </c>
      <c r="BP814" s="95">
        <v>0</v>
      </c>
      <c r="BQ814" s="95">
        <v>0</v>
      </c>
      <c r="BR814" s="95">
        <v>0</v>
      </c>
      <c r="BS814" s="95">
        <v>0</v>
      </c>
      <c r="BT814" s="95">
        <v>0</v>
      </c>
      <c r="BU814" s="95">
        <v>0</v>
      </c>
      <c r="BV814" s="95">
        <v>0</v>
      </c>
      <c r="BW814" s="95">
        <v>0</v>
      </c>
      <c r="BX814" s="95">
        <v>0</v>
      </c>
      <c r="BY814" s="95">
        <v>0</v>
      </c>
      <c r="BZ814" s="95">
        <v>0</v>
      </c>
      <c r="CA814" s="95">
        <v>0</v>
      </c>
      <c r="CB814" s="95">
        <v>0</v>
      </c>
      <c r="CC814" s="95">
        <v>26</v>
      </c>
      <c r="CD814" s="95">
        <v>0</v>
      </c>
      <c r="CE814" s="95">
        <v>0</v>
      </c>
      <c r="CF814" s="95">
        <v>0</v>
      </c>
      <c r="CG814" s="95">
        <v>0</v>
      </c>
      <c r="CH814" s="95">
        <v>0</v>
      </c>
      <c r="CI814" s="95">
        <v>0</v>
      </c>
      <c r="CJ814" s="95">
        <v>0</v>
      </c>
      <c r="CK814" s="95">
        <v>0</v>
      </c>
      <c r="CL814" s="95">
        <v>0</v>
      </c>
      <c r="CM814" s="87" t="s">
        <v>2155</v>
      </c>
      <c r="CN814" s="87" t="s">
        <v>849</v>
      </c>
      <c r="CO814" s="87" t="s">
        <v>1456</v>
      </c>
      <c r="CP814" s="87" t="s">
        <v>2266</v>
      </c>
      <c r="CQ814" s="87" t="s">
        <v>1455</v>
      </c>
      <c r="CR814" s="87" t="s">
        <v>2429</v>
      </c>
      <c r="CS814" s="87">
        <v>164</v>
      </c>
      <c r="CT814" s="87" t="s">
        <v>1465</v>
      </c>
      <c r="CV814" s="87" t="s">
        <v>2198</v>
      </c>
      <c r="CY814" s="87">
        <v>414</v>
      </c>
    </row>
    <row r="815" spans="1:103" ht="13.2" customHeight="1" x14ac:dyDescent="0.25">
      <c r="A815" s="93" t="s">
        <v>2156</v>
      </c>
      <c r="B815" s="94" t="s">
        <v>850</v>
      </c>
      <c r="C815" s="95">
        <v>0</v>
      </c>
      <c r="D815" s="95">
        <v>0</v>
      </c>
      <c r="E815" s="95">
        <v>0</v>
      </c>
      <c r="F815" s="95">
        <v>0</v>
      </c>
      <c r="G815" s="95">
        <v>0</v>
      </c>
      <c r="H815" s="95">
        <v>0</v>
      </c>
      <c r="I815" s="95">
        <v>0</v>
      </c>
      <c r="J815" s="95">
        <v>0</v>
      </c>
      <c r="K815" s="95">
        <v>0</v>
      </c>
      <c r="L815" s="95">
        <v>0</v>
      </c>
      <c r="M815" s="95">
        <v>0</v>
      </c>
      <c r="N815" s="95">
        <v>0</v>
      </c>
      <c r="O815" s="95">
        <v>0</v>
      </c>
      <c r="P815" s="95">
        <v>0</v>
      </c>
      <c r="Q815" s="95">
        <v>0</v>
      </c>
      <c r="R815" s="95">
        <v>0</v>
      </c>
      <c r="S815" s="95">
        <v>0</v>
      </c>
      <c r="T815" s="95">
        <v>0</v>
      </c>
      <c r="U815" s="95">
        <v>0</v>
      </c>
      <c r="V815" s="95">
        <v>0</v>
      </c>
      <c r="W815" s="95">
        <v>0</v>
      </c>
      <c r="X815" s="95">
        <v>0</v>
      </c>
      <c r="Y815" s="95">
        <v>0</v>
      </c>
      <c r="Z815" s="95">
        <v>0</v>
      </c>
      <c r="AA815" s="95">
        <v>0</v>
      </c>
      <c r="AB815" s="95">
        <v>0</v>
      </c>
      <c r="AC815" s="95">
        <v>0</v>
      </c>
      <c r="AD815" s="95">
        <v>0</v>
      </c>
      <c r="AE815" s="95">
        <v>0</v>
      </c>
      <c r="AF815" s="95">
        <v>0</v>
      </c>
      <c r="AG815" s="95">
        <v>1</v>
      </c>
      <c r="AH815" s="95">
        <v>6</v>
      </c>
      <c r="AI815" s="95">
        <v>0</v>
      </c>
      <c r="AJ815" s="95">
        <v>0</v>
      </c>
      <c r="AK815" s="95">
        <v>16</v>
      </c>
      <c r="AL815" s="95">
        <v>0</v>
      </c>
      <c r="AM815" s="95">
        <v>0</v>
      </c>
      <c r="AN815" s="95">
        <v>0</v>
      </c>
      <c r="AO815" s="95">
        <v>0</v>
      </c>
      <c r="AP815" s="95">
        <v>0</v>
      </c>
      <c r="AQ815" s="95">
        <v>0</v>
      </c>
      <c r="AR815" s="95">
        <v>0</v>
      </c>
      <c r="AS815" s="95">
        <v>0</v>
      </c>
      <c r="AT815" s="95">
        <v>0</v>
      </c>
      <c r="AU815" s="95">
        <v>0</v>
      </c>
      <c r="AV815" s="95">
        <v>0</v>
      </c>
      <c r="AW815" s="95">
        <v>0</v>
      </c>
      <c r="AX815" s="95">
        <v>0</v>
      </c>
      <c r="AY815" s="95">
        <v>0</v>
      </c>
      <c r="AZ815" s="95">
        <v>0</v>
      </c>
      <c r="BA815" s="95">
        <v>0</v>
      </c>
      <c r="BB815" s="95">
        <v>0</v>
      </c>
      <c r="BC815" s="95">
        <v>0</v>
      </c>
      <c r="BD815" s="95">
        <v>0</v>
      </c>
      <c r="BE815" s="95">
        <v>0</v>
      </c>
      <c r="BF815" s="95">
        <v>0</v>
      </c>
      <c r="BG815" s="95">
        <v>0</v>
      </c>
      <c r="BH815" s="95">
        <v>0</v>
      </c>
      <c r="BI815" s="95">
        <v>0</v>
      </c>
      <c r="BJ815" s="95">
        <v>0</v>
      </c>
      <c r="BK815" s="95">
        <v>0</v>
      </c>
      <c r="BL815" s="95">
        <v>0</v>
      </c>
      <c r="BM815" s="95">
        <v>0</v>
      </c>
      <c r="BN815" s="95">
        <v>0</v>
      </c>
      <c r="BO815" s="95">
        <v>0</v>
      </c>
      <c r="BP815" s="95">
        <v>0</v>
      </c>
      <c r="BQ815" s="95">
        <v>0</v>
      </c>
      <c r="BR815" s="95">
        <v>0</v>
      </c>
      <c r="BS815" s="95">
        <v>0</v>
      </c>
      <c r="BT815" s="95">
        <v>0</v>
      </c>
      <c r="BU815" s="95">
        <v>0</v>
      </c>
      <c r="BV815" s="95">
        <v>0</v>
      </c>
      <c r="BW815" s="95">
        <v>0</v>
      </c>
      <c r="BX815" s="95">
        <v>0</v>
      </c>
      <c r="BY815" s="95">
        <v>0</v>
      </c>
      <c r="BZ815" s="95">
        <v>0</v>
      </c>
      <c r="CA815" s="95">
        <v>0</v>
      </c>
      <c r="CB815" s="95">
        <v>0</v>
      </c>
      <c r="CC815" s="95">
        <v>0</v>
      </c>
      <c r="CD815" s="95">
        <v>0</v>
      </c>
      <c r="CE815" s="95">
        <v>0</v>
      </c>
      <c r="CF815" s="95">
        <v>0</v>
      </c>
      <c r="CG815" s="95">
        <v>0</v>
      </c>
      <c r="CH815" s="95">
        <v>0</v>
      </c>
      <c r="CI815" s="95">
        <v>0</v>
      </c>
      <c r="CJ815" s="95">
        <v>0</v>
      </c>
      <c r="CK815" s="95">
        <v>0</v>
      </c>
      <c r="CL815" s="95">
        <v>0</v>
      </c>
      <c r="CM815" s="87" t="s">
        <v>2156</v>
      </c>
      <c r="CN815" s="87" t="s">
        <v>850</v>
      </c>
      <c r="CO815" s="87" t="s">
        <v>1456</v>
      </c>
      <c r="CP815" s="87" t="s">
        <v>2266</v>
      </c>
      <c r="CQ815" s="87" t="s">
        <v>1455</v>
      </c>
      <c r="CR815" s="87" t="s">
        <v>2429</v>
      </c>
      <c r="CS815" s="87">
        <v>25</v>
      </c>
      <c r="CT815" s="87" t="s">
        <v>1455</v>
      </c>
      <c r="CV815" s="87" t="s">
        <v>2198</v>
      </c>
      <c r="CY815" s="87">
        <v>415</v>
      </c>
    </row>
    <row r="816" spans="1:103" ht="13.2" customHeight="1" x14ac:dyDescent="0.25">
      <c r="A816" s="93" t="s">
        <v>2157</v>
      </c>
      <c r="B816" s="94" t="s">
        <v>851</v>
      </c>
      <c r="C816" s="95">
        <v>0</v>
      </c>
      <c r="D816" s="95">
        <v>0</v>
      </c>
      <c r="E816" s="95">
        <v>0</v>
      </c>
      <c r="F816" s="95">
        <v>0</v>
      </c>
      <c r="G816" s="95">
        <v>0</v>
      </c>
      <c r="H816" s="95">
        <v>0</v>
      </c>
      <c r="I816" s="95">
        <v>0</v>
      </c>
      <c r="J816" s="95">
        <v>0</v>
      </c>
      <c r="K816" s="95">
        <v>0</v>
      </c>
      <c r="L816" s="95">
        <v>0</v>
      </c>
      <c r="M816" s="95">
        <v>0</v>
      </c>
      <c r="N816" s="95">
        <v>0</v>
      </c>
      <c r="O816" s="95">
        <v>0</v>
      </c>
      <c r="P816" s="95">
        <v>0</v>
      </c>
      <c r="Q816" s="95">
        <v>0</v>
      </c>
      <c r="R816" s="95">
        <v>0</v>
      </c>
      <c r="S816" s="95">
        <v>0</v>
      </c>
      <c r="T816" s="95">
        <v>0</v>
      </c>
      <c r="U816" s="95">
        <v>0</v>
      </c>
      <c r="V816" s="95">
        <v>0</v>
      </c>
      <c r="W816" s="95">
        <v>0</v>
      </c>
      <c r="X816" s="95">
        <v>0</v>
      </c>
      <c r="Y816" s="95">
        <v>0</v>
      </c>
      <c r="Z816" s="95">
        <v>0</v>
      </c>
      <c r="AA816" s="95">
        <v>0</v>
      </c>
      <c r="AB816" s="95">
        <v>0</v>
      </c>
      <c r="AC816" s="95">
        <v>0</v>
      </c>
      <c r="AD816" s="95">
        <v>0</v>
      </c>
      <c r="AE816" s="95">
        <v>0</v>
      </c>
      <c r="AF816" s="95">
        <v>0</v>
      </c>
      <c r="AG816" s="95">
        <v>18</v>
      </c>
      <c r="AH816" s="95">
        <v>2</v>
      </c>
      <c r="AI816" s="95">
        <v>0</v>
      </c>
      <c r="AJ816" s="95">
        <v>0</v>
      </c>
      <c r="AK816" s="95">
        <v>4</v>
      </c>
      <c r="AL816" s="95">
        <v>2</v>
      </c>
      <c r="AM816" s="95">
        <v>0</v>
      </c>
      <c r="AN816" s="95">
        <v>0</v>
      </c>
      <c r="AO816" s="95">
        <v>0</v>
      </c>
      <c r="AP816" s="95">
        <v>0</v>
      </c>
      <c r="AQ816" s="95">
        <v>0</v>
      </c>
      <c r="AR816" s="95">
        <v>0</v>
      </c>
      <c r="AS816" s="95">
        <v>0</v>
      </c>
      <c r="AT816" s="95">
        <v>0</v>
      </c>
      <c r="AU816" s="95">
        <v>0</v>
      </c>
      <c r="AV816" s="95">
        <v>0</v>
      </c>
      <c r="AW816" s="95">
        <v>0</v>
      </c>
      <c r="AX816" s="95">
        <v>0</v>
      </c>
      <c r="AY816" s="95">
        <v>0</v>
      </c>
      <c r="AZ816" s="95">
        <v>0</v>
      </c>
      <c r="BA816" s="95">
        <v>0</v>
      </c>
      <c r="BB816" s="95">
        <v>0</v>
      </c>
      <c r="BC816" s="95">
        <v>0</v>
      </c>
      <c r="BD816" s="95">
        <v>0</v>
      </c>
      <c r="BE816" s="95">
        <v>0</v>
      </c>
      <c r="BF816" s="95">
        <v>0</v>
      </c>
      <c r="BG816" s="95">
        <v>0</v>
      </c>
      <c r="BH816" s="95">
        <v>0</v>
      </c>
      <c r="BI816" s="95">
        <v>0</v>
      </c>
      <c r="BJ816" s="95">
        <v>0</v>
      </c>
      <c r="BK816" s="95">
        <v>0</v>
      </c>
      <c r="BL816" s="95">
        <v>0</v>
      </c>
      <c r="BM816" s="95">
        <v>0</v>
      </c>
      <c r="BN816" s="95">
        <v>0</v>
      </c>
      <c r="BO816" s="95">
        <v>0</v>
      </c>
      <c r="BP816" s="95">
        <v>0</v>
      </c>
      <c r="BQ816" s="95">
        <v>0</v>
      </c>
      <c r="BR816" s="95">
        <v>0</v>
      </c>
      <c r="BS816" s="95">
        <v>0</v>
      </c>
      <c r="BT816" s="95">
        <v>0</v>
      </c>
      <c r="BU816" s="95">
        <v>0</v>
      </c>
      <c r="BV816" s="95">
        <v>0</v>
      </c>
      <c r="BW816" s="95">
        <v>0</v>
      </c>
      <c r="BX816" s="95">
        <v>0</v>
      </c>
      <c r="BY816" s="95">
        <v>0</v>
      </c>
      <c r="BZ816" s="95">
        <v>0</v>
      </c>
      <c r="CA816" s="95">
        <v>0</v>
      </c>
      <c r="CB816" s="95">
        <v>0</v>
      </c>
      <c r="CC816" s="95">
        <v>0</v>
      </c>
      <c r="CD816" s="95">
        <v>0</v>
      </c>
      <c r="CE816" s="95">
        <v>0</v>
      </c>
      <c r="CF816" s="95">
        <v>0</v>
      </c>
      <c r="CG816" s="95">
        <v>0</v>
      </c>
      <c r="CH816" s="95">
        <v>0</v>
      </c>
      <c r="CI816" s="95">
        <v>0</v>
      </c>
      <c r="CJ816" s="95">
        <v>0</v>
      </c>
      <c r="CK816" s="95">
        <v>0</v>
      </c>
      <c r="CL816" s="95">
        <v>0</v>
      </c>
      <c r="CM816" s="87" t="s">
        <v>2157</v>
      </c>
      <c r="CN816" s="87" t="s">
        <v>851</v>
      </c>
      <c r="CO816" s="87" t="s">
        <v>1456</v>
      </c>
      <c r="CP816" s="87" t="s">
        <v>2266</v>
      </c>
      <c r="CQ816" s="87" t="s">
        <v>1455</v>
      </c>
      <c r="CR816" s="87" t="s">
        <v>2429</v>
      </c>
      <c r="CS816" s="87">
        <v>25</v>
      </c>
      <c r="CT816" s="87" t="s">
        <v>1455</v>
      </c>
      <c r="CV816" s="87" t="s">
        <v>2198</v>
      </c>
      <c r="CY816" s="87">
        <v>416</v>
      </c>
    </row>
    <row r="817" spans="1:103" ht="13.2" customHeight="1" x14ac:dyDescent="0.25">
      <c r="A817" s="93" t="s">
        <v>2158</v>
      </c>
      <c r="B817" s="94" t="s">
        <v>1186</v>
      </c>
      <c r="C817" s="95">
        <v>0</v>
      </c>
      <c r="D817" s="95">
        <v>0</v>
      </c>
      <c r="E817" s="95">
        <v>0</v>
      </c>
      <c r="F817" s="95">
        <v>0</v>
      </c>
      <c r="G817" s="95">
        <v>0</v>
      </c>
      <c r="H817" s="95">
        <v>0</v>
      </c>
      <c r="I817" s="95">
        <v>0</v>
      </c>
      <c r="J817" s="95">
        <v>0</v>
      </c>
      <c r="K817" s="95">
        <v>0</v>
      </c>
      <c r="L817" s="95">
        <v>0</v>
      </c>
      <c r="M817" s="95">
        <v>0</v>
      </c>
      <c r="N817" s="95">
        <v>0</v>
      </c>
      <c r="O817" s="95">
        <v>0</v>
      </c>
      <c r="P817" s="95">
        <v>0</v>
      </c>
      <c r="Q817" s="95">
        <v>0</v>
      </c>
      <c r="R817" s="95">
        <v>0</v>
      </c>
      <c r="S817" s="95">
        <v>0</v>
      </c>
      <c r="T817" s="95">
        <v>0</v>
      </c>
      <c r="U817" s="95">
        <v>0</v>
      </c>
      <c r="V817" s="95">
        <v>0</v>
      </c>
      <c r="W817" s="95">
        <v>0</v>
      </c>
      <c r="X817" s="95">
        <v>0</v>
      </c>
      <c r="Y817" s="95">
        <v>0</v>
      </c>
      <c r="Z817" s="95">
        <v>0</v>
      </c>
      <c r="AA817" s="95">
        <v>0</v>
      </c>
      <c r="AB817" s="95">
        <v>0</v>
      </c>
      <c r="AC817" s="95">
        <v>0</v>
      </c>
      <c r="AD817" s="95">
        <v>0</v>
      </c>
      <c r="AE817" s="95">
        <v>0</v>
      </c>
      <c r="AF817" s="95">
        <v>0</v>
      </c>
      <c r="AG817" s="95">
        <v>1</v>
      </c>
      <c r="AH817" s="95">
        <v>0</v>
      </c>
      <c r="AI817" s="95">
        <v>0</v>
      </c>
      <c r="AJ817" s="95">
        <v>0</v>
      </c>
      <c r="AK817" s="95">
        <v>0</v>
      </c>
      <c r="AL817" s="95">
        <v>0</v>
      </c>
      <c r="AM817" s="95">
        <v>0</v>
      </c>
      <c r="AN817" s="95">
        <v>0</v>
      </c>
      <c r="AO817" s="95">
        <v>0</v>
      </c>
      <c r="AP817" s="95">
        <v>0</v>
      </c>
      <c r="AQ817" s="95">
        <v>0</v>
      </c>
      <c r="AR817" s="95">
        <v>0</v>
      </c>
      <c r="AS817" s="95">
        <v>0</v>
      </c>
      <c r="AT817" s="95">
        <v>0</v>
      </c>
      <c r="AU817" s="95">
        <v>0</v>
      </c>
      <c r="AV817" s="95">
        <v>0</v>
      </c>
      <c r="AW817" s="95">
        <v>0</v>
      </c>
      <c r="AX817" s="95">
        <v>0</v>
      </c>
      <c r="AY817" s="95">
        <v>0</v>
      </c>
      <c r="AZ817" s="95">
        <v>0</v>
      </c>
      <c r="BA817" s="95">
        <v>0</v>
      </c>
      <c r="BB817" s="95">
        <v>0</v>
      </c>
      <c r="BC817" s="95">
        <v>0</v>
      </c>
      <c r="BD817" s="95">
        <v>0</v>
      </c>
      <c r="BE817" s="95">
        <v>0</v>
      </c>
      <c r="BF817" s="95">
        <v>0</v>
      </c>
      <c r="BG817" s="95">
        <v>0</v>
      </c>
      <c r="BH817" s="95">
        <v>0</v>
      </c>
      <c r="BI817" s="95">
        <v>0</v>
      </c>
      <c r="BJ817" s="95">
        <v>0</v>
      </c>
      <c r="BK817" s="95">
        <v>0</v>
      </c>
      <c r="BL817" s="95">
        <v>0</v>
      </c>
      <c r="BM817" s="95">
        <v>0</v>
      </c>
      <c r="BN817" s="95">
        <v>0</v>
      </c>
      <c r="BO817" s="95">
        <v>0</v>
      </c>
      <c r="BP817" s="95">
        <v>0</v>
      </c>
      <c r="BQ817" s="95">
        <v>0</v>
      </c>
      <c r="BR817" s="95">
        <v>0</v>
      </c>
      <c r="BS817" s="95">
        <v>0</v>
      </c>
      <c r="BT817" s="95">
        <v>0</v>
      </c>
      <c r="BU817" s="95">
        <v>0</v>
      </c>
      <c r="BV817" s="95">
        <v>0</v>
      </c>
      <c r="BW817" s="95">
        <v>0</v>
      </c>
      <c r="BX817" s="95">
        <v>0</v>
      </c>
      <c r="BY817" s="95">
        <v>0</v>
      </c>
      <c r="BZ817" s="95">
        <v>0</v>
      </c>
      <c r="CA817" s="95">
        <v>0</v>
      </c>
      <c r="CB817" s="95">
        <v>0</v>
      </c>
      <c r="CC817" s="95">
        <v>0</v>
      </c>
      <c r="CD817" s="95">
        <v>0</v>
      </c>
      <c r="CE817" s="95">
        <v>0</v>
      </c>
      <c r="CF817" s="95">
        <v>0</v>
      </c>
      <c r="CG817" s="95">
        <v>0</v>
      </c>
      <c r="CH817" s="95">
        <v>0</v>
      </c>
      <c r="CI817" s="95">
        <v>0</v>
      </c>
      <c r="CJ817" s="95">
        <v>0</v>
      </c>
      <c r="CK817" s="95">
        <v>0</v>
      </c>
      <c r="CL817" s="95">
        <v>0</v>
      </c>
      <c r="CM817" s="87" t="s">
        <v>2158</v>
      </c>
      <c r="CN817" s="87" t="s">
        <v>1186</v>
      </c>
      <c r="CO817" s="87" t="s">
        <v>1456</v>
      </c>
      <c r="CP817" s="87" t="s">
        <v>2266</v>
      </c>
      <c r="CQ817" s="87" t="s">
        <v>1455</v>
      </c>
      <c r="CR817" s="87" t="s">
        <v>2429</v>
      </c>
      <c r="CS817" s="87">
        <v>25</v>
      </c>
      <c r="CT817" s="87" t="s">
        <v>1455</v>
      </c>
      <c r="CV817" s="87" t="s">
        <v>2198</v>
      </c>
      <c r="CY817" s="87">
        <v>417</v>
      </c>
    </row>
    <row r="818" spans="1:103" ht="13.2" customHeight="1" x14ac:dyDescent="0.25">
      <c r="A818" s="93" t="s">
        <v>2159</v>
      </c>
      <c r="B818" s="94" t="s">
        <v>852</v>
      </c>
      <c r="C818" s="95">
        <v>0</v>
      </c>
      <c r="D818" s="95">
        <v>0</v>
      </c>
      <c r="E818" s="95">
        <v>0</v>
      </c>
      <c r="F818" s="95">
        <v>0</v>
      </c>
      <c r="G818" s="95">
        <v>0</v>
      </c>
      <c r="H818" s="95">
        <v>0</v>
      </c>
      <c r="I818" s="95">
        <v>0</v>
      </c>
      <c r="J818" s="95">
        <v>0</v>
      </c>
      <c r="K818" s="95">
        <v>0</v>
      </c>
      <c r="L818" s="95">
        <v>0</v>
      </c>
      <c r="M818" s="95">
        <v>0</v>
      </c>
      <c r="N818" s="95">
        <v>0</v>
      </c>
      <c r="O818" s="95">
        <v>0</v>
      </c>
      <c r="P818" s="95">
        <v>0</v>
      </c>
      <c r="Q818" s="95">
        <v>0</v>
      </c>
      <c r="R818" s="95">
        <v>0</v>
      </c>
      <c r="S818" s="95">
        <v>0</v>
      </c>
      <c r="T818" s="95">
        <v>0</v>
      </c>
      <c r="U818" s="95">
        <v>0</v>
      </c>
      <c r="V818" s="95">
        <v>0</v>
      </c>
      <c r="W818" s="95">
        <v>0</v>
      </c>
      <c r="X818" s="95">
        <v>0</v>
      </c>
      <c r="Y818" s="95">
        <v>0</v>
      </c>
      <c r="Z818" s="95">
        <v>0</v>
      </c>
      <c r="AA818" s="95">
        <v>0</v>
      </c>
      <c r="AB818" s="95">
        <v>0</v>
      </c>
      <c r="AC818" s="95">
        <v>0</v>
      </c>
      <c r="AD818" s="95">
        <v>0</v>
      </c>
      <c r="AE818" s="95">
        <v>0</v>
      </c>
      <c r="AF818" s="95">
        <v>0</v>
      </c>
      <c r="AG818" s="95">
        <v>238</v>
      </c>
      <c r="AH818" s="95">
        <v>1881.25</v>
      </c>
      <c r="AI818" s="95">
        <v>0</v>
      </c>
      <c r="AJ818" s="95">
        <v>0</v>
      </c>
      <c r="AK818" s="95">
        <v>15370.91</v>
      </c>
      <c r="AL818" s="95">
        <v>421</v>
      </c>
      <c r="AM818" s="95">
        <v>0</v>
      </c>
      <c r="AN818" s="95">
        <v>0</v>
      </c>
      <c r="AO818" s="95">
        <v>0</v>
      </c>
      <c r="AP818" s="95">
        <v>0</v>
      </c>
      <c r="AQ818" s="95">
        <v>0</v>
      </c>
      <c r="AR818" s="95">
        <v>0</v>
      </c>
      <c r="AS818" s="95">
        <v>0</v>
      </c>
      <c r="AT818" s="95">
        <v>0</v>
      </c>
      <c r="AU818" s="95">
        <v>0</v>
      </c>
      <c r="AV818" s="95">
        <v>0</v>
      </c>
      <c r="AW818" s="95">
        <v>0</v>
      </c>
      <c r="AX818" s="95">
        <v>0</v>
      </c>
      <c r="AY818" s="95">
        <v>0</v>
      </c>
      <c r="AZ818" s="95">
        <v>27426.11</v>
      </c>
      <c r="BA818" s="95">
        <v>0</v>
      </c>
      <c r="BB818" s="95">
        <v>0</v>
      </c>
      <c r="BC818" s="95">
        <v>0</v>
      </c>
      <c r="BD818" s="95">
        <v>0</v>
      </c>
      <c r="BE818" s="95">
        <v>0</v>
      </c>
      <c r="BF818" s="95">
        <v>0</v>
      </c>
      <c r="BG818" s="95">
        <v>0</v>
      </c>
      <c r="BH818" s="95">
        <v>0</v>
      </c>
      <c r="BI818" s="95">
        <v>0</v>
      </c>
      <c r="BJ818" s="95">
        <v>0</v>
      </c>
      <c r="BK818" s="95">
        <v>0</v>
      </c>
      <c r="BL818" s="95">
        <v>0</v>
      </c>
      <c r="BM818" s="95">
        <v>0</v>
      </c>
      <c r="BN818" s="95">
        <v>0</v>
      </c>
      <c r="BO818" s="95">
        <v>0</v>
      </c>
      <c r="BP818" s="95">
        <v>0</v>
      </c>
      <c r="BQ818" s="95">
        <v>0</v>
      </c>
      <c r="BR818" s="95">
        <v>0</v>
      </c>
      <c r="BS818" s="95">
        <v>0</v>
      </c>
      <c r="BT818" s="95">
        <v>0</v>
      </c>
      <c r="BU818" s="95">
        <v>0</v>
      </c>
      <c r="BV818" s="95">
        <v>0</v>
      </c>
      <c r="BW818" s="95">
        <v>0</v>
      </c>
      <c r="BX818" s="95">
        <v>0</v>
      </c>
      <c r="BY818" s="95">
        <v>0</v>
      </c>
      <c r="BZ818" s="95">
        <v>0</v>
      </c>
      <c r="CA818" s="95">
        <v>0</v>
      </c>
      <c r="CB818" s="95">
        <v>0</v>
      </c>
      <c r="CC818" s="95">
        <v>365.67</v>
      </c>
      <c r="CD818" s="95">
        <v>0</v>
      </c>
      <c r="CE818" s="95">
        <v>0</v>
      </c>
      <c r="CF818" s="95">
        <v>0</v>
      </c>
      <c r="CG818" s="95">
        <v>0</v>
      </c>
      <c r="CH818" s="95">
        <v>0</v>
      </c>
      <c r="CI818" s="95">
        <v>0</v>
      </c>
      <c r="CJ818" s="95">
        <v>0</v>
      </c>
      <c r="CK818" s="95">
        <v>0</v>
      </c>
      <c r="CL818" s="95">
        <v>0</v>
      </c>
      <c r="CM818" s="87" t="s">
        <v>2159</v>
      </c>
      <c r="CN818" s="87" t="s">
        <v>852</v>
      </c>
      <c r="CO818" s="87" t="s">
        <v>1456</v>
      </c>
      <c r="CP818" s="87" t="s">
        <v>2266</v>
      </c>
      <c r="CQ818" s="87" t="s">
        <v>1455</v>
      </c>
      <c r="CR818" s="87" t="s">
        <v>2429</v>
      </c>
      <c r="CS818" s="87">
        <v>25</v>
      </c>
      <c r="CT818" s="87" t="s">
        <v>1455</v>
      </c>
      <c r="CV818" s="87" t="s">
        <v>2198</v>
      </c>
      <c r="CY818" s="87">
        <v>418</v>
      </c>
    </row>
    <row r="819" spans="1:103" ht="13.2" customHeight="1" x14ac:dyDescent="0.25">
      <c r="A819" s="93" t="s">
        <v>2160</v>
      </c>
      <c r="B819" s="94" t="s">
        <v>853</v>
      </c>
      <c r="C819" s="95">
        <v>0</v>
      </c>
      <c r="D819" s="95">
        <v>0</v>
      </c>
      <c r="E819" s="95">
        <v>0</v>
      </c>
      <c r="F819" s="95">
        <v>0</v>
      </c>
      <c r="G819" s="95">
        <v>0</v>
      </c>
      <c r="H819" s="95">
        <v>0</v>
      </c>
      <c r="I819" s="95">
        <v>0</v>
      </c>
      <c r="J819" s="95">
        <v>0</v>
      </c>
      <c r="K819" s="95">
        <v>0</v>
      </c>
      <c r="L819" s="95">
        <v>0</v>
      </c>
      <c r="M819" s="95">
        <v>0</v>
      </c>
      <c r="N819" s="95">
        <v>0</v>
      </c>
      <c r="O819" s="95">
        <v>0</v>
      </c>
      <c r="P819" s="95">
        <v>0</v>
      </c>
      <c r="Q819" s="95">
        <v>0</v>
      </c>
      <c r="R819" s="95">
        <v>0</v>
      </c>
      <c r="S819" s="95">
        <v>0</v>
      </c>
      <c r="T819" s="95">
        <v>0</v>
      </c>
      <c r="U819" s="95">
        <v>0</v>
      </c>
      <c r="V819" s="95">
        <v>0</v>
      </c>
      <c r="W819" s="95">
        <v>0</v>
      </c>
      <c r="X819" s="95">
        <v>0</v>
      </c>
      <c r="Y819" s="95">
        <v>0</v>
      </c>
      <c r="Z819" s="95">
        <v>0</v>
      </c>
      <c r="AA819" s="95">
        <v>0</v>
      </c>
      <c r="AB819" s="95">
        <v>0</v>
      </c>
      <c r="AC819" s="95">
        <v>0</v>
      </c>
      <c r="AD819" s="95">
        <v>0</v>
      </c>
      <c r="AE819" s="95">
        <v>0</v>
      </c>
      <c r="AF819" s="95">
        <v>0</v>
      </c>
      <c r="AG819" s="95">
        <v>0</v>
      </c>
      <c r="AH819" s="95">
        <v>0</v>
      </c>
      <c r="AI819" s="95">
        <v>0</v>
      </c>
      <c r="AJ819" s="95">
        <v>0</v>
      </c>
      <c r="AK819" s="95">
        <v>0</v>
      </c>
      <c r="AL819" s="95">
        <v>0</v>
      </c>
      <c r="AM819" s="95">
        <v>0</v>
      </c>
      <c r="AN819" s="95">
        <v>0</v>
      </c>
      <c r="AO819" s="95">
        <v>0</v>
      </c>
      <c r="AP819" s="95">
        <v>0</v>
      </c>
      <c r="AQ819" s="95">
        <v>0</v>
      </c>
      <c r="AR819" s="95">
        <v>0</v>
      </c>
      <c r="AS819" s="95">
        <v>0</v>
      </c>
      <c r="AT819" s="95">
        <v>0</v>
      </c>
      <c r="AU819" s="95">
        <v>0</v>
      </c>
      <c r="AV819" s="95">
        <v>0</v>
      </c>
      <c r="AW819" s="95">
        <v>0</v>
      </c>
      <c r="AX819" s="95">
        <v>0</v>
      </c>
      <c r="AY819" s="95">
        <v>0</v>
      </c>
      <c r="AZ819" s="95">
        <v>0</v>
      </c>
      <c r="BA819" s="95">
        <v>0</v>
      </c>
      <c r="BB819" s="95">
        <v>0</v>
      </c>
      <c r="BC819" s="95">
        <v>0</v>
      </c>
      <c r="BD819" s="95">
        <v>0</v>
      </c>
      <c r="BE819" s="95">
        <v>0</v>
      </c>
      <c r="BF819" s="95">
        <v>0</v>
      </c>
      <c r="BG819" s="95">
        <v>0</v>
      </c>
      <c r="BH819" s="95">
        <v>0</v>
      </c>
      <c r="BI819" s="95">
        <v>0</v>
      </c>
      <c r="BJ819" s="95">
        <v>0</v>
      </c>
      <c r="BK819" s="95">
        <v>0</v>
      </c>
      <c r="BL819" s="95">
        <v>0</v>
      </c>
      <c r="BM819" s="95">
        <v>0</v>
      </c>
      <c r="BN819" s="95">
        <v>0</v>
      </c>
      <c r="BO819" s="95">
        <v>0</v>
      </c>
      <c r="BP819" s="95">
        <v>0</v>
      </c>
      <c r="BQ819" s="95">
        <v>0</v>
      </c>
      <c r="BR819" s="95">
        <v>0</v>
      </c>
      <c r="BS819" s="95">
        <v>0</v>
      </c>
      <c r="BT819" s="95">
        <v>0</v>
      </c>
      <c r="BU819" s="95">
        <v>0</v>
      </c>
      <c r="BV819" s="95">
        <v>0</v>
      </c>
      <c r="BW819" s="95">
        <v>0</v>
      </c>
      <c r="BX819" s="95">
        <v>0</v>
      </c>
      <c r="BY819" s="95">
        <v>0</v>
      </c>
      <c r="BZ819" s="95">
        <v>0</v>
      </c>
      <c r="CA819" s="95">
        <v>0</v>
      </c>
      <c r="CB819" s="95">
        <v>0</v>
      </c>
      <c r="CC819" s="95">
        <v>0</v>
      </c>
      <c r="CD819" s="95">
        <v>0</v>
      </c>
      <c r="CE819" s="95">
        <v>0</v>
      </c>
      <c r="CF819" s="95">
        <v>0</v>
      </c>
      <c r="CG819" s="95">
        <v>0</v>
      </c>
      <c r="CH819" s="95">
        <v>0</v>
      </c>
      <c r="CI819" s="95">
        <v>0</v>
      </c>
      <c r="CJ819" s="95">
        <v>0</v>
      </c>
      <c r="CK819" s="95">
        <v>0</v>
      </c>
      <c r="CL819" s="95">
        <v>0</v>
      </c>
      <c r="CM819" s="87" t="s">
        <v>2160</v>
      </c>
      <c r="CN819" s="87" t="s">
        <v>853</v>
      </c>
      <c r="CO819" s="87" t="s">
        <v>1456</v>
      </c>
      <c r="CP819" s="87" t="s">
        <v>2266</v>
      </c>
      <c r="CQ819" s="87" t="s">
        <v>1455</v>
      </c>
      <c r="CR819" s="87" t="s">
        <v>2429</v>
      </c>
      <c r="CS819" s="87">
        <v>25</v>
      </c>
      <c r="CT819" s="87" t="s">
        <v>1455</v>
      </c>
      <c r="CV819" s="87" t="s">
        <v>2198</v>
      </c>
      <c r="CY819" s="87">
        <v>419</v>
      </c>
    </row>
    <row r="820" spans="1:103" ht="13.2" customHeight="1" x14ac:dyDescent="0.25">
      <c r="A820" s="93" t="s">
        <v>2161</v>
      </c>
      <c r="B820" s="94" t="s">
        <v>1187</v>
      </c>
      <c r="C820" s="95">
        <v>0</v>
      </c>
      <c r="D820" s="95">
        <v>0</v>
      </c>
      <c r="E820" s="95">
        <v>0</v>
      </c>
      <c r="F820" s="95">
        <v>0</v>
      </c>
      <c r="G820" s="95">
        <v>0</v>
      </c>
      <c r="H820" s="95">
        <v>0</v>
      </c>
      <c r="I820" s="95">
        <v>0</v>
      </c>
      <c r="J820" s="95">
        <v>0</v>
      </c>
      <c r="K820" s="95">
        <v>0</v>
      </c>
      <c r="L820" s="95">
        <v>0</v>
      </c>
      <c r="M820" s="95">
        <v>0</v>
      </c>
      <c r="N820" s="95">
        <v>0</v>
      </c>
      <c r="O820" s="95">
        <v>0</v>
      </c>
      <c r="P820" s="95">
        <v>0</v>
      </c>
      <c r="Q820" s="95">
        <v>0</v>
      </c>
      <c r="R820" s="95">
        <v>0</v>
      </c>
      <c r="S820" s="95">
        <v>0</v>
      </c>
      <c r="T820" s="95">
        <v>0</v>
      </c>
      <c r="U820" s="95">
        <v>0</v>
      </c>
      <c r="V820" s="95">
        <v>0</v>
      </c>
      <c r="W820" s="95">
        <v>0</v>
      </c>
      <c r="X820" s="95">
        <v>0</v>
      </c>
      <c r="Y820" s="95">
        <v>0</v>
      </c>
      <c r="Z820" s="95">
        <v>0</v>
      </c>
      <c r="AA820" s="95">
        <v>0</v>
      </c>
      <c r="AB820" s="95">
        <v>0</v>
      </c>
      <c r="AC820" s="95">
        <v>0</v>
      </c>
      <c r="AD820" s="95">
        <v>0</v>
      </c>
      <c r="AE820" s="95">
        <v>0</v>
      </c>
      <c r="AF820" s="95">
        <v>0</v>
      </c>
      <c r="AG820" s="95">
        <v>0</v>
      </c>
      <c r="AH820" s="95">
        <v>0</v>
      </c>
      <c r="AI820" s="95">
        <v>0</v>
      </c>
      <c r="AJ820" s="95">
        <v>0</v>
      </c>
      <c r="AK820" s="95">
        <v>0</v>
      </c>
      <c r="AL820" s="95">
        <v>0</v>
      </c>
      <c r="AM820" s="95">
        <v>0</v>
      </c>
      <c r="AN820" s="95">
        <v>0</v>
      </c>
      <c r="AO820" s="95">
        <v>0</v>
      </c>
      <c r="AP820" s="95">
        <v>0</v>
      </c>
      <c r="AQ820" s="95">
        <v>0</v>
      </c>
      <c r="AR820" s="95">
        <v>0</v>
      </c>
      <c r="AS820" s="95">
        <v>0</v>
      </c>
      <c r="AT820" s="95">
        <v>0</v>
      </c>
      <c r="AU820" s="95">
        <v>0</v>
      </c>
      <c r="AV820" s="95">
        <v>0</v>
      </c>
      <c r="AW820" s="95">
        <v>0</v>
      </c>
      <c r="AX820" s="95">
        <v>0</v>
      </c>
      <c r="AY820" s="95">
        <v>0</v>
      </c>
      <c r="AZ820" s="95">
        <v>0</v>
      </c>
      <c r="BA820" s="95">
        <v>0</v>
      </c>
      <c r="BB820" s="95">
        <v>0</v>
      </c>
      <c r="BC820" s="95">
        <v>0</v>
      </c>
      <c r="BD820" s="95">
        <v>0</v>
      </c>
      <c r="BE820" s="95">
        <v>0</v>
      </c>
      <c r="BF820" s="95">
        <v>0</v>
      </c>
      <c r="BG820" s="95">
        <v>0</v>
      </c>
      <c r="BH820" s="95">
        <v>0</v>
      </c>
      <c r="BI820" s="95">
        <v>0</v>
      </c>
      <c r="BJ820" s="95">
        <v>0</v>
      </c>
      <c r="BK820" s="95">
        <v>0</v>
      </c>
      <c r="BL820" s="95">
        <v>0</v>
      </c>
      <c r="BM820" s="95">
        <v>0</v>
      </c>
      <c r="BN820" s="95">
        <v>0</v>
      </c>
      <c r="BO820" s="95">
        <v>0</v>
      </c>
      <c r="BP820" s="95">
        <v>0</v>
      </c>
      <c r="BQ820" s="95">
        <v>0</v>
      </c>
      <c r="BR820" s="95">
        <v>0</v>
      </c>
      <c r="BS820" s="95">
        <v>0</v>
      </c>
      <c r="BT820" s="95">
        <v>0</v>
      </c>
      <c r="BU820" s="95">
        <v>0</v>
      </c>
      <c r="BV820" s="95">
        <v>0</v>
      </c>
      <c r="BW820" s="95">
        <v>0</v>
      </c>
      <c r="BX820" s="95">
        <v>0</v>
      </c>
      <c r="BY820" s="95">
        <v>0</v>
      </c>
      <c r="BZ820" s="95">
        <v>0</v>
      </c>
      <c r="CA820" s="95">
        <v>0</v>
      </c>
      <c r="CB820" s="95">
        <v>0</v>
      </c>
      <c r="CC820" s="95">
        <v>0</v>
      </c>
      <c r="CD820" s="95">
        <v>0</v>
      </c>
      <c r="CE820" s="95">
        <v>0</v>
      </c>
      <c r="CF820" s="95">
        <v>0</v>
      </c>
      <c r="CG820" s="95">
        <v>0</v>
      </c>
      <c r="CH820" s="95">
        <v>0</v>
      </c>
      <c r="CI820" s="95">
        <v>0</v>
      </c>
      <c r="CJ820" s="95">
        <v>0</v>
      </c>
      <c r="CK820" s="95">
        <v>0</v>
      </c>
      <c r="CL820" s="95">
        <v>0</v>
      </c>
      <c r="CM820" s="87" t="s">
        <v>2161</v>
      </c>
      <c r="CN820" s="87" t="s">
        <v>1187</v>
      </c>
      <c r="CO820" s="87" t="s">
        <v>1456</v>
      </c>
      <c r="CP820" s="87" t="s">
        <v>2266</v>
      </c>
      <c r="CQ820" s="87" t="s">
        <v>1455</v>
      </c>
      <c r="CR820" s="87" t="s">
        <v>2429</v>
      </c>
      <c r="CS820" s="87">
        <v>25</v>
      </c>
      <c r="CT820" s="87" t="s">
        <v>1455</v>
      </c>
      <c r="CV820" s="87" t="s">
        <v>2198</v>
      </c>
      <c r="CY820" s="87">
        <v>420</v>
      </c>
    </row>
    <row r="821" spans="1:103" ht="13.2" customHeight="1" x14ac:dyDescent="0.25">
      <c r="A821" s="93" t="s">
        <v>2162</v>
      </c>
      <c r="B821" s="94" t="s">
        <v>1188</v>
      </c>
      <c r="C821" s="95">
        <v>0</v>
      </c>
      <c r="D821" s="95">
        <v>0</v>
      </c>
      <c r="E821" s="95">
        <v>0</v>
      </c>
      <c r="F821" s="95">
        <v>0</v>
      </c>
      <c r="G821" s="95">
        <v>0</v>
      </c>
      <c r="H821" s="95">
        <v>0</v>
      </c>
      <c r="I821" s="95">
        <v>0</v>
      </c>
      <c r="J821" s="95">
        <v>0</v>
      </c>
      <c r="K821" s="95">
        <v>0</v>
      </c>
      <c r="L821" s="95">
        <v>0</v>
      </c>
      <c r="M821" s="95">
        <v>0</v>
      </c>
      <c r="N821" s="95">
        <v>0</v>
      </c>
      <c r="O821" s="95">
        <v>0</v>
      </c>
      <c r="P821" s="95">
        <v>0</v>
      </c>
      <c r="Q821" s="95">
        <v>0</v>
      </c>
      <c r="R821" s="95">
        <v>0</v>
      </c>
      <c r="S821" s="95">
        <v>0</v>
      </c>
      <c r="T821" s="95">
        <v>0</v>
      </c>
      <c r="U821" s="95">
        <v>0</v>
      </c>
      <c r="V821" s="95">
        <v>0</v>
      </c>
      <c r="W821" s="95">
        <v>0</v>
      </c>
      <c r="X821" s="95">
        <v>0</v>
      </c>
      <c r="Y821" s="95">
        <v>0</v>
      </c>
      <c r="Z821" s="95">
        <v>0</v>
      </c>
      <c r="AA821" s="95">
        <v>0</v>
      </c>
      <c r="AB821" s="95">
        <v>0</v>
      </c>
      <c r="AC821" s="95">
        <v>0</v>
      </c>
      <c r="AD821" s="95">
        <v>0</v>
      </c>
      <c r="AE821" s="95">
        <v>0</v>
      </c>
      <c r="AF821" s="95">
        <v>0</v>
      </c>
      <c r="AG821" s="95">
        <v>0</v>
      </c>
      <c r="AH821" s="95">
        <v>0</v>
      </c>
      <c r="AI821" s="95">
        <v>0</v>
      </c>
      <c r="AJ821" s="95">
        <v>0</v>
      </c>
      <c r="AK821" s="95">
        <v>0</v>
      </c>
      <c r="AL821" s="95">
        <v>0</v>
      </c>
      <c r="AM821" s="95">
        <v>0</v>
      </c>
      <c r="AN821" s="95">
        <v>0</v>
      </c>
      <c r="AO821" s="95">
        <v>0</v>
      </c>
      <c r="AP821" s="95">
        <v>0</v>
      </c>
      <c r="AQ821" s="95">
        <v>0</v>
      </c>
      <c r="AR821" s="95">
        <v>0</v>
      </c>
      <c r="AS821" s="95">
        <v>0</v>
      </c>
      <c r="AT821" s="95">
        <v>0</v>
      </c>
      <c r="AU821" s="95">
        <v>0</v>
      </c>
      <c r="AV821" s="95">
        <v>0</v>
      </c>
      <c r="AW821" s="95">
        <v>0</v>
      </c>
      <c r="AX821" s="95">
        <v>0</v>
      </c>
      <c r="AY821" s="95">
        <v>0</v>
      </c>
      <c r="AZ821" s="95">
        <v>0</v>
      </c>
      <c r="BA821" s="95">
        <v>0</v>
      </c>
      <c r="BB821" s="95">
        <v>0</v>
      </c>
      <c r="BC821" s="95">
        <v>0</v>
      </c>
      <c r="BD821" s="95">
        <v>0</v>
      </c>
      <c r="BE821" s="95">
        <v>0</v>
      </c>
      <c r="BF821" s="95">
        <v>0</v>
      </c>
      <c r="BG821" s="95">
        <v>0</v>
      </c>
      <c r="BH821" s="95">
        <v>0</v>
      </c>
      <c r="BI821" s="95">
        <v>0</v>
      </c>
      <c r="BJ821" s="95">
        <v>0</v>
      </c>
      <c r="BK821" s="95">
        <v>0</v>
      </c>
      <c r="BL821" s="95">
        <v>0</v>
      </c>
      <c r="BM821" s="95">
        <v>0</v>
      </c>
      <c r="BN821" s="95">
        <v>0</v>
      </c>
      <c r="BO821" s="95">
        <v>0</v>
      </c>
      <c r="BP821" s="95">
        <v>0</v>
      </c>
      <c r="BQ821" s="95">
        <v>0</v>
      </c>
      <c r="BR821" s="95">
        <v>0</v>
      </c>
      <c r="BS821" s="95">
        <v>0</v>
      </c>
      <c r="BT821" s="95">
        <v>0</v>
      </c>
      <c r="BU821" s="95">
        <v>0</v>
      </c>
      <c r="BV821" s="95">
        <v>0</v>
      </c>
      <c r="BW821" s="95">
        <v>0</v>
      </c>
      <c r="BX821" s="95">
        <v>0</v>
      </c>
      <c r="BY821" s="95">
        <v>0</v>
      </c>
      <c r="BZ821" s="95">
        <v>0</v>
      </c>
      <c r="CA821" s="95">
        <v>0</v>
      </c>
      <c r="CB821" s="95">
        <v>0</v>
      </c>
      <c r="CC821" s="95">
        <v>0</v>
      </c>
      <c r="CD821" s="95">
        <v>0</v>
      </c>
      <c r="CE821" s="95">
        <v>0</v>
      </c>
      <c r="CF821" s="95">
        <v>0</v>
      </c>
      <c r="CG821" s="95">
        <v>0</v>
      </c>
      <c r="CH821" s="95">
        <v>0</v>
      </c>
      <c r="CI821" s="95">
        <v>0</v>
      </c>
      <c r="CJ821" s="95">
        <v>0</v>
      </c>
      <c r="CK821" s="95">
        <v>0</v>
      </c>
      <c r="CL821" s="95">
        <v>0</v>
      </c>
      <c r="CM821" s="87" t="s">
        <v>2162</v>
      </c>
      <c r="CN821" s="87" t="s">
        <v>1188</v>
      </c>
      <c r="CO821" s="87" t="s">
        <v>1456</v>
      </c>
      <c r="CP821" s="87" t="s">
        <v>2266</v>
      </c>
      <c r="CQ821" s="87" t="s">
        <v>1455</v>
      </c>
      <c r="CR821" s="87" t="s">
        <v>2429</v>
      </c>
      <c r="CS821" s="87">
        <v>25</v>
      </c>
      <c r="CT821" s="87" t="s">
        <v>1455</v>
      </c>
      <c r="CV821" s="87" t="s">
        <v>2198</v>
      </c>
      <c r="CY821" s="87">
        <v>421</v>
      </c>
    </row>
    <row r="822" spans="1:103" ht="13.2" customHeight="1" x14ac:dyDescent="0.25">
      <c r="A822" s="93" t="s">
        <v>2163</v>
      </c>
      <c r="B822" s="94" t="s">
        <v>854</v>
      </c>
      <c r="C822" s="95">
        <v>0</v>
      </c>
      <c r="D822" s="95">
        <v>0</v>
      </c>
      <c r="E822" s="95">
        <v>0</v>
      </c>
      <c r="F822" s="95">
        <v>0</v>
      </c>
      <c r="G822" s="95">
        <v>0</v>
      </c>
      <c r="H822" s="95">
        <v>0</v>
      </c>
      <c r="I822" s="95">
        <v>0</v>
      </c>
      <c r="J822" s="95">
        <v>0</v>
      </c>
      <c r="K822" s="95">
        <v>0</v>
      </c>
      <c r="L822" s="95">
        <v>0</v>
      </c>
      <c r="M822" s="95">
        <v>0</v>
      </c>
      <c r="N822" s="95">
        <v>0</v>
      </c>
      <c r="O822" s="95">
        <v>0</v>
      </c>
      <c r="P822" s="95">
        <v>0</v>
      </c>
      <c r="Q822" s="95">
        <v>0</v>
      </c>
      <c r="R822" s="95">
        <v>0</v>
      </c>
      <c r="S822" s="95">
        <v>0</v>
      </c>
      <c r="T822" s="95">
        <v>0</v>
      </c>
      <c r="U822" s="95">
        <v>0</v>
      </c>
      <c r="V822" s="95">
        <v>0</v>
      </c>
      <c r="W822" s="95">
        <v>0</v>
      </c>
      <c r="X822" s="95">
        <v>0</v>
      </c>
      <c r="Y822" s="95">
        <v>0</v>
      </c>
      <c r="Z822" s="95">
        <v>0</v>
      </c>
      <c r="AA822" s="95">
        <v>0</v>
      </c>
      <c r="AB822" s="95">
        <v>0</v>
      </c>
      <c r="AC822" s="95">
        <v>0</v>
      </c>
      <c r="AD822" s="95">
        <v>0</v>
      </c>
      <c r="AE822" s="95">
        <v>0</v>
      </c>
      <c r="AF822" s="95">
        <v>0</v>
      </c>
      <c r="AG822" s="95">
        <v>0</v>
      </c>
      <c r="AH822" s="95">
        <v>0</v>
      </c>
      <c r="AI822" s="95">
        <v>0</v>
      </c>
      <c r="AJ822" s="95">
        <v>0</v>
      </c>
      <c r="AK822" s="95">
        <v>0</v>
      </c>
      <c r="AL822" s="95">
        <v>0</v>
      </c>
      <c r="AM822" s="95">
        <v>0</v>
      </c>
      <c r="AN822" s="95">
        <v>0</v>
      </c>
      <c r="AO822" s="95">
        <v>0</v>
      </c>
      <c r="AP822" s="95">
        <v>0</v>
      </c>
      <c r="AQ822" s="95">
        <v>0</v>
      </c>
      <c r="AR822" s="95">
        <v>0</v>
      </c>
      <c r="AS822" s="95">
        <v>0</v>
      </c>
      <c r="AT822" s="95">
        <v>0</v>
      </c>
      <c r="AU822" s="95">
        <v>0</v>
      </c>
      <c r="AV822" s="95">
        <v>0</v>
      </c>
      <c r="AW822" s="95">
        <v>0</v>
      </c>
      <c r="AX822" s="95">
        <v>0</v>
      </c>
      <c r="AY822" s="95">
        <v>0</v>
      </c>
      <c r="AZ822" s="95">
        <v>0</v>
      </c>
      <c r="BA822" s="95">
        <v>0</v>
      </c>
      <c r="BB822" s="95">
        <v>0</v>
      </c>
      <c r="BC822" s="95">
        <v>0</v>
      </c>
      <c r="BD822" s="95">
        <v>0</v>
      </c>
      <c r="BE822" s="95">
        <v>0</v>
      </c>
      <c r="BF822" s="95">
        <v>0</v>
      </c>
      <c r="BG822" s="95">
        <v>0</v>
      </c>
      <c r="BH822" s="95">
        <v>0</v>
      </c>
      <c r="BI822" s="95">
        <v>0</v>
      </c>
      <c r="BJ822" s="95">
        <v>0</v>
      </c>
      <c r="BK822" s="95">
        <v>0</v>
      </c>
      <c r="BL822" s="95">
        <v>0</v>
      </c>
      <c r="BM822" s="95">
        <v>0</v>
      </c>
      <c r="BN822" s="95">
        <v>0</v>
      </c>
      <c r="BO822" s="95">
        <v>0</v>
      </c>
      <c r="BP822" s="95">
        <v>0</v>
      </c>
      <c r="BQ822" s="95">
        <v>0</v>
      </c>
      <c r="BR822" s="95">
        <v>0</v>
      </c>
      <c r="BS822" s="95">
        <v>0</v>
      </c>
      <c r="BT822" s="95">
        <v>0</v>
      </c>
      <c r="BU822" s="95">
        <v>0</v>
      </c>
      <c r="BV822" s="95">
        <v>0</v>
      </c>
      <c r="BW822" s="95">
        <v>0</v>
      </c>
      <c r="BX822" s="95">
        <v>0</v>
      </c>
      <c r="BY822" s="95">
        <v>0</v>
      </c>
      <c r="BZ822" s="95">
        <v>0</v>
      </c>
      <c r="CA822" s="95">
        <v>0</v>
      </c>
      <c r="CB822" s="95">
        <v>0</v>
      </c>
      <c r="CC822" s="95">
        <v>0</v>
      </c>
      <c r="CD822" s="95">
        <v>0</v>
      </c>
      <c r="CE822" s="95">
        <v>0</v>
      </c>
      <c r="CF822" s="95">
        <v>0</v>
      </c>
      <c r="CG822" s="95">
        <v>0</v>
      </c>
      <c r="CH822" s="95">
        <v>0</v>
      </c>
      <c r="CI822" s="95">
        <v>0</v>
      </c>
      <c r="CJ822" s="95">
        <v>0</v>
      </c>
      <c r="CK822" s="95">
        <v>0</v>
      </c>
      <c r="CL822" s="95">
        <v>0</v>
      </c>
      <c r="CM822" s="87" t="s">
        <v>2163</v>
      </c>
      <c r="CN822" s="87" t="s">
        <v>854</v>
      </c>
      <c r="CO822" s="87" t="s">
        <v>1456</v>
      </c>
      <c r="CP822" s="87" t="s">
        <v>2266</v>
      </c>
      <c r="CQ822" s="87" t="s">
        <v>1455</v>
      </c>
      <c r="CR822" s="87" t="s">
        <v>2429</v>
      </c>
      <c r="CS822" s="87">
        <v>25</v>
      </c>
      <c r="CT822" s="87" t="s">
        <v>1455</v>
      </c>
      <c r="CV822" s="87" t="s">
        <v>2198</v>
      </c>
      <c r="CY822" s="87">
        <v>422</v>
      </c>
    </row>
    <row r="823" spans="1:103" ht="13.2" customHeight="1" x14ac:dyDescent="0.25">
      <c r="A823" s="93" t="s">
        <v>1189</v>
      </c>
      <c r="B823" s="94" t="s">
        <v>1190</v>
      </c>
      <c r="C823" s="95">
        <v>0</v>
      </c>
      <c r="D823" s="95">
        <v>0</v>
      </c>
      <c r="E823" s="95">
        <v>0</v>
      </c>
      <c r="F823" s="95">
        <v>0</v>
      </c>
      <c r="G823" s="95">
        <v>0</v>
      </c>
      <c r="H823" s="95">
        <v>0</v>
      </c>
      <c r="I823" s="95">
        <v>0</v>
      </c>
      <c r="J823" s="95">
        <v>0</v>
      </c>
      <c r="K823" s="95">
        <v>0</v>
      </c>
      <c r="L823" s="95">
        <v>0</v>
      </c>
      <c r="M823" s="95">
        <v>0</v>
      </c>
      <c r="N823" s="95">
        <v>0</v>
      </c>
      <c r="O823" s="95">
        <v>0</v>
      </c>
      <c r="P823" s="95">
        <v>0</v>
      </c>
      <c r="Q823" s="95">
        <v>0</v>
      </c>
      <c r="R823" s="95">
        <v>0</v>
      </c>
      <c r="S823" s="95">
        <v>0</v>
      </c>
      <c r="T823" s="95">
        <v>0</v>
      </c>
      <c r="U823" s="95">
        <v>0</v>
      </c>
      <c r="V823" s="95">
        <v>0</v>
      </c>
      <c r="W823" s="95">
        <v>25000</v>
      </c>
      <c r="X823" s="95">
        <v>0</v>
      </c>
      <c r="Y823" s="95">
        <v>0</v>
      </c>
      <c r="Z823" s="95">
        <v>0</v>
      </c>
      <c r="AA823" s="95">
        <v>0</v>
      </c>
      <c r="AB823" s="95">
        <v>0</v>
      </c>
      <c r="AC823" s="95">
        <v>0</v>
      </c>
      <c r="AD823" s="95">
        <v>0</v>
      </c>
      <c r="AE823" s="95">
        <v>0</v>
      </c>
      <c r="AF823" s="95">
        <v>0</v>
      </c>
      <c r="AG823" s="95">
        <v>0</v>
      </c>
      <c r="AH823" s="95">
        <v>0</v>
      </c>
      <c r="AI823" s="95">
        <v>0</v>
      </c>
      <c r="AJ823" s="95">
        <v>0</v>
      </c>
      <c r="AK823" s="95">
        <v>0</v>
      </c>
      <c r="AL823" s="95">
        <v>0</v>
      </c>
      <c r="AM823" s="95">
        <v>0</v>
      </c>
      <c r="AN823" s="95">
        <v>0</v>
      </c>
      <c r="AO823" s="95">
        <v>0</v>
      </c>
      <c r="AP823" s="95">
        <v>0</v>
      </c>
      <c r="AQ823" s="95">
        <v>0</v>
      </c>
      <c r="AR823" s="95">
        <v>0</v>
      </c>
      <c r="AS823" s="95">
        <v>0</v>
      </c>
      <c r="AT823" s="95">
        <v>0</v>
      </c>
      <c r="AU823" s="95">
        <v>0</v>
      </c>
      <c r="AV823" s="95">
        <v>0</v>
      </c>
      <c r="AW823" s="95">
        <v>0</v>
      </c>
      <c r="AX823" s="95">
        <v>0</v>
      </c>
      <c r="AY823" s="95">
        <v>0</v>
      </c>
      <c r="AZ823" s="95">
        <v>0</v>
      </c>
      <c r="BA823" s="95">
        <v>0</v>
      </c>
      <c r="BB823" s="95">
        <v>0</v>
      </c>
      <c r="BC823" s="95">
        <v>62245</v>
      </c>
      <c r="BD823" s="95">
        <v>0</v>
      </c>
      <c r="BE823" s="95">
        <v>0</v>
      </c>
      <c r="BF823" s="95">
        <v>0</v>
      </c>
      <c r="BG823" s="95">
        <v>0</v>
      </c>
      <c r="BH823" s="95">
        <v>0</v>
      </c>
      <c r="BI823" s="95">
        <v>0</v>
      </c>
      <c r="BJ823" s="95">
        <v>0</v>
      </c>
      <c r="BK823" s="95">
        <v>0</v>
      </c>
      <c r="BL823" s="95">
        <v>0</v>
      </c>
      <c r="BM823" s="95">
        <v>0</v>
      </c>
      <c r="BN823" s="95">
        <v>0</v>
      </c>
      <c r="BO823" s="95">
        <v>0</v>
      </c>
      <c r="BP823" s="95">
        <v>0</v>
      </c>
      <c r="BQ823" s="95">
        <v>0</v>
      </c>
      <c r="BR823" s="95">
        <v>12847</v>
      </c>
      <c r="BS823" s="95">
        <v>0</v>
      </c>
      <c r="BT823" s="95">
        <v>0</v>
      </c>
      <c r="BU823" s="95">
        <v>0</v>
      </c>
      <c r="BV823" s="95">
        <v>0</v>
      </c>
      <c r="BW823" s="95">
        <v>0</v>
      </c>
      <c r="BX823" s="95">
        <v>0</v>
      </c>
      <c r="BY823" s="95">
        <v>0</v>
      </c>
      <c r="BZ823" s="95">
        <v>0</v>
      </c>
      <c r="CA823" s="95">
        <v>0</v>
      </c>
      <c r="CB823" s="95">
        <v>0</v>
      </c>
      <c r="CC823" s="95">
        <v>0</v>
      </c>
      <c r="CD823" s="95">
        <v>0</v>
      </c>
      <c r="CE823" s="95">
        <v>0</v>
      </c>
      <c r="CF823" s="95">
        <v>0</v>
      </c>
      <c r="CG823" s="95">
        <v>0</v>
      </c>
      <c r="CH823" s="95">
        <v>0</v>
      </c>
      <c r="CI823" s="95">
        <v>0</v>
      </c>
      <c r="CJ823" s="95">
        <v>0</v>
      </c>
      <c r="CK823" s="95">
        <v>0</v>
      </c>
      <c r="CL823" s="95">
        <v>0</v>
      </c>
      <c r="CM823" s="87" t="s">
        <v>1189</v>
      </c>
      <c r="CN823" s="87" t="s">
        <v>1190</v>
      </c>
      <c r="CO823" s="87" t="s">
        <v>1464</v>
      </c>
      <c r="CP823" s="87" t="s">
        <v>2268</v>
      </c>
      <c r="CQ823" s="87" t="s">
        <v>1455</v>
      </c>
      <c r="CR823" s="87" t="s">
        <v>2429</v>
      </c>
      <c r="CS823" s="87">
        <v>25</v>
      </c>
      <c r="CT823" s="87" t="s">
        <v>1455</v>
      </c>
      <c r="CY823" s="87">
        <v>423</v>
      </c>
    </row>
    <row r="824" spans="1:103" ht="13.2" customHeight="1" x14ac:dyDescent="0.25">
      <c r="A824" s="93" t="s">
        <v>1191</v>
      </c>
      <c r="B824" s="94" t="s">
        <v>1192</v>
      </c>
      <c r="C824" s="95">
        <v>0</v>
      </c>
      <c r="D824" s="95">
        <v>0</v>
      </c>
      <c r="E824" s="95">
        <v>0</v>
      </c>
      <c r="F824" s="95">
        <v>0</v>
      </c>
      <c r="G824" s="95">
        <v>0</v>
      </c>
      <c r="H824" s="95">
        <v>0</v>
      </c>
      <c r="I824" s="95">
        <v>0</v>
      </c>
      <c r="J824" s="95">
        <v>0</v>
      </c>
      <c r="K824" s="95">
        <v>0</v>
      </c>
      <c r="L824" s="95">
        <v>0</v>
      </c>
      <c r="M824" s="95">
        <v>0</v>
      </c>
      <c r="N824" s="95">
        <v>0</v>
      </c>
      <c r="O824" s="95">
        <v>0</v>
      </c>
      <c r="P824" s="95">
        <v>0</v>
      </c>
      <c r="Q824" s="95">
        <v>0</v>
      </c>
      <c r="R824" s="95">
        <v>0</v>
      </c>
      <c r="S824" s="95">
        <v>0</v>
      </c>
      <c r="T824" s="95">
        <v>0</v>
      </c>
      <c r="U824" s="95">
        <v>0</v>
      </c>
      <c r="V824" s="95">
        <v>0</v>
      </c>
      <c r="W824" s="95">
        <v>0</v>
      </c>
      <c r="X824" s="95">
        <v>0</v>
      </c>
      <c r="Y824" s="95">
        <v>0</v>
      </c>
      <c r="Z824" s="95">
        <v>0</v>
      </c>
      <c r="AA824" s="95">
        <v>0</v>
      </c>
      <c r="AB824" s="95">
        <v>0</v>
      </c>
      <c r="AC824" s="95">
        <v>0</v>
      </c>
      <c r="AD824" s="95">
        <v>0</v>
      </c>
      <c r="AE824" s="95">
        <v>0</v>
      </c>
      <c r="AF824" s="95">
        <v>0</v>
      </c>
      <c r="AG824" s="95">
        <v>0</v>
      </c>
      <c r="AH824" s="95">
        <v>0</v>
      </c>
      <c r="AI824" s="95">
        <v>0</v>
      </c>
      <c r="AJ824" s="95">
        <v>0</v>
      </c>
      <c r="AK824" s="95">
        <v>0</v>
      </c>
      <c r="AL824" s="95">
        <v>0</v>
      </c>
      <c r="AM824" s="95">
        <v>0</v>
      </c>
      <c r="AN824" s="95">
        <v>0</v>
      </c>
      <c r="AO824" s="95">
        <v>0</v>
      </c>
      <c r="AP824" s="95">
        <v>0</v>
      </c>
      <c r="AQ824" s="95">
        <v>0</v>
      </c>
      <c r="AR824" s="95">
        <v>0</v>
      </c>
      <c r="AS824" s="95">
        <v>0</v>
      </c>
      <c r="AT824" s="95">
        <v>0</v>
      </c>
      <c r="AU824" s="95">
        <v>0</v>
      </c>
      <c r="AV824" s="95">
        <v>0</v>
      </c>
      <c r="AW824" s="95">
        <v>0</v>
      </c>
      <c r="AX824" s="95">
        <v>0</v>
      </c>
      <c r="AY824" s="95">
        <v>0</v>
      </c>
      <c r="AZ824" s="95">
        <v>0</v>
      </c>
      <c r="BA824" s="95">
        <v>0</v>
      </c>
      <c r="BB824" s="95">
        <v>0</v>
      </c>
      <c r="BC824" s="95">
        <v>0</v>
      </c>
      <c r="BD824" s="95">
        <v>0</v>
      </c>
      <c r="BE824" s="95">
        <v>0</v>
      </c>
      <c r="BF824" s="95">
        <v>0</v>
      </c>
      <c r="BG824" s="95">
        <v>0</v>
      </c>
      <c r="BH824" s="95">
        <v>0</v>
      </c>
      <c r="BI824" s="95">
        <v>0</v>
      </c>
      <c r="BJ824" s="95">
        <v>0</v>
      </c>
      <c r="BK824" s="95">
        <v>0</v>
      </c>
      <c r="BL824" s="95">
        <v>0</v>
      </c>
      <c r="BM824" s="95">
        <v>0</v>
      </c>
      <c r="BN824" s="95">
        <v>0</v>
      </c>
      <c r="BO824" s="95">
        <v>0</v>
      </c>
      <c r="BP824" s="95">
        <v>0</v>
      </c>
      <c r="BQ824" s="95">
        <v>0</v>
      </c>
      <c r="BR824" s="95">
        <v>0</v>
      </c>
      <c r="BS824" s="95">
        <v>0</v>
      </c>
      <c r="BT824" s="95">
        <v>0</v>
      </c>
      <c r="BU824" s="95">
        <v>0</v>
      </c>
      <c r="BV824" s="95">
        <v>0</v>
      </c>
      <c r="BW824" s="95">
        <v>0</v>
      </c>
      <c r="BX824" s="95">
        <v>0</v>
      </c>
      <c r="BY824" s="95">
        <v>0</v>
      </c>
      <c r="BZ824" s="95">
        <v>0</v>
      </c>
      <c r="CA824" s="95">
        <v>0</v>
      </c>
      <c r="CB824" s="95">
        <v>0</v>
      </c>
      <c r="CC824" s="95">
        <v>0</v>
      </c>
      <c r="CD824" s="95">
        <v>0</v>
      </c>
      <c r="CE824" s="95">
        <v>0</v>
      </c>
      <c r="CF824" s="95">
        <v>0</v>
      </c>
      <c r="CG824" s="95">
        <v>0</v>
      </c>
      <c r="CH824" s="95">
        <v>0</v>
      </c>
      <c r="CI824" s="95">
        <v>0</v>
      </c>
      <c r="CJ824" s="95">
        <v>0</v>
      </c>
      <c r="CK824" s="95">
        <v>0</v>
      </c>
      <c r="CL824" s="95">
        <v>0</v>
      </c>
      <c r="CM824" s="87" t="s">
        <v>1191</v>
      </c>
      <c r="CN824" s="87" t="s">
        <v>1192</v>
      </c>
      <c r="CO824" s="87" t="s">
        <v>1464</v>
      </c>
      <c r="CP824" s="87" t="s">
        <v>2268</v>
      </c>
      <c r="CQ824" s="87" t="s">
        <v>1455</v>
      </c>
      <c r="CR824" s="87" t="s">
        <v>2429</v>
      </c>
      <c r="CS824" s="87">
        <v>25</v>
      </c>
      <c r="CT824" s="87" t="s">
        <v>1455</v>
      </c>
      <c r="CY824" s="87">
        <v>424</v>
      </c>
    </row>
    <row r="825" spans="1:103" ht="13.2" customHeight="1" x14ac:dyDescent="0.25">
      <c r="A825" s="93" t="s">
        <v>855</v>
      </c>
      <c r="B825" s="94" t="s">
        <v>1378</v>
      </c>
      <c r="C825" s="95">
        <v>883442.8</v>
      </c>
      <c r="D825" s="95">
        <v>0</v>
      </c>
      <c r="E825" s="95">
        <v>0</v>
      </c>
      <c r="F825" s="95">
        <v>0</v>
      </c>
      <c r="G825" s="95">
        <v>0</v>
      </c>
      <c r="H825" s="95">
        <v>0</v>
      </c>
      <c r="I825" s="95">
        <v>0</v>
      </c>
      <c r="J825" s="95">
        <v>0</v>
      </c>
      <c r="K825" s="95">
        <v>0</v>
      </c>
      <c r="L825" s="95">
        <v>0</v>
      </c>
      <c r="M825" s="95">
        <v>0</v>
      </c>
      <c r="N825" s="95">
        <v>0</v>
      </c>
      <c r="O825" s="95">
        <v>0</v>
      </c>
      <c r="P825" s="95">
        <v>0</v>
      </c>
      <c r="Q825" s="95">
        <v>0</v>
      </c>
      <c r="R825" s="95">
        <v>0</v>
      </c>
      <c r="S825" s="95">
        <v>0</v>
      </c>
      <c r="T825" s="95">
        <v>0</v>
      </c>
      <c r="U825" s="95">
        <v>0</v>
      </c>
      <c r="V825" s="95">
        <v>0</v>
      </c>
      <c r="W825" s="95">
        <v>0</v>
      </c>
      <c r="X825" s="95">
        <v>0</v>
      </c>
      <c r="Y825" s="95">
        <v>0</v>
      </c>
      <c r="Z825" s="95">
        <v>0</v>
      </c>
      <c r="AA825" s="95">
        <v>0</v>
      </c>
      <c r="AB825" s="95">
        <v>0</v>
      </c>
      <c r="AC825" s="95">
        <v>0</v>
      </c>
      <c r="AD825" s="95">
        <v>0</v>
      </c>
      <c r="AE825" s="95">
        <v>0</v>
      </c>
      <c r="AF825" s="95">
        <v>0</v>
      </c>
      <c r="AG825" s="95">
        <v>0</v>
      </c>
      <c r="AH825" s="95">
        <v>0</v>
      </c>
      <c r="AI825" s="95">
        <v>0</v>
      </c>
      <c r="AJ825" s="95">
        <v>0</v>
      </c>
      <c r="AK825" s="95">
        <v>0</v>
      </c>
      <c r="AL825" s="95">
        <v>0</v>
      </c>
      <c r="AM825" s="95">
        <v>0</v>
      </c>
      <c r="AN825" s="95">
        <v>0</v>
      </c>
      <c r="AO825" s="95">
        <v>0</v>
      </c>
      <c r="AP825" s="95">
        <v>0</v>
      </c>
      <c r="AQ825" s="95">
        <v>0</v>
      </c>
      <c r="AR825" s="95">
        <v>0</v>
      </c>
      <c r="AS825" s="95">
        <v>0</v>
      </c>
      <c r="AT825" s="95">
        <v>0</v>
      </c>
      <c r="AU825" s="95">
        <v>0</v>
      </c>
      <c r="AV825" s="95">
        <v>0</v>
      </c>
      <c r="AW825" s="95">
        <v>0</v>
      </c>
      <c r="AX825" s="95">
        <v>0</v>
      </c>
      <c r="AY825" s="95">
        <v>0</v>
      </c>
      <c r="AZ825" s="95">
        <v>0</v>
      </c>
      <c r="BA825" s="95">
        <v>0</v>
      </c>
      <c r="BB825" s="95">
        <v>0</v>
      </c>
      <c r="BC825" s="95">
        <v>0</v>
      </c>
      <c r="BD825" s="95">
        <v>0</v>
      </c>
      <c r="BE825" s="95">
        <v>0</v>
      </c>
      <c r="BF825" s="95">
        <v>0</v>
      </c>
      <c r="BG825" s="95">
        <v>0</v>
      </c>
      <c r="BH825" s="95">
        <v>0</v>
      </c>
      <c r="BI825" s="95">
        <v>0</v>
      </c>
      <c r="BJ825" s="95">
        <v>0</v>
      </c>
      <c r="BK825" s="95">
        <v>0</v>
      </c>
      <c r="BL825" s="95">
        <v>74415</v>
      </c>
      <c r="BM825" s="95">
        <v>0</v>
      </c>
      <c r="BN825" s="95">
        <v>0</v>
      </c>
      <c r="BO825" s="95">
        <v>0</v>
      </c>
      <c r="BP825" s="95">
        <v>0</v>
      </c>
      <c r="BQ825" s="95">
        <v>0</v>
      </c>
      <c r="BR825" s="95">
        <v>1092260</v>
      </c>
      <c r="BS825" s="95">
        <v>0</v>
      </c>
      <c r="BT825" s="95">
        <v>0</v>
      </c>
      <c r="BU825" s="95">
        <v>0</v>
      </c>
      <c r="BV825" s="95">
        <v>0</v>
      </c>
      <c r="BW825" s="95">
        <v>0</v>
      </c>
      <c r="BX825" s="95">
        <v>0</v>
      </c>
      <c r="BY825" s="95">
        <v>0</v>
      </c>
      <c r="BZ825" s="95">
        <v>0</v>
      </c>
      <c r="CA825" s="95">
        <v>0</v>
      </c>
      <c r="CB825" s="95">
        <v>0</v>
      </c>
      <c r="CC825" s="95">
        <v>0</v>
      </c>
      <c r="CD825" s="95">
        <v>0</v>
      </c>
      <c r="CE825" s="95">
        <v>0</v>
      </c>
      <c r="CF825" s="95">
        <v>0</v>
      </c>
      <c r="CG825" s="95">
        <v>0</v>
      </c>
      <c r="CH825" s="95">
        <v>0</v>
      </c>
      <c r="CI825" s="95">
        <v>0</v>
      </c>
      <c r="CJ825" s="95">
        <v>0</v>
      </c>
      <c r="CK825" s="95">
        <v>0</v>
      </c>
      <c r="CL825" s="95">
        <v>0</v>
      </c>
      <c r="CM825" s="87" t="s">
        <v>855</v>
      </c>
      <c r="CN825" s="87" t="s">
        <v>856</v>
      </c>
      <c r="CO825" s="87" t="s">
        <v>1464</v>
      </c>
      <c r="CP825" s="87" t="s">
        <v>2268</v>
      </c>
      <c r="CQ825" s="87" t="s">
        <v>1455</v>
      </c>
      <c r="CR825" s="87" t="s">
        <v>2429</v>
      </c>
      <c r="CS825" s="87">
        <v>25</v>
      </c>
      <c r="CT825" s="87" t="s">
        <v>1455</v>
      </c>
      <c r="CY825" s="87">
        <v>425</v>
      </c>
    </row>
    <row r="826" spans="1:103" ht="13.2" customHeight="1" x14ac:dyDescent="0.25">
      <c r="A826" s="93" t="s">
        <v>857</v>
      </c>
      <c r="B826" s="94" t="s">
        <v>858</v>
      </c>
      <c r="C826" s="95">
        <v>22951</v>
      </c>
      <c r="D826" s="95">
        <v>0</v>
      </c>
      <c r="E826" s="95">
        <v>0</v>
      </c>
      <c r="F826" s="95">
        <v>0</v>
      </c>
      <c r="G826" s="95">
        <v>0</v>
      </c>
      <c r="H826" s="95">
        <v>0</v>
      </c>
      <c r="I826" s="95">
        <v>0</v>
      </c>
      <c r="J826" s="95">
        <v>0</v>
      </c>
      <c r="K826" s="95">
        <v>0</v>
      </c>
      <c r="L826" s="95">
        <v>0</v>
      </c>
      <c r="M826" s="95">
        <v>0</v>
      </c>
      <c r="N826" s="95">
        <v>0</v>
      </c>
      <c r="O826" s="95">
        <v>1300</v>
      </c>
      <c r="P826" s="95">
        <v>0</v>
      </c>
      <c r="Q826" s="95">
        <v>0</v>
      </c>
      <c r="R826" s="95">
        <v>0</v>
      </c>
      <c r="S826" s="95">
        <v>0</v>
      </c>
      <c r="T826" s="95">
        <v>0</v>
      </c>
      <c r="U826" s="95">
        <v>0</v>
      </c>
      <c r="V826" s="95">
        <v>0</v>
      </c>
      <c r="W826" s="95">
        <v>0</v>
      </c>
      <c r="X826" s="95">
        <v>0</v>
      </c>
      <c r="Y826" s="95">
        <v>0</v>
      </c>
      <c r="Z826" s="95">
        <v>0</v>
      </c>
      <c r="AA826" s="95">
        <v>0</v>
      </c>
      <c r="AB826" s="95">
        <v>0</v>
      </c>
      <c r="AC826" s="95">
        <v>0</v>
      </c>
      <c r="AD826" s="95">
        <v>0</v>
      </c>
      <c r="AE826" s="95">
        <v>0</v>
      </c>
      <c r="AF826" s="95">
        <v>0</v>
      </c>
      <c r="AG826" s="95">
        <v>0</v>
      </c>
      <c r="AH826" s="95">
        <v>0</v>
      </c>
      <c r="AI826" s="95">
        <v>0</v>
      </c>
      <c r="AJ826" s="95">
        <v>0</v>
      </c>
      <c r="AK826" s="95">
        <v>0</v>
      </c>
      <c r="AL826" s="95">
        <v>0</v>
      </c>
      <c r="AM826" s="95">
        <v>0</v>
      </c>
      <c r="AN826" s="95">
        <v>0</v>
      </c>
      <c r="AO826" s="95">
        <v>0</v>
      </c>
      <c r="AP826" s="95">
        <v>0</v>
      </c>
      <c r="AQ826" s="95">
        <v>0</v>
      </c>
      <c r="AR826" s="95">
        <v>3050</v>
      </c>
      <c r="AS826" s="95">
        <v>0</v>
      </c>
      <c r="AT826" s="95">
        <v>0</v>
      </c>
      <c r="AU826" s="95">
        <v>0</v>
      </c>
      <c r="AV826" s="95">
        <v>0</v>
      </c>
      <c r="AW826" s="95">
        <v>0</v>
      </c>
      <c r="AX826" s="95">
        <v>0</v>
      </c>
      <c r="AY826" s="95">
        <v>0</v>
      </c>
      <c r="AZ826" s="95">
        <v>0</v>
      </c>
      <c r="BA826" s="95">
        <v>2100</v>
      </c>
      <c r="BB826" s="95">
        <v>0</v>
      </c>
      <c r="BC826" s="95">
        <v>7600</v>
      </c>
      <c r="BD826" s="95">
        <v>0</v>
      </c>
      <c r="BE826" s="95">
        <v>0</v>
      </c>
      <c r="BF826" s="95">
        <v>0</v>
      </c>
      <c r="BG826" s="95">
        <v>0</v>
      </c>
      <c r="BH826" s="95">
        <v>0</v>
      </c>
      <c r="BI826" s="95">
        <v>0</v>
      </c>
      <c r="BJ826" s="95">
        <v>0</v>
      </c>
      <c r="BK826" s="95">
        <v>0</v>
      </c>
      <c r="BL826" s="95">
        <v>16229.33</v>
      </c>
      <c r="BM826" s="95">
        <v>0</v>
      </c>
      <c r="BN826" s="95">
        <v>0</v>
      </c>
      <c r="BO826" s="95">
        <v>0</v>
      </c>
      <c r="BP826" s="95">
        <v>0</v>
      </c>
      <c r="BQ826" s="95">
        <v>0</v>
      </c>
      <c r="BR826" s="95">
        <v>81873.84</v>
      </c>
      <c r="BS826" s="95">
        <v>0</v>
      </c>
      <c r="BT826" s="95">
        <v>0</v>
      </c>
      <c r="BU826" s="95">
        <v>0</v>
      </c>
      <c r="BV826" s="95">
        <v>0</v>
      </c>
      <c r="BW826" s="95">
        <v>0</v>
      </c>
      <c r="BX826" s="95">
        <v>0</v>
      </c>
      <c r="BY826" s="95">
        <v>0</v>
      </c>
      <c r="BZ826" s="95">
        <v>0</v>
      </c>
      <c r="CA826" s="95">
        <v>0</v>
      </c>
      <c r="CB826" s="95">
        <v>0</v>
      </c>
      <c r="CC826" s="95">
        <v>0</v>
      </c>
      <c r="CD826" s="95">
        <v>0</v>
      </c>
      <c r="CE826" s="95">
        <v>0</v>
      </c>
      <c r="CF826" s="95">
        <v>0</v>
      </c>
      <c r="CG826" s="95">
        <v>0</v>
      </c>
      <c r="CH826" s="95">
        <v>0</v>
      </c>
      <c r="CI826" s="95">
        <v>0</v>
      </c>
      <c r="CJ826" s="95">
        <v>0</v>
      </c>
      <c r="CK826" s="95">
        <v>0</v>
      </c>
      <c r="CL826" s="95">
        <v>0</v>
      </c>
      <c r="CM826" s="87" t="s">
        <v>857</v>
      </c>
      <c r="CN826" s="87" t="s">
        <v>858</v>
      </c>
      <c r="CO826" s="87" t="s">
        <v>1464</v>
      </c>
      <c r="CP826" s="87" t="s">
        <v>2268</v>
      </c>
      <c r="CQ826" s="87" t="s">
        <v>1455</v>
      </c>
      <c r="CR826" s="87" t="s">
        <v>2429</v>
      </c>
      <c r="CS826" s="87">
        <v>25</v>
      </c>
      <c r="CT826" s="87" t="s">
        <v>1455</v>
      </c>
      <c r="CY826" s="87">
        <v>426</v>
      </c>
    </row>
    <row r="827" spans="1:103" ht="13.2" customHeight="1" x14ac:dyDescent="0.25">
      <c r="A827" s="93" t="s">
        <v>1193</v>
      </c>
      <c r="B827" s="94" t="s">
        <v>1194</v>
      </c>
      <c r="C827" s="95">
        <v>0</v>
      </c>
      <c r="D827" s="95">
        <v>0</v>
      </c>
      <c r="E827" s="95">
        <v>0</v>
      </c>
      <c r="F827" s="95">
        <v>0</v>
      </c>
      <c r="G827" s="95">
        <v>0</v>
      </c>
      <c r="H827" s="95">
        <v>0</v>
      </c>
      <c r="I827" s="95">
        <v>0</v>
      </c>
      <c r="J827" s="95">
        <v>0</v>
      </c>
      <c r="K827" s="95">
        <v>0</v>
      </c>
      <c r="L827" s="95">
        <v>0</v>
      </c>
      <c r="M827" s="95">
        <v>0</v>
      </c>
      <c r="N827" s="95">
        <v>0</v>
      </c>
      <c r="O827" s="95">
        <v>0</v>
      </c>
      <c r="P827" s="95">
        <v>0</v>
      </c>
      <c r="Q827" s="95">
        <v>0</v>
      </c>
      <c r="R827" s="95">
        <v>0</v>
      </c>
      <c r="S827" s="95">
        <v>0</v>
      </c>
      <c r="T827" s="95">
        <v>0</v>
      </c>
      <c r="U827" s="95">
        <v>0</v>
      </c>
      <c r="V827" s="95">
        <v>0</v>
      </c>
      <c r="W827" s="95">
        <v>0</v>
      </c>
      <c r="X827" s="95">
        <v>0</v>
      </c>
      <c r="Y827" s="95">
        <v>0</v>
      </c>
      <c r="Z827" s="95">
        <v>0</v>
      </c>
      <c r="AA827" s="95">
        <v>0</v>
      </c>
      <c r="AB827" s="95">
        <v>0</v>
      </c>
      <c r="AC827" s="95">
        <v>0</v>
      </c>
      <c r="AD827" s="95">
        <v>0</v>
      </c>
      <c r="AE827" s="95">
        <v>0</v>
      </c>
      <c r="AF827" s="95">
        <v>0</v>
      </c>
      <c r="AG827" s="95">
        <v>0</v>
      </c>
      <c r="AH827" s="95">
        <v>0</v>
      </c>
      <c r="AI827" s="95">
        <v>0</v>
      </c>
      <c r="AJ827" s="95">
        <v>0</v>
      </c>
      <c r="AK827" s="95">
        <v>0</v>
      </c>
      <c r="AL827" s="95">
        <v>0</v>
      </c>
      <c r="AM827" s="95">
        <v>0</v>
      </c>
      <c r="AN827" s="95">
        <v>0</v>
      </c>
      <c r="AO827" s="95">
        <v>0</v>
      </c>
      <c r="AP827" s="95">
        <v>0</v>
      </c>
      <c r="AQ827" s="95">
        <v>0</v>
      </c>
      <c r="AR827" s="95">
        <v>97000</v>
      </c>
      <c r="AS827" s="95">
        <v>0</v>
      </c>
      <c r="AT827" s="95">
        <v>0</v>
      </c>
      <c r="AU827" s="95">
        <v>0</v>
      </c>
      <c r="AV827" s="95">
        <v>0</v>
      </c>
      <c r="AW827" s="95">
        <v>0</v>
      </c>
      <c r="AX827" s="95">
        <v>0</v>
      </c>
      <c r="AY827" s="95">
        <v>0</v>
      </c>
      <c r="AZ827" s="95">
        <v>0</v>
      </c>
      <c r="BA827" s="95">
        <v>0</v>
      </c>
      <c r="BB827" s="95">
        <v>0</v>
      </c>
      <c r="BC827" s="95">
        <v>0</v>
      </c>
      <c r="BD827" s="95">
        <v>0</v>
      </c>
      <c r="BE827" s="95">
        <v>0</v>
      </c>
      <c r="BF827" s="95">
        <v>0</v>
      </c>
      <c r="BG827" s="95">
        <v>0</v>
      </c>
      <c r="BH827" s="95">
        <v>0</v>
      </c>
      <c r="BI827" s="95">
        <v>0</v>
      </c>
      <c r="BJ827" s="95">
        <v>0</v>
      </c>
      <c r="BK827" s="95">
        <v>0</v>
      </c>
      <c r="BL827" s="95">
        <v>960827</v>
      </c>
      <c r="BM827" s="95">
        <v>0</v>
      </c>
      <c r="BN827" s="95">
        <v>0</v>
      </c>
      <c r="BO827" s="95">
        <v>0</v>
      </c>
      <c r="BP827" s="95">
        <v>0</v>
      </c>
      <c r="BQ827" s="95">
        <v>0</v>
      </c>
      <c r="BR827" s="95">
        <v>0</v>
      </c>
      <c r="BS827" s="95">
        <v>0</v>
      </c>
      <c r="BT827" s="95">
        <v>0</v>
      </c>
      <c r="BU827" s="95">
        <v>0</v>
      </c>
      <c r="BV827" s="95">
        <v>0</v>
      </c>
      <c r="BW827" s="95">
        <v>0</v>
      </c>
      <c r="BX827" s="95">
        <v>0</v>
      </c>
      <c r="BY827" s="95">
        <v>0</v>
      </c>
      <c r="BZ827" s="95">
        <v>0</v>
      </c>
      <c r="CA827" s="95">
        <v>0</v>
      </c>
      <c r="CB827" s="95">
        <v>0</v>
      </c>
      <c r="CC827" s="95">
        <v>0</v>
      </c>
      <c r="CD827" s="95">
        <v>0</v>
      </c>
      <c r="CE827" s="95">
        <v>0</v>
      </c>
      <c r="CF827" s="95">
        <v>0</v>
      </c>
      <c r="CG827" s="95">
        <v>0</v>
      </c>
      <c r="CH827" s="95">
        <v>0</v>
      </c>
      <c r="CI827" s="95">
        <v>0</v>
      </c>
      <c r="CJ827" s="95">
        <v>0</v>
      </c>
      <c r="CK827" s="95">
        <v>0</v>
      </c>
      <c r="CL827" s="95">
        <v>0</v>
      </c>
      <c r="CM827" s="87" t="s">
        <v>1193</v>
      </c>
      <c r="CN827" s="87" t="s">
        <v>1194</v>
      </c>
      <c r="CO827" s="87" t="s">
        <v>1464</v>
      </c>
      <c r="CP827" s="87" t="s">
        <v>2268</v>
      </c>
      <c r="CQ827" s="87" t="s">
        <v>1455</v>
      </c>
      <c r="CR827" s="87" t="s">
        <v>2429</v>
      </c>
      <c r="CS827" s="87">
        <v>25</v>
      </c>
      <c r="CT827" s="87" t="s">
        <v>1455</v>
      </c>
      <c r="CY827" s="87">
        <v>427</v>
      </c>
    </row>
    <row r="828" spans="1:103" ht="13.2" customHeight="1" x14ac:dyDescent="0.25">
      <c r="A828" s="93" t="s">
        <v>859</v>
      </c>
      <c r="B828" s="94" t="s">
        <v>1379</v>
      </c>
      <c r="C828" s="95">
        <v>0</v>
      </c>
      <c r="D828" s="95">
        <v>0</v>
      </c>
      <c r="E828" s="95">
        <v>0</v>
      </c>
      <c r="F828" s="95">
        <v>0</v>
      </c>
      <c r="G828" s="95">
        <v>0</v>
      </c>
      <c r="H828" s="95">
        <v>0</v>
      </c>
      <c r="I828" s="95">
        <v>0</v>
      </c>
      <c r="J828" s="95">
        <v>0</v>
      </c>
      <c r="K828" s="95">
        <v>0</v>
      </c>
      <c r="L828" s="95">
        <v>0</v>
      </c>
      <c r="M828" s="95">
        <v>0</v>
      </c>
      <c r="N828" s="95">
        <v>0</v>
      </c>
      <c r="O828" s="95">
        <v>0</v>
      </c>
      <c r="P828" s="95">
        <v>0</v>
      </c>
      <c r="Q828" s="95">
        <v>0</v>
      </c>
      <c r="R828" s="95">
        <v>0</v>
      </c>
      <c r="S828" s="95">
        <v>0</v>
      </c>
      <c r="T828" s="95">
        <v>0</v>
      </c>
      <c r="U828" s="95">
        <v>0</v>
      </c>
      <c r="V828" s="95">
        <v>0</v>
      </c>
      <c r="W828" s="95">
        <v>63339.05</v>
      </c>
      <c r="X828" s="95">
        <v>0</v>
      </c>
      <c r="Y828" s="95">
        <v>0</v>
      </c>
      <c r="Z828" s="95">
        <v>0</v>
      </c>
      <c r="AA828" s="95">
        <v>0</v>
      </c>
      <c r="AB828" s="95">
        <v>0</v>
      </c>
      <c r="AC828" s="95">
        <v>0</v>
      </c>
      <c r="AD828" s="95">
        <v>0</v>
      </c>
      <c r="AE828" s="95">
        <v>0</v>
      </c>
      <c r="AF828" s="95">
        <v>0</v>
      </c>
      <c r="AG828" s="95">
        <v>0</v>
      </c>
      <c r="AH828" s="95">
        <v>0</v>
      </c>
      <c r="AI828" s="95">
        <v>0</v>
      </c>
      <c r="AJ828" s="95">
        <v>0</v>
      </c>
      <c r="AK828" s="95">
        <v>0</v>
      </c>
      <c r="AL828" s="95">
        <v>0</v>
      </c>
      <c r="AM828" s="95">
        <v>0</v>
      </c>
      <c r="AN828" s="95">
        <v>0</v>
      </c>
      <c r="AO828" s="95">
        <v>0</v>
      </c>
      <c r="AP828" s="95">
        <v>0</v>
      </c>
      <c r="AQ828" s="95">
        <v>0</v>
      </c>
      <c r="AR828" s="95">
        <v>0</v>
      </c>
      <c r="AS828" s="95">
        <v>0</v>
      </c>
      <c r="AT828" s="95">
        <v>0</v>
      </c>
      <c r="AU828" s="95">
        <v>0</v>
      </c>
      <c r="AV828" s="95">
        <v>0</v>
      </c>
      <c r="AW828" s="95">
        <v>0</v>
      </c>
      <c r="AX828" s="95">
        <v>0</v>
      </c>
      <c r="AY828" s="95">
        <v>0</v>
      </c>
      <c r="AZ828" s="95">
        <v>0</v>
      </c>
      <c r="BA828" s="95">
        <v>0</v>
      </c>
      <c r="BB828" s="95">
        <v>0</v>
      </c>
      <c r="BC828" s="95">
        <v>0</v>
      </c>
      <c r="BD828" s="95">
        <v>0</v>
      </c>
      <c r="BE828" s="95">
        <v>0</v>
      </c>
      <c r="BF828" s="95">
        <v>0</v>
      </c>
      <c r="BG828" s="95">
        <v>0</v>
      </c>
      <c r="BH828" s="95">
        <v>0</v>
      </c>
      <c r="BI828" s="95">
        <v>0</v>
      </c>
      <c r="BJ828" s="95">
        <v>0</v>
      </c>
      <c r="BK828" s="95">
        <v>0</v>
      </c>
      <c r="BL828" s="95">
        <v>0</v>
      </c>
      <c r="BM828" s="95">
        <v>0</v>
      </c>
      <c r="BN828" s="95">
        <v>0</v>
      </c>
      <c r="BO828" s="95">
        <v>0</v>
      </c>
      <c r="BP828" s="95">
        <v>0</v>
      </c>
      <c r="BQ828" s="95">
        <v>0</v>
      </c>
      <c r="BR828" s="95">
        <v>0</v>
      </c>
      <c r="BS828" s="95">
        <v>0</v>
      </c>
      <c r="BT828" s="95">
        <v>0</v>
      </c>
      <c r="BU828" s="95">
        <v>0</v>
      </c>
      <c r="BV828" s="95">
        <v>0</v>
      </c>
      <c r="BW828" s="95">
        <v>0</v>
      </c>
      <c r="BX828" s="95">
        <v>0</v>
      </c>
      <c r="BY828" s="95">
        <v>0</v>
      </c>
      <c r="BZ828" s="95">
        <v>0</v>
      </c>
      <c r="CA828" s="95">
        <v>0</v>
      </c>
      <c r="CB828" s="95">
        <v>0</v>
      </c>
      <c r="CC828" s="95">
        <v>0</v>
      </c>
      <c r="CD828" s="95">
        <v>0</v>
      </c>
      <c r="CE828" s="95">
        <v>0</v>
      </c>
      <c r="CF828" s="95">
        <v>0</v>
      </c>
      <c r="CG828" s="95">
        <v>0</v>
      </c>
      <c r="CH828" s="95">
        <v>0</v>
      </c>
      <c r="CI828" s="95">
        <v>0</v>
      </c>
      <c r="CJ828" s="95">
        <v>0</v>
      </c>
      <c r="CK828" s="95">
        <v>0</v>
      </c>
      <c r="CL828" s="95">
        <v>0</v>
      </c>
      <c r="CM828" s="87" t="s">
        <v>859</v>
      </c>
      <c r="CN828" s="87" t="s">
        <v>860</v>
      </c>
      <c r="CO828" s="87" t="s">
        <v>1464</v>
      </c>
      <c r="CP828" s="87" t="s">
        <v>2268</v>
      </c>
      <c r="CQ828" s="87" t="s">
        <v>1455</v>
      </c>
      <c r="CR828" s="87" t="s">
        <v>2429</v>
      </c>
      <c r="CS828" s="87">
        <v>25</v>
      </c>
      <c r="CT828" s="87" t="s">
        <v>1455</v>
      </c>
      <c r="CY828" s="87">
        <v>428</v>
      </c>
    </row>
    <row r="829" spans="1:103" ht="13.2" customHeight="1" x14ac:dyDescent="0.25">
      <c r="A829" s="93" t="s">
        <v>861</v>
      </c>
      <c r="B829" s="94" t="s">
        <v>862</v>
      </c>
      <c r="C829" s="95">
        <v>0</v>
      </c>
      <c r="D829" s="95">
        <v>0</v>
      </c>
      <c r="E829" s="95">
        <v>0</v>
      </c>
      <c r="F829" s="95">
        <v>0</v>
      </c>
      <c r="G829" s="95">
        <v>0</v>
      </c>
      <c r="H829" s="95">
        <v>0</v>
      </c>
      <c r="I829" s="95">
        <v>0</v>
      </c>
      <c r="J829" s="95">
        <v>0</v>
      </c>
      <c r="K829" s="95">
        <v>0</v>
      </c>
      <c r="L829" s="95">
        <v>0</v>
      </c>
      <c r="M829" s="95">
        <v>0</v>
      </c>
      <c r="N829" s="95">
        <v>0</v>
      </c>
      <c r="O829" s="95">
        <v>0</v>
      </c>
      <c r="P829" s="95">
        <v>0</v>
      </c>
      <c r="Q829" s="95">
        <v>0</v>
      </c>
      <c r="R829" s="95">
        <v>0</v>
      </c>
      <c r="S829" s="95">
        <v>0</v>
      </c>
      <c r="T829" s="95">
        <v>0</v>
      </c>
      <c r="U829" s="95">
        <v>0</v>
      </c>
      <c r="V829" s="95">
        <v>0</v>
      </c>
      <c r="W829" s="95">
        <v>0</v>
      </c>
      <c r="X829" s="95">
        <v>0</v>
      </c>
      <c r="Y829" s="95">
        <v>0</v>
      </c>
      <c r="Z829" s="95">
        <v>0</v>
      </c>
      <c r="AA829" s="95">
        <v>0</v>
      </c>
      <c r="AB829" s="95">
        <v>0</v>
      </c>
      <c r="AC829" s="95">
        <v>0</v>
      </c>
      <c r="AD829" s="95">
        <v>0</v>
      </c>
      <c r="AE829" s="95">
        <v>0</v>
      </c>
      <c r="AF829" s="95">
        <v>0</v>
      </c>
      <c r="AG829" s="95">
        <v>0</v>
      </c>
      <c r="AH829" s="95">
        <v>0</v>
      </c>
      <c r="AI829" s="95">
        <v>0</v>
      </c>
      <c r="AJ829" s="95">
        <v>0</v>
      </c>
      <c r="AK829" s="95">
        <v>0</v>
      </c>
      <c r="AL829" s="95">
        <v>0</v>
      </c>
      <c r="AM829" s="95">
        <v>0</v>
      </c>
      <c r="AN829" s="95">
        <v>0</v>
      </c>
      <c r="AO829" s="95">
        <v>0</v>
      </c>
      <c r="AP829" s="95">
        <v>0</v>
      </c>
      <c r="AQ829" s="95">
        <v>0</v>
      </c>
      <c r="AR829" s="95">
        <v>0</v>
      </c>
      <c r="AS829" s="95">
        <v>0</v>
      </c>
      <c r="AT829" s="95">
        <v>0</v>
      </c>
      <c r="AU829" s="95">
        <v>0</v>
      </c>
      <c r="AV829" s="95">
        <v>0</v>
      </c>
      <c r="AW829" s="95">
        <v>0</v>
      </c>
      <c r="AX829" s="95">
        <v>0</v>
      </c>
      <c r="AY829" s="95">
        <v>0</v>
      </c>
      <c r="AZ829" s="95">
        <v>0</v>
      </c>
      <c r="BA829" s="95">
        <v>0</v>
      </c>
      <c r="BB829" s="95">
        <v>0</v>
      </c>
      <c r="BC829" s="95">
        <v>0</v>
      </c>
      <c r="BD829" s="95">
        <v>0</v>
      </c>
      <c r="BE829" s="95">
        <v>0</v>
      </c>
      <c r="BF829" s="95">
        <v>0</v>
      </c>
      <c r="BG829" s="95">
        <v>0</v>
      </c>
      <c r="BH829" s="95">
        <v>0</v>
      </c>
      <c r="BI829" s="95">
        <v>0</v>
      </c>
      <c r="BJ829" s="95">
        <v>0</v>
      </c>
      <c r="BK829" s="95">
        <v>0</v>
      </c>
      <c r="BL829" s="95">
        <v>0</v>
      </c>
      <c r="BM829" s="95">
        <v>0</v>
      </c>
      <c r="BN829" s="95">
        <v>0</v>
      </c>
      <c r="BO829" s="95">
        <v>0</v>
      </c>
      <c r="BP829" s="95">
        <v>0</v>
      </c>
      <c r="BQ829" s="95">
        <v>0</v>
      </c>
      <c r="BR829" s="95">
        <v>0</v>
      </c>
      <c r="BS829" s="95">
        <v>0</v>
      </c>
      <c r="BT829" s="95">
        <v>0</v>
      </c>
      <c r="BU829" s="95">
        <v>0</v>
      </c>
      <c r="BV829" s="95">
        <v>0</v>
      </c>
      <c r="BW829" s="95">
        <v>0</v>
      </c>
      <c r="BX829" s="95">
        <v>0</v>
      </c>
      <c r="BY829" s="95">
        <v>0</v>
      </c>
      <c r="BZ829" s="95">
        <v>0</v>
      </c>
      <c r="CA829" s="95">
        <v>0</v>
      </c>
      <c r="CB829" s="95">
        <v>0</v>
      </c>
      <c r="CC829" s="95">
        <v>0</v>
      </c>
      <c r="CD829" s="95">
        <v>0</v>
      </c>
      <c r="CE829" s="95">
        <v>0</v>
      </c>
      <c r="CF829" s="95">
        <v>0</v>
      </c>
      <c r="CG829" s="95">
        <v>0</v>
      </c>
      <c r="CH829" s="95">
        <v>0</v>
      </c>
      <c r="CI829" s="95">
        <v>0</v>
      </c>
      <c r="CJ829" s="95">
        <v>0</v>
      </c>
      <c r="CK829" s="95">
        <v>0</v>
      </c>
      <c r="CL829" s="95">
        <v>0</v>
      </c>
      <c r="CM829" s="87" t="s">
        <v>861</v>
      </c>
      <c r="CN829" s="87" t="s">
        <v>2164</v>
      </c>
      <c r="CO829" s="87" t="s">
        <v>1464</v>
      </c>
      <c r="CP829" s="87" t="s">
        <v>2268</v>
      </c>
      <c r="CQ829" s="87" t="s">
        <v>1455</v>
      </c>
      <c r="CR829" s="87" t="s">
        <v>2429</v>
      </c>
      <c r="CS829" s="87">
        <v>25</v>
      </c>
      <c r="CT829" s="87" t="s">
        <v>1455</v>
      </c>
      <c r="CY829" s="87">
        <v>429</v>
      </c>
    </row>
    <row r="830" spans="1:103" ht="13.2" customHeight="1" x14ac:dyDescent="0.25">
      <c r="A830" s="93" t="s">
        <v>2165</v>
      </c>
      <c r="B830" s="94" t="s">
        <v>2166</v>
      </c>
      <c r="C830" s="95">
        <v>0</v>
      </c>
      <c r="D830" s="95">
        <v>0</v>
      </c>
      <c r="E830" s="95">
        <v>0</v>
      </c>
      <c r="F830" s="95">
        <v>0</v>
      </c>
      <c r="G830" s="95">
        <v>0</v>
      </c>
      <c r="H830" s="95">
        <v>0</v>
      </c>
      <c r="I830" s="95">
        <v>0</v>
      </c>
      <c r="J830" s="95">
        <v>0</v>
      </c>
      <c r="K830" s="95">
        <v>0</v>
      </c>
      <c r="L830" s="95">
        <v>0</v>
      </c>
      <c r="M830" s="95">
        <v>0</v>
      </c>
      <c r="N830" s="95">
        <v>0</v>
      </c>
      <c r="O830" s="95">
        <v>0</v>
      </c>
      <c r="P830" s="95">
        <v>0</v>
      </c>
      <c r="Q830" s="95">
        <v>0</v>
      </c>
      <c r="R830" s="95">
        <v>0</v>
      </c>
      <c r="S830" s="95">
        <v>0</v>
      </c>
      <c r="T830" s="95">
        <v>0</v>
      </c>
      <c r="U830" s="95">
        <v>0</v>
      </c>
      <c r="V830" s="95">
        <v>0</v>
      </c>
      <c r="W830" s="95">
        <v>0</v>
      </c>
      <c r="X830" s="95">
        <v>0</v>
      </c>
      <c r="Y830" s="95">
        <v>0</v>
      </c>
      <c r="Z830" s="95">
        <v>0</v>
      </c>
      <c r="AA830" s="95">
        <v>0</v>
      </c>
      <c r="AB830" s="95">
        <v>0</v>
      </c>
      <c r="AC830" s="95">
        <v>0</v>
      </c>
      <c r="AD830" s="95">
        <v>0</v>
      </c>
      <c r="AE830" s="95">
        <v>0</v>
      </c>
      <c r="AF830" s="95">
        <v>0</v>
      </c>
      <c r="AG830" s="95">
        <v>0</v>
      </c>
      <c r="AH830" s="95">
        <v>0</v>
      </c>
      <c r="AI830" s="95">
        <v>0</v>
      </c>
      <c r="AJ830" s="95">
        <v>0</v>
      </c>
      <c r="AK830" s="95">
        <v>0</v>
      </c>
      <c r="AL830" s="95">
        <v>0</v>
      </c>
      <c r="AM830" s="95">
        <v>0</v>
      </c>
      <c r="AN830" s="95">
        <v>0</v>
      </c>
      <c r="AO830" s="95">
        <v>0</v>
      </c>
      <c r="AP830" s="95">
        <v>0</v>
      </c>
      <c r="AQ830" s="95">
        <v>0</v>
      </c>
      <c r="AR830" s="95">
        <v>0</v>
      </c>
      <c r="AS830" s="95">
        <v>0</v>
      </c>
      <c r="AT830" s="95">
        <v>0</v>
      </c>
      <c r="AU830" s="95">
        <v>0</v>
      </c>
      <c r="AV830" s="95">
        <v>0</v>
      </c>
      <c r="AW830" s="95">
        <v>0</v>
      </c>
      <c r="AX830" s="95">
        <v>0</v>
      </c>
      <c r="AY830" s="95">
        <v>0</v>
      </c>
      <c r="AZ830" s="95">
        <v>0</v>
      </c>
      <c r="BA830" s="95">
        <v>0</v>
      </c>
      <c r="BB830" s="95">
        <v>0</v>
      </c>
      <c r="BC830" s="95">
        <v>0</v>
      </c>
      <c r="BD830" s="95">
        <v>0</v>
      </c>
      <c r="BE830" s="95">
        <v>0</v>
      </c>
      <c r="BF830" s="95">
        <v>0</v>
      </c>
      <c r="BG830" s="95">
        <v>0</v>
      </c>
      <c r="BH830" s="95">
        <v>0</v>
      </c>
      <c r="BI830" s="95">
        <v>0</v>
      </c>
      <c r="BJ830" s="95">
        <v>0</v>
      </c>
      <c r="BK830" s="95">
        <v>0</v>
      </c>
      <c r="BL830" s="95">
        <v>0</v>
      </c>
      <c r="BM830" s="95">
        <v>0</v>
      </c>
      <c r="BN830" s="95">
        <v>0</v>
      </c>
      <c r="BO830" s="95">
        <v>0</v>
      </c>
      <c r="BP830" s="95">
        <v>0</v>
      </c>
      <c r="BQ830" s="95">
        <v>0</v>
      </c>
      <c r="BR830" s="95">
        <v>0</v>
      </c>
      <c r="BS830" s="95">
        <v>0</v>
      </c>
      <c r="BT830" s="95">
        <v>0</v>
      </c>
      <c r="BU830" s="95">
        <v>0</v>
      </c>
      <c r="BV830" s="95">
        <v>0</v>
      </c>
      <c r="BW830" s="95">
        <v>0</v>
      </c>
      <c r="BX830" s="95">
        <v>0</v>
      </c>
      <c r="BY830" s="95">
        <v>0</v>
      </c>
      <c r="BZ830" s="95">
        <v>0</v>
      </c>
      <c r="CA830" s="95">
        <v>0</v>
      </c>
      <c r="CB830" s="95">
        <v>0</v>
      </c>
      <c r="CC830" s="95">
        <v>0</v>
      </c>
      <c r="CD830" s="95">
        <v>0</v>
      </c>
      <c r="CE830" s="95">
        <v>0</v>
      </c>
      <c r="CF830" s="95">
        <v>0</v>
      </c>
      <c r="CG830" s="95">
        <v>0</v>
      </c>
      <c r="CH830" s="95">
        <v>0</v>
      </c>
      <c r="CI830" s="95">
        <v>0</v>
      </c>
      <c r="CJ830" s="95">
        <v>0</v>
      </c>
      <c r="CK830" s="95">
        <v>0</v>
      </c>
      <c r="CL830" s="95">
        <v>0</v>
      </c>
      <c r="CM830" s="87" t="s">
        <v>2165</v>
      </c>
      <c r="CN830" s="87" t="s">
        <v>2166</v>
      </c>
      <c r="CO830" s="87" t="s">
        <v>1456</v>
      </c>
      <c r="CP830" s="87" t="s">
        <v>2266</v>
      </c>
      <c r="CQ830" s="87" t="s">
        <v>1455</v>
      </c>
      <c r="CR830" s="87" t="s">
        <v>2429</v>
      </c>
      <c r="CT830" s="87" t="s">
        <v>1455</v>
      </c>
      <c r="CX830" s="87" t="s">
        <v>2394</v>
      </c>
      <c r="CY830" s="87">
        <v>430</v>
      </c>
    </row>
    <row r="831" spans="1:103" ht="13.2" customHeight="1" x14ac:dyDescent="0.25">
      <c r="A831" s="93" t="s">
        <v>2167</v>
      </c>
      <c r="B831" s="94" t="s">
        <v>1195</v>
      </c>
      <c r="C831" s="95">
        <v>0</v>
      </c>
      <c r="D831" s="95">
        <v>0</v>
      </c>
      <c r="E831" s="95">
        <v>0</v>
      </c>
      <c r="F831" s="95">
        <v>0</v>
      </c>
      <c r="G831" s="95">
        <v>0</v>
      </c>
      <c r="H831" s="95">
        <v>0</v>
      </c>
      <c r="I831" s="95">
        <v>0</v>
      </c>
      <c r="J831" s="95">
        <v>0</v>
      </c>
      <c r="K831" s="95">
        <v>0</v>
      </c>
      <c r="L831" s="95">
        <v>0</v>
      </c>
      <c r="M831" s="95">
        <v>0</v>
      </c>
      <c r="N831" s="95">
        <v>0</v>
      </c>
      <c r="O831" s="95">
        <v>0</v>
      </c>
      <c r="P831" s="95">
        <v>0</v>
      </c>
      <c r="Q831" s="95">
        <v>0</v>
      </c>
      <c r="R831" s="95">
        <v>0</v>
      </c>
      <c r="S831" s="95">
        <v>0</v>
      </c>
      <c r="T831" s="95">
        <v>0</v>
      </c>
      <c r="U831" s="95">
        <v>0</v>
      </c>
      <c r="V831" s="95">
        <v>0</v>
      </c>
      <c r="W831" s="95">
        <v>0</v>
      </c>
      <c r="X831" s="95">
        <v>0</v>
      </c>
      <c r="Y831" s="95">
        <v>0</v>
      </c>
      <c r="Z831" s="95">
        <v>0</v>
      </c>
      <c r="AA831" s="95">
        <v>0</v>
      </c>
      <c r="AB831" s="95">
        <v>0</v>
      </c>
      <c r="AC831" s="95">
        <v>0</v>
      </c>
      <c r="AD831" s="95">
        <v>0</v>
      </c>
      <c r="AE831" s="95">
        <v>0</v>
      </c>
      <c r="AF831" s="95">
        <v>0</v>
      </c>
      <c r="AG831" s="95">
        <v>0</v>
      </c>
      <c r="AH831" s="95">
        <v>0</v>
      </c>
      <c r="AI831" s="95">
        <v>0</v>
      </c>
      <c r="AJ831" s="95">
        <v>0</v>
      </c>
      <c r="AK831" s="95">
        <v>0</v>
      </c>
      <c r="AL831" s="95">
        <v>0</v>
      </c>
      <c r="AM831" s="95">
        <v>0</v>
      </c>
      <c r="AN831" s="95">
        <v>0</v>
      </c>
      <c r="AO831" s="95">
        <v>0</v>
      </c>
      <c r="AP831" s="95">
        <v>0</v>
      </c>
      <c r="AQ831" s="95">
        <v>0</v>
      </c>
      <c r="AR831" s="95">
        <v>0</v>
      </c>
      <c r="AS831" s="95">
        <v>0</v>
      </c>
      <c r="AT831" s="95">
        <v>0</v>
      </c>
      <c r="AU831" s="95">
        <v>0</v>
      </c>
      <c r="AV831" s="95">
        <v>0</v>
      </c>
      <c r="AW831" s="95">
        <v>0</v>
      </c>
      <c r="AX831" s="95">
        <v>0</v>
      </c>
      <c r="AY831" s="95">
        <v>0</v>
      </c>
      <c r="AZ831" s="95">
        <v>0</v>
      </c>
      <c r="BA831" s="95">
        <v>0</v>
      </c>
      <c r="BB831" s="95">
        <v>0</v>
      </c>
      <c r="BC831" s="95">
        <v>0</v>
      </c>
      <c r="BD831" s="95">
        <v>0</v>
      </c>
      <c r="BE831" s="95">
        <v>0</v>
      </c>
      <c r="BF831" s="95">
        <v>0</v>
      </c>
      <c r="BG831" s="95">
        <v>0</v>
      </c>
      <c r="BH831" s="95">
        <v>0</v>
      </c>
      <c r="BI831" s="95">
        <v>0</v>
      </c>
      <c r="BJ831" s="95">
        <v>0</v>
      </c>
      <c r="BK831" s="95">
        <v>0</v>
      </c>
      <c r="BL831" s="95">
        <v>0</v>
      </c>
      <c r="BM831" s="95">
        <v>0</v>
      </c>
      <c r="BN831" s="95">
        <v>0</v>
      </c>
      <c r="BO831" s="95">
        <v>0</v>
      </c>
      <c r="BP831" s="95">
        <v>0</v>
      </c>
      <c r="BQ831" s="95">
        <v>0</v>
      </c>
      <c r="BR831" s="95">
        <v>0</v>
      </c>
      <c r="BS831" s="95">
        <v>0</v>
      </c>
      <c r="BT831" s="95">
        <v>0</v>
      </c>
      <c r="BU831" s="95">
        <v>0</v>
      </c>
      <c r="BV831" s="95">
        <v>0</v>
      </c>
      <c r="BW831" s="95">
        <v>0</v>
      </c>
      <c r="BX831" s="95">
        <v>0</v>
      </c>
      <c r="BY831" s="95">
        <v>0</v>
      </c>
      <c r="BZ831" s="95">
        <v>0</v>
      </c>
      <c r="CA831" s="95">
        <v>0</v>
      </c>
      <c r="CB831" s="95">
        <v>0</v>
      </c>
      <c r="CC831" s="95">
        <v>0</v>
      </c>
      <c r="CD831" s="95">
        <v>0</v>
      </c>
      <c r="CE831" s="95">
        <v>0</v>
      </c>
      <c r="CF831" s="95">
        <v>0</v>
      </c>
      <c r="CG831" s="95">
        <v>0</v>
      </c>
      <c r="CH831" s="95">
        <v>0</v>
      </c>
      <c r="CI831" s="95">
        <v>0</v>
      </c>
      <c r="CJ831" s="95">
        <v>0</v>
      </c>
      <c r="CK831" s="95">
        <v>0</v>
      </c>
      <c r="CL831" s="95">
        <v>0</v>
      </c>
      <c r="CM831" s="87" t="s">
        <v>2167</v>
      </c>
      <c r="CN831" s="87" t="s">
        <v>1195</v>
      </c>
      <c r="CO831" s="87" t="s">
        <v>1456</v>
      </c>
      <c r="CP831" s="87" t="s">
        <v>2266</v>
      </c>
      <c r="CQ831" s="87" t="s">
        <v>1455</v>
      </c>
      <c r="CR831" s="87" t="s">
        <v>2429</v>
      </c>
      <c r="CT831" s="87" t="s">
        <v>1455</v>
      </c>
      <c r="CX831" s="87" t="s">
        <v>2394</v>
      </c>
      <c r="CY831" s="87">
        <v>431</v>
      </c>
    </row>
    <row r="832" spans="1:103" ht="13.2" customHeight="1" x14ac:dyDescent="0.25">
      <c r="A832" s="93" t="s">
        <v>2168</v>
      </c>
      <c r="B832" s="94" t="s">
        <v>1195</v>
      </c>
      <c r="C832" s="95">
        <v>0</v>
      </c>
      <c r="D832" s="95">
        <v>0</v>
      </c>
      <c r="E832" s="95">
        <v>0</v>
      </c>
      <c r="F832" s="95">
        <v>0</v>
      </c>
      <c r="G832" s="95">
        <v>0</v>
      </c>
      <c r="H832" s="95">
        <v>0</v>
      </c>
      <c r="I832" s="95">
        <v>0</v>
      </c>
      <c r="J832" s="95">
        <v>0</v>
      </c>
      <c r="K832" s="95">
        <v>0</v>
      </c>
      <c r="L832" s="95">
        <v>0</v>
      </c>
      <c r="M832" s="95">
        <v>0</v>
      </c>
      <c r="N832" s="95">
        <v>0</v>
      </c>
      <c r="O832" s="95">
        <v>0</v>
      </c>
      <c r="P832" s="95">
        <v>0</v>
      </c>
      <c r="Q832" s="95">
        <v>0</v>
      </c>
      <c r="R832" s="95">
        <v>0</v>
      </c>
      <c r="S832" s="95">
        <v>0</v>
      </c>
      <c r="T832" s="95">
        <v>0</v>
      </c>
      <c r="U832" s="95">
        <v>0</v>
      </c>
      <c r="V832" s="95">
        <v>0</v>
      </c>
      <c r="W832" s="95">
        <v>0</v>
      </c>
      <c r="X832" s="95">
        <v>0</v>
      </c>
      <c r="Y832" s="95">
        <v>0</v>
      </c>
      <c r="Z832" s="95">
        <v>0</v>
      </c>
      <c r="AA832" s="95">
        <v>0</v>
      </c>
      <c r="AB832" s="95">
        <v>0</v>
      </c>
      <c r="AC832" s="95">
        <v>0</v>
      </c>
      <c r="AD832" s="95">
        <v>0</v>
      </c>
      <c r="AE832" s="95">
        <v>0</v>
      </c>
      <c r="AF832" s="95">
        <v>0</v>
      </c>
      <c r="AG832" s="95">
        <v>0</v>
      </c>
      <c r="AH832" s="95">
        <v>0</v>
      </c>
      <c r="AI832" s="95">
        <v>0</v>
      </c>
      <c r="AJ832" s="95">
        <v>0</v>
      </c>
      <c r="AK832" s="95">
        <v>0</v>
      </c>
      <c r="AL832" s="95">
        <v>0</v>
      </c>
      <c r="AM832" s="95">
        <v>0</v>
      </c>
      <c r="AN832" s="95">
        <v>0</v>
      </c>
      <c r="AO832" s="95">
        <v>0</v>
      </c>
      <c r="AP832" s="95">
        <v>0</v>
      </c>
      <c r="AQ832" s="95">
        <v>0</v>
      </c>
      <c r="AR832" s="95">
        <v>0</v>
      </c>
      <c r="AS832" s="95">
        <v>0</v>
      </c>
      <c r="AT832" s="95">
        <v>0</v>
      </c>
      <c r="AU832" s="95">
        <v>0</v>
      </c>
      <c r="AV832" s="95">
        <v>0</v>
      </c>
      <c r="AW832" s="95">
        <v>0</v>
      </c>
      <c r="AX832" s="95">
        <v>0</v>
      </c>
      <c r="AY832" s="95">
        <v>0</v>
      </c>
      <c r="AZ832" s="95">
        <v>0</v>
      </c>
      <c r="BA832" s="95">
        <v>0</v>
      </c>
      <c r="BB832" s="95">
        <v>0</v>
      </c>
      <c r="BC832" s="95">
        <v>0</v>
      </c>
      <c r="BD832" s="95">
        <v>0</v>
      </c>
      <c r="BE832" s="95">
        <v>0</v>
      </c>
      <c r="BF832" s="95">
        <v>0</v>
      </c>
      <c r="BG832" s="95">
        <v>0</v>
      </c>
      <c r="BH832" s="95">
        <v>0</v>
      </c>
      <c r="BI832" s="95">
        <v>0</v>
      </c>
      <c r="BJ832" s="95">
        <v>0</v>
      </c>
      <c r="BK832" s="95">
        <v>0</v>
      </c>
      <c r="BL832" s="95">
        <v>0</v>
      </c>
      <c r="BM832" s="95">
        <v>0</v>
      </c>
      <c r="BN832" s="95">
        <v>0</v>
      </c>
      <c r="BO832" s="95">
        <v>0</v>
      </c>
      <c r="BP832" s="95">
        <v>0</v>
      </c>
      <c r="BQ832" s="95">
        <v>0</v>
      </c>
      <c r="BR832" s="95">
        <v>0</v>
      </c>
      <c r="BS832" s="95">
        <v>0</v>
      </c>
      <c r="BT832" s="95">
        <v>0</v>
      </c>
      <c r="BU832" s="95">
        <v>0</v>
      </c>
      <c r="BV832" s="95">
        <v>0</v>
      </c>
      <c r="BW832" s="95">
        <v>0</v>
      </c>
      <c r="BX832" s="95">
        <v>0</v>
      </c>
      <c r="BY832" s="95">
        <v>0</v>
      </c>
      <c r="BZ832" s="95">
        <v>0</v>
      </c>
      <c r="CA832" s="95">
        <v>0</v>
      </c>
      <c r="CB832" s="95">
        <v>0</v>
      </c>
      <c r="CC832" s="95">
        <v>0</v>
      </c>
      <c r="CD832" s="95">
        <v>0</v>
      </c>
      <c r="CE832" s="95">
        <v>0</v>
      </c>
      <c r="CF832" s="95">
        <v>0</v>
      </c>
      <c r="CG832" s="95">
        <v>0</v>
      </c>
      <c r="CH832" s="95">
        <v>0</v>
      </c>
      <c r="CI832" s="95">
        <v>0</v>
      </c>
      <c r="CJ832" s="95">
        <v>0</v>
      </c>
      <c r="CK832" s="95">
        <v>0</v>
      </c>
      <c r="CL832" s="95">
        <v>0</v>
      </c>
      <c r="CM832" s="87" t="s">
        <v>2168</v>
      </c>
      <c r="CN832" s="87" t="s">
        <v>2241</v>
      </c>
      <c r="CO832" s="87" t="s">
        <v>1456</v>
      </c>
      <c r="CP832" s="87" t="s">
        <v>2266</v>
      </c>
      <c r="CQ832" s="87" t="s">
        <v>1455</v>
      </c>
      <c r="CR832" s="87" t="s">
        <v>2429</v>
      </c>
      <c r="CS832" s="87">
        <v>25</v>
      </c>
      <c r="CT832" s="87" t="s">
        <v>1455</v>
      </c>
      <c r="CV832" s="87" t="s">
        <v>2198</v>
      </c>
      <c r="CY832" s="87">
        <v>432</v>
      </c>
    </row>
    <row r="833" spans="1:103" ht="13.2" customHeight="1" x14ac:dyDescent="0.25">
      <c r="A833" s="93" t="s">
        <v>2169</v>
      </c>
      <c r="B833" s="94" t="s">
        <v>863</v>
      </c>
      <c r="C833" s="95">
        <v>0</v>
      </c>
      <c r="D833" s="95">
        <v>0</v>
      </c>
      <c r="E833" s="95">
        <v>0</v>
      </c>
      <c r="F833" s="95">
        <v>0</v>
      </c>
      <c r="G833" s="95">
        <v>0</v>
      </c>
      <c r="H833" s="95">
        <v>0</v>
      </c>
      <c r="I833" s="95">
        <v>0</v>
      </c>
      <c r="J833" s="95">
        <v>0</v>
      </c>
      <c r="K833" s="95">
        <v>0</v>
      </c>
      <c r="L833" s="95">
        <v>0</v>
      </c>
      <c r="M833" s="95">
        <v>0</v>
      </c>
      <c r="N833" s="95">
        <v>0</v>
      </c>
      <c r="O833" s="95">
        <v>0</v>
      </c>
      <c r="P833" s="95">
        <v>0</v>
      </c>
      <c r="Q833" s="95">
        <v>0</v>
      </c>
      <c r="R833" s="95">
        <v>0</v>
      </c>
      <c r="S833" s="95">
        <v>0</v>
      </c>
      <c r="T833" s="95">
        <v>0</v>
      </c>
      <c r="U833" s="95">
        <v>0</v>
      </c>
      <c r="V833" s="95">
        <v>0</v>
      </c>
      <c r="W833" s="95">
        <v>0</v>
      </c>
      <c r="X833" s="95">
        <v>0</v>
      </c>
      <c r="Y833" s="95">
        <v>0</v>
      </c>
      <c r="Z833" s="95">
        <v>0</v>
      </c>
      <c r="AA833" s="95">
        <v>0</v>
      </c>
      <c r="AB833" s="95">
        <v>0</v>
      </c>
      <c r="AC833" s="95">
        <v>0</v>
      </c>
      <c r="AD833" s="95">
        <v>0</v>
      </c>
      <c r="AE833" s="95">
        <v>0</v>
      </c>
      <c r="AF833" s="95">
        <v>0</v>
      </c>
      <c r="AG833" s="95">
        <v>0</v>
      </c>
      <c r="AH833" s="95">
        <v>0</v>
      </c>
      <c r="AI833" s="95">
        <v>200000</v>
      </c>
      <c r="AJ833" s="95">
        <v>0</v>
      </c>
      <c r="AK833" s="95">
        <v>0</v>
      </c>
      <c r="AL833" s="95">
        <v>0</v>
      </c>
      <c r="AM833" s="95">
        <v>0</v>
      </c>
      <c r="AN833" s="95">
        <v>0</v>
      </c>
      <c r="AO833" s="95">
        <v>0</v>
      </c>
      <c r="AP833" s="95">
        <v>0</v>
      </c>
      <c r="AQ833" s="95">
        <v>0</v>
      </c>
      <c r="AR833" s="95">
        <v>0</v>
      </c>
      <c r="AS833" s="95">
        <v>0</v>
      </c>
      <c r="AT833" s="95">
        <v>0</v>
      </c>
      <c r="AU833" s="95">
        <v>0</v>
      </c>
      <c r="AV833" s="95">
        <v>0</v>
      </c>
      <c r="AW833" s="95">
        <v>0</v>
      </c>
      <c r="AX833" s="95">
        <v>0</v>
      </c>
      <c r="AY833" s="95">
        <v>0</v>
      </c>
      <c r="AZ833" s="95">
        <v>0</v>
      </c>
      <c r="BA833" s="95">
        <v>0</v>
      </c>
      <c r="BB833" s="95">
        <v>0</v>
      </c>
      <c r="BC833" s="95">
        <v>0</v>
      </c>
      <c r="BD833" s="95">
        <v>0</v>
      </c>
      <c r="BE833" s="95">
        <v>0</v>
      </c>
      <c r="BF833" s="95">
        <v>0</v>
      </c>
      <c r="BG833" s="95">
        <v>0</v>
      </c>
      <c r="BH833" s="95">
        <v>0</v>
      </c>
      <c r="BI833" s="95">
        <v>0</v>
      </c>
      <c r="BJ833" s="95">
        <v>0</v>
      </c>
      <c r="BK833" s="95">
        <v>0</v>
      </c>
      <c r="BL833" s="95">
        <v>0</v>
      </c>
      <c r="BM833" s="95">
        <v>0</v>
      </c>
      <c r="BN833" s="95">
        <v>0</v>
      </c>
      <c r="BO833" s="95">
        <v>0</v>
      </c>
      <c r="BP833" s="95">
        <v>0</v>
      </c>
      <c r="BQ833" s="95">
        <v>0</v>
      </c>
      <c r="BR833" s="95">
        <v>5533205.7800000003</v>
      </c>
      <c r="BS833" s="95">
        <v>0</v>
      </c>
      <c r="BT833" s="95">
        <v>0</v>
      </c>
      <c r="BU833" s="95">
        <v>0</v>
      </c>
      <c r="BV833" s="95">
        <v>0</v>
      </c>
      <c r="BW833" s="95">
        <v>0</v>
      </c>
      <c r="BX833" s="95">
        <v>0</v>
      </c>
      <c r="BY833" s="95">
        <v>0</v>
      </c>
      <c r="BZ833" s="95">
        <v>0</v>
      </c>
      <c r="CA833" s="95">
        <v>0</v>
      </c>
      <c r="CB833" s="95">
        <v>0</v>
      </c>
      <c r="CC833" s="95">
        <v>0</v>
      </c>
      <c r="CD833" s="95">
        <v>0</v>
      </c>
      <c r="CE833" s="95">
        <v>0</v>
      </c>
      <c r="CF833" s="95">
        <v>0</v>
      </c>
      <c r="CG833" s="95">
        <v>0</v>
      </c>
      <c r="CH833" s="95">
        <v>0</v>
      </c>
      <c r="CI833" s="95">
        <v>0</v>
      </c>
      <c r="CJ833" s="95">
        <v>0</v>
      </c>
      <c r="CK833" s="95">
        <v>0</v>
      </c>
      <c r="CL833" s="95">
        <v>0</v>
      </c>
      <c r="CM833" s="87" t="s">
        <v>2169</v>
      </c>
      <c r="CN833" s="87" t="s">
        <v>863</v>
      </c>
      <c r="CO833" s="87" t="s">
        <v>1456</v>
      </c>
      <c r="CP833" s="87" t="s">
        <v>2266</v>
      </c>
      <c r="CQ833" s="87" t="s">
        <v>1455</v>
      </c>
      <c r="CR833" s="87" t="s">
        <v>2429</v>
      </c>
      <c r="CS833" s="87">
        <v>25</v>
      </c>
      <c r="CT833" s="87" t="s">
        <v>1455</v>
      </c>
      <c r="CV833" s="87" t="s">
        <v>2198</v>
      </c>
      <c r="CY833" s="87">
        <v>433</v>
      </c>
    </row>
    <row r="834" spans="1:103" ht="13.2" customHeight="1" x14ac:dyDescent="0.25">
      <c r="A834" s="93" t="s">
        <v>2170</v>
      </c>
      <c r="B834" s="94" t="s">
        <v>1531</v>
      </c>
      <c r="C834" s="95">
        <v>100000</v>
      </c>
      <c r="D834" s="95">
        <v>0</v>
      </c>
      <c r="E834" s="95">
        <v>0</v>
      </c>
      <c r="F834" s="95">
        <v>0</v>
      </c>
      <c r="G834" s="95">
        <v>40000</v>
      </c>
      <c r="H834" s="95">
        <v>0</v>
      </c>
      <c r="I834" s="95">
        <v>0</v>
      </c>
      <c r="J834" s="95">
        <v>0</v>
      </c>
      <c r="K834" s="95">
        <v>0</v>
      </c>
      <c r="L834" s="95">
        <v>0</v>
      </c>
      <c r="M834" s="95">
        <v>0</v>
      </c>
      <c r="N834" s="95">
        <v>0</v>
      </c>
      <c r="O834" s="95">
        <v>0</v>
      </c>
      <c r="P834" s="95">
        <v>0</v>
      </c>
      <c r="Q834" s="95">
        <v>0</v>
      </c>
      <c r="R834" s="95">
        <v>0</v>
      </c>
      <c r="S834" s="95">
        <v>0</v>
      </c>
      <c r="T834" s="95">
        <v>0</v>
      </c>
      <c r="U834" s="95">
        <v>0</v>
      </c>
      <c r="V834" s="95">
        <v>0</v>
      </c>
      <c r="W834" s="95">
        <v>200000</v>
      </c>
      <c r="X834" s="95">
        <v>40000</v>
      </c>
      <c r="Y834" s="95">
        <v>0</v>
      </c>
      <c r="Z834" s="95">
        <v>1320000</v>
      </c>
      <c r="AA834" s="95">
        <v>0</v>
      </c>
      <c r="AB834" s="95">
        <v>80000</v>
      </c>
      <c r="AC834" s="95">
        <v>0</v>
      </c>
      <c r="AD834" s="95">
        <v>120000</v>
      </c>
      <c r="AE834" s="95">
        <v>80000</v>
      </c>
      <c r="AF834" s="95">
        <v>40000</v>
      </c>
      <c r="AG834" s="95">
        <v>1160000</v>
      </c>
      <c r="AH834" s="95">
        <v>0</v>
      </c>
      <c r="AI834" s="95">
        <v>0</v>
      </c>
      <c r="AJ834" s="95">
        <v>260000</v>
      </c>
      <c r="AK834" s="95">
        <v>3630000</v>
      </c>
      <c r="AL834" s="95">
        <v>80000</v>
      </c>
      <c r="AM834" s="95">
        <v>40000</v>
      </c>
      <c r="AN834" s="95">
        <v>0</v>
      </c>
      <c r="AO834" s="95">
        <v>0</v>
      </c>
      <c r="AP834" s="95">
        <v>0</v>
      </c>
      <c r="AQ834" s="95">
        <v>0</v>
      </c>
      <c r="AR834" s="95">
        <v>40000</v>
      </c>
      <c r="AS834" s="95">
        <v>0</v>
      </c>
      <c r="AT834" s="95">
        <v>0</v>
      </c>
      <c r="AU834" s="95">
        <v>0</v>
      </c>
      <c r="AV834" s="95">
        <v>0</v>
      </c>
      <c r="AW834" s="95">
        <v>0</v>
      </c>
      <c r="AX834" s="95">
        <v>0</v>
      </c>
      <c r="AY834" s="95">
        <v>0</v>
      </c>
      <c r="AZ834" s="95">
        <v>0</v>
      </c>
      <c r="BA834" s="95">
        <v>0</v>
      </c>
      <c r="BB834" s="95">
        <v>0</v>
      </c>
      <c r="BC834" s="95">
        <v>320000</v>
      </c>
      <c r="BD834" s="95">
        <v>0</v>
      </c>
      <c r="BE834" s="95">
        <v>120000</v>
      </c>
      <c r="BF834" s="95">
        <v>0</v>
      </c>
      <c r="BG834" s="95">
        <v>0</v>
      </c>
      <c r="BH834" s="95">
        <v>0</v>
      </c>
      <c r="BI834" s="95">
        <v>0</v>
      </c>
      <c r="BJ834" s="95">
        <v>0</v>
      </c>
      <c r="BK834" s="95">
        <v>0</v>
      </c>
      <c r="BL834" s="95">
        <v>0</v>
      </c>
      <c r="BM834" s="95">
        <v>240000</v>
      </c>
      <c r="BN834" s="95">
        <v>0</v>
      </c>
      <c r="BO834" s="95">
        <v>240000</v>
      </c>
      <c r="BP834" s="95">
        <v>160000</v>
      </c>
      <c r="BQ834" s="95">
        <v>0</v>
      </c>
      <c r="BR834" s="95">
        <v>481525</v>
      </c>
      <c r="BS834" s="95">
        <v>0</v>
      </c>
      <c r="BT834" s="95">
        <v>0</v>
      </c>
      <c r="BU834" s="95">
        <v>0</v>
      </c>
      <c r="BV834" s="95">
        <v>0</v>
      </c>
      <c r="BW834" s="95">
        <v>0</v>
      </c>
      <c r="BX834" s="95">
        <v>0</v>
      </c>
      <c r="BY834" s="95">
        <v>0</v>
      </c>
      <c r="BZ834" s="95">
        <v>0</v>
      </c>
      <c r="CA834" s="95">
        <v>0</v>
      </c>
      <c r="CB834" s="95">
        <v>0</v>
      </c>
      <c r="CC834" s="95">
        <v>0</v>
      </c>
      <c r="CD834" s="95">
        <v>0</v>
      </c>
      <c r="CE834" s="95">
        <v>0</v>
      </c>
      <c r="CF834" s="95">
        <v>0</v>
      </c>
      <c r="CG834" s="95">
        <v>0</v>
      </c>
      <c r="CH834" s="95">
        <v>0</v>
      </c>
      <c r="CI834" s="95">
        <v>0</v>
      </c>
      <c r="CJ834" s="95">
        <v>0</v>
      </c>
      <c r="CK834" s="95">
        <v>0</v>
      </c>
      <c r="CL834" s="95">
        <v>0</v>
      </c>
      <c r="CM834" s="87" t="s">
        <v>2170</v>
      </c>
      <c r="CN834" s="87" t="s">
        <v>864</v>
      </c>
      <c r="CO834" s="87" t="s">
        <v>1456</v>
      </c>
      <c r="CP834" s="87" t="s">
        <v>2266</v>
      </c>
      <c r="CQ834" s="87" t="s">
        <v>1455</v>
      </c>
      <c r="CR834" s="87" t="s">
        <v>2429</v>
      </c>
      <c r="CS834" s="87">
        <v>25</v>
      </c>
      <c r="CT834" s="87" t="s">
        <v>1455</v>
      </c>
      <c r="CV834" s="87" t="s">
        <v>2198</v>
      </c>
      <c r="CY834" s="87">
        <v>434</v>
      </c>
    </row>
    <row r="835" spans="1:103" ht="13.2" customHeight="1" x14ac:dyDescent="0.25">
      <c r="A835" s="93" t="s">
        <v>2171</v>
      </c>
      <c r="B835" s="94" t="s">
        <v>865</v>
      </c>
      <c r="C835" s="95">
        <v>0</v>
      </c>
      <c r="D835" s="95">
        <v>0</v>
      </c>
      <c r="E835" s="95">
        <v>0</v>
      </c>
      <c r="F835" s="95">
        <v>0</v>
      </c>
      <c r="G835" s="95">
        <v>0</v>
      </c>
      <c r="H835" s="95">
        <v>0</v>
      </c>
      <c r="I835" s="95">
        <v>0</v>
      </c>
      <c r="J835" s="95">
        <v>0</v>
      </c>
      <c r="K835" s="95">
        <v>0</v>
      </c>
      <c r="L835" s="95">
        <v>0</v>
      </c>
      <c r="M835" s="95">
        <v>0</v>
      </c>
      <c r="N835" s="95">
        <v>0</v>
      </c>
      <c r="O835" s="95">
        <v>0</v>
      </c>
      <c r="P835" s="95">
        <v>0</v>
      </c>
      <c r="Q835" s="95">
        <v>0</v>
      </c>
      <c r="R835" s="95">
        <v>0</v>
      </c>
      <c r="S835" s="95">
        <v>0</v>
      </c>
      <c r="T835" s="95">
        <v>0</v>
      </c>
      <c r="U835" s="95">
        <v>0</v>
      </c>
      <c r="V835" s="95">
        <v>0</v>
      </c>
      <c r="W835" s="95">
        <v>0</v>
      </c>
      <c r="X835" s="95">
        <v>0</v>
      </c>
      <c r="Y835" s="95">
        <v>0</v>
      </c>
      <c r="Z835" s="95">
        <v>0</v>
      </c>
      <c r="AA835" s="95">
        <v>0</v>
      </c>
      <c r="AB835" s="95">
        <v>0</v>
      </c>
      <c r="AC835" s="95">
        <v>0</v>
      </c>
      <c r="AD835" s="95">
        <v>0</v>
      </c>
      <c r="AE835" s="95">
        <v>0</v>
      </c>
      <c r="AF835" s="95">
        <v>0</v>
      </c>
      <c r="AG835" s="95">
        <v>0</v>
      </c>
      <c r="AH835" s="95">
        <v>0</v>
      </c>
      <c r="AI835" s="95">
        <v>0</v>
      </c>
      <c r="AJ835" s="95">
        <v>0</v>
      </c>
      <c r="AK835" s="95">
        <v>0</v>
      </c>
      <c r="AL835" s="95">
        <v>0</v>
      </c>
      <c r="AM835" s="95">
        <v>0</v>
      </c>
      <c r="AN835" s="95">
        <v>0</v>
      </c>
      <c r="AO835" s="95">
        <v>0</v>
      </c>
      <c r="AP835" s="95">
        <v>0</v>
      </c>
      <c r="AQ835" s="95">
        <v>0</v>
      </c>
      <c r="AR835" s="95">
        <v>0</v>
      </c>
      <c r="AS835" s="95">
        <v>0</v>
      </c>
      <c r="AT835" s="95">
        <v>0</v>
      </c>
      <c r="AU835" s="95">
        <v>0</v>
      </c>
      <c r="AV835" s="95">
        <v>0</v>
      </c>
      <c r="AW835" s="95">
        <v>0</v>
      </c>
      <c r="AX835" s="95">
        <v>0</v>
      </c>
      <c r="AY835" s="95">
        <v>0</v>
      </c>
      <c r="AZ835" s="95">
        <v>0</v>
      </c>
      <c r="BA835" s="95">
        <v>0</v>
      </c>
      <c r="BB835" s="95">
        <v>0</v>
      </c>
      <c r="BC835" s="95">
        <v>0</v>
      </c>
      <c r="BD835" s="95">
        <v>0</v>
      </c>
      <c r="BE835" s="95">
        <v>0</v>
      </c>
      <c r="BF835" s="95">
        <v>0</v>
      </c>
      <c r="BG835" s="95">
        <v>0</v>
      </c>
      <c r="BH835" s="95">
        <v>0</v>
      </c>
      <c r="BI835" s="95">
        <v>0</v>
      </c>
      <c r="BJ835" s="95">
        <v>0</v>
      </c>
      <c r="BK835" s="95">
        <v>0</v>
      </c>
      <c r="BL835" s="95">
        <v>0</v>
      </c>
      <c r="BM835" s="95">
        <v>0</v>
      </c>
      <c r="BN835" s="95">
        <v>0</v>
      </c>
      <c r="BO835" s="95">
        <v>0</v>
      </c>
      <c r="BP835" s="95">
        <v>0</v>
      </c>
      <c r="BQ835" s="95">
        <v>0</v>
      </c>
      <c r="BR835" s="95">
        <v>0</v>
      </c>
      <c r="BS835" s="95">
        <v>0</v>
      </c>
      <c r="BT835" s="95">
        <v>0</v>
      </c>
      <c r="BU835" s="95">
        <v>0</v>
      </c>
      <c r="BV835" s="95">
        <v>0</v>
      </c>
      <c r="BW835" s="95">
        <v>0</v>
      </c>
      <c r="BX835" s="95">
        <v>0</v>
      </c>
      <c r="BY835" s="95">
        <v>0</v>
      </c>
      <c r="BZ835" s="95">
        <v>0</v>
      </c>
      <c r="CA835" s="95">
        <v>0</v>
      </c>
      <c r="CB835" s="95">
        <v>0</v>
      </c>
      <c r="CC835" s="95">
        <v>0</v>
      </c>
      <c r="CD835" s="95">
        <v>0</v>
      </c>
      <c r="CE835" s="95">
        <v>0</v>
      </c>
      <c r="CF835" s="95">
        <v>0</v>
      </c>
      <c r="CG835" s="95">
        <v>0</v>
      </c>
      <c r="CH835" s="95">
        <v>0</v>
      </c>
      <c r="CI835" s="95">
        <v>0</v>
      </c>
      <c r="CJ835" s="95">
        <v>0</v>
      </c>
      <c r="CK835" s="95">
        <v>0</v>
      </c>
      <c r="CL835" s="95">
        <v>0</v>
      </c>
      <c r="CM835" s="87" t="s">
        <v>2171</v>
      </c>
      <c r="CN835" s="87" t="s">
        <v>865</v>
      </c>
      <c r="CO835" s="87" t="s">
        <v>1456</v>
      </c>
      <c r="CP835" s="87" t="s">
        <v>2266</v>
      </c>
      <c r="CQ835" s="87" t="s">
        <v>1455</v>
      </c>
      <c r="CR835" s="87" t="s">
        <v>2429</v>
      </c>
      <c r="CS835" s="87">
        <v>25</v>
      </c>
      <c r="CT835" s="87" t="s">
        <v>1455</v>
      </c>
      <c r="CV835" s="87" t="s">
        <v>2198</v>
      </c>
      <c r="CY835" s="87">
        <v>435</v>
      </c>
    </row>
    <row r="836" spans="1:103" ht="13.2" customHeight="1" x14ac:dyDescent="0.25">
      <c r="A836" s="93" t="s">
        <v>2172</v>
      </c>
      <c r="B836" s="94" t="s">
        <v>866</v>
      </c>
      <c r="C836" s="95">
        <v>0</v>
      </c>
      <c r="D836" s="95">
        <v>3500</v>
      </c>
      <c r="E836" s="95">
        <v>1000.3</v>
      </c>
      <c r="F836" s="95">
        <v>1783</v>
      </c>
      <c r="G836" s="95">
        <v>13930</v>
      </c>
      <c r="H836" s="95">
        <v>930626.88</v>
      </c>
      <c r="I836" s="95">
        <v>3900</v>
      </c>
      <c r="J836" s="95">
        <v>41940</v>
      </c>
      <c r="K836" s="95">
        <v>240110.18</v>
      </c>
      <c r="L836" s="95">
        <v>0</v>
      </c>
      <c r="M836" s="95">
        <v>541600.02</v>
      </c>
      <c r="N836" s="95">
        <v>3500</v>
      </c>
      <c r="O836" s="95">
        <v>3700</v>
      </c>
      <c r="P836" s="95">
        <v>0</v>
      </c>
      <c r="Q836" s="95">
        <v>0</v>
      </c>
      <c r="R836" s="95">
        <v>12510</v>
      </c>
      <c r="S836" s="95">
        <v>38100</v>
      </c>
      <c r="T836" s="95">
        <v>9000</v>
      </c>
      <c r="U836" s="95">
        <v>0</v>
      </c>
      <c r="V836" s="95">
        <v>0</v>
      </c>
      <c r="W836" s="95">
        <v>218715.5</v>
      </c>
      <c r="X836" s="95">
        <v>1484855</v>
      </c>
      <c r="Y836" s="95">
        <v>5460</v>
      </c>
      <c r="Z836" s="95">
        <v>56700.800000000003</v>
      </c>
      <c r="AA836" s="95">
        <v>35893.53</v>
      </c>
      <c r="AB836" s="95">
        <v>0</v>
      </c>
      <c r="AC836" s="95">
        <v>0</v>
      </c>
      <c r="AD836" s="95">
        <v>0</v>
      </c>
      <c r="AE836" s="95">
        <v>19560</v>
      </c>
      <c r="AF836" s="95">
        <v>38800</v>
      </c>
      <c r="AG836" s="95">
        <v>0</v>
      </c>
      <c r="AH836" s="95">
        <v>152590.68</v>
      </c>
      <c r="AI836" s="95">
        <v>97024.2</v>
      </c>
      <c r="AJ836" s="95">
        <v>14065.16</v>
      </c>
      <c r="AK836" s="95">
        <v>130275</v>
      </c>
      <c r="AL836" s="95">
        <v>0</v>
      </c>
      <c r="AM836" s="95">
        <v>3500</v>
      </c>
      <c r="AN836" s="95">
        <v>0</v>
      </c>
      <c r="AO836" s="95">
        <v>127047.59</v>
      </c>
      <c r="AP836" s="95">
        <v>12000</v>
      </c>
      <c r="AQ836" s="95">
        <v>0</v>
      </c>
      <c r="AR836" s="95">
        <v>51364</v>
      </c>
      <c r="AS836" s="95">
        <v>0</v>
      </c>
      <c r="AT836" s="95">
        <v>13165</v>
      </c>
      <c r="AU836" s="95">
        <v>0</v>
      </c>
      <c r="AV836" s="95">
        <v>26000</v>
      </c>
      <c r="AW836" s="95">
        <v>9597.5</v>
      </c>
      <c r="AX836" s="95">
        <v>0</v>
      </c>
      <c r="AY836" s="95">
        <v>0</v>
      </c>
      <c r="AZ836" s="95">
        <v>0</v>
      </c>
      <c r="BA836" s="95">
        <v>0.01</v>
      </c>
      <c r="BB836" s="95">
        <v>29500</v>
      </c>
      <c r="BC836" s="95">
        <v>17100</v>
      </c>
      <c r="BD836" s="95">
        <v>0</v>
      </c>
      <c r="BE836" s="95">
        <v>0</v>
      </c>
      <c r="BF836" s="95">
        <v>0</v>
      </c>
      <c r="BG836" s="95">
        <v>100371.03</v>
      </c>
      <c r="BH836" s="95">
        <v>0</v>
      </c>
      <c r="BI836" s="95">
        <v>12998</v>
      </c>
      <c r="BJ836" s="95">
        <v>3500</v>
      </c>
      <c r="BK836" s="95">
        <v>13000</v>
      </c>
      <c r="BL836" s="95">
        <v>0</v>
      </c>
      <c r="BM836" s="95">
        <v>69537.5</v>
      </c>
      <c r="BN836" s="95">
        <v>38500.1</v>
      </c>
      <c r="BO836" s="95">
        <v>0</v>
      </c>
      <c r="BP836" s="95">
        <v>0</v>
      </c>
      <c r="BQ836" s="95">
        <v>114334</v>
      </c>
      <c r="BR836" s="95">
        <v>82180</v>
      </c>
      <c r="BS836" s="95">
        <v>165400</v>
      </c>
      <c r="BT836" s="95">
        <v>1954.59</v>
      </c>
      <c r="BU836" s="95">
        <v>10000</v>
      </c>
      <c r="BV836" s="95">
        <v>0</v>
      </c>
      <c r="BW836" s="95">
        <v>4434</v>
      </c>
      <c r="BX836" s="95">
        <v>42500</v>
      </c>
      <c r="BY836" s="95">
        <v>0</v>
      </c>
      <c r="BZ836" s="95">
        <v>36300</v>
      </c>
      <c r="CA836" s="95">
        <v>16812.72</v>
      </c>
      <c r="CB836" s="95">
        <v>290031.48</v>
      </c>
      <c r="CC836" s="95">
        <v>0</v>
      </c>
      <c r="CD836" s="95">
        <v>0</v>
      </c>
      <c r="CE836" s="95">
        <v>1522.83</v>
      </c>
      <c r="CF836" s="95">
        <v>1970</v>
      </c>
      <c r="CG836" s="95">
        <v>14800</v>
      </c>
      <c r="CH836" s="95">
        <v>0</v>
      </c>
      <c r="CI836" s="95">
        <v>14500</v>
      </c>
      <c r="CJ836" s="95">
        <v>5000</v>
      </c>
      <c r="CK836" s="95">
        <v>25255</v>
      </c>
      <c r="CL836" s="95">
        <v>19900</v>
      </c>
      <c r="CM836" s="87" t="s">
        <v>2172</v>
      </c>
      <c r="CN836" s="87" t="s">
        <v>866</v>
      </c>
      <c r="CO836" s="87" t="s">
        <v>1456</v>
      </c>
      <c r="CP836" s="87" t="s">
        <v>2266</v>
      </c>
      <c r="CQ836" s="87" t="s">
        <v>1455</v>
      </c>
      <c r="CR836" s="87" t="s">
        <v>2429</v>
      </c>
      <c r="CS836" s="87">
        <v>25</v>
      </c>
      <c r="CT836" s="87" t="s">
        <v>1455</v>
      </c>
      <c r="CV836" s="87" t="s">
        <v>2198</v>
      </c>
      <c r="CY836" s="87">
        <v>436</v>
      </c>
    </row>
    <row r="837" spans="1:103" ht="13.2" customHeight="1" x14ac:dyDescent="0.25">
      <c r="A837" s="93" t="s">
        <v>2173</v>
      </c>
      <c r="B837" s="94" t="s">
        <v>867</v>
      </c>
      <c r="C837" s="95">
        <v>0</v>
      </c>
      <c r="D837" s="95">
        <v>0</v>
      </c>
      <c r="E837" s="95">
        <v>0</v>
      </c>
      <c r="F837" s="95">
        <v>0</v>
      </c>
      <c r="G837" s="95">
        <v>0</v>
      </c>
      <c r="H837" s="95">
        <v>0</v>
      </c>
      <c r="I837" s="95">
        <v>0</v>
      </c>
      <c r="J837" s="95">
        <v>0</v>
      </c>
      <c r="K837" s="95">
        <v>0</v>
      </c>
      <c r="L837" s="95">
        <v>0</v>
      </c>
      <c r="M837" s="95">
        <v>0</v>
      </c>
      <c r="N837" s="95">
        <v>0</v>
      </c>
      <c r="O837" s="95">
        <v>0</v>
      </c>
      <c r="P837" s="95">
        <v>0</v>
      </c>
      <c r="Q837" s="95">
        <v>0</v>
      </c>
      <c r="R837" s="95">
        <v>0</v>
      </c>
      <c r="S837" s="95">
        <v>0</v>
      </c>
      <c r="T837" s="95">
        <v>0</v>
      </c>
      <c r="U837" s="95">
        <v>0</v>
      </c>
      <c r="V837" s="95">
        <v>0</v>
      </c>
      <c r="W837" s="95">
        <v>0</v>
      </c>
      <c r="X837" s="95">
        <v>0</v>
      </c>
      <c r="Y837" s="95">
        <v>0</v>
      </c>
      <c r="Z837" s="95">
        <v>0</v>
      </c>
      <c r="AA837" s="95">
        <v>0</v>
      </c>
      <c r="AB837" s="95">
        <v>0</v>
      </c>
      <c r="AC837" s="95">
        <v>0</v>
      </c>
      <c r="AD837" s="95">
        <v>0</v>
      </c>
      <c r="AE837" s="95">
        <v>0</v>
      </c>
      <c r="AF837" s="95">
        <v>0</v>
      </c>
      <c r="AG837" s="95">
        <v>0</v>
      </c>
      <c r="AH837" s="95">
        <v>0</v>
      </c>
      <c r="AI837" s="95">
        <v>0</v>
      </c>
      <c r="AJ837" s="95">
        <v>0</v>
      </c>
      <c r="AK837" s="95">
        <v>0</v>
      </c>
      <c r="AL837" s="95">
        <v>0</v>
      </c>
      <c r="AM837" s="95">
        <v>0</v>
      </c>
      <c r="AN837" s="95">
        <v>0</v>
      </c>
      <c r="AO837" s="95">
        <v>0</v>
      </c>
      <c r="AP837" s="95">
        <v>0</v>
      </c>
      <c r="AQ837" s="95">
        <v>0</v>
      </c>
      <c r="AR837" s="95">
        <v>0</v>
      </c>
      <c r="AS837" s="95">
        <v>0</v>
      </c>
      <c r="AT837" s="95">
        <v>0</v>
      </c>
      <c r="AU837" s="95">
        <v>0</v>
      </c>
      <c r="AV837" s="95">
        <v>0</v>
      </c>
      <c r="AW837" s="95">
        <v>0</v>
      </c>
      <c r="AX837" s="95">
        <v>0</v>
      </c>
      <c r="AY837" s="95">
        <v>0</v>
      </c>
      <c r="AZ837" s="95">
        <v>0</v>
      </c>
      <c r="BA837" s="95">
        <v>0</v>
      </c>
      <c r="BB837" s="95">
        <v>0</v>
      </c>
      <c r="BC837" s="95">
        <v>0</v>
      </c>
      <c r="BD837" s="95">
        <v>0</v>
      </c>
      <c r="BE837" s="95">
        <v>0</v>
      </c>
      <c r="BF837" s="95">
        <v>0</v>
      </c>
      <c r="BG837" s="95">
        <v>0</v>
      </c>
      <c r="BH837" s="95">
        <v>0</v>
      </c>
      <c r="BI837" s="95">
        <v>0</v>
      </c>
      <c r="BJ837" s="95">
        <v>0</v>
      </c>
      <c r="BK837" s="95">
        <v>0</v>
      </c>
      <c r="BL837" s="95">
        <v>0</v>
      </c>
      <c r="BM837" s="95">
        <v>0</v>
      </c>
      <c r="BN837" s="95">
        <v>0</v>
      </c>
      <c r="BO837" s="95">
        <v>0</v>
      </c>
      <c r="BP837" s="95">
        <v>0</v>
      </c>
      <c r="BQ837" s="95">
        <v>0</v>
      </c>
      <c r="BR837" s="95">
        <v>0</v>
      </c>
      <c r="BS837" s="95">
        <v>0</v>
      </c>
      <c r="BT837" s="95">
        <v>0</v>
      </c>
      <c r="BU837" s="95">
        <v>0</v>
      </c>
      <c r="BV837" s="95">
        <v>0</v>
      </c>
      <c r="BW837" s="95">
        <v>0</v>
      </c>
      <c r="BX837" s="95">
        <v>0</v>
      </c>
      <c r="BY837" s="95">
        <v>0</v>
      </c>
      <c r="BZ837" s="95">
        <v>0</v>
      </c>
      <c r="CA837" s="95">
        <v>0</v>
      </c>
      <c r="CB837" s="95">
        <v>0</v>
      </c>
      <c r="CC837" s="95">
        <v>0</v>
      </c>
      <c r="CD837" s="95">
        <v>0</v>
      </c>
      <c r="CE837" s="95">
        <v>0</v>
      </c>
      <c r="CF837" s="95">
        <v>0</v>
      </c>
      <c r="CG837" s="95">
        <v>0</v>
      </c>
      <c r="CH837" s="95">
        <v>0</v>
      </c>
      <c r="CI837" s="95">
        <v>0</v>
      </c>
      <c r="CJ837" s="95">
        <v>0</v>
      </c>
      <c r="CK837" s="95">
        <v>268094</v>
      </c>
      <c r="CL837" s="95">
        <v>0</v>
      </c>
      <c r="CM837" s="87" t="s">
        <v>2173</v>
      </c>
      <c r="CN837" s="87" t="s">
        <v>867</v>
      </c>
      <c r="CO837" s="87" t="s">
        <v>1456</v>
      </c>
      <c r="CP837" s="87" t="s">
        <v>2266</v>
      </c>
      <c r="CQ837" s="87" t="s">
        <v>1455</v>
      </c>
      <c r="CR837" s="87" t="s">
        <v>2429</v>
      </c>
      <c r="CS837" s="87">
        <v>25</v>
      </c>
      <c r="CT837" s="87" t="s">
        <v>1455</v>
      </c>
      <c r="CV837" s="87" t="s">
        <v>2198</v>
      </c>
      <c r="CY837" s="87">
        <v>437</v>
      </c>
    </row>
    <row r="838" spans="1:103" ht="13.2" customHeight="1" x14ac:dyDescent="0.25">
      <c r="A838" s="93" t="s">
        <v>2174</v>
      </c>
      <c r="B838" s="94" t="s">
        <v>868</v>
      </c>
      <c r="C838" s="95">
        <v>0</v>
      </c>
      <c r="D838" s="95">
        <v>0</v>
      </c>
      <c r="E838" s="95">
        <v>0</v>
      </c>
      <c r="F838" s="95">
        <v>0</v>
      </c>
      <c r="G838" s="95">
        <v>0</v>
      </c>
      <c r="H838" s="95">
        <v>0</v>
      </c>
      <c r="I838" s="95">
        <v>0</v>
      </c>
      <c r="J838" s="95">
        <v>0</v>
      </c>
      <c r="K838" s="95">
        <v>0</v>
      </c>
      <c r="L838" s="95">
        <v>0</v>
      </c>
      <c r="M838" s="95">
        <v>0</v>
      </c>
      <c r="N838" s="95">
        <v>0</v>
      </c>
      <c r="O838" s="95">
        <v>191316.8</v>
      </c>
      <c r="P838" s="95">
        <v>0</v>
      </c>
      <c r="Q838" s="95">
        <v>170206.88</v>
      </c>
      <c r="R838" s="95">
        <v>483308.47</v>
      </c>
      <c r="S838" s="95">
        <v>19768.61</v>
      </c>
      <c r="T838" s="95">
        <v>72840.87</v>
      </c>
      <c r="U838" s="95">
        <v>0</v>
      </c>
      <c r="V838" s="95">
        <v>0</v>
      </c>
      <c r="W838" s="95">
        <v>0</v>
      </c>
      <c r="X838" s="95">
        <v>0</v>
      </c>
      <c r="Y838" s="95">
        <v>0</v>
      </c>
      <c r="Z838" s="95">
        <v>0</v>
      </c>
      <c r="AA838" s="95">
        <v>0</v>
      </c>
      <c r="AB838" s="95">
        <v>0</v>
      </c>
      <c r="AC838" s="95">
        <v>0</v>
      </c>
      <c r="AD838" s="95">
        <v>0</v>
      </c>
      <c r="AE838" s="95">
        <v>0</v>
      </c>
      <c r="AF838" s="95">
        <v>0</v>
      </c>
      <c r="AG838" s="95">
        <v>0</v>
      </c>
      <c r="AH838" s="95">
        <v>0</v>
      </c>
      <c r="AI838" s="95">
        <v>0</v>
      </c>
      <c r="AJ838" s="95">
        <v>0</v>
      </c>
      <c r="AK838" s="95">
        <v>541947.06000000006</v>
      </c>
      <c r="AL838" s="95">
        <v>0</v>
      </c>
      <c r="AM838" s="95">
        <v>0</v>
      </c>
      <c r="AN838" s="95">
        <v>0</v>
      </c>
      <c r="AO838" s="95">
        <v>0</v>
      </c>
      <c r="AP838" s="95">
        <v>0</v>
      </c>
      <c r="AQ838" s="95">
        <v>0</v>
      </c>
      <c r="AR838" s="95">
        <v>0</v>
      </c>
      <c r="AS838" s="95">
        <v>0</v>
      </c>
      <c r="AT838" s="95">
        <v>0</v>
      </c>
      <c r="AU838" s="95">
        <v>0</v>
      </c>
      <c r="AV838" s="95">
        <v>0</v>
      </c>
      <c r="AW838" s="95">
        <v>0</v>
      </c>
      <c r="AX838" s="95">
        <v>0</v>
      </c>
      <c r="AY838" s="95">
        <v>0</v>
      </c>
      <c r="AZ838" s="95">
        <v>0</v>
      </c>
      <c r="BA838" s="95">
        <v>0</v>
      </c>
      <c r="BB838" s="95">
        <v>0</v>
      </c>
      <c r="BC838" s="95">
        <v>0</v>
      </c>
      <c r="BD838" s="95">
        <v>0</v>
      </c>
      <c r="BE838" s="95">
        <v>0</v>
      </c>
      <c r="BF838" s="95">
        <v>0</v>
      </c>
      <c r="BG838" s="95">
        <v>0</v>
      </c>
      <c r="BH838" s="95">
        <v>0</v>
      </c>
      <c r="BI838" s="95">
        <v>0</v>
      </c>
      <c r="BJ838" s="95">
        <v>0</v>
      </c>
      <c r="BK838" s="95">
        <v>0</v>
      </c>
      <c r="BL838" s="95">
        <v>0</v>
      </c>
      <c r="BM838" s="95">
        <v>0</v>
      </c>
      <c r="BN838" s="95">
        <v>0</v>
      </c>
      <c r="BO838" s="95">
        <v>0</v>
      </c>
      <c r="BP838" s="95">
        <v>0</v>
      </c>
      <c r="BQ838" s="95">
        <v>0</v>
      </c>
      <c r="BR838" s="95">
        <v>0</v>
      </c>
      <c r="BS838" s="95">
        <v>594381.99</v>
      </c>
      <c r="BT838" s="95">
        <v>0</v>
      </c>
      <c r="BU838" s="95">
        <v>1051594.1100000001</v>
      </c>
      <c r="BV838" s="95">
        <v>0</v>
      </c>
      <c r="BW838" s="95">
        <v>0</v>
      </c>
      <c r="BX838" s="95">
        <v>0</v>
      </c>
      <c r="BY838" s="95">
        <v>0</v>
      </c>
      <c r="BZ838" s="95">
        <v>479619.17</v>
      </c>
      <c r="CA838" s="95">
        <v>108091.8</v>
      </c>
      <c r="CB838" s="95">
        <v>0</v>
      </c>
      <c r="CC838" s="95">
        <v>381741.54</v>
      </c>
      <c r="CD838" s="95">
        <v>0</v>
      </c>
      <c r="CE838" s="95">
        <v>0</v>
      </c>
      <c r="CF838" s="95">
        <v>0</v>
      </c>
      <c r="CG838" s="95">
        <v>0</v>
      </c>
      <c r="CH838" s="95">
        <v>14951.65</v>
      </c>
      <c r="CI838" s="95">
        <v>0</v>
      </c>
      <c r="CJ838" s="95">
        <v>0</v>
      </c>
      <c r="CK838" s="95">
        <v>0</v>
      </c>
      <c r="CL838" s="95">
        <v>0</v>
      </c>
      <c r="CM838" s="87" t="s">
        <v>2174</v>
      </c>
      <c r="CN838" s="87" t="s">
        <v>868</v>
      </c>
      <c r="CO838" s="87" t="s">
        <v>1456</v>
      </c>
      <c r="CP838" s="87" t="s">
        <v>2266</v>
      </c>
      <c r="CQ838" s="87" t="s">
        <v>1455</v>
      </c>
      <c r="CR838" s="87" t="s">
        <v>2429</v>
      </c>
      <c r="CS838" s="87">
        <v>25</v>
      </c>
      <c r="CT838" s="87" t="s">
        <v>1455</v>
      </c>
      <c r="CV838" s="87" t="s">
        <v>2198</v>
      </c>
      <c r="CY838" s="87">
        <v>438</v>
      </c>
    </row>
    <row r="839" spans="1:103" ht="13.2" customHeight="1" x14ac:dyDescent="0.25">
      <c r="A839" s="93" t="s">
        <v>2175</v>
      </c>
      <c r="B839" s="94" t="s">
        <v>869</v>
      </c>
      <c r="C839" s="95">
        <v>0</v>
      </c>
      <c r="D839" s="95">
        <v>0</v>
      </c>
      <c r="E839" s="95">
        <v>0</v>
      </c>
      <c r="F839" s="95">
        <v>0</v>
      </c>
      <c r="G839" s="95">
        <v>0</v>
      </c>
      <c r="H839" s="95">
        <v>0</v>
      </c>
      <c r="I839" s="95">
        <v>0</v>
      </c>
      <c r="J839" s="95">
        <v>0</v>
      </c>
      <c r="K839" s="95">
        <v>0</v>
      </c>
      <c r="L839" s="95">
        <v>0</v>
      </c>
      <c r="M839" s="95">
        <v>0</v>
      </c>
      <c r="N839" s="95">
        <v>0</v>
      </c>
      <c r="O839" s="95">
        <v>0</v>
      </c>
      <c r="P839" s="95">
        <v>0</v>
      </c>
      <c r="Q839" s="95">
        <v>0</v>
      </c>
      <c r="R839" s="95">
        <v>1729000</v>
      </c>
      <c r="S839" s="95">
        <v>0</v>
      </c>
      <c r="T839" s="95">
        <v>0</v>
      </c>
      <c r="U839" s="95">
        <v>0</v>
      </c>
      <c r="V839" s="95">
        <v>0</v>
      </c>
      <c r="W839" s="95">
        <v>0</v>
      </c>
      <c r="X839" s="95">
        <v>0</v>
      </c>
      <c r="Y839" s="95">
        <v>0</v>
      </c>
      <c r="Z839" s="95">
        <v>0</v>
      </c>
      <c r="AA839" s="95">
        <v>0</v>
      </c>
      <c r="AB839" s="95">
        <v>0</v>
      </c>
      <c r="AC839" s="95">
        <v>0</v>
      </c>
      <c r="AD839" s="95">
        <v>0</v>
      </c>
      <c r="AE839" s="95">
        <v>0</v>
      </c>
      <c r="AF839" s="95">
        <v>0</v>
      </c>
      <c r="AG839" s="95">
        <v>0</v>
      </c>
      <c r="AH839" s="95">
        <v>0</v>
      </c>
      <c r="AI839" s="95">
        <v>679800</v>
      </c>
      <c r="AJ839" s="95">
        <v>0</v>
      </c>
      <c r="AK839" s="95">
        <v>0</v>
      </c>
      <c r="AL839" s="95">
        <v>0</v>
      </c>
      <c r="AM839" s="95">
        <v>0</v>
      </c>
      <c r="AN839" s="95">
        <v>0</v>
      </c>
      <c r="AO839" s="95">
        <v>0</v>
      </c>
      <c r="AP839" s="95">
        <v>0</v>
      </c>
      <c r="AQ839" s="95">
        <v>0</v>
      </c>
      <c r="AR839" s="95">
        <v>0</v>
      </c>
      <c r="AS839" s="95">
        <v>0</v>
      </c>
      <c r="AT839" s="95">
        <v>0</v>
      </c>
      <c r="AU839" s="95">
        <v>25500</v>
      </c>
      <c r="AV839" s="95">
        <v>0</v>
      </c>
      <c r="AW839" s="95">
        <v>0</v>
      </c>
      <c r="AX839" s="95">
        <v>0</v>
      </c>
      <c r="AY839" s="95">
        <v>0</v>
      </c>
      <c r="AZ839" s="95">
        <v>0</v>
      </c>
      <c r="BA839" s="95">
        <v>0</v>
      </c>
      <c r="BB839" s="95">
        <v>0</v>
      </c>
      <c r="BC839" s="95">
        <v>0</v>
      </c>
      <c r="BD839" s="95">
        <v>0</v>
      </c>
      <c r="BE839" s="95">
        <v>0</v>
      </c>
      <c r="BF839" s="95">
        <v>0</v>
      </c>
      <c r="BG839" s="95">
        <v>0</v>
      </c>
      <c r="BH839" s="95">
        <v>0</v>
      </c>
      <c r="BI839" s="95">
        <v>0</v>
      </c>
      <c r="BJ839" s="95">
        <v>0</v>
      </c>
      <c r="BK839" s="95">
        <v>0</v>
      </c>
      <c r="BL839" s="95">
        <v>0</v>
      </c>
      <c r="BM839" s="95">
        <v>0</v>
      </c>
      <c r="BN839" s="95">
        <v>0</v>
      </c>
      <c r="BO839" s="95">
        <v>0</v>
      </c>
      <c r="BP839" s="95">
        <v>306600</v>
      </c>
      <c r="BQ839" s="95">
        <v>0</v>
      </c>
      <c r="BR839" s="95">
        <v>439000</v>
      </c>
      <c r="BS839" s="95">
        <v>0</v>
      </c>
      <c r="BT839" s="95">
        <v>0</v>
      </c>
      <c r="BU839" s="95">
        <v>0</v>
      </c>
      <c r="BV839" s="95">
        <v>0</v>
      </c>
      <c r="BW839" s="95">
        <v>0</v>
      </c>
      <c r="BX839" s="95">
        <v>0</v>
      </c>
      <c r="BY839" s="95">
        <v>0</v>
      </c>
      <c r="BZ839" s="95">
        <v>0</v>
      </c>
      <c r="CA839" s="95">
        <v>0</v>
      </c>
      <c r="CB839" s="95">
        <v>0</v>
      </c>
      <c r="CC839" s="95">
        <v>0</v>
      </c>
      <c r="CD839" s="95">
        <v>0</v>
      </c>
      <c r="CE839" s="95">
        <v>0</v>
      </c>
      <c r="CF839" s="95">
        <v>0</v>
      </c>
      <c r="CG839" s="95">
        <v>0</v>
      </c>
      <c r="CH839" s="95">
        <v>0</v>
      </c>
      <c r="CI839" s="95">
        <v>0</v>
      </c>
      <c r="CJ839" s="95">
        <v>0</v>
      </c>
      <c r="CK839" s="95">
        <v>0</v>
      </c>
      <c r="CL839" s="95">
        <v>0</v>
      </c>
      <c r="CM839" s="87" t="s">
        <v>2175</v>
      </c>
      <c r="CN839" s="87" t="s">
        <v>869</v>
      </c>
      <c r="CO839" s="87" t="s">
        <v>1456</v>
      </c>
      <c r="CP839" s="87" t="s">
        <v>2266</v>
      </c>
      <c r="CQ839" s="87" t="s">
        <v>1455</v>
      </c>
      <c r="CR839" s="87" t="s">
        <v>2429</v>
      </c>
      <c r="CS839" s="87">
        <v>25</v>
      </c>
      <c r="CT839" s="87" t="s">
        <v>1455</v>
      </c>
      <c r="CV839" s="87" t="s">
        <v>2198</v>
      </c>
      <c r="CY839" s="87">
        <v>439</v>
      </c>
    </row>
    <row r="840" spans="1:103" ht="13.2" customHeight="1" x14ac:dyDescent="0.25">
      <c r="A840" s="93" t="s">
        <v>2176</v>
      </c>
      <c r="B840" s="94" t="s">
        <v>870</v>
      </c>
      <c r="C840" s="95">
        <v>0</v>
      </c>
      <c r="D840" s="95">
        <v>0</v>
      </c>
      <c r="E840" s="95">
        <v>0</v>
      </c>
      <c r="F840" s="95">
        <v>0</v>
      </c>
      <c r="G840" s="95">
        <v>0</v>
      </c>
      <c r="H840" s="95">
        <v>0</v>
      </c>
      <c r="I840" s="95">
        <v>0</v>
      </c>
      <c r="J840" s="95">
        <v>0</v>
      </c>
      <c r="K840" s="95">
        <v>0</v>
      </c>
      <c r="L840" s="95">
        <v>0</v>
      </c>
      <c r="M840" s="95">
        <v>0</v>
      </c>
      <c r="N840" s="95">
        <v>0</v>
      </c>
      <c r="O840" s="95">
        <v>0</v>
      </c>
      <c r="P840" s="95">
        <v>0</v>
      </c>
      <c r="Q840" s="95">
        <v>0</v>
      </c>
      <c r="R840" s="95">
        <v>0</v>
      </c>
      <c r="S840" s="95">
        <v>0</v>
      </c>
      <c r="T840" s="95">
        <v>0</v>
      </c>
      <c r="U840" s="95">
        <v>0</v>
      </c>
      <c r="V840" s="95">
        <v>0</v>
      </c>
      <c r="W840" s="95">
        <v>0</v>
      </c>
      <c r="X840" s="95">
        <v>0</v>
      </c>
      <c r="Y840" s="95">
        <v>0</v>
      </c>
      <c r="Z840" s="95">
        <v>0</v>
      </c>
      <c r="AA840" s="95">
        <v>0</v>
      </c>
      <c r="AB840" s="95">
        <v>0</v>
      </c>
      <c r="AC840" s="95">
        <v>0</v>
      </c>
      <c r="AD840" s="95">
        <v>0</v>
      </c>
      <c r="AE840" s="95">
        <v>0</v>
      </c>
      <c r="AF840" s="95">
        <v>0</v>
      </c>
      <c r="AG840" s="95">
        <v>0</v>
      </c>
      <c r="AH840" s="95">
        <v>0</v>
      </c>
      <c r="AI840" s="95">
        <v>0</v>
      </c>
      <c r="AJ840" s="95">
        <v>0</v>
      </c>
      <c r="AK840" s="95">
        <v>0</v>
      </c>
      <c r="AL840" s="95">
        <v>0</v>
      </c>
      <c r="AM840" s="95">
        <v>0</v>
      </c>
      <c r="AN840" s="95">
        <v>0</v>
      </c>
      <c r="AO840" s="95">
        <v>0</v>
      </c>
      <c r="AP840" s="95">
        <v>0</v>
      </c>
      <c r="AQ840" s="95">
        <v>0</v>
      </c>
      <c r="AR840" s="95">
        <v>0</v>
      </c>
      <c r="AS840" s="95">
        <v>0</v>
      </c>
      <c r="AT840" s="95">
        <v>0</v>
      </c>
      <c r="AU840" s="95">
        <v>0</v>
      </c>
      <c r="AV840" s="95">
        <v>0</v>
      </c>
      <c r="AW840" s="95">
        <v>0</v>
      </c>
      <c r="AX840" s="95">
        <v>0</v>
      </c>
      <c r="AY840" s="95">
        <v>0</v>
      </c>
      <c r="AZ840" s="95">
        <v>0</v>
      </c>
      <c r="BA840" s="95">
        <v>0</v>
      </c>
      <c r="BB840" s="95">
        <v>0</v>
      </c>
      <c r="BC840" s="95">
        <v>0</v>
      </c>
      <c r="BD840" s="95">
        <v>0</v>
      </c>
      <c r="BE840" s="95">
        <v>0</v>
      </c>
      <c r="BF840" s="95">
        <v>0</v>
      </c>
      <c r="BG840" s="95">
        <v>0</v>
      </c>
      <c r="BH840" s="95">
        <v>0</v>
      </c>
      <c r="BI840" s="95">
        <v>0</v>
      </c>
      <c r="BJ840" s="95">
        <v>0</v>
      </c>
      <c r="BK840" s="95">
        <v>0</v>
      </c>
      <c r="BL840" s="95">
        <v>0</v>
      </c>
      <c r="BM840" s="95">
        <v>0</v>
      </c>
      <c r="BN840" s="95">
        <v>0</v>
      </c>
      <c r="BO840" s="95">
        <v>0</v>
      </c>
      <c r="BP840" s="95">
        <v>0</v>
      </c>
      <c r="BQ840" s="95">
        <v>0</v>
      </c>
      <c r="BR840" s="95">
        <v>0</v>
      </c>
      <c r="BS840" s="95">
        <v>0</v>
      </c>
      <c r="BT840" s="95">
        <v>0</v>
      </c>
      <c r="BU840" s="95">
        <v>0</v>
      </c>
      <c r="BV840" s="95">
        <v>0</v>
      </c>
      <c r="BW840" s="95">
        <v>0</v>
      </c>
      <c r="BX840" s="95">
        <v>0</v>
      </c>
      <c r="BY840" s="95">
        <v>0</v>
      </c>
      <c r="BZ840" s="95">
        <v>0</v>
      </c>
      <c r="CA840" s="95">
        <v>0</v>
      </c>
      <c r="CB840" s="95">
        <v>0</v>
      </c>
      <c r="CC840" s="95">
        <v>0</v>
      </c>
      <c r="CD840" s="95">
        <v>0</v>
      </c>
      <c r="CE840" s="95">
        <v>0</v>
      </c>
      <c r="CF840" s="95">
        <v>0</v>
      </c>
      <c r="CG840" s="95">
        <v>0</v>
      </c>
      <c r="CH840" s="95">
        <v>0</v>
      </c>
      <c r="CI840" s="95">
        <v>0</v>
      </c>
      <c r="CJ840" s="95">
        <v>0</v>
      </c>
      <c r="CK840" s="95">
        <v>0</v>
      </c>
      <c r="CL840" s="95">
        <v>0</v>
      </c>
      <c r="CM840" s="87" t="s">
        <v>2176</v>
      </c>
      <c r="CN840" s="87" t="s">
        <v>870</v>
      </c>
      <c r="CO840" s="87" t="s">
        <v>1456</v>
      </c>
      <c r="CP840" s="87" t="s">
        <v>2266</v>
      </c>
      <c r="CQ840" s="87" t="s">
        <v>1455</v>
      </c>
      <c r="CR840" s="87" t="s">
        <v>2429</v>
      </c>
      <c r="CS840" s="87">
        <v>25</v>
      </c>
      <c r="CT840" s="87" t="s">
        <v>1455</v>
      </c>
      <c r="CY840" s="87">
        <v>440</v>
      </c>
    </row>
    <row r="841" spans="1:103" ht="13.2" customHeight="1" x14ac:dyDescent="0.25">
      <c r="A841" s="93" t="s">
        <v>2177</v>
      </c>
      <c r="B841" s="94" t="s">
        <v>1532</v>
      </c>
      <c r="C841" s="95">
        <v>0</v>
      </c>
      <c r="D841" s="95">
        <v>0</v>
      </c>
      <c r="E841" s="95">
        <v>0</v>
      </c>
      <c r="F841" s="95">
        <v>0</v>
      </c>
      <c r="G841" s="95">
        <v>0</v>
      </c>
      <c r="H841" s="95">
        <v>0</v>
      </c>
      <c r="I841" s="95">
        <v>0</v>
      </c>
      <c r="J841" s="95">
        <v>0</v>
      </c>
      <c r="K841" s="95">
        <v>0</v>
      </c>
      <c r="L841" s="95">
        <v>0</v>
      </c>
      <c r="M841" s="95">
        <v>0</v>
      </c>
      <c r="N841" s="95">
        <v>0</v>
      </c>
      <c r="O841" s="95">
        <v>0</v>
      </c>
      <c r="P841" s="95">
        <v>0</v>
      </c>
      <c r="Q841" s="95">
        <v>0</v>
      </c>
      <c r="R841" s="95">
        <v>0</v>
      </c>
      <c r="S841" s="95">
        <v>0</v>
      </c>
      <c r="T841" s="95">
        <v>0</v>
      </c>
      <c r="U841" s="95">
        <v>0</v>
      </c>
      <c r="V841" s="95">
        <v>0</v>
      </c>
      <c r="W841" s="95">
        <v>0</v>
      </c>
      <c r="X841" s="95">
        <v>0</v>
      </c>
      <c r="Y841" s="95">
        <v>0</v>
      </c>
      <c r="Z841" s="95">
        <v>0</v>
      </c>
      <c r="AA841" s="95">
        <v>0</v>
      </c>
      <c r="AB841" s="95">
        <v>0</v>
      </c>
      <c r="AC841" s="95">
        <v>0</v>
      </c>
      <c r="AD841" s="95">
        <v>0</v>
      </c>
      <c r="AE841" s="95">
        <v>0</v>
      </c>
      <c r="AF841" s="95">
        <v>0</v>
      </c>
      <c r="AG841" s="95">
        <v>0</v>
      </c>
      <c r="AH841" s="95">
        <v>0</v>
      </c>
      <c r="AI841" s="95">
        <v>0</v>
      </c>
      <c r="AJ841" s="95">
        <v>0</v>
      </c>
      <c r="AK841" s="95">
        <v>0</v>
      </c>
      <c r="AL841" s="95">
        <v>0</v>
      </c>
      <c r="AM841" s="95">
        <v>0</v>
      </c>
      <c r="AN841" s="95">
        <v>0</v>
      </c>
      <c r="AO841" s="95">
        <v>0</v>
      </c>
      <c r="AP841" s="95">
        <v>0</v>
      </c>
      <c r="AQ841" s="95">
        <v>0</v>
      </c>
      <c r="AR841" s="95">
        <v>0</v>
      </c>
      <c r="AS841" s="95">
        <v>0</v>
      </c>
      <c r="AT841" s="95">
        <v>0</v>
      </c>
      <c r="AU841" s="95">
        <v>0</v>
      </c>
      <c r="AV841" s="95">
        <v>0</v>
      </c>
      <c r="AW841" s="95">
        <v>0</v>
      </c>
      <c r="AX841" s="95">
        <v>0</v>
      </c>
      <c r="AY841" s="95">
        <v>0</v>
      </c>
      <c r="AZ841" s="95">
        <v>0</v>
      </c>
      <c r="BA841" s="95">
        <v>0</v>
      </c>
      <c r="BB841" s="95">
        <v>0</v>
      </c>
      <c r="BC841" s="95">
        <v>0</v>
      </c>
      <c r="BD841" s="95">
        <v>0</v>
      </c>
      <c r="BE841" s="95">
        <v>0</v>
      </c>
      <c r="BF841" s="95">
        <v>0</v>
      </c>
      <c r="BG841" s="95">
        <v>0</v>
      </c>
      <c r="BH841" s="95">
        <v>0</v>
      </c>
      <c r="BI841" s="95">
        <v>0</v>
      </c>
      <c r="BJ841" s="95">
        <v>0</v>
      </c>
      <c r="BK841" s="95">
        <v>0</v>
      </c>
      <c r="BL841" s="95">
        <v>0</v>
      </c>
      <c r="BM841" s="95">
        <v>0</v>
      </c>
      <c r="BN841" s="95">
        <v>0</v>
      </c>
      <c r="BO841" s="95">
        <v>0</v>
      </c>
      <c r="BP841" s="95">
        <v>0</v>
      </c>
      <c r="BQ841" s="95">
        <v>0</v>
      </c>
      <c r="BR841" s="95">
        <v>0</v>
      </c>
      <c r="BS841" s="95">
        <v>0</v>
      </c>
      <c r="BT841" s="95">
        <v>0</v>
      </c>
      <c r="BU841" s="95">
        <v>0</v>
      </c>
      <c r="BV841" s="95">
        <v>0</v>
      </c>
      <c r="BW841" s="95">
        <v>0</v>
      </c>
      <c r="BX841" s="95">
        <v>0</v>
      </c>
      <c r="BY841" s="95">
        <v>0</v>
      </c>
      <c r="BZ841" s="95">
        <v>0</v>
      </c>
      <c r="CA841" s="95">
        <v>0</v>
      </c>
      <c r="CB841" s="95">
        <v>0</v>
      </c>
      <c r="CC841" s="95">
        <v>0</v>
      </c>
      <c r="CD841" s="95">
        <v>0</v>
      </c>
      <c r="CE841" s="95">
        <v>0</v>
      </c>
      <c r="CF841" s="95">
        <v>0</v>
      </c>
      <c r="CG841" s="95">
        <v>0</v>
      </c>
      <c r="CH841" s="95">
        <v>0</v>
      </c>
      <c r="CI841" s="95">
        <v>0</v>
      </c>
      <c r="CJ841" s="95">
        <v>0</v>
      </c>
      <c r="CK841" s="95">
        <v>0</v>
      </c>
      <c r="CL841" s="95">
        <v>0</v>
      </c>
      <c r="CM841" s="87" t="s">
        <v>2177</v>
      </c>
      <c r="CN841" s="87" t="s">
        <v>1309</v>
      </c>
      <c r="CO841" s="87" t="s">
        <v>1456</v>
      </c>
      <c r="CP841" s="87" t="s">
        <v>2266</v>
      </c>
      <c r="CQ841" s="87" t="s">
        <v>1455</v>
      </c>
      <c r="CR841" s="87" t="s">
        <v>2429</v>
      </c>
      <c r="CS841" s="87">
        <v>25</v>
      </c>
      <c r="CT841" s="87" t="s">
        <v>1455</v>
      </c>
      <c r="CY841" s="87">
        <v>441</v>
      </c>
    </row>
    <row r="842" spans="1:103" ht="13.2" customHeight="1" x14ac:dyDescent="0.25">
      <c r="A842" s="93" t="s">
        <v>2178</v>
      </c>
      <c r="B842" s="94" t="s">
        <v>1533</v>
      </c>
      <c r="C842" s="95">
        <v>0</v>
      </c>
      <c r="D842" s="95">
        <v>0</v>
      </c>
      <c r="E842" s="95">
        <v>0</v>
      </c>
      <c r="F842" s="95">
        <v>0</v>
      </c>
      <c r="G842" s="95">
        <v>0</v>
      </c>
      <c r="H842" s="95">
        <v>0</v>
      </c>
      <c r="I842" s="95">
        <v>0</v>
      </c>
      <c r="J842" s="95">
        <v>0</v>
      </c>
      <c r="K842" s="95">
        <v>0</v>
      </c>
      <c r="L842" s="95">
        <v>0</v>
      </c>
      <c r="M842" s="95">
        <v>0</v>
      </c>
      <c r="N842" s="95">
        <v>0</v>
      </c>
      <c r="O842" s="95">
        <v>0</v>
      </c>
      <c r="P842" s="95">
        <v>0</v>
      </c>
      <c r="Q842" s="95">
        <v>0</v>
      </c>
      <c r="R842" s="95">
        <v>0</v>
      </c>
      <c r="S842" s="95">
        <v>0</v>
      </c>
      <c r="T842" s="95">
        <v>0</v>
      </c>
      <c r="U842" s="95">
        <v>0</v>
      </c>
      <c r="V842" s="95">
        <v>0</v>
      </c>
      <c r="W842" s="95">
        <v>0</v>
      </c>
      <c r="X842" s="95">
        <v>0</v>
      </c>
      <c r="Y842" s="95">
        <v>0</v>
      </c>
      <c r="Z842" s="95">
        <v>0</v>
      </c>
      <c r="AA842" s="95">
        <v>0</v>
      </c>
      <c r="AB842" s="95">
        <v>0</v>
      </c>
      <c r="AC842" s="95">
        <v>0</v>
      </c>
      <c r="AD842" s="95">
        <v>0</v>
      </c>
      <c r="AE842" s="95">
        <v>0</v>
      </c>
      <c r="AF842" s="95">
        <v>0</v>
      </c>
      <c r="AG842" s="95">
        <v>0</v>
      </c>
      <c r="AH842" s="95">
        <v>0</v>
      </c>
      <c r="AI842" s="95">
        <v>0</v>
      </c>
      <c r="AJ842" s="95">
        <v>0</v>
      </c>
      <c r="AK842" s="95">
        <v>0</v>
      </c>
      <c r="AL842" s="95">
        <v>0</v>
      </c>
      <c r="AM842" s="95">
        <v>0</v>
      </c>
      <c r="AN842" s="95">
        <v>0</v>
      </c>
      <c r="AO842" s="95">
        <v>0</v>
      </c>
      <c r="AP842" s="95">
        <v>0</v>
      </c>
      <c r="AQ842" s="95">
        <v>0</v>
      </c>
      <c r="AR842" s="95">
        <v>0</v>
      </c>
      <c r="AS842" s="95">
        <v>0</v>
      </c>
      <c r="AT842" s="95">
        <v>0</v>
      </c>
      <c r="AU842" s="95">
        <v>0</v>
      </c>
      <c r="AV842" s="95">
        <v>0</v>
      </c>
      <c r="AW842" s="95">
        <v>0</v>
      </c>
      <c r="AX842" s="95">
        <v>0</v>
      </c>
      <c r="AY842" s="95">
        <v>0</v>
      </c>
      <c r="AZ842" s="95">
        <v>0</v>
      </c>
      <c r="BA842" s="95">
        <v>0</v>
      </c>
      <c r="BB842" s="95">
        <v>0</v>
      </c>
      <c r="BC842" s="95">
        <v>0</v>
      </c>
      <c r="BD842" s="95">
        <v>0</v>
      </c>
      <c r="BE842" s="95">
        <v>0</v>
      </c>
      <c r="BF842" s="95">
        <v>0</v>
      </c>
      <c r="BG842" s="95">
        <v>0</v>
      </c>
      <c r="BH842" s="95">
        <v>0</v>
      </c>
      <c r="BI842" s="95">
        <v>0</v>
      </c>
      <c r="BJ842" s="95">
        <v>0</v>
      </c>
      <c r="BK842" s="95">
        <v>0</v>
      </c>
      <c r="BL842" s="95">
        <v>0</v>
      </c>
      <c r="BM842" s="95">
        <v>0</v>
      </c>
      <c r="BN842" s="95">
        <v>0</v>
      </c>
      <c r="BO842" s="95">
        <v>0</v>
      </c>
      <c r="BP842" s="95">
        <v>0</v>
      </c>
      <c r="BQ842" s="95">
        <v>0</v>
      </c>
      <c r="BR842" s="95">
        <v>0</v>
      </c>
      <c r="BS842" s="95">
        <v>0</v>
      </c>
      <c r="BT842" s="95">
        <v>0</v>
      </c>
      <c r="BU842" s="95">
        <v>0</v>
      </c>
      <c r="BV842" s="95">
        <v>0</v>
      </c>
      <c r="BW842" s="95">
        <v>0</v>
      </c>
      <c r="BX842" s="95">
        <v>0</v>
      </c>
      <c r="BY842" s="95">
        <v>0</v>
      </c>
      <c r="BZ842" s="95">
        <v>0</v>
      </c>
      <c r="CA842" s="95">
        <v>0</v>
      </c>
      <c r="CB842" s="95">
        <v>0</v>
      </c>
      <c r="CC842" s="95">
        <v>0</v>
      </c>
      <c r="CD842" s="95">
        <v>0</v>
      </c>
      <c r="CE842" s="95">
        <v>0</v>
      </c>
      <c r="CF842" s="95">
        <v>0</v>
      </c>
      <c r="CG842" s="95">
        <v>0</v>
      </c>
      <c r="CH842" s="95">
        <v>0</v>
      </c>
      <c r="CI842" s="95">
        <v>0</v>
      </c>
      <c r="CJ842" s="95">
        <v>0</v>
      </c>
      <c r="CK842" s="95">
        <v>0</v>
      </c>
      <c r="CL842" s="95">
        <v>0</v>
      </c>
      <c r="CM842" s="87" t="s">
        <v>2178</v>
      </c>
      <c r="CN842" s="87" t="s">
        <v>1310</v>
      </c>
      <c r="CO842" s="87" t="s">
        <v>1456</v>
      </c>
      <c r="CP842" s="87" t="s">
        <v>2266</v>
      </c>
      <c r="CQ842" s="87" t="s">
        <v>1455</v>
      </c>
      <c r="CR842" s="87" t="s">
        <v>2429</v>
      </c>
      <c r="CS842" s="87">
        <v>25</v>
      </c>
      <c r="CT842" s="87" t="s">
        <v>1455</v>
      </c>
      <c r="CY842" s="87">
        <v>442</v>
      </c>
    </row>
    <row r="843" spans="1:103" ht="13.2" customHeight="1" x14ac:dyDescent="0.25">
      <c r="A843" s="93" t="s">
        <v>2179</v>
      </c>
      <c r="B843" s="94" t="s">
        <v>1534</v>
      </c>
      <c r="C843" s="95">
        <v>0</v>
      </c>
      <c r="D843" s="95">
        <v>0</v>
      </c>
      <c r="E843" s="95">
        <v>0</v>
      </c>
      <c r="F843" s="95">
        <v>0</v>
      </c>
      <c r="G843" s="95">
        <v>0</v>
      </c>
      <c r="H843" s="95">
        <v>0</v>
      </c>
      <c r="I843" s="95">
        <v>0</v>
      </c>
      <c r="J843" s="95">
        <v>0</v>
      </c>
      <c r="K843" s="95">
        <v>0</v>
      </c>
      <c r="L843" s="95">
        <v>0</v>
      </c>
      <c r="M843" s="95">
        <v>0</v>
      </c>
      <c r="N843" s="95">
        <v>0</v>
      </c>
      <c r="O843" s="95">
        <v>0</v>
      </c>
      <c r="P843" s="95">
        <v>0</v>
      </c>
      <c r="Q843" s="95">
        <v>0</v>
      </c>
      <c r="R843" s="95">
        <v>0</v>
      </c>
      <c r="S843" s="95">
        <v>0</v>
      </c>
      <c r="T843" s="95">
        <v>0</v>
      </c>
      <c r="U843" s="95">
        <v>0</v>
      </c>
      <c r="V843" s="95">
        <v>0</v>
      </c>
      <c r="W843" s="95">
        <v>0</v>
      </c>
      <c r="X843" s="95">
        <v>0</v>
      </c>
      <c r="Y843" s="95">
        <v>0</v>
      </c>
      <c r="Z843" s="95">
        <v>0</v>
      </c>
      <c r="AA843" s="95">
        <v>0</v>
      </c>
      <c r="AB843" s="95">
        <v>0</v>
      </c>
      <c r="AC843" s="95">
        <v>0</v>
      </c>
      <c r="AD843" s="95">
        <v>0</v>
      </c>
      <c r="AE843" s="95">
        <v>0</v>
      </c>
      <c r="AF843" s="95">
        <v>0</v>
      </c>
      <c r="AG843" s="95">
        <v>0</v>
      </c>
      <c r="AH843" s="95">
        <v>0</v>
      </c>
      <c r="AI843" s="95">
        <v>0</v>
      </c>
      <c r="AJ843" s="95">
        <v>0</v>
      </c>
      <c r="AK843" s="95">
        <v>0</v>
      </c>
      <c r="AL843" s="95">
        <v>0</v>
      </c>
      <c r="AM843" s="95">
        <v>0</v>
      </c>
      <c r="AN843" s="95">
        <v>0</v>
      </c>
      <c r="AO843" s="95">
        <v>0</v>
      </c>
      <c r="AP843" s="95">
        <v>0</v>
      </c>
      <c r="AQ843" s="95">
        <v>0</v>
      </c>
      <c r="AR843" s="95">
        <v>0</v>
      </c>
      <c r="AS843" s="95">
        <v>0</v>
      </c>
      <c r="AT843" s="95">
        <v>0</v>
      </c>
      <c r="AU843" s="95">
        <v>0</v>
      </c>
      <c r="AV843" s="95">
        <v>0</v>
      </c>
      <c r="AW843" s="95">
        <v>0</v>
      </c>
      <c r="AX843" s="95">
        <v>0</v>
      </c>
      <c r="AY843" s="95">
        <v>0</v>
      </c>
      <c r="AZ843" s="95">
        <v>0</v>
      </c>
      <c r="BA843" s="95">
        <v>0</v>
      </c>
      <c r="BB843" s="95">
        <v>0</v>
      </c>
      <c r="BC843" s="95">
        <v>0</v>
      </c>
      <c r="BD843" s="95">
        <v>0</v>
      </c>
      <c r="BE843" s="95">
        <v>0</v>
      </c>
      <c r="BF843" s="95">
        <v>0</v>
      </c>
      <c r="BG843" s="95">
        <v>0</v>
      </c>
      <c r="BH843" s="95">
        <v>0</v>
      </c>
      <c r="BI843" s="95">
        <v>0</v>
      </c>
      <c r="BJ843" s="95">
        <v>0</v>
      </c>
      <c r="BK843" s="95">
        <v>0</v>
      </c>
      <c r="BL843" s="95">
        <v>0</v>
      </c>
      <c r="BM843" s="95">
        <v>0</v>
      </c>
      <c r="BN843" s="95">
        <v>0</v>
      </c>
      <c r="BO843" s="95">
        <v>0</v>
      </c>
      <c r="BP843" s="95">
        <v>0</v>
      </c>
      <c r="BQ843" s="95">
        <v>0</v>
      </c>
      <c r="BR843" s="95">
        <v>0</v>
      </c>
      <c r="BS843" s="95">
        <v>0</v>
      </c>
      <c r="BT843" s="95">
        <v>0</v>
      </c>
      <c r="BU843" s="95">
        <v>0</v>
      </c>
      <c r="BV843" s="95">
        <v>0</v>
      </c>
      <c r="BW843" s="95">
        <v>0</v>
      </c>
      <c r="BX843" s="95">
        <v>0</v>
      </c>
      <c r="BY843" s="95">
        <v>0</v>
      </c>
      <c r="BZ843" s="95">
        <v>0</v>
      </c>
      <c r="CA843" s="95">
        <v>0</v>
      </c>
      <c r="CB843" s="95">
        <v>0</v>
      </c>
      <c r="CC843" s="95">
        <v>0</v>
      </c>
      <c r="CD843" s="95">
        <v>0</v>
      </c>
      <c r="CE843" s="95">
        <v>0</v>
      </c>
      <c r="CF843" s="95">
        <v>0</v>
      </c>
      <c r="CG843" s="95">
        <v>0</v>
      </c>
      <c r="CH843" s="95">
        <v>0</v>
      </c>
      <c r="CI843" s="95">
        <v>0</v>
      </c>
      <c r="CJ843" s="95">
        <v>0</v>
      </c>
      <c r="CK843" s="95">
        <v>0</v>
      </c>
      <c r="CL843" s="95">
        <v>0</v>
      </c>
      <c r="CM843" s="87" t="s">
        <v>2179</v>
      </c>
      <c r="CN843" s="87" t="s">
        <v>1311</v>
      </c>
      <c r="CO843" s="87" t="s">
        <v>1456</v>
      </c>
      <c r="CP843" s="87" t="s">
        <v>2266</v>
      </c>
      <c r="CQ843" s="87" t="s">
        <v>1455</v>
      </c>
      <c r="CR843" s="87" t="s">
        <v>2429</v>
      </c>
      <c r="CS843" s="87">
        <v>25</v>
      </c>
      <c r="CT843" s="87" t="s">
        <v>1455</v>
      </c>
      <c r="CY843" s="87">
        <v>443</v>
      </c>
    </row>
    <row r="844" spans="1:103" ht="13.2" customHeight="1" x14ac:dyDescent="0.25">
      <c r="A844" s="93" t="s">
        <v>2180</v>
      </c>
      <c r="B844" s="94" t="s">
        <v>1535</v>
      </c>
      <c r="C844" s="95">
        <v>0</v>
      </c>
      <c r="D844" s="95">
        <v>0</v>
      </c>
      <c r="E844" s="95">
        <v>0</v>
      </c>
      <c r="F844" s="95">
        <v>0</v>
      </c>
      <c r="G844" s="95">
        <v>0</v>
      </c>
      <c r="H844" s="95">
        <v>0</v>
      </c>
      <c r="I844" s="95">
        <v>0</v>
      </c>
      <c r="J844" s="95">
        <v>0</v>
      </c>
      <c r="K844" s="95">
        <v>0</v>
      </c>
      <c r="L844" s="95">
        <v>0</v>
      </c>
      <c r="M844" s="95">
        <v>0</v>
      </c>
      <c r="N844" s="95">
        <v>0</v>
      </c>
      <c r="O844" s="95">
        <v>0</v>
      </c>
      <c r="P844" s="95">
        <v>0</v>
      </c>
      <c r="Q844" s="95">
        <v>0</v>
      </c>
      <c r="R844" s="95">
        <v>0</v>
      </c>
      <c r="S844" s="95">
        <v>0</v>
      </c>
      <c r="T844" s="95">
        <v>0</v>
      </c>
      <c r="U844" s="95">
        <v>0</v>
      </c>
      <c r="V844" s="95">
        <v>0</v>
      </c>
      <c r="W844" s="95">
        <v>0</v>
      </c>
      <c r="X844" s="95">
        <v>0</v>
      </c>
      <c r="Y844" s="95">
        <v>0</v>
      </c>
      <c r="Z844" s="95">
        <v>0</v>
      </c>
      <c r="AA844" s="95">
        <v>0</v>
      </c>
      <c r="AB844" s="95">
        <v>0</v>
      </c>
      <c r="AC844" s="95">
        <v>0</v>
      </c>
      <c r="AD844" s="95">
        <v>0</v>
      </c>
      <c r="AE844" s="95">
        <v>0</v>
      </c>
      <c r="AF844" s="95">
        <v>0</v>
      </c>
      <c r="AG844" s="95">
        <v>0</v>
      </c>
      <c r="AH844" s="95">
        <v>0</v>
      </c>
      <c r="AI844" s="95">
        <v>0</v>
      </c>
      <c r="AJ844" s="95">
        <v>0</v>
      </c>
      <c r="AK844" s="95">
        <v>0</v>
      </c>
      <c r="AL844" s="95">
        <v>0</v>
      </c>
      <c r="AM844" s="95">
        <v>0</v>
      </c>
      <c r="AN844" s="95">
        <v>0</v>
      </c>
      <c r="AO844" s="95">
        <v>0</v>
      </c>
      <c r="AP844" s="95">
        <v>0</v>
      </c>
      <c r="AQ844" s="95">
        <v>0</v>
      </c>
      <c r="AR844" s="95">
        <v>0</v>
      </c>
      <c r="AS844" s="95">
        <v>0</v>
      </c>
      <c r="AT844" s="95">
        <v>0</v>
      </c>
      <c r="AU844" s="95">
        <v>0</v>
      </c>
      <c r="AV844" s="95">
        <v>0</v>
      </c>
      <c r="AW844" s="95">
        <v>0</v>
      </c>
      <c r="AX844" s="95">
        <v>0</v>
      </c>
      <c r="AY844" s="95">
        <v>0</v>
      </c>
      <c r="AZ844" s="95">
        <v>0</v>
      </c>
      <c r="BA844" s="95">
        <v>0</v>
      </c>
      <c r="BB844" s="95">
        <v>0</v>
      </c>
      <c r="BC844" s="95">
        <v>0</v>
      </c>
      <c r="BD844" s="95">
        <v>0</v>
      </c>
      <c r="BE844" s="95">
        <v>0</v>
      </c>
      <c r="BF844" s="95">
        <v>0</v>
      </c>
      <c r="BG844" s="95">
        <v>0</v>
      </c>
      <c r="BH844" s="95">
        <v>0</v>
      </c>
      <c r="BI844" s="95">
        <v>0</v>
      </c>
      <c r="BJ844" s="95">
        <v>0</v>
      </c>
      <c r="BK844" s="95">
        <v>0</v>
      </c>
      <c r="BL844" s="95">
        <v>0</v>
      </c>
      <c r="BM844" s="95">
        <v>0</v>
      </c>
      <c r="BN844" s="95">
        <v>0</v>
      </c>
      <c r="BO844" s="95">
        <v>0</v>
      </c>
      <c r="BP844" s="95">
        <v>0</v>
      </c>
      <c r="BQ844" s="95">
        <v>0</v>
      </c>
      <c r="BR844" s="95">
        <v>0</v>
      </c>
      <c r="BS844" s="95">
        <v>0</v>
      </c>
      <c r="BT844" s="95">
        <v>0</v>
      </c>
      <c r="BU844" s="95">
        <v>0</v>
      </c>
      <c r="BV844" s="95">
        <v>0</v>
      </c>
      <c r="BW844" s="95">
        <v>0</v>
      </c>
      <c r="BX844" s="95">
        <v>0</v>
      </c>
      <c r="BY844" s="95">
        <v>0</v>
      </c>
      <c r="BZ844" s="95">
        <v>0</v>
      </c>
      <c r="CA844" s="95">
        <v>0</v>
      </c>
      <c r="CB844" s="95">
        <v>0</v>
      </c>
      <c r="CC844" s="95">
        <v>0</v>
      </c>
      <c r="CD844" s="95">
        <v>0</v>
      </c>
      <c r="CE844" s="95">
        <v>0</v>
      </c>
      <c r="CF844" s="95">
        <v>0</v>
      </c>
      <c r="CG844" s="95">
        <v>0</v>
      </c>
      <c r="CH844" s="95">
        <v>0</v>
      </c>
      <c r="CI844" s="95">
        <v>0</v>
      </c>
      <c r="CJ844" s="95">
        <v>0</v>
      </c>
      <c r="CK844" s="95">
        <v>0</v>
      </c>
      <c r="CL844" s="95">
        <v>0</v>
      </c>
      <c r="CM844" s="87" t="s">
        <v>2180</v>
      </c>
      <c r="CN844" s="87" t="s">
        <v>1265</v>
      </c>
      <c r="CO844" s="87" t="s">
        <v>1456</v>
      </c>
      <c r="CP844" s="87" t="s">
        <v>2266</v>
      </c>
      <c r="CQ844" s="87" t="s">
        <v>1455</v>
      </c>
      <c r="CR844" s="87" t="s">
        <v>2429</v>
      </c>
      <c r="CS844" s="87">
        <v>25</v>
      </c>
      <c r="CT844" s="87" t="s">
        <v>1455</v>
      </c>
      <c r="CY844" s="87">
        <v>444</v>
      </c>
    </row>
    <row r="845" spans="1:103" ht="13.2" customHeight="1" x14ac:dyDescent="0.25">
      <c r="A845" s="93" t="s">
        <v>2181</v>
      </c>
      <c r="B845" s="94" t="s">
        <v>1536</v>
      </c>
      <c r="C845" s="95">
        <v>1553010</v>
      </c>
      <c r="D845" s="95">
        <v>917640</v>
      </c>
      <c r="E845" s="95">
        <v>673492.25</v>
      </c>
      <c r="F845" s="95">
        <v>300000</v>
      </c>
      <c r="G845" s="95">
        <v>100000</v>
      </c>
      <c r="H845" s="95">
        <v>3166050</v>
      </c>
      <c r="I845" s="95">
        <v>3018221.94</v>
      </c>
      <c r="J845" s="95">
        <v>658600</v>
      </c>
      <c r="K845" s="95">
        <v>0</v>
      </c>
      <c r="L845" s="95">
        <v>2030000</v>
      </c>
      <c r="M845" s="95">
        <v>40000</v>
      </c>
      <c r="N845" s="95">
        <v>192164</v>
      </c>
      <c r="O845" s="95">
        <v>5941304.5300000003</v>
      </c>
      <c r="P845" s="95">
        <v>12075522</v>
      </c>
      <c r="Q845" s="95">
        <v>2700293.5</v>
      </c>
      <c r="R845" s="95">
        <v>10672120.23</v>
      </c>
      <c r="S845" s="95">
        <v>0</v>
      </c>
      <c r="T845" s="95">
        <v>901459</v>
      </c>
      <c r="U845" s="95">
        <v>345900</v>
      </c>
      <c r="V845" s="95">
        <v>5000</v>
      </c>
      <c r="W845" s="95">
        <v>0</v>
      </c>
      <c r="X845" s="95">
        <v>595100</v>
      </c>
      <c r="Y845" s="95">
        <v>1081345</v>
      </c>
      <c r="Z845" s="95">
        <v>4456036.03</v>
      </c>
      <c r="AA845" s="95">
        <v>429570</v>
      </c>
      <c r="AB845" s="95">
        <v>1236442.96</v>
      </c>
      <c r="AC845" s="95">
        <v>0</v>
      </c>
      <c r="AD845" s="95">
        <v>1735698.86</v>
      </c>
      <c r="AE845" s="95">
        <v>1807700</v>
      </c>
      <c r="AF845" s="95">
        <v>741600</v>
      </c>
      <c r="AG845" s="95">
        <v>4725183</v>
      </c>
      <c r="AH845" s="95">
        <v>1128729</v>
      </c>
      <c r="AI845" s="95">
        <v>3880200</v>
      </c>
      <c r="AJ845" s="95">
        <v>220000</v>
      </c>
      <c r="AK845" s="95">
        <v>410494</v>
      </c>
      <c r="AL845" s="95">
        <v>0</v>
      </c>
      <c r="AM845" s="95">
        <v>0</v>
      </c>
      <c r="AN845" s="95">
        <v>5301186</v>
      </c>
      <c r="AO845" s="95">
        <v>0</v>
      </c>
      <c r="AP845" s="95">
        <v>74520.5</v>
      </c>
      <c r="AQ845" s="95">
        <v>0</v>
      </c>
      <c r="AR845" s="95">
        <v>4434538.1900000004</v>
      </c>
      <c r="AS845" s="95">
        <v>0</v>
      </c>
      <c r="AT845" s="95">
        <v>0</v>
      </c>
      <c r="AU845" s="95">
        <v>29439</v>
      </c>
      <c r="AV845" s="95">
        <v>904128</v>
      </c>
      <c r="AW845" s="95">
        <v>0</v>
      </c>
      <c r="AX845" s="95">
        <v>0</v>
      </c>
      <c r="AY845" s="95">
        <v>75797.7</v>
      </c>
      <c r="AZ845" s="95">
        <v>0</v>
      </c>
      <c r="BA845" s="95">
        <v>0</v>
      </c>
      <c r="BB845" s="95">
        <v>0</v>
      </c>
      <c r="BC845" s="95">
        <v>0</v>
      </c>
      <c r="BD845" s="95">
        <v>0</v>
      </c>
      <c r="BE845" s="95">
        <v>0</v>
      </c>
      <c r="BF845" s="95">
        <v>0</v>
      </c>
      <c r="BG845" s="95">
        <v>0</v>
      </c>
      <c r="BH845" s="95">
        <v>0</v>
      </c>
      <c r="BI845" s="95">
        <v>0</v>
      </c>
      <c r="BJ845" s="95">
        <v>0</v>
      </c>
      <c r="BK845" s="95">
        <v>0</v>
      </c>
      <c r="BL845" s="95">
        <v>0</v>
      </c>
      <c r="BM845" s="95">
        <v>0</v>
      </c>
      <c r="BN845" s="95">
        <v>0</v>
      </c>
      <c r="BO845" s="95">
        <v>0</v>
      </c>
      <c r="BP845" s="95">
        <v>0</v>
      </c>
      <c r="BQ845" s="95">
        <v>0</v>
      </c>
      <c r="BR845" s="95">
        <v>9400262.8800000008</v>
      </c>
      <c r="BS845" s="95">
        <v>0</v>
      </c>
      <c r="BT845" s="95">
        <v>40000</v>
      </c>
      <c r="BU845" s="95">
        <v>0</v>
      </c>
      <c r="BV845" s="95">
        <v>0</v>
      </c>
      <c r="BW845" s="95">
        <v>200800</v>
      </c>
      <c r="BX845" s="95">
        <v>344900</v>
      </c>
      <c r="BY845" s="95">
        <v>0</v>
      </c>
      <c r="BZ845" s="95">
        <v>421000</v>
      </c>
      <c r="CA845" s="95">
        <v>1995500</v>
      </c>
      <c r="CB845" s="95">
        <v>371000</v>
      </c>
      <c r="CC845" s="95">
        <v>378314</v>
      </c>
      <c r="CD845" s="95">
        <v>353400</v>
      </c>
      <c r="CE845" s="95">
        <v>2011677.93</v>
      </c>
      <c r="CF845" s="95">
        <v>220000</v>
      </c>
      <c r="CG845" s="95">
        <v>79380</v>
      </c>
      <c r="CH845" s="95">
        <v>0</v>
      </c>
      <c r="CI845" s="95">
        <v>150991.13</v>
      </c>
      <c r="CJ845" s="95">
        <v>529603.73</v>
      </c>
      <c r="CK845" s="95">
        <v>0</v>
      </c>
      <c r="CL845" s="95">
        <v>0</v>
      </c>
      <c r="CM845" s="87" t="s">
        <v>2181</v>
      </c>
      <c r="CN845" s="87" t="s">
        <v>2242</v>
      </c>
      <c r="CO845" s="87" t="s">
        <v>1456</v>
      </c>
      <c r="CP845" s="87" t="s">
        <v>2266</v>
      </c>
      <c r="CQ845" s="87" t="s">
        <v>1455</v>
      </c>
      <c r="CR845" s="87" t="s">
        <v>2429</v>
      </c>
      <c r="CS845" s="87">
        <v>25</v>
      </c>
      <c r="CT845" s="87" t="s">
        <v>1455</v>
      </c>
      <c r="CV845" s="87" t="s">
        <v>2198</v>
      </c>
      <c r="CY845" s="87">
        <v>445</v>
      </c>
    </row>
    <row r="846" spans="1:103" ht="13.2" customHeight="1" x14ac:dyDescent="0.25">
      <c r="A846" s="93" t="s">
        <v>2182</v>
      </c>
      <c r="B846" s="94" t="s">
        <v>871</v>
      </c>
      <c r="C846" s="95">
        <v>0</v>
      </c>
      <c r="D846" s="95">
        <v>0</v>
      </c>
      <c r="E846" s="95">
        <v>0</v>
      </c>
      <c r="F846" s="95">
        <v>0</v>
      </c>
      <c r="G846" s="95">
        <v>0</v>
      </c>
      <c r="H846" s="95">
        <v>0</v>
      </c>
      <c r="I846" s="95">
        <v>0</v>
      </c>
      <c r="J846" s="95">
        <v>0</v>
      </c>
      <c r="K846" s="95">
        <v>0</v>
      </c>
      <c r="L846" s="95">
        <v>0</v>
      </c>
      <c r="M846" s="95">
        <v>0</v>
      </c>
      <c r="N846" s="95">
        <v>0</v>
      </c>
      <c r="O846" s="95">
        <v>0</v>
      </c>
      <c r="P846" s="95">
        <v>0</v>
      </c>
      <c r="Q846" s="95">
        <v>0</v>
      </c>
      <c r="R846" s="95">
        <v>0</v>
      </c>
      <c r="S846" s="95">
        <v>0</v>
      </c>
      <c r="T846" s="95">
        <v>0</v>
      </c>
      <c r="U846" s="95">
        <v>0</v>
      </c>
      <c r="V846" s="95">
        <v>0</v>
      </c>
      <c r="W846" s="95">
        <v>0</v>
      </c>
      <c r="X846" s="95">
        <v>0</v>
      </c>
      <c r="Y846" s="95">
        <v>0</v>
      </c>
      <c r="Z846" s="95">
        <v>0</v>
      </c>
      <c r="AA846" s="95">
        <v>0</v>
      </c>
      <c r="AB846" s="95">
        <v>0</v>
      </c>
      <c r="AC846" s="95">
        <v>0</v>
      </c>
      <c r="AD846" s="95">
        <v>0</v>
      </c>
      <c r="AE846" s="95">
        <v>0</v>
      </c>
      <c r="AF846" s="95">
        <v>0</v>
      </c>
      <c r="AG846" s="95">
        <v>0</v>
      </c>
      <c r="AH846" s="95">
        <v>0</v>
      </c>
      <c r="AI846" s="95">
        <v>0</v>
      </c>
      <c r="AJ846" s="95">
        <v>0</v>
      </c>
      <c r="AK846" s="95">
        <v>0</v>
      </c>
      <c r="AL846" s="95">
        <v>0</v>
      </c>
      <c r="AM846" s="95">
        <v>0</v>
      </c>
      <c r="AN846" s="95">
        <v>0</v>
      </c>
      <c r="AO846" s="95">
        <v>0</v>
      </c>
      <c r="AP846" s="95">
        <v>0</v>
      </c>
      <c r="AQ846" s="95">
        <v>0</v>
      </c>
      <c r="AR846" s="95">
        <v>0</v>
      </c>
      <c r="AS846" s="95">
        <v>0</v>
      </c>
      <c r="AT846" s="95">
        <v>0</v>
      </c>
      <c r="AU846" s="95">
        <v>0</v>
      </c>
      <c r="AV846" s="95">
        <v>0</v>
      </c>
      <c r="AW846" s="95">
        <v>0</v>
      </c>
      <c r="AX846" s="95">
        <v>0</v>
      </c>
      <c r="AY846" s="95">
        <v>0</v>
      </c>
      <c r="AZ846" s="95">
        <v>0</v>
      </c>
      <c r="BA846" s="95">
        <v>0</v>
      </c>
      <c r="BB846" s="95">
        <v>0</v>
      </c>
      <c r="BC846" s="95">
        <v>0</v>
      </c>
      <c r="BD846" s="95">
        <v>0</v>
      </c>
      <c r="BE846" s="95">
        <v>0</v>
      </c>
      <c r="BF846" s="95">
        <v>0</v>
      </c>
      <c r="BG846" s="95">
        <v>0</v>
      </c>
      <c r="BH846" s="95">
        <v>0</v>
      </c>
      <c r="BI846" s="95">
        <v>0</v>
      </c>
      <c r="BJ846" s="95">
        <v>0</v>
      </c>
      <c r="BK846" s="95">
        <v>0</v>
      </c>
      <c r="BL846" s="95">
        <v>0</v>
      </c>
      <c r="BM846" s="95">
        <v>0</v>
      </c>
      <c r="BN846" s="95">
        <v>0</v>
      </c>
      <c r="BO846" s="95">
        <v>0</v>
      </c>
      <c r="BP846" s="95">
        <v>0</v>
      </c>
      <c r="BQ846" s="95">
        <v>0</v>
      </c>
      <c r="BR846" s="95">
        <v>0</v>
      </c>
      <c r="BS846" s="95">
        <v>0</v>
      </c>
      <c r="BT846" s="95">
        <v>0</v>
      </c>
      <c r="BU846" s="95">
        <v>0</v>
      </c>
      <c r="BV846" s="95">
        <v>0</v>
      </c>
      <c r="BW846" s="95">
        <v>0</v>
      </c>
      <c r="BX846" s="95">
        <v>0</v>
      </c>
      <c r="BY846" s="95">
        <v>0</v>
      </c>
      <c r="BZ846" s="95">
        <v>0</v>
      </c>
      <c r="CA846" s="95">
        <v>0</v>
      </c>
      <c r="CB846" s="95">
        <v>0</v>
      </c>
      <c r="CC846" s="95">
        <v>0</v>
      </c>
      <c r="CD846" s="95">
        <v>0</v>
      </c>
      <c r="CE846" s="95">
        <v>0</v>
      </c>
      <c r="CF846" s="95">
        <v>0</v>
      </c>
      <c r="CG846" s="95">
        <v>0</v>
      </c>
      <c r="CH846" s="95">
        <v>0</v>
      </c>
      <c r="CI846" s="95">
        <v>0</v>
      </c>
      <c r="CJ846" s="95">
        <v>0</v>
      </c>
      <c r="CK846" s="95">
        <v>0</v>
      </c>
      <c r="CL846" s="95">
        <v>0</v>
      </c>
      <c r="CM846" s="87" t="s">
        <v>2182</v>
      </c>
      <c r="CN846" s="87" t="s">
        <v>871</v>
      </c>
      <c r="CO846" s="87" t="s">
        <v>1456</v>
      </c>
      <c r="CP846" s="87" t="s">
        <v>2266</v>
      </c>
      <c r="CQ846" s="87" t="s">
        <v>1455</v>
      </c>
      <c r="CR846" s="87" t="s">
        <v>2429</v>
      </c>
      <c r="CS846" s="87">
        <v>25</v>
      </c>
      <c r="CT846" s="87" t="s">
        <v>1455</v>
      </c>
      <c r="CV846" s="87" t="s">
        <v>2198</v>
      </c>
      <c r="CY846" s="87">
        <v>446</v>
      </c>
    </row>
    <row r="849" spans="1:90" ht="13.2" customHeight="1" x14ac:dyDescent="0.25">
      <c r="A849" s="199"/>
      <c r="B849" s="199" t="s">
        <v>1203</v>
      </c>
    </row>
    <row r="850" spans="1:90" ht="13.2" customHeight="1" x14ac:dyDescent="0.25">
      <c r="A850" s="199">
        <v>1</v>
      </c>
      <c r="B850" s="200" t="s">
        <v>1198</v>
      </c>
      <c r="C850" s="88">
        <f>SUM(C5:C265)</f>
        <v>1389017126.9199998</v>
      </c>
      <c r="D850" s="88">
        <f t="shared" ref="D850:BO850" si="0">SUM(D5:D265)</f>
        <v>133949068.82000004</v>
      </c>
      <c r="E850" s="88">
        <f t="shared" si="0"/>
        <v>121455810.10999997</v>
      </c>
      <c r="F850" s="88">
        <f t="shared" si="0"/>
        <v>89479950.920000032</v>
      </c>
      <c r="G850" s="88">
        <f t="shared" si="0"/>
        <v>85168590.930000022</v>
      </c>
      <c r="H850" s="88">
        <f t="shared" si="0"/>
        <v>88323949.180000007</v>
      </c>
      <c r="I850" s="88">
        <f t="shared" si="0"/>
        <v>123653191.81000002</v>
      </c>
      <c r="J850" s="88">
        <f t="shared" si="0"/>
        <v>203999924.06999996</v>
      </c>
      <c r="K850" s="88">
        <f t="shared" si="0"/>
        <v>123405529.34999996</v>
      </c>
      <c r="L850" s="88">
        <f t="shared" si="0"/>
        <v>199580268.33999997</v>
      </c>
      <c r="M850" s="88">
        <f t="shared" si="0"/>
        <v>306168665.18000007</v>
      </c>
      <c r="N850" s="88">
        <f t="shared" si="0"/>
        <v>77692214.839999989</v>
      </c>
      <c r="O850" s="88">
        <f t="shared" si="0"/>
        <v>785847479.78000009</v>
      </c>
      <c r="P850" s="88">
        <f t="shared" si="0"/>
        <v>112017349.72999991</v>
      </c>
      <c r="Q850" s="88">
        <f t="shared" si="0"/>
        <v>110697180.05000006</v>
      </c>
      <c r="R850" s="88">
        <f t="shared" si="0"/>
        <v>289519890.95000017</v>
      </c>
      <c r="S850" s="88">
        <f t="shared" si="0"/>
        <v>119223354.73000003</v>
      </c>
      <c r="T850" s="88">
        <f t="shared" si="0"/>
        <v>107067011.45999999</v>
      </c>
      <c r="U850" s="88">
        <f t="shared" si="0"/>
        <v>96636084.109999985</v>
      </c>
      <c r="V850" s="88">
        <f t="shared" si="0"/>
        <v>44756821.449999988</v>
      </c>
      <c r="W850" s="88">
        <f t="shared" si="0"/>
        <v>1194731382.8600001</v>
      </c>
      <c r="X850" s="88">
        <f t="shared" si="0"/>
        <v>111708025.44999999</v>
      </c>
      <c r="Y850" s="88">
        <f t="shared" si="0"/>
        <v>168727501.59999996</v>
      </c>
      <c r="Z850" s="88">
        <f t="shared" si="0"/>
        <v>107200795.82000004</v>
      </c>
      <c r="AA850" s="88">
        <f t="shared" si="0"/>
        <v>47066289.75</v>
      </c>
      <c r="AB850" s="88">
        <f t="shared" si="0"/>
        <v>61973630.429999985</v>
      </c>
      <c r="AC850" s="88">
        <f t="shared" si="0"/>
        <v>65962816.510000035</v>
      </c>
      <c r="AD850" s="88">
        <f t="shared" si="0"/>
        <v>328017805.11000001</v>
      </c>
      <c r="AE850" s="88">
        <f t="shared" si="0"/>
        <v>76506409.530000001</v>
      </c>
      <c r="AF850" s="88">
        <f t="shared" si="0"/>
        <v>80524425.450000003</v>
      </c>
      <c r="AG850" s="88">
        <f t="shared" si="0"/>
        <v>107304766.50000001</v>
      </c>
      <c r="AH850" s="88">
        <f t="shared" si="0"/>
        <v>152687785.57999995</v>
      </c>
      <c r="AI850" s="88">
        <f t="shared" si="0"/>
        <v>126041356.10999998</v>
      </c>
      <c r="AJ850" s="88">
        <f t="shared" si="0"/>
        <v>90066032.5</v>
      </c>
      <c r="AK850" s="88">
        <f t="shared" si="0"/>
        <v>2162128518.0900011</v>
      </c>
      <c r="AL850" s="88">
        <f t="shared" si="0"/>
        <v>115424894.29999997</v>
      </c>
      <c r="AM850" s="88">
        <f t="shared" si="0"/>
        <v>82612608.790000007</v>
      </c>
      <c r="AN850" s="88">
        <f t="shared" si="0"/>
        <v>152021275.31</v>
      </c>
      <c r="AO850" s="88">
        <f t="shared" si="0"/>
        <v>153115108.64999992</v>
      </c>
      <c r="AP850" s="88">
        <f t="shared" si="0"/>
        <v>113242157.17000002</v>
      </c>
      <c r="AQ850" s="88">
        <f t="shared" si="0"/>
        <v>45635131.319999985</v>
      </c>
      <c r="AR850" s="88">
        <f t="shared" si="0"/>
        <v>531741501.50000006</v>
      </c>
      <c r="AS850" s="88">
        <f t="shared" si="0"/>
        <v>110589807.28999999</v>
      </c>
      <c r="AT850" s="88">
        <f t="shared" si="0"/>
        <v>144560008.12000003</v>
      </c>
      <c r="AU850" s="88">
        <f t="shared" si="0"/>
        <v>164385789.02999997</v>
      </c>
      <c r="AV850" s="88">
        <f t="shared" si="0"/>
        <v>96643630.230000004</v>
      </c>
      <c r="AW850" s="88">
        <f t="shared" si="0"/>
        <v>60680157.809999987</v>
      </c>
      <c r="AX850" s="88">
        <f t="shared" si="0"/>
        <v>128609129.92999999</v>
      </c>
      <c r="AY850" s="88">
        <f t="shared" si="0"/>
        <v>83229153.909999982</v>
      </c>
      <c r="AZ850" s="88">
        <f t="shared" si="0"/>
        <v>114915822.71000001</v>
      </c>
      <c r="BA850" s="88">
        <f t="shared" si="0"/>
        <v>787500572.76999986</v>
      </c>
      <c r="BB850" s="88">
        <f t="shared" si="0"/>
        <v>181161285.59999996</v>
      </c>
      <c r="BC850" s="88">
        <f t="shared" si="0"/>
        <v>1555477175.9300001</v>
      </c>
      <c r="BD850" s="88">
        <f t="shared" si="0"/>
        <v>296407045.83999997</v>
      </c>
      <c r="BE850" s="88">
        <f t="shared" si="0"/>
        <v>49468788.810000002</v>
      </c>
      <c r="BF850" s="88">
        <f t="shared" si="0"/>
        <v>223205936.62</v>
      </c>
      <c r="BG850" s="88">
        <f t="shared" si="0"/>
        <v>949548941.5799998</v>
      </c>
      <c r="BH850" s="88">
        <f t="shared" si="0"/>
        <v>75768465.63000001</v>
      </c>
      <c r="BI850" s="88">
        <f t="shared" si="0"/>
        <v>82124291.620000005</v>
      </c>
      <c r="BJ850" s="88">
        <f t="shared" si="0"/>
        <v>123223270.46999998</v>
      </c>
      <c r="BK850" s="88">
        <f t="shared" si="0"/>
        <v>98040262.13000001</v>
      </c>
      <c r="BL850" s="88">
        <f t="shared" si="0"/>
        <v>771845107.86000001</v>
      </c>
      <c r="BM850" s="88">
        <f t="shared" si="0"/>
        <v>152271285.83999997</v>
      </c>
      <c r="BN850" s="88">
        <f t="shared" si="0"/>
        <v>152765615.66000006</v>
      </c>
      <c r="BO850" s="88">
        <f t="shared" si="0"/>
        <v>208118536.38000003</v>
      </c>
      <c r="BP850" s="88">
        <f t="shared" ref="BP850:CL850" si="1">SUM(BP5:BP265)</f>
        <v>161900854.17000002</v>
      </c>
      <c r="BQ850" s="88">
        <f t="shared" si="1"/>
        <v>145503265.23000005</v>
      </c>
      <c r="BR850" s="88">
        <f t="shared" si="1"/>
        <v>4167125864.5199995</v>
      </c>
      <c r="BS850" s="88">
        <f t="shared" si="1"/>
        <v>128731252.49999999</v>
      </c>
      <c r="BT850" s="88">
        <f t="shared" si="1"/>
        <v>87978875.24000001</v>
      </c>
      <c r="BU850" s="88">
        <f t="shared" si="1"/>
        <v>866642650.35999978</v>
      </c>
      <c r="BV850" s="88">
        <f t="shared" si="1"/>
        <v>89406802.689999968</v>
      </c>
      <c r="BW850" s="88">
        <f t="shared" si="1"/>
        <v>107903879.14000006</v>
      </c>
      <c r="BX850" s="88">
        <f t="shared" si="1"/>
        <v>421970599.31000006</v>
      </c>
      <c r="BY850" s="88">
        <f t="shared" si="1"/>
        <v>66449894.790000014</v>
      </c>
      <c r="BZ850" s="88">
        <f t="shared" si="1"/>
        <v>92369815.540000007</v>
      </c>
      <c r="CA850" s="88">
        <f t="shared" si="1"/>
        <v>115702840.79000002</v>
      </c>
      <c r="CB850" s="88">
        <f t="shared" si="1"/>
        <v>161341834.93999988</v>
      </c>
      <c r="CC850" s="88">
        <f t="shared" si="1"/>
        <v>367135128.40000004</v>
      </c>
      <c r="CD850" s="88">
        <f t="shared" si="1"/>
        <v>182410888.58000001</v>
      </c>
      <c r="CE850" s="88">
        <f t="shared" si="1"/>
        <v>306275794.91000009</v>
      </c>
      <c r="CF850" s="88">
        <f t="shared" si="1"/>
        <v>68156416.590000004</v>
      </c>
      <c r="CG850" s="88">
        <f t="shared" si="1"/>
        <v>62593934.239999965</v>
      </c>
      <c r="CH850" s="88">
        <f t="shared" si="1"/>
        <v>81733932.819999993</v>
      </c>
      <c r="CI850" s="88">
        <f t="shared" si="1"/>
        <v>50899039.940000013</v>
      </c>
      <c r="CJ850" s="88">
        <f t="shared" si="1"/>
        <v>360697807.50999993</v>
      </c>
      <c r="CK850" s="88">
        <f t="shared" si="1"/>
        <v>91789776.749999985</v>
      </c>
      <c r="CL850" s="88">
        <f t="shared" si="1"/>
        <v>92578017.260000005</v>
      </c>
    </row>
    <row r="851" spans="1:90" ht="13.2" customHeight="1" x14ac:dyDescent="0.25">
      <c r="A851" s="199"/>
      <c r="B851" s="200"/>
    </row>
    <row r="852" spans="1:90" ht="13.2" customHeight="1" x14ac:dyDescent="0.25">
      <c r="A852" s="199">
        <v>2</v>
      </c>
      <c r="B852" s="200" t="s">
        <v>1199</v>
      </c>
      <c r="C852" s="88">
        <f>SUM(C266:C391)</f>
        <v>257184764.94999999</v>
      </c>
      <c r="D852" s="88">
        <f t="shared" ref="D852:BO852" si="2">SUM(D266:D391)</f>
        <v>14233484.779999999</v>
      </c>
      <c r="E852" s="88">
        <f t="shared" si="2"/>
        <v>14958088.75</v>
      </c>
      <c r="F852" s="88">
        <f t="shared" si="2"/>
        <v>14674225.74</v>
      </c>
      <c r="G852" s="88">
        <f t="shared" si="2"/>
        <v>13041259.370000003</v>
      </c>
      <c r="H852" s="88">
        <f t="shared" si="2"/>
        <v>24787487.25</v>
      </c>
      <c r="I852" s="88">
        <f t="shared" si="2"/>
        <v>13618445.859999998</v>
      </c>
      <c r="J852" s="88">
        <f t="shared" si="2"/>
        <v>38454175.459999993</v>
      </c>
      <c r="K852" s="88">
        <f t="shared" si="2"/>
        <v>21901089.679999996</v>
      </c>
      <c r="L852" s="88">
        <f t="shared" si="2"/>
        <v>19317404.509999998</v>
      </c>
      <c r="M852" s="88">
        <f t="shared" si="2"/>
        <v>101086673.02000001</v>
      </c>
      <c r="N852" s="88">
        <f t="shared" si="2"/>
        <v>11559252.74</v>
      </c>
      <c r="O852" s="88">
        <f t="shared" si="2"/>
        <v>159299724.06999996</v>
      </c>
      <c r="P852" s="88">
        <f t="shared" si="2"/>
        <v>20294547.479999997</v>
      </c>
      <c r="Q852" s="88">
        <f t="shared" si="2"/>
        <v>20337849.369999997</v>
      </c>
      <c r="R852" s="88">
        <f t="shared" si="2"/>
        <v>66735263.080000013</v>
      </c>
      <c r="S852" s="88">
        <f t="shared" si="2"/>
        <v>13613957.899999997</v>
      </c>
      <c r="T852" s="88">
        <f t="shared" si="2"/>
        <v>15583016.830000002</v>
      </c>
      <c r="U852" s="88">
        <f t="shared" si="2"/>
        <v>22776616.57</v>
      </c>
      <c r="V852" s="88">
        <f t="shared" si="2"/>
        <v>11708061.76</v>
      </c>
      <c r="W852" s="88">
        <f t="shared" si="2"/>
        <v>411281084.87000006</v>
      </c>
      <c r="X852" s="88">
        <f t="shared" si="2"/>
        <v>16544042.149999999</v>
      </c>
      <c r="Y852" s="88">
        <f t="shared" si="2"/>
        <v>24992938.860000007</v>
      </c>
      <c r="Z852" s="88">
        <f t="shared" si="2"/>
        <v>27927718.840000004</v>
      </c>
      <c r="AA852" s="88">
        <f t="shared" si="2"/>
        <v>9547615.7200000007</v>
      </c>
      <c r="AB852" s="88">
        <f t="shared" si="2"/>
        <v>9851775.9499999993</v>
      </c>
      <c r="AC852" s="88">
        <f t="shared" si="2"/>
        <v>11732948.869999999</v>
      </c>
      <c r="AD852" s="88">
        <f t="shared" si="2"/>
        <v>120443631.33</v>
      </c>
      <c r="AE852" s="88">
        <f t="shared" si="2"/>
        <v>20556967.460000001</v>
      </c>
      <c r="AF852" s="88">
        <f t="shared" si="2"/>
        <v>20295665.280000001</v>
      </c>
      <c r="AG852" s="88">
        <f t="shared" si="2"/>
        <v>28917594.239999998</v>
      </c>
      <c r="AH852" s="88">
        <f t="shared" si="2"/>
        <v>83661508.139999986</v>
      </c>
      <c r="AI852" s="88">
        <f t="shared" si="2"/>
        <v>22279914.869999997</v>
      </c>
      <c r="AJ852" s="88">
        <f t="shared" si="2"/>
        <v>17342714.739999998</v>
      </c>
      <c r="AK852" s="88">
        <f t="shared" si="2"/>
        <v>544744479.10000002</v>
      </c>
      <c r="AL852" s="88">
        <f t="shared" si="2"/>
        <v>9917035.1600000001</v>
      </c>
      <c r="AM852" s="88">
        <f t="shared" si="2"/>
        <v>13536338.199999997</v>
      </c>
      <c r="AN852" s="88">
        <f t="shared" si="2"/>
        <v>41201741.160000019</v>
      </c>
      <c r="AO852" s="88">
        <f t="shared" si="2"/>
        <v>25816804.239999998</v>
      </c>
      <c r="AP852" s="88">
        <f t="shared" si="2"/>
        <v>10139107.449999999</v>
      </c>
      <c r="AQ852" s="88">
        <f t="shared" si="2"/>
        <v>4491211.3599999994</v>
      </c>
      <c r="AR852" s="88">
        <f t="shared" si="2"/>
        <v>86578501.820000008</v>
      </c>
      <c r="AS852" s="88">
        <f t="shared" si="2"/>
        <v>12373547.549999997</v>
      </c>
      <c r="AT852" s="88">
        <f t="shared" si="2"/>
        <v>22489758.209999997</v>
      </c>
      <c r="AU852" s="88">
        <f t="shared" si="2"/>
        <v>34393674.519999996</v>
      </c>
      <c r="AV852" s="88">
        <f t="shared" si="2"/>
        <v>8982239.1000000015</v>
      </c>
      <c r="AW852" s="88">
        <f t="shared" si="2"/>
        <v>8553749.6300000008</v>
      </c>
      <c r="AX852" s="88">
        <f t="shared" si="2"/>
        <v>9772405.4199999962</v>
      </c>
      <c r="AY852" s="88">
        <f t="shared" si="2"/>
        <v>15081467.75</v>
      </c>
      <c r="AZ852" s="88">
        <f t="shared" si="2"/>
        <v>3123918.5000000005</v>
      </c>
      <c r="BA852" s="88">
        <f t="shared" si="2"/>
        <v>48475485.950000003</v>
      </c>
      <c r="BB852" s="88">
        <f t="shared" si="2"/>
        <v>68337093.710000008</v>
      </c>
      <c r="BC852" s="88">
        <f t="shared" si="2"/>
        <v>142007113.56999999</v>
      </c>
      <c r="BD852" s="88">
        <f t="shared" si="2"/>
        <v>90808816.339999974</v>
      </c>
      <c r="BE852" s="88">
        <f t="shared" si="2"/>
        <v>20327265.91</v>
      </c>
      <c r="BF852" s="88">
        <f t="shared" si="2"/>
        <v>148000662.19</v>
      </c>
      <c r="BG852" s="88">
        <f t="shared" si="2"/>
        <v>246656543.17000005</v>
      </c>
      <c r="BH852" s="88">
        <f t="shared" si="2"/>
        <v>14463428.609999999</v>
      </c>
      <c r="BI852" s="88">
        <f t="shared" si="2"/>
        <v>21666169.910000004</v>
      </c>
      <c r="BJ852" s="88">
        <f t="shared" si="2"/>
        <v>39189105.929999992</v>
      </c>
      <c r="BK852" s="88">
        <f t="shared" si="2"/>
        <v>15539726.400000002</v>
      </c>
      <c r="BL852" s="88">
        <f t="shared" si="2"/>
        <v>126009460.34999999</v>
      </c>
      <c r="BM852" s="88">
        <f t="shared" si="2"/>
        <v>35395314.230000004</v>
      </c>
      <c r="BN852" s="88">
        <f t="shared" si="2"/>
        <v>25770312.439999998</v>
      </c>
      <c r="BO852" s="88">
        <f t="shared" si="2"/>
        <v>58707810.539999992</v>
      </c>
      <c r="BP852" s="88">
        <f t="shared" ref="BP852:CL852" si="3">SUM(BP266:BP391)</f>
        <v>30313345.249999996</v>
      </c>
      <c r="BQ852" s="88">
        <f t="shared" si="3"/>
        <v>27922852.690000001</v>
      </c>
      <c r="BR852" s="88">
        <f t="shared" si="3"/>
        <v>764831123.45000005</v>
      </c>
      <c r="BS852" s="88">
        <f t="shared" si="3"/>
        <v>60555059.519999996</v>
      </c>
      <c r="BT852" s="88">
        <f t="shared" si="3"/>
        <v>52873350.770000003</v>
      </c>
      <c r="BU852" s="88">
        <f t="shared" si="3"/>
        <v>183625559.29999995</v>
      </c>
      <c r="BV852" s="88">
        <f t="shared" si="3"/>
        <v>9138704.5999999996</v>
      </c>
      <c r="BW852" s="88">
        <f t="shared" si="3"/>
        <v>38092316.039999999</v>
      </c>
      <c r="BX852" s="88">
        <f t="shared" si="3"/>
        <v>114861028.25999998</v>
      </c>
      <c r="BY852" s="88">
        <f t="shared" si="3"/>
        <v>30484651.809999995</v>
      </c>
      <c r="BZ852" s="88">
        <f t="shared" si="3"/>
        <v>26482361.349999998</v>
      </c>
      <c r="CA852" s="88">
        <f t="shared" si="3"/>
        <v>29448233.560000002</v>
      </c>
      <c r="CB852" s="88">
        <f t="shared" si="3"/>
        <v>58967702.869999997</v>
      </c>
      <c r="CC852" s="88">
        <f t="shared" si="3"/>
        <v>109223905.33999999</v>
      </c>
      <c r="CD852" s="88">
        <f t="shared" si="3"/>
        <v>46895057.759999998</v>
      </c>
      <c r="CE852" s="88">
        <f t="shared" si="3"/>
        <v>62408439.450000003</v>
      </c>
      <c r="CF852" s="88">
        <f t="shared" si="3"/>
        <v>25897964.510000002</v>
      </c>
      <c r="CG852" s="88">
        <f t="shared" si="3"/>
        <v>30482068.730000004</v>
      </c>
      <c r="CH852" s="88">
        <f t="shared" si="3"/>
        <v>25434484.140000001</v>
      </c>
      <c r="CI852" s="88">
        <f t="shared" si="3"/>
        <v>22639050.300000001</v>
      </c>
      <c r="CJ852" s="88">
        <f t="shared" si="3"/>
        <v>77765639.779999986</v>
      </c>
      <c r="CK852" s="88">
        <f t="shared" si="3"/>
        <v>23738595.899999999</v>
      </c>
      <c r="CL852" s="88">
        <f t="shared" si="3"/>
        <v>14069795.189999999</v>
      </c>
    </row>
    <row r="853" spans="1:90" ht="13.2" customHeight="1" x14ac:dyDescent="0.25">
      <c r="A853" s="199">
        <v>3</v>
      </c>
      <c r="B853" s="200" t="s">
        <v>1200</v>
      </c>
      <c r="C853" s="88">
        <f>SUM(C392:C399)</f>
        <v>1125982432.45</v>
      </c>
      <c r="D853" s="88">
        <f t="shared" ref="D853:BO853" si="4">SUM(D392:D399)</f>
        <v>112205270.20999999</v>
      </c>
      <c r="E853" s="88">
        <f t="shared" si="4"/>
        <v>93201441.430000007</v>
      </c>
      <c r="F853" s="88">
        <f t="shared" si="4"/>
        <v>68572842.979999989</v>
      </c>
      <c r="G853" s="88">
        <f t="shared" si="4"/>
        <v>65452191.890000001</v>
      </c>
      <c r="H853" s="88">
        <f t="shared" si="4"/>
        <v>57570897</v>
      </c>
      <c r="I853" s="88">
        <f t="shared" si="4"/>
        <v>89975093.550000012</v>
      </c>
      <c r="J853" s="88">
        <f t="shared" si="4"/>
        <v>142920533.12</v>
      </c>
      <c r="K853" s="88">
        <f t="shared" si="4"/>
        <v>90108642.320000008</v>
      </c>
      <c r="L853" s="88">
        <f t="shared" si="4"/>
        <v>171827952.84</v>
      </c>
      <c r="M853" s="88">
        <f t="shared" si="4"/>
        <v>196429964.26999998</v>
      </c>
      <c r="N853" s="88">
        <f t="shared" si="4"/>
        <v>60885429.579999998</v>
      </c>
      <c r="O853" s="88">
        <f t="shared" si="4"/>
        <v>616900833.40999997</v>
      </c>
      <c r="P853" s="88">
        <f t="shared" si="4"/>
        <v>92969332.770000011</v>
      </c>
      <c r="Q853" s="88">
        <f t="shared" si="4"/>
        <v>70907243.449999988</v>
      </c>
      <c r="R853" s="88">
        <f t="shared" si="4"/>
        <v>209936712.34</v>
      </c>
      <c r="S853" s="88">
        <f t="shared" si="4"/>
        <v>103820107.34</v>
      </c>
      <c r="T853" s="88">
        <f t="shared" si="4"/>
        <v>82633443.329999983</v>
      </c>
      <c r="U853" s="88">
        <f t="shared" si="4"/>
        <v>72442394.709999993</v>
      </c>
      <c r="V853" s="88">
        <f t="shared" si="4"/>
        <v>31856880.239999998</v>
      </c>
      <c r="W853" s="88">
        <f t="shared" si="4"/>
        <v>776653172.30999994</v>
      </c>
      <c r="X853" s="88">
        <f t="shared" si="4"/>
        <v>89864932.479999989</v>
      </c>
      <c r="Y853" s="88">
        <f t="shared" si="4"/>
        <v>157175999.57999998</v>
      </c>
      <c r="Z853" s="88">
        <f t="shared" si="4"/>
        <v>73121319.799999997</v>
      </c>
      <c r="AA853" s="88">
        <f t="shared" si="4"/>
        <v>30706630.660000004</v>
      </c>
      <c r="AB853" s="88">
        <f t="shared" si="4"/>
        <v>46826416.159999996</v>
      </c>
      <c r="AC853" s="88">
        <f t="shared" si="4"/>
        <v>49233878.329999998</v>
      </c>
      <c r="AD853" s="88">
        <f t="shared" si="4"/>
        <v>182170253.50999999</v>
      </c>
      <c r="AE853" s="88">
        <f t="shared" si="4"/>
        <v>47970828.540000007</v>
      </c>
      <c r="AF853" s="88">
        <f t="shared" si="4"/>
        <v>50311347.570000008</v>
      </c>
      <c r="AG853" s="88">
        <f t="shared" si="4"/>
        <v>65836544.160000011</v>
      </c>
      <c r="AH853" s="88">
        <f t="shared" si="4"/>
        <v>59596813.100000009</v>
      </c>
      <c r="AI853" s="88">
        <f t="shared" si="4"/>
        <v>97589276.949999988</v>
      </c>
      <c r="AJ853" s="88">
        <f t="shared" si="4"/>
        <v>66423714.400000006</v>
      </c>
      <c r="AK853" s="88">
        <f t="shared" si="4"/>
        <v>1522837569.8899999</v>
      </c>
      <c r="AL853" s="88">
        <f t="shared" si="4"/>
        <v>95962251.679999992</v>
      </c>
      <c r="AM853" s="88">
        <f t="shared" si="4"/>
        <v>63734667.039999992</v>
      </c>
      <c r="AN853" s="88">
        <f t="shared" si="4"/>
        <v>99861868.129999995</v>
      </c>
      <c r="AO853" s="88">
        <f t="shared" si="4"/>
        <v>124635899.38000001</v>
      </c>
      <c r="AP853" s="88">
        <f t="shared" si="4"/>
        <v>93517860.800000012</v>
      </c>
      <c r="AQ853" s="88">
        <f t="shared" si="4"/>
        <v>33942102.43</v>
      </c>
      <c r="AR853" s="88">
        <f t="shared" si="4"/>
        <v>385563218.17999995</v>
      </c>
      <c r="AS853" s="88">
        <f t="shared" si="4"/>
        <v>86961598.340000004</v>
      </c>
      <c r="AT853" s="88">
        <f t="shared" si="4"/>
        <v>119002483.87000002</v>
      </c>
      <c r="AU853" s="88">
        <f t="shared" si="4"/>
        <v>128245274.78999999</v>
      </c>
      <c r="AV853" s="88">
        <f t="shared" si="4"/>
        <v>83353786.879999995</v>
      </c>
      <c r="AW853" s="88">
        <f t="shared" si="4"/>
        <v>51515958.93</v>
      </c>
      <c r="AX853" s="88">
        <f t="shared" si="4"/>
        <v>108470228.41</v>
      </c>
      <c r="AY853" s="88">
        <f t="shared" si="4"/>
        <v>57321775.659999996</v>
      </c>
      <c r="AZ853" s="88">
        <f t="shared" si="4"/>
        <v>105153006.10000002</v>
      </c>
      <c r="BA853" s="88">
        <f t="shared" si="4"/>
        <v>717501744.07000005</v>
      </c>
      <c r="BB853" s="88">
        <f t="shared" si="4"/>
        <v>101116726.24000001</v>
      </c>
      <c r="BC853" s="88">
        <f t="shared" si="4"/>
        <v>1319682177.77</v>
      </c>
      <c r="BD853" s="88">
        <f t="shared" si="4"/>
        <v>210468114.51000002</v>
      </c>
      <c r="BE853" s="88">
        <f t="shared" si="4"/>
        <v>28930792.600000001</v>
      </c>
      <c r="BF853" s="88">
        <f t="shared" si="4"/>
        <v>56922045.899999999</v>
      </c>
      <c r="BG853" s="88">
        <f t="shared" si="4"/>
        <v>595499746.14999998</v>
      </c>
      <c r="BH853" s="88">
        <f t="shared" si="4"/>
        <v>60125127.920000002</v>
      </c>
      <c r="BI853" s="88">
        <f t="shared" si="4"/>
        <v>61490696.07</v>
      </c>
      <c r="BJ853" s="88">
        <f t="shared" si="4"/>
        <v>79024251.060000002</v>
      </c>
      <c r="BK853" s="88">
        <f t="shared" si="4"/>
        <v>79593424</v>
      </c>
      <c r="BL853" s="88">
        <f t="shared" si="4"/>
        <v>588663021.21000004</v>
      </c>
      <c r="BM853" s="88">
        <f t="shared" si="4"/>
        <v>132995911.50999999</v>
      </c>
      <c r="BN853" s="88">
        <f t="shared" si="4"/>
        <v>115236097.78</v>
      </c>
      <c r="BO853" s="88">
        <f t="shared" si="4"/>
        <v>123285005.63999999</v>
      </c>
      <c r="BP853" s="88">
        <f t="shared" ref="BP853:CL853" si="5">SUM(BP392:BP399)</f>
        <v>110910645.41</v>
      </c>
      <c r="BQ853" s="88">
        <f t="shared" si="5"/>
        <v>109601099.42</v>
      </c>
      <c r="BR853" s="88">
        <f t="shared" si="5"/>
        <v>3295479073.8499999</v>
      </c>
      <c r="BS853" s="88">
        <f t="shared" si="5"/>
        <v>73018257.609999985</v>
      </c>
      <c r="BT853" s="88">
        <f t="shared" si="5"/>
        <v>41417957.939999998</v>
      </c>
      <c r="BU853" s="88">
        <f t="shared" si="5"/>
        <v>685108053.24000001</v>
      </c>
      <c r="BV853" s="88">
        <f t="shared" si="5"/>
        <v>79577270.830000013</v>
      </c>
      <c r="BW853" s="88">
        <f t="shared" si="5"/>
        <v>54935128.969999999</v>
      </c>
      <c r="BX853" s="88">
        <f t="shared" si="5"/>
        <v>311225571.98000008</v>
      </c>
      <c r="BY853" s="88">
        <f t="shared" si="5"/>
        <v>37218787.199999996</v>
      </c>
      <c r="BZ853" s="88">
        <f t="shared" si="5"/>
        <v>46799764</v>
      </c>
      <c r="CA853" s="88">
        <f t="shared" si="5"/>
        <v>70742692.640000001</v>
      </c>
      <c r="CB853" s="88">
        <f t="shared" si="5"/>
        <v>104775671.86</v>
      </c>
      <c r="CC853" s="88">
        <f t="shared" si="5"/>
        <v>275219074.61000001</v>
      </c>
      <c r="CD853" s="88">
        <f t="shared" si="5"/>
        <v>134933658.71999997</v>
      </c>
      <c r="CE853" s="88">
        <f t="shared" si="5"/>
        <v>226806938.47</v>
      </c>
      <c r="CF853" s="88">
        <f t="shared" si="5"/>
        <v>37642423.719999999</v>
      </c>
      <c r="CG853" s="88">
        <f t="shared" si="5"/>
        <v>35647247.950000003</v>
      </c>
      <c r="CH853" s="88">
        <f t="shared" si="5"/>
        <v>48070536.329999998</v>
      </c>
      <c r="CI853" s="88">
        <f t="shared" si="5"/>
        <v>26317165.540000003</v>
      </c>
      <c r="CJ853" s="88">
        <f t="shared" si="5"/>
        <v>262686052.75999999</v>
      </c>
      <c r="CK853" s="88">
        <f t="shared" si="5"/>
        <v>60140696.280000001</v>
      </c>
      <c r="CL853" s="88">
        <f t="shared" si="5"/>
        <v>71385916.039999992</v>
      </c>
    </row>
    <row r="854" spans="1:90" ht="13.2" customHeight="1" x14ac:dyDescent="0.25">
      <c r="A854" s="199"/>
      <c r="B854" s="200" t="s">
        <v>1202</v>
      </c>
      <c r="C854" s="88">
        <f>C859</f>
        <v>5849929.5199999809</v>
      </c>
      <c r="D854" s="88">
        <f t="shared" ref="D854:BO854" si="6">D859</f>
        <v>7510313.8299999945</v>
      </c>
      <c r="E854" s="88">
        <f t="shared" si="6"/>
        <v>13296279.930000003</v>
      </c>
      <c r="F854" s="88">
        <f t="shared" si="6"/>
        <v>6232882.1999999955</v>
      </c>
      <c r="G854" s="88">
        <f t="shared" si="6"/>
        <v>6675139.6699999981</v>
      </c>
      <c r="H854" s="88">
        <f t="shared" si="6"/>
        <v>5965564.9300000146</v>
      </c>
      <c r="I854" s="88">
        <f t="shared" si="6"/>
        <v>20059652.399999991</v>
      </c>
      <c r="J854" s="88">
        <f t="shared" si="6"/>
        <v>22625215.490000017</v>
      </c>
      <c r="K854" s="88">
        <f t="shared" si="6"/>
        <v>11395797.349999994</v>
      </c>
      <c r="L854" s="88">
        <f t="shared" si="6"/>
        <v>8434910.9900000282</v>
      </c>
      <c r="M854" s="88">
        <f t="shared" si="6"/>
        <v>8652027.8900000304</v>
      </c>
      <c r="N854" s="88">
        <f t="shared" si="6"/>
        <v>5247532.5199999921</v>
      </c>
      <c r="O854" s="88">
        <f t="shared" si="6"/>
        <v>9646922.2999998927</v>
      </c>
      <c r="P854" s="88">
        <f t="shared" si="6"/>
        <v>-1246530.5199999884</v>
      </c>
      <c r="Q854" s="88">
        <f t="shared" si="6"/>
        <v>19452087.229999989</v>
      </c>
      <c r="R854" s="88">
        <f t="shared" si="6"/>
        <v>12847915.530000046</v>
      </c>
      <c r="S854" s="88">
        <f t="shared" si="6"/>
        <v>1789289.4900000021</v>
      </c>
      <c r="T854" s="88">
        <f t="shared" si="6"/>
        <v>8850551.2999999896</v>
      </c>
      <c r="U854" s="88">
        <f t="shared" si="6"/>
        <v>1417072.830000028</v>
      </c>
      <c r="V854" s="88">
        <f t="shared" si="6"/>
        <v>1191879.450000003</v>
      </c>
      <c r="W854" s="88">
        <f t="shared" si="6"/>
        <v>6797125.680000186</v>
      </c>
      <c r="X854" s="88">
        <f t="shared" si="6"/>
        <v>5299050.8200000077</v>
      </c>
      <c r="Y854" s="88">
        <f t="shared" si="6"/>
        <v>-13441436.839999996</v>
      </c>
      <c r="Z854" s="88">
        <f t="shared" si="6"/>
        <v>6151757.1800000146</v>
      </c>
      <c r="AA854" s="88">
        <f t="shared" si="6"/>
        <v>6812043.3699999992</v>
      </c>
      <c r="AB854" s="88">
        <f t="shared" si="6"/>
        <v>5295438.320000004</v>
      </c>
      <c r="AC854" s="88">
        <f t="shared" si="6"/>
        <v>4995989.30999998</v>
      </c>
      <c r="AD854" s="88">
        <f t="shared" si="6"/>
        <v>25403920.269999996</v>
      </c>
      <c r="AE854" s="88">
        <f t="shared" si="6"/>
        <v>7978613.5299999975</v>
      </c>
      <c r="AF854" s="88">
        <f t="shared" si="6"/>
        <v>9917412.5999999903</v>
      </c>
      <c r="AG854" s="88">
        <f t="shared" si="6"/>
        <v>12550628.100000016</v>
      </c>
      <c r="AH854" s="88">
        <f t="shared" si="6"/>
        <v>9429464.340000011</v>
      </c>
      <c r="AI854" s="88">
        <f t="shared" si="6"/>
        <v>6172164.2899999954</v>
      </c>
      <c r="AJ854" s="88">
        <f t="shared" si="6"/>
        <v>6299603.3599999957</v>
      </c>
      <c r="AK854" s="88">
        <f t="shared" si="6"/>
        <v>94546469.100000024</v>
      </c>
      <c r="AL854" s="88">
        <f t="shared" si="6"/>
        <v>9545607.4600000009</v>
      </c>
      <c r="AM854" s="88">
        <f t="shared" si="6"/>
        <v>5341603.549999997</v>
      </c>
      <c r="AN854" s="88">
        <f t="shared" si="6"/>
        <v>10957666.019999996</v>
      </c>
      <c r="AO854" s="88">
        <f t="shared" si="6"/>
        <v>2662405.0300000012</v>
      </c>
      <c r="AP854" s="88">
        <f t="shared" si="6"/>
        <v>9585188.9199999981</v>
      </c>
      <c r="AQ854" s="88">
        <f t="shared" si="6"/>
        <v>7201817.5300000068</v>
      </c>
      <c r="AR854" s="88">
        <f t="shared" si="6"/>
        <v>59599781.50000003</v>
      </c>
      <c r="AS854" s="88">
        <f t="shared" si="6"/>
        <v>11254661.400000013</v>
      </c>
      <c r="AT854" s="88">
        <f t="shared" si="6"/>
        <v>3067766.0399999991</v>
      </c>
      <c r="AU854" s="88">
        <f t="shared" si="6"/>
        <v>1746839.7199999839</v>
      </c>
      <c r="AV854" s="88">
        <f t="shared" si="6"/>
        <v>4307604.2499999888</v>
      </c>
      <c r="AW854" s="88">
        <f t="shared" si="6"/>
        <v>610449.24999999627</v>
      </c>
      <c r="AX854" s="88">
        <f t="shared" si="6"/>
        <v>10366496.100000001</v>
      </c>
      <c r="AY854" s="88">
        <f t="shared" si="6"/>
        <v>10825910.500000004</v>
      </c>
      <c r="AZ854" s="88">
        <f t="shared" si="6"/>
        <v>6638898.109999992</v>
      </c>
      <c r="BA854" s="88">
        <f t="shared" si="6"/>
        <v>21523342.75</v>
      </c>
      <c r="BB854" s="88">
        <f t="shared" si="6"/>
        <v>11707465.649999999</v>
      </c>
      <c r="BC854" s="88">
        <f t="shared" si="6"/>
        <v>93787884.590000093</v>
      </c>
      <c r="BD854" s="88">
        <f t="shared" si="6"/>
        <v>-4869885.0099999607</v>
      </c>
      <c r="BE854" s="88">
        <f t="shared" si="6"/>
        <v>210730.29999998957</v>
      </c>
      <c r="BF854" s="88">
        <f t="shared" si="6"/>
        <v>18283228.529999979</v>
      </c>
      <c r="BG854" s="88">
        <f t="shared" si="6"/>
        <v>107392652.26000005</v>
      </c>
      <c r="BH854" s="88">
        <f t="shared" si="6"/>
        <v>1179909.1000000015</v>
      </c>
      <c r="BI854" s="88">
        <f t="shared" si="6"/>
        <v>-1032574.360000005</v>
      </c>
      <c r="BJ854" s="88">
        <f t="shared" si="6"/>
        <v>5009913.479999993</v>
      </c>
      <c r="BK854" s="88">
        <f t="shared" si="6"/>
        <v>2907111.7299999893</v>
      </c>
      <c r="BL854" s="88">
        <f t="shared" si="6"/>
        <v>57172626.300000042</v>
      </c>
      <c r="BM854" s="88">
        <f t="shared" si="6"/>
        <v>-16119939.899999984</v>
      </c>
      <c r="BN854" s="88">
        <f t="shared" si="6"/>
        <v>11759205.440000005</v>
      </c>
      <c r="BO854" s="88">
        <f t="shared" si="6"/>
        <v>26125720.200000018</v>
      </c>
      <c r="BP854" s="88">
        <f t="shared" ref="BP854:CL854" si="7">BP859</f>
        <v>20676863.509999998</v>
      </c>
      <c r="BQ854" s="88">
        <f t="shared" si="7"/>
        <v>7979313.120000001</v>
      </c>
      <c r="BR854" s="88">
        <f t="shared" si="7"/>
        <v>106815667.21999967</v>
      </c>
      <c r="BS854" s="88">
        <f t="shared" si="7"/>
        <v>-4842064.6300000027</v>
      </c>
      <c r="BT854" s="88">
        <f t="shared" si="7"/>
        <v>-6312433.4699999988</v>
      </c>
      <c r="BU854" s="88">
        <f t="shared" si="7"/>
        <v>-2090962.1800000966</v>
      </c>
      <c r="BV854" s="88">
        <f t="shared" si="7"/>
        <v>690827.2600000035</v>
      </c>
      <c r="BW854" s="88">
        <f t="shared" si="7"/>
        <v>14876434.130000003</v>
      </c>
      <c r="BX854" s="88">
        <f t="shared" si="7"/>
        <v>-4116000.9300000072</v>
      </c>
      <c r="BY854" s="88">
        <f t="shared" si="7"/>
        <v>-1253544.2199999951</v>
      </c>
      <c r="BZ854" s="88">
        <f t="shared" si="7"/>
        <v>19087690.189999979</v>
      </c>
      <c r="CA854" s="88">
        <f t="shared" si="7"/>
        <v>15511914.59</v>
      </c>
      <c r="CB854" s="88">
        <f t="shared" si="7"/>
        <v>-2401539.7899999991</v>
      </c>
      <c r="CC854" s="88">
        <f t="shared" si="7"/>
        <v>-17307851.550000027</v>
      </c>
      <c r="CD854" s="88">
        <f t="shared" si="7"/>
        <v>582172.10000000149</v>
      </c>
      <c r="CE854" s="88">
        <f t="shared" si="7"/>
        <v>17060416.98999998</v>
      </c>
      <c r="CF854" s="88">
        <f t="shared" si="7"/>
        <v>4616028.3600000031</v>
      </c>
      <c r="CG854" s="88">
        <f t="shared" si="7"/>
        <v>-3535382.4399999976</v>
      </c>
      <c r="CH854" s="88">
        <f t="shared" si="7"/>
        <v>8228912.3499999978</v>
      </c>
      <c r="CI854" s="88">
        <f t="shared" si="7"/>
        <v>1942824.1000000015</v>
      </c>
      <c r="CJ854" s="88">
        <f t="shared" si="7"/>
        <v>20246114.969999999</v>
      </c>
      <c r="CK854" s="88">
        <f t="shared" si="7"/>
        <v>7910484.5700000077</v>
      </c>
      <c r="CL854" s="88">
        <f t="shared" si="7"/>
        <v>7122306.0300000012</v>
      </c>
    </row>
    <row r="855" spans="1:90" ht="13.2" customHeight="1" x14ac:dyDescent="0.25">
      <c r="A855" s="199"/>
      <c r="B855" s="200" t="s">
        <v>1268</v>
      </c>
      <c r="C855" s="88">
        <f>SUM(C852:C853)</f>
        <v>1383167197.4000001</v>
      </c>
      <c r="D855" s="88">
        <f t="shared" ref="D855:BO855" si="8">SUM(D852:D853)</f>
        <v>126438754.98999999</v>
      </c>
      <c r="E855" s="88">
        <f t="shared" si="8"/>
        <v>108159530.18000001</v>
      </c>
      <c r="F855" s="88">
        <f t="shared" si="8"/>
        <v>83247068.719999984</v>
      </c>
      <c r="G855" s="88">
        <f t="shared" si="8"/>
        <v>78493451.260000005</v>
      </c>
      <c r="H855" s="88">
        <f t="shared" si="8"/>
        <v>82358384.25</v>
      </c>
      <c r="I855" s="88">
        <f t="shared" si="8"/>
        <v>103593539.41000001</v>
      </c>
      <c r="J855" s="88">
        <f t="shared" si="8"/>
        <v>181374708.57999998</v>
      </c>
      <c r="K855" s="88">
        <f t="shared" si="8"/>
        <v>112009732</v>
      </c>
      <c r="L855" s="88">
        <f t="shared" si="8"/>
        <v>191145357.34999999</v>
      </c>
      <c r="M855" s="88">
        <f t="shared" si="8"/>
        <v>297516637.28999996</v>
      </c>
      <c r="N855" s="88">
        <f t="shared" si="8"/>
        <v>72444682.319999993</v>
      </c>
      <c r="O855" s="88">
        <f t="shared" si="8"/>
        <v>776200557.4799999</v>
      </c>
      <c r="P855" s="88">
        <f t="shared" si="8"/>
        <v>113263880.25</v>
      </c>
      <c r="Q855" s="88">
        <f t="shared" si="8"/>
        <v>91245092.819999993</v>
      </c>
      <c r="R855" s="88">
        <f t="shared" si="8"/>
        <v>276671975.42000002</v>
      </c>
      <c r="S855" s="88">
        <f t="shared" si="8"/>
        <v>117434065.23999999</v>
      </c>
      <c r="T855" s="88">
        <f t="shared" si="8"/>
        <v>98216460.159999982</v>
      </c>
      <c r="U855" s="88">
        <f t="shared" si="8"/>
        <v>95219011.280000001</v>
      </c>
      <c r="V855" s="88">
        <f t="shared" si="8"/>
        <v>43564942</v>
      </c>
      <c r="W855" s="88">
        <f t="shared" si="8"/>
        <v>1187934257.1800001</v>
      </c>
      <c r="X855" s="88">
        <f t="shared" si="8"/>
        <v>106408974.63</v>
      </c>
      <c r="Y855" s="88">
        <f t="shared" si="8"/>
        <v>182168938.44</v>
      </c>
      <c r="Z855" s="88">
        <f t="shared" si="8"/>
        <v>101049038.64</v>
      </c>
      <c r="AA855" s="88">
        <f t="shared" si="8"/>
        <v>40254246.380000003</v>
      </c>
      <c r="AB855" s="88">
        <f t="shared" si="8"/>
        <v>56678192.109999999</v>
      </c>
      <c r="AC855" s="88">
        <f t="shared" si="8"/>
        <v>60966827.199999996</v>
      </c>
      <c r="AD855" s="88">
        <f t="shared" si="8"/>
        <v>302613884.83999997</v>
      </c>
      <c r="AE855" s="88">
        <f t="shared" si="8"/>
        <v>68527796</v>
      </c>
      <c r="AF855" s="88">
        <f t="shared" si="8"/>
        <v>70607012.850000009</v>
      </c>
      <c r="AG855" s="88">
        <f t="shared" si="8"/>
        <v>94754138.400000006</v>
      </c>
      <c r="AH855" s="88">
        <f t="shared" si="8"/>
        <v>143258321.24000001</v>
      </c>
      <c r="AI855" s="88">
        <f t="shared" si="8"/>
        <v>119869191.81999999</v>
      </c>
      <c r="AJ855" s="88">
        <f t="shared" si="8"/>
        <v>83766429.140000001</v>
      </c>
      <c r="AK855" s="88">
        <f t="shared" si="8"/>
        <v>2067582048.9899998</v>
      </c>
      <c r="AL855" s="88">
        <f t="shared" si="8"/>
        <v>105879286.83999999</v>
      </c>
      <c r="AM855" s="88">
        <f t="shared" si="8"/>
        <v>77271005.239999995</v>
      </c>
      <c r="AN855" s="88">
        <f t="shared" si="8"/>
        <v>141063609.29000002</v>
      </c>
      <c r="AO855" s="88">
        <f t="shared" si="8"/>
        <v>150452703.62</v>
      </c>
      <c r="AP855" s="88">
        <f t="shared" si="8"/>
        <v>103656968.25000001</v>
      </c>
      <c r="AQ855" s="88">
        <f t="shared" si="8"/>
        <v>38433313.789999999</v>
      </c>
      <c r="AR855" s="88">
        <f t="shared" si="8"/>
        <v>472141719.99999994</v>
      </c>
      <c r="AS855" s="88">
        <f t="shared" si="8"/>
        <v>99335145.890000001</v>
      </c>
      <c r="AT855" s="88">
        <f t="shared" si="8"/>
        <v>141492242.08000001</v>
      </c>
      <c r="AU855" s="88">
        <f t="shared" si="8"/>
        <v>162638949.31</v>
      </c>
      <c r="AV855" s="88">
        <f t="shared" si="8"/>
        <v>92336025.979999989</v>
      </c>
      <c r="AW855" s="88">
        <f t="shared" si="8"/>
        <v>60069708.560000002</v>
      </c>
      <c r="AX855" s="88">
        <f t="shared" si="8"/>
        <v>118242633.83</v>
      </c>
      <c r="AY855" s="88">
        <f t="shared" si="8"/>
        <v>72403243.409999996</v>
      </c>
      <c r="AZ855" s="88">
        <f t="shared" si="8"/>
        <v>108276924.60000002</v>
      </c>
      <c r="BA855" s="88">
        <f t="shared" si="8"/>
        <v>765977230.0200001</v>
      </c>
      <c r="BB855" s="88">
        <f t="shared" si="8"/>
        <v>169453819.95000002</v>
      </c>
      <c r="BC855" s="88">
        <f t="shared" si="8"/>
        <v>1461689291.3399999</v>
      </c>
      <c r="BD855" s="88">
        <f t="shared" si="8"/>
        <v>301276930.85000002</v>
      </c>
      <c r="BE855" s="88">
        <f t="shared" si="8"/>
        <v>49258058.510000005</v>
      </c>
      <c r="BF855" s="88">
        <f t="shared" si="8"/>
        <v>204922708.09</v>
      </c>
      <c r="BG855" s="88">
        <f t="shared" si="8"/>
        <v>842156289.32000005</v>
      </c>
      <c r="BH855" s="88">
        <f t="shared" si="8"/>
        <v>74588556.530000001</v>
      </c>
      <c r="BI855" s="88">
        <f t="shared" si="8"/>
        <v>83156865.980000004</v>
      </c>
      <c r="BJ855" s="88">
        <f t="shared" si="8"/>
        <v>118213356.98999999</v>
      </c>
      <c r="BK855" s="88">
        <f t="shared" si="8"/>
        <v>95133150.400000006</v>
      </c>
      <c r="BL855" s="88">
        <f t="shared" si="8"/>
        <v>714672481.56000006</v>
      </c>
      <c r="BM855" s="88">
        <f t="shared" si="8"/>
        <v>168391225.74000001</v>
      </c>
      <c r="BN855" s="88">
        <f t="shared" si="8"/>
        <v>141006410.22</v>
      </c>
      <c r="BO855" s="88">
        <f t="shared" si="8"/>
        <v>181992816.17999998</v>
      </c>
      <c r="BP855" s="88">
        <f t="shared" ref="BP855:CL855" si="9">SUM(BP852:BP853)</f>
        <v>141223990.66</v>
      </c>
      <c r="BQ855" s="88">
        <f t="shared" si="9"/>
        <v>137523952.11000001</v>
      </c>
      <c r="BR855" s="88">
        <f t="shared" si="9"/>
        <v>4060310197.3000002</v>
      </c>
      <c r="BS855" s="88">
        <f t="shared" si="9"/>
        <v>133573317.12999998</v>
      </c>
      <c r="BT855" s="88">
        <f t="shared" si="9"/>
        <v>94291308.710000008</v>
      </c>
      <c r="BU855" s="88">
        <f t="shared" si="9"/>
        <v>868733612.53999996</v>
      </c>
      <c r="BV855" s="88">
        <f t="shared" si="9"/>
        <v>88715975.430000007</v>
      </c>
      <c r="BW855" s="88">
        <f t="shared" si="9"/>
        <v>93027445.00999999</v>
      </c>
      <c r="BX855" s="88">
        <f t="shared" si="9"/>
        <v>426086600.24000007</v>
      </c>
      <c r="BY855" s="88">
        <f t="shared" si="9"/>
        <v>67703439.00999999</v>
      </c>
      <c r="BZ855" s="88">
        <f t="shared" si="9"/>
        <v>73282125.349999994</v>
      </c>
      <c r="CA855" s="88">
        <f t="shared" si="9"/>
        <v>100190926.2</v>
      </c>
      <c r="CB855" s="88">
        <f t="shared" si="9"/>
        <v>163743374.72999999</v>
      </c>
      <c r="CC855" s="88">
        <f t="shared" si="9"/>
        <v>384442979.94999999</v>
      </c>
      <c r="CD855" s="88">
        <f t="shared" si="9"/>
        <v>181828716.47999996</v>
      </c>
      <c r="CE855" s="88">
        <f t="shared" si="9"/>
        <v>289215377.92000002</v>
      </c>
      <c r="CF855" s="88">
        <f t="shared" si="9"/>
        <v>63540388.230000004</v>
      </c>
      <c r="CG855" s="88">
        <f t="shared" si="9"/>
        <v>66129316.680000007</v>
      </c>
      <c r="CH855" s="88">
        <f t="shared" si="9"/>
        <v>73505020.469999999</v>
      </c>
      <c r="CI855" s="88">
        <f t="shared" si="9"/>
        <v>48956215.840000004</v>
      </c>
      <c r="CJ855" s="88">
        <f t="shared" si="9"/>
        <v>340451692.53999996</v>
      </c>
      <c r="CK855" s="88">
        <f t="shared" si="9"/>
        <v>83879292.180000007</v>
      </c>
      <c r="CL855" s="88">
        <f t="shared" si="9"/>
        <v>85455711.229999989</v>
      </c>
    </row>
    <row r="856" spans="1:90" ht="13.2" customHeight="1" x14ac:dyDescent="0.25">
      <c r="A856" s="199"/>
      <c r="B856" s="200"/>
    </row>
    <row r="857" spans="1:90" ht="13.2" customHeight="1" x14ac:dyDescent="0.25">
      <c r="A857" s="199">
        <v>4</v>
      </c>
      <c r="B857" s="200" t="s">
        <v>1196</v>
      </c>
      <c r="C857" s="88">
        <f>SUM(C400:C571)</f>
        <v>282107262.20000011</v>
      </c>
      <c r="D857" s="88">
        <f t="shared" ref="D857:BO857" si="10">SUM(D400:D571)</f>
        <v>38132322.059999995</v>
      </c>
      <c r="E857" s="88">
        <f t="shared" si="10"/>
        <v>42632315.270000003</v>
      </c>
      <c r="F857" s="88">
        <f t="shared" si="10"/>
        <v>33781530.439999998</v>
      </c>
      <c r="G857" s="88">
        <f t="shared" si="10"/>
        <v>27100849.129999999</v>
      </c>
      <c r="H857" s="88">
        <f t="shared" si="10"/>
        <v>46832550.220000006</v>
      </c>
      <c r="I857" s="88">
        <f t="shared" si="10"/>
        <v>59227472.520000003</v>
      </c>
      <c r="J857" s="88">
        <f t="shared" si="10"/>
        <v>85029343.520000026</v>
      </c>
      <c r="K857" s="88">
        <f t="shared" si="10"/>
        <v>43110016.019999996</v>
      </c>
      <c r="L857" s="88">
        <f t="shared" si="10"/>
        <v>41899397.910000019</v>
      </c>
      <c r="M857" s="88">
        <f t="shared" si="10"/>
        <v>100753687.95999999</v>
      </c>
      <c r="N857" s="88">
        <f t="shared" si="10"/>
        <v>16133323.449999996</v>
      </c>
      <c r="O857" s="88">
        <f t="shared" si="10"/>
        <v>193016180.30000001</v>
      </c>
      <c r="P857" s="88">
        <f t="shared" si="10"/>
        <v>54943849.500000022</v>
      </c>
      <c r="Q857" s="88">
        <f t="shared" si="10"/>
        <v>61882829.019999996</v>
      </c>
      <c r="R857" s="88">
        <f t="shared" si="10"/>
        <v>87237664.800000042</v>
      </c>
      <c r="S857" s="88">
        <f t="shared" si="10"/>
        <v>38660837.010000005</v>
      </c>
      <c r="T857" s="88">
        <f t="shared" si="10"/>
        <v>46999827.119999982</v>
      </c>
      <c r="U857" s="88">
        <f t="shared" si="10"/>
        <v>38611946.670000017</v>
      </c>
      <c r="V857" s="88">
        <f t="shared" si="10"/>
        <v>22734511.370000001</v>
      </c>
      <c r="W857" s="88">
        <f t="shared" si="10"/>
        <v>339070782.98000026</v>
      </c>
      <c r="X857" s="88">
        <f t="shared" si="10"/>
        <v>29941015.909999996</v>
      </c>
      <c r="Y857" s="88">
        <f t="shared" si="10"/>
        <v>36002846.229999997</v>
      </c>
      <c r="Z857" s="88">
        <f t="shared" si="10"/>
        <v>42233054.580000013</v>
      </c>
      <c r="AA857" s="88">
        <f t="shared" si="10"/>
        <v>23075084.57</v>
      </c>
      <c r="AB857" s="88">
        <f t="shared" si="10"/>
        <v>26575005.240000002</v>
      </c>
      <c r="AC857" s="88">
        <f t="shared" si="10"/>
        <v>28663371.11999999</v>
      </c>
      <c r="AD857" s="88">
        <f t="shared" si="10"/>
        <v>104520137.78999999</v>
      </c>
      <c r="AE857" s="88">
        <f t="shared" si="10"/>
        <v>32267213.559999999</v>
      </c>
      <c r="AF857" s="88">
        <f t="shared" si="10"/>
        <v>35748547.349999994</v>
      </c>
      <c r="AG857" s="88">
        <f t="shared" si="10"/>
        <v>55931320.340000011</v>
      </c>
      <c r="AH857" s="88">
        <f t="shared" si="10"/>
        <v>58830121.380000003</v>
      </c>
      <c r="AI857" s="88">
        <f t="shared" si="10"/>
        <v>33248558.07</v>
      </c>
      <c r="AJ857" s="88">
        <f t="shared" si="10"/>
        <v>25206383.409999993</v>
      </c>
      <c r="AK857" s="88">
        <f t="shared" si="10"/>
        <v>739387317.55000031</v>
      </c>
      <c r="AL857" s="88">
        <f t="shared" si="10"/>
        <v>37683956.019999996</v>
      </c>
      <c r="AM857" s="88">
        <f t="shared" si="10"/>
        <v>24802556.390000001</v>
      </c>
      <c r="AN857" s="88">
        <f t="shared" si="10"/>
        <v>70144071.659999982</v>
      </c>
      <c r="AO857" s="88">
        <f t="shared" si="10"/>
        <v>59553626.519999981</v>
      </c>
      <c r="AP857" s="88">
        <f t="shared" si="10"/>
        <v>39109082.260000005</v>
      </c>
      <c r="AQ857" s="88">
        <f t="shared" si="10"/>
        <v>20485317.420000006</v>
      </c>
      <c r="AR857" s="88">
        <f t="shared" si="10"/>
        <v>209065472.04000002</v>
      </c>
      <c r="AS857" s="88">
        <f t="shared" si="10"/>
        <v>40086366.860000007</v>
      </c>
      <c r="AT857" s="88">
        <f t="shared" si="10"/>
        <v>57604279.430000007</v>
      </c>
      <c r="AU857" s="88">
        <f t="shared" si="10"/>
        <v>51154944.509999983</v>
      </c>
      <c r="AV857" s="88">
        <f t="shared" si="10"/>
        <v>32312974.079999987</v>
      </c>
      <c r="AW857" s="88">
        <f t="shared" si="10"/>
        <v>19039765.189999998</v>
      </c>
      <c r="AX857" s="88">
        <f t="shared" si="10"/>
        <v>40078686.5</v>
      </c>
      <c r="AY857" s="88">
        <f t="shared" si="10"/>
        <v>37089351.219999999</v>
      </c>
      <c r="AZ857" s="88">
        <f t="shared" si="10"/>
        <v>29988407.779999983</v>
      </c>
      <c r="BA857" s="88">
        <f t="shared" si="10"/>
        <v>191436476.92000002</v>
      </c>
      <c r="BB857" s="88">
        <f t="shared" si="10"/>
        <v>33093498.379999995</v>
      </c>
      <c r="BC857" s="88">
        <f t="shared" si="10"/>
        <v>360821766.53000009</v>
      </c>
      <c r="BD857" s="88">
        <f t="shared" si="10"/>
        <v>72614294.030000016</v>
      </c>
      <c r="BE857" s="88">
        <f t="shared" si="10"/>
        <v>24700188.609999988</v>
      </c>
      <c r="BF857" s="88">
        <f t="shared" si="10"/>
        <v>45995454.969999991</v>
      </c>
      <c r="BG857" s="88">
        <f t="shared" si="10"/>
        <v>278212218.07000005</v>
      </c>
      <c r="BH857" s="88">
        <f t="shared" si="10"/>
        <v>19742471.43</v>
      </c>
      <c r="BI857" s="88">
        <f t="shared" si="10"/>
        <v>13487568.279999999</v>
      </c>
      <c r="BJ857" s="88">
        <f t="shared" si="10"/>
        <v>29647980.069999989</v>
      </c>
      <c r="BK857" s="88">
        <f t="shared" si="10"/>
        <v>22055784.430000003</v>
      </c>
      <c r="BL857" s="88">
        <f t="shared" si="10"/>
        <v>246216314.18999997</v>
      </c>
      <c r="BM857" s="88">
        <f t="shared" si="10"/>
        <v>35539629.110000007</v>
      </c>
      <c r="BN857" s="88">
        <f t="shared" si="10"/>
        <v>47317680.100000001</v>
      </c>
      <c r="BO857" s="88">
        <f t="shared" si="10"/>
        <v>80395737.940000013</v>
      </c>
      <c r="BP857" s="88">
        <f t="shared" ref="BP857:CL857" si="11">SUM(BP400:BP571)</f>
        <v>57375281.719999999</v>
      </c>
      <c r="BQ857" s="88">
        <f t="shared" si="11"/>
        <v>35604984.160000004</v>
      </c>
      <c r="BR857" s="88">
        <f t="shared" si="11"/>
        <v>1106097667.3399992</v>
      </c>
      <c r="BS857" s="88">
        <f t="shared" si="11"/>
        <v>37563287.060000002</v>
      </c>
      <c r="BT857" s="88">
        <f t="shared" si="11"/>
        <v>34212227.610000007</v>
      </c>
      <c r="BU857" s="88">
        <f t="shared" si="11"/>
        <v>160566113.42999998</v>
      </c>
      <c r="BV857" s="88">
        <f t="shared" si="11"/>
        <v>12576449.820000002</v>
      </c>
      <c r="BW857" s="88">
        <f t="shared" si="11"/>
        <v>44464097.200000003</v>
      </c>
      <c r="BX857" s="88">
        <f t="shared" si="11"/>
        <v>88165333.340000004</v>
      </c>
      <c r="BY857" s="88">
        <f t="shared" si="11"/>
        <v>23595975.320000004</v>
      </c>
      <c r="BZ857" s="88">
        <f t="shared" si="11"/>
        <v>40185352.939999983</v>
      </c>
      <c r="CA857" s="88">
        <f t="shared" si="11"/>
        <v>45547873.119999997</v>
      </c>
      <c r="CB857" s="88">
        <f t="shared" si="11"/>
        <v>39091204.579999998</v>
      </c>
      <c r="CC857" s="88">
        <f t="shared" si="11"/>
        <v>67994203.530000001</v>
      </c>
      <c r="CD857" s="88">
        <f t="shared" si="11"/>
        <v>38833554.299999997</v>
      </c>
      <c r="CE857" s="88">
        <f t="shared" si="11"/>
        <v>93526283.100000009</v>
      </c>
      <c r="CF857" s="88">
        <f t="shared" si="11"/>
        <v>26640289.770000003</v>
      </c>
      <c r="CG857" s="88">
        <f t="shared" si="11"/>
        <v>18070011.530000001</v>
      </c>
      <c r="CH857" s="88">
        <f t="shared" si="11"/>
        <v>27297928.809999987</v>
      </c>
      <c r="CI857" s="88">
        <f t="shared" si="11"/>
        <v>22763036.490000002</v>
      </c>
      <c r="CJ857" s="88">
        <f t="shared" si="11"/>
        <v>117417262.23999998</v>
      </c>
      <c r="CK857" s="88">
        <f t="shared" si="11"/>
        <v>25398968.600000009</v>
      </c>
      <c r="CL857" s="88">
        <f t="shared" si="11"/>
        <v>22262835.119999997</v>
      </c>
    </row>
    <row r="858" spans="1:90" ht="13.2" customHeight="1" x14ac:dyDescent="0.25">
      <c r="A858" s="199">
        <v>5</v>
      </c>
      <c r="B858" s="200" t="s">
        <v>1197</v>
      </c>
      <c r="C858" s="88">
        <f>SUM(C572:C846)</f>
        <v>276257332.68000013</v>
      </c>
      <c r="D858" s="88">
        <f t="shared" ref="D858:BO858" si="12">SUM(D572:D846)</f>
        <v>30622008.23</v>
      </c>
      <c r="E858" s="88">
        <f t="shared" si="12"/>
        <v>29336035.34</v>
      </c>
      <c r="F858" s="88">
        <f t="shared" si="12"/>
        <v>27548648.240000002</v>
      </c>
      <c r="G858" s="88">
        <f t="shared" si="12"/>
        <v>20425709.460000001</v>
      </c>
      <c r="H858" s="88">
        <f t="shared" si="12"/>
        <v>40866985.289999992</v>
      </c>
      <c r="I858" s="88">
        <f t="shared" si="12"/>
        <v>39167820.120000012</v>
      </c>
      <c r="J858" s="88">
        <f t="shared" si="12"/>
        <v>62404128.030000009</v>
      </c>
      <c r="K858" s="88">
        <f t="shared" si="12"/>
        <v>31714218.670000002</v>
      </c>
      <c r="L858" s="88">
        <f t="shared" si="12"/>
        <v>33464486.919999991</v>
      </c>
      <c r="M858" s="88">
        <f t="shared" si="12"/>
        <v>92101660.069999963</v>
      </c>
      <c r="N858" s="88">
        <f t="shared" si="12"/>
        <v>10885790.930000003</v>
      </c>
      <c r="O858" s="88">
        <f t="shared" si="12"/>
        <v>183369258.00000012</v>
      </c>
      <c r="P858" s="88">
        <f t="shared" si="12"/>
        <v>56190380.020000011</v>
      </c>
      <c r="Q858" s="88">
        <f t="shared" si="12"/>
        <v>42430741.790000007</v>
      </c>
      <c r="R858" s="88">
        <f t="shared" si="12"/>
        <v>74389749.269999996</v>
      </c>
      <c r="S858" s="88">
        <f t="shared" si="12"/>
        <v>36871547.520000003</v>
      </c>
      <c r="T858" s="88">
        <f t="shared" si="12"/>
        <v>38149275.819999993</v>
      </c>
      <c r="U858" s="88">
        <f t="shared" si="12"/>
        <v>37194873.839999989</v>
      </c>
      <c r="V858" s="88">
        <f t="shared" si="12"/>
        <v>21542631.919999998</v>
      </c>
      <c r="W858" s="88">
        <f t="shared" si="12"/>
        <v>332273657.30000007</v>
      </c>
      <c r="X858" s="88">
        <f t="shared" si="12"/>
        <v>24641965.089999989</v>
      </c>
      <c r="Y858" s="88">
        <f t="shared" si="12"/>
        <v>49444283.069999993</v>
      </c>
      <c r="Z858" s="88">
        <f t="shared" si="12"/>
        <v>36081297.399999999</v>
      </c>
      <c r="AA858" s="88">
        <f t="shared" si="12"/>
        <v>16263041.200000001</v>
      </c>
      <c r="AB858" s="88">
        <f t="shared" si="12"/>
        <v>21279566.919999998</v>
      </c>
      <c r="AC858" s="88">
        <f t="shared" si="12"/>
        <v>23667381.81000001</v>
      </c>
      <c r="AD858" s="88">
        <f t="shared" si="12"/>
        <v>79116217.519999996</v>
      </c>
      <c r="AE858" s="88">
        <f t="shared" si="12"/>
        <v>24288600.030000001</v>
      </c>
      <c r="AF858" s="88">
        <f t="shared" si="12"/>
        <v>25831134.750000004</v>
      </c>
      <c r="AG858" s="88">
        <f t="shared" si="12"/>
        <v>43380692.239999995</v>
      </c>
      <c r="AH858" s="88">
        <f t="shared" si="12"/>
        <v>49400657.039999992</v>
      </c>
      <c r="AI858" s="88">
        <f t="shared" si="12"/>
        <v>27076393.780000005</v>
      </c>
      <c r="AJ858" s="88">
        <f t="shared" si="12"/>
        <v>18906780.049999997</v>
      </c>
      <c r="AK858" s="88">
        <f t="shared" si="12"/>
        <v>644840848.45000029</v>
      </c>
      <c r="AL858" s="88">
        <f t="shared" si="12"/>
        <v>28138348.559999995</v>
      </c>
      <c r="AM858" s="88">
        <f t="shared" si="12"/>
        <v>19460952.840000004</v>
      </c>
      <c r="AN858" s="88">
        <f t="shared" si="12"/>
        <v>59186405.639999986</v>
      </c>
      <c r="AO858" s="88">
        <f t="shared" si="12"/>
        <v>56891221.48999998</v>
      </c>
      <c r="AP858" s="88">
        <f t="shared" si="12"/>
        <v>29523893.340000007</v>
      </c>
      <c r="AQ858" s="88">
        <f t="shared" si="12"/>
        <v>13283499.889999999</v>
      </c>
      <c r="AR858" s="88">
        <f t="shared" si="12"/>
        <v>149465690.53999999</v>
      </c>
      <c r="AS858" s="88">
        <f t="shared" si="12"/>
        <v>28831705.459999993</v>
      </c>
      <c r="AT858" s="88">
        <f t="shared" si="12"/>
        <v>54536513.390000008</v>
      </c>
      <c r="AU858" s="88">
        <f t="shared" si="12"/>
        <v>49408104.789999999</v>
      </c>
      <c r="AV858" s="88">
        <f t="shared" si="12"/>
        <v>28005369.829999998</v>
      </c>
      <c r="AW858" s="88">
        <f t="shared" si="12"/>
        <v>18429315.940000001</v>
      </c>
      <c r="AX858" s="88">
        <f t="shared" si="12"/>
        <v>29712190.399999999</v>
      </c>
      <c r="AY858" s="88">
        <f t="shared" si="12"/>
        <v>26263440.719999995</v>
      </c>
      <c r="AZ858" s="88">
        <f t="shared" si="12"/>
        <v>23349509.669999991</v>
      </c>
      <c r="BA858" s="88">
        <f t="shared" si="12"/>
        <v>169913134.17000002</v>
      </c>
      <c r="BB858" s="88">
        <f t="shared" si="12"/>
        <v>21386032.729999997</v>
      </c>
      <c r="BC858" s="88">
        <f t="shared" si="12"/>
        <v>267033881.94</v>
      </c>
      <c r="BD858" s="88">
        <f t="shared" si="12"/>
        <v>77484179.039999977</v>
      </c>
      <c r="BE858" s="88">
        <f t="shared" si="12"/>
        <v>24489458.309999999</v>
      </c>
      <c r="BF858" s="88">
        <f t="shared" si="12"/>
        <v>27712226.440000013</v>
      </c>
      <c r="BG858" s="88">
        <f t="shared" si="12"/>
        <v>170819565.81</v>
      </c>
      <c r="BH858" s="88">
        <f t="shared" si="12"/>
        <v>18562562.329999998</v>
      </c>
      <c r="BI858" s="88">
        <f t="shared" si="12"/>
        <v>14520142.640000004</v>
      </c>
      <c r="BJ858" s="88">
        <f t="shared" si="12"/>
        <v>24638066.589999996</v>
      </c>
      <c r="BK858" s="88">
        <f t="shared" si="12"/>
        <v>19148672.700000014</v>
      </c>
      <c r="BL858" s="88">
        <f t="shared" si="12"/>
        <v>189043687.88999993</v>
      </c>
      <c r="BM858" s="88">
        <f t="shared" si="12"/>
        <v>51659569.00999999</v>
      </c>
      <c r="BN858" s="88">
        <f t="shared" si="12"/>
        <v>35558474.659999996</v>
      </c>
      <c r="BO858" s="88">
        <f t="shared" si="12"/>
        <v>54270017.739999995</v>
      </c>
      <c r="BP858" s="88">
        <f t="shared" ref="BP858:CL858" si="13">SUM(BP572:BP846)</f>
        <v>36698418.210000001</v>
      </c>
      <c r="BQ858" s="88">
        <f t="shared" si="13"/>
        <v>27625671.040000003</v>
      </c>
      <c r="BR858" s="88">
        <f t="shared" si="13"/>
        <v>999282000.11999953</v>
      </c>
      <c r="BS858" s="88">
        <f t="shared" si="13"/>
        <v>42405351.690000005</v>
      </c>
      <c r="BT858" s="88">
        <f t="shared" si="13"/>
        <v>40524661.080000006</v>
      </c>
      <c r="BU858" s="88">
        <f t="shared" si="13"/>
        <v>162657075.61000007</v>
      </c>
      <c r="BV858" s="88">
        <f t="shared" si="13"/>
        <v>11885622.559999999</v>
      </c>
      <c r="BW858" s="88">
        <f t="shared" si="13"/>
        <v>29587663.07</v>
      </c>
      <c r="BX858" s="88">
        <f t="shared" si="13"/>
        <v>92281334.270000011</v>
      </c>
      <c r="BY858" s="88">
        <f t="shared" si="13"/>
        <v>24849519.539999999</v>
      </c>
      <c r="BZ858" s="88">
        <f t="shared" si="13"/>
        <v>21097662.750000004</v>
      </c>
      <c r="CA858" s="88">
        <f t="shared" si="13"/>
        <v>30035958.529999997</v>
      </c>
      <c r="CB858" s="88">
        <f t="shared" si="13"/>
        <v>41492744.369999997</v>
      </c>
      <c r="CC858" s="88">
        <f t="shared" si="13"/>
        <v>85302055.080000028</v>
      </c>
      <c r="CD858" s="88">
        <f t="shared" si="13"/>
        <v>38251382.199999996</v>
      </c>
      <c r="CE858" s="88">
        <f t="shared" si="13"/>
        <v>76465866.110000029</v>
      </c>
      <c r="CF858" s="88">
        <f t="shared" si="13"/>
        <v>22024261.41</v>
      </c>
      <c r="CG858" s="88">
        <f t="shared" si="13"/>
        <v>21605393.969999999</v>
      </c>
      <c r="CH858" s="88">
        <f t="shared" si="13"/>
        <v>19069016.45999999</v>
      </c>
      <c r="CI858" s="88">
        <f t="shared" si="13"/>
        <v>20820212.390000001</v>
      </c>
      <c r="CJ858" s="88">
        <f t="shared" si="13"/>
        <v>97171147.269999981</v>
      </c>
      <c r="CK858" s="88">
        <f t="shared" si="13"/>
        <v>17488484.030000001</v>
      </c>
      <c r="CL858" s="88">
        <f t="shared" si="13"/>
        <v>15140529.089999996</v>
      </c>
    </row>
    <row r="859" spans="1:90" ht="13.2" customHeight="1" x14ac:dyDescent="0.25">
      <c r="A859" s="199"/>
      <c r="B859" s="200" t="s">
        <v>1201</v>
      </c>
      <c r="C859" s="88">
        <f>C857-C858</f>
        <v>5849929.5199999809</v>
      </c>
      <c r="D859" s="88">
        <f t="shared" ref="D859:BO859" si="14">D857-D858</f>
        <v>7510313.8299999945</v>
      </c>
      <c r="E859" s="88">
        <f t="shared" si="14"/>
        <v>13296279.930000003</v>
      </c>
      <c r="F859" s="88">
        <f t="shared" si="14"/>
        <v>6232882.1999999955</v>
      </c>
      <c r="G859" s="88">
        <f t="shared" si="14"/>
        <v>6675139.6699999981</v>
      </c>
      <c r="H859" s="88">
        <f t="shared" si="14"/>
        <v>5965564.9300000146</v>
      </c>
      <c r="I859" s="88">
        <f t="shared" si="14"/>
        <v>20059652.399999991</v>
      </c>
      <c r="J859" s="88">
        <f t="shared" si="14"/>
        <v>22625215.490000017</v>
      </c>
      <c r="K859" s="88">
        <f t="shared" si="14"/>
        <v>11395797.349999994</v>
      </c>
      <c r="L859" s="88">
        <f t="shared" si="14"/>
        <v>8434910.9900000282</v>
      </c>
      <c r="M859" s="88">
        <f t="shared" si="14"/>
        <v>8652027.8900000304</v>
      </c>
      <c r="N859" s="88">
        <f t="shared" si="14"/>
        <v>5247532.5199999921</v>
      </c>
      <c r="O859" s="88">
        <f t="shared" si="14"/>
        <v>9646922.2999998927</v>
      </c>
      <c r="P859" s="88">
        <f t="shared" si="14"/>
        <v>-1246530.5199999884</v>
      </c>
      <c r="Q859" s="88">
        <f t="shared" si="14"/>
        <v>19452087.229999989</v>
      </c>
      <c r="R859" s="88">
        <f t="shared" si="14"/>
        <v>12847915.530000046</v>
      </c>
      <c r="S859" s="88">
        <f t="shared" si="14"/>
        <v>1789289.4900000021</v>
      </c>
      <c r="T859" s="88">
        <f t="shared" si="14"/>
        <v>8850551.2999999896</v>
      </c>
      <c r="U859" s="88">
        <f t="shared" si="14"/>
        <v>1417072.830000028</v>
      </c>
      <c r="V859" s="88">
        <f t="shared" si="14"/>
        <v>1191879.450000003</v>
      </c>
      <c r="W859" s="88">
        <f t="shared" si="14"/>
        <v>6797125.680000186</v>
      </c>
      <c r="X859" s="88">
        <f t="shared" si="14"/>
        <v>5299050.8200000077</v>
      </c>
      <c r="Y859" s="88">
        <f t="shared" si="14"/>
        <v>-13441436.839999996</v>
      </c>
      <c r="Z859" s="88">
        <f t="shared" si="14"/>
        <v>6151757.1800000146</v>
      </c>
      <c r="AA859" s="88">
        <f t="shared" si="14"/>
        <v>6812043.3699999992</v>
      </c>
      <c r="AB859" s="88">
        <f t="shared" si="14"/>
        <v>5295438.320000004</v>
      </c>
      <c r="AC859" s="88">
        <f t="shared" si="14"/>
        <v>4995989.30999998</v>
      </c>
      <c r="AD859" s="88">
        <f t="shared" si="14"/>
        <v>25403920.269999996</v>
      </c>
      <c r="AE859" s="88">
        <f t="shared" si="14"/>
        <v>7978613.5299999975</v>
      </c>
      <c r="AF859" s="88">
        <f t="shared" si="14"/>
        <v>9917412.5999999903</v>
      </c>
      <c r="AG859" s="88">
        <f t="shared" si="14"/>
        <v>12550628.100000016</v>
      </c>
      <c r="AH859" s="88">
        <f t="shared" si="14"/>
        <v>9429464.340000011</v>
      </c>
      <c r="AI859" s="88">
        <f t="shared" si="14"/>
        <v>6172164.2899999954</v>
      </c>
      <c r="AJ859" s="88">
        <f t="shared" si="14"/>
        <v>6299603.3599999957</v>
      </c>
      <c r="AK859" s="88">
        <f t="shared" si="14"/>
        <v>94546469.100000024</v>
      </c>
      <c r="AL859" s="88">
        <f t="shared" si="14"/>
        <v>9545607.4600000009</v>
      </c>
      <c r="AM859" s="88">
        <f t="shared" si="14"/>
        <v>5341603.549999997</v>
      </c>
      <c r="AN859" s="88">
        <f t="shared" si="14"/>
        <v>10957666.019999996</v>
      </c>
      <c r="AO859" s="88">
        <f t="shared" si="14"/>
        <v>2662405.0300000012</v>
      </c>
      <c r="AP859" s="88">
        <f t="shared" si="14"/>
        <v>9585188.9199999981</v>
      </c>
      <c r="AQ859" s="88">
        <f t="shared" si="14"/>
        <v>7201817.5300000068</v>
      </c>
      <c r="AR859" s="88">
        <f t="shared" si="14"/>
        <v>59599781.50000003</v>
      </c>
      <c r="AS859" s="88">
        <f t="shared" si="14"/>
        <v>11254661.400000013</v>
      </c>
      <c r="AT859" s="88">
        <f t="shared" si="14"/>
        <v>3067766.0399999991</v>
      </c>
      <c r="AU859" s="88">
        <f t="shared" si="14"/>
        <v>1746839.7199999839</v>
      </c>
      <c r="AV859" s="88">
        <f t="shared" si="14"/>
        <v>4307604.2499999888</v>
      </c>
      <c r="AW859" s="88">
        <f t="shared" si="14"/>
        <v>610449.24999999627</v>
      </c>
      <c r="AX859" s="88">
        <f t="shared" si="14"/>
        <v>10366496.100000001</v>
      </c>
      <c r="AY859" s="88">
        <f t="shared" si="14"/>
        <v>10825910.500000004</v>
      </c>
      <c r="AZ859" s="88">
        <f t="shared" si="14"/>
        <v>6638898.109999992</v>
      </c>
      <c r="BA859" s="88">
        <f t="shared" si="14"/>
        <v>21523342.75</v>
      </c>
      <c r="BB859" s="88">
        <f t="shared" si="14"/>
        <v>11707465.649999999</v>
      </c>
      <c r="BC859" s="88">
        <f t="shared" si="14"/>
        <v>93787884.590000093</v>
      </c>
      <c r="BD859" s="88">
        <f t="shared" si="14"/>
        <v>-4869885.0099999607</v>
      </c>
      <c r="BE859" s="88">
        <f t="shared" si="14"/>
        <v>210730.29999998957</v>
      </c>
      <c r="BF859" s="88">
        <f t="shared" si="14"/>
        <v>18283228.529999979</v>
      </c>
      <c r="BG859" s="88">
        <f t="shared" si="14"/>
        <v>107392652.26000005</v>
      </c>
      <c r="BH859" s="88">
        <f t="shared" si="14"/>
        <v>1179909.1000000015</v>
      </c>
      <c r="BI859" s="88">
        <f t="shared" si="14"/>
        <v>-1032574.360000005</v>
      </c>
      <c r="BJ859" s="88">
        <f t="shared" si="14"/>
        <v>5009913.479999993</v>
      </c>
      <c r="BK859" s="88">
        <f t="shared" si="14"/>
        <v>2907111.7299999893</v>
      </c>
      <c r="BL859" s="88">
        <f t="shared" si="14"/>
        <v>57172626.300000042</v>
      </c>
      <c r="BM859" s="88">
        <f t="shared" si="14"/>
        <v>-16119939.899999984</v>
      </c>
      <c r="BN859" s="88">
        <f t="shared" si="14"/>
        <v>11759205.440000005</v>
      </c>
      <c r="BO859" s="88">
        <f t="shared" si="14"/>
        <v>26125720.200000018</v>
      </c>
      <c r="BP859" s="88">
        <f t="shared" ref="BP859:CL859" si="15">BP857-BP858</f>
        <v>20676863.509999998</v>
      </c>
      <c r="BQ859" s="88">
        <f t="shared" si="15"/>
        <v>7979313.120000001</v>
      </c>
      <c r="BR859" s="88">
        <f t="shared" si="15"/>
        <v>106815667.21999967</v>
      </c>
      <c r="BS859" s="88">
        <f t="shared" si="15"/>
        <v>-4842064.6300000027</v>
      </c>
      <c r="BT859" s="88">
        <f t="shared" si="15"/>
        <v>-6312433.4699999988</v>
      </c>
      <c r="BU859" s="88">
        <f t="shared" si="15"/>
        <v>-2090962.1800000966</v>
      </c>
      <c r="BV859" s="88">
        <f t="shared" si="15"/>
        <v>690827.2600000035</v>
      </c>
      <c r="BW859" s="88">
        <f t="shared" si="15"/>
        <v>14876434.130000003</v>
      </c>
      <c r="BX859" s="88">
        <f t="shared" si="15"/>
        <v>-4116000.9300000072</v>
      </c>
      <c r="BY859" s="88">
        <f t="shared" si="15"/>
        <v>-1253544.2199999951</v>
      </c>
      <c r="BZ859" s="88">
        <f t="shared" si="15"/>
        <v>19087690.189999979</v>
      </c>
      <c r="CA859" s="88">
        <f t="shared" si="15"/>
        <v>15511914.59</v>
      </c>
      <c r="CB859" s="88">
        <f t="shared" si="15"/>
        <v>-2401539.7899999991</v>
      </c>
      <c r="CC859" s="88">
        <f t="shared" si="15"/>
        <v>-17307851.550000027</v>
      </c>
      <c r="CD859" s="88">
        <f t="shared" si="15"/>
        <v>582172.10000000149</v>
      </c>
      <c r="CE859" s="88">
        <f t="shared" si="15"/>
        <v>17060416.98999998</v>
      </c>
      <c r="CF859" s="88">
        <f t="shared" si="15"/>
        <v>4616028.3600000031</v>
      </c>
      <c r="CG859" s="88">
        <f t="shared" si="15"/>
        <v>-3535382.4399999976</v>
      </c>
      <c r="CH859" s="88">
        <f t="shared" si="15"/>
        <v>8228912.3499999978</v>
      </c>
      <c r="CI859" s="88">
        <f t="shared" si="15"/>
        <v>1942824.1000000015</v>
      </c>
      <c r="CJ859" s="88">
        <f t="shared" si="15"/>
        <v>20246114.969999999</v>
      </c>
      <c r="CK859" s="88">
        <f t="shared" si="15"/>
        <v>7910484.5700000077</v>
      </c>
      <c r="CL859" s="88">
        <f t="shared" si="15"/>
        <v>7122306.0300000012</v>
      </c>
    </row>
  </sheetData>
  <autoFilter ref="A4:CL846" xr:uid="{00000000-0001-0000-0500-000000000000}"/>
  <phoneticPr fontId="16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F0"/>
  </sheetPr>
  <dimension ref="A1:AN93"/>
  <sheetViews>
    <sheetView view="pageBreakPreview" zoomScale="60" zoomScaleNormal="60" workbookViewId="0">
      <pane xSplit="10" ySplit="4" topLeftCell="M5" activePane="bottomRight" state="frozen"/>
      <selection pane="topRight" activeCell="K1" sqref="K1"/>
      <selection pane="bottomLeft" activeCell="A4" sqref="A4"/>
      <selection pane="bottomRight" activeCell="D66" sqref="D66"/>
    </sheetView>
  </sheetViews>
  <sheetFormatPr defaultColWidth="9" defaultRowHeight="21" x14ac:dyDescent="0.6"/>
  <cols>
    <col min="1" max="1" width="5.09765625" style="125" customWidth="1"/>
    <col min="2" max="2" width="8.8984375" style="32" customWidth="1"/>
    <col min="3" max="3" width="9" style="32"/>
    <col min="4" max="4" width="22.5" style="32" customWidth="1"/>
    <col min="5" max="5" width="5.8984375" style="125" customWidth="1"/>
    <col min="6" max="6" width="9.8984375" style="125" customWidth="1"/>
    <col min="7" max="7" width="8.8984375" style="125" customWidth="1"/>
    <col min="8" max="8" width="10.8984375" style="32" customWidth="1"/>
    <col min="9" max="9" width="6.5" style="32" customWidth="1"/>
    <col min="10" max="10" width="22" style="32" customWidth="1"/>
    <col min="11" max="11" width="16.59765625" style="32" customWidth="1"/>
    <col min="12" max="14" width="13.5" style="32" customWidth="1"/>
    <col min="15" max="15" width="16.5" style="32" customWidth="1"/>
    <col min="16" max="16" width="14" style="32" customWidth="1"/>
    <col min="17" max="17" width="13.09765625" style="32" customWidth="1"/>
    <col min="18" max="18" width="14.5" style="32" customWidth="1"/>
    <col min="19" max="19" width="16.5" style="32" customWidth="1"/>
    <col min="20" max="20" width="14" style="32" customWidth="1"/>
    <col min="21" max="21" width="13.5" style="32" customWidth="1"/>
    <col min="22" max="24" width="9" style="105" customWidth="1"/>
    <col min="25" max="28" width="15.5" style="32" customWidth="1"/>
    <col min="29" max="29" width="15.59765625" style="32" customWidth="1"/>
    <col min="30" max="30" width="13.5" style="32" customWidth="1"/>
    <col min="31" max="31" width="14.5" style="32" customWidth="1"/>
    <col min="32" max="32" width="13.5" style="32" customWidth="1"/>
    <col min="33" max="36" width="13.59765625" style="32" customWidth="1"/>
    <col min="37" max="40" width="10.8984375" style="32" customWidth="1"/>
    <col min="41" max="16384" width="9" style="32"/>
  </cols>
  <sheetData>
    <row r="1" spans="1:40" x14ac:dyDescent="0.6">
      <c r="V1" s="237" t="s">
        <v>1626</v>
      </c>
      <c r="W1" s="237"/>
      <c r="X1" s="237"/>
    </row>
    <row r="2" spans="1:40" x14ac:dyDescent="0.6">
      <c r="B2" s="225" t="s">
        <v>2457</v>
      </c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126"/>
      <c r="R2" s="126"/>
      <c r="S2" s="126"/>
      <c r="T2" s="126"/>
      <c r="U2" s="126"/>
      <c r="V2" s="126"/>
      <c r="W2" s="126"/>
      <c r="X2" s="126"/>
    </row>
    <row r="3" spans="1:40" s="127" customFormat="1" x14ac:dyDescent="0.25">
      <c r="A3" s="243" t="s">
        <v>1313</v>
      </c>
      <c r="B3" s="243" t="s">
        <v>872</v>
      </c>
      <c r="C3" s="243" t="s">
        <v>1053</v>
      </c>
      <c r="D3" s="243" t="s">
        <v>1314</v>
      </c>
      <c r="E3" s="226" t="s">
        <v>1315</v>
      </c>
      <c r="F3" s="226" t="s">
        <v>1574</v>
      </c>
      <c r="G3" s="226" t="s">
        <v>1575</v>
      </c>
      <c r="H3" s="238" t="s">
        <v>1546</v>
      </c>
      <c r="I3" s="235" t="s">
        <v>2329</v>
      </c>
      <c r="J3" s="235" t="s">
        <v>1380</v>
      </c>
      <c r="K3" s="228" t="s">
        <v>1570</v>
      </c>
      <c r="L3" s="229"/>
      <c r="M3" s="229"/>
      <c r="N3" s="230"/>
      <c r="O3" s="231" t="s">
        <v>1622</v>
      </c>
      <c r="P3" s="232"/>
      <c r="Q3" s="232"/>
      <c r="R3" s="232"/>
      <c r="S3" s="232"/>
      <c r="T3" s="232"/>
      <c r="U3" s="233"/>
      <c r="V3" s="234" t="s">
        <v>1625</v>
      </c>
      <c r="W3" s="234"/>
      <c r="X3" s="234"/>
      <c r="Y3" s="219" t="s">
        <v>2346</v>
      </c>
      <c r="Z3" s="219"/>
      <c r="AA3" s="219"/>
      <c r="AB3" s="219"/>
      <c r="AC3" s="220" t="s">
        <v>2338</v>
      </c>
      <c r="AD3" s="220"/>
      <c r="AE3" s="220"/>
      <c r="AF3" s="220"/>
      <c r="AG3" s="221" t="s">
        <v>2330</v>
      </c>
      <c r="AH3" s="221"/>
      <c r="AI3" s="221"/>
      <c r="AJ3" s="221"/>
      <c r="AK3" s="222" t="s">
        <v>1312</v>
      </c>
      <c r="AL3" s="223"/>
      <c r="AM3" s="223"/>
      <c r="AN3" s="224"/>
    </row>
    <row r="4" spans="1:40" s="134" customFormat="1" ht="63" x14ac:dyDescent="0.6">
      <c r="A4" s="244"/>
      <c r="B4" s="244"/>
      <c r="C4" s="244"/>
      <c r="D4" s="244"/>
      <c r="E4" s="227"/>
      <c r="F4" s="227"/>
      <c r="G4" s="227"/>
      <c r="H4" s="239"/>
      <c r="I4" s="236"/>
      <c r="J4" s="236"/>
      <c r="K4" s="128" t="s">
        <v>1547</v>
      </c>
      <c r="L4" s="128" t="s">
        <v>1548</v>
      </c>
      <c r="M4" s="128" t="s">
        <v>1549</v>
      </c>
      <c r="N4" s="128" t="s">
        <v>1569</v>
      </c>
      <c r="O4" s="129" t="s">
        <v>1550</v>
      </c>
      <c r="P4" s="129" t="s">
        <v>1603</v>
      </c>
      <c r="Q4" s="130" t="s">
        <v>1551</v>
      </c>
      <c r="R4" s="130" t="s">
        <v>1623</v>
      </c>
      <c r="S4" s="130" t="s">
        <v>1624</v>
      </c>
      <c r="T4" s="129" t="s">
        <v>1552</v>
      </c>
      <c r="U4" s="129" t="s">
        <v>1569</v>
      </c>
      <c r="V4" s="128" t="s">
        <v>1571</v>
      </c>
      <c r="W4" s="128" t="s">
        <v>1572</v>
      </c>
      <c r="X4" s="164" t="s">
        <v>1573</v>
      </c>
      <c r="Y4" s="131" t="s">
        <v>1470</v>
      </c>
      <c r="Z4" s="131" t="s">
        <v>2331</v>
      </c>
      <c r="AA4" s="131" t="s">
        <v>2332</v>
      </c>
      <c r="AB4" s="131" t="s">
        <v>2333</v>
      </c>
      <c r="AC4" s="132" t="s">
        <v>2334</v>
      </c>
      <c r="AD4" s="132" t="s">
        <v>2335</v>
      </c>
      <c r="AE4" s="132" t="s">
        <v>2336</v>
      </c>
      <c r="AF4" s="132" t="s">
        <v>2337</v>
      </c>
      <c r="AG4" s="133" t="s">
        <v>1470</v>
      </c>
      <c r="AH4" s="133" t="s">
        <v>2331</v>
      </c>
      <c r="AI4" s="133" t="s">
        <v>2332</v>
      </c>
      <c r="AJ4" s="133" t="s">
        <v>2333</v>
      </c>
      <c r="AK4" s="145" t="s">
        <v>1470</v>
      </c>
      <c r="AL4" s="145" t="s">
        <v>2331</v>
      </c>
      <c r="AM4" s="145" t="s">
        <v>2332</v>
      </c>
      <c r="AN4" s="145" t="s">
        <v>2333</v>
      </c>
    </row>
    <row r="5" spans="1:40" s="105" customFormat="1" ht="27" x14ac:dyDescent="0.75">
      <c r="A5" s="135" t="s">
        <v>1555</v>
      </c>
      <c r="B5" s="157" t="s">
        <v>955</v>
      </c>
      <c r="C5" s="157" t="s">
        <v>7</v>
      </c>
      <c r="D5" s="157" t="s">
        <v>956</v>
      </c>
      <c r="E5" s="135" t="s">
        <v>1320</v>
      </c>
      <c r="F5" s="135" t="s">
        <v>1556</v>
      </c>
      <c r="G5" s="135">
        <v>372</v>
      </c>
      <c r="H5" s="158">
        <v>109113</v>
      </c>
      <c r="I5" s="135">
        <v>16</v>
      </c>
      <c r="J5" s="159" t="s">
        <v>2288</v>
      </c>
      <c r="K5" s="160">
        <f>'Unit Cost'!D$460</f>
        <v>104844901.5620116</v>
      </c>
      <c r="L5" s="160">
        <f>'DataService สะสม เติมเอง'!$O5</f>
        <v>95113</v>
      </c>
      <c r="M5" s="161">
        <f>IFERROR(SUM(K5/L5),0)</f>
        <v>1102.3193628842703</v>
      </c>
      <c r="N5" s="141">
        <f>VLOOKUP(I5,'ค่ากลางกลุ่ม UnitCost, HGR'!B$5:K$21,6,FALSE)</f>
        <v>835.75</v>
      </c>
      <c r="O5" s="160">
        <f>'Unit Cost'!$D$461</f>
        <v>164236755.78798836</v>
      </c>
      <c r="P5" s="160">
        <f>'DataService สะสม เติมเอง'!$U5</f>
        <v>6851</v>
      </c>
      <c r="Q5" s="160">
        <f>'DataService สะสม เติมเอง'!AB5</f>
        <v>9237.1899999999987</v>
      </c>
      <c r="R5" s="160">
        <f>O5/P5</f>
        <v>23972.66906845546</v>
      </c>
      <c r="S5" s="160">
        <f>O5/'DataService สะสม เติมเอง'!V5</f>
        <v>1360.8713244229884</v>
      </c>
      <c r="T5" s="162">
        <f>IFERROR(SUM(O5/Q5),0)</f>
        <v>17779.947775025565</v>
      </c>
      <c r="U5" s="142">
        <f>VLOOKUP(I5,'ค่ากลางกลุ่ม UnitCost, HGR'!B$5:K$21,10,FALSE)</f>
        <v>23348.13</v>
      </c>
      <c r="V5" s="124" t="str">
        <f>IF(AND(M5&lt;=N5),"1","0")</f>
        <v>0</v>
      </c>
      <c r="W5" s="124" t="str">
        <f>IF(AND(T5&lt;=U5),"1","0")</f>
        <v>1</v>
      </c>
      <c r="X5" s="124" t="str">
        <f>IF(AND(M5&lt;=N5,T5&lt;=U5),"1","0")</f>
        <v>0</v>
      </c>
      <c r="Y5" s="160">
        <f>'Unit Cost'!$D$453</f>
        <v>132790047.89999999</v>
      </c>
      <c r="Z5" s="160">
        <f>'Unit Cost'!$D$463</f>
        <v>60954572.57</v>
      </c>
      <c r="AA5" s="160">
        <f>'Unit Cost'!$D$467</f>
        <v>10407300.33</v>
      </c>
      <c r="AB5" s="160">
        <f>'Unit Cost'!$D$466</f>
        <v>22488851.77</v>
      </c>
      <c r="AC5" s="143">
        <f>VLOOKUP(I5,'ค่ากลางกลุ่ม UnitCost, HGR'!$N$5:$S$21,3,FALSE)</f>
        <v>106882570.25689654</v>
      </c>
      <c r="AD5" s="143">
        <f>VLOOKUP(I5,'ค่ากลางกลุ่ม UnitCost, HGR'!$N$5:$S$21,4,FALSE)</f>
        <v>30873716.386896558</v>
      </c>
      <c r="AE5" s="143">
        <f>VLOOKUP(I5,'ค่ากลางกลุ่ม UnitCost, HGR'!$N$5:$S$21,5,FALSE)</f>
        <v>13314833.210344829</v>
      </c>
      <c r="AF5" s="143">
        <f>VLOOKUP(I5,'ค่ากลางกลุ่ม UnitCost, HGR'!$N$5:$S$21,6,FALSE)</f>
        <v>15233198.327241382</v>
      </c>
      <c r="AG5" s="163">
        <f>Y5-AC5</f>
        <v>25907477.643103451</v>
      </c>
      <c r="AH5" s="163">
        <f>Z5-AD5</f>
        <v>30080856.183103442</v>
      </c>
      <c r="AI5" s="163">
        <f>AA5-AE5</f>
        <v>-2907532.8803448286</v>
      </c>
      <c r="AJ5" s="163">
        <f>AB5-AF5</f>
        <v>7255653.4427586179</v>
      </c>
      <c r="AK5" s="144">
        <f>IF(AG5&lt;1,0.5,0)</f>
        <v>0</v>
      </c>
      <c r="AL5" s="144">
        <f>IF(AH5&lt;1,0.5,0)</f>
        <v>0</v>
      </c>
      <c r="AM5" s="144">
        <f>IF(AI5&lt;1,0.5,0)</f>
        <v>0.5</v>
      </c>
      <c r="AN5" s="144">
        <f>IF(AJ5&lt;1,0.5,0)</f>
        <v>0</v>
      </c>
    </row>
    <row r="6" spans="1:40" s="105" customFormat="1" ht="27" x14ac:dyDescent="0.75">
      <c r="A6" s="135" t="s">
        <v>1555</v>
      </c>
      <c r="B6" s="157" t="s">
        <v>955</v>
      </c>
      <c r="C6" s="157" t="s">
        <v>65</v>
      </c>
      <c r="D6" s="157" t="s">
        <v>957</v>
      </c>
      <c r="E6" s="135" t="s">
        <v>1319</v>
      </c>
      <c r="F6" s="135" t="s">
        <v>1557</v>
      </c>
      <c r="G6" s="135">
        <v>40</v>
      </c>
      <c r="H6" s="158">
        <v>40027</v>
      </c>
      <c r="I6" s="135">
        <v>6</v>
      </c>
      <c r="J6" s="159" t="s">
        <v>2289</v>
      </c>
      <c r="K6" s="160">
        <f>'Unit Cost'!E$460</f>
        <v>24046342.134221844</v>
      </c>
      <c r="L6" s="160">
        <f>'DataService สะสม เติมเอง'!$O6</f>
        <v>21530</v>
      </c>
      <c r="M6" s="161">
        <f t="shared" ref="M6:M16" si="0">IFERROR(SUM(K6/L6),0)</f>
        <v>1116.8760861227054</v>
      </c>
      <c r="N6" s="141">
        <f>VLOOKUP(I6,'ค่ากลางกลุ่ม UnitCost, HGR'!B$5:K$21,6,FALSE)</f>
        <v>568.79</v>
      </c>
      <c r="O6" s="160">
        <f>'Unit Cost'!$E$461</f>
        <v>5574222.435778155</v>
      </c>
      <c r="P6" s="160">
        <f>'DataService สะสม เติมเอง'!$U6</f>
        <v>562</v>
      </c>
      <c r="Q6" s="160">
        <f>'DataService สะสม เติมเอง'!AB6</f>
        <v>305.05</v>
      </c>
      <c r="R6" s="160">
        <f t="shared" ref="R6:R16" si="1">O6/P6</f>
        <v>9918.5452593917344</v>
      </c>
      <c r="S6" s="160">
        <f>O6/'DataService สะสม เติมเอง'!V6</f>
        <v>3640.9029626245297</v>
      </c>
      <c r="T6" s="162">
        <f t="shared" ref="T6:T16" si="2">IFERROR(SUM(O6/Q6),0)</f>
        <v>18273.14353639782</v>
      </c>
      <c r="U6" s="142">
        <f>VLOOKUP(I6,'ค่ากลางกลุ่ม UnitCost, HGR'!B$5:K$21,10,FALSE)</f>
        <v>54970.49</v>
      </c>
      <c r="V6" s="124" t="str">
        <f t="shared" ref="V6:V69" si="3">IF(AND(M6&lt;=N6),"1","0")</f>
        <v>0</v>
      </c>
      <c r="W6" s="124" t="str">
        <f t="shared" ref="W6:W69" si="4">IF(AND(T6&lt;=U6),"1","0")</f>
        <v>1</v>
      </c>
      <c r="X6" s="124" t="str">
        <f t="shared" ref="X6:X69" si="5">IF(AND(M6&lt;=N6,T6&lt;=U6),"1","0")</f>
        <v>0</v>
      </c>
      <c r="Y6" s="160">
        <f>'Unit Cost'!$E$453</f>
        <v>17457403.57</v>
      </c>
      <c r="Z6" s="160">
        <f>'Unit Cost'!$E$463</f>
        <v>3075322.58</v>
      </c>
      <c r="AA6" s="160">
        <f>'Unit Cost'!$E$467</f>
        <v>275316.5</v>
      </c>
      <c r="AB6" s="160">
        <f>'Unit Cost'!$E$466</f>
        <v>1402742.1099999999</v>
      </c>
      <c r="AC6" s="143">
        <f>VLOOKUP(I6,'ค่ากลางกลุ่ม UnitCost, HGR'!$N$5:$S$21,3,FALSE)</f>
        <v>21624502.815869574</v>
      </c>
      <c r="AD6" s="143">
        <f>VLOOKUP(I6,'ค่ากลางกลุ่ม UnitCost, HGR'!$N$5:$S$21,4,FALSE)</f>
        <v>3737634.9513913034</v>
      </c>
      <c r="AE6" s="143">
        <f>VLOOKUP(I6,'ค่ากลางกลุ่ม UnitCost, HGR'!$N$5:$S$21,5,FALSE)</f>
        <v>1796471.5143913045</v>
      </c>
      <c r="AF6" s="143">
        <f>VLOOKUP(I6,'ค่ากลางกลุ่ม UnitCost, HGR'!$N$5:$S$21,6,FALSE)</f>
        <v>1176771.3062608696</v>
      </c>
      <c r="AG6" s="163">
        <f t="shared" ref="AG6:AG69" si="6">Y6-AC6</f>
        <v>-4167099.2458695732</v>
      </c>
      <c r="AH6" s="163">
        <f t="shared" ref="AH6:AH69" si="7">Z6-AD6</f>
        <v>-662312.37139130337</v>
      </c>
      <c r="AI6" s="163">
        <f t="shared" ref="AI6:AI69" si="8">AA6-AE6</f>
        <v>-1521155.0143913045</v>
      </c>
      <c r="AJ6" s="163">
        <f t="shared" ref="AJ6:AJ69" si="9">AB6-AF6</f>
        <v>225970.80373913026</v>
      </c>
      <c r="AK6" s="144">
        <f t="shared" ref="AK6:AK69" si="10">IF(AG6&lt;1,0.5,0)</f>
        <v>0.5</v>
      </c>
      <c r="AL6" s="144">
        <f t="shared" ref="AL6:AL69" si="11">IF(AH6&lt;1,0.5,0)</f>
        <v>0.5</v>
      </c>
      <c r="AM6" s="144">
        <f t="shared" ref="AM6:AM69" si="12">IF(AI6&lt;1,0.5,0)</f>
        <v>0.5</v>
      </c>
      <c r="AN6" s="144">
        <f t="shared" ref="AN6:AN69" si="13">IF(AJ6&lt;1,0.5,0)</f>
        <v>0</v>
      </c>
    </row>
    <row r="7" spans="1:40" s="105" customFormat="1" ht="27" x14ac:dyDescent="0.75">
      <c r="A7" s="135" t="s">
        <v>1555</v>
      </c>
      <c r="B7" s="157" t="s">
        <v>955</v>
      </c>
      <c r="C7" s="157" t="s">
        <v>66</v>
      </c>
      <c r="D7" s="157" t="s">
        <v>958</v>
      </c>
      <c r="E7" s="135" t="s">
        <v>1319</v>
      </c>
      <c r="F7" s="135" t="s">
        <v>1557</v>
      </c>
      <c r="G7" s="135">
        <v>47</v>
      </c>
      <c r="H7" s="158">
        <v>44722</v>
      </c>
      <c r="I7" s="135">
        <v>6</v>
      </c>
      <c r="J7" s="159" t="s">
        <v>2289</v>
      </c>
      <c r="K7" s="160">
        <f>'Unit Cost'!F$460</f>
        <v>19593517.542911939</v>
      </c>
      <c r="L7" s="160">
        <f>'DataService สะสม เติมเอง'!$O7</f>
        <v>21125</v>
      </c>
      <c r="M7" s="161">
        <f t="shared" si="0"/>
        <v>927.50378901358295</v>
      </c>
      <c r="N7" s="141">
        <f>VLOOKUP(I7,'ค่ากลางกลุ่ม UnitCost, HGR'!B$5:K$21,6,FALSE)</f>
        <v>568.79</v>
      </c>
      <c r="O7" s="160">
        <f>'Unit Cost'!$F$461</f>
        <v>8418177.4270880632</v>
      </c>
      <c r="P7" s="160">
        <f>'DataService สะสม เติมเอง'!$U7</f>
        <v>894</v>
      </c>
      <c r="Q7" s="160">
        <f>'DataService สะสม เติมเอง'!AB7</f>
        <v>405.29999999999995</v>
      </c>
      <c r="R7" s="160">
        <f t="shared" si="1"/>
        <v>9416.3058468546569</v>
      </c>
      <c r="S7" s="160">
        <f>O7/'DataService สะสม เติมเอง'!V7</f>
        <v>2544.7936599419781</v>
      </c>
      <c r="T7" s="162">
        <f t="shared" si="2"/>
        <v>20770.237915341881</v>
      </c>
      <c r="U7" s="142">
        <f>VLOOKUP(I7,'ค่ากลางกลุ่ม UnitCost, HGR'!B$5:K$21,10,FALSE)</f>
        <v>54970.49</v>
      </c>
      <c r="V7" s="124" t="str">
        <f t="shared" si="3"/>
        <v>0</v>
      </c>
      <c r="W7" s="124" t="str">
        <f t="shared" si="4"/>
        <v>1</v>
      </c>
      <c r="X7" s="124" t="str">
        <f t="shared" si="5"/>
        <v>0</v>
      </c>
      <c r="Y7" s="160">
        <f>'Unit Cost'!$F$453</f>
        <v>17953495.699999999</v>
      </c>
      <c r="Z7" s="160">
        <f>'Unit Cost'!$F$463</f>
        <v>1920218.19</v>
      </c>
      <c r="AA7" s="160">
        <f>'Unit Cost'!$F$467</f>
        <v>2483123</v>
      </c>
      <c r="AB7" s="160">
        <f>'Unit Cost'!$F$466</f>
        <v>992635.14</v>
      </c>
      <c r="AC7" s="143">
        <f>VLOOKUP(I7,'ค่ากลางกลุ่ม UnitCost, HGR'!$N$5:$S$21,3,FALSE)</f>
        <v>21624502.815869574</v>
      </c>
      <c r="AD7" s="143">
        <f>VLOOKUP(I7,'ค่ากลางกลุ่ม UnitCost, HGR'!$N$5:$S$21,4,FALSE)</f>
        <v>3737634.9513913034</v>
      </c>
      <c r="AE7" s="143">
        <f>VLOOKUP(I7,'ค่ากลางกลุ่ม UnitCost, HGR'!$N$5:$S$21,5,FALSE)</f>
        <v>1796471.5143913045</v>
      </c>
      <c r="AF7" s="143">
        <f>VLOOKUP(I7,'ค่ากลางกลุ่ม UnitCost, HGR'!$N$5:$S$21,6,FALSE)</f>
        <v>1176771.3062608696</v>
      </c>
      <c r="AG7" s="163">
        <f t="shared" si="6"/>
        <v>-3671007.1158695742</v>
      </c>
      <c r="AH7" s="163">
        <f t="shared" si="7"/>
        <v>-1817416.7613913035</v>
      </c>
      <c r="AI7" s="163">
        <f t="shared" si="8"/>
        <v>686651.48560869554</v>
      </c>
      <c r="AJ7" s="163">
        <f t="shared" si="9"/>
        <v>-184136.16626086959</v>
      </c>
      <c r="AK7" s="144">
        <f t="shared" si="10"/>
        <v>0.5</v>
      </c>
      <c r="AL7" s="144">
        <f t="shared" si="11"/>
        <v>0.5</v>
      </c>
      <c r="AM7" s="144">
        <f t="shared" si="12"/>
        <v>0</v>
      </c>
      <c r="AN7" s="144">
        <f t="shared" si="13"/>
        <v>0.5</v>
      </c>
    </row>
    <row r="8" spans="1:40" s="105" customFormat="1" ht="27" x14ac:dyDescent="0.75">
      <c r="A8" s="135" t="s">
        <v>1555</v>
      </c>
      <c r="B8" s="157" t="s">
        <v>955</v>
      </c>
      <c r="C8" s="157" t="s">
        <v>67</v>
      </c>
      <c r="D8" s="157" t="s">
        <v>959</v>
      </c>
      <c r="E8" s="135" t="s">
        <v>1319</v>
      </c>
      <c r="F8" s="135" t="s">
        <v>1557</v>
      </c>
      <c r="G8" s="135">
        <v>43</v>
      </c>
      <c r="H8" s="158">
        <v>27134</v>
      </c>
      <c r="I8" s="135">
        <v>5</v>
      </c>
      <c r="J8" s="159" t="s">
        <v>2290</v>
      </c>
      <c r="K8" s="160">
        <f>'Unit Cost'!G$460</f>
        <v>20233133.28649465</v>
      </c>
      <c r="L8" s="160">
        <f>'DataService สะสม เติมเอง'!$O8</f>
        <v>21831</v>
      </c>
      <c r="M8" s="161">
        <f t="shared" si="0"/>
        <v>926.80744292495308</v>
      </c>
      <c r="N8" s="141">
        <f>VLOOKUP(I8,'ค่ากลางกลุ่ม UnitCost, HGR'!B$5:K$21,6,FALSE)</f>
        <v>635.73</v>
      </c>
      <c r="O8" s="160">
        <f>'Unit Cost'!$G$461</f>
        <v>6413824.3435053565</v>
      </c>
      <c r="P8" s="160">
        <f>'DataService สะสม เติมเอง'!$U8</f>
        <v>724</v>
      </c>
      <c r="Q8" s="160">
        <f>'DataService สะสม เติมเอง'!AB8</f>
        <v>335.34000000000003</v>
      </c>
      <c r="R8" s="160">
        <f t="shared" si="1"/>
        <v>8858.873402631707</v>
      </c>
      <c r="S8" s="160">
        <f>O8/'DataService สะสม เติมเอง'!V8</f>
        <v>3386.3908888623846</v>
      </c>
      <c r="T8" s="162">
        <f t="shared" si="2"/>
        <v>19126.332508813015</v>
      </c>
      <c r="U8" s="142">
        <f>VLOOKUP(I8,'ค่ากลางกลุ่ม UnitCost, HGR'!B$5:K$21,10,FALSE)</f>
        <v>57429.36</v>
      </c>
      <c r="V8" s="124" t="str">
        <f t="shared" si="3"/>
        <v>0</v>
      </c>
      <c r="W8" s="124" t="str">
        <f t="shared" si="4"/>
        <v>1</v>
      </c>
      <c r="X8" s="124" t="str">
        <f t="shared" si="5"/>
        <v>0</v>
      </c>
      <c r="Y8" s="160">
        <f>'Unit Cost'!$G$453</f>
        <v>17455935.43</v>
      </c>
      <c r="Z8" s="160">
        <f>'Unit Cost'!$G$463</f>
        <v>2116357.7000000002</v>
      </c>
      <c r="AA8" s="160">
        <f>'Unit Cost'!$G$467</f>
        <v>2260563.9500000002</v>
      </c>
      <c r="AB8" s="160">
        <f>'Unit Cost'!$G$466</f>
        <v>375225.11</v>
      </c>
      <c r="AC8" s="143">
        <f>VLOOKUP(I8,'ค่ากลางกลุ่ม UnitCost, HGR'!$N$5:$S$21,3,FALSE)</f>
        <v>15527881.870881232</v>
      </c>
      <c r="AD8" s="143">
        <f>VLOOKUP(I8,'ค่ากลางกลุ่ม UnitCost, HGR'!$N$5:$S$21,4,FALSE)</f>
        <v>2163265.8764367811</v>
      </c>
      <c r="AE8" s="143">
        <f>VLOOKUP(I8,'ค่ากลางกลุ่ม UnitCost, HGR'!$N$5:$S$21,5,FALSE)</f>
        <v>1080314.0166666661</v>
      </c>
      <c r="AF8" s="143">
        <f>VLOOKUP(I8,'ค่ากลางกลุ่ม UnitCost, HGR'!$N$5:$S$21,6,FALSE)</f>
        <v>681984.86628352467</v>
      </c>
      <c r="AG8" s="163">
        <f t="shared" si="6"/>
        <v>1928053.5591187682</v>
      </c>
      <c r="AH8" s="163">
        <f t="shared" si="7"/>
        <v>-46908.176436780952</v>
      </c>
      <c r="AI8" s="163">
        <f t="shared" si="8"/>
        <v>1180249.933333334</v>
      </c>
      <c r="AJ8" s="163">
        <f t="shared" si="9"/>
        <v>-306759.75628352468</v>
      </c>
      <c r="AK8" s="144">
        <f t="shared" si="10"/>
        <v>0</v>
      </c>
      <c r="AL8" s="144">
        <f t="shared" si="11"/>
        <v>0.5</v>
      </c>
      <c r="AM8" s="144">
        <f t="shared" si="12"/>
        <v>0</v>
      </c>
      <c r="AN8" s="144">
        <f t="shared" si="13"/>
        <v>0.5</v>
      </c>
    </row>
    <row r="9" spans="1:40" s="105" customFormat="1" ht="27" x14ac:dyDescent="0.75">
      <c r="A9" s="135" t="s">
        <v>1555</v>
      </c>
      <c r="B9" s="157" t="s">
        <v>955</v>
      </c>
      <c r="C9" s="157" t="s">
        <v>68</v>
      </c>
      <c r="D9" s="157" t="s">
        <v>960</v>
      </c>
      <c r="E9" s="135" t="s">
        <v>1319</v>
      </c>
      <c r="F9" s="135" t="s">
        <v>1557</v>
      </c>
      <c r="G9" s="135">
        <v>43</v>
      </c>
      <c r="H9" s="158">
        <v>17744</v>
      </c>
      <c r="I9" s="135">
        <v>5</v>
      </c>
      <c r="J9" s="159" t="s">
        <v>2290</v>
      </c>
      <c r="K9" s="160">
        <f>'Unit Cost'!H$460</f>
        <v>13136480.544945281</v>
      </c>
      <c r="L9" s="160">
        <f>'DataService สะสม เติมเอง'!$O9</f>
        <v>13076</v>
      </c>
      <c r="M9" s="161">
        <f t="shared" si="0"/>
        <v>1004.6253093411808</v>
      </c>
      <c r="N9" s="141">
        <f>VLOOKUP(I9,'ค่ากลางกลุ่ม UnitCost, HGR'!B$5:K$21,6,FALSE)</f>
        <v>635.73</v>
      </c>
      <c r="O9" s="160">
        <f>'Unit Cost'!$H$461</f>
        <v>4915112.3650547192</v>
      </c>
      <c r="P9" s="160">
        <f>'DataService สะสม เติมเอง'!$U9</f>
        <v>446</v>
      </c>
      <c r="Q9" s="160">
        <f>'DataService สะสม เติมเอง'!AB9</f>
        <v>216.04</v>
      </c>
      <c r="R9" s="160">
        <f t="shared" si="1"/>
        <v>11020.431311781882</v>
      </c>
      <c r="S9" s="160">
        <f>O9/'DataService สะสม เติมเอง'!V9</f>
        <v>4509.2773991327695</v>
      </c>
      <c r="T9" s="162">
        <f t="shared" si="2"/>
        <v>22750.936701790037</v>
      </c>
      <c r="U9" s="142">
        <f>VLOOKUP(I9,'ค่ากลางกลุ่ม UnitCost, HGR'!B$5:K$21,10,FALSE)</f>
        <v>57429.36</v>
      </c>
      <c r="V9" s="124" t="str">
        <f t="shared" si="3"/>
        <v>0</v>
      </c>
      <c r="W9" s="124" t="str">
        <f t="shared" si="4"/>
        <v>1</v>
      </c>
      <c r="X9" s="124" t="str">
        <f t="shared" si="5"/>
        <v>0</v>
      </c>
      <c r="Y9" s="160">
        <f>'Unit Cost'!$H$453</f>
        <v>11846010.43</v>
      </c>
      <c r="Z9" s="160">
        <f>'Unit Cost'!$H$463</f>
        <v>1675949.36</v>
      </c>
      <c r="AA9" s="160">
        <f>'Unit Cost'!$H$467</f>
        <v>561154</v>
      </c>
      <c r="AB9" s="160">
        <f>'Unit Cost'!$H$466</f>
        <v>933196.59</v>
      </c>
      <c r="AC9" s="143">
        <f>VLOOKUP(I9,'ค่ากลางกลุ่ม UnitCost, HGR'!$N$5:$S$21,3,FALSE)</f>
        <v>15527881.870881232</v>
      </c>
      <c r="AD9" s="143">
        <f>VLOOKUP(I9,'ค่ากลางกลุ่ม UnitCost, HGR'!$N$5:$S$21,4,FALSE)</f>
        <v>2163265.8764367811</v>
      </c>
      <c r="AE9" s="143">
        <f>VLOOKUP(I9,'ค่ากลางกลุ่ม UnitCost, HGR'!$N$5:$S$21,5,FALSE)</f>
        <v>1080314.0166666661</v>
      </c>
      <c r="AF9" s="143">
        <f>VLOOKUP(I9,'ค่ากลางกลุ่ม UnitCost, HGR'!$N$5:$S$21,6,FALSE)</f>
        <v>681984.86628352467</v>
      </c>
      <c r="AG9" s="163">
        <f t="shared" si="6"/>
        <v>-3681871.4408812318</v>
      </c>
      <c r="AH9" s="163">
        <f t="shared" si="7"/>
        <v>-487316.51643678104</v>
      </c>
      <c r="AI9" s="163">
        <f t="shared" si="8"/>
        <v>-519160.01666666614</v>
      </c>
      <c r="AJ9" s="163">
        <f t="shared" si="9"/>
        <v>251211.7237164753</v>
      </c>
      <c r="AK9" s="144">
        <f t="shared" si="10"/>
        <v>0.5</v>
      </c>
      <c r="AL9" s="144">
        <f t="shared" si="11"/>
        <v>0.5</v>
      </c>
      <c r="AM9" s="144">
        <f t="shared" si="12"/>
        <v>0.5</v>
      </c>
      <c r="AN9" s="144">
        <f t="shared" si="13"/>
        <v>0</v>
      </c>
    </row>
    <row r="10" spans="1:40" s="105" customFormat="1" ht="27" x14ac:dyDescent="0.75">
      <c r="A10" s="135" t="s">
        <v>1555</v>
      </c>
      <c r="B10" s="157" t="s">
        <v>955</v>
      </c>
      <c r="C10" s="157" t="s">
        <v>69</v>
      </c>
      <c r="D10" s="157" t="s">
        <v>961</v>
      </c>
      <c r="E10" s="135" t="s">
        <v>1319</v>
      </c>
      <c r="F10" s="135" t="s">
        <v>1557</v>
      </c>
      <c r="G10" s="135">
        <v>59</v>
      </c>
      <c r="H10" s="158">
        <v>32932</v>
      </c>
      <c r="I10" s="135">
        <v>6</v>
      </c>
      <c r="J10" s="159" t="s">
        <v>2289</v>
      </c>
      <c r="K10" s="160">
        <f>'Unit Cost'!I$460</f>
        <v>29349817.2970488</v>
      </c>
      <c r="L10" s="160">
        <f>'DataService สะสม เติมเอง'!$O10</f>
        <v>28909</v>
      </c>
      <c r="M10" s="161">
        <f t="shared" si="0"/>
        <v>1015.2484450188107</v>
      </c>
      <c r="N10" s="141">
        <f>VLOOKUP(I10,'ค่ากลางกลุ่ม UnitCost, HGR'!B$5:K$21,6,FALSE)</f>
        <v>568.79</v>
      </c>
      <c r="O10" s="160">
        <f>'Unit Cost'!$I$461</f>
        <v>6552482.1429512072</v>
      </c>
      <c r="P10" s="160">
        <f>'DataService สะสม เติมเอง'!$U10</f>
        <v>760</v>
      </c>
      <c r="Q10" s="160">
        <f>'DataService สะสม เติมเอง'!AB10</f>
        <v>388.61999999999995</v>
      </c>
      <c r="R10" s="160">
        <f t="shared" si="1"/>
        <v>8621.6870301989566</v>
      </c>
      <c r="S10" s="160">
        <f>O10/'DataService สะสม เติมเอง'!V10</f>
        <v>3513.3952509121755</v>
      </c>
      <c r="T10" s="162">
        <f t="shared" si="2"/>
        <v>16860.897902710123</v>
      </c>
      <c r="U10" s="142">
        <f>VLOOKUP(I10,'ค่ากลางกลุ่ม UnitCost, HGR'!B$5:K$21,10,FALSE)</f>
        <v>54970.49</v>
      </c>
      <c r="V10" s="124" t="str">
        <f t="shared" si="3"/>
        <v>0</v>
      </c>
      <c r="W10" s="124" t="str">
        <f t="shared" si="4"/>
        <v>1</v>
      </c>
      <c r="X10" s="124" t="str">
        <f t="shared" si="5"/>
        <v>0</v>
      </c>
      <c r="Y10" s="160">
        <f>'Unit Cost'!$I$453</f>
        <v>19449829.870000001</v>
      </c>
      <c r="Z10" s="160">
        <f>'Unit Cost'!$I$463</f>
        <v>6948166.5599999996</v>
      </c>
      <c r="AA10" s="160">
        <f>'Unit Cost'!$I$467</f>
        <v>1425766</v>
      </c>
      <c r="AB10" s="160">
        <f>'Unit Cost'!$I$466</f>
        <v>2754526.87</v>
      </c>
      <c r="AC10" s="143">
        <f>VLOOKUP(I10,'ค่ากลางกลุ่ม UnitCost, HGR'!$N$5:$S$21,3,FALSE)</f>
        <v>21624502.815869574</v>
      </c>
      <c r="AD10" s="143">
        <f>VLOOKUP(I10,'ค่ากลางกลุ่ม UnitCost, HGR'!$N$5:$S$21,4,FALSE)</f>
        <v>3737634.9513913034</v>
      </c>
      <c r="AE10" s="143">
        <f>VLOOKUP(I10,'ค่ากลางกลุ่ม UnitCost, HGR'!$N$5:$S$21,5,FALSE)</f>
        <v>1796471.5143913045</v>
      </c>
      <c r="AF10" s="143">
        <f>VLOOKUP(I10,'ค่ากลางกลุ่ม UnitCost, HGR'!$N$5:$S$21,6,FALSE)</f>
        <v>1176771.3062608696</v>
      </c>
      <c r="AG10" s="163">
        <f t="shared" si="6"/>
        <v>-2174672.9458695725</v>
      </c>
      <c r="AH10" s="163">
        <f t="shared" si="7"/>
        <v>3210531.6086086961</v>
      </c>
      <c r="AI10" s="163">
        <f t="shared" si="8"/>
        <v>-370705.51439130446</v>
      </c>
      <c r="AJ10" s="163">
        <f t="shared" si="9"/>
        <v>1577755.5637391305</v>
      </c>
      <c r="AK10" s="144">
        <f t="shared" si="10"/>
        <v>0.5</v>
      </c>
      <c r="AL10" s="144">
        <f t="shared" si="11"/>
        <v>0</v>
      </c>
      <c r="AM10" s="144">
        <f t="shared" si="12"/>
        <v>0.5</v>
      </c>
      <c r="AN10" s="144">
        <f t="shared" si="13"/>
        <v>0</v>
      </c>
    </row>
    <row r="11" spans="1:40" s="105" customFormat="1" ht="27" x14ac:dyDescent="0.75">
      <c r="A11" s="135" t="s">
        <v>1555</v>
      </c>
      <c r="B11" s="157" t="s">
        <v>955</v>
      </c>
      <c r="C11" s="157" t="s">
        <v>70</v>
      </c>
      <c r="D11" s="157" t="s">
        <v>962</v>
      </c>
      <c r="E11" s="135" t="s">
        <v>1319</v>
      </c>
      <c r="F11" s="135" t="s">
        <v>1557</v>
      </c>
      <c r="G11" s="135">
        <v>60</v>
      </c>
      <c r="H11" s="158">
        <v>55055</v>
      </c>
      <c r="I11" s="135">
        <v>6</v>
      </c>
      <c r="J11" s="159" t="s">
        <v>2289</v>
      </c>
      <c r="K11" s="160">
        <f>'Unit Cost'!J$460</f>
        <v>26831800.240292117</v>
      </c>
      <c r="L11" s="160">
        <f>'DataService สะสม เติมเอง'!$O11</f>
        <v>29430</v>
      </c>
      <c r="M11" s="161">
        <f t="shared" si="0"/>
        <v>911.71594428447565</v>
      </c>
      <c r="N11" s="141">
        <f>VLOOKUP(I11,'ค่ากลางกลุ่ม UnitCost, HGR'!B$5:K$21,6,FALSE)</f>
        <v>568.79</v>
      </c>
      <c r="O11" s="160">
        <f>'Unit Cost'!$J$461</f>
        <v>7134975.6497078873</v>
      </c>
      <c r="P11" s="160">
        <f>'DataService สะสม เติมเอง'!$U11</f>
        <v>848</v>
      </c>
      <c r="Q11" s="160">
        <f>'DataService สะสม เติมเอง'!AB11</f>
        <v>442.32000000000005</v>
      </c>
      <c r="R11" s="160">
        <f t="shared" si="1"/>
        <v>8413.8863793725086</v>
      </c>
      <c r="S11" s="160">
        <f>O11/'DataService สะสม เติมเอง'!V11</f>
        <v>3525.1855976817624</v>
      </c>
      <c r="T11" s="162">
        <f t="shared" si="2"/>
        <v>16130.800437936079</v>
      </c>
      <c r="U11" s="142">
        <f>VLOOKUP(I11,'ค่ากลางกลุ่ม UnitCost, HGR'!B$5:K$21,10,FALSE)</f>
        <v>54970.49</v>
      </c>
      <c r="V11" s="124" t="str">
        <f t="shared" si="3"/>
        <v>0</v>
      </c>
      <c r="W11" s="124" t="str">
        <f t="shared" si="4"/>
        <v>1</v>
      </c>
      <c r="X11" s="124" t="str">
        <f t="shared" si="5"/>
        <v>0</v>
      </c>
      <c r="Y11" s="160">
        <f>'Unit Cost'!$J$453</f>
        <v>24238234.879999999</v>
      </c>
      <c r="Z11" s="160">
        <f>'Unit Cost'!$J$463</f>
        <v>2374789.17</v>
      </c>
      <c r="AA11" s="160">
        <f>'Unit Cost'!$J$467</f>
        <v>1726340.8</v>
      </c>
      <c r="AB11" s="160">
        <f>'Unit Cost'!$J$466</f>
        <v>849663.34</v>
      </c>
      <c r="AC11" s="143">
        <f>VLOOKUP(I11,'ค่ากลางกลุ่ม UnitCost, HGR'!$N$5:$S$21,3,FALSE)</f>
        <v>21624502.815869574</v>
      </c>
      <c r="AD11" s="143">
        <f>VLOOKUP(I11,'ค่ากลางกลุ่ม UnitCost, HGR'!$N$5:$S$21,4,FALSE)</f>
        <v>3737634.9513913034</v>
      </c>
      <c r="AE11" s="143">
        <f>VLOOKUP(I11,'ค่ากลางกลุ่ม UnitCost, HGR'!$N$5:$S$21,5,FALSE)</f>
        <v>1796471.5143913045</v>
      </c>
      <c r="AF11" s="143">
        <f>VLOOKUP(I11,'ค่ากลางกลุ่ม UnitCost, HGR'!$N$5:$S$21,6,FALSE)</f>
        <v>1176771.3062608696</v>
      </c>
      <c r="AG11" s="163">
        <f t="shared" si="6"/>
        <v>2613732.0641304255</v>
      </c>
      <c r="AH11" s="163">
        <f t="shared" si="7"/>
        <v>-1362845.7813913035</v>
      </c>
      <c r="AI11" s="163">
        <f t="shared" si="8"/>
        <v>-70130.714391304413</v>
      </c>
      <c r="AJ11" s="163">
        <f t="shared" si="9"/>
        <v>-327107.96626086964</v>
      </c>
      <c r="AK11" s="144">
        <f t="shared" si="10"/>
        <v>0</v>
      </c>
      <c r="AL11" s="144">
        <f t="shared" si="11"/>
        <v>0.5</v>
      </c>
      <c r="AM11" s="144">
        <f t="shared" si="12"/>
        <v>0.5</v>
      </c>
      <c r="AN11" s="144">
        <f t="shared" si="13"/>
        <v>0.5</v>
      </c>
    </row>
    <row r="12" spans="1:40" s="105" customFormat="1" ht="27" x14ac:dyDescent="0.75">
      <c r="A12" s="135" t="s">
        <v>1555</v>
      </c>
      <c r="B12" s="157" t="s">
        <v>955</v>
      </c>
      <c r="C12" s="157" t="s">
        <v>71</v>
      </c>
      <c r="D12" s="157" t="s">
        <v>963</v>
      </c>
      <c r="E12" s="135" t="s">
        <v>1319</v>
      </c>
      <c r="F12" s="135" t="s">
        <v>1558</v>
      </c>
      <c r="G12" s="135">
        <v>90</v>
      </c>
      <c r="H12" s="158">
        <v>53472</v>
      </c>
      <c r="I12" s="135">
        <v>10</v>
      </c>
      <c r="J12" s="159" t="s">
        <v>2291</v>
      </c>
      <c r="K12" s="160">
        <f>'Unit Cost'!K$460</f>
        <v>40323097.299146734</v>
      </c>
      <c r="L12" s="160">
        <f>'DataService สะสม เติมเอง'!$O12</f>
        <v>41463</v>
      </c>
      <c r="M12" s="161">
        <f t="shared" si="0"/>
        <v>972.50795405896179</v>
      </c>
      <c r="N12" s="141">
        <f>VLOOKUP(I12,'ค่ากลางกลุ่ม UnitCost, HGR'!B$5:K$21,6,FALSE)</f>
        <v>586.65</v>
      </c>
      <c r="O12" s="160">
        <f>'Unit Cost'!$K$461</f>
        <v>17256826.990853272</v>
      </c>
      <c r="P12" s="160">
        <f>'DataService สะสม เติมเอง'!$U12</f>
        <v>1661</v>
      </c>
      <c r="Q12" s="160">
        <f>'DataService สะสม เติมเอง'!AB12</f>
        <v>1138.51</v>
      </c>
      <c r="R12" s="160">
        <f t="shared" si="1"/>
        <v>10389.420223271085</v>
      </c>
      <c r="S12" s="160">
        <f>O12/'DataService สะสม เติมเอง'!V12</f>
        <v>3092.0671906205471</v>
      </c>
      <c r="T12" s="162">
        <f t="shared" si="2"/>
        <v>15157.378495448676</v>
      </c>
      <c r="U12" s="142">
        <f>VLOOKUP(I12,'ค่ากลางกลุ่ม UnitCost, HGR'!B$5:K$21,10,FALSE)</f>
        <v>50308.99</v>
      </c>
      <c r="V12" s="124" t="str">
        <f t="shared" si="3"/>
        <v>0</v>
      </c>
      <c r="W12" s="124" t="str">
        <f t="shared" si="4"/>
        <v>1</v>
      </c>
      <c r="X12" s="124" t="str">
        <f t="shared" si="5"/>
        <v>0</v>
      </c>
      <c r="Y12" s="160">
        <f>'Unit Cost'!$K$453</f>
        <v>28948638.619999997</v>
      </c>
      <c r="Z12" s="160">
        <f>'Unit Cost'!$K$463</f>
        <v>8239011.6500000004</v>
      </c>
      <c r="AA12" s="160">
        <f>'Unit Cost'!$K$467</f>
        <v>1866366.75</v>
      </c>
      <c r="AB12" s="160">
        <f>'Unit Cost'!$K$466</f>
        <v>1956261.28</v>
      </c>
      <c r="AC12" s="143">
        <f>VLOOKUP(I12,'ค่ากลางกลุ่ม UnitCost, HGR'!$N$5:$S$21,3,FALSE)</f>
        <v>33463447.741090909</v>
      </c>
      <c r="AD12" s="143">
        <f>VLOOKUP(I12,'ค่ากลางกลุ่ม UnitCost, HGR'!$N$5:$S$21,4,FALSE)</f>
        <v>5626555.2616363643</v>
      </c>
      <c r="AE12" s="143">
        <f>VLOOKUP(I12,'ค่ากลางกลุ่ม UnitCost, HGR'!$N$5:$S$21,5,FALSE)</f>
        <v>3351112.8563636355</v>
      </c>
      <c r="AF12" s="143">
        <f>VLOOKUP(I12,'ค่ากลางกลุ่ม UnitCost, HGR'!$N$5:$S$21,6,FALSE)</f>
        <v>2184245.9992727279</v>
      </c>
      <c r="AG12" s="163">
        <f t="shared" si="6"/>
        <v>-4514809.1210909113</v>
      </c>
      <c r="AH12" s="163">
        <f t="shared" si="7"/>
        <v>2612456.3883636361</v>
      </c>
      <c r="AI12" s="163">
        <f t="shared" si="8"/>
        <v>-1484746.1063636355</v>
      </c>
      <c r="AJ12" s="163">
        <f t="shared" si="9"/>
        <v>-227984.71927272785</v>
      </c>
      <c r="AK12" s="144">
        <f t="shared" si="10"/>
        <v>0.5</v>
      </c>
      <c r="AL12" s="144">
        <f t="shared" si="11"/>
        <v>0</v>
      </c>
      <c r="AM12" s="144">
        <f t="shared" si="12"/>
        <v>0.5</v>
      </c>
      <c r="AN12" s="144">
        <f t="shared" si="13"/>
        <v>0.5</v>
      </c>
    </row>
    <row r="13" spans="1:40" s="105" customFormat="1" ht="27" x14ac:dyDescent="0.75">
      <c r="A13" s="135" t="s">
        <v>1555</v>
      </c>
      <c r="B13" s="157" t="s">
        <v>955</v>
      </c>
      <c r="C13" s="157" t="s">
        <v>72</v>
      </c>
      <c r="D13" s="157" t="s">
        <v>964</v>
      </c>
      <c r="E13" s="135" t="s">
        <v>1319</v>
      </c>
      <c r="F13" s="135" t="s">
        <v>1557</v>
      </c>
      <c r="G13" s="135">
        <v>36</v>
      </c>
      <c r="H13" s="158">
        <v>37939</v>
      </c>
      <c r="I13" s="135">
        <v>6</v>
      </c>
      <c r="J13" s="159" t="s">
        <v>2289</v>
      </c>
      <c r="K13" s="160">
        <f>'Unit Cost'!L$460</f>
        <v>24553187.731035613</v>
      </c>
      <c r="L13" s="160">
        <f>'DataService สะสม เติมเอง'!$O13</f>
        <v>25067</v>
      </c>
      <c r="M13" s="161">
        <f t="shared" si="0"/>
        <v>979.50244269500195</v>
      </c>
      <c r="N13" s="141">
        <f>VLOOKUP(I13,'ค่ากลางกลุ่ม UnitCost, HGR'!B$5:K$21,6,FALSE)</f>
        <v>568.79</v>
      </c>
      <c r="O13" s="160">
        <f>'Unit Cost'!$L$461</f>
        <v>5683226.4789643912</v>
      </c>
      <c r="P13" s="160">
        <f>'DataService สะสม เติมเอง'!$U13</f>
        <v>736</v>
      </c>
      <c r="Q13" s="160">
        <f>'DataService สะสม เติมเอง'!AB13</f>
        <v>388.56</v>
      </c>
      <c r="R13" s="160">
        <f t="shared" si="1"/>
        <v>7721.7751072885749</v>
      </c>
      <c r="S13" s="160">
        <f>O13/'DataService สะสม เติมเอง'!V13</f>
        <v>2727.0760455683258</v>
      </c>
      <c r="T13" s="162">
        <f t="shared" si="2"/>
        <v>14626.380685002036</v>
      </c>
      <c r="U13" s="142">
        <f>VLOOKUP(I13,'ค่ากลางกลุ่ม UnitCost, HGR'!B$5:K$21,10,FALSE)</f>
        <v>54970.49</v>
      </c>
      <c r="V13" s="124" t="str">
        <f t="shared" si="3"/>
        <v>0</v>
      </c>
      <c r="W13" s="124" t="str">
        <f t="shared" si="4"/>
        <v>1</v>
      </c>
      <c r="X13" s="124" t="str">
        <f t="shared" si="5"/>
        <v>0</v>
      </c>
      <c r="Y13" s="160">
        <f>'Unit Cost'!$L$453</f>
        <v>17739142.399999999</v>
      </c>
      <c r="Z13" s="160">
        <f>'Unit Cost'!$L$463</f>
        <v>4593050.38</v>
      </c>
      <c r="AA13" s="160">
        <f>'Unit Cost'!$L$467</f>
        <v>1544611.05</v>
      </c>
      <c r="AB13" s="160">
        <f>'Unit Cost'!$L$466</f>
        <v>681738.33000000007</v>
      </c>
      <c r="AC13" s="143">
        <f>VLOOKUP(I13,'ค่ากลางกลุ่ม UnitCost, HGR'!$N$5:$S$21,3,FALSE)</f>
        <v>21624502.815869574</v>
      </c>
      <c r="AD13" s="143">
        <f>VLOOKUP(I13,'ค่ากลางกลุ่ม UnitCost, HGR'!$N$5:$S$21,4,FALSE)</f>
        <v>3737634.9513913034</v>
      </c>
      <c r="AE13" s="143">
        <f>VLOOKUP(I13,'ค่ากลางกลุ่ม UnitCost, HGR'!$N$5:$S$21,5,FALSE)</f>
        <v>1796471.5143913045</v>
      </c>
      <c r="AF13" s="143">
        <f>VLOOKUP(I13,'ค่ากลางกลุ่ม UnitCost, HGR'!$N$5:$S$21,6,FALSE)</f>
        <v>1176771.3062608696</v>
      </c>
      <c r="AG13" s="163">
        <f t="shared" si="6"/>
        <v>-3885360.415869575</v>
      </c>
      <c r="AH13" s="163">
        <f t="shared" si="7"/>
        <v>855415.42860869644</v>
      </c>
      <c r="AI13" s="163">
        <f t="shared" si="8"/>
        <v>-251860.46439130441</v>
      </c>
      <c r="AJ13" s="163">
        <f t="shared" si="9"/>
        <v>-495032.97626086953</v>
      </c>
      <c r="AK13" s="144">
        <f t="shared" si="10"/>
        <v>0.5</v>
      </c>
      <c r="AL13" s="144">
        <f t="shared" si="11"/>
        <v>0</v>
      </c>
      <c r="AM13" s="144">
        <f t="shared" si="12"/>
        <v>0.5</v>
      </c>
      <c r="AN13" s="144">
        <f t="shared" si="13"/>
        <v>0.5</v>
      </c>
    </row>
    <row r="14" spans="1:40" s="105" customFormat="1" ht="27" x14ac:dyDescent="0.75">
      <c r="A14" s="135" t="s">
        <v>1555</v>
      </c>
      <c r="B14" s="157" t="s">
        <v>955</v>
      </c>
      <c r="C14" s="157" t="s">
        <v>73</v>
      </c>
      <c r="D14" s="157" t="s">
        <v>965</v>
      </c>
      <c r="E14" s="135" t="s">
        <v>1319</v>
      </c>
      <c r="F14" s="135" t="s">
        <v>1557</v>
      </c>
      <c r="G14" s="135">
        <v>40</v>
      </c>
      <c r="H14" s="158">
        <v>43480</v>
      </c>
      <c r="I14" s="135">
        <v>6</v>
      </c>
      <c r="J14" s="159" t="s">
        <v>2289</v>
      </c>
      <c r="K14" s="160">
        <f>'Unit Cost'!M$460</f>
        <v>22619111.270102318</v>
      </c>
      <c r="L14" s="160">
        <f>'DataService สะสม เติมเอง'!$O14</f>
        <v>26323</v>
      </c>
      <c r="M14" s="161">
        <f t="shared" si="0"/>
        <v>859.29078258945856</v>
      </c>
      <c r="N14" s="141">
        <f>VLOOKUP(I14,'ค่ากลางกลุ่ม UnitCost, HGR'!B$5:K$21,6,FALSE)</f>
        <v>568.79</v>
      </c>
      <c r="O14" s="160">
        <f>'Unit Cost'!$M$461</f>
        <v>8245952.3898976855</v>
      </c>
      <c r="P14" s="160">
        <f>'DataService สะสม เติมเอง'!$U14</f>
        <v>839</v>
      </c>
      <c r="Q14" s="160">
        <f>'DataService สะสม เติมเอง'!AB14</f>
        <v>428.5</v>
      </c>
      <c r="R14" s="160">
        <f t="shared" si="1"/>
        <v>9828.3103574465858</v>
      </c>
      <c r="S14" s="160">
        <f>O14/'DataService สะสม เติมเอง'!V14</f>
        <v>3166.6483832172371</v>
      </c>
      <c r="T14" s="162">
        <f t="shared" si="2"/>
        <v>19243.76287023964</v>
      </c>
      <c r="U14" s="142">
        <f>VLOOKUP(I14,'ค่ากลางกลุ่ม UnitCost, HGR'!B$5:K$21,10,FALSE)</f>
        <v>54970.49</v>
      </c>
      <c r="V14" s="124" t="str">
        <f t="shared" si="3"/>
        <v>0</v>
      </c>
      <c r="W14" s="124" t="str">
        <f t="shared" si="4"/>
        <v>1</v>
      </c>
      <c r="X14" s="124" t="str">
        <f t="shared" si="5"/>
        <v>0</v>
      </c>
      <c r="Y14" s="160">
        <f>'Unit Cost'!$M$453</f>
        <v>15743543.490000002</v>
      </c>
      <c r="Z14" s="160">
        <f>'Unit Cost'!$M$463</f>
        <v>4912483.7699999996</v>
      </c>
      <c r="AA14" s="160">
        <f>'Unit Cost'!$M$467</f>
        <v>2401775.8199999998</v>
      </c>
      <c r="AB14" s="160">
        <f>'Unit Cost'!$M$466</f>
        <v>511463.91</v>
      </c>
      <c r="AC14" s="143">
        <f>VLOOKUP(I14,'ค่ากลางกลุ่ม UnitCost, HGR'!$N$5:$S$21,3,FALSE)</f>
        <v>21624502.815869574</v>
      </c>
      <c r="AD14" s="143">
        <f>VLOOKUP(I14,'ค่ากลางกลุ่ม UnitCost, HGR'!$N$5:$S$21,4,FALSE)</f>
        <v>3737634.9513913034</v>
      </c>
      <c r="AE14" s="143">
        <f>VLOOKUP(I14,'ค่ากลางกลุ่ม UnitCost, HGR'!$N$5:$S$21,5,FALSE)</f>
        <v>1796471.5143913045</v>
      </c>
      <c r="AF14" s="143">
        <f>VLOOKUP(I14,'ค่ากลางกลุ่ม UnitCost, HGR'!$N$5:$S$21,6,FALSE)</f>
        <v>1176771.3062608696</v>
      </c>
      <c r="AG14" s="163">
        <f t="shared" si="6"/>
        <v>-5880959.3258695714</v>
      </c>
      <c r="AH14" s="163">
        <f t="shared" si="7"/>
        <v>1174848.8186086961</v>
      </c>
      <c r="AI14" s="163">
        <f t="shared" si="8"/>
        <v>605304.30560869537</v>
      </c>
      <c r="AJ14" s="163">
        <f t="shared" si="9"/>
        <v>-665307.39626086969</v>
      </c>
      <c r="AK14" s="144">
        <f t="shared" si="10"/>
        <v>0.5</v>
      </c>
      <c r="AL14" s="144">
        <f t="shared" si="11"/>
        <v>0</v>
      </c>
      <c r="AM14" s="144">
        <f t="shared" si="12"/>
        <v>0</v>
      </c>
      <c r="AN14" s="144">
        <f t="shared" si="13"/>
        <v>0.5</v>
      </c>
    </row>
    <row r="15" spans="1:40" s="105" customFormat="1" ht="27" x14ac:dyDescent="0.75">
      <c r="A15" s="135" t="s">
        <v>1555</v>
      </c>
      <c r="B15" s="157" t="s">
        <v>955</v>
      </c>
      <c r="C15" s="157" t="s">
        <v>78</v>
      </c>
      <c r="D15" s="157" t="s">
        <v>966</v>
      </c>
      <c r="E15" s="135" t="s">
        <v>1319</v>
      </c>
      <c r="F15" s="135" t="s">
        <v>1559</v>
      </c>
      <c r="G15" s="135">
        <v>120</v>
      </c>
      <c r="H15" s="158">
        <v>61230</v>
      </c>
      <c r="I15" s="135">
        <v>13</v>
      </c>
      <c r="J15" s="159" t="s">
        <v>2292</v>
      </c>
      <c r="K15" s="160">
        <f>'Unit Cost'!N$460</f>
        <v>36452973.977253407</v>
      </c>
      <c r="L15" s="160">
        <f>'DataService สะสม เติมเอง'!$O15</f>
        <v>40324</v>
      </c>
      <c r="M15" s="161">
        <f t="shared" si="0"/>
        <v>904.0019337678159</v>
      </c>
      <c r="N15" s="141">
        <f>VLOOKUP(I15,'ค่ากลางกลุ่ม UnitCost, HGR'!B$5:K$21,6,FALSE)</f>
        <v>575.80999999999995</v>
      </c>
      <c r="O15" s="160">
        <f>'Unit Cost'!$N$461</f>
        <v>38934907.442746572</v>
      </c>
      <c r="P15" s="160">
        <f>'DataService สะสม เติมเอง'!$U15</f>
        <v>2853</v>
      </c>
      <c r="Q15" s="160">
        <f>'DataService สะสม เติมเอง'!AB15</f>
        <v>1075.04</v>
      </c>
      <c r="R15" s="160">
        <f t="shared" si="1"/>
        <v>13647.005763318111</v>
      </c>
      <c r="S15" s="160">
        <f>O15/'DataService สะสม เติมเอง'!V15</f>
        <v>4249.6078850411013</v>
      </c>
      <c r="T15" s="162">
        <f t="shared" si="2"/>
        <v>36217.170935729438</v>
      </c>
      <c r="U15" s="142">
        <f>VLOOKUP(I15,'ค่ากลางกลุ่ม UnitCost, HGR'!B$5:K$21,10,FALSE)</f>
        <v>34550.92</v>
      </c>
      <c r="V15" s="124" t="str">
        <f t="shared" si="3"/>
        <v>0</v>
      </c>
      <c r="W15" s="124" t="str">
        <f t="shared" si="4"/>
        <v>0</v>
      </c>
      <c r="X15" s="124" t="str">
        <f t="shared" si="5"/>
        <v>0</v>
      </c>
      <c r="Y15" s="160">
        <f>'Unit Cost'!$N$453</f>
        <v>38505283.989999995</v>
      </c>
      <c r="Z15" s="160">
        <f>'Unit Cost'!$N$463</f>
        <v>8648112.4000000004</v>
      </c>
      <c r="AA15" s="160">
        <f>'Unit Cost'!$N$467</f>
        <v>4312816</v>
      </c>
      <c r="AB15" s="160">
        <f>'Unit Cost'!$N$466</f>
        <v>3940553.08</v>
      </c>
      <c r="AC15" s="143">
        <f>VLOOKUP(I15,'ค่ากลางกลุ่ม UnitCost, HGR'!$N$5:$S$21,3,FALSE)</f>
        <v>44184030.451176479</v>
      </c>
      <c r="AD15" s="143">
        <f>VLOOKUP(I15,'ค่ากลางกลุ่ม UnitCost, HGR'!$N$5:$S$21,4,FALSE)</f>
        <v>11234559.831323529</v>
      </c>
      <c r="AE15" s="143">
        <f>VLOOKUP(I15,'ค่ากลางกลุ่ม UnitCost, HGR'!$N$5:$S$21,5,FALSE)</f>
        <v>4946755.3030882338</v>
      </c>
      <c r="AF15" s="143">
        <f>VLOOKUP(I15,'ค่ากลางกลุ่ม UnitCost, HGR'!$N$5:$S$21,6,FALSE)</f>
        <v>4239773.4314705888</v>
      </c>
      <c r="AG15" s="163">
        <f t="shared" si="6"/>
        <v>-5678746.4611764848</v>
      </c>
      <c r="AH15" s="163">
        <f t="shared" si="7"/>
        <v>-2586447.4313235283</v>
      </c>
      <c r="AI15" s="163">
        <f t="shared" si="8"/>
        <v>-633939.30308823381</v>
      </c>
      <c r="AJ15" s="163">
        <f t="shared" si="9"/>
        <v>-299220.35147058871</v>
      </c>
      <c r="AK15" s="144">
        <f t="shared" si="10"/>
        <v>0.5</v>
      </c>
      <c r="AL15" s="144">
        <f t="shared" si="11"/>
        <v>0.5</v>
      </c>
      <c r="AM15" s="144">
        <f t="shared" si="12"/>
        <v>0.5</v>
      </c>
      <c r="AN15" s="144">
        <f t="shared" si="13"/>
        <v>0.5</v>
      </c>
    </row>
    <row r="16" spans="1:40" s="105" customFormat="1" ht="27" x14ac:dyDescent="0.75">
      <c r="A16" s="135" t="s">
        <v>1555</v>
      </c>
      <c r="B16" s="157" t="s">
        <v>955</v>
      </c>
      <c r="C16" s="157" t="s">
        <v>89</v>
      </c>
      <c r="D16" s="157" t="s">
        <v>1560</v>
      </c>
      <c r="E16" s="135" t="s">
        <v>1319</v>
      </c>
      <c r="F16" s="135" t="s">
        <v>1561</v>
      </c>
      <c r="G16" s="135">
        <v>35</v>
      </c>
      <c r="H16" s="158">
        <v>11548</v>
      </c>
      <c r="I16" s="135">
        <v>2</v>
      </c>
      <c r="J16" s="159" t="s">
        <v>2293</v>
      </c>
      <c r="K16" s="160">
        <f>'Unit Cost'!O$460</f>
        <v>7015157.0531620011</v>
      </c>
      <c r="L16" s="160">
        <f>'DataService สะสม เติมเอง'!$O16</f>
        <v>8260</v>
      </c>
      <c r="M16" s="161">
        <f t="shared" si="0"/>
        <v>849.29262144818415</v>
      </c>
      <c r="N16" s="141">
        <f>VLOOKUP(I16,'ค่ากลางกลุ่ม UnitCost, HGR'!B$5:K$21,6,FALSE)</f>
        <v>809.59</v>
      </c>
      <c r="O16" s="160">
        <f>'Unit Cost'!$O$461</f>
        <v>3638263.1468380005</v>
      </c>
      <c r="P16" s="160">
        <f>'DataService สะสม เติมเอง'!$U16</f>
        <v>259</v>
      </c>
      <c r="Q16" s="160">
        <f>'DataService สะสม เติมเอง'!AB16</f>
        <v>111.63999999999999</v>
      </c>
      <c r="R16" s="160">
        <f t="shared" si="1"/>
        <v>14047.348057289577</v>
      </c>
      <c r="S16" s="160">
        <f>O16/'DataService สะสม เติมเอง'!V16</f>
        <v>5529.2752991458974</v>
      </c>
      <c r="T16" s="162">
        <f t="shared" si="2"/>
        <v>32589.243522375502</v>
      </c>
      <c r="U16" s="142">
        <f>VLOOKUP(I16,'ค่ากลางกลุ่ม UnitCost, HGR'!B$5:K$21,10,FALSE)</f>
        <v>89455.46</v>
      </c>
      <c r="V16" s="124" t="str">
        <f t="shared" si="3"/>
        <v>0</v>
      </c>
      <c r="W16" s="124" t="str">
        <f t="shared" si="4"/>
        <v>1</v>
      </c>
      <c r="X16" s="124" t="str">
        <f t="shared" si="5"/>
        <v>0</v>
      </c>
      <c r="Y16" s="160">
        <f>'Unit Cost'!$O$453</f>
        <v>5716624.7999999998</v>
      </c>
      <c r="Z16" s="160">
        <f>'Unit Cost'!$O$463</f>
        <v>1071536.3500000001</v>
      </c>
      <c r="AA16" s="160">
        <f>'Unit Cost'!$O$467</f>
        <v>1007915.45</v>
      </c>
      <c r="AB16" s="160">
        <f>'Unit Cost'!$O$466</f>
        <v>81863.83</v>
      </c>
      <c r="AC16" s="143">
        <f>VLOOKUP(I16,'ค่ากลางกลุ่ม UnitCost, HGR'!$N$5:$S$21,3,FALSE)</f>
        <v>8823747.1951282062</v>
      </c>
      <c r="AD16" s="143">
        <f>VLOOKUP(I16,'ค่ากลางกลุ่ม UnitCost, HGR'!$N$5:$S$21,4,FALSE)</f>
        <v>752984.48871794879</v>
      </c>
      <c r="AE16" s="143">
        <f>VLOOKUP(I16,'ค่ากลางกลุ่ม UnitCost, HGR'!$N$5:$S$21,5,FALSE)</f>
        <v>616683.49076923076</v>
      </c>
      <c r="AF16" s="143">
        <f>VLOOKUP(I16,'ค่ากลางกลุ่ม UnitCost, HGR'!$N$5:$S$21,6,FALSE)</f>
        <v>284871.22025641031</v>
      </c>
      <c r="AG16" s="163">
        <f t="shared" si="6"/>
        <v>-3107122.3951282063</v>
      </c>
      <c r="AH16" s="163">
        <f t="shared" si="7"/>
        <v>318551.86128205131</v>
      </c>
      <c r="AI16" s="163">
        <f t="shared" si="8"/>
        <v>391231.95923076919</v>
      </c>
      <c r="AJ16" s="163">
        <f t="shared" si="9"/>
        <v>-203007.39025641029</v>
      </c>
      <c r="AK16" s="144">
        <f t="shared" si="10"/>
        <v>0.5</v>
      </c>
      <c r="AL16" s="144">
        <f t="shared" si="11"/>
        <v>0</v>
      </c>
      <c r="AM16" s="144">
        <f t="shared" si="12"/>
        <v>0</v>
      </c>
      <c r="AN16" s="144">
        <f t="shared" si="13"/>
        <v>0.5</v>
      </c>
    </row>
    <row r="17" spans="1:40" s="105" customFormat="1" ht="27" x14ac:dyDescent="0.75">
      <c r="A17" s="135" t="s">
        <v>1555</v>
      </c>
      <c r="B17" s="157" t="s">
        <v>873</v>
      </c>
      <c r="C17" s="157" t="s">
        <v>39</v>
      </c>
      <c r="D17" s="157" t="s">
        <v>874</v>
      </c>
      <c r="E17" s="135" t="s">
        <v>1320</v>
      </c>
      <c r="F17" s="135" t="s">
        <v>1556</v>
      </c>
      <c r="G17" s="135">
        <v>274</v>
      </c>
      <c r="H17" s="158">
        <v>76768</v>
      </c>
      <c r="I17" s="135">
        <v>16</v>
      </c>
      <c r="J17" s="159" t="s">
        <v>2288</v>
      </c>
      <c r="K17" s="160">
        <f>'Unit Cost'!P$460</f>
        <v>64604447.715952128</v>
      </c>
      <c r="L17" s="160">
        <f>'DataService สะสม เติมเอง'!$O17</f>
        <v>55765</v>
      </c>
      <c r="M17" s="161">
        <f t="shared" ref="M17:M24" si="14">IFERROR(SUM(K17/L17),0)</f>
        <v>1158.5124668869744</v>
      </c>
      <c r="N17" s="141">
        <f>VLOOKUP(I17,'ค่ากลางกลุ่ม UnitCost, HGR'!B$5:K$21,6,FALSE)</f>
        <v>835.75</v>
      </c>
      <c r="O17" s="160">
        <f>'Unit Cost'!$P$461</f>
        <v>107717660.68404789</v>
      </c>
      <c r="P17" s="160">
        <f>'DataService สะสม เติมเอง'!$U17</f>
        <v>7038</v>
      </c>
      <c r="Q17" s="160">
        <f>'DataService สะสม เติมเอง'!AB17</f>
        <v>8965.93</v>
      </c>
      <c r="R17" s="160">
        <f>O17/P17</f>
        <v>15305.152129020729</v>
      </c>
      <c r="S17" s="160">
        <f>O17/'DataService สะสม เติมเอง'!V17</f>
        <v>3990.4297504648403</v>
      </c>
      <c r="T17" s="162">
        <f t="shared" ref="T17:T24" si="15">IFERROR(SUM(O17/Q17),0)</f>
        <v>12014.109042123671</v>
      </c>
      <c r="U17" s="142">
        <f>VLOOKUP(I17,'ค่ากลางกลุ่ม UnitCost, HGR'!B$5:K$21,10,FALSE)</f>
        <v>23348.13</v>
      </c>
      <c r="V17" s="124" t="str">
        <f t="shared" si="3"/>
        <v>0</v>
      </c>
      <c r="W17" s="124" t="str">
        <f t="shared" si="4"/>
        <v>1</v>
      </c>
      <c r="X17" s="124" t="str">
        <f t="shared" si="5"/>
        <v>0</v>
      </c>
      <c r="Y17" s="160">
        <f>'Unit Cost'!$P$453</f>
        <v>78901385.450000003</v>
      </c>
      <c r="Z17" s="160">
        <f>'Unit Cost'!$P$463</f>
        <v>21828245.170000002</v>
      </c>
      <c r="AA17" s="160">
        <f>'Unit Cost'!$P$467</f>
        <v>5223978.7300000004</v>
      </c>
      <c r="AB17" s="160">
        <f>'Unit Cost'!$P$466</f>
        <v>20423738.449999999</v>
      </c>
      <c r="AC17" s="143">
        <f>VLOOKUP(I17,'ค่ากลางกลุ่ม UnitCost, HGR'!$N$5:$S$21,3,FALSE)</f>
        <v>106882570.25689654</v>
      </c>
      <c r="AD17" s="143">
        <f>VLOOKUP(I17,'ค่ากลางกลุ่ม UnitCost, HGR'!$N$5:$S$21,4,FALSE)</f>
        <v>30873716.386896558</v>
      </c>
      <c r="AE17" s="143">
        <f>VLOOKUP(I17,'ค่ากลางกลุ่ม UnitCost, HGR'!$N$5:$S$21,5,FALSE)</f>
        <v>13314833.210344829</v>
      </c>
      <c r="AF17" s="143">
        <f>VLOOKUP(I17,'ค่ากลางกลุ่ม UnitCost, HGR'!$N$5:$S$21,6,FALSE)</f>
        <v>15233198.327241382</v>
      </c>
      <c r="AG17" s="163">
        <f t="shared" si="6"/>
        <v>-27981184.806896538</v>
      </c>
      <c r="AH17" s="163">
        <f t="shared" si="7"/>
        <v>-9045471.2168965563</v>
      </c>
      <c r="AI17" s="163">
        <f t="shared" si="8"/>
        <v>-8090854.4803448282</v>
      </c>
      <c r="AJ17" s="163">
        <f t="shared" si="9"/>
        <v>5190540.1227586176</v>
      </c>
      <c r="AK17" s="144">
        <f t="shared" si="10"/>
        <v>0.5</v>
      </c>
      <c r="AL17" s="144">
        <f t="shared" si="11"/>
        <v>0.5</v>
      </c>
      <c r="AM17" s="144">
        <f t="shared" si="12"/>
        <v>0.5</v>
      </c>
      <c r="AN17" s="144">
        <f t="shared" si="13"/>
        <v>0</v>
      </c>
    </row>
    <row r="18" spans="1:40" s="105" customFormat="1" ht="27" x14ac:dyDescent="0.75">
      <c r="A18" s="135" t="s">
        <v>1555</v>
      </c>
      <c r="B18" s="157" t="s">
        <v>873</v>
      </c>
      <c r="C18" s="157" t="s">
        <v>40</v>
      </c>
      <c r="D18" s="157" t="s">
        <v>875</v>
      </c>
      <c r="E18" s="135" t="s">
        <v>1319</v>
      </c>
      <c r="F18" s="135" t="s">
        <v>1557</v>
      </c>
      <c r="G18" s="135">
        <v>45</v>
      </c>
      <c r="H18" s="158">
        <v>41820</v>
      </c>
      <c r="I18" s="135">
        <v>6</v>
      </c>
      <c r="J18" s="159" t="s">
        <v>2289</v>
      </c>
      <c r="K18" s="160">
        <f>'Unit Cost'!Q$460</f>
        <v>20740630.303404339</v>
      </c>
      <c r="L18" s="160">
        <f>'DataService สะสม เติมเอง'!$O18</f>
        <v>24922</v>
      </c>
      <c r="M18" s="161">
        <f t="shared" si="14"/>
        <v>832.22174397738297</v>
      </c>
      <c r="N18" s="141">
        <f>VLOOKUP(I18,'ค่ากลางกลุ่ม UnitCost, HGR'!B$5:K$21,6,FALSE)</f>
        <v>568.79</v>
      </c>
      <c r="O18" s="160">
        <f>'Unit Cost'!$Q$461</f>
        <v>8625837.0765956622</v>
      </c>
      <c r="P18" s="160">
        <f>'DataService สะสม เติมเอง'!$U18</f>
        <v>956</v>
      </c>
      <c r="Q18" s="160">
        <f>'DataService สะสม เติมเอง'!AB18</f>
        <v>734.84</v>
      </c>
      <c r="R18" s="160">
        <f t="shared" ref="R18:R24" si="16">O18/P18</f>
        <v>9022.8421303301911</v>
      </c>
      <c r="S18" s="160">
        <f>O18/'DataService สะสม เติมเอง'!V18</f>
        <v>2886.8263308553087</v>
      </c>
      <c r="T18" s="162">
        <f t="shared" si="15"/>
        <v>11738.388052631406</v>
      </c>
      <c r="U18" s="142">
        <f>VLOOKUP(I18,'ค่ากลางกลุ่ม UnitCost, HGR'!B$5:K$21,10,FALSE)</f>
        <v>54970.49</v>
      </c>
      <c r="V18" s="124" t="str">
        <f t="shared" si="3"/>
        <v>0</v>
      </c>
      <c r="W18" s="124" t="str">
        <f t="shared" si="4"/>
        <v>1</v>
      </c>
      <c r="X18" s="124" t="str">
        <f t="shared" si="5"/>
        <v>0</v>
      </c>
      <c r="Y18" s="160">
        <f>'Unit Cost'!$Q$453</f>
        <v>16414144.15</v>
      </c>
      <c r="Z18" s="160">
        <f>'Unit Cost'!$Q$463</f>
        <v>2977627.94</v>
      </c>
      <c r="AA18" s="160">
        <f>'Unit Cost'!$Q$467</f>
        <v>1760450.65</v>
      </c>
      <c r="AB18" s="160">
        <f>'Unit Cost'!$Q$466</f>
        <v>1082884.55</v>
      </c>
      <c r="AC18" s="143">
        <f>VLOOKUP(I18,'ค่ากลางกลุ่ม UnitCost, HGR'!$N$5:$S$21,3,FALSE)</f>
        <v>21624502.815869574</v>
      </c>
      <c r="AD18" s="143">
        <f>VLOOKUP(I18,'ค่ากลางกลุ่ม UnitCost, HGR'!$N$5:$S$21,4,FALSE)</f>
        <v>3737634.9513913034</v>
      </c>
      <c r="AE18" s="143">
        <f>VLOOKUP(I18,'ค่ากลางกลุ่ม UnitCost, HGR'!$N$5:$S$21,5,FALSE)</f>
        <v>1796471.5143913045</v>
      </c>
      <c r="AF18" s="143">
        <f>VLOOKUP(I18,'ค่ากลางกลุ่ม UnitCost, HGR'!$N$5:$S$21,6,FALSE)</f>
        <v>1176771.3062608696</v>
      </c>
      <c r="AG18" s="163">
        <f t="shared" si="6"/>
        <v>-5210358.6658695731</v>
      </c>
      <c r="AH18" s="163">
        <f t="shared" si="7"/>
        <v>-760007.0113913035</v>
      </c>
      <c r="AI18" s="163">
        <f t="shared" si="8"/>
        <v>-36020.864391304553</v>
      </c>
      <c r="AJ18" s="163">
        <f t="shared" si="9"/>
        <v>-93886.756260869559</v>
      </c>
      <c r="AK18" s="144">
        <f t="shared" si="10"/>
        <v>0.5</v>
      </c>
      <c r="AL18" s="144">
        <f t="shared" si="11"/>
        <v>0.5</v>
      </c>
      <c r="AM18" s="144">
        <f t="shared" si="12"/>
        <v>0.5</v>
      </c>
      <c r="AN18" s="144">
        <f t="shared" si="13"/>
        <v>0.5</v>
      </c>
    </row>
    <row r="19" spans="1:40" s="105" customFormat="1" ht="27" x14ac:dyDescent="0.75">
      <c r="A19" s="135" t="s">
        <v>1555</v>
      </c>
      <c r="B19" s="157" t="s">
        <v>873</v>
      </c>
      <c r="C19" s="157" t="s">
        <v>42</v>
      </c>
      <c r="D19" s="157" t="s">
        <v>876</v>
      </c>
      <c r="E19" s="135" t="s">
        <v>1319</v>
      </c>
      <c r="F19" s="135" t="s">
        <v>1557</v>
      </c>
      <c r="G19" s="135">
        <v>74</v>
      </c>
      <c r="H19" s="158">
        <v>48560</v>
      </c>
      <c r="I19" s="135">
        <v>6</v>
      </c>
      <c r="J19" s="159" t="s">
        <v>2289</v>
      </c>
      <c r="K19" s="160">
        <f>'Unit Cost'!R$460</f>
        <v>20000694.77940711</v>
      </c>
      <c r="L19" s="160">
        <f>'DataService สะสม เติมเอง'!$O19</f>
        <v>28363</v>
      </c>
      <c r="M19" s="161">
        <f t="shared" si="14"/>
        <v>705.1685216446466</v>
      </c>
      <c r="N19" s="141">
        <f>VLOOKUP(I19,'ค่ากลางกลุ่ม UnitCost, HGR'!B$5:K$21,6,FALSE)</f>
        <v>568.79</v>
      </c>
      <c r="O19" s="160">
        <f>'Unit Cost'!$R$461</f>
        <v>17116220.840592884</v>
      </c>
      <c r="P19" s="160">
        <f>'DataService สะสม เติมเอง'!$U19</f>
        <v>2512</v>
      </c>
      <c r="Q19" s="160">
        <f>'DataService สะสม เติมเอง'!AB19</f>
        <v>1076.47</v>
      </c>
      <c r="R19" s="160">
        <f t="shared" si="16"/>
        <v>6813.7821817646827</v>
      </c>
      <c r="S19" s="160">
        <f>O19/'DataService สะสม เติมเอง'!V19</f>
        <v>3760.9801890997328</v>
      </c>
      <c r="T19" s="162">
        <f t="shared" si="15"/>
        <v>15900.323130781984</v>
      </c>
      <c r="U19" s="142">
        <f>VLOOKUP(I19,'ค่ากลางกลุ่ม UnitCost, HGR'!B$5:K$21,10,FALSE)</f>
        <v>54970.49</v>
      </c>
      <c r="V19" s="124" t="str">
        <f t="shared" si="3"/>
        <v>0</v>
      </c>
      <c r="W19" s="124" t="str">
        <f t="shared" si="4"/>
        <v>1</v>
      </c>
      <c r="X19" s="124" t="str">
        <f t="shared" si="5"/>
        <v>0</v>
      </c>
      <c r="Y19" s="160">
        <f>'Unit Cost'!$R$453</f>
        <v>20587820.689999998</v>
      </c>
      <c r="Z19" s="160">
        <f>'Unit Cost'!$R$463</f>
        <v>2920864.54</v>
      </c>
      <c r="AA19" s="160">
        <f>'Unit Cost'!$R$467</f>
        <v>1351531</v>
      </c>
      <c r="AB19" s="160">
        <f>'Unit Cost'!$R$466</f>
        <v>958271.5</v>
      </c>
      <c r="AC19" s="143">
        <f>VLOOKUP(I19,'ค่ากลางกลุ่ม UnitCost, HGR'!$N$5:$S$21,3,FALSE)</f>
        <v>21624502.815869574</v>
      </c>
      <c r="AD19" s="143">
        <f>VLOOKUP(I19,'ค่ากลางกลุ่ม UnitCost, HGR'!$N$5:$S$21,4,FALSE)</f>
        <v>3737634.9513913034</v>
      </c>
      <c r="AE19" s="143">
        <f>VLOOKUP(I19,'ค่ากลางกลุ่ม UnitCost, HGR'!$N$5:$S$21,5,FALSE)</f>
        <v>1796471.5143913045</v>
      </c>
      <c r="AF19" s="143">
        <f>VLOOKUP(I19,'ค่ากลางกลุ่ม UnitCost, HGR'!$N$5:$S$21,6,FALSE)</f>
        <v>1176771.3062608696</v>
      </c>
      <c r="AG19" s="163">
        <f t="shared" si="6"/>
        <v>-1036682.1258695759</v>
      </c>
      <c r="AH19" s="163">
        <f t="shared" si="7"/>
        <v>-816770.41139130341</v>
      </c>
      <c r="AI19" s="163">
        <f t="shared" si="8"/>
        <v>-444940.51439130446</v>
      </c>
      <c r="AJ19" s="163">
        <f t="shared" si="9"/>
        <v>-218499.80626086961</v>
      </c>
      <c r="AK19" s="144">
        <f t="shared" si="10"/>
        <v>0.5</v>
      </c>
      <c r="AL19" s="144">
        <f t="shared" si="11"/>
        <v>0.5</v>
      </c>
      <c r="AM19" s="144">
        <f t="shared" si="12"/>
        <v>0.5</v>
      </c>
      <c r="AN19" s="144">
        <f t="shared" si="13"/>
        <v>0.5</v>
      </c>
    </row>
    <row r="20" spans="1:40" s="105" customFormat="1" ht="27" x14ac:dyDescent="0.75">
      <c r="A20" s="135" t="s">
        <v>1555</v>
      </c>
      <c r="B20" s="157" t="s">
        <v>873</v>
      </c>
      <c r="C20" s="157" t="s">
        <v>45</v>
      </c>
      <c r="D20" s="157" t="s">
        <v>877</v>
      </c>
      <c r="E20" s="135" t="s">
        <v>1319</v>
      </c>
      <c r="F20" s="135" t="s">
        <v>1559</v>
      </c>
      <c r="G20" s="135">
        <v>116</v>
      </c>
      <c r="H20" s="158">
        <v>53836</v>
      </c>
      <c r="I20" s="135">
        <v>13</v>
      </c>
      <c r="J20" s="159" t="s">
        <v>2292</v>
      </c>
      <c r="K20" s="160">
        <f>'Unit Cost'!S$460</f>
        <v>34521055.042582229</v>
      </c>
      <c r="L20" s="160">
        <f>'DataService สะสม เติมเอง'!$O20</f>
        <v>29398</v>
      </c>
      <c r="M20" s="161">
        <f t="shared" si="14"/>
        <v>1174.2654276679443</v>
      </c>
      <c r="N20" s="141">
        <f>VLOOKUP(I20,'ค่ากลางกลุ่ม UnitCost, HGR'!B$5:K$21,6,FALSE)</f>
        <v>575.80999999999995</v>
      </c>
      <c r="O20" s="160">
        <f>'Unit Cost'!$S$461</f>
        <v>25276298.887417771</v>
      </c>
      <c r="P20" s="160">
        <f>'DataService สะสม เติมเอง'!$U20</f>
        <v>1890</v>
      </c>
      <c r="Q20" s="160">
        <f>'DataService สะสม เติมเอง'!AB20</f>
        <v>1609.0899999999997</v>
      </c>
      <c r="R20" s="160">
        <f t="shared" si="16"/>
        <v>13373.703115035858</v>
      </c>
      <c r="S20" s="160">
        <f>O20/'DataService สะสม เติมเอง'!V20</f>
        <v>3079.0959784891911</v>
      </c>
      <c r="T20" s="162">
        <f t="shared" si="15"/>
        <v>15708.44321163998</v>
      </c>
      <c r="U20" s="142">
        <f>VLOOKUP(I20,'ค่ากลางกลุ่ม UnitCost, HGR'!B$5:K$21,10,FALSE)</f>
        <v>34550.92</v>
      </c>
      <c r="V20" s="124" t="str">
        <f t="shared" si="3"/>
        <v>0</v>
      </c>
      <c r="W20" s="124" t="str">
        <f t="shared" si="4"/>
        <v>1</v>
      </c>
      <c r="X20" s="124" t="str">
        <f t="shared" si="5"/>
        <v>0</v>
      </c>
      <c r="Y20" s="160">
        <f>'Unit Cost'!$S$453</f>
        <v>30514966.580000002</v>
      </c>
      <c r="Z20" s="160">
        <f>'Unit Cost'!$S$463</f>
        <v>9342193.4700000007</v>
      </c>
      <c r="AA20" s="160">
        <f>'Unit Cost'!$S$467</f>
        <v>1304696.5</v>
      </c>
      <c r="AB20" s="160">
        <f>'Unit Cost'!$S$466</f>
        <v>3812034.6599999997</v>
      </c>
      <c r="AC20" s="143">
        <f>VLOOKUP(I20,'ค่ากลางกลุ่ม UnitCost, HGR'!$N$5:$S$21,3,FALSE)</f>
        <v>44184030.451176479</v>
      </c>
      <c r="AD20" s="143">
        <f>VLOOKUP(I20,'ค่ากลางกลุ่ม UnitCost, HGR'!$N$5:$S$21,4,FALSE)</f>
        <v>11234559.831323529</v>
      </c>
      <c r="AE20" s="143">
        <f>VLOOKUP(I20,'ค่ากลางกลุ่ม UnitCost, HGR'!$N$5:$S$21,5,FALSE)</f>
        <v>4946755.3030882338</v>
      </c>
      <c r="AF20" s="143">
        <f>VLOOKUP(I20,'ค่ากลางกลุ่ม UnitCost, HGR'!$N$5:$S$21,6,FALSE)</f>
        <v>4239773.4314705888</v>
      </c>
      <c r="AG20" s="163">
        <f t="shared" si="6"/>
        <v>-13669063.871176478</v>
      </c>
      <c r="AH20" s="163">
        <f t="shared" si="7"/>
        <v>-1892366.361323528</v>
      </c>
      <c r="AI20" s="163">
        <f t="shared" si="8"/>
        <v>-3642058.8030882338</v>
      </c>
      <c r="AJ20" s="163">
        <f t="shared" si="9"/>
        <v>-427738.7714705891</v>
      </c>
      <c r="AK20" s="144">
        <f t="shared" si="10"/>
        <v>0.5</v>
      </c>
      <c r="AL20" s="144">
        <f t="shared" si="11"/>
        <v>0.5</v>
      </c>
      <c r="AM20" s="144">
        <f t="shared" si="12"/>
        <v>0.5</v>
      </c>
      <c r="AN20" s="144">
        <f t="shared" si="13"/>
        <v>0.5</v>
      </c>
    </row>
    <row r="21" spans="1:40" s="105" customFormat="1" ht="27" x14ac:dyDescent="0.75">
      <c r="A21" s="135" t="s">
        <v>1555</v>
      </c>
      <c r="B21" s="157" t="s">
        <v>873</v>
      </c>
      <c r="C21" s="157" t="s">
        <v>46</v>
      </c>
      <c r="D21" s="157" t="s">
        <v>878</v>
      </c>
      <c r="E21" s="135" t="s">
        <v>1319</v>
      </c>
      <c r="F21" s="135" t="s">
        <v>1557</v>
      </c>
      <c r="G21" s="135">
        <v>37</v>
      </c>
      <c r="H21" s="158">
        <v>31312</v>
      </c>
      <c r="I21" s="135">
        <v>6</v>
      </c>
      <c r="J21" s="159" t="s">
        <v>2289</v>
      </c>
      <c r="K21" s="160">
        <f>'Unit Cost'!T$460</f>
        <v>19539060.429731451</v>
      </c>
      <c r="L21" s="160">
        <f>'DataService สะสม เติมเอง'!$O21</f>
        <v>34199</v>
      </c>
      <c r="M21" s="161">
        <f t="shared" si="14"/>
        <v>571.33426210507469</v>
      </c>
      <c r="N21" s="141">
        <f>VLOOKUP(I21,'ค่ากลางกลุ่ม UnitCost, HGR'!B$5:K$21,6,FALSE)</f>
        <v>568.79</v>
      </c>
      <c r="O21" s="160">
        <f>'Unit Cost'!$T$461</f>
        <v>9590359.9002685491</v>
      </c>
      <c r="P21" s="160">
        <f>'DataService สะสม เติมเอง'!$U21</f>
        <v>874</v>
      </c>
      <c r="Q21" s="160">
        <f>'DataService สะสม เติมเอง'!AB21</f>
        <v>526.56000000000006</v>
      </c>
      <c r="R21" s="160">
        <f t="shared" si="16"/>
        <v>10972.95183097088</v>
      </c>
      <c r="S21" s="160">
        <f>O21/'DataService สะสม เติมเอง'!V21</f>
        <v>3338.0995127979636</v>
      </c>
      <c r="T21" s="162">
        <f t="shared" si="15"/>
        <v>18213.232870458349</v>
      </c>
      <c r="U21" s="142">
        <f>VLOOKUP(I21,'ค่ากลางกลุ่ม UnitCost, HGR'!B$5:K$21,10,FALSE)</f>
        <v>54970.49</v>
      </c>
      <c r="V21" s="124" t="str">
        <f t="shared" si="3"/>
        <v>0</v>
      </c>
      <c r="W21" s="124" t="str">
        <f t="shared" si="4"/>
        <v>1</v>
      </c>
      <c r="X21" s="124" t="str">
        <f t="shared" si="5"/>
        <v>0</v>
      </c>
      <c r="Y21" s="160">
        <f>'Unit Cost'!$T$453</f>
        <v>17623458.380000003</v>
      </c>
      <c r="Z21" s="160">
        <f>'Unit Cost'!$T$463</f>
        <v>2502544.21</v>
      </c>
      <c r="AA21" s="160">
        <f>'Unit Cost'!$T$467</f>
        <v>1188162.25</v>
      </c>
      <c r="AB21" s="160">
        <f>'Unit Cost'!$T$466</f>
        <v>608853.42000000004</v>
      </c>
      <c r="AC21" s="143">
        <f>VLOOKUP(I21,'ค่ากลางกลุ่ม UnitCost, HGR'!$N$5:$S$21,3,FALSE)</f>
        <v>21624502.815869574</v>
      </c>
      <c r="AD21" s="143">
        <f>VLOOKUP(I21,'ค่ากลางกลุ่ม UnitCost, HGR'!$N$5:$S$21,4,FALSE)</f>
        <v>3737634.9513913034</v>
      </c>
      <c r="AE21" s="143">
        <f>VLOOKUP(I21,'ค่ากลางกลุ่ม UnitCost, HGR'!$N$5:$S$21,5,FALSE)</f>
        <v>1796471.5143913045</v>
      </c>
      <c r="AF21" s="143">
        <f>VLOOKUP(I21,'ค่ากลางกลุ่ม UnitCost, HGR'!$N$5:$S$21,6,FALSE)</f>
        <v>1176771.3062608696</v>
      </c>
      <c r="AG21" s="163">
        <f t="shared" si="6"/>
        <v>-4001044.4358695708</v>
      </c>
      <c r="AH21" s="163">
        <f t="shared" si="7"/>
        <v>-1235090.7413913035</v>
      </c>
      <c r="AI21" s="163">
        <f t="shared" si="8"/>
        <v>-608309.26439130446</v>
      </c>
      <c r="AJ21" s="163">
        <f t="shared" si="9"/>
        <v>-567917.88626086956</v>
      </c>
      <c r="AK21" s="144">
        <f t="shared" si="10"/>
        <v>0.5</v>
      </c>
      <c r="AL21" s="144">
        <f t="shared" si="11"/>
        <v>0.5</v>
      </c>
      <c r="AM21" s="144">
        <f t="shared" si="12"/>
        <v>0.5</v>
      </c>
      <c r="AN21" s="144">
        <f t="shared" si="13"/>
        <v>0.5</v>
      </c>
    </row>
    <row r="22" spans="1:40" s="105" customFormat="1" ht="27" x14ac:dyDescent="0.75">
      <c r="A22" s="135" t="s">
        <v>1555</v>
      </c>
      <c r="B22" s="157" t="s">
        <v>873</v>
      </c>
      <c r="C22" s="157" t="s">
        <v>47</v>
      </c>
      <c r="D22" s="157" t="s">
        <v>879</v>
      </c>
      <c r="E22" s="135" t="s">
        <v>1319</v>
      </c>
      <c r="F22" s="135" t="s">
        <v>1557</v>
      </c>
      <c r="G22" s="135">
        <v>58</v>
      </c>
      <c r="H22" s="158">
        <v>30842</v>
      </c>
      <c r="I22" s="135">
        <v>6</v>
      </c>
      <c r="J22" s="159" t="s">
        <v>2289</v>
      </c>
      <c r="K22" s="160">
        <f>'Unit Cost'!U$460</f>
        <v>18256966.332592096</v>
      </c>
      <c r="L22" s="160">
        <f>'DataService สะสม เติมเอง'!$O22</f>
        <v>18414</v>
      </c>
      <c r="M22" s="161">
        <f t="shared" si="14"/>
        <v>991.4720502113662</v>
      </c>
      <c r="N22" s="141">
        <f>VLOOKUP(I22,'ค่ากลางกลุ่ม UnitCost, HGR'!B$5:K$21,6,FALSE)</f>
        <v>568.79</v>
      </c>
      <c r="O22" s="160">
        <f>'Unit Cost'!$U$461</f>
        <v>10206754.137407904</v>
      </c>
      <c r="P22" s="160">
        <f>'DataService สะสม เติมเอง'!$U22</f>
        <v>806</v>
      </c>
      <c r="Q22" s="160">
        <f>'DataService สะสม เติมเอง'!AB22</f>
        <v>426.7</v>
      </c>
      <c r="R22" s="160">
        <f t="shared" si="16"/>
        <v>12663.466671721966</v>
      </c>
      <c r="S22" s="160">
        <f>O22/'DataService สะสม เติมเอง'!V22</f>
        <v>4295.7719433534949</v>
      </c>
      <c r="T22" s="162">
        <f t="shared" si="15"/>
        <v>23920.211243046415</v>
      </c>
      <c r="U22" s="142">
        <f>VLOOKUP(I22,'ค่ากลางกลุ่ม UnitCost, HGR'!B$5:K$21,10,FALSE)</f>
        <v>54970.49</v>
      </c>
      <c r="V22" s="124" t="str">
        <f t="shared" si="3"/>
        <v>0</v>
      </c>
      <c r="W22" s="124" t="str">
        <f t="shared" si="4"/>
        <v>1</v>
      </c>
      <c r="X22" s="124" t="str">
        <f t="shared" si="5"/>
        <v>0</v>
      </c>
      <c r="Y22" s="160">
        <f>'Unit Cost'!$U$453</f>
        <v>15802969.810000002</v>
      </c>
      <c r="Z22" s="160">
        <f>'Unit Cost'!$U$463</f>
        <v>2783420.32</v>
      </c>
      <c r="AA22" s="160">
        <f>'Unit Cost'!$U$467</f>
        <v>870227.45</v>
      </c>
      <c r="AB22" s="160">
        <f>'Unit Cost'!$U$466</f>
        <v>1120759.18</v>
      </c>
      <c r="AC22" s="143">
        <f>VLOOKUP(I22,'ค่ากลางกลุ่ม UnitCost, HGR'!$N$5:$S$21,3,FALSE)</f>
        <v>21624502.815869574</v>
      </c>
      <c r="AD22" s="143">
        <f>VLOOKUP(I22,'ค่ากลางกลุ่ม UnitCost, HGR'!$N$5:$S$21,4,FALSE)</f>
        <v>3737634.9513913034</v>
      </c>
      <c r="AE22" s="143">
        <f>VLOOKUP(I22,'ค่ากลางกลุ่ม UnitCost, HGR'!$N$5:$S$21,5,FALSE)</f>
        <v>1796471.5143913045</v>
      </c>
      <c r="AF22" s="143">
        <f>VLOOKUP(I22,'ค่ากลางกลุ่ม UnitCost, HGR'!$N$5:$S$21,6,FALSE)</f>
        <v>1176771.3062608696</v>
      </c>
      <c r="AG22" s="163">
        <f t="shared" si="6"/>
        <v>-5821533.0058695711</v>
      </c>
      <c r="AH22" s="163">
        <f t="shared" si="7"/>
        <v>-954214.63139130361</v>
      </c>
      <c r="AI22" s="163">
        <f t="shared" si="8"/>
        <v>-926244.06439130451</v>
      </c>
      <c r="AJ22" s="163">
        <f t="shared" si="9"/>
        <v>-56012.126260869671</v>
      </c>
      <c r="AK22" s="144">
        <f t="shared" si="10"/>
        <v>0.5</v>
      </c>
      <c r="AL22" s="144">
        <f t="shared" si="11"/>
        <v>0.5</v>
      </c>
      <c r="AM22" s="144">
        <f t="shared" si="12"/>
        <v>0.5</v>
      </c>
      <c r="AN22" s="144">
        <f t="shared" si="13"/>
        <v>0.5</v>
      </c>
    </row>
    <row r="23" spans="1:40" s="105" customFormat="1" ht="27" x14ac:dyDescent="0.75">
      <c r="A23" s="135" t="s">
        <v>1555</v>
      </c>
      <c r="B23" s="157" t="s">
        <v>873</v>
      </c>
      <c r="C23" s="157" t="s">
        <v>48</v>
      </c>
      <c r="D23" s="157" t="s">
        <v>880</v>
      </c>
      <c r="E23" s="135" t="s">
        <v>1319</v>
      </c>
      <c r="F23" s="135" t="s">
        <v>1557</v>
      </c>
      <c r="G23" s="135">
        <v>38</v>
      </c>
      <c r="H23" s="158">
        <v>31876</v>
      </c>
      <c r="I23" s="135">
        <v>6</v>
      </c>
      <c r="J23" s="159" t="s">
        <v>2289</v>
      </c>
      <c r="K23" s="160">
        <f>'Unit Cost'!V$460</f>
        <v>19654066.502648968</v>
      </c>
      <c r="L23" s="160">
        <f>'DataService สะสม เติมเอง'!$O23</f>
        <v>19563</v>
      </c>
      <c r="M23" s="161">
        <f t="shared" si="14"/>
        <v>1004.6550377063318</v>
      </c>
      <c r="N23" s="141">
        <f>VLOOKUP(I23,'ค่ากลางกลุ่ม UnitCost, HGR'!B$5:K$21,6,FALSE)</f>
        <v>568.79</v>
      </c>
      <c r="O23" s="160">
        <f>'Unit Cost'!$V$461</f>
        <v>7058361.3573510274</v>
      </c>
      <c r="P23" s="160">
        <f>'DataService สะสม เติมเอง'!$U23</f>
        <v>655</v>
      </c>
      <c r="Q23" s="160">
        <f>'DataService สะสม เติมเอง'!AB23</f>
        <v>384.00000000000006</v>
      </c>
      <c r="R23" s="160">
        <f t="shared" si="16"/>
        <v>10776.124209696225</v>
      </c>
      <c r="S23" s="160">
        <f>O23/'DataService สะสม เติมเอง'!V23</f>
        <v>3454.9003217577228</v>
      </c>
      <c r="T23" s="162">
        <f t="shared" si="15"/>
        <v>18381.149368101633</v>
      </c>
      <c r="U23" s="142">
        <f>VLOOKUP(I23,'ค่ากลางกลุ่ม UnitCost, HGR'!B$5:K$21,10,FALSE)</f>
        <v>54970.49</v>
      </c>
      <c r="V23" s="124" t="str">
        <f t="shared" si="3"/>
        <v>0</v>
      </c>
      <c r="W23" s="124" t="str">
        <f t="shared" si="4"/>
        <v>1</v>
      </c>
      <c r="X23" s="124" t="str">
        <f t="shared" si="5"/>
        <v>0</v>
      </c>
      <c r="Y23" s="160">
        <f>'Unit Cost'!$V$453</f>
        <v>16815591.489999998</v>
      </c>
      <c r="Z23" s="160">
        <f>'Unit Cost'!$V$463</f>
        <v>1884662.89</v>
      </c>
      <c r="AA23" s="160">
        <f>'Unit Cost'!$V$467</f>
        <v>1198554</v>
      </c>
      <c r="AB23" s="160">
        <f>'Unit Cost'!$V$466</f>
        <v>531445.82999999996</v>
      </c>
      <c r="AC23" s="143">
        <f>VLOOKUP(I23,'ค่ากลางกลุ่ม UnitCost, HGR'!$N$5:$S$21,3,FALSE)</f>
        <v>21624502.815869574</v>
      </c>
      <c r="AD23" s="143">
        <f>VLOOKUP(I23,'ค่ากลางกลุ่ม UnitCost, HGR'!$N$5:$S$21,4,FALSE)</f>
        <v>3737634.9513913034</v>
      </c>
      <c r="AE23" s="143">
        <f>VLOOKUP(I23,'ค่ากลางกลุ่ม UnitCost, HGR'!$N$5:$S$21,5,FALSE)</f>
        <v>1796471.5143913045</v>
      </c>
      <c r="AF23" s="143">
        <f>VLOOKUP(I23,'ค่ากลางกลุ่ม UnitCost, HGR'!$N$5:$S$21,6,FALSE)</f>
        <v>1176771.3062608696</v>
      </c>
      <c r="AG23" s="163">
        <f t="shared" si="6"/>
        <v>-4808911.3258695751</v>
      </c>
      <c r="AH23" s="163">
        <f t="shared" si="7"/>
        <v>-1852972.0613913035</v>
      </c>
      <c r="AI23" s="163">
        <f t="shared" si="8"/>
        <v>-597917.51439130446</v>
      </c>
      <c r="AJ23" s="163">
        <f t="shared" si="9"/>
        <v>-645325.47626086965</v>
      </c>
      <c r="AK23" s="144">
        <f t="shared" si="10"/>
        <v>0.5</v>
      </c>
      <c r="AL23" s="144">
        <f t="shared" si="11"/>
        <v>0.5</v>
      </c>
      <c r="AM23" s="144">
        <f t="shared" si="12"/>
        <v>0.5</v>
      </c>
      <c r="AN23" s="144">
        <f t="shared" si="13"/>
        <v>0.5</v>
      </c>
    </row>
    <row r="24" spans="1:40" s="105" customFormat="1" ht="27" x14ac:dyDescent="0.75">
      <c r="A24" s="135" t="s">
        <v>1555</v>
      </c>
      <c r="B24" s="157" t="s">
        <v>873</v>
      </c>
      <c r="C24" s="157" t="s">
        <v>49</v>
      </c>
      <c r="D24" s="157" t="s">
        <v>881</v>
      </c>
      <c r="E24" s="135" t="s">
        <v>1319</v>
      </c>
      <c r="F24" s="135" t="s">
        <v>1561</v>
      </c>
      <c r="G24" s="135">
        <v>32</v>
      </c>
      <c r="H24" s="158">
        <v>11279</v>
      </c>
      <c r="I24" s="135">
        <v>2</v>
      </c>
      <c r="J24" s="159" t="s">
        <v>2293</v>
      </c>
      <c r="K24" s="160">
        <f>'Unit Cost'!W$460</f>
        <v>12047278.192964673</v>
      </c>
      <c r="L24" s="160">
        <f>'DataService สะสม เติมเอง'!$O24</f>
        <v>9971</v>
      </c>
      <c r="M24" s="161">
        <f t="shared" si="14"/>
        <v>1208.2316912009501</v>
      </c>
      <c r="N24" s="141">
        <f>VLOOKUP(I24,'ค่ากลางกลุ่ม UnitCost, HGR'!B$5:K$21,6,FALSE)</f>
        <v>809.59</v>
      </c>
      <c r="O24" s="160">
        <f>'Unit Cost'!$W$461</f>
        <v>4206572.5270353286</v>
      </c>
      <c r="P24" s="160">
        <f>'DataService สะสม เติมเอง'!$U24</f>
        <v>298</v>
      </c>
      <c r="Q24" s="160">
        <f>'DataService สะสม เติมเอง'!AB24</f>
        <v>155.33000000000001</v>
      </c>
      <c r="R24" s="160">
        <f t="shared" si="16"/>
        <v>14116.015191393721</v>
      </c>
      <c r="S24" s="160">
        <f>O24/'DataService สะสม เติมเอง'!V24</f>
        <v>6070.0902266022058</v>
      </c>
      <c r="T24" s="162">
        <f t="shared" si="15"/>
        <v>27081.520163750261</v>
      </c>
      <c r="U24" s="142">
        <f>VLOOKUP(I24,'ค่ากลางกลุ่ม UnitCost, HGR'!B$5:K$21,10,FALSE)</f>
        <v>89455.46</v>
      </c>
      <c r="V24" s="124" t="str">
        <f t="shared" si="3"/>
        <v>0</v>
      </c>
      <c r="W24" s="124" t="str">
        <f t="shared" si="4"/>
        <v>1</v>
      </c>
      <c r="X24" s="124" t="str">
        <f t="shared" si="5"/>
        <v>0</v>
      </c>
      <c r="Y24" s="160">
        <f>'Unit Cost'!$W$453</f>
        <v>10053073.66</v>
      </c>
      <c r="Z24" s="160">
        <f>'Unit Cost'!$W$463</f>
        <v>785055.69</v>
      </c>
      <c r="AA24" s="160">
        <f>'Unit Cost'!$W$467</f>
        <v>424568.5</v>
      </c>
      <c r="AB24" s="160">
        <f>'Unit Cost'!$W$466</f>
        <v>195514.8</v>
      </c>
      <c r="AC24" s="143">
        <f>VLOOKUP(I24,'ค่ากลางกลุ่ม UnitCost, HGR'!$N$5:$S$21,3,FALSE)</f>
        <v>8823747.1951282062</v>
      </c>
      <c r="AD24" s="143">
        <f>VLOOKUP(I24,'ค่ากลางกลุ่ม UnitCost, HGR'!$N$5:$S$21,4,FALSE)</f>
        <v>752984.48871794879</v>
      </c>
      <c r="AE24" s="143">
        <f>VLOOKUP(I24,'ค่ากลางกลุ่ม UnitCost, HGR'!$N$5:$S$21,5,FALSE)</f>
        <v>616683.49076923076</v>
      </c>
      <c r="AF24" s="143">
        <f>VLOOKUP(I24,'ค่ากลางกลุ่ม UnitCost, HGR'!$N$5:$S$21,6,FALSE)</f>
        <v>284871.22025641031</v>
      </c>
      <c r="AG24" s="163">
        <f t="shared" si="6"/>
        <v>1229326.464871794</v>
      </c>
      <c r="AH24" s="163">
        <f t="shared" si="7"/>
        <v>32071.201282051159</v>
      </c>
      <c r="AI24" s="163">
        <f t="shared" si="8"/>
        <v>-192114.99076923076</v>
      </c>
      <c r="AJ24" s="163">
        <f t="shared" si="9"/>
        <v>-89356.420256410318</v>
      </c>
      <c r="AK24" s="144">
        <f t="shared" si="10"/>
        <v>0</v>
      </c>
      <c r="AL24" s="144">
        <f t="shared" si="11"/>
        <v>0</v>
      </c>
      <c r="AM24" s="144">
        <f t="shared" si="12"/>
        <v>0.5</v>
      </c>
      <c r="AN24" s="144">
        <f t="shared" si="13"/>
        <v>0.5</v>
      </c>
    </row>
    <row r="25" spans="1:40" s="105" customFormat="1" ht="27" x14ac:dyDescent="0.75">
      <c r="A25" s="135" t="s">
        <v>1555</v>
      </c>
      <c r="B25" s="157" t="s">
        <v>911</v>
      </c>
      <c r="C25" s="157" t="s">
        <v>4</v>
      </c>
      <c r="D25" s="157" t="s">
        <v>912</v>
      </c>
      <c r="E25" s="135" t="s">
        <v>1320</v>
      </c>
      <c r="F25" s="135" t="s">
        <v>1556</v>
      </c>
      <c r="G25" s="135">
        <v>541</v>
      </c>
      <c r="H25" s="158">
        <v>92905</v>
      </c>
      <c r="I25" s="135">
        <v>17</v>
      </c>
      <c r="J25" s="159" t="s">
        <v>2294</v>
      </c>
      <c r="K25" s="160">
        <f>'Unit Cost'!X$460</f>
        <v>114336584.05707546</v>
      </c>
      <c r="L25" s="160">
        <f>'DataService สะสม เติมเอง'!$O25</f>
        <v>121198</v>
      </c>
      <c r="M25" s="161">
        <f t="shared" ref="M25:M38" si="17">IFERROR(SUM(K25/L25),0)</f>
        <v>943.38672302410487</v>
      </c>
      <c r="N25" s="141">
        <f>VLOOKUP(I25,'ค่ากลางกลุ่ม UnitCost, HGR'!B$5:K$21,6,FALSE)</f>
        <v>1150.75</v>
      </c>
      <c r="O25" s="160">
        <f>'Unit Cost'!$X$461</f>
        <v>213495784.05292457</v>
      </c>
      <c r="P25" s="160">
        <f>'DataService สะสม เติมเอง'!$U25</f>
        <v>11115</v>
      </c>
      <c r="Q25" s="160">
        <f>'DataService สะสม เติมเอง'!AB25</f>
        <v>9715.24</v>
      </c>
      <c r="R25" s="160">
        <f>O25/P25</f>
        <v>19207.897800533025</v>
      </c>
      <c r="S25" s="160">
        <f>O25/'DataService สะสม เติมเอง'!V25</f>
        <v>4990.3179854360378</v>
      </c>
      <c r="T25" s="162">
        <f t="shared" ref="T25:T38" si="18">IFERROR(SUM(O25/Q25),0)</f>
        <v>21975.348427102632</v>
      </c>
      <c r="U25" s="142">
        <f>VLOOKUP(I25,'ค่ากลางกลุ่ม UnitCost, HGR'!B$5:K$21,10,FALSE)</f>
        <v>27874.57</v>
      </c>
      <c r="V25" s="124" t="str">
        <f t="shared" si="3"/>
        <v>1</v>
      </c>
      <c r="W25" s="124" t="str">
        <f t="shared" si="4"/>
        <v>1</v>
      </c>
      <c r="X25" s="124" t="str">
        <f t="shared" si="5"/>
        <v>1</v>
      </c>
      <c r="Y25" s="160">
        <f>'Unit Cost'!$X$453</f>
        <v>147929386.20000002</v>
      </c>
      <c r="Z25" s="160">
        <f>'Unit Cost'!$X$463</f>
        <v>56875129.659999996</v>
      </c>
      <c r="AA25" s="160">
        <f>'Unit Cost'!$X$467</f>
        <v>5356895.5199999996</v>
      </c>
      <c r="AB25" s="160">
        <f>'Unit Cost'!$X$466</f>
        <v>34505766.890000001</v>
      </c>
      <c r="AC25" s="143">
        <f>VLOOKUP(I25,'ค่ากลางกลุ่ม UnitCost, HGR'!$N$5:$S$21,3,FALSE)</f>
        <v>163409405.66086957</v>
      </c>
      <c r="AD25" s="143">
        <f>VLOOKUP(I25,'ค่ากลางกลุ่ม UnitCost, HGR'!$N$5:$S$21,4,FALSE)</f>
        <v>78664129.228695646</v>
      </c>
      <c r="AE25" s="143">
        <f>VLOOKUP(I25,'ค่ากลางกลุ่ม UnitCost, HGR'!$N$5:$S$21,5,FALSE)</f>
        <v>23834007.806521736</v>
      </c>
      <c r="AF25" s="143">
        <f>VLOOKUP(I25,'ค่ากลางกลุ่ม UnitCost, HGR'!$N$5:$S$21,6,FALSE)</f>
        <v>25043604.130869564</v>
      </c>
      <c r="AG25" s="163">
        <f t="shared" si="6"/>
        <v>-15480019.460869551</v>
      </c>
      <c r="AH25" s="163">
        <f t="shared" si="7"/>
        <v>-21788999.56869565</v>
      </c>
      <c r="AI25" s="163">
        <f t="shared" si="8"/>
        <v>-18477112.286521737</v>
      </c>
      <c r="AJ25" s="163">
        <f t="shared" si="9"/>
        <v>9462162.7591304369</v>
      </c>
      <c r="AK25" s="144">
        <f t="shared" si="10"/>
        <v>0.5</v>
      </c>
      <c r="AL25" s="144">
        <f t="shared" si="11"/>
        <v>0.5</v>
      </c>
      <c r="AM25" s="144">
        <f t="shared" si="12"/>
        <v>0.5</v>
      </c>
      <c r="AN25" s="144">
        <f t="shared" si="13"/>
        <v>0</v>
      </c>
    </row>
    <row r="26" spans="1:40" s="105" customFormat="1" ht="27" x14ac:dyDescent="0.75">
      <c r="A26" s="135" t="s">
        <v>1555</v>
      </c>
      <c r="B26" s="157" t="s">
        <v>911</v>
      </c>
      <c r="C26" s="157" t="s">
        <v>29</v>
      </c>
      <c r="D26" s="157" t="s">
        <v>913</v>
      </c>
      <c r="E26" s="135" t="s">
        <v>1319</v>
      </c>
      <c r="F26" s="135" t="s">
        <v>1557</v>
      </c>
      <c r="G26" s="135">
        <v>40</v>
      </c>
      <c r="H26" s="158">
        <v>21409</v>
      </c>
      <c r="I26" s="135">
        <v>5</v>
      </c>
      <c r="J26" s="159" t="s">
        <v>2290</v>
      </c>
      <c r="K26" s="160">
        <f>'Unit Cost'!Y$460</f>
        <v>12566409.88821665</v>
      </c>
      <c r="L26" s="160">
        <f>'DataService สะสม เติมเอง'!$O26</f>
        <v>19074</v>
      </c>
      <c r="M26" s="161">
        <f t="shared" si="17"/>
        <v>658.82404782513629</v>
      </c>
      <c r="N26" s="141">
        <f>VLOOKUP(I26,'ค่ากลางกลุ่ม UnitCost, HGR'!B$5:K$21,6,FALSE)</f>
        <v>635.73</v>
      </c>
      <c r="O26" s="160">
        <f>'Unit Cost'!$Y$461</f>
        <v>9166901.7817833498</v>
      </c>
      <c r="P26" s="160">
        <f>'DataService สะสม เติมเอง'!$U26</f>
        <v>851</v>
      </c>
      <c r="Q26" s="160">
        <f>'DataService สะสม เติมเอง'!AB26</f>
        <v>500.35</v>
      </c>
      <c r="R26" s="160">
        <f t="shared" ref="R26:R38" si="19">O26/P26</f>
        <v>10771.917487406992</v>
      </c>
      <c r="S26" s="160">
        <f>O26/'DataService สะสม เติมเอง'!V26</f>
        <v>3142.5786019140728</v>
      </c>
      <c r="T26" s="162">
        <f t="shared" si="18"/>
        <v>18320.978878351852</v>
      </c>
      <c r="U26" s="142">
        <f>VLOOKUP(I26,'ค่ากลางกลุ่ม UnitCost, HGR'!B$5:K$21,10,FALSE)</f>
        <v>57429.36</v>
      </c>
      <c r="V26" s="124" t="str">
        <f t="shared" si="3"/>
        <v>0</v>
      </c>
      <c r="W26" s="124" t="str">
        <f t="shared" si="4"/>
        <v>1</v>
      </c>
      <c r="X26" s="124" t="str">
        <f t="shared" si="5"/>
        <v>0</v>
      </c>
      <c r="Y26" s="160">
        <f>'Unit Cost'!$Y$453</f>
        <v>13247757.290000001</v>
      </c>
      <c r="Z26" s="160">
        <f>'Unit Cost'!$Y$463</f>
        <v>1468321.44</v>
      </c>
      <c r="AA26" s="160">
        <f>'Unit Cost'!$Y$467</f>
        <v>548260</v>
      </c>
      <c r="AB26" s="160">
        <f>'Unit Cost'!$Y$466</f>
        <v>626155.22</v>
      </c>
      <c r="AC26" s="143">
        <f>VLOOKUP(I26,'ค่ากลางกลุ่ม UnitCost, HGR'!$N$5:$S$21,3,FALSE)</f>
        <v>15527881.870881232</v>
      </c>
      <c r="AD26" s="143">
        <f>VLOOKUP(I26,'ค่ากลางกลุ่ม UnitCost, HGR'!$N$5:$S$21,4,FALSE)</f>
        <v>2163265.8764367811</v>
      </c>
      <c r="AE26" s="143">
        <f>VLOOKUP(I26,'ค่ากลางกลุ่ม UnitCost, HGR'!$N$5:$S$21,5,FALSE)</f>
        <v>1080314.0166666661</v>
      </c>
      <c r="AF26" s="143">
        <f>VLOOKUP(I26,'ค่ากลางกลุ่ม UnitCost, HGR'!$N$5:$S$21,6,FALSE)</f>
        <v>681984.86628352467</v>
      </c>
      <c r="AG26" s="163">
        <f t="shared" si="6"/>
        <v>-2280124.5808812305</v>
      </c>
      <c r="AH26" s="163">
        <f t="shared" si="7"/>
        <v>-694944.43643678119</v>
      </c>
      <c r="AI26" s="163">
        <f t="shared" si="8"/>
        <v>-532054.01666666614</v>
      </c>
      <c r="AJ26" s="163">
        <f t="shared" si="9"/>
        <v>-55829.646283524693</v>
      </c>
      <c r="AK26" s="144">
        <f t="shared" si="10"/>
        <v>0.5</v>
      </c>
      <c r="AL26" s="144">
        <f t="shared" si="11"/>
        <v>0.5</v>
      </c>
      <c r="AM26" s="144">
        <f t="shared" si="12"/>
        <v>0.5</v>
      </c>
      <c r="AN26" s="144">
        <f t="shared" si="13"/>
        <v>0.5</v>
      </c>
    </row>
    <row r="27" spans="1:40" s="105" customFormat="1" ht="27" x14ac:dyDescent="0.75">
      <c r="A27" s="135" t="s">
        <v>1555</v>
      </c>
      <c r="B27" s="157" t="s">
        <v>911</v>
      </c>
      <c r="C27" s="157" t="s">
        <v>30</v>
      </c>
      <c r="D27" s="157" t="s">
        <v>914</v>
      </c>
      <c r="E27" s="135" t="s">
        <v>1319</v>
      </c>
      <c r="F27" s="135" t="s">
        <v>1557</v>
      </c>
      <c r="G27" s="135">
        <v>59</v>
      </c>
      <c r="H27" s="158">
        <v>47161</v>
      </c>
      <c r="I27" s="135">
        <v>6</v>
      </c>
      <c r="J27" s="159" t="s">
        <v>2289</v>
      </c>
      <c r="K27" s="160">
        <f>'Unit Cost'!Z$460</f>
        <v>30855017.6789122</v>
      </c>
      <c r="L27" s="160">
        <f>'DataService สะสม เติมเอง'!$O27</f>
        <v>36180</v>
      </c>
      <c r="M27" s="161">
        <f t="shared" si="17"/>
        <v>852.81972578530122</v>
      </c>
      <c r="N27" s="141">
        <f>VLOOKUP(I27,'ค่ากลางกลุ่ม UnitCost, HGR'!B$5:K$21,6,FALSE)</f>
        <v>568.79</v>
      </c>
      <c r="O27" s="160">
        <f>'Unit Cost'!$Z$461</f>
        <v>11371261.041087799</v>
      </c>
      <c r="P27" s="160">
        <f>'DataService สะสม เติมเอง'!$U27</f>
        <v>1390</v>
      </c>
      <c r="Q27" s="160">
        <f>'DataService สะสม เติมเอง'!AB27</f>
        <v>500.14</v>
      </c>
      <c r="R27" s="160">
        <f t="shared" si="19"/>
        <v>8180.7633389120856</v>
      </c>
      <c r="S27" s="160">
        <f>O27/'DataService สะสม เติมเอง'!V27</f>
        <v>2510.7664034196951</v>
      </c>
      <c r="T27" s="162">
        <f t="shared" si="18"/>
        <v>22736.155958507217</v>
      </c>
      <c r="U27" s="142">
        <f>VLOOKUP(I27,'ค่ากลางกลุ่ม UnitCost, HGR'!B$5:K$21,10,FALSE)</f>
        <v>54970.49</v>
      </c>
      <c r="V27" s="124" t="str">
        <f t="shared" si="3"/>
        <v>0</v>
      </c>
      <c r="W27" s="124" t="str">
        <f t="shared" si="4"/>
        <v>1</v>
      </c>
      <c r="X27" s="124" t="str">
        <f t="shared" si="5"/>
        <v>0</v>
      </c>
      <c r="Y27" s="160">
        <f>'Unit Cost'!$Z$453</f>
        <v>23770930.810000002</v>
      </c>
      <c r="Z27" s="160">
        <f>'Unit Cost'!$Z$463</f>
        <v>4435698.43</v>
      </c>
      <c r="AA27" s="160">
        <f>'Unit Cost'!$Z$467</f>
        <v>1301604.2</v>
      </c>
      <c r="AB27" s="160">
        <f>'Unit Cost'!$Z$466</f>
        <v>2999272.97</v>
      </c>
      <c r="AC27" s="143">
        <f>VLOOKUP(I27,'ค่ากลางกลุ่ม UnitCost, HGR'!$N$5:$S$21,3,FALSE)</f>
        <v>21624502.815869574</v>
      </c>
      <c r="AD27" s="143">
        <f>VLOOKUP(I27,'ค่ากลางกลุ่ม UnitCost, HGR'!$N$5:$S$21,4,FALSE)</f>
        <v>3737634.9513913034</v>
      </c>
      <c r="AE27" s="143">
        <f>VLOOKUP(I27,'ค่ากลางกลุ่ม UnitCost, HGR'!$N$5:$S$21,5,FALSE)</f>
        <v>1796471.5143913045</v>
      </c>
      <c r="AF27" s="143">
        <f>VLOOKUP(I27,'ค่ากลางกลุ่ม UnitCost, HGR'!$N$5:$S$21,6,FALSE)</f>
        <v>1176771.3062608696</v>
      </c>
      <c r="AG27" s="163">
        <f t="shared" si="6"/>
        <v>2146427.9941304289</v>
      </c>
      <c r="AH27" s="163">
        <f t="shared" si="7"/>
        <v>698063.47860869626</v>
      </c>
      <c r="AI27" s="163">
        <f t="shared" si="8"/>
        <v>-494867.31439130451</v>
      </c>
      <c r="AJ27" s="163">
        <f t="shared" si="9"/>
        <v>1822501.6637391306</v>
      </c>
      <c r="AK27" s="144">
        <f t="shared" si="10"/>
        <v>0</v>
      </c>
      <c r="AL27" s="144">
        <f t="shared" si="11"/>
        <v>0</v>
      </c>
      <c r="AM27" s="144">
        <f t="shared" si="12"/>
        <v>0.5</v>
      </c>
      <c r="AN27" s="144">
        <f t="shared" si="13"/>
        <v>0</v>
      </c>
    </row>
    <row r="28" spans="1:40" s="105" customFormat="1" ht="27" x14ac:dyDescent="0.75">
      <c r="A28" s="135" t="s">
        <v>1555</v>
      </c>
      <c r="B28" s="157" t="s">
        <v>911</v>
      </c>
      <c r="C28" s="157" t="s">
        <v>31</v>
      </c>
      <c r="D28" s="157" t="s">
        <v>915</v>
      </c>
      <c r="E28" s="135" t="s">
        <v>1319</v>
      </c>
      <c r="F28" s="135" t="s">
        <v>1557</v>
      </c>
      <c r="G28" s="135">
        <v>34</v>
      </c>
      <c r="H28" s="158">
        <v>34265</v>
      </c>
      <c r="I28" s="135">
        <v>6</v>
      </c>
      <c r="J28" s="159" t="s">
        <v>2289</v>
      </c>
      <c r="K28" s="160">
        <f>'Unit Cost'!AA$460</f>
        <v>18322072.859244332</v>
      </c>
      <c r="L28" s="160">
        <f>'DataService สะสม เติมเอง'!$O28</f>
        <v>19875</v>
      </c>
      <c r="M28" s="161">
        <f t="shared" si="17"/>
        <v>921.86530109405442</v>
      </c>
      <c r="N28" s="141">
        <f>VLOOKUP(I28,'ค่ากลางกลุ่ม UnitCost, HGR'!B$5:K$21,6,FALSE)</f>
        <v>568.79</v>
      </c>
      <c r="O28" s="160">
        <f>'Unit Cost'!$AA$461</f>
        <v>9055538.9607556704</v>
      </c>
      <c r="P28" s="160">
        <f>'DataService สะสม เติมเอง'!$U28</f>
        <v>980</v>
      </c>
      <c r="Q28" s="160">
        <f>'DataService สะสม เติมเอง'!AB28</f>
        <v>791.07999999999993</v>
      </c>
      <c r="R28" s="160">
        <f t="shared" si="19"/>
        <v>9240.3458783221122</v>
      </c>
      <c r="S28" s="160">
        <f>O28/'DataService สะสม เติมเอง'!V28</f>
        <v>3453.6761864056716</v>
      </c>
      <c r="T28" s="162">
        <f t="shared" si="18"/>
        <v>11447.058402128319</v>
      </c>
      <c r="U28" s="142">
        <f>VLOOKUP(I28,'ค่ากลางกลุ่ม UnitCost, HGR'!B$5:K$21,10,FALSE)</f>
        <v>54970.49</v>
      </c>
      <c r="V28" s="124" t="str">
        <f t="shared" si="3"/>
        <v>0</v>
      </c>
      <c r="W28" s="124" t="str">
        <f t="shared" si="4"/>
        <v>1</v>
      </c>
      <c r="X28" s="124" t="str">
        <f t="shared" si="5"/>
        <v>0</v>
      </c>
      <c r="Y28" s="160">
        <f>'Unit Cost'!$AA$453</f>
        <v>17245673.57</v>
      </c>
      <c r="Z28" s="160">
        <f>'Unit Cost'!$AA$463</f>
        <v>2131668.4700000002</v>
      </c>
      <c r="AA28" s="160">
        <f>'Unit Cost'!$AA$467</f>
        <v>934113.3</v>
      </c>
      <c r="AB28" s="160">
        <f>'Unit Cost'!$AA$466</f>
        <v>1577616.13</v>
      </c>
      <c r="AC28" s="143">
        <f>VLOOKUP(I28,'ค่ากลางกลุ่ม UnitCost, HGR'!$N$5:$S$21,3,FALSE)</f>
        <v>21624502.815869574</v>
      </c>
      <c r="AD28" s="143">
        <f>VLOOKUP(I28,'ค่ากลางกลุ่ม UnitCost, HGR'!$N$5:$S$21,4,FALSE)</f>
        <v>3737634.9513913034</v>
      </c>
      <c r="AE28" s="143">
        <f>VLOOKUP(I28,'ค่ากลางกลุ่ม UnitCost, HGR'!$N$5:$S$21,5,FALSE)</f>
        <v>1796471.5143913045</v>
      </c>
      <c r="AF28" s="143">
        <f>VLOOKUP(I28,'ค่ากลางกลุ่ม UnitCost, HGR'!$N$5:$S$21,6,FALSE)</f>
        <v>1176771.3062608696</v>
      </c>
      <c r="AG28" s="163">
        <f t="shared" si="6"/>
        <v>-4378829.2458695732</v>
      </c>
      <c r="AH28" s="163">
        <f t="shared" si="7"/>
        <v>-1605966.4813913032</v>
      </c>
      <c r="AI28" s="163">
        <f t="shared" si="8"/>
        <v>-862358.21439130441</v>
      </c>
      <c r="AJ28" s="163">
        <f t="shared" si="9"/>
        <v>400844.82373913028</v>
      </c>
      <c r="AK28" s="144">
        <f t="shared" si="10"/>
        <v>0.5</v>
      </c>
      <c r="AL28" s="144">
        <f t="shared" si="11"/>
        <v>0.5</v>
      </c>
      <c r="AM28" s="144">
        <f t="shared" si="12"/>
        <v>0.5</v>
      </c>
      <c r="AN28" s="144">
        <f t="shared" si="13"/>
        <v>0</v>
      </c>
    </row>
    <row r="29" spans="1:40" s="105" customFormat="1" ht="27" x14ac:dyDescent="0.75">
      <c r="A29" s="135" t="s">
        <v>1555</v>
      </c>
      <c r="B29" s="157" t="s">
        <v>911</v>
      </c>
      <c r="C29" s="157" t="s">
        <v>32</v>
      </c>
      <c r="D29" s="157" t="s">
        <v>916</v>
      </c>
      <c r="E29" s="135" t="s">
        <v>1319</v>
      </c>
      <c r="F29" s="135" t="s">
        <v>1561</v>
      </c>
      <c r="G29" s="135">
        <v>30</v>
      </c>
      <c r="H29" s="158">
        <v>8824</v>
      </c>
      <c r="I29" s="135">
        <v>2</v>
      </c>
      <c r="J29" s="159" t="s">
        <v>2293</v>
      </c>
      <c r="K29" s="160">
        <f>'Unit Cost'!AB$460</f>
        <v>11677088.178790478</v>
      </c>
      <c r="L29" s="160">
        <f>'DataService สะสม เติมเอง'!$O29</f>
        <v>8406</v>
      </c>
      <c r="M29" s="161">
        <f t="shared" si="17"/>
        <v>1389.1373041625598</v>
      </c>
      <c r="N29" s="141">
        <f>VLOOKUP(I29,'ค่ากลางกลุ่ม UnitCost, HGR'!B$5:K$21,6,FALSE)</f>
        <v>809.59</v>
      </c>
      <c r="O29" s="160">
        <f>'Unit Cost'!$AB$461</f>
        <v>3471650.7212095205</v>
      </c>
      <c r="P29" s="160">
        <f>'DataService สะสม เติมเอง'!$U29</f>
        <v>304</v>
      </c>
      <c r="Q29" s="160">
        <f>'DataService สะสม เติมเอง'!AB29</f>
        <v>160.31</v>
      </c>
      <c r="R29" s="160">
        <f t="shared" si="19"/>
        <v>11419.903688189212</v>
      </c>
      <c r="S29" s="160">
        <f>O29/'DataService สะสม เติมเอง'!V29</f>
        <v>4103.6060534391499</v>
      </c>
      <c r="T29" s="162">
        <f t="shared" si="18"/>
        <v>21655.858781170984</v>
      </c>
      <c r="U29" s="142">
        <f>VLOOKUP(I29,'ค่ากลางกลุ่ม UnitCost, HGR'!B$5:K$21,10,FALSE)</f>
        <v>89455.46</v>
      </c>
      <c r="V29" s="124" t="str">
        <f t="shared" si="3"/>
        <v>0</v>
      </c>
      <c r="W29" s="124" t="str">
        <f t="shared" si="4"/>
        <v>1</v>
      </c>
      <c r="X29" s="124" t="str">
        <f t="shared" si="5"/>
        <v>0</v>
      </c>
      <c r="Y29" s="160">
        <f>'Unit Cost'!$AB$453</f>
        <v>10357341.300000001</v>
      </c>
      <c r="Z29" s="160">
        <f>'Unit Cost'!$AB$463</f>
        <v>1171032.6000000001</v>
      </c>
      <c r="AA29" s="160">
        <f>'Unit Cost'!$AB$467</f>
        <v>316797</v>
      </c>
      <c r="AB29" s="160">
        <f>'Unit Cost'!$AB$466</f>
        <v>240208.99</v>
      </c>
      <c r="AC29" s="143">
        <f>VLOOKUP(I29,'ค่ากลางกลุ่ม UnitCost, HGR'!$N$5:$S$21,3,FALSE)</f>
        <v>8823747.1951282062</v>
      </c>
      <c r="AD29" s="143">
        <f>VLOOKUP(I29,'ค่ากลางกลุ่ม UnitCost, HGR'!$N$5:$S$21,4,FALSE)</f>
        <v>752984.48871794879</v>
      </c>
      <c r="AE29" s="143">
        <f>VLOOKUP(I29,'ค่ากลางกลุ่ม UnitCost, HGR'!$N$5:$S$21,5,FALSE)</f>
        <v>616683.49076923076</v>
      </c>
      <c r="AF29" s="143">
        <f>VLOOKUP(I29,'ค่ากลางกลุ่ม UnitCost, HGR'!$N$5:$S$21,6,FALSE)</f>
        <v>284871.22025641031</v>
      </c>
      <c r="AG29" s="163">
        <f t="shared" si="6"/>
        <v>1533594.1048717946</v>
      </c>
      <c r="AH29" s="163">
        <f t="shared" si="7"/>
        <v>418048.11128205131</v>
      </c>
      <c r="AI29" s="163">
        <f t="shared" si="8"/>
        <v>-299886.49076923076</v>
      </c>
      <c r="AJ29" s="163">
        <f t="shared" si="9"/>
        <v>-44662.230256410316</v>
      </c>
      <c r="AK29" s="144">
        <f t="shared" si="10"/>
        <v>0</v>
      </c>
      <c r="AL29" s="144">
        <f t="shared" si="11"/>
        <v>0</v>
      </c>
      <c r="AM29" s="144">
        <f t="shared" si="12"/>
        <v>0.5</v>
      </c>
      <c r="AN29" s="144">
        <f t="shared" si="13"/>
        <v>0.5</v>
      </c>
    </row>
    <row r="30" spans="1:40" s="105" customFormat="1" ht="27" x14ac:dyDescent="0.75">
      <c r="A30" s="135" t="s">
        <v>1555</v>
      </c>
      <c r="B30" s="157" t="s">
        <v>911</v>
      </c>
      <c r="C30" s="157" t="s">
        <v>33</v>
      </c>
      <c r="D30" s="157" t="s">
        <v>917</v>
      </c>
      <c r="E30" s="135" t="s">
        <v>1319</v>
      </c>
      <c r="F30" s="135" t="s">
        <v>1557</v>
      </c>
      <c r="G30" s="135">
        <v>32</v>
      </c>
      <c r="H30" s="158">
        <v>18132</v>
      </c>
      <c r="I30" s="135">
        <v>5</v>
      </c>
      <c r="J30" s="159" t="s">
        <v>2290</v>
      </c>
      <c r="K30" s="160">
        <f>'Unit Cost'!AC$460</f>
        <v>12531255.814989485</v>
      </c>
      <c r="L30" s="160">
        <f>'DataService สะสม เติมเอง'!$O30</f>
        <v>16449</v>
      </c>
      <c r="M30" s="161">
        <f t="shared" si="17"/>
        <v>761.82478053313184</v>
      </c>
      <c r="N30" s="141">
        <f>VLOOKUP(I30,'ค่ากลางกลุ่ม UnitCost, HGR'!B$5:K$21,6,FALSE)</f>
        <v>635.73</v>
      </c>
      <c r="O30" s="160">
        <f>'Unit Cost'!$AC$461</f>
        <v>5541567.3450105172</v>
      </c>
      <c r="P30" s="160">
        <f>'DataService สะสม เติมเอง'!$U30</f>
        <v>671</v>
      </c>
      <c r="Q30" s="160">
        <f>'DataService สะสม เติมเอง'!AB30</f>
        <v>419.14000000000004</v>
      </c>
      <c r="R30" s="160">
        <f t="shared" si="19"/>
        <v>8258.6696646952569</v>
      </c>
      <c r="S30" s="160">
        <f>O30/'DataService สะสม เติมเอง'!V30</f>
        <v>3029.8345243359854</v>
      </c>
      <c r="T30" s="162">
        <f t="shared" si="18"/>
        <v>13221.280109296456</v>
      </c>
      <c r="U30" s="142">
        <f>VLOOKUP(I30,'ค่ากลางกลุ่ม UnitCost, HGR'!B$5:K$21,10,FALSE)</f>
        <v>57429.36</v>
      </c>
      <c r="V30" s="124" t="str">
        <f t="shared" si="3"/>
        <v>0</v>
      </c>
      <c r="W30" s="124" t="str">
        <f t="shared" si="4"/>
        <v>1</v>
      </c>
      <c r="X30" s="124" t="str">
        <f t="shared" si="5"/>
        <v>0</v>
      </c>
      <c r="Y30" s="160">
        <f>'Unit Cost'!$AC$453</f>
        <v>13017192.029999999</v>
      </c>
      <c r="Z30" s="160">
        <f>'Unit Cost'!$AC$463</f>
        <v>1289806.44</v>
      </c>
      <c r="AA30" s="160">
        <f>'Unit Cost'!$AC$467</f>
        <v>644582</v>
      </c>
      <c r="AB30" s="160">
        <f>'Unit Cost'!$AC$466</f>
        <v>337980.32</v>
      </c>
      <c r="AC30" s="143">
        <f>VLOOKUP(I30,'ค่ากลางกลุ่ม UnitCost, HGR'!$N$5:$S$21,3,FALSE)</f>
        <v>15527881.870881232</v>
      </c>
      <c r="AD30" s="143">
        <f>VLOOKUP(I30,'ค่ากลางกลุ่ม UnitCost, HGR'!$N$5:$S$21,4,FALSE)</f>
        <v>2163265.8764367811</v>
      </c>
      <c r="AE30" s="143">
        <f>VLOOKUP(I30,'ค่ากลางกลุ่ม UnitCost, HGR'!$N$5:$S$21,5,FALSE)</f>
        <v>1080314.0166666661</v>
      </c>
      <c r="AF30" s="143">
        <f>VLOOKUP(I30,'ค่ากลางกลุ่ม UnitCost, HGR'!$N$5:$S$21,6,FALSE)</f>
        <v>681984.86628352467</v>
      </c>
      <c r="AG30" s="163">
        <f t="shared" si="6"/>
        <v>-2510689.8408812322</v>
      </c>
      <c r="AH30" s="163">
        <f t="shared" si="7"/>
        <v>-873459.43643678119</v>
      </c>
      <c r="AI30" s="163">
        <f t="shared" si="8"/>
        <v>-435732.01666666614</v>
      </c>
      <c r="AJ30" s="163">
        <f t="shared" si="9"/>
        <v>-344004.54628352466</v>
      </c>
      <c r="AK30" s="144">
        <f t="shared" si="10"/>
        <v>0.5</v>
      </c>
      <c r="AL30" s="144">
        <f t="shared" si="11"/>
        <v>0.5</v>
      </c>
      <c r="AM30" s="144">
        <f t="shared" si="12"/>
        <v>0.5</v>
      </c>
      <c r="AN30" s="144">
        <f t="shared" si="13"/>
        <v>0.5</v>
      </c>
    </row>
    <row r="31" spans="1:40" s="105" customFormat="1" ht="27" x14ac:dyDescent="0.75">
      <c r="A31" s="135" t="s">
        <v>1555</v>
      </c>
      <c r="B31" s="157" t="s">
        <v>911</v>
      </c>
      <c r="C31" s="157" t="s">
        <v>34</v>
      </c>
      <c r="D31" s="157" t="s">
        <v>918</v>
      </c>
      <c r="E31" s="135" t="s">
        <v>1319</v>
      </c>
      <c r="F31" s="135" t="s">
        <v>1557</v>
      </c>
      <c r="G31" s="135">
        <v>45</v>
      </c>
      <c r="H31" s="158">
        <v>21233</v>
      </c>
      <c r="I31" s="135">
        <v>5</v>
      </c>
      <c r="J31" s="159" t="s">
        <v>2290</v>
      </c>
      <c r="K31" s="160">
        <f>'Unit Cost'!AD$460</f>
        <v>16683252.192657009</v>
      </c>
      <c r="L31" s="160">
        <f>'DataService สะสม เติมเอง'!$O31</f>
        <v>17960</v>
      </c>
      <c r="M31" s="161">
        <f t="shared" si="17"/>
        <v>928.9115920187644</v>
      </c>
      <c r="N31" s="141">
        <f>VLOOKUP(I31,'ค่ากลางกลุ่ม UnitCost, HGR'!B$5:K$21,6,FALSE)</f>
        <v>635.73</v>
      </c>
      <c r="O31" s="160">
        <f>'Unit Cost'!$AD$461</f>
        <v>6100329.1273429915</v>
      </c>
      <c r="P31" s="160">
        <f>'DataService สะสม เติมเอง'!$U31</f>
        <v>648</v>
      </c>
      <c r="Q31" s="160">
        <f>'DataService สะสม เติมเอง'!AB31</f>
        <v>476.6</v>
      </c>
      <c r="R31" s="160">
        <f t="shared" si="19"/>
        <v>9414.0881594799248</v>
      </c>
      <c r="S31" s="160">
        <f>O31/'DataService สะสม เติมเอง'!V31</f>
        <v>3045.5961694173698</v>
      </c>
      <c r="T31" s="162">
        <f t="shared" si="18"/>
        <v>12799.683439662173</v>
      </c>
      <c r="U31" s="142">
        <f>VLOOKUP(I31,'ค่ากลางกลุ่ม UnitCost, HGR'!B$5:K$21,10,FALSE)</f>
        <v>57429.36</v>
      </c>
      <c r="V31" s="124" t="str">
        <f t="shared" si="3"/>
        <v>0</v>
      </c>
      <c r="W31" s="124" t="str">
        <f t="shared" si="4"/>
        <v>1</v>
      </c>
      <c r="X31" s="124" t="str">
        <f t="shared" si="5"/>
        <v>0</v>
      </c>
      <c r="Y31" s="160">
        <f>'Unit Cost'!$AD$453</f>
        <v>14853764.609999999</v>
      </c>
      <c r="Z31" s="160">
        <f>'Unit Cost'!$AD$463</f>
        <v>2098186.9300000002</v>
      </c>
      <c r="AA31" s="160">
        <f>'Unit Cost'!$AD$467</f>
        <v>1857356.5</v>
      </c>
      <c r="AB31" s="160">
        <f>'Unit Cost'!$AD$466</f>
        <v>858971.71</v>
      </c>
      <c r="AC31" s="143">
        <f>VLOOKUP(I31,'ค่ากลางกลุ่ม UnitCost, HGR'!$N$5:$S$21,3,FALSE)</f>
        <v>15527881.870881232</v>
      </c>
      <c r="AD31" s="143">
        <f>VLOOKUP(I31,'ค่ากลางกลุ่ม UnitCost, HGR'!$N$5:$S$21,4,FALSE)</f>
        <v>2163265.8764367811</v>
      </c>
      <c r="AE31" s="143">
        <f>VLOOKUP(I31,'ค่ากลางกลุ่ม UnitCost, HGR'!$N$5:$S$21,5,FALSE)</f>
        <v>1080314.0166666661</v>
      </c>
      <c r="AF31" s="143">
        <f>VLOOKUP(I31,'ค่ากลางกลุ่ม UnitCost, HGR'!$N$5:$S$21,6,FALSE)</f>
        <v>681984.86628352467</v>
      </c>
      <c r="AG31" s="163">
        <f t="shared" si="6"/>
        <v>-674117.2608812321</v>
      </c>
      <c r="AH31" s="163">
        <f t="shared" si="7"/>
        <v>-65078.946436780971</v>
      </c>
      <c r="AI31" s="163">
        <f t="shared" si="8"/>
        <v>777042.48333333386</v>
      </c>
      <c r="AJ31" s="163">
        <f t="shared" si="9"/>
        <v>176986.8437164753</v>
      </c>
      <c r="AK31" s="144">
        <f t="shared" si="10"/>
        <v>0.5</v>
      </c>
      <c r="AL31" s="144">
        <f t="shared" si="11"/>
        <v>0.5</v>
      </c>
      <c r="AM31" s="144">
        <f t="shared" si="12"/>
        <v>0</v>
      </c>
      <c r="AN31" s="144">
        <f t="shared" si="13"/>
        <v>0</v>
      </c>
    </row>
    <row r="32" spans="1:40" s="105" customFormat="1" ht="27" x14ac:dyDescent="0.75">
      <c r="A32" s="135" t="s">
        <v>1555</v>
      </c>
      <c r="B32" s="157" t="s">
        <v>911</v>
      </c>
      <c r="C32" s="157" t="s">
        <v>35</v>
      </c>
      <c r="D32" s="157" t="s">
        <v>919</v>
      </c>
      <c r="E32" s="135" t="s">
        <v>1319</v>
      </c>
      <c r="F32" s="135" t="s">
        <v>1559</v>
      </c>
      <c r="G32" s="135">
        <v>113</v>
      </c>
      <c r="H32" s="158">
        <v>86991</v>
      </c>
      <c r="I32" s="135">
        <v>13</v>
      </c>
      <c r="J32" s="159" t="s">
        <v>2292</v>
      </c>
      <c r="K32" s="160">
        <f>'Unit Cost'!AE$460</f>
        <v>44981806.177246377</v>
      </c>
      <c r="L32" s="160">
        <f>'DataService สะสม เติมเอง'!$O32</f>
        <v>53943</v>
      </c>
      <c r="M32" s="161">
        <f t="shared" si="17"/>
        <v>833.87661378207326</v>
      </c>
      <c r="N32" s="141">
        <f>VLOOKUP(I32,'ค่ากลางกลุ่ม UnitCost, HGR'!B$5:K$21,6,FALSE)</f>
        <v>575.80999999999995</v>
      </c>
      <c r="O32" s="160">
        <f>'Unit Cost'!$AE$461</f>
        <v>29395028.622753616</v>
      </c>
      <c r="P32" s="160">
        <f>'DataService สะสม เติมเอง'!$U32</f>
        <v>2589</v>
      </c>
      <c r="Q32" s="160">
        <f>'DataService สะสม เติมเอง'!AB32</f>
        <v>1974.02</v>
      </c>
      <c r="R32" s="160">
        <f t="shared" si="19"/>
        <v>11353.815613269067</v>
      </c>
      <c r="S32" s="160">
        <f>O32/'DataService สะสม เติมเอง'!V32</f>
        <v>3245.9174715938179</v>
      </c>
      <c r="T32" s="162">
        <f t="shared" si="18"/>
        <v>14890.947722289347</v>
      </c>
      <c r="U32" s="142">
        <f>VLOOKUP(I32,'ค่ากลางกลุ่ม UnitCost, HGR'!B$5:K$21,10,FALSE)</f>
        <v>34550.92</v>
      </c>
      <c r="V32" s="124" t="str">
        <f t="shared" si="3"/>
        <v>0</v>
      </c>
      <c r="W32" s="124" t="str">
        <f t="shared" si="4"/>
        <v>1</v>
      </c>
      <c r="X32" s="124" t="str">
        <f t="shared" si="5"/>
        <v>0</v>
      </c>
      <c r="Y32" s="160">
        <f>'Unit Cost'!$AE$453</f>
        <v>41985544.539999999</v>
      </c>
      <c r="Z32" s="160">
        <f>'Unit Cost'!$AE$463</f>
        <v>5522593.21</v>
      </c>
      <c r="AA32" s="160">
        <f>'Unit Cost'!$AE$467</f>
        <v>5580098.8499999996</v>
      </c>
      <c r="AB32" s="160">
        <f>'Unit Cost'!$AE$466</f>
        <v>3583460.9</v>
      </c>
      <c r="AC32" s="143">
        <f>VLOOKUP(I32,'ค่ากลางกลุ่ม UnitCost, HGR'!$N$5:$S$21,3,FALSE)</f>
        <v>44184030.451176479</v>
      </c>
      <c r="AD32" s="143">
        <f>VLOOKUP(I32,'ค่ากลางกลุ่ม UnitCost, HGR'!$N$5:$S$21,4,FALSE)</f>
        <v>11234559.831323529</v>
      </c>
      <c r="AE32" s="143">
        <f>VLOOKUP(I32,'ค่ากลางกลุ่ม UnitCost, HGR'!$N$5:$S$21,5,FALSE)</f>
        <v>4946755.3030882338</v>
      </c>
      <c r="AF32" s="143">
        <f>VLOOKUP(I32,'ค่ากลางกลุ่ม UnitCost, HGR'!$N$5:$S$21,6,FALSE)</f>
        <v>4239773.4314705888</v>
      </c>
      <c r="AG32" s="163">
        <f t="shared" si="6"/>
        <v>-2198485.9111764804</v>
      </c>
      <c r="AH32" s="163">
        <f t="shared" si="7"/>
        <v>-5711966.6213235287</v>
      </c>
      <c r="AI32" s="163">
        <f t="shared" si="8"/>
        <v>633343.54691176582</v>
      </c>
      <c r="AJ32" s="163">
        <f t="shared" si="9"/>
        <v>-656312.53147058887</v>
      </c>
      <c r="AK32" s="144">
        <f t="shared" si="10"/>
        <v>0.5</v>
      </c>
      <c r="AL32" s="144">
        <f t="shared" si="11"/>
        <v>0.5</v>
      </c>
      <c r="AM32" s="144">
        <f t="shared" si="12"/>
        <v>0</v>
      </c>
      <c r="AN32" s="144">
        <f t="shared" si="13"/>
        <v>0.5</v>
      </c>
    </row>
    <row r="33" spans="1:40" s="105" customFormat="1" ht="27" x14ac:dyDescent="0.75">
      <c r="A33" s="135" t="s">
        <v>1555</v>
      </c>
      <c r="B33" s="157" t="s">
        <v>911</v>
      </c>
      <c r="C33" s="157" t="s">
        <v>36</v>
      </c>
      <c r="D33" s="157" t="s">
        <v>920</v>
      </c>
      <c r="E33" s="135" t="s">
        <v>1319</v>
      </c>
      <c r="F33" s="135" t="s">
        <v>1557</v>
      </c>
      <c r="G33" s="135">
        <v>42</v>
      </c>
      <c r="H33" s="158">
        <v>26805</v>
      </c>
      <c r="I33" s="135">
        <v>5</v>
      </c>
      <c r="J33" s="159" t="s">
        <v>2290</v>
      </c>
      <c r="K33" s="160">
        <f>'Unit Cost'!AF$460</f>
        <v>13428902.588465419</v>
      </c>
      <c r="L33" s="160">
        <f>'DataService สะสม เติมเอง'!$O33</f>
        <v>19876</v>
      </c>
      <c r="M33" s="161">
        <f t="shared" si="17"/>
        <v>675.63406059898466</v>
      </c>
      <c r="N33" s="141">
        <f>VLOOKUP(I33,'ค่ากลางกลุ่ม UnitCost, HGR'!B$5:K$21,6,FALSE)</f>
        <v>635.73</v>
      </c>
      <c r="O33" s="160">
        <f>'Unit Cost'!$AF$461</f>
        <v>8844452.1515345778</v>
      </c>
      <c r="P33" s="160">
        <f>'DataService สะสม เติมเอง'!$U33</f>
        <v>951</v>
      </c>
      <c r="Q33" s="160">
        <f>'DataService สะสม เติมเอง'!AB33</f>
        <v>467.28999999999996</v>
      </c>
      <c r="R33" s="160">
        <f t="shared" si="19"/>
        <v>9300.1599910983987</v>
      </c>
      <c r="S33" s="160">
        <f>O33/'DataService สะสม เติมเอง'!V33</f>
        <v>2917.0356700311931</v>
      </c>
      <c r="T33" s="162">
        <f t="shared" si="18"/>
        <v>18927.116248014248</v>
      </c>
      <c r="U33" s="142">
        <f>VLOOKUP(I33,'ค่ากลางกลุ่ม UnitCost, HGR'!B$5:K$21,10,FALSE)</f>
        <v>57429.36</v>
      </c>
      <c r="V33" s="124" t="str">
        <f t="shared" si="3"/>
        <v>0</v>
      </c>
      <c r="W33" s="124" t="str">
        <f t="shared" si="4"/>
        <v>1</v>
      </c>
      <c r="X33" s="124" t="str">
        <f t="shared" si="5"/>
        <v>0</v>
      </c>
      <c r="Y33" s="160">
        <f>'Unit Cost'!$AF$453</f>
        <v>15067238.27</v>
      </c>
      <c r="Z33" s="160">
        <f>'Unit Cost'!$AF$463</f>
        <v>1470270.86</v>
      </c>
      <c r="AA33" s="160">
        <f>'Unit Cost'!$AF$467</f>
        <v>683682</v>
      </c>
      <c r="AB33" s="160">
        <f>'Unit Cost'!$AF$466</f>
        <v>873256.37</v>
      </c>
      <c r="AC33" s="143">
        <f>VLOOKUP(I33,'ค่ากลางกลุ่ม UnitCost, HGR'!$N$5:$S$21,3,FALSE)</f>
        <v>15527881.870881232</v>
      </c>
      <c r="AD33" s="143">
        <f>VLOOKUP(I33,'ค่ากลางกลุ่ม UnitCost, HGR'!$N$5:$S$21,4,FALSE)</f>
        <v>2163265.8764367811</v>
      </c>
      <c r="AE33" s="143">
        <f>VLOOKUP(I33,'ค่ากลางกลุ่ม UnitCost, HGR'!$N$5:$S$21,5,FALSE)</f>
        <v>1080314.0166666661</v>
      </c>
      <c r="AF33" s="143">
        <f>VLOOKUP(I33,'ค่ากลางกลุ่ม UnitCost, HGR'!$N$5:$S$21,6,FALSE)</f>
        <v>681984.86628352467</v>
      </c>
      <c r="AG33" s="163">
        <f t="shared" si="6"/>
        <v>-460643.60088123195</v>
      </c>
      <c r="AH33" s="163">
        <f t="shared" si="7"/>
        <v>-692995.01643678104</v>
      </c>
      <c r="AI33" s="163">
        <f t="shared" si="8"/>
        <v>-396632.01666666614</v>
      </c>
      <c r="AJ33" s="163">
        <f t="shared" si="9"/>
        <v>191271.50371647533</v>
      </c>
      <c r="AK33" s="144">
        <f t="shared" si="10"/>
        <v>0.5</v>
      </c>
      <c r="AL33" s="144">
        <f t="shared" si="11"/>
        <v>0.5</v>
      </c>
      <c r="AM33" s="144">
        <f t="shared" si="12"/>
        <v>0.5</v>
      </c>
      <c r="AN33" s="144">
        <f t="shared" si="13"/>
        <v>0</v>
      </c>
    </row>
    <row r="34" spans="1:40" s="105" customFormat="1" ht="27" x14ac:dyDescent="0.75">
      <c r="A34" s="135" t="s">
        <v>1555</v>
      </c>
      <c r="B34" s="157" t="s">
        <v>911</v>
      </c>
      <c r="C34" s="157" t="s">
        <v>37</v>
      </c>
      <c r="D34" s="157" t="s">
        <v>921</v>
      </c>
      <c r="E34" s="135" t="s">
        <v>1319</v>
      </c>
      <c r="F34" s="135" t="s">
        <v>1557</v>
      </c>
      <c r="G34" s="135">
        <v>36</v>
      </c>
      <c r="H34" s="158">
        <v>20120</v>
      </c>
      <c r="I34" s="135">
        <v>5</v>
      </c>
      <c r="J34" s="159" t="s">
        <v>2290</v>
      </c>
      <c r="K34" s="160">
        <f>'Unit Cost'!AG$460</f>
        <v>14895325.960900536</v>
      </c>
      <c r="L34" s="160">
        <f>'DataService สะสม เติมเอง'!$O34</f>
        <v>17979</v>
      </c>
      <c r="M34" s="161">
        <f t="shared" si="17"/>
        <v>828.48467439237641</v>
      </c>
      <c r="N34" s="141">
        <f>VLOOKUP(I34,'ค่ากลางกลุ่ม UnitCost, HGR'!B$5:K$21,6,FALSE)</f>
        <v>635.73</v>
      </c>
      <c r="O34" s="160">
        <f>'Unit Cost'!$AG$461</f>
        <v>8459874.3690994661</v>
      </c>
      <c r="P34" s="160">
        <f>'DataService สะสม เติมเอง'!$U34</f>
        <v>955</v>
      </c>
      <c r="Q34" s="160">
        <f>'DataService สะสม เติมเอง'!AB34</f>
        <v>527.92000000000007</v>
      </c>
      <c r="R34" s="160">
        <f t="shared" si="19"/>
        <v>8858.5071927743102</v>
      </c>
      <c r="S34" s="160">
        <f>O34/'DataService สะสม เติมเอง'!V34</f>
        <v>3370.4678761352457</v>
      </c>
      <c r="T34" s="162">
        <f t="shared" si="18"/>
        <v>16024.917353196441</v>
      </c>
      <c r="U34" s="142">
        <f>VLOOKUP(I34,'ค่ากลางกลุ่ม UnitCost, HGR'!B$5:K$21,10,FALSE)</f>
        <v>57429.36</v>
      </c>
      <c r="V34" s="124" t="str">
        <f t="shared" si="3"/>
        <v>0</v>
      </c>
      <c r="W34" s="124" t="str">
        <f t="shared" si="4"/>
        <v>1</v>
      </c>
      <c r="X34" s="124" t="str">
        <f t="shared" si="5"/>
        <v>0</v>
      </c>
      <c r="Y34" s="160">
        <f>'Unit Cost'!$AG$453</f>
        <v>14556197.52</v>
      </c>
      <c r="Z34" s="160">
        <f>'Unit Cost'!$AG$463</f>
        <v>1354422.3</v>
      </c>
      <c r="AA34" s="160">
        <f>'Unit Cost'!$AG$467</f>
        <v>1182715.5</v>
      </c>
      <c r="AB34" s="160">
        <f>'Unit Cost'!$AG$466</f>
        <v>952654.25</v>
      </c>
      <c r="AC34" s="143">
        <f>VLOOKUP(I34,'ค่ากลางกลุ่ม UnitCost, HGR'!$N$5:$S$21,3,FALSE)</f>
        <v>15527881.870881232</v>
      </c>
      <c r="AD34" s="143">
        <f>VLOOKUP(I34,'ค่ากลางกลุ่ม UnitCost, HGR'!$N$5:$S$21,4,FALSE)</f>
        <v>2163265.8764367811</v>
      </c>
      <c r="AE34" s="143">
        <f>VLOOKUP(I34,'ค่ากลางกลุ่ม UnitCost, HGR'!$N$5:$S$21,5,FALSE)</f>
        <v>1080314.0166666661</v>
      </c>
      <c r="AF34" s="143">
        <f>VLOOKUP(I34,'ค่ากลางกลุ่ม UnitCost, HGR'!$N$5:$S$21,6,FALSE)</f>
        <v>681984.86628352467</v>
      </c>
      <c r="AG34" s="163">
        <f t="shared" si="6"/>
        <v>-971684.35088123195</v>
      </c>
      <c r="AH34" s="163">
        <f t="shared" si="7"/>
        <v>-808843.57643678109</v>
      </c>
      <c r="AI34" s="163">
        <f t="shared" si="8"/>
        <v>102401.48333333386</v>
      </c>
      <c r="AJ34" s="163">
        <f t="shared" si="9"/>
        <v>270669.38371647533</v>
      </c>
      <c r="AK34" s="144">
        <f t="shared" si="10"/>
        <v>0.5</v>
      </c>
      <c r="AL34" s="144">
        <f t="shared" si="11"/>
        <v>0.5</v>
      </c>
      <c r="AM34" s="144">
        <f t="shared" si="12"/>
        <v>0</v>
      </c>
      <c r="AN34" s="144">
        <f t="shared" si="13"/>
        <v>0</v>
      </c>
    </row>
    <row r="35" spans="1:40" s="105" customFormat="1" ht="27" x14ac:dyDescent="0.75">
      <c r="A35" s="135" t="s">
        <v>1555</v>
      </c>
      <c r="B35" s="157" t="s">
        <v>911</v>
      </c>
      <c r="C35" s="157" t="s">
        <v>38</v>
      </c>
      <c r="D35" s="157" t="s">
        <v>922</v>
      </c>
      <c r="E35" s="135" t="s">
        <v>1319</v>
      </c>
      <c r="F35" s="135" t="s">
        <v>1557</v>
      </c>
      <c r="G35" s="135">
        <v>40</v>
      </c>
      <c r="H35" s="158">
        <v>32222</v>
      </c>
      <c r="I35" s="135">
        <v>6</v>
      </c>
      <c r="J35" s="159" t="s">
        <v>2289</v>
      </c>
      <c r="K35" s="160">
        <f>'Unit Cost'!AH$460</f>
        <v>23561597.51525015</v>
      </c>
      <c r="L35" s="160">
        <f>'DataService สะสม เติมเอง'!$O35</f>
        <v>31627</v>
      </c>
      <c r="M35" s="161">
        <f t="shared" si="17"/>
        <v>744.98363788061306</v>
      </c>
      <c r="N35" s="141">
        <f>VLOOKUP(I35,'ค่ากลางกลุ่ม UnitCost, HGR'!B$5:K$21,6,FALSE)</f>
        <v>568.79</v>
      </c>
      <c r="O35" s="160">
        <f>'Unit Cost'!$AH$461</f>
        <v>7531570.9147498496</v>
      </c>
      <c r="P35" s="160">
        <f>'DataService สะสม เติมเอง'!$U35</f>
        <v>921</v>
      </c>
      <c r="Q35" s="160">
        <f>'DataService สะสม เติมเอง'!AB35</f>
        <v>545.79999999999995</v>
      </c>
      <c r="R35" s="160">
        <f t="shared" si="19"/>
        <v>8177.6014275242669</v>
      </c>
      <c r="S35" s="160">
        <f>O35/'DataService สะสม เติมเอง'!V35</f>
        <v>2631.576140723218</v>
      </c>
      <c r="T35" s="162">
        <f t="shared" si="18"/>
        <v>13799.140554690088</v>
      </c>
      <c r="U35" s="142">
        <f>VLOOKUP(I35,'ค่ากลางกลุ่ม UnitCost, HGR'!B$5:K$21,10,FALSE)</f>
        <v>54970.49</v>
      </c>
      <c r="V35" s="124" t="str">
        <f t="shared" si="3"/>
        <v>0</v>
      </c>
      <c r="W35" s="124" t="str">
        <f t="shared" si="4"/>
        <v>1</v>
      </c>
      <c r="X35" s="124" t="str">
        <f t="shared" si="5"/>
        <v>0</v>
      </c>
      <c r="Y35" s="160">
        <f>'Unit Cost'!$AH$453</f>
        <v>18493252.16</v>
      </c>
      <c r="Z35" s="160">
        <f>'Unit Cost'!$AH$463</f>
        <v>2206206.9700000002</v>
      </c>
      <c r="AA35" s="160">
        <f>'Unit Cost'!$AH$467</f>
        <v>2407478.7999999998</v>
      </c>
      <c r="AB35" s="160">
        <f>'Unit Cost'!$AH$466</f>
        <v>1481760.88</v>
      </c>
      <c r="AC35" s="143">
        <f>VLOOKUP(I35,'ค่ากลางกลุ่ม UnitCost, HGR'!$N$5:$S$21,3,FALSE)</f>
        <v>21624502.815869574</v>
      </c>
      <c r="AD35" s="143">
        <f>VLOOKUP(I35,'ค่ากลางกลุ่ม UnitCost, HGR'!$N$5:$S$21,4,FALSE)</f>
        <v>3737634.9513913034</v>
      </c>
      <c r="AE35" s="143">
        <f>VLOOKUP(I35,'ค่ากลางกลุ่ม UnitCost, HGR'!$N$5:$S$21,5,FALSE)</f>
        <v>1796471.5143913045</v>
      </c>
      <c r="AF35" s="143">
        <f>VLOOKUP(I35,'ค่ากลางกลุ่ม UnitCost, HGR'!$N$5:$S$21,6,FALSE)</f>
        <v>1176771.3062608696</v>
      </c>
      <c r="AG35" s="163">
        <f>Y35-AC35</f>
        <v>-3131250.6558695734</v>
      </c>
      <c r="AH35" s="163">
        <f t="shared" si="7"/>
        <v>-1531427.9813913032</v>
      </c>
      <c r="AI35" s="163">
        <f t="shared" si="8"/>
        <v>611007.28560869535</v>
      </c>
      <c r="AJ35" s="163">
        <f t="shared" si="9"/>
        <v>304989.57373913028</v>
      </c>
      <c r="AK35" s="144">
        <f t="shared" si="10"/>
        <v>0.5</v>
      </c>
      <c r="AL35" s="144">
        <f t="shared" si="11"/>
        <v>0.5</v>
      </c>
      <c r="AM35" s="144">
        <f t="shared" si="12"/>
        <v>0</v>
      </c>
      <c r="AN35" s="144">
        <f t="shared" si="13"/>
        <v>0</v>
      </c>
    </row>
    <row r="36" spans="1:40" s="105" customFormat="1" ht="27" x14ac:dyDescent="0.75">
      <c r="A36" s="135" t="s">
        <v>1555</v>
      </c>
      <c r="B36" s="157" t="s">
        <v>911</v>
      </c>
      <c r="C36" s="157" t="s">
        <v>75</v>
      </c>
      <c r="D36" s="157" t="s">
        <v>923</v>
      </c>
      <c r="E36" s="135" t="s">
        <v>1319</v>
      </c>
      <c r="F36" s="135" t="s">
        <v>1559</v>
      </c>
      <c r="G36" s="135">
        <v>60</v>
      </c>
      <c r="H36" s="158">
        <v>41779</v>
      </c>
      <c r="I36" s="135">
        <v>12</v>
      </c>
      <c r="J36" s="159" t="s">
        <v>2295</v>
      </c>
      <c r="K36" s="160">
        <f>'Unit Cost'!AI$460</f>
        <v>32297857.861802876</v>
      </c>
      <c r="L36" s="160">
        <f>'DataService สะสม เติมเอง'!$O36</f>
        <v>34916</v>
      </c>
      <c r="M36" s="161">
        <f t="shared" si="17"/>
        <v>925.01597725406339</v>
      </c>
      <c r="N36" s="141">
        <f>VLOOKUP(I36,'ค่ากลางกลุ่ม UnitCost, HGR'!B$5:K$21,6,FALSE)</f>
        <v>528.03</v>
      </c>
      <c r="O36" s="160">
        <f>'Unit Cost'!$AI$461</f>
        <v>13536637.068197122</v>
      </c>
      <c r="P36" s="160">
        <f>'DataService สะสม เติมเอง'!$U36</f>
        <v>1356</v>
      </c>
      <c r="Q36" s="160">
        <f>'DataService สะสม เติมเอง'!AB36</f>
        <v>892.39</v>
      </c>
      <c r="R36" s="160">
        <f t="shared" si="19"/>
        <v>9982.7706992604144</v>
      </c>
      <c r="S36" s="160">
        <f>O36/'DataService สะสม เติมเอง'!V36</f>
        <v>3162.0268788126891</v>
      </c>
      <c r="T36" s="162">
        <f t="shared" si="18"/>
        <v>15168.969921443677</v>
      </c>
      <c r="U36" s="142">
        <f>VLOOKUP(I36,'ค่ากลางกลุ่ม UnitCost, HGR'!B$5:K$21,10,FALSE)</f>
        <v>44093.86</v>
      </c>
      <c r="V36" s="124" t="str">
        <f t="shared" si="3"/>
        <v>0</v>
      </c>
      <c r="W36" s="124" t="str">
        <f t="shared" si="4"/>
        <v>1</v>
      </c>
      <c r="X36" s="124" t="str">
        <f t="shared" si="5"/>
        <v>0</v>
      </c>
      <c r="Y36" s="160">
        <f>'Unit Cost'!$AI$453</f>
        <v>27148828.32</v>
      </c>
      <c r="Z36" s="160">
        <f>'Unit Cost'!$AI$463</f>
        <v>6238148.1100000003</v>
      </c>
      <c r="AA36" s="160">
        <f>'Unit Cost'!$AI$467</f>
        <v>742334.96</v>
      </c>
      <c r="AB36" s="160">
        <f>'Unit Cost'!$AI$466</f>
        <v>1811681.87</v>
      </c>
      <c r="AC36" s="143">
        <f>VLOOKUP(I36,'ค่ากลางกลุ่ม UnitCost, HGR'!$N$5:$S$21,3,FALSE)</f>
        <v>34915528.535999998</v>
      </c>
      <c r="AD36" s="143">
        <f>VLOOKUP(I36,'ค่ากลางกลุ่ม UnitCost, HGR'!$N$5:$S$21,4,FALSE)</f>
        <v>8040090.644799999</v>
      </c>
      <c r="AE36" s="143">
        <f>VLOOKUP(I36,'ค่ากลางกลุ่ม UnitCost, HGR'!$N$5:$S$21,5,FALSE)</f>
        <v>5154332.2004000004</v>
      </c>
      <c r="AF36" s="143">
        <f>VLOOKUP(I36,'ค่ากลางกลุ่ม UnitCost, HGR'!$N$5:$S$21,6,FALSE)</f>
        <v>3278448.5536000007</v>
      </c>
      <c r="AG36" s="163">
        <f t="shared" si="6"/>
        <v>-7766700.2159999982</v>
      </c>
      <c r="AH36" s="163">
        <f t="shared" si="7"/>
        <v>-1801942.5347999986</v>
      </c>
      <c r="AI36" s="163">
        <f t="shared" si="8"/>
        <v>-4411997.2404000005</v>
      </c>
      <c r="AJ36" s="163">
        <f t="shared" si="9"/>
        <v>-1466766.6836000006</v>
      </c>
      <c r="AK36" s="144">
        <f t="shared" si="10"/>
        <v>0.5</v>
      </c>
      <c r="AL36" s="144">
        <f t="shared" si="11"/>
        <v>0.5</v>
      </c>
      <c r="AM36" s="144">
        <f t="shared" si="12"/>
        <v>0.5</v>
      </c>
      <c r="AN36" s="144">
        <f t="shared" si="13"/>
        <v>0.5</v>
      </c>
    </row>
    <row r="37" spans="1:40" s="105" customFormat="1" ht="27" x14ac:dyDescent="0.75">
      <c r="A37" s="135" t="s">
        <v>1555</v>
      </c>
      <c r="B37" s="157" t="s">
        <v>911</v>
      </c>
      <c r="C37" s="157" t="s">
        <v>79</v>
      </c>
      <c r="D37" s="157" t="s">
        <v>924</v>
      </c>
      <c r="E37" s="135" t="s">
        <v>1319</v>
      </c>
      <c r="F37" s="135" t="s">
        <v>1557</v>
      </c>
      <c r="G37" s="135">
        <v>38</v>
      </c>
      <c r="H37" s="158">
        <v>31384</v>
      </c>
      <c r="I37" s="135">
        <v>6</v>
      </c>
      <c r="J37" s="159" t="s">
        <v>2289</v>
      </c>
      <c r="K37" s="160">
        <f>'Unit Cost'!AJ$460</f>
        <v>15782045.543390544</v>
      </c>
      <c r="L37" s="160">
        <f>'DataService สะสม เติมเอง'!$O37</f>
        <v>20912</v>
      </c>
      <c r="M37" s="161">
        <f t="shared" si="17"/>
        <v>754.68848237330451</v>
      </c>
      <c r="N37" s="141">
        <f>VLOOKUP(I37,'ค่ากลางกลุ่ม UnitCost, HGR'!B$5:K$21,6,FALSE)</f>
        <v>568.79</v>
      </c>
      <c r="O37" s="160">
        <f>'Unit Cost'!$AJ$461</f>
        <v>6502931.1966094524</v>
      </c>
      <c r="P37" s="160">
        <f>'DataService สะสม เติมเอง'!$U37</f>
        <v>810</v>
      </c>
      <c r="Q37" s="160">
        <f>'DataService สะสม เติมเอง'!AB37</f>
        <v>430.30999999999995</v>
      </c>
      <c r="R37" s="160">
        <f t="shared" si="19"/>
        <v>8028.3101192709291</v>
      </c>
      <c r="S37" s="160">
        <f>O37/'DataService สะสม เติมเอง'!V37</f>
        <v>2985.735168323899</v>
      </c>
      <c r="T37" s="162">
        <f t="shared" si="18"/>
        <v>15112.200963513405</v>
      </c>
      <c r="U37" s="142">
        <f>VLOOKUP(I37,'ค่ากลางกลุ่ม UnitCost, HGR'!B$5:K$21,10,FALSE)</f>
        <v>54970.49</v>
      </c>
      <c r="V37" s="124" t="str">
        <f t="shared" si="3"/>
        <v>0</v>
      </c>
      <c r="W37" s="124" t="str">
        <f t="shared" si="4"/>
        <v>1</v>
      </c>
      <c r="X37" s="124" t="str">
        <f t="shared" si="5"/>
        <v>0</v>
      </c>
      <c r="Y37" s="160">
        <f>'Unit Cost'!$AJ$453</f>
        <v>14531950.59</v>
      </c>
      <c r="Z37" s="160">
        <f>'Unit Cost'!$AJ$463</f>
        <v>1454863.32</v>
      </c>
      <c r="AA37" s="160">
        <f>'Unit Cost'!$AJ$467</f>
        <v>992777.7</v>
      </c>
      <c r="AB37" s="160">
        <f>'Unit Cost'!$AJ$466</f>
        <v>574455.53</v>
      </c>
      <c r="AC37" s="143">
        <f>VLOOKUP(I37,'ค่ากลางกลุ่ม UnitCost, HGR'!$N$5:$S$21,3,FALSE)</f>
        <v>21624502.815869574</v>
      </c>
      <c r="AD37" s="143">
        <f>VLOOKUP(I37,'ค่ากลางกลุ่ม UnitCost, HGR'!$N$5:$S$21,4,FALSE)</f>
        <v>3737634.9513913034</v>
      </c>
      <c r="AE37" s="143">
        <f>VLOOKUP(I37,'ค่ากลางกลุ่ม UnitCost, HGR'!$N$5:$S$21,5,FALSE)</f>
        <v>1796471.5143913045</v>
      </c>
      <c r="AF37" s="143">
        <f>VLOOKUP(I37,'ค่ากลางกลุ่ม UnitCost, HGR'!$N$5:$S$21,6,FALSE)</f>
        <v>1176771.3062608696</v>
      </c>
      <c r="AG37" s="163">
        <f t="shared" si="6"/>
        <v>-7092552.2258695737</v>
      </c>
      <c r="AH37" s="163">
        <f t="shared" si="7"/>
        <v>-2282771.6313913036</v>
      </c>
      <c r="AI37" s="163">
        <f t="shared" si="8"/>
        <v>-803693.81439130451</v>
      </c>
      <c r="AJ37" s="163">
        <f t="shared" si="9"/>
        <v>-602315.77626086958</v>
      </c>
      <c r="AK37" s="144">
        <f t="shared" si="10"/>
        <v>0.5</v>
      </c>
      <c r="AL37" s="144">
        <f t="shared" si="11"/>
        <v>0.5</v>
      </c>
      <c r="AM37" s="144">
        <f t="shared" si="12"/>
        <v>0.5</v>
      </c>
      <c r="AN37" s="144">
        <f t="shared" si="13"/>
        <v>0.5</v>
      </c>
    </row>
    <row r="38" spans="1:40" s="105" customFormat="1" ht="27" x14ac:dyDescent="0.75">
      <c r="A38" s="135" t="s">
        <v>1555</v>
      </c>
      <c r="B38" s="157" t="s">
        <v>911</v>
      </c>
      <c r="C38" s="157" t="s">
        <v>88</v>
      </c>
      <c r="D38" s="157" t="s">
        <v>925</v>
      </c>
      <c r="E38" s="135" t="s">
        <v>1319</v>
      </c>
      <c r="F38" s="135" t="s">
        <v>1557</v>
      </c>
      <c r="G38" s="135">
        <v>33</v>
      </c>
      <c r="H38" s="158">
        <v>19972</v>
      </c>
      <c r="I38" s="135">
        <v>5</v>
      </c>
      <c r="J38" s="159" t="s">
        <v>2290</v>
      </c>
      <c r="K38" s="160">
        <f>'Unit Cost'!AK$460</f>
        <v>11744902.685180221</v>
      </c>
      <c r="L38" s="160">
        <f>'DataService สะสม เติมเอง'!$O38</f>
        <v>17883</v>
      </c>
      <c r="M38" s="161">
        <f t="shared" si="17"/>
        <v>656.76355673993294</v>
      </c>
      <c r="N38" s="141">
        <f>VLOOKUP(I38,'ค่ากลางกลุ่ม UnitCost, HGR'!B$5:K$21,6,FALSE)</f>
        <v>635.73</v>
      </c>
      <c r="O38" s="160">
        <f>'Unit Cost'!$AK$461</f>
        <v>4987274.7648197794</v>
      </c>
      <c r="P38" s="160">
        <f>'DataService สะสม เติมเอง'!$U38</f>
        <v>621</v>
      </c>
      <c r="Q38" s="160">
        <f>'DataService สะสม เติมเอง'!AB38</f>
        <v>288.57</v>
      </c>
      <c r="R38" s="160">
        <f t="shared" si="19"/>
        <v>8031.0382686308849</v>
      </c>
      <c r="S38" s="160">
        <f>O38/'DataService สะสม เติมเอง'!V38</f>
        <v>3013.4590723986585</v>
      </c>
      <c r="T38" s="162">
        <f t="shared" si="18"/>
        <v>17282.720881657067</v>
      </c>
      <c r="U38" s="142">
        <f>VLOOKUP(I38,'ค่ากลางกลุ่ม UnitCost, HGR'!B$5:K$21,10,FALSE)</f>
        <v>57429.36</v>
      </c>
      <c r="V38" s="124" t="str">
        <f t="shared" si="3"/>
        <v>0</v>
      </c>
      <c r="W38" s="124" t="str">
        <f t="shared" si="4"/>
        <v>1</v>
      </c>
      <c r="X38" s="124" t="str">
        <f t="shared" si="5"/>
        <v>0</v>
      </c>
      <c r="Y38" s="160">
        <f>'Unit Cost'!$AK$453</f>
        <v>9935346.4499999993</v>
      </c>
      <c r="Z38" s="160">
        <f>'Unit Cost'!$AK$463</f>
        <v>1407608.26</v>
      </c>
      <c r="AA38" s="160">
        <f>'Unit Cost'!$AK$467</f>
        <v>668424.5</v>
      </c>
      <c r="AB38" s="160">
        <f>'Unit Cost'!$AK$466</f>
        <v>395968.66</v>
      </c>
      <c r="AC38" s="143">
        <f>VLOOKUP(I38,'ค่ากลางกลุ่ม UnitCost, HGR'!$N$5:$S$21,3,FALSE)</f>
        <v>15527881.870881232</v>
      </c>
      <c r="AD38" s="143">
        <f>VLOOKUP(I38,'ค่ากลางกลุ่ม UnitCost, HGR'!$N$5:$S$21,4,FALSE)</f>
        <v>2163265.8764367811</v>
      </c>
      <c r="AE38" s="143">
        <f>VLOOKUP(I38,'ค่ากลางกลุ่ม UnitCost, HGR'!$N$5:$S$21,5,FALSE)</f>
        <v>1080314.0166666661</v>
      </c>
      <c r="AF38" s="143">
        <f>VLOOKUP(I38,'ค่ากลางกลุ่ม UnitCost, HGR'!$N$5:$S$21,6,FALSE)</f>
        <v>681984.86628352467</v>
      </c>
      <c r="AG38" s="163">
        <f t="shared" si="6"/>
        <v>-5592535.4208812322</v>
      </c>
      <c r="AH38" s="163">
        <f t="shared" si="7"/>
        <v>-755657.61643678113</v>
      </c>
      <c r="AI38" s="163">
        <f t="shared" si="8"/>
        <v>-411889.51666666614</v>
      </c>
      <c r="AJ38" s="163">
        <f t="shared" si="9"/>
        <v>-286016.20628352469</v>
      </c>
      <c r="AK38" s="144">
        <f t="shared" si="10"/>
        <v>0.5</v>
      </c>
      <c r="AL38" s="144">
        <f t="shared" si="11"/>
        <v>0.5</v>
      </c>
      <c r="AM38" s="144">
        <f t="shared" si="12"/>
        <v>0.5</v>
      </c>
      <c r="AN38" s="144">
        <f t="shared" si="13"/>
        <v>0.5</v>
      </c>
    </row>
    <row r="39" spans="1:40" s="105" customFormat="1" ht="27" x14ac:dyDescent="0.75">
      <c r="A39" s="135" t="s">
        <v>1555</v>
      </c>
      <c r="B39" s="157" t="s">
        <v>936</v>
      </c>
      <c r="C39" s="157" t="s">
        <v>6</v>
      </c>
      <c r="D39" s="157" t="s">
        <v>937</v>
      </c>
      <c r="E39" s="135" t="s">
        <v>1318</v>
      </c>
      <c r="F39" s="135" t="s">
        <v>1562</v>
      </c>
      <c r="G39" s="135">
        <v>909</v>
      </c>
      <c r="H39" s="158">
        <v>144119</v>
      </c>
      <c r="I39" s="135">
        <v>19</v>
      </c>
      <c r="J39" s="159" t="s">
        <v>2296</v>
      </c>
      <c r="K39" s="160">
        <f>'Unit Cost'!AL$460</f>
        <v>283511735.52997178</v>
      </c>
      <c r="L39" s="160">
        <f>'DataService สะสม เติมเอง'!$O39</f>
        <v>223685</v>
      </c>
      <c r="M39" s="161">
        <f t="shared" ref="M39:M56" si="20">IFERROR(SUM(K39/L39),0)</f>
        <v>1267.4597560407349</v>
      </c>
      <c r="N39" s="141">
        <f>VLOOKUP(I39,'ค่ากลางกลุ่ม UnitCost, HGR'!B$5:K$21,6,FALSE)</f>
        <v>1233.33</v>
      </c>
      <c r="O39" s="160">
        <f>'Unit Cost'!$AL$461</f>
        <v>340297040.51002824</v>
      </c>
      <c r="P39" s="160">
        <f>'DataService สะสม เติมเอง'!$U39</f>
        <v>11647</v>
      </c>
      <c r="Q39" s="160">
        <f>'DataService สะสม เติมเอง'!AB39</f>
        <v>23968.89</v>
      </c>
      <c r="R39" s="160">
        <f>O39/P39</f>
        <v>29217.570233538958</v>
      </c>
      <c r="S39" s="160">
        <f>O39/'DataService สะสม เติมเอง'!V39</f>
        <v>4605.0806607939303</v>
      </c>
      <c r="T39" s="162">
        <f t="shared" ref="T39:T56" si="21">IFERROR(SUM(O39/Q39),0)</f>
        <v>14197.44679499252</v>
      </c>
      <c r="U39" s="142">
        <f>VLOOKUP(I39,'ค่ากลางกลุ่ม UnitCost, HGR'!B$5:K$21,10,FALSE)</f>
        <v>22336.5</v>
      </c>
      <c r="V39" s="124" t="str">
        <f t="shared" si="3"/>
        <v>0</v>
      </c>
      <c r="W39" s="124" t="str">
        <f t="shared" si="4"/>
        <v>1</v>
      </c>
      <c r="X39" s="124" t="str">
        <f t="shared" si="5"/>
        <v>0</v>
      </c>
      <c r="Y39" s="160">
        <f>'Unit Cost'!$AL$453</f>
        <v>257418515.67000002</v>
      </c>
      <c r="Z39" s="160">
        <f>'Unit Cost'!$AL$463</f>
        <v>106801034.84999999</v>
      </c>
      <c r="AA39" s="160">
        <f>'Unit Cost'!$AL$467</f>
        <v>42659572.380000003</v>
      </c>
      <c r="AB39" s="160">
        <f>'Unit Cost'!$AL$466</f>
        <v>85245207.430000007</v>
      </c>
      <c r="AC39" s="143">
        <f>VLOOKUP(I39,'ค่ากลางกลุ่ม UnitCost, HGR'!$N$5:$S$21,3,FALSE)</f>
        <v>300120076.18187505</v>
      </c>
      <c r="AD39" s="143">
        <f>VLOOKUP(I39,'ค่ากลางกลุ่ม UnitCost, HGR'!$N$5:$S$21,4,FALSE)</f>
        <v>162844891.729375</v>
      </c>
      <c r="AE39" s="143">
        <f>VLOOKUP(I39,'ค่ากลางกลุ่ม UnitCost, HGR'!$N$5:$S$21,5,FALSE)</f>
        <v>38911567.612499997</v>
      </c>
      <c r="AF39" s="143">
        <f>VLOOKUP(I39,'ค่ากลางกลุ่ม UnitCost, HGR'!$N$5:$S$21,6,FALSE)</f>
        <v>65881483.003124997</v>
      </c>
      <c r="AG39" s="163">
        <f t="shared" si="6"/>
        <v>-42701560.511875033</v>
      </c>
      <c r="AH39" s="163">
        <f t="shared" si="7"/>
        <v>-56043856.879375011</v>
      </c>
      <c r="AI39" s="163">
        <f t="shared" si="8"/>
        <v>3748004.7675000057</v>
      </c>
      <c r="AJ39" s="163">
        <f t="shared" si="9"/>
        <v>19363724.42687501</v>
      </c>
      <c r="AK39" s="144">
        <f t="shared" si="10"/>
        <v>0.5</v>
      </c>
      <c r="AL39" s="144">
        <f t="shared" si="11"/>
        <v>0.5</v>
      </c>
      <c r="AM39" s="144">
        <f t="shared" si="12"/>
        <v>0</v>
      </c>
      <c r="AN39" s="144">
        <f t="shared" si="13"/>
        <v>0</v>
      </c>
    </row>
    <row r="40" spans="1:40" s="105" customFormat="1" ht="27" x14ac:dyDescent="0.75">
      <c r="A40" s="135" t="s">
        <v>1555</v>
      </c>
      <c r="B40" s="157" t="s">
        <v>936</v>
      </c>
      <c r="C40" s="157" t="s">
        <v>50</v>
      </c>
      <c r="D40" s="157" t="s">
        <v>938</v>
      </c>
      <c r="E40" s="135" t="s">
        <v>1319</v>
      </c>
      <c r="F40" s="135" t="s">
        <v>1557</v>
      </c>
      <c r="G40" s="135">
        <v>40</v>
      </c>
      <c r="H40" s="158">
        <v>35944</v>
      </c>
      <c r="I40" s="135">
        <v>6</v>
      </c>
      <c r="J40" s="159" t="s">
        <v>2289</v>
      </c>
      <c r="K40" s="160">
        <f>'Unit Cost'!AM$460</f>
        <v>22632587.790668316</v>
      </c>
      <c r="L40" s="160">
        <f>'DataService สะสม เติมเอง'!$O40</f>
        <v>26165</v>
      </c>
      <c r="M40" s="161">
        <f t="shared" si="20"/>
        <v>864.99475599726031</v>
      </c>
      <c r="N40" s="141">
        <f>VLOOKUP(I40,'ค่ากลางกลุ่ม UnitCost, HGR'!B$5:K$21,6,FALSE)</f>
        <v>568.79</v>
      </c>
      <c r="O40" s="160">
        <f>'Unit Cost'!$AM$461</f>
        <v>5344057.729331689</v>
      </c>
      <c r="P40" s="160">
        <f>'DataService สะสม เติมเอง'!$U40</f>
        <v>520</v>
      </c>
      <c r="Q40" s="160">
        <f>'DataService สะสม เติมเอง'!AB40</f>
        <v>362.72</v>
      </c>
      <c r="R40" s="160">
        <f t="shared" ref="R40:R56" si="22">O40/P40</f>
        <v>10277.034094868633</v>
      </c>
      <c r="S40" s="160">
        <f>O40/'DataService สะสม เติมเอง'!V40</f>
        <v>3038.1226431675323</v>
      </c>
      <c r="T40" s="162">
        <f t="shared" si="21"/>
        <v>14733.286637989879</v>
      </c>
      <c r="U40" s="142">
        <f>VLOOKUP(I40,'ค่ากลางกลุ่ม UnitCost, HGR'!B$5:K$21,10,FALSE)</f>
        <v>54970.49</v>
      </c>
      <c r="V40" s="124" t="str">
        <f t="shared" si="3"/>
        <v>0</v>
      </c>
      <c r="W40" s="124" t="str">
        <f t="shared" si="4"/>
        <v>1</v>
      </c>
      <c r="X40" s="124" t="str">
        <f t="shared" si="5"/>
        <v>0</v>
      </c>
      <c r="Y40" s="160">
        <f>'Unit Cost'!$AM$453</f>
        <v>17680333.770000003</v>
      </c>
      <c r="Z40" s="160">
        <f>'Unit Cost'!$AM$463</f>
        <v>2115894.56</v>
      </c>
      <c r="AA40" s="160">
        <f>'Unit Cost'!$AM$467</f>
        <v>775114</v>
      </c>
      <c r="AB40" s="160">
        <f>'Unit Cost'!$AM$466</f>
        <v>1322068.1299999999</v>
      </c>
      <c r="AC40" s="143">
        <f>VLOOKUP(I40,'ค่ากลางกลุ่ม UnitCost, HGR'!$N$5:$S$21,3,FALSE)</f>
        <v>21624502.815869574</v>
      </c>
      <c r="AD40" s="143">
        <f>VLOOKUP(I40,'ค่ากลางกลุ่ม UnitCost, HGR'!$N$5:$S$21,4,FALSE)</f>
        <v>3737634.9513913034</v>
      </c>
      <c r="AE40" s="143">
        <f>VLOOKUP(I40,'ค่ากลางกลุ่ม UnitCost, HGR'!$N$5:$S$21,5,FALSE)</f>
        <v>1796471.5143913045</v>
      </c>
      <c r="AF40" s="143">
        <f>VLOOKUP(I40,'ค่ากลางกลุ่ม UnitCost, HGR'!$N$5:$S$21,6,FALSE)</f>
        <v>1176771.3062608696</v>
      </c>
      <c r="AG40" s="163">
        <f t="shared" si="6"/>
        <v>-3944169.0458695702</v>
      </c>
      <c r="AH40" s="163">
        <f t="shared" si="7"/>
        <v>-1621740.3913913034</v>
      </c>
      <c r="AI40" s="163">
        <f t="shared" si="8"/>
        <v>-1021357.5143913045</v>
      </c>
      <c r="AJ40" s="163">
        <f t="shared" si="9"/>
        <v>145296.82373913028</v>
      </c>
      <c r="AK40" s="144">
        <f t="shared" si="10"/>
        <v>0.5</v>
      </c>
      <c r="AL40" s="144">
        <f t="shared" si="11"/>
        <v>0.5</v>
      </c>
      <c r="AM40" s="144">
        <f t="shared" si="12"/>
        <v>0.5</v>
      </c>
      <c r="AN40" s="144">
        <f t="shared" si="13"/>
        <v>0</v>
      </c>
    </row>
    <row r="41" spans="1:40" s="105" customFormat="1" ht="27" x14ac:dyDescent="0.75">
      <c r="A41" s="135" t="s">
        <v>1555</v>
      </c>
      <c r="B41" s="157" t="s">
        <v>936</v>
      </c>
      <c r="C41" s="157" t="s">
        <v>51</v>
      </c>
      <c r="D41" s="157" t="s">
        <v>939</v>
      </c>
      <c r="E41" s="135" t="s">
        <v>1319</v>
      </c>
      <c r="F41" s="135" t="s">
        <v>1557</v>
      </c>
      <c r="G41" s="135">
        <v>39</v>
      </c>
      <c r="H41" s="158">
        <v>24067</v>
      </c>
      <c r="I41" s="135">
        <v>5</v>
      </c>
      <c r="J41" s="159" t="s">
        <v>2290</v>
      </c>
      <c r="K41" s="160">
        <f>'Unit Cost'!AN$460</f>
        <v>14224205.705177704</v>
      </c>
      <c r="L41" s="160">
        <f>'DataService สะสม เติมเอง'!$O41</f>
        <v>16960</v>
      </c>
      <c r="M41" s="161">
        <f t="shared" si="20"/>
        <v>838.69137412604391</v>
      </c>
      <c r="N41" s="141">
        <f>VLOOKUP(I41,'ค่ากลางกลุ่ม UnitCost, HGR'!B$5:K$21,6,FALSE)</f>
        <v>635.73</v>
      </c>
      <c r="O41" s="160">
        <f>'Unit Cost'!$AN$461</f>
        <v>4600341.2348222975</v>
      </c>
      <c r="P41" s="160">
        <f>'DataService สะสม เติมเอง'!$U41</f>
        <v>556</v>
      </c>
      <c r="Q41" s="160">
        <f>'DataService สะสม เติมเอง'!AB41</f>
        <v>359.23999999999995</v>
      </c>
      <c r="R41" s="160">
        <f t="shared" si="22"/>
        <v>8273.9950266588075</v>
      </c>
      <c r="S41" s="160">
        <f>O41/'DataService สะสม เติมเอง'!V41</f>
        <v>2659.1567831342759</v>
      </c>
      <c r="T41" s="162">
        <f t="shared" si="21"/>
        <v>12805.760034579385</v>
      </c>
      <c r="U41" s="142">
        <f>VLOOKUP(I41,'ค่ากลางกลุ่ม UnitCost, HGR'!B$5:K$21,10,FALSE)</f>
        <v>57429.36</v>
      </c>
      <c r="V41" s="124" t="str">
        <f t="shared" si="3"/>
        <v>0</v>
      </c>
      <c r="W41" s="124" t="str">
        <f t="shared" si="4"/>
        <v>1</v>
      </c>
      <c r="X41" s="124" t="str">
        <f t="shared" si="5"/>
        <v>0</v>
      </c>
      <c r="Y41" s="160">
        <f>'Unit Cost'!$AN$453</f>
        <v>12330373.119999999</v>
      </c>
      <c r="Z41" s="160">
        <f>'Unit Cost'!$AN$463</f>
        <v>1819449.49</v>
      </c>
      <c r="AA41" s="160">
        <f>'Unit Cost'!$AN$467</f>
        <v>1008983</v>
      </c>
      <c r="AB41" s="160">
        <f>'Unit Cost'!$AN$466</f>
        <v>686074.08</v>
      </c>
      <c r="AC41" s="143">
        <f>VLOOKUP(I41,'ค่ากลางกลุ่ม UnitCost, HGR'!$N$5:$S$21,3,FALSE)</f>
        <v>15527881.870881232</v>
      </c>
      <c r="AD41" s="143">
        <f>VLOOKUP(I41,'ค่ากลางกลุ่ม UnitCost, HGR'!$N$5:$S$21,4,FALSE)</f>
        <v>2163265.8764367811</v>
      </c>
      <c r="AE41" s="143">
        <f>VLOOKUP(I41,'ค่ากลางกลุ่ม UnitCost, HGR'!$N$5:$S$21,5,FALSE)</f>
        <v>1080314.0166666661</v>
      </c>
      <c r="AF41" s="143">
        <f>VLOOKUP(I41,'ค่ากลางกลุ่ม UnitCost, HGR'!$N$5:$S$21,6,FALSE)</f>
        <v>681984.86628352467</v>
      </c>
      <c r="AG41" s="163">
        <f t="shared" si="6"/>
        <v>-3197508.7508812323</v>
      </c>
      <c r="AH41" s="163">
        <f t="shared" si="7"/>
        <v>-343816.38643678115</v>
      </c>
      <c r="AI41" s="163">
        <f t="shared" si="8"/>
        <v>-71331.016666666139</v>
      </c>
      <c r="AJ41" s="163">
        <f t="shared" si="9"/>
        <v>4089.213716475293</v>
      </c>
      <c r="AK41" s="144">
        <f t="shared" si="10"/>
        <v>0.5</v>
      </c>
      <c r="AL41" s="144">
        <f t="shared" si="11"/>
        <v>0.5</v>
      </c>
      <c r="AM41" s="144">
        <f t="shared" si="12"/>
        <v>0.5</v>
      </c>
      <c r="AN41" s="144">
        <f t="shared" si="13"/>
        <v>0</v>
      </c>
    </row>
    <row r="42" spans="1:40" s="105" customFormat="1" ht="27" x14ac:dyDescent="0.75">
      <c r="A42" s="135" t="s">
        <v>1555</v>
      </c>
      <c r="B42" s="157" t="s">
        <v>936</v>
      </c>
      <c r="C42" s="157" t="s">
        <v>52</v>
      </c>
      <c r="D42" s="157" t="s">
        <v>940</v>
      </c>
      <c r="E42" s="135" t="s">
        <v>1319</v>
      </c>
      <c r="F42" s="135" t="s">
        <v>1557</v>
      </c>
      <c r="G42" s="135">
        <v>90</v>
      </c>
      <c r="H42" s="158">
        <v>55513</v>
      </c>
      <c r="I42" s="135">
        <v>6</v>
      </c>
      <c r="J42" s="159" t="s">
        <v>2289</v>
      </c>
      <c r="K42" s="160">
        <f>'Unit Cost'!AO$460</f>
        <v>30275490.499580458</v>
      </c>
      <c r="L42" s="160">
        <f>'DataService สะสม เติมเอง'!$O42</f>
        <v>40777</v>
      </c>
      <c r="M42" s="161">
        <f t="shared" si="20"/>
        <v>742.46488215367629</v>
      </c>
      <c r="N42" s="141">
        <f>VLOOKUP(I42,'ค่ากลางกลุ่ม UnitCost, HGR'!B$5:K$21,6,FALSE)</f>
        <v>568.79</v>
      </c>
      <c r="O42" s="160">
        <f>'Unit Cost'!$AO$461</f>
        <v>20864146.540419549</v>
      </c>
      <c r="P42" s="160">
        <f>'DataService สะสม เติมเอง'!$U42</f>
        <v>1715</v>
      </c>
      <c r="Q42" s="160">
        <f>'DataService สะสม เติมเอง'!AB42</f>
        <v>1250.27</v>
      </c>
      <c r="R42" s="160">
        <f t="shared" si="22"/>
        <v>12165.683113947258</v>
      </c>
      <c r="S42" s="160">
        <f>O42/'DataService สะสม เติมเอง'!V42</f>
        <v>4761.3296532221702</v>
      </c>
      <c r="T42" s="162">
        <f t="shared" si="21"/>
        <v>16687.712686395378</v>
      </c>
      <c r="U42" s="142">
        <f>VLOOKUP(I42,'ค่ากลางกลุ่ม UnitCost, HGR'!B$5:K$21,10,FALSE)</f>
        <v>54970.49</v>
      </c>
      <c r="V42" s="124" t="str">
        <f t="shared" si="3"/>
        <v>0</v>
      </c>
      <c r="W42" s="124" t="str">
        <f t="shared" si="4"/>
        <v>1</v>
      </c>
      <c r="X42" s="124" t="str">
        <f t="shared" si="5"/>
        <v>0</v>
      </c>
      <c r="Y42" s="160">
        <f>'Unit Cost'!$AO$453</f>
        <v>30935058.360000003</v>
      </c>
      <c r="Z42" s="160">
        <f>'Unit Cost'!$AO$463</f>
        <v>6788152.5999999996</v>
      </c>
      <c r="AA42" s="160">
        <f>'Unit Cost'!$AO$467</f>
        <v>2043851.27</v>
      </c>
      <c r="AB42" s="160">
        <f>'Unit Cost'!$AO$466</f>
        <v>3886847.0599999996</v>
      </c>
      <c r="AC42" s="143">
        <f>VLOOKUP(I42,'ค่ากลางกลุ่ม UnitCost, HGR'!$N$5:$S$21,3,FALSE)</f>
        <v>21624502.815869574</v>
      </c>
      <c r="AD42" s="143">
        <f>VLOOKUP(I42,'ค่ากลางกลุ่ม UnitCost, HGR'!$N$5:$S$21,4,FALSE)</f>
        <v>3737634.9513913034</v>
      </c>
      <c r="AE42" s="143">
        <f>VLOOKUP(I42,'ค่ากลางกลุ่ม UnitCost, HGR'!$N$5:$S$21,5,FALSE)</f>
        <v>1796471.5143913045</v>
      </c>
      <c r="AF42" s="143">
        <f>VLOOKUP(I42,'ค่ากลางกลุ่ม UnitCost, HGR'!$N$5:$S$21,6,FALSE)</f>
        <v>1176771.3062608696</v>
      </c>
      <c r="AG42" s="163">
        <f t="shared" si="6"/>
        <v>9310555.5441304296</v>
      </c>
      <c r="AH42" s="163">
        <f t="shared" si="7"/>
        <v>3050517.6486086962</v>
      </c>
      <c r="AI42" s="163">
        <f t="shared" si="8"/>
        <v>247379.75560869556</v>
      </c>
      <c r="AJ42" s="163">
        <f t="shared" si="9"/>
        <v>2710075.7537391298</v>
      </c>
      <c r="AK42" s="144">
        <f t="shared" si="10"/>
        <v>0</v>
      </c>
      <c r="AL42" s="144">
        <f t="shared" si="11"/>
        <v>0</v>
      </c>
      <c r="AM42" s="144">
        <f t="shared" si="12"/>
        <v>0</v>
      </c>
      <c r="AN42" s="144">
        <f t="shared" si="13"/>
        <v>0</v>
      </c>
    </row>
    <row r="43" spans="1:40" s="105" customFormat="1" ht="27" x14ac:dyDescent="0.75">
      <c r="A43" s="135" t="s">
        <v>1555</v>
      </c>
      <c r="B43" s="157" t="s">
        <v>936</v>
      </c>
      <c r="C43" s="157" t="s">
        <v>53</v>
      </c>
      <c r="D43" s="157" t="s">
        <v>941</v>
      </c>
      <c r="E43" s="135" t="s">
        <v>1319</v>
      </c>
      <c r="F43" s="135" t="s">
        <v>1558</v>
      </c>
      <c r="G43" s="135">
        <v>103</v>
      </c>
      <c r="H43" s="158">
        <v>39521</v>
      </c>
      <c r="I43" s="135">
        <v>9</v>
      </c>
      <c r="J43" s="159" t="s">
        <v>2297</v>
      </c>
      <c r="K43" s="160">
        <f>'Unit Cost'!AP$460</f>
        <v>27997720.825453207</v>
      </c>
      <c r="L43" s="160">
        <f>'DataService สะสม เติมเอง'!$O43</f>
        <v>29823</v>
      </c>
      <c r="M43" s="161">
        <f t="shared" si="20"/>
        <v>938.79625877521403</v>
      </c>
      <c r="N43" s="141">
        <f>VLOOKUP(I43,'ค่ากลางกลุ่ม UnitCost, HGR'!B$5:K$21,6,FALSE)</f>
        <v>722.1</v>
      </c>
      <c r="O43" s="160">
        <f>'Unit Cost'!$AP$461</f>
        <v>20873306.414546799</v>
      </c>
      <c r="P43" s="160">
        <f>'DataService สะสม เติมเอง'!$U43</f>
        <v>1833</v>
      </c>
      <c r="Q43" s="160">
        <f>'DataService สะสม เติมเอง'!AB43</f>
        <v>1513.1100000000001</v>
      </c>
      <c r="R43" s="160">
        <f t="shared" si="22"/>
        <v>11387.51031890169</v>
      </c>
      <c r="S43" s="160">
        <f>O43/'DataService สะสม เติมเอง'!V43</f>
        <v>3522.9209138475612</v>
      </c>
      <c r="T43" s="162">
        <f t="shared" si="21"/>
        <v>13794.96957560706</v>
      </c>
      <c r="U43" s="142">
        <f>VLOOKUP(I43,'ค่ากลางกลุ่ม UnitCost, HGR'!B$5:K$21,10,FALSE)</f>
        <v>50308.03</v>
      </c>
      <c r="V43" s="124" t="str">
        <f t="shared" si="3"/>
        <v>0</v>
      </c>
      <c r="W43" s="124" t="str">
        <f t="shared" si="4"/>
        <v>1</v>
      </c>
      <c r="X43" s="124" t="str">
        <f t="shared" si="5"/>
        <v>0</v>
      </c>
      <c r="Y43" s="160">
        <f>'Unit Cost'!$AP$453</f>
        <v>29481188.609999996</v>
      </c>
      <c r="Z43" s="160">
        <f>'Unit Cost'!$AP$463</f>
        <v>3926759.83</v>
      </c>
      <c r="AA43" s="160">
        <f>'Unit Cost'!$AP$467</f>
        <v>949687.88</v>
      </c>
      <c r="AB43" s="160">
        <f>'Unit Cost'!$AP$466</f>
        <v>3119901.97</v>
      </c>
      <c r="AC43" s="143">
        <f>VLOOKUP(I43,'ค่ากลางกลุ่ม UnitCost, HGR'!$N$5:$S$21,3,FALSE)</f>
        <v>27203999.185128208</v>
      </c>
      <c r="AD43" s="143">
        <f>VLOOKUP(I43,'ค่ากลางกลุ่ม UnitCost, HGR'!$N$5:$S$21,4,FALSE)</f>
        <v>6552950.8358974364</v>
      </c>
      <c r="AE43" s="143">
        <f>VLOOKUP(I43,'ค่ากลางกลุ่ม UnitCost, HGR'!$N$5:$S$21,5,FALSE)</f>
        <v>1994423.0094871793</v>
      </c>
      <c r="AF43" s="143">
        <f>VLOOKUP(I43,'ค่ากลางกลุ่ม UnitCost, HGR'!$N$5:$S$21,6,FALSE)</f>
        <v>1714964.5243589745</v>
      </c>
      <c r="AG43" s="163">
        <f t="shared" si="6"/>
        <v>2277189.4248717874</v>
      </c>
      <c r="AH43" s="163">
        <f t="shared" si="7"/>
        <v>-2626191.0058974363</v>
      </c>
      <c r="AI43" s="163">
        <f t="shared" si="8"/>
        <v>-1044735.1294871793</v>
      </c>
      <c r="AJ43" s="163">
        <f t="shared" si="9"/>
        <v>1404937.4456410257</v>
      </c>
      <c r="AK43" s="144">
        <f t="shared" si="10"/>
        <v>0</v>
      </c>
      <c r="AL43" s="144">
        <f t="shared" si="11"/>
        <v>0.5</v>
      </c>
      <c r="AM43" s="144">
        <f t="shared" si="12"/>
        <v>0.5</v>
      </c>
      <c r="AN43" s="144">
        <f t="shared" si="13"/>
        <v>0</v>
      </c>
    </row>
    <row r="44" spans="1:40" s="105" customFormat="1" ht="27" x14ac:dyDescent="0.75">
      <c r="A44" s="135" t="s">
        <v>1555</v>
      </c>
      <c r="B44" s="157" t="s">
        <v>936</v>
      </c>
      <c r="C44" s="157" t="s">
        <v>54</v>
      </c>
      <c r="D44" s="157" t="s">
        <v>942</v>
      </c>
      <c r="E44" s="135" t="s">
        <v>1319</v>
      </c>
      <c r="F44" s="135" t="s">
        <v>1557</v>
      </c>
      <c r="G44" s="135">
        <v>38</v>
      </c>
      <c r="H44" s="158">
        <v>37339</v>
      </c>
      <c r="I44" s="135">
        <v>6</v>
      </c>
      <c r="J44" s="159" t="s">
        <v>2289</v>
      </c>
      <c r="K44" s="160">
        <f>'Unit Cost'!AQ$460</f>
        <v>22925791.534289304</v>
      </c>
      <c r="L44" s="160">
        <f>'DataService สะสม เติมเอง'!$O44</f>
        <v>23380</v>
      </c>
      <c r="M44" s="161">
        <f t="shared" si="20"/>
        <v>980.5727773434262</v>
      </c>
      <c r="N44" s="141">
        <f>VLOOKUP(I44,'ค่ากลางกลุ่ม UnitCost, HGR'!B$5:K$21,6,FALSE)</f>
        <v>568.79</v>
      </c>
      <c r="O44" s="160">
        <f>'Unit Cost'!$AQ$461</f>
        <v>6294701.1357106976</v>
      </c>
      <c r="P44" s="160">
        <f>'DataService สะสม เติมเอง'!$U44</f>
        <v>592</v>
      </c>
      <c r="Q44" s="160">
        <f>'DataService สะสม เติมเอง'!AB44</f>
        <v>370.87</v>
      </c>
      <c r="R44" s="160">
        <f t="shared" si="22"/>
        <v>10632.941107619421</v>
      </c>
      <c r="S44" s="160">
        <f>O44/'DataService สะสม เติมเอง'!V44</f>
        <v>3321.7420241217401</v>
      </c>
      <c r="T44" s="162">
        <f t="shared" si="21"/>
        <v>16972.796763584807</v>
      </c>
      <c r="U44" s="142">
        <f>VLOOKUP(I44,'ค่ากลางกลุ่ม UnitCost, HGR'!B$5:K$21,10,FALSE)</f>
        <v>54970.49</v>
      </c>
      <c r="V44" s="124" t="str">
        <f t="shared" si="3"/>
        <v>0</v>
      </c>
      <c r="W44" s="124" t="str">
        <f t="shared" si="4"/>
        <v>1</v>
      </c>
      <c r="X44" s="124" t="str">
        <f t="shared" si="5"/>
        <v>0</v>
      </c>
      <c r="Y44" s="160">
        <f>'Unit Cost'!$AQ$453</f>
        <v>17494019.310000002</v>
      </c>
      <c r="Z44" s="160">
        <f>'Unit Cost'!$AQ$463</f>
        <v>3346135.16</v>
      </c>
      <c r="AA44" s="160">
        <f>'Unit Cost'!$AQ$467</f>
        <v>1195720.53</v>
      </c>
      <c r="AB44" s="160">
        <f>'Unit Cost'!$AQ$466</f>
        <v>963034.55</v>
      </c>
      <c r="AC44" s="143">
        <f>VLOOKUP(I44,'ค่ากลางกลุ่ม UnitCost, HGR'!$N$5:$S$21,3,FALSE)</f>
        <v>21624502.815869574</v>
      </c>
      <c r="AD44" s="143">
        <f>VLOOKUP(I44,'ค่ากลางกลุ่ม UnitCost, HGR'!$N$5:$S$21,4,FALSE)</f>
        <v>3737634.9513913034</v>
      </c>
      <c r="AE44" s="143">
        <f>VLOOKUP(I44,'ค่ากลางกลุ่ม UnitCost, HGR'!$N$5:$S$21,5,FALSE)</f>
        <v>1796471.5143913045</v>
      </c>
      <c r="AF44" s="143">
        <f>VLOOKUP(I44,'ค่ากลางกลุ่ม UnitCost, HGR'!$N$5:$S$21,6,FALSE)</f>
        <v>1176771.3062608696</v>
      </c>
      <c r="AG44" s="163">
        <f t="shared" si="6"/>
        <v>-4130483.5058695711</v>
      </c>
      <c r="AH44" s="163">
        <f t="shared" si="7"/>
        <v>-391499.7913913033</v>
      </c>
      <c r="AI44" s="163">
        <f t="shared" si="8"/>
        <v>-600750.98439130443</v>
      </c>
      <c r="AJ44" s="163">
        <f t="shared" si="9"/>
        <v>-213736.75626086956</v>
      </c>
      <c r="AK44" s="144">
        <f t="shared" si="10"/>
        <v>0.5</v>
      </c>
      <c r="AL44" s="144">
        <f t="shared" si="11"/>
        <v>0.5</v>
      </c>
      <c r="AM44" s="144">
        <f t="shared" si="12"/>
        <v>0.5</v>
      </c>
      <c r="AN44" s="144">
        <f t="shared" si="13"/>
        <v>0.5</v>
      </c>
    </row>
    <row r="45" spans="1:40" s="105" customFormat="1" ht="27" x14ac:dyDescent="0.75">
      <c r="A45" s="135" t="s">
        <v>1555</v>
      </c>
      <c r="B45" s="157" t="s">
        <v>936</v>
      </c>
      <c r="C45" s="157" t="s">
        <v>55</v>
      </c>
      <c r="D45" s="157" t="s">
        <v>943</v>
      </c>
      <c r="E45" s="135" t="s">
        <v>1319</v>
      </c>
      <c r="F45" s="135" t="s">
        <v>1561</v>
      </c>
      <c r="G45" s="135">
        <v>15</v>
      </c>
      <c r="H45" s="158">
        <v>10627</v>
      </c>
      <c r="I45" s="135">
        <v>2</v>
      </c>
      <c r="J45" s="159" t="s">
        <v>2293</v>
      </c>
      <c r="K45" s="160">
        <f>'Unit Cost'!AR$460</f>
        <v>9545236.2495654318</v>
      </c>
      <c r="L45" s="160">
        <f>'DataService สะสม เติมเอง'!$O45</f>
        <v>8382</v>
      </c>
      <c r="M45" s="161">
        <f t="shared" si="20"/>
        <v>1138.7778870872621</v>
      </c>
      <c r="N45" s="141">
        <f>VLOOKUP(I45,'ค่ากลางกลุ่ม UnitCost, HGR'!B$5:K$21,6,FALSE)</f>
        <v>809.59</v>
      </c>
      <c r="O45" s="160">
        <f>'Unit Cost'!$AR$461</f>
        <v>3371870.370434565</v>
      </c>
      <c r="P45" s="160">
        <f>'DataService สะสม เติมเอง'!$U45</f>
        <v>201</v>
      </c>
      <c r="Q45" s="160">
        <f>'DataService สะสม เติมเอง'!AB45</f>
        <v>109.03</v>
      </c>
      <c r="R45" s="160">
        <f t="shared" si="22"/>
        <v>16775.474479773955</v>
      </c>
      <c r="S45" s="160">
        <f>O45/'DataService สะสม เติมเอง'!V45</f>
        <v>5163.6605979089818</v>
      </c>
      <c r="T45" s="162">
        <f t="shared" si="21"/>
        <v>30926.078789641062</v>
      </c>
      <c r="U45" s="142">
        <f>VLOOKUP(I45,'ค่ากลางกลุ่ม UnitCost, HGR'!B$5:K$21,10,FALSE)</f>
        <v>89455.46</v>
      </c>
      <c r="V45" s="124" t="str">
        <f t="shared" si="3"/>
        <v>0</v>
      </c>
      <c r="W45" s="124" t="str">
        <f t="shared" si="4"/>
        <v>1</v>
      </c>
      <c r="X45" s="124" t="str">
        <f t="shared" si="5"/>
        <v>0</v>
      </c>
      <c r="Y45" s="160">
        <f>'Unit Cost'!$AR$453</f>
        <v>9505956.6999999993</v>
      </c>
      <c r="Z45" s="160">
        <f>'Unit Cost'!$AR$463</f>
        <v>838611.62</v>
      </c>
      <c r="AA45" s="160">
        <f>'Unit Cost'!$AR$467</f>
        <v>180642</v>
      </c>
      <c r="AB45" s="160">
        <f>'Unit Cost'!$AR$466</f>
        <v>236087.76</v>
      </c>
      <c r="AC45" s="143">
        <f>VLOOKUP(I45,'ค่ากลางกลุ่ม UnitCost, HGR'!$N$5:$S$21,3,FALSE)</f>
        <v>8823747.1951282062</v>
      </c>
      <c r="AD45" s="143">
        <f>VLOOKUP(I45,'ค่ากลางกลุ่ม UnitCost, HGR'!$N$5:$S$21,4,FALSE)</f>
        <v>752984.48871794879</v>
      </c>
      <c r="AE45" s="143">
        <f>VLOOKUP(I45,'ค่ากลางกลุ่ม UnitCost, HGR'!$N$5:$S$21,5,FALSE)</f>
        <v>616683.49076923076</v>
      </c>
      <c r="AF45" s="143">
        <f>VLOOKUP(I45,'ค่ากลางกลุ่ม UnitCost, HGR'!$N$5:$S$21,6,FALSE)</f>
        <v>284871.22025641031</v>
      </c>
      <c r="AG45" s="163">
        <f t="shared" si="6"/>
        <v>682209.50487179309</v>
      </c>
      <c r="AH45" s="163">
        <f t="shared" si="7"/>
        <v>85627.13128205121</v>
      </c>
      <c r="AI45" s="163">
        <f t="shared" si="8"/>
        <v>-436041.49076923076</v>
      </c>
      <c r="AJ45" s="163">
        <f t="shared" si="9"/>
        <v>-48783.460256410297</v>
      </c>
      <c r="AK45" s="144">
        <f t="shared" si="10"/>
        <v>0</v>
      </c>
      <c r="AL45" s="144">
        <f t="shared" si="11"/>
        <v>0</v>
      </c>
      <c r="AM45" s="144">
        <f t="shared" si="12"/>
        <v>0.5</v>
      </c>
      <c r="AN45" s="144">
        <f t="shared" si="13"/>
        <v>0.5</v>
      </c>
    </row>
    <row r="46" spans="1:40" s="105" customFormat="1" ht="27" x14ac:dyDescent="0.75">
      <c r="A46" s="135" t="s">
        <v>1555</v>
      </c>
      <c r="B46" s="157" t="s">
        <v>936</v>
      </c>
      <c r="C46" s="157" t="s">
        <v>56</v>
      </c>
      <c r="D46" s="157" t="s">
        <v>944</v>
      </c>
      <c r="E46" s="135" t="s">
        <v>1320</v>
      </c>
      <c r="F46" s="135" t="s">
        <v>1563</v>
      </c>
      <c r="G46" s="135">
        <v>246</v>
      </c>
      <c r="H46" s="158">
        <v>92525</v>
      </c>
      <c r="I46" s="135">
        <v>15</v>
      </c>
      <c r="J46" s="159" t="s">
        <v>2298</v>
      </c>
      <c r="K46" s="160">
        <f>'Unit Cost'!AS$460</f>
        <v>63342236.044820346</v>
      </c>
      <c r="L46" s="160">
        <f>'DataService สะสม เติมเอง'!$O46</f>
        <v>62649</v>
      </c>
      <c r="M46" s="161">
        <f t="shared" si="20"/>
        <v>1011.0653968111278</v>
      </c>
      <c r="N46" s="141">
        <f>VLOOKUP(I46,'ค่ากลางกลุ่ม UnitCost, HGR'!B$5:K$21,6,FALSE)</f>
        <v>834.01</v>
      </c>
      <c r="O46" s="160">
        <f>'Unit Cost'!$AS$461</f>
        <v>78747596.645179689</v>
      </c>
      <c r="P46" s="160">
        <f>'DataService สะสม เติมเอง'!$U46</f>
        <v>3968</v>
      </c>
      <c r="Q46" s="160">
        <f>'DataService สะสม เติมเอง'!AB46</f>
        <v>4685.1400000000003</v>
      </c>
      <c r="R46" s="160">
        <f t="shared" si="22"/>
        <v>19845.664477111815</v>
      </c>
      <c r="S46" s="160">
        <f>O46/'DataService สะสม เติมเอง'!V46</f>
        <v>5356.9793636176655</v>
      </c>
      <c r="T46" s="162">
        <f t="shared" si="21"/>
        <v>16807.949526626671</v>
      </c>
      <c r="U46" s="142">
        <f>VLOOKUP(I46,'ค่ากลางกลุ่ม UnitCost, HGR'!B$5:K$21,10,FALSE)</f>
        <v>32266.17</v>
      </c>
      <c r="V46" s="124" t="str">
        <f t="shared" si="3"/>
        <v>0</v>
      </c>
      <c r="W46" s="124" t="str">
        <f t="shared" si="4"/>
        <v>1</v>
      </c>
      <c r="X46" s="124" t="str">
        <f t="shared" si="5"/>
        <v>0</v>
      </c>
      <c r="Y46" s="160">
        <f>'Unit Cost'!$AS$453</f>
        <v>58739604.610000007</v>
      </c>
      <c r="Z46" s="160">
        <f>'Unit Cost'!$AS$463</f>
        <v>14972104.68</v>
      </c>
      <c r="AA46" s="160">
        <f>'Unit Cost'!$AS$467</f>
        <v>6023875.0199999996</v>
      </c>
      <c r="AB46" s="160">
        <f>'Unit Cost'!$AS$466</f>
        <v>11456288.68</v>
      </c>
      <c r="AC46" s="143">
        <f>VLOOKUP(I46,'ค่ากลางกลุ่ม UnitCost, HGR'!$N$5:$S$21,3,FALSE)</f>
        <v>81699815.57766667</v>
      </c>
      <c r="AD46" s="143">
        <f>VLOOKUP(I46,'ค่ากลางกลุ่ม UnitCost, HGR'!$N$5:$S$21,4,FALSE)</f>
        <v>21518525.499333333</v>
      </c>
      <c r="AE46" s="143">
        <f>VLOOKUP(I46,'ค่ากลางกลุ่ม UnitCost, HGR'!$N$5:$S$21,5,FALSE)</f>
        <v>11265152.435333334</v>
      </c>
      <c r="AF46" s="143">
        <f>VLOOKUP(I46,'ค่ากลางกลุ่ม UnitCost, HGR'!$N$5:$S$21,6,FALSE)</f>
        <v>10434713.310666664</v>
      </c>
      <c r="AG46" s="163">
        <f t="shared" si="6"/>
        <v>-22960210.967666663</v>
      </c>
      <c r="AH46" s="163">
        <f t="shared" si="7"/>
        <v>-6546420.8193333335</v>
      </c>
      <c r="AI46" s="163">
        <f t="shared" si="8"/>
        <v>-5241277.4153333344</v>
      </c>
      <c r="AJ46" s="163">
        <f t="shared" si="9"/>
        <v>1021575.3693333361</v>
      </c>
      <c r="AK46" s="144">
        <f t="shared" si="10"/>
        <v>0.5</v>
      </c>
      <c r="AL46" s="144">
        <f t="shared" si="11"/>
        <v>0.5</v>
      </c>
      <c r="AM46" s="144">
        <f t="shared" si="12"/>
        <v>0.5</v>
      </c>
      <c r="AN46" s="144">
        <f t="shared" si="13"/>
        <v>0</v>
      </c>
    </row>
    <row r="47" spans="1:40" s="105" customFormat="1" ht="27" x14ac:dyDescent="0.75">
      <c r="A47" s="135" t="s">
        <v>1555</v>
      </c>
      <c r="B47" s="157" t="s">
        <v>936</v>
      </c>
      <c r="C47" s="157" t="s">
        <v>57</v>
      </c>
      <c r="D47" s="157" t="s">
        <v>945</v>
      </c>
      <c r="E47" s="135" t="s">
        <v>1319</v>
      </c>
      <c r="F47" s="135" t="s">
        <v>1557</v>
      </c>
      <c r="G47" s="135">
        <v>40</v>
      </c>
      <c r="H47" s="158">
        <v>30686</v>
      </c>
      <c r="I47" s="135">
        <v>6</v>
      </c>
      <c r="J47" s="159" t="s">
        <v>2289</v>
      </c>
      <c r="K47" s="160">
        <f>'Unit Cost'!AT$460</f>
        <v>20406457.132623862</v>
      </c>
      <c r="L47" s="160">
        <f>'DataService สะสม เติมเอง'!$O47</f>
        <v>21921</v>
      </c>
      <c r="M47" s="161">
        <f t="shared" si="20"/>
        <v>930.9090430465701</v>
      </c>
      <c r="N47" s="141">
        <f>VLOOKUP(I47,'ค่ากลางกลุ่ม UnitCost, HGR'!B$5:K$21,6,FALSE)</f>
        <v>568.79</v>
      </c>
      <c r="O47" s="160">
        <f>'Unit Cost'!$AT$461</f>
        <v>6004048.357376134</v>
      </c>
      <c r="P47" s="160">
        <f>'DataService สะสม เติมเอง'!$U47</f>
        <v>680</v>
      </c>
      <c r="Q47" s="160">
        <f>'DataService สะสม เติมเอง'!AB47</f>
        <v>480.12</v>
      </c>
      <c r="R47" s="160">
        <f t="shared" si="22"/>
        <v>8829.4828784943147</v>
      </c>
      <c r="S47" s="160">
        <f>O47/'DataService สะสม เติมเอง'!V47</f>
        <v>3217.6036213162561</v>
      </c>
      <c r="T47" s="162">
        <f t="shared" si="21"/>
        <v>12505.307750929214</v>
      </c>
      <c r="U47" s="142">
        <f>VLOOKUP(I47,'ค่ากลางกลุ่ม UnitCost, HGR'!B$5:K$21,10,FALSE)</f>
        <v>54970.49</v>
      </c>
      <c r="V47" s="124" t="str">
        <f t="shared" si="3"/>
        <v>0</v>
      </c>
      <c r="W47" s="124" t="str">
        <f t="shared" si="4"/>
        <v>1</v>
      </c>
      <c r="X47" s="124" t="str">
        <f t="shared" si="5"/>
        <v>0</v>
      </c>
      <c r="Y47" s="160">
        <f>'Unit Cost'!$AT$453</f>
        <v>16733930.709999999</v>
      </c>
      <c r="Z47" s="160">
        <f>'Unit Cost'!$AT$463</f>
        <v>2069998.13</v>
      </c>
      <c r="AA47" s="160">
        <f>'Unit Cost'!$AT$467</f>
        <v>1456465.75</v>
      </c>
      <c r="AB47" s="160">
        <f>'Unit Cost'!$AT$466</f>
        <v>609729.2699999999</v>
      </c>
      <c r="AC47" s="143">
        <f>VLOOKUP(I47,'ค่ากลางกลุ่ม UnitCost, HGR'!$N$5:$S$21,3,FALSE)</f>
        <v>21624502.815869574</v>
      </c>
      <c r="AD47" s="143">
        <f>VLOOKUP(I47,'ค่ากลางกลุ่ม UnitCost, HGR'!$N$5:$S$21,4,FALSE)</f>
        <v>3737634.9513913034</v>
      </c>
      <c r="AE47" s="143">
        <f>VLOOKUP(I47,'ค่ากลางกลุ่ม UnitCost, HGR'!$N$5:$S$21,5,FALSE)</f>
        <v>1796471.5143913045</v>
      </c>
      <c r="AF47" s="143">
        <f>VLOOKUP(I47,'ค่ากลางกลุ่ม UnitCost, HGR'!$N$5:$S$21,6,FALSE)</f>
        <v>1176771.3062608696</v>
      </c>
      <c r="AG47" s="163">
        <f t="shared" si="6"/>
        <v>-4890572.1058695745</v>
      </c>
      <c r="AH47" s="163">
        <f t="shared" si="7"/>
        <v>-1667636.8213913036</v>
      </c>
      <c r="AI47" s="163">
        <f t="shared" si="8"/>
        <v>-340005.76439130446</v>
      </c>
      <c r="AJ47" s="163">
        <f t="shared" si="9"/>
        <v>-567042.0362608697</v>
      </c>
      <c r="AK47" s="144">
        <f t="shared" si="10"/>
        <v>0.5</v>
      </c>
      <c r="AL47" s="144">
        <f t="shared" si="11"/>
        <v>0.5</v>
      </c>
      <c r="AM47" s="144">
        <f t="shared" si="12"/>
        <v>0.5</v>
      </c>
      <c r="AN47" s="144">
        <f t="shared" si="13"/>
        <v>0.5</v>
      </c>
    </row>
    <row r="48" spans="1:40" s="105" customFormat="1" ht="27" x14ac:dyDescent="0.75">
      <c r="A48" s="135" t="s">
        <v>1555</v>
      </c>
      <c r="B48" s="157" t="s">
        <v>936</v>
      </c>
      <c r="C48" s="157" t="s">
        <v>58</v>
      </c>
      <c r="D48" s="157" t="s">
        <v>946</v>
      </c>
      <c r="E48" s="135" t="s">
        <v>1319</v>
      </c>
      <c r="F48" s="135" t="s">
        <v>1558</v>
      </c>
      <c r="G48" s="135">
        <v>78</v>
      </c>
      <c r="H48" s="158">
        <v>53059</v>
      </c>
      <c r="I48" s="135">
        <v>10</v>
      </c>
      <c r="J48" s="159" t="s">
        <v>2291</v>
      </c>
      <c r="K48" s="160">
        <f>'Unit Cost'!AU$460</f>
        <v>37508147.622967511</v>
      </c>
      <c r="L48" s="160">
        <f>'DataService สะสม เติมเอง'!$O48</f>
        <v>36175</v>
      </c>
      <c r="M48" s="161">
        <f t="shared" si="20"/>
        <v>1036.8527331850037</v>
      </c>
      <c r="N48" s="141">
        <f>VLOOKUP(I48,'ค่ากลางกลุ่ม UnitCost, HGR'!B$5:K$21,6,FALSE)</f>
        <v>586.65</v>
      </c>
      <c r="O48" s="160">
        <f>'Unit Cost'!$AU$461</f>
        <v>13835271.767032478</v>
      </c>
      <c r="P48" s="160">
        <f>'DataService สะสม เติมเอง'!$U48</f>
        <v>1177</v>
      </c>
      <c r="Q48" s="160">
        <f>'DataService สะสม เติมเอง'!AB48</f>
        <v>925.7</v>
      </c>
      <c r="R48" s="160">
        <f t="shared" si="22"/>
        <v>11754.691390851724</v>
      </c>
      <c r="S48" s="160">
        <f>O48/'DataService สะสม เติมเอง'!V48</f>
        <v>3438.1888089046915</v>
      </c>
      <c r="T48" s="162">
        <f t="shared" si="21"/>
        <v>14945.740269020716</v>
      </c>
      <c r="U48" s="142">
        <f>VLOOKUP(I48,'ค่ากลางกลุ่ม UnitCost, HGR'!B$5:K$21,10,FALSE)</f>
        <v>50308.99</v>
      </c>
      <c r="V48" s="124" t="str">
        <f t="shared" si="3"/>
        <v>0</v>
      </c>
      <c r="W48" s="124" t="str">
        <f t="shared" si="4"/>
        <v>1</v>
      </c>
      <c r="X48" s="124" t="str">
        <f t="shared" si="5"/>
        <v>0</v>
      </c>
      <c r="Y48" s="160">
        <f>'Unit Cost'!$AU$453</f>
        <v>27592886.870000001</v>
      </c>
      <c r="Z48" s="160">
        <f>'Unit Cost'!$AU$463</f>
        <v>5421451.6799999997</v>
      </c>
      <c r="AA48" s="160">
        <f>'Unit Cost'!$AU$467</f>
        <v>2029160</v>
      </c>
      <c r="AB48" s="160">
        <f>'Unit Cost'!$AU$466</f>
        <v>2256825.96</v>
      </c>
      <c r="AC48" s="143">
        <f>VLOOKUP(I48,'ค่ากลางกลุ่ม UnitCost, HGR'!$N$5:$S$21,3,FALSE)</f>
        <v>33463447.741090909</v>
      </c>
      <c r="AD48" s="143">
        <f>VLOOKUP(I48,'ค่ากลางกลุ่ม UnitCost, HGR'!$N$5:$S$21,4,FALSE)</f>
        <v>5626555.2616363643</v>
      </c>
      <c r="AE48" s="143">
        <f>VLOOKUP(I48,'ค่ากลางกลุ่ม UnitCost, HGR'!$N$5:$S$21,5,FALSE)</f>
        <v>3351112.8563636355</v>
      </c>
      <c r="AF48" s="143">
        <f>VLOOKUP(I48,'ค่ากลางกลุ่ม UnitCost, HGR'!$N$5:$S$21,6,FALSE)</f>
        <v>2184245.9992727279</v>
      </c>
      <c r="AG48" s="163">
        <f t="shared" si="6"/>
        <v>-5870560.8710909076</v>
      </c>
      <c r="AH48" s="163">
        <f t="shared" si="7"/>
        <v>-205103.58163636457</v>
      </c>
      <c r="AI48" s="163">
        <f t="shared" si="8"/>
        <v>-1321952.8563636355</v>
      </c>
      <c r="AJ48" s="163">
        <f t="shared" si="9"/>
        <v>72579.96072727209</v>
      </c>
      <c r="AK48" s="144">
        <f t="shared" si="10"/>
        <v>0.5</v>
      </c>
      <c r="AL48" s="144">
        <f t="shared" si="11"/>
        <v>0.5</v>
      </c>
      <c r="AM48" s="144">
        <f t="shared" si="12"/>
        <v>0.5</v>
      </c>
      <c r="AN48" s="144">
        <f t="shared" si="13"/>
        <v>0</v>
      </c>
    </row>
    <row r="49" spans="1:40" s="105" customFormat="1" ht="27" x14ac:dyDescent="0.75">
      <c r="A49" s="135" t="s">
        <v>1555</v>
      </c>
      <c r="B49" s="157" t="s">
        <v>936</v>
      </c>
      <c r="C49" s="157" t="s">
        <v>59</v>
      </c>
      <c r="D49" s="157" t="s">
        <v>947</v>
      </c>
      <c r="E49" s="135" t="s">
        <v>1319</v>
      </c>
      <c r="F49" s="135" t="s">
        <v>1558</v>
      </c>
      <c r="G49" s="135">
        <v>123</v>
      </c>
      <c r="H49" s="158">
        <v>53459</v>
      </c>
      <c r="I49" s="135">
        <v>10</v>
      </c>
      <c r="J49" s="159" t="s">
        <v>2291</v>
      </c>
      <c r="K49" s="160">
        <f>'Unit Cost'!AV$460</f>
        <v>35315510.462952599</v>
      </c>
      <c r="L49" s="160">
        <f>'DataService สะสม เติมเอง'!$O49</f>
        <v>36722</v>
      </c>
      <c r="M49" s="161">
        <f t="shared" si="20"/>
        <v>961.69899414390829</v>
      </c>
      <c r="N49" s="141">
        <f>VLOOKUP(I49,'ค่ากลางกลุ่ม UnitCost, HGR'!B$5:K$21,6,FALSE)</f>
        <v>586.65</v>
      </c>
      <c r="O49" s="160">
        <f>'Unit Cost'!$AV$461</f>
        <v>13655469.597047403</v>
      </c>
      <c r="P49" s="160">
        <f>'DataService สะสม เติมเอง'!$U49</f>
        <v>1445</v>
      </c>
      <c r="Q49" s="160">
        <f>'DataService สะสม เติมเอง'!AB49</f>
        <v>994.67</v>
      </c>
      <c r="R49" s="160">
        <f t="shared" si="22"/>
        <v>9450.1519702750193</v>
      </c>
      <c r="S49" s="160">
        <f>O49/'DataService สะสม เติมเอง'!V49</f>
        <v>2806.3028353981513</v>
      </c>
      <c r="T49" s="162">
        <f t="shared" si="21"/>
        <v>13728.643265653336</v>
      </c>
      <c r="U49" s="142">
        <f>VLOOKUP(I49,'ค่ากลางกลุ่ม UnitCost, HGR'!B$5:K$21,10,FALSE)</f>
        <v>50308.99</v>
      </c>
      <c r="V49" s="124" t="str">
        <f t="shared" si="3"/>
        <v>0</v>
      </c>
      <c r="W49" s="124" t="str">
        <f t="shared" si="4"/>
        <v>1</v>
      </c>
      <c r="X49" s="124" t="str">
        <f t="shared" si="5"/>
        <v>0</v>
      </c>
      <c r="Y49" s="160">
        <f>'Unit Cost'!$AV$453</f>
        <v>30173132.57</v>
      </c>
      <c r="Z49" s="160">
        <f>'Unit Cost'!$AV$463</f>
        <v>4144744.43</v>
      </c>
      <c r="AA49" s="160">
        <f>'Unit Cost'!$AV$467</f>
        <v>1952650.05</v>
      </c>
      <c r="AB49" s="160">
        <f>'Unit Cost'!$AV$466</f>
        <v>2507090.3099999996</v>
      </c>
      <c r="AC49" s="143">
        <f>VLOOKUP(I49,'ค่ากลางกลุ่ม UnitCost, HGR'!$N$5:$S$21,3,FALSE)</f>
        <v>33463447.741090909</v>
      </c>
      <c r="AD49" s="143">
        <f>VLOOKUP(I49,'ค่ากลางกลุ่ม UnitCost, HGR'!$N$5:$S$21,4,FALSE)</f>
        <v>5626555.2616363643</v>
      </c>
      <c r="AE49" s="143">
        <f>VLOOKUP(I49,'ค่ากลางกลุ่ม UnitCost, HGR'!$N$5:$S$21,5,FALSE)</f>
        <v>3351112.8563636355</v>
      </c>
      <c r="AF49" s="143">
        <f>VLOOKUP(I49,'ค่ากลางกลุ่ม UnitCost, HGR'!$N$5:$S$21,6,FALSE)</f>
        <v>2184245.9992727279</v>
      </c>
      <c r="AG49" s="163">
        <f t="shared" si="6"/>
        <v>-3290315.1710909083</v>
      </c>
      <c r="AH49" s="163">
        <f t="shared" si="7"/>
        <v>-1481810.8316363641</v>
      </c>
      <c r="AI49" s="163">
        <f t="shared" si="8"/>
        <v>-1398462.8063636355</v>
      </c>
      <c r="AJ49" s="163">
        <f t="shared" si="9"/>
        <v>322844.31072727172</v>
      </c>
      <c r="AK49" s="144">
        <f t="shared" si="10"/>
        <v>0.5</v>
      </c>
      <c r="AL49" s="144">
        <f t="shared" si="11"/>
        <v>0.5</v>
      </c>
      <c r="AM49" s="144">
        <f t="shared" si="12"/>
        <v>0.5</v>
      </c>
      <c r="AN49" s="144">
        <f t="shared" si="13"/>
        <v>0</v>
      </c>
    </row>
    <row r="50" spans="1:40" s="105" customFormat="1" ht="27" x14ac:dyDescent="0.75">
      <c r="A50" s="135" t="s">
        <v>1555</v>
      </c>
      <c r="B50" s="157" t="s">
        <v>936</v>
      </c>
      <c r="C50" s="157" t="s">
        <v>60</v>
      </c>
      <c r="D50" s="157" t="s">
        <v>948</v>
      </c>
      <c r="E50" s="135" t="s">
        <v>1319</v>
      </c>
      <c r="F50" s="135" t="s">
        <v>1557</v>
      </c>
      <c r="G50" s="135">
        <v>42</v>
      </c>
      <c r="H50" s="158">
        <v>26548</v>
      </c>
      <c r="I50" s="135">
        <v>5</v>
      </c>
      <c r="J50" s="159" t="s">
        <v>2290</v>
      </c>
      <c r="K50" s="160">
        <f>'Unit Cost'!AW$460</f>
        <v>17240186.256521806</v>
      </c>
      <c r="L50" s="160">
        <f>'DataService สะสม เติมเอง'!$O50</f>
        <v>27597</v>
      </c>
      <c r="M50" s="161">
        <f t="shared" si="20"/>
        <v>624.71233309859065</v>
      </c>
      <c r="N50" s="141">
        <f>VLOOKUP(I50,'ค่ากลางกลุ่ม UnitCost, HGR'!B$5:K$21,6,FALSE)</f>
        <v>635.73</v>
      </c>
      <c r="O50" s="160">
        <f>'Unit Cost'!$AW$461</f>
        <v>9754431.6634781938</v>
      </c>
      <c r="P50" s="160">
        <f>'DataService สะสม เติมเอง'!$U50</f>
        <v>729</v>
      </c>
      <c r="Q50" s="160">
        <f>'DataService สะสม เติมเอง'!AB50</f>
        <v>441.38</v>
      </c>
      <c r="R50" s="160">
        <f t="shared" si="22"/>
        <v>13380.56469612921</v>
      </c>
      <c r="S50" s="160">
        <f>O50/'DataService สะสม เติมเอง'!V50</f>
        <v>4239.21410842164</v>
      </c>
      <c r="T50" s="162">
        <f t="shared" si="21"/>
        <v>22099.849706552617</v>
      </c>
      <c r="U50" s="142">
        <f>VLOOKUP(I50,'ค่ากลางกลุ่ม UnitCost, HGR'!B$5:K$21,10,FALSE)</f>
        <v>57429.36</v>
      </c>
      <c r="V50" s="124" t="str">
        <f t="shared" si="3"/>
        <v>1</v>
      </c>
      <c r="W50" s="124" t="str">
        <f t="shared" si="4"/>
        <v>1</v>
      </c>
      <c r="X50" s="124" t="str">
        <f t="shared" si="5"/>
        <v>1</v>
      </c>
      <c r="Y50" s="160">
        <f>'Unit Cost'!$AW$453</f>
        <v>16346665.970000001</v>
      </c>
      <c r="Z50" s="160">
        <f>'Unit Cost'!$AW$463</f>
        <v>2183893.16</v>
      </c>
      <c r="AA50" s="160">
        <f>'Unit Cost'!$AW$467</f>
        <v>517720</v>
      </c>
      <c r="AB50" s="160">
        <f>'Unit Cost'!$AW$466</f>
        <v>721047.81</v>
      </c>
      <c r="AC50" s="143">
        <f>VLOOKUP(I50,'ค่ากลางกลุ่ม UnitCost, HGR'!$N$5:$S$21,3,FALSE)</f>
        <v>15527881.870881232</v>
      </c>
      <c r="AD50" s="143">
        <f>VLOOKUP(I50,'ค่ากลางกลุ่ม UnitCost, HGR'!$N$5:$S$21,4,FALSE)</f>
        <v>2163265.8764367811</v>
      </c>
      <c r="AE50" s="143">
        <f>VLOOKUP(I50,'ค่ากลางกลุ่ม UnitCost, HGR'!$N$5:$S$21,5,FALSE)</f>
        <v>1080314.0166666661</v>
      </c>
      <c r="AF50" s="143">
        <f>VLOOKUP(I50,'ค่ากลางกลุ่ม UnitCost, HGR'!$N$5:$S$21,6,FALSE)</f>
        <v>681984.86628352467</v>
      </c>
      <c r="AG50" s="163">
        <f t="shared" si="6"/>
        <v>818784.09911876917</v>
      </c>
      <c r="AH50" s="163">
        <f t="shared" si="7"/>
        <v>20627.283563219011</v>
      </c>
      <c r="AI50" s="163">
        <f t="shared" si="8"/>
        <v>-562594.01666666614</v>
      </c>
      <c r="AJ50" s="163">
        <f t="shared" si="9"/>
        <v>39062.943716475391</v>
      </c>
      <c r="AK50" s="144">
        <f t="shared" si="10"/>
        <v>0</v>
      </c>
      <c r="AL50" s="144">
        <f t="shared" si="11"/>
        <v>0</v>
      </c>
      <c r="AM50" s="144">
        <f t="shared" si="12"/>
        <v>0.5</v>
      </c>
      <c r="AN50" s="144">
        <f t="shared" si="13"/>
        <v>0</v>
      </c>
    </row>
    <row r="51" spans="1:40" s="105" customFormat="1" ht="27" x14ac:dyDescent="0.75">
      <c r="A51" s="135" t="s">
        <v>1555</v>
      </c>
      <c r="B51" s="157" t="s">
        <v>936</v>
      </c>
      <c r="C51" s="157" t="s">
        <v>61</v>
      </c>
      <c r="D51" s="157" t="s">
        <v>949</v>
      </c>
      <c r="E51" s="135" t="s">
        <v>1319</v>
      </c>
      <c r="F51" s="135" t="s">
        <v>1557</v>
      </c>
      <c r="G51" s="135">
        <v>38</v>
      </c>
      <c r="H51" s="158">
        <v>17941</v>
      </c>
      <c r="I51" s="135">
        <v>5</v>
      </c>
      <c r="J51" s="159" t="s">
        <v>2290</v>
      </c>
      <c r="K51" s="160">
        <f>'Unit Cost'!AX$460</f>
        <v>12370118.71396012</v>
      </c>
      <c r="L51" s="160">
        <f>'DataService สะสม เติมเอง'!$O51</f>
        <v>14072</v>
      </c>
      <c r="M51" s="161">
        <f t="shared" si="20"/>
        <v>879.05903311257248</v>
      </c>
      <c r="N51" s="141">
        <f>VLOOKUP(I51,'ค่ากลางกลุ่ม UnitCost, HGR'!B$5:K$21,6,FALSE)</f>
        <v>635.73</v>
      </c>
      <c r="O51" s="160">
        <f>'Unit Cost'!$AX$461</f>
        <v>5411967.1860398771</v>
      </c>
      <c r="P51" s="160">
        <f>'DataService สะสม เติมเอง'!$U51</f>
        <v>520</v>
      </c>
      <c r="Q51" s="160">
        <f>'DataService สะสม เติมเอง'!AB51</f>
        <v>281.87</v>
      </c>
      <c r="R51" s="160">
        <f t="shared" si="22"/>
        <v>10407.629203922841</v>
      </c>
      <c r="S51" s="160">
        <f>O51/'DataService สะสม เติมเอง'!V51</f>
        <v>3714.4592903499502</v>
      </c>
      <c r="T51" s="162">
        <f t="shared" si="21"/>
        <v>19200.224167310735</v>
      </c>
      <c r="U51" s="142">
        <f>VLOOKUP(I51,'ค่ากลางกลุ่ม UnitCost, HGR'!B$5:K$21,10,FALSE)</f>
        <v>57429.36</v>
      </c>
      <c r="V51" s="124" t="str">
        <f t="shared" si="3"/>
        <v>0</v>
      </c>
      <c r="W51" s="124" t="str">
        <f t="shared" si="4"/>
        <v>1</v>
      </c>
      <c r="X51" s="124" t="str">
        <f t="shared" si="5"/>
        <v>0</v>
      </c>
      <c r="Y51" s="160">
        <f>'Unit Cost'!$AX$453</f>
        <v>11967089.98</v>
      </c>
      <c r="Z51" s="160">
        <f>'Unit Cost'!$AX$463</f>
        <v>992045.74</v>
      </c>
      <c r="AA51" s="160">
        <f>'Unit Cost'!$AX$467</f>
        <v>847215.13</v>
      </c>
      <c r="AB51" s="160">
        <f>'Unit Cost'!$AX$466</f>
        <v>599489.98</v>
      </c>
      <c r="AC51" s="143">
        <f>VLOOKUP(I51,'ค่ากลางกลุ่ม UnitCost, HGR'!$N$5:$S$21,3,FALSE)</f>
        <v>15527881.870881232</v>
      </c>
      <c r="AD51" s="143">
        <f>VLOOKUP(I51,'ค่ากลางกลุ่ม UnitCost, HGR'!$N$5:$S$21,4,FALSE)</f>
        <v>2163265.8764367811</v>
      </c>
      <c r="AE51" s="143">
        <f>VLOOKUP(I51,'ค่ากลางกลุ่ม UnitCost, HGR'!$N$5:$S$21,5,FALSE)</f>
        <v>1080314.0166666661</v>
      </c>
      <c r="AF51" s="143">
        <f>VLOOKUP(I51,'ค่ากลางกลุ่ม UnitCost, HGR'!$N$5:$S$21,6,FALSE)</f>
        <v>681984.86628352467</v>
      </c>
      <c r="AG51" s="163">
        <f t="shared" si="6"/>
        <v>-3560791.8908812311</v>
      </c>
      <c r="AH51" s="163">
        <f t="shared" si="7"/>
        <v>-1171220.1364367811</v>
      </c>
      <c r="AI51" s="163">
        <f t="shared" si="8"/>
        <v>-233098.88666666613</v>
      </c>
      <c r="AJ51" s="163">
        <f t="shared" si="9"/>
        <v>-82494.886283524684</v>
      </c>
      <c r="AK51" s="144">
        <f t="shared" si="10"/>
        <v>0.5</v>
      </c>
      <c r="AL51" s="144">
        <f t="shared" si="11"/>
        <v>0.5</v>
      </c>
      <c r="AM51" s="144">
        <f t="shared" si="12"/>
        <v>0.5</v>
      </c>
      <c r="AN51" s="144">
        <f t="shared" si="13"/>
        <v>0.5</v>
      </c>
    </row>
    <row r="52" spans="1:40" s="105" customFormat="1" ht="27" x14ac:dyDescent="0.75">
      <c r="A52" s="135" t="s">
        <v>1555</v>
      </c>
      <c r="B52" s="157" t="s">
        <v>936</v>
      </c>
      <c r="C52" s="157" t="s">
        <v>62</v>
      </c>
      <c r="D52" s="157" t="s">
        <v>950</v>
      </c>
      <c r="E52" s="135" t="s">
        <v>1319</v>
      </c>
      <c r="F52" s="135" t="s">
        <v>1557</v>
      </c>
      <c r="G52" s="135">
        <v>42</v>
      </c>
      <c r="H52" s="158">
        <v>24830</v>
      </c>
      <c r="I52" s="135">
        <v>5</v>
      </c>
      <c r="J52" s="159" t="s">
        <v>2290</v>
      </c>
      <c r="K52" s="160">
        <f>'Unit Cost'!AY$460</f>
        <v>21003190.554597981</v>
      </c>
      <c r="L52" s="160">
        <f>'DataService สะสม เติมเอง'!$O52</f>
        <v>24259</v>
      </c>
      <c r="M52" s="161">
        <f t="shared" si="20"/>
        <v>865.789626719897</v>
      </c>
      <c r="N52" s="141">
        <f>VLOOKUP(I52,'ค่ากลางกลุ่ม UnitCost, HGR'!B$5:K$21,6,FALSE)</f>
        <v>635.73</v>
      </c>
      <c r="O52" s="160">
        <f>'Unit Cost'!$AY$461</f>
        <v>7289766.8854020163</v>
      </c>
      <c r="P52" s="160">
        <f>'DataService สะสม เติมเอง'!$U52</f>
        <v>658</v>
      </c>
      <c r="Q52" s="160">
        <f>'DataService สะสม เติมเอง'!AB52</f>
        <v>400.71</v>
      </c>
      <c r="R52" s="160">
        <f t="shared" si="22"/>
        <v>11078.673078118565</v>
      </c>
      <c r="S52" s="160">
        <f>O52/'DataService สะสม เติมเอง'!V52</f>
        <v>3042.4736583480872</v>
      </c>
      <c r="T52" s="162">
        <f t="shared" si="21"/>
        <v>18192.126189518647</v>
      </c>
      <c r="U52" s="142">
        <f>VLOOKUP(I52,'ค่ากลางกลุ่ม UnitCost, HGR'!B$5:K$21,10,FALSE)</f>
        <v>57429.36</v>
      </c>
      <c r="V52" s="124" t="str">
        <f t="shared" si="3"/>
        <v>0</v>
      </c>
      <c r="W52" s="124" t="str">
        <f t="shared" si="4"/>
        <v>1</v>
      </c>
      <c r="X52" s="124" t="str">
        <f t="shared" si="5"/>
        <v>0</v>
      </c>
      <c r="Y52" s="160">
        <f>'Unit Cost'!$AY$453</f>
        <v>19432147.479999997</v>
      </c>
      <c r="Z52" s="160">
        <f>'Unit Cost'!$AY$463</f>
        <v>2177445.65</v>
      </c>
      <c r="AA52" s="160">
        <f>'Unit Cost'!$AY$467</f>
        <v>1534253.3</v>
      </c>
      <c r="AB52" s="160">
        <f>'Unit Cost'!$AY$466</f>
        <v>798389</v>
      </c>
      <c r="AC52" s="143">
        <f>VLOOKUP(I52,'ค่ากลางกลุ่ม UnitCost, HGR'!$N$5:$S$21,3,FALSE)</f>
        <v>15527881.870881232</v>
      </c>
      <c r="AD52" s="143">
        <f>VLOOKUP(I52,'ค่ากลางกลุ่ม UnitCost, HGR'!$N$5:$S$21,4,FALSE)</f>
        <v>2163265.8764367811</v>
      </c>
      <c r="AE52" s="143">
        <f>VLOOKUP(I52,'ค่ากลางกลุ่ม UnitCost, HGR'!$N$5:$S$21,5,FALSE)</f>
        <v>1080314.0166666661</v>
      </c>
      <c r="AF52" s="143">
        <f>VLOOKUP(I52,'ค่ากลางกลุ่ม UnitCost, HGR'!$N$5:$S$21,6,FALSE)</f>
        <v>681984.86628352467</v>
      </c>
      <c r="AG52" s="163">
        <f t="shared" si="6"/>
        <v>3904265.6091187652</v>
      </c>
      <c r="AH52" s="163">
        <f t="shared" si="7"/>
        <v>14179.773563218769</v>
      </c>
      <c r="AI52" s="163">
        <f t="shared" si="8"/>
        <v>453939.28333333391</v>
      </c>
      <c r="AJ52" s="163">
        <f t="shared" si="9"/>
        <v>116404.13371647533</v>
      </c>
      <c r="AK52" s="144">
        <f t="shared" si="10"/>
        <v>0</v>
      </c>
      <c r="AL52" s="144">
        <f t="shared" si="11"/>
        <v>0</v>
      </c>
      <c r="AM52" s="144">
        <f t="shared" si="12"/>
        <v>0</v>
      </c>
      <c r="AN52" s="144">
        <f t="shared" si="13"/>
        <v>0</v>
      </c>
    </row>
    <row r="53" spans="1:40" s="105" customFormat="1" ht="27" x14ac:dyDescent="0.75">
      <c r="A53" s="135" t="s">
        <v>1555</v>
      </c>
      <c r="B53" s="157" t="s">
        <v>936</v>
      </c>
      <c r="C53" s="157" t="s">
        <v>63</v>
      </c>
      <c r="D53" s="157" t="s">
        <v>951</v>
      </c>
      <c r="E53" s="135" t="s">
        <v>1319</v>
      </c>
      <c r="F53" s="135" t="s">
        <v>1557</v>
      </c>
      <c r="G53" s="135">
        <v>40</v>
      </c>
      <c r="H53" s="158">
        <v>33198</v>
      </c>
      <c r="I53" s="135">
        <v>6</v>
      </c>
      <c r="J53" s="159" t="s">
        <v>2289</v>
      </c>
      <c r="K53" s="160">
        <f>'Unit Cost'!AZ$460</f>
        <v>20300284.302118529</v>
      </c>
      <c r="L53" s="160">
        <f>'DataService สะสม เติมเอง'!$O53</f>
        <v>21059</v>
      </c>
      <c r="M53" s="161">
        <f t="shared" si="20"/>
        <v>963.97190285001795</v>
      </c>
      <c r="N53" s="141">
        <f>VLOOKUP(I53,'ค่ากลางกลุ่ม UnitCost, HGR'!B$5:K$21,6,FALSE)</f>
        <v>568.79</v>
      </c>
      <c r="O53" s="160">
        <f>'Unit Cost'!$AZ$461</f>
        <v>5755837.4878814695</v>
      </c>
      <c r="P53" s="160">
        <f>'DataService สะสม เติมเอง'!$U53</f>
        <v>433</v>
      </c>
      <c r="Q53" s="160">
        <f>'DataService สะสม เติมเอง'!AB53</f>
        <v>344.93</v>
      </c>
      <c r="R53" s="160">
        <f t="shared" si="22"/>
        <v>13292.927223744733</v>
      </c>
      <c r="S53" s="160">
        <f>O53/'DataService สะสม เติมเอง'!V53</f>
        <v>3870.7716798126899</v>
      </c>
      <c r="T53" s="162">
        <f t="shared" si="21"/>
        <v>16686.972683969121</v>
      </c>
      <c r="U53" s="142">
        <f>VLOOKUP(I53,'ค่ากลางกลุ่ม UnitCost, HGR'!B$5:K$21,10,FALSE)</f>
        <v>54970.49</v>
      </c>
      <c r="V53" s="124" t="str">
        <f t="shared" si="3"/>
        <v>0</v>
      </c>
      <c r="W53" s="124" t="str">
        <f t="shared" si="4"/>
        <v>1</v>
      </c>
      <c r="X53" s="124" t="str">
        <f t="shared" si="5"/>
        <v>0</v>
      </c>
      <c r="Y53" s="160">
        <f>'Unit Cost'!$AZ$453</f>
        <v>15475909.279999999</v>
      </c>
      <c r="Z53" s="160">
        <f>'Unit Cost'!$AZ$463</f>
        <v>3310373.87</v>
      </c>
      <c r="AA53" s="160">
        <f>'Unit Cost'!$AZ$467</f>
        <v>1358100.4</v>
      </c>
      <c r="AB53" s="160">
        <f>'Unit Cost'!$AZ$466</f>
        <v>1376974.1300000001</v>
      </c>
      <c r="AC53" s="143">
        <f>VLOOKUP(I53,'ค่ากลางกลุ่ม UnitCost, HGR'!$N$5:$S$21,3,FALSE)</f>
        <v>21624502.815869574</v>
      </c>
      <c r="AD53" s="143">
        <f>VLOOKUP(I53,'ค่ากลางกลุ่ม UnitCost, HGR'!$N$5:$S$21,4,FALSE)</f>
        <v>3737634.9513913034</v>
      </c>
      <c r="AE53" s="143">
        <f>VLOOKUP(I53,'ค่ากลางกลุ่ม UnitCost, HGR'!$N$5:$S$21,5,FALSE)</f>
        <v>1796471.5143913045</v>
      </c>
      <c r="AF53" s="143">
        <f>VLOOKUP(I53,'ค่ากลางกลุ่ม UnitCost, HGR'!$N$5:$S$21,6,FALSE)</f>
        <v>1176771.3062608696</v>
      </c>
      <c r="AG53" s="163">
        <f t="shared" si="6"/>
        <v>-6148593.5358695742</v>
      </c>
      <c r="AH53" s="163">
        <f t="shared" si="7"/>
        <v>-427261.08139130333</v>
      </c>
      <c r="AI53" s="163">
        <f t="shared" si="8"/>
        <v>-438371.11439130455</v>
      </c>
      <c r="AJ53" s="163">
        <f t="shared" si="9"/>
        <v>200202.82373913052</v>
      </c>
      <c r="AK53" s="144">
        <f t="shared" si="10"/>
        <v>0.5</v>
      </c>
      <c r="AL53" s="144">
        <f t="shared" si="11"/>
        <v>0.5</v>
      </c>
      <c r="AM53" s="144">
        <f t="shared" si="12"/>
        <v>0.5</v>
      </c>
      <c r="AN53" s="144">
        <f t="shared" si="13"/>
        <v>0</v>
      </c>
    </row>
    <row r="54" spans="1:40" s="105" customFormat="1" ht="27" x14ac:dyDescent="0.75">
      <c r="A54" s="135" t="s">
        <v>1555</v>
      </c>
      <c r="B54" s="157" t="s">
        <v>936</v>
      </c>
      <c r="C54" s="157" t="s">
        <v>64</v>
      </c>
      <c r="D54" s="157" t="s">
        <v>952</v>
      </c>
      <c r="E54" s="135" t="s">
        <v>1319</v>
      </c>
      <c r="F54" s="135" t="s">
        <v>1557</v>
      </c>
      <c r="G54" s="135">
        <v>35</v>
      </c>
      <c r="H54" s="158">
        <v>28207</v>
      </c>
      <c r="I54" s="135">
        <v>5</v>
      </c>
      <c r="J54" s="159" t="s">
        <v>2290</v>
      </c>
      <c r="K54" s="160">
        <f>'Unit Cost'!BA$460</f>
        <v>18000648.776776213</v>
      </c>
      <c r="L54" s="160">
        <f>'DataService สะสม เติมเอง'!$O54</f>
        <v>21163</v>
      </c>
      <c r="M54" s="161">
        <f t="shared" si="20"/>
        <v>850.57169478694959</v>
      </c>
      <c r="N54" s="141">
        <f>VLOOKUP(I54,'ค่ากลางกลุ่ม UnitCost, HGR'!B$5:K$21,6,FALSE)</f>
        <v>635.73</v>
      </c>
      <c r="O54" s="160">
        <f>'Unit Cost'!$BA$461</f>
        <v>5249671.9932237873</v>
      </c>
      <c r="P54" s="160">
        <f>'DataService สะสม เติมเอง'!$U54</f>
        <v>673</v>
      </c>
      <c r="Q54" s="160">
        <f>'DataService สะสม เติมเอง'!AB54</f>
        <v>374.86</v>
      </c>
      <c r="R54" s="160">
        <f t="shared" si="22"/>
        <v>7800.4041504068164</v>
      </c>
      <c r="S54" s="160">
        <f>O54/'DataService สะสม เติมเอง'!V54</f>
        <v>3481.2148496178961</v>
      </c>
      <c r="T54" s="162">
        <f t="shared" si="21"/>
        <v>14004.353607276815</v>
      </c>
      <c r="U54" s="142">
        <f>VLOOKUP(I54,'ค่ากลางกลุ่ม UnitCost, HGR'!B$5:K$21,10,FALSE)</f>
        <v>57429.36</v>
      </c>
      <c r="V54" s="124" t="str">
        <f t="shared" si="3"/>
        <v>0</v>
      </c>
      <c r="W54" s="124" t="str">
        <f t="shared" si="4"/>
        <v>1</v>
      </c>
      <c r="X54" s="124" t="str">
        <f t="shared" si="5"/>
        <v>0</v>
      </c>
      <c r="Y54" s="160">
        <f>'Unit Cost'!$BA$453</f>
        <v>14376589.319999998</v>
      </c>
      <c r="Z54" s="160">
        <f>'Unit Cost'!$BA$463</f>
        <v>1822158.35</v>
      </c>
      <c r="AA54" s="160">
        <f>'Unit Cost'!$BA$467</f>
        <v>1040618.44</v>
      </c>
      <c r="AB54" s="160">
        <f>'Unit Cost'!$BA$466</f>
        <v>974540.75</v>
      </c>
      <c r="AC54" s="143">
        <f>VLOOKUP(I54,'ค่ากลางกลุ่ม UnitCost, HGR'!$N$5:$S$21,3,FALSE)</f>
        <v>15527881.870881232</v>
      </c>
      <c r="AD54" s="143">
        <f>VLOOKUP(I54,'ค่ากลางกลุ่ม UnitCost, HGR'!$N$5:$S$21,4,FALSE)</f>
        <v>2163265.8764367811</v>
      </c>
      <c r="AE54" s="143">
        <f>VLOOKUP(I54,'ค่ากลางกลุ่ม UnitCost, HGR'!$N$5:$S$21,5,FALSE)</f>
        <v>1080314.0166666661</v>
      </c>
      <c r="AF54" s="143">
        <f>VLOOKUP(I54,'ค่ากลางกลุ่ม UnitCost, HGR'!$N$5:$S$21,6,FALSE)</f>
        <v>681984.86628352467</v>
      </c>
      <c r="AG54" s="163">
        <f t="shared" si="6"/>
        <v>-1151292.5508812331</v>
      </c>
      <c r="AH54" s="163">
        <f t="shared" si="7"/>
        <v>-341107.52643678105</v>
      </c>
      <c r="AI54" s="163">
        <f t="shared" si="8"/>
        <v>-39695.576666666195</v>
      </c>
      <c r="AJ54" s="163">
        <f t="shared" si="9"/>
        <v>292555.88371647533</v>
      </c>
      <c r="AK54" s="144">
        <f t="shared" si="10"/>
        <v>0.5</v>
      </c>
      <c r="AL54" s="144">
        <f t="shared" si="11"/>
        <v>0.5</v>
      </c>
      <c r="AM54" s="144">
        <f t="shared" si="12"/>
        <v>0.5</v>
      </c>
      <c r="AN54" s="144">
        <f t="shared" si="13"/>
        <v>0</v>
      </c>
    </row>
    <row r="55" spans="1:40" s="105" customFormat="1" ht="27" x14ac:dyDescent="0.75">
      <c r="A55" s="135" t="s">
        <v>1555</v>
      </c>
      <c r="B55" s="157" t="s">
        <v>936</v>
      </c>
      <c r="C55" s="157" t="s">
        <v>77</v>
      </c>
      <c r="D55" s="157" t="s">
        <v>953</v>
      </c>
      <c r="E55" s="135" t="s">
        <v>1320</v>
      </c>
      <c r="F55" s="135" t="s">
        <v>1556</v>
      </c>
      <c r="G55" s="135">
        <v>301</v>
      </c>
      <c r="H55" s="158">
        <v>114215</v>
      </c>
      <c r="I55" s="135">
        <v>16</v>
      </c>
      <c r="J55" s="159" t="s">
        <v>2288</v>
      </c>
      <c r="K55" s="160">
        <f>'Unit Cost'!BB$460</f>
        <v>77015280.623017713</v>
      </c>
      <c r="L55" s="160">
        <f>'DataService สะสม เติมเอง'!$O55</f>
        <v>79174</v>
      </c>
      <c r="M55" s="161">
        <f t="shared" si="20"/>
        <v>972.7344914115456</v>
      </c>
      <c r="N55" s="141">
        <f>VLOOKUP(I55,'ค่ากลางกลุ่ม UnitCost, HGR'!B$5:K$21,6,FALSE)</f>
        <v>835.75</v>
      </c>
      <c r="O55" s="160">
        <f>'Unit Cost'!$BB$461</f>
        <v>88306809.286982313</v>
      </c>
      <c r="P55" s="160">
        <f>'DataService สะสม เติมเอง'!$U55</f>
        <v>4251</v>
      </c>
      <c r="Q55" s="160">
        <f>'DataService สะสม เติมเอง'!AB55</f>
        <v>5545.7</v>
      </c>
      <c r="R55" s="160">
        <f t="shared" si="22"/>
        <v>20773.184965180502</v>
      </c>
      <c r="S55" s="160">
        <f>O55/'DataService สะสม เติมเอง'!V55</f>
        <v>5793.6497367131815</v>
      </c>
      <c r="T55" s="162">
        <f t="shared" si="21"/>
        <v>15923.473914380929</v>
      </c>
      <c r="U55" s="142">
        <f>VLOOKUP(I55,'ค่ากลางกลุ่ม UnitCost, HGR'!B$5:K$21,10,FALSE)</f>
        <v>23348.13</v>
      </c>
      <c r="V55" s="124" t="str">
        <f t="shared" si="3"/>
        <v>0</v>
      </c>
      <c r="W55" s="124" t="str">
        <f t="shared" si="4"/>
        <v>1</v>
      </c>
      <c r="X55" s="124" t="str">
        <f t="shared" si="5"/>
        <v>0</v>
      </c>
      <c r="Y55" s="160">
        <f>'Unit Cost'!$BB$453</f>
        <v>86986881.589999989</v>
      </c>
      <c r="Z55" s="160">
        <f>'Unit Cost'!$BB$463</f>
        <v>28265099.850000001</v>
      </c>
      <c r="AA55" s="160">
        <f>'Unit Cost'!$BB$467</f>
        <v>4447280.42</v>
      </c>
      <c r="AB55" s="160">
        <f>'Unit Cost'!$BB$466</f>
        <v>7075947.4299999997</v>
      </c>
      <c r="AC55" s="143">
        <f>VLOOKUP(I55,'ค่ากลางกลุ่ม UnitCost, HGR'!$N$5:$S$21,3,FALSE)</f>
        <v>106882570.25689654</v>
      </c>
      <c r="AD55" s="143">
        <f>VLOOKUP(I55,'ค่ากลางกลุ่ม UnitCost, HGR'!$N$5:$S$21,4,FALSE)</f>
        <v>30873716.386896558</v>
      </c>
      <c r="AE55" s="143">
        <f>VLOOKUP(I55,'ค่ากลางกลุ่ม UnitCost, HGR'!$N$5:$S$21,5,FALSE)</f>
        <v>13314833.210344829</v>
      </c>
      <c r="AF55" s="143">
        <f>VLOOKUP(I55,'ค่ากลางกลุ่ม UnitCost, HGR'!$N$5:$S$21,6,FALSE)</f>
        <v>15233198.327241382</v>
      </c>
      <c r="AG55" s="163">
        <f t="shared" si="6"/>
        <v>-19895688.666896552</v>
      </c>
      <c r="AH55" s="163">
        <f t="shared" si="7"/>
        <v>-2608616.5368965566</v>
      </c>
      <c r="AI55" s="163">
        <f t="shared" si="8"/>
        <v>-8867552.7903448287</v>
      </c>
      <c r="AJ55" s="163">
        <f t="shared" si="9"/>
        <v>-8157250.8972413819</v>
      </c>
      <c r="AK55" s="144">
        <f t="shared" si="10"/>
        <v>0.5</v>
      </c>
      <c r="AL55" s="144">
        <f t="shared" si="11"/>
        <v>0.5</v>
      </c>
      <c r="AM55" s="144">
        <f t="shared" si="12"/>
        <v>0.5</v>
      </c>
      <c r="AN55" s="144">
        <f t="shared" si="13"/>
        <v>0.5</v>
      </c>
    </row>
    <row r="56" spans="1:40" s="105" customFormat="1" ht="27" x14ac:dyDescent="0.75">
      <c r="A56" s="135" t="s">
        <v>1555</v>
      </c>
      <c r="B56" s="157" t="s">
        <v>936</v>
      </c>
      <c r="C56" s="157" t="s">
        <v>80</v>
      </c>
      <c r="D56" s="157" t="s">
        <v>954</v>
      </c>
      <c r="E56" s="135" t="s">
        <v>1319</v>
      </c>
      <c r="F56" s="135" t="s">
        <v>1557</v>
      </c>
      <c r="G56" s="135">
        <v>40</v>
      </c>
      <c r="H56" s="158">
        <v>28522</v>
      </c>
      <c r="I56" s="135">
        <v>5</v>
      </c>
      <c r="J56" s="159" t="s">
        <v>2290</v>
      </c>
      <c r="K56" s="160">
        <f>'Unit Cost'!BC$460</f>
        <v>12442328.703287072</v>
      </c>
      <c r="L56" s="160">
        <f>'DataService สะสม เติมเอง'!$O56</f>
        <v>15555</v>
      </c>
      <c r="M56" s="161">
        <f t="shared" si="20"/>
        <v>799.89255565972826</v>
      </c>
      <c r="N56" s="141">
        <f>VLOOKUP(I56,'ค่ากลางกลุ่ม UnitCost, HGR'!B$5:K$21,6,FALSE)</f>
        <v>635.73</v>
      </c>
      <c r="O56" s="160">
        <f>'Unit Cost'!$BC$461</f>
        <v>8871470.1067129262</v>
      </c>
      <c r="P56" s="160">
        <f>'DataService สะสม เติมเอง'!$U56</f>
        <v>848</v>
      </c>
      <c r="Q56" s="160">
        <f>'DataService สะสม เติมเอง'!AB56</f>
        <v>537.51</v>
      </c>
      <c r="R56" s="160">
        <f t="shared" si="22"/>
        <v>10461.639276784112</v>
      </c>
      <c r="S56" s="160">
        <f>O56/'DataService สะสม เติมเอง'!V56</f>
        <v>3937.6254357358748</v>
      </c>
      <c r="T56" s="162">
        <f t="shared" si="21"/>
        <v>16504.753598468727</v>
      </c>
      <c r="U56" s="142">
        <f>VLOOKUP(I56,'ค่ากลางกลุ่ม UnitCost, HGR'!B$5:K$21,10,FALSE)</f>
        <v>57429.36</v>
      </c>
      <c r="V56" s="124" t="str">
        <f t="shared" si="3"/>
        <v>0</v>
      </c>
      <c r="W56" s="124" t="str">
        <f t="shared" si="4"/>
        <v>1</v>
      </c>
      <c r="X56" s="124" t="str">
        <f t="shared" si="5"/>
        <v>0</v>
      </c>
      <c r="Y56" s="160">
        <f>'Unit Cost'!$BC$453</f>
        <v>14087814.84</v>
      </c>
      <c r="Z56" s="160">
        <f>'Unit Cost'!$BC$463</f>
        <v>1255785.31</v>
      </c>
      <c r="AA56" s="160">
        <f>'Unit Cost'!$BC$467</f>
        <v>692648.37</v>
      </c>
      <c r="AB56" s="160">
        <f>'Unit Cost'!$BC$466</f>
        <v>691159.2</v>
      </c>
      <c r="AC56" s="143">
        <f>VLOOKUP(I56,'ค่ากลางกลุ่ม UnitCost, HGR'!$N$5:$S$21,3,FALSE)</f>
        <v>15527881.870881232</v>
      </c>
      <c r="AD56" s="143">
        <f>VLOOKUP(I56,'ค่ากลางกลุ่ม UnitCost, HGR'!$N$5:$S$21,4,FALSE)</f>
        <v>2163265.8764367811</v>
      </c>
      <c r="AE56" s="143">
        <f>VLOOKUP(I56,'ค่ากลางกลุ่ม UnitCost, HGR'!$N$5:$S$21,5,FALSE)</f>
        <v>1080314.0166666661</v>
      </c>
      <c r="AF56" s="143">
        <f>VLOOKUP(I56,'ค่ากลางกลุ่ม UnitCost, HGR'!$N$5:$S$21,6,FALSE)</f>
        <v>681984.86628352467</v>
      </c>
      <c r="AG56" s="163">
        <f t="shared" si="6"/>
        <v>-1440067.0308812317</v>
      </c>
      <c r="AH56" s="163">
        <f t="shared" si="7"/>
        <v>-907480.56643678108</v>
      </c>
      <c r="AI56" s="163">
        <f t="shared" si="8"/>
        <v>-387665.64666666614</v>
      </c>
      <c r="AJ56" s="163">
        <f t="shared" si="9"/>
        <v>9174.3337164752884</v>
      </c>
      <c r="AK56" s="144">
        <f t="shared" si="10"/>
        <v>0.5</v>
      </c>
      <c r="AL56" s="144">
        <f t="shared" si="11"/>
        <v>0.5</v>
      </c>
      <c r="AM56" s="144">
        <f t="shared" si="12"/>
        <v>0.5</v>
      </c>
      <c r="AN56" s="144">
        <f t="shared" si="13"/>
        <v>0</v>
      </c>
    </row>
    <row r="57" spans="1:40" s="105" customFormat="1" ht="27" x14ac:dyDescent="0.75">
      <c r="A57" s="135" t="s">
        <v>1555</v>
      </c>
      <c r="B57" s="157" t="s">
        <v>926</v>
      </c>
      <c r="C57" s="157" t="s">
        <v>5</v>
      </c>
      <c r="D57" s="157" t="s">
        <v>927</v>
      </c>
      <c r="E57" s="135" t="s">
        <v>1320</v>
      </c>
      <c r="F57" s="135" t="s">
        <v>1556</v>
      </c>
      <c r="G57" s="135">
        <v>420</v>
      </c>
      <c r="H57" s="158">
        <v>113857</v>
      </c>
      <c r="I57" s="135">
        <v>17</v>
      </c>
      <c r="J57" s="159" t="s">
        <v>2294</v>
      </c>
      <c r="K57" s="160">
        <f>'Unit Cost'!BD$460</f>
        <v>99808954.765692115</v>
      </c>
      <c r="L57" s="160">
        <f>'DataService สะสม เติมเอง'!$O57</f>
        <v>124804</v>
      </c>
      <c r="M57" s="161">
        <f t="shared" ref="M57:M65" si="23">IFERROR(SUM(K57/L57),0)</f>
        <v>799.72560787869065</v>
      </c>
      <c r="N57" s="141">
        <f>VLOOKUP(I57,'ค่ากลางกลุ่ม UnitCost, HGR'!B$5:K$21,6,FALSE)</f>
        <v>1150.75</v>
      </c>
      <c r="O57" s="160">
        <f>'Unit Cost'!$BD$461</f>
        <v>159923437.21430787</v>
      </c>
      <c r="P57" s="160">
        <f>'DataService สะสม เติมเอง'!$U57</f>
        <v>8305</v>
      </c>
      <c r="Q57" s="160">
        <f>'DataService สะสม เติมเอง'!AB57</f>
        <v>13114.55</v>
      </c>
      <c r="R57" s="160">
        <f>O57/P57</f>
        <v>19256.283830741468</v>
      </c>
      <c r="S57" s="160">
        <f>O57/'DataService สะสม เติมเอง'!V57</f>
        <v>4207.957826978236</v>
      </c>
      <c r="T57" s="162">
        <f t="shared" ref="T57:T65" si="24">IFERROR(SUM(O57/Q57),0)</f>
        <v>12194.351862191832</v>
      </c>
      <c r="U57" s="142">
        <f>VLOOKUP(I57,'ค่ากลางกลุ่ม UnitCost, HGR'!B$5:K$21,10,FALSE)</f>
        <v>27874.57</v>
      </c>
      <c r="V57" s="124" t="str">
        <f t="shared" si="3"/>
        <v>1</v>
      </c>
      <c r="W57" s="124" t="str">
        <f t="shared" si="4"/>
        <v>1</v>
      </c>
      <c r="X57" s="124" t="str">
        <f t="shared" si="5"/>
        <v>1</v>
      </c>
      <c r="Y57" s="160">
        <f>'Unit Cost'!$BD$453</f>
        <v>136438568.75999999</v>
      </c>
      <c r="Z57" s="160">
        <f>'Unit Cost'!$BD$463</f>
        <v>53006777.799999997</v>
      </c>
      <c r="AA57" s="160">
        <f>'Unit Cost'!$BD$467</f>
        <v>5024010.8499999996</v>
      </c>
      <c r="AB57" s="160">
        <f>'Unit Cost'!$BD$466</f>
        <v>12800321.049999999</v>
      </c>
      <c r="AC57" s="143">
        <f>VLOOKUP(I57,'ค่ากลางกลุ่ม UnitCost, HGR'!$N$5:$S$21,3,FALSE)</f>
        <v>163409405.66086957</v>
      </c>
      <c r="AD57" s="143">
        <f>VLOOKUP(I57,'ค่ากลางกลุ่ม UnitCost, HGR'!$N$5:$S$21,4,FALSE)</f>
        <v>78664129.228695646</v>
      </c>
      <c r="AE57" s="143">
        <f>VLOOKUP(I57,'ค่ากลางกลุ่ม UnitCost, HGR'!$N$5:$S$21,5,FALSE)</f>
        <v>23834007.806521736</v>
      </c>
      <c r="AF57" s="143">
        <f>VLOOKUP(I57,'ค่ากลางกลุ่ม UnitCost, HGR'!$N$5:$S$21,6,FALSE)</f>
        <v>25043604.130869564</v>
      </c>
      <c r="AG57" s="163">
        <f t="shared" si="6"/>
        <v>-26970836.900869578</v>
      </c>
      <c r="AH57" s="163">
        <f t="shared" si="7"/>
        <v>-25657351.428695649</v>
      </c>
      <c r="AI57" s="163">
        <f t="shared" si="8"/>
        <v>-18809996.956521735</v>
      </c>
      <c r="AJ57" s="163">
        <f t="shared" si="9"/>
        <v>-12243283.080869565</v>
      </c>
      <c r="AK57" s="144">
        <f t="shared" si="10"/>
        <v>0.5</v>
      </c>
      <c r="AL57" s="144">
        <f t="shared" si="11"/>
        <v>0.5</v>
      </c>
      <c r="AM57" s="144">
        <f t="shared" si="12"/>
        <v>0.5</v>
      </c>
      <c r="AN57" s="144">
        <f t="shared" si="13"/>
        <v>0.5</v>
      </c>
    </row>
    <row r="58" spans="1:40" s="105" customFormat="1" ht="27" x14ac:dyDescent="0.75">
      <c r="A58" s="135" t="s">
        <v>1555</v>
      </c>
      <c r="B58" s="157" t="s">
        <v>926</v>
      </c>
      <c r="C58" s="157" t="s">
        <v>41</v>
      </c>
      <c r="D58" s="157" t="s">
        <v>928</v>
      </c>
      <c r="E58" s="135" t="s">
        <v>1319</v>
      </c>
      <c r="F58" s="135" t="s">
        <v>1559</v>
      </c>
      <c r="G58" s="135">
        <v>113</v>
      </c>
      <c r="H58" s="158">
        <v>58808</v>
      </c>
      <c r="I58" s="135">
        <v>13</v>
      </c>
      <c r="J58" s="159" t="s">
        <v>2292</v>
      </c>
      <c r="K58" s="160">
        <f>'Unit Cost'!BE$460</f>
        <v>33716850.230265968</v>
      </c>
      <c r="L58" s="160">
        <f>'DataService สะสม เติมเอง'!$O58</f>
        <v>38541</v>
      </c>
      <c r="M58" s="161">
        <f t="shared" si="23"/>
        <v>874.83070574883811</v>
      </c>
      <c r="N58" s="141">
        <f>VLOOKUP(I58,'ค่ากลางกลุ่ม UnitCost, HGR'!B$5:K$21,6,FALSE)</f>
        <v>575.80999999999995</v>
      </c>
      <c r="O58" s="160">
        <f>'Unit Cost'!$BE$461</f>
        <v>34192403.299734041</v>
      </c>
      <c r="P58" s="160">
        <f>'DataService สะสม เติมเอง'!$U58</f>
        <v>2452</v>
      </c>
      <c r="Q58" s="160">
        <f>'DataService สะสม เติมเอง'!AB58</f>
        <v>2009.38</v>
      </c>
      <c r="R58" s="160">
        <f t="shared" ref="R58:R92" si="25">O58/P58</f>
        <v>13944.699551278158</v>
      </c>
      <c r="S58" s="160">
        <f>O58/'DataService สะสม เติมเอง'!V58</f>
        <v>4357.9407723341883</v>
      </c>
      <c r="T58" s="162">
        <f t="shared" si="24"/>
        <v>17016.394758449889</v>
      </c>
      <c r="U58" s="142">
        <f>VLOOKUP(I58,'ค่ากลางกลุ่ม UnitCost, HGR'!B$5:K$21,10,FALSE)</f>
        <v>34550.92</v>
      </c>
      <c r="V58" s="124" t="str">
        <f t="shared" si="3"/>
        <v>0</v>
      </c>
      <c r="W58" s="124" t="str">
        <f t="shared" si="4"/>
        <v>1</v>
      </c>
      <c r="X58" s="124" t="str">
        <f t="shared" si="5"/>
        <v>0</v>
      </c>
      <c r="Y58" s="160">
        <f>'Unit Cost'!$BE$453</f>
        <v>38189561.790000007</v>
      </c>
      <c r="Z58" s="160">
        <f>'Unit Cost'!$BE$463</f>
        <v>5958426.9500000002</v>
      </c>
      <c r="AA58" s="160">
        <f>'Unit Cost'!$BE$467</f>
        <v>2542275.11</v>
      </c>
      <c r="AB58" s="160">
        <f>'Unit Cost'!$BE$466</f>
        <v>3272170.98</v>
      </c>
      <c r="AC58" s="143">
        <f>VLOOKUP(I58,'ค่ากลางกลุ่ม UnitCost, HGR'!$N$5:$S$21,3,FALSE)</f>
        <v>44184030.451176479</v>
      </c>
      <c r="AD58" s="143">
        <f>VLOOKUP(I58,'ค่ากลางกลุ่ม UnitCost, HGR'!$N$5:$S$21,4,FALSE)</f>
        <v>11234559.831323529</v>
      </c>
      <c r="AE58" s="143">
        <f>VLOOKUP(I58,'ค่ากลางกลุ่ม UnitCost, HGR'!$N$5:$S$21,5,FALSE)</f>
        <v>4946755.3030882338</v>
      </c>
      <c r="AF58" s="143">
        <f>VLOOKUP(I58,'ค่ากลางกลุ่ม UnitCost, HGR'!$N$5:$S$21,6,FALSE)</f>
        <v>4239773.4314705888</v>
      </c>
      <c r="AG58" s="163">
        <f t="shared" si="6"/>
        <v>-5994468.6611764729</v>
      </c>
      <c r="AH58" s="163">
        <f t="shared" si="7"/>
        <v>-5276132.8813235285</v>
      </c>
      <c r="AI58" s="163">
        <f t="shared" si="8"/>
        <v>-2404480.1930882339</v>
      </c>
      <c r="AJ58" s="163">
        <f t="shared" si="9"/>
        <v>-967602.4514705888</v>
      </c>
      <c r="AK58" s="144">
        <f t="shared" si="10"/>
        <v>0.5</v>
      </c>
      <c r="AL58" s="144">
        <f t="shared" si="11"/>
        <v>0.5</v>
      </c>
      <c r="AM58" s="144">
        <f t="shared" si="12"/>
        <v>0.5</v>
      </c>
      <c r="AN58" s="144">
        <f t="shared" si="13"/>
        <v>0.5</v>
      </c>
    </row>
    <row r="59" spans="1:40" s="105" customFormat="1" ht="27" x14ac:dyDescent="0.75">
      <c r="A59" s="135" t="s">
        <v>1555</v>
      </c>
      <c r="B59" s="157" t="s">
        <v>926</v>
      </c>
      <c r="C59" s="157" t="s">
        <v>43</v>
      </c>
      <c r="D59" s="157" t="s">
        <v>929</v>
      </c>
      <c r="E59" s="135" t="s">
        <v>1319</v>
      </c>
      <c r="F59" s="135" t="s">
        <v>1557</v>
      </c>
      <c r="G59" s="135">
        <v>36</v>
      </c>
      <c r="H59" s="158">
        <v>23615</v>
      </c>
      <c r="I59" s="135">
        <v>5</v>
      </c>
      <c r="J59" s="159" t="s">
        <v>2290</v>
      </c>
      <c r="K59" s="160">
        <f>'Unit Cost'!BF$460</f>
        <v>16270656.418172011</v>
      </c>
      <c r="L59" s="160">
        <f>'DataService สะสม เติมเอง'!$O59</f>
        <v>15911</v>
      </c>
      <c r="M59" s="161">
        <f t="shared" si="23"/>
        <v>1022.604262345045</v>
      </c>
      <c r="N59" s="141">
        <f>VLOOKUP(I59,'ค่ากลางกลุ่ม UnitCost, HGR'!B$5:K$21,6,FALSE)</f>
        <v>635.73</v>
      </c>
      <c r="O59" s="160">
        <f>'Unit Cost'!$BF$461</f>
        <v>6197329.8918279894</v>
      </c>
      <c r="P59" s="160">
        <f>'DataService สะสม เติมเอง'!$U59</f>
        <v>583</v>
      </c>
      <c r="Q59" s="160">
        <f>'DataService สะสม เติมเอง'!AB59</f>
        <v>235.07999999999998</v>
      </c>
      <c r="R59" s="160">
        <f t="shared" si="25"/>
        <v>10630.068425090891</v>
      </c>
      <c r="S59" s="160">
        <f>O59/'DataService สะสม เติมเอง'!V59</f>
        <v>3880.6073211195926</v>
      </c>
      <c r="T59" s="162">
        <f t="shared" si="24"/>
        <v>26362.642044529479</v>
      </c>
      <c r="U59" s="142">
        <f>VLOOKUP(I59,'ค่ากลางกลุ่ม UnitCost, HGR'!B$5:K$21,10,FALSE)</f>
        <v>57429.36</v>
      </c>
      <c r="V59" s="124" t="str">
        <f t="shared" si="3"/>
        <v>0</v>
      </c>
      <c r="W59" s="124" t="str">
        <f t="shared" si="4"/>
        <v>1</v>
      </c>
      <c r="X59" s="124" t="str">
        <f t="shared" si="5"/>
        <v>0</v>
      </c>
      <c r="Y59" s="160">
        <f>'Unit Cost'!$BF$453</f>
        <v>15622712.619999999</v>
      </c>
      <c r="Z59" s="160">
        <f>'Unit Cost'!$BF$463</f>
        <v>1684114.84</v>
      </c>
      <c r="AA59" s="160">
        <f>'Unit Cost'!$BF$467</f>
        <v>876785</v>
      </c>
      <c r="AB59" s="160">
        <f>'Unit Cost'!$BF$466</f>
        <v>500164.8</v>
      </c>
      <c r="AC59" s="143">
        <f>VLOOKUP(I59,'ค่ากลางกลุ่ม UnitCost, HGR'!$N$5:$S$21,3,FALSE)</f>
        <v>15527881.870881232</v>
      </c>
      <c r="AD59" s="143">
        <f>VLOOKUP(I59,'ค่ากลางกลุ่ม UnitCost, HGR'!$N$5:$S$21,4,FALSE)</f>
        <v>2163265.8764367811</v>
      </c>
      <c r="AE59" s="143">
        <f>VLOOKUP(I59,'ค่ากลางกลุ่ม UnitCost, HGR'!$N$5:$S$21,5,FALSE)</f>
        <v>1080314.0166666661</v>
      </c>
      <c r="AF59" s="143">
        <f>VLOOKUP(I59,'ค่ากลางกลุ่ม UnitCost, HGR'!$N$5:$S$21,6,FALSE)</f>
        <v>681984.86628352467</v>
      </c>
      <c r="AG59" s="163">
        <f t="shared" si="6"/>
        <v>94830.749118767679</v>
      </c>
      <c r="AH59" s="163">
        <f t="shared" si="7"/>
        <v>-479151.03643678105</v>
      </c>
      <c r="AI59" s="163">
        <f t="shared" si="8"/>
        <v>-203529.01666666614</v>
      </c>
      <c r="AJ59" s="163">
        <f t="shared" si="9"/>
        <v>-181820.06628352468</v>
      </c>
      <c r="AK59" s="144">
        <f t="shared" si="10"/>
        <v>0</v>
      </c>
      <c r="AL59" s="144">
        <f t="shared" si="11"/>
        <v>0.5</v>
      </c>
      <c r="AM59" s="144">
        <f t="shared" si="12"/>
        <v>0.5</v>
      </c>
      <c r="AN59" s="144">
        <f t="shared" si="13"/>
        <v>0.5</v>
      </c>
    </row>
    <row r="60" spans="1:40" s="105" customFormat="1" ht="27" x14ac:dyDescent="0.75">
      <c r="A60" s="135" t="s">
        <v>1555</v>
      </c>
      <c r="B60" s="157" t="s">
        <v>926</v>
      </c>
      <c r="C60" s="157" t="s">
        <v>44</v>
      </c>
      <c r="D60" s="157" t="s">
        <v>930</v>
      </c>
      <c r="E60" s="135" t="s">
        <v>1319</v>
      </c>
      <c r="F60" s="135" t="s">
        <v>1557</v>
      </c>
      <c r="G60" s="135">
        <v>47</v>
      </c>
      <c r="H60" s="158">
        <v>20444</v>
      </c>
      <c r="I60" s="135">
        <v>5</v>
      </c>
      <c r="J60" s="159" t="s">
        <v>2290</v>
      </c>
      <c r="K60" s="160">
        <f>'Unit Cost'!BG$460</f>
        <v>20412190.309428383</v>
      </c>
      <c r="L60" s="160">
        <f>'DataService สะสม เติมเอง'!$O60</f>
        <v>18521</v>
      </c>
      <c r="M60" s="161">
        <f t="shared" si="23"/>
        <v>1102.1105938895514</v>
      </c>
      <c r="N60" s="141">
        <f>VLOOKUP(I60,'ค่ากลางกลุ่ม UnitCost, HGR'!B$5:K$21,6,FALSE)</f>
        <v>635.73</v>
      </c>
      <c r="O60" s="160">
        <f>'Unit Cost'!$BG$461</f>
        <v>7110837.6805716204</v>
      </c>
      <c r="P60" s="160">
        <f>'DataService สะสม เติมเอง'!$U60</f>
        <v>810</v>
      </c>
      <c r="Q60" s="160">
        <f>'DataService สะสม เติมเอง'!AB60</f>
        <v>272</v>
      </c>
      <c r="R60" s="160">
        <f t="shared" si="25"/>
        <v>8778.8119513229885</v>
      </c>
      <c r="S60" s="160">
        <f>O60/'DataService สะสม เติมเอง'!V60</f>
        <v>3275.374334671405</v>
      </c>
      <c r="T60" s="162">
        <f t="shared" si="24"/>
        <v>26142.78559033684</v>
      </c>
      <c r="U60" s="142">
        <f>VLOOKUP(I60,'ค่ากลางกลุ่ม UnitCost, HGR'!B$5:K$21,10,FALSE)</f>
        <v>57429.36</v>
      </c>
      <c r="V60" s="124" t="str">
        <f t="shared" si="3"/>
        <v>0</v>
      </c>
      <c r="W60" s="124" t="str">
        <f t="shared" si="4"/>
        <v>1</v>
      </c>
      <c r="X60" s="124" t="str">
        <f t="shared" si="5"/>
        <v>0</v>
      </c>
      <c r="Y60" s="160">
        <f>'Unit Cost'!$BG$453</f>
        <v>16397425.5</v>
      </c>
      <c r="Z60" s="160">
        <f>'Unit Cost'!$BG$463</f>
        <v>1772862.08</v>
      </c>
      <c r="AA60" s="160">
        <f>'Unit Cost'!$BG$467</f>
        <v>1461757.3</v>
      </c>
      <c r="AB60" s="160">
        <f>'Unit Cost'!$BG$466</f>
        <v>761202.9</v>
      </c>
      <c r="AC60" s="143">
        <f>VLOOKUP(I60,'ค่ากลางกลุ่ม UnitCost, HGR'!$N$5:$S$21,3,FALSE)</f>
        <v>15527881.870881232</v>
      </c>
      <c r="AD60" s="143">
        <f>VLOOKUP(I60,'ค่ากลางกลุ่ม UnitCost, HGR'!$N$5:$S$21,4,FALSE)</f>
        <v>2163265.8764367811</v>
      </c>
      <c r="AE60" s="143">
        <f>VLOOKUP(I60,'ค่ากลางกลุ่ม UnitCost, HGR'!$N$5:$S$21,5,FALSE)</f>
        <v>1080314.0166666661</v>
      </c>
      <c r="AF60" s="143">
        <f>VLOOKUP(I60,'ค่ากลางกลุ่ม UnitCost, HGR'!$N$5:$S$21,6,FALSE)</f>
        <v>681984.86628352467</v>
      </c>
      <c r="AG60" s="163">
        <f t="shared" si="6"/>
        <v>869543.6291187685</v>
      </c>
      <c r="AH60" s="163">
        <f t="shared" si="7"/>
        <v>-390403.79643678106</v>
      </c>
      <c r="AI60" s="163">
        <f t="shared" si="8"/>
        <v>381443.28333333391</v>
      </c>
      <c r="AJ60" s="163">
        <f t="shared" si="9"/>
        <v>79218.033716475358</v>
      </c>
      <c r="AK60" s="144">
        <f t="shared" si="10"/>
        <v>0</v>
      </c>
      <c r="AL60" s="144">
        <f t="shared" si="11"/>
        <v>0.5</v>
      </c>
      <c r="AM60" s="144">
        <f t="shared" si="12"/>
        <v>0</v>
      </c>
      <c r="AN60" s="144">
        <f t="shared" si="13"/>
        <v>0</v>
      </c>
    </row>
    <row r="61" spans="1:40" s="105" customFormat="1" ht="27" x14ac:dyDescent="0.75">
      <c r="A61" s="135" t="s">
        <v>1555</v>
      </c>
      <c r="B61" s="157" t="s">
        <v>926</v>
      </c>
      <c r="C61" s="157" t="s">
        <v>76</v>
      </c>
      <c r="D61" s="157" t="s">
        <v>931</v>
      </c>
      <c r="E61" s="135" t="s">
        <v>1320</v>
      </c>
      <c r="F61" s="135" t="s">
        <v>1563</v>
      </c>
      <c r="G61" s="135">
        <v>266</v>
      </c>
      <c r="H61" s="158">
        <v>63858</v>
      </c>
      <c r="I61" s="135">
        <v>15</v>
      </c>
      <c r="J61" s="159" t="s">
        <v>2298</v>
      </c>
      <c r="K61" s="160">
        <f>'Unit Cost'!BH$460</f>
        <v>57867823.071980387</v>
      </c>
      <c r="L61" s="160">
        <f>'DataService สะสม เติมเอง'!$O61</f>
        <v>55333</v>
      </c>
      <c r="M61" s="161">
        <f t="shared" si="23"/>
        <v>1045.8103314835701</v>
      </c>
      <c r="N61" s="141">
        <f>VLOOKUP(I61,'ค่ากลางกลุ่ม UnitCost, HGR'!B$5:K$21,6,FALSE)</f>
        <v>834.01</v>
      </c>
      <c r="O61" s="160">
        <f>'Unit Cost'!$BH$461</f>
        <v>110358569.83801959</v>
      </c>
      <c r="P61" s="160">
        <f>'DataService สะสม เติมเอง'!$U61</f>
        <v>4618</v>
      </c>
      <c r="Q61" s="160">
        <f>'DataService สะสม เติมเอง'!AB61</f>
        <v>869.63</v>
      </c>
      <c r="R61" s="160">
        <f t="shared" si="25"/>
        <v>23897.481558687658</v>
      </c>
      <c r="S61" s="160">
        <f>O61/'DataService สะสม เติมเอง'!V61</f>
        <v>5587.2098945939442</v>
      </c>
      <c r="T61" s="162">
        <f t="shared" si="24"/>
        <v>126902.90104759448</v>
      </c>
      <c r="U61" s="142">
        <f>VLOOKUP(I61,'ค่ากลางกลุ่ม UnitCost, HGR'!B$5:K$21,10,FALSE)</f>
        <v>32266.17</v>
      </c>
      <c r="V61" s="124" t="str">
        <f t="shared" si="3"/>
        <v>0</v>
      </c>
      <c r="W61" s="124" t="str">
        <f t="shared" si="4"/>
        <v>0</v>
      </c>
      <c r="X61" s="124" t="str">
        <f t="shared" si="5"/>
        <v>0</v>
      </c>
      <c r="Y61" s="160">
        <f>'Unit Cost'!$BH$453</f>
        <v>85042355.519999996</v>
      </c>
      <c r="Z61" s="160">
        <f>'Unit Cost'!$BH$463</f>
        <v>17085073.32</v>
      </c>
      <c r="AA61" s="160">
        <f>'Unit Cost'!$BH$467</f>
        <v>5754741.5899999999</v>
      </c>
      <c r="AB61" s="160">
        <f>'Unit Cost'!$BH$466</f>
        <v>17394175.829999998</v>
      </c>
      <c r="AC61" s="143">
        <f>VLOOKUP(I61,'ค่ากลางกลุ่ม UnitCost, HGR'!$N$5:$S$21,3,FALSE)</f>
        <v>81699815.57766667</v>
      </c>
      <c r="AD61" s="143">
        <f>VLOOKUP(I61,'ค่ากลางกลุ่ม UnitCost, HGR'!$N$5:$S$21,4,FALSE)</f>
        <v>21518525.499333333</v>
      </c>
      <c r="AE61" s="143">
        <f>VLOOKUP(I61,'ค่ากลางกลุ่ม UnitCost, HGR'!$N$5:$S$21,5,FALSE)</f>
        <v>11265152.435333334</v>
      </c>
      <c r="AF61" s="143">
        <f>VLOOKUP(I61,'ค่ากลางกลุ่ม UnitCost, HGR'!$N$5:$S$21,6,FALSE)</f>
        <v>10434713.310666664</v>
      </c>
      <c r="AG61" s="163">
        <f t="shared" si="6"/>
        <v>3342539.9423333257</v>
      </c>
      <c r="AH61" s="163">
        <f t="shared" si="7"/>
        <v>-4433452.1793333329</v>
      </c>
      <c r="AI61" s="163">
        <f t="shared" si="8"/>
        <v>-5510410.8453333341</v>
      </c>
      <c r="AJ61" s="163">
        <f t="shared" si="9"/>
        <v>6959462.5193333346</v>
      </c>
      <c r="AK61" s="144">
        <f t="shared" si="10"/>
        <v>0</v>
      </c>
      <c r="AL61" s="144">
        <f t="shared" si="11"/>
        <v>0.5</v>
      </c>
      <c r="AM61" s="144">
        <f t="shared" si="12"/>
        <v>0.5</v>
      </c>
      <c r="AN61" s="144">
        <f t="shared" si="13"/>
        <v>0</v>
      </c>
    </row>
    <row r="62" spans="1:40" s="105" customFormat="1" ht="27" x14ac:dyDescent="0.75">
      <c r="A62" s="135" t="s">
        <v>1555</v>
      </c>
      <c r="B62" s="157" t="s">
        <v>926</v>
      </c>
      <c r="C62" s="157" t="s">
        <v>81</v>
      </c>
      <c r="D62" s="157" t="s">
        <v>932</v>
      </c>
      <c r="E62" s="135" t="s">
        <v>1319</v>
      </c>
      <c r="F62" s="135" t="s">
        <v>1561</v>
      </c>
      <c r="G62" s="135">
        <v>34</v>
      </c>
      <c r="H62" s="158">
        <v>20258</v>
      </c>
      <c r="I62" s="135">
        <v>3</v>
      </c>
      <c r="J62" s="159" t="s">
        <v>2299</v>
      </c>
      <c r="K62" s="160">
        <f>'Unit Cost'!BI$460</f>
        <v>11307677.644219901</v>
      </c>
      <c r="L62" s="160">
        <f>'DataService สะสม เติมเอง'!$O62</f>
        <v>14928</v>
      </c>
      <c r="M62" s="161">
        <f t="shared" si="23"/>
        <v>757.48108549168683</v>
      </c>
      <c r="N62" s="141">
        <f>VLOOKUP(I62,'ค่ากลางกลุ่ม UnitCost, HGR'!B$5:K$21,6,FALSE)</f>
        <v>624.17999999999995</v>
      </c>
      <c r="O62" s="160">
        <f>'Unit Cost'!$BI$461</f>
        <v>6890438.8057800988</v>
      </c>
      <c r="P62" s="160">
        <f>'DataService สะสม เติมเอง'!$U62</f>
        <v>823</v>
      </c>
      <c r="Q62" s="160">
        <f>'DataService สะสม เติมเอง'!AB62</f>
        <v>350.44</v>
      </c>
      <c r="R62" s="160">
        <f t="shared" si="25"/>
        <v>8372.3436279223552</v>
      </c>
      <c r="S62" s="160">
        <f>O62/'DataService สะสม เติมเอง'!V62</f>
        <v>3304.7668133237885</v>
      </c>
      <c r="T62" s="162">
        <f t="shared" si="24"/>
        <v>19662.249759673836</v>
      </c>
      <c r="U62" s="142">
        <f>VLOOKUP(I62,'ค่ากลางกลุ่ม UnitCost, HGR'!B$5:K$21,10,FALSE)</f>
        <v>66452.56</v>
      </c>
      <c r="V62" s="124" t="str">
        <f t="shared" si="3"/>
        <v>0</v>
      </c>
      <c r="W62" s="124" t="str">
        <f t="shared" si="4"/>
        <v>1</v>
      </c>
      <c r="X62" s="124" t="str">
        <f t="shared" si="5"/>
        <v>0</v>
      </c>
      <c r="Y62" s="160">
        <f>'Unit Cost'!$BI$453</f>
        <v>12652471.700000001</v>
      </c>
      <c r="Z62" s="160">
        <f>'Unit Cost'!$BI$463</f>
        <v>1350560.65</v>
      </c>
      <c r="AA62" s="160">
        <f>'Unit Cost'!$BI$467</f>
        <v>633776.11</v>
      </c>
      <c r="AB62" s="160">
        <f>'Unit Cost'!$BI$466</f>
        <v>744482.18</v>
      </c>
      <c r="AC62" s="143">
        <f>VLOOKUP(I62,'ค่ากลางกลุ่ม UnitCost, HGR'!$N$5:$S$21,3,FALSE)</f>
        <v>8001886.9594117645</v>
      </c>
      <c r="AD62" s="143">
        <f>VLOOKUP(I62,'ค่ากลางกลุ่ม UnitCost, HGR'!$N$5:$S$21,4,FALSE)</f>
        <v>1923850.2350000003</v>
      </c>
      <c r="AE62" s="143">
        <f>VLOOKUP(I62,'ค่ากลางกลุ่ม UnitCost, HGR'!$N$5:$S$21,5,FALSE)</f>
        <v>662452.03852941189</v>
      </c>
      <c r="AF62" s="143">
        <f>VLOOKUP(I62,'ค่ากลางกลุ่ม UnitCost, HGR'!$N$5:$S$21,6,FALSE)</f>
        <v>530455.90264705871</v>
      </c>
      <c r="AG62" s="163">
        <f t="shared" si="6"/>
        <v>4650584.7405882366</v>
      </c>
      <c r="AH62" s="163">
        <f t="shared" si="7"/>
        <v>-573289.58500000043</v>
      </c>
      <c r="AI62" s="163">
        <f t="shared" si="8"/>
        <v>-28675.928529411904</v>
      </c>
      <c r="AJ62" s="163">
        <f t="shared" si="9"/>
        <v>214026.27735294134</v>
      </c>
      <c r="AK62" s="144">
        <f t="shared" si="10"/>
        <v>0</v>
      </c>
      <c r="AL62" s="144">
        <f t="shared" si="11"/>
        <v>0.5</v>
      </c>
      <c r="AM62" s="144">
        <f t="shared" si="12"/>
        <v>0.5</v>
      </c>
      <c r="AN62" s="144">
        <f t="shared" si="13"/>
        <v>0</v>
      </c>
    </row>
    <row r="63" spans="1:40" s="105" customFormat="1" ht="27" x14ac:dyDescent="0.75">
      <c r="A63" s="135" t="s">
        <v>1555</v>
      </c>
      <c r="B63" s="157" t="s">
        <v>926</v>
      </c>
      <c r="C63" s="157" t="s">
        <v>85</v>
      </c>
      <c r="D63" s="157" t="s">
        <v>933</v>
      </c>
      <c r="E63" s="135" t="s">
        <v>1319</v>
      </c>
      <c r="F63" s="135" t="s">
        <v>1561</v>
      </c>
      <c r="G63" s="135">
        <v>24</v>
      </c>
      <c r="H63" s="158">
        <v>11935</v>
      </c>
      <c r="I63" s="135">
        <v>2</v>
      </c>
      <c r="J63" s="159" t="s">
        <v>2293</v>
      </c>
      <c r="K63" s="160">
        <f>'Unit Cost'!BJ$460</f>
        <v>9708187.5078615285</v>
      </c>
      <c r="L63" s="160">
        <f>'DataService สะสม เติมเอง'!$O63</f>
        <v>8601</v>
      </c>
      <c r="M63" s="161">
        <f t="shared" si="23"/>
        <v>1128.7277651274885</v>
      </c>
      <c r="N63" s="141">
        <f>VLOOKUP(I63,'ค่ากลางกลุ่ม UnitCost, HGR'!B$5:K$21,6,FALSE)</f>
        <v>809.59</v>
      </c>
      <c r="O63" s="160">
        <f>'Unit Cost'!$BJ$461</f>
        <v>4758226.7621384719</v>
      </c>
      <c r="P63" s="160">
        <f>'DataService สะสม เติมเอง'!$U63</f>
        <v>365</v>
      </c>
      <c r="Q63" s="160">
        <f>'DataService สะสม เติมเอง'!AB63</f>
        <v>160.75</v>
      </c>
      <c r="R63" s="160">
        <f t="shared" si="25"/>
        <v>13036.237704488964</v>
      </c>
      <c r="S63" s="160">
        <f>O63/'DataService สะสม เติมเอง'!V63</f>
        <v>6236.2080761972111</v>
      </c>
      <c r="T63" s="162">
        <f t="shared" si="24"/>
        <v>29600.166482976496</v>
      </c>
      <c r="U63" s="142">
        <f>VLOOKUP(I63,'ค่ากลางกลุ่ม UnitCost, HGR'!B$5:K$21,10,FALSE)</f>
        <v>89455.46</v>
      </c>
      <c r="V63" s="124" t="str">
        <f t="shared" si="3"/>
        <v>0</v>
      </c>
      <c r="W63" s="124" t="str">
        <f t="shared" si="4"/>
        <v>1</v>
      </c>
      <c r="X63" s="124" t="str">
        <f t="shared" si="5"/>
        <v>0</v>
      </c>
      <c r="Y63" s="160">
        <f>'Unit Cost'!$BJ$453</f>
        <v>8509882.1900000013</v>
      </c>
      <c r="Z63" s="160">
        <f>'Unit Cost'!$BJ$463</f>
        <v>766929.25</v>
      </c>
      <c r="AA63" s="160">
        <f>'Unit Cost'!$BJ$467</f>
        <v>766221.72</v>
      </c>
      <c r="AB63" s="160">
        <f>'Unit Cost'!$BJ$466</f>
        <v>580600.05000000005</v>
      </c>
      <c r="AC63" s="143">
        <f>VLOOKUP(I63,'ค่ากลางกลุ่ม UnitCost, HGR'!$N$5:$S$21,3,FALSE)</f>
        <v>8823747.1951282062</v>
      </c>
      <c r="AD63" s="143">
        <f>VLOOKUP(I63,'ค่ากลางกลุ่ม UnitCost, HGR'!$N$5:$S$21,4,FALSE)</f>
        <v>752984.48871794879</v>
      </c>
      <c r="AE63" s="143">
        <f>VLOOKUP(I63,'ค่ากลางกลุ่ม UnitCost, HGR'!$N$5:$S$21,5,FALSE)</f>
        <v>616683.49076923076</v>
      </c>
      <c r="AF63" s="143">
        <f>VLOOKUP(I63,'ค่ากลางกลุ่ม UnitCost, HGR'!$N$5:$S$21,6,FALSE)</f>
        <v>284871.22025641031</v>
      </c>
      <c r="AG63" s="163">
        <f t="shared" si="6"/>
        <v>-313865.00512820482</v>
      </c>
      <c r="AH63" s="163">
        <f t="shared" si="7"/>
        <v>13944.761282051215</v>
      </c>
      <c r="AI63" s="163">
        <f t="shared" si="8"/>
        <v>149538.22923076921</v>
      </c>
      <c r="AJ63" s="163">
        <f t="shared" si="9"/>
        <v>295728.82974358974</v>
      </c>
      <c r="AK63" s="144">
        <f t="shared" si="10"/>
        <v>0.5</v>
      </c>
      <c r="AL63" s="144">
        <f t="shared" si="11"/>
        <v>0</v>
      </c>
      <c r="AM63" s="144">
        <f t="shared" si="12"/>
        <v>0</v>
      </c>
      <c r="AN63" s="144">
        <f t="shared" si="13"/>
        <v>0</v>
      </c>
    </row>
    <row r="64" spans="1:40" s="105" customFormat="1" ht="27" x14ac:dyDescent="0.75">
      <c r="A64" s="135" t="s">
        <v>1555</v>
      </c>
      <c r="B64" s="157" t="s">
        <v>926</v>
      </c>
      <c r="C64" s="157" t="s">
        <v>86</v>
      </c>
      <c r="D64" s="157" t="s">
        <v>934</v>
      </c>
      <c r="E64" s="135" t="s">
        <v>1319</v>
      </c>
      <c r="F64" s="135" t="s">
        <v>1557</v>
      </c>
      <c r="G64" s="135">
        <v>30</v>
      </c>
      <c r="H64" s="158">
        <v>36734</v>
      </c>
      <c r="I64" s="135">
        <v>6</v>
      </c>
      <c r="J64" s="159" t="s">
        <v>2289</v>
      </c>
      <c r="K64" s="160">
        <f>'Unit Cost'!BK$460</f>
        <v>15277688.790522844</v>
      </c>
      <c r="L64" s="160">
        <f>'DataService สะสม เติมเอง'!$O64</f>
        <v>14261</v>
      </c>
      <c r="M64" s="161">
        <f t="shared" si="23"/>
        <v>1071.2915497176105</v>
      </c>
      <c r="N64" s="141">
        <f>VLOOKUP(I64,'ค่ากลางกลุ่ม UnitCost, HGR'!B$5:K$21,6,FALSE)</f>
        <v>568.79</v>
      </c>
      <c r="O64" s="160">
        <f>'Unit Cost'!$BK$461</f>
        <v>4580332.9694771543</v>
      </c>
      <c r="P64" s="160">
        <f>'DataService สะสม เติมเอง'!$U64</f>
        <v>355</v>
      </c>
      <c r="Q64" s="160">
        <f>'DataService สะสม เติมเอง'!AB64</f>
        <v>224.46</v>
      </c>
      <c r="R64" s="160">
        <f t="shared" si="25"/>
        <v>12902.346392893392</v>
      </c>
      <c r="S64" s="160">
        <f>O64/'DataService สะสม เติมเอง'!V64</f>
        <v>5061.1414027371875</v>
      </c>
      <c r="T64" s="162">
        <f t="shared" si="24"/>
        <v>20406.009843522919</v>
      </c>
      <c r="U64" s="142">
        <f>VLOOKUP(I64,'ค่ากลางกลุ่ม UnitCost, HGR'!B$5:K$21,10,FALSE)</f>
        <v>54970.49</v>
      </c>
      <c r="V64" s="124" t="str">
        <f t="shared" si="3"/>
        <v>0</v>
      </c>
      <c r="W64" s="124" t="str">
        <f t="shared" si="4"/>
        <v>1</v>
      </c>
      <c r="X64" s="124" t="str">
        <f t="shared" si="5"/>
        <v>0</v>
      </c>
      <c r="Y64" s="160">
        <f>'Unit Cost'!$BK$453</f>
        <v>12572479.290000001</v>
      </c>
      <c r="Z64" s="160">
        <f>'Unit Cost'!$BK$463</f>
        <v>2728807.5</v>
      </c>
      <c r="AA64" s="160">
        <f>'Unit Cost'!$BK$467</f>
        <v>694732.38</v>
      </c>
      <c r="AB64" s="160">
        <f>'Unit Cost'!$BK$466</f>
        <v>673636.09</v>
      </c>
      <c r="AC64" s="143">
        <f>VLOOKUP(I64,'ค่ากลางกลุ่ม UnitCost, HGR'!$N$5:$S$21,3,FALSE)</f>
        <v>21624502.815869574</v>
      </c>
      <c r="AD64" s="143">
        <f>VLOOKUP(I64,'ค่ากลางกลุ่ม UnitCost, HGR'!$N$5:$S$21,4,FALSE)</f>
        <v>3737634.9513913034</v>
      </c>
      <c r="AE64" s="143">
        <f>VLOOKUP(I64,'ค่ากลางกลุ่ม UnitCost, HGR'!$N$5:$S$21,5,FALSE)</f>
        <v>1796471.5143913045</v>
      </c>
      <c r="AF64" s="143">
        <f>VLOOKUP(I64,'ค่ากลางกลุ่ม UnitCost, HGR'!$N$5:$S$21,6,FALSE)</f>
        <v>1176771.3062608696</v>
      </c>
      <c r="AG64" s="163">
        <f t="shared" si="6"/>
        <v>-9052023.5258695725</v>
      </c>
      <c r="AH64" s="163">
        <f t="shared" si="7"/>
        <v>-1008827.4513913034</v>
      </c>
      <c r="AI64" s="163">
        <f t="shared" si="8"/>
        <v>-1101739.1343913046</v>
      </c>
      <c r="AJ64" s="163">
        <f t="shared" si="9"/>
        <v>-503135.21626086964</v>
      </c>
      <c r="AK64" s="144">
        <f t="shared" si="10"/>
        <v>0.5</v>
      </c>
      <c r="AL64" s="144">
        <f t="shared" si="11"/>
        <v>0.5</v>
      </c>
      <c r="AM64" s="144">
        <f t="shared" si="12"/>
        <v>0.5</v>
      </c>
      <c r="AN64" s="144">
        <f t="shared" si="13"/>
        <v>0.5</v>
      </c>
    </row>
    <row r="65" spans="1:40" s="105" customFormat="1" ht="27" x14ac:dyDescent="0.75">
      <c r="A65" s="135" t="s">
        <v>1555</v>
      </c>
      <c r="B65" s="157" t="s">
        <v>926</v>
      </c>
      <c r="C65" s="157" t="s">
        <v>87</v>
      </c>
      <c r="D65" s="157" t="s">
        <v>935</v>
      </c>
      <c r="E65" s="135" t="s">
        <v>1319</v>
      </c>
      <c r="F65" s="135" t="s">
        <v>1561</v>
      </c>
      <c r="G65" s="135">
        <v>30</v>
      </c>
      <c r="H65" s="158">
        <v>29056</v>
      </c>
      <c r="I65" s="135">
        <v>4</v>
      </c>
      <c r="J65" s="159" t="s">
        <v>2300</v>
      </c>
      <c r="K65" s="160">
        <f>'Unit Cost'!BL$460</f>
        <v>14139728.165098185</v>
      </c>
      <c r="L65" s="160">
        <f>'DataService สะสม เติมเอง'!$O65</f>
        <v>15210</v>
      </c>
      <c r="M65" s="161">
        <f t="shared" si="23"/>
        <v>929.63367291901284</v>
      </c>
      <c r="N65" s="141">
        <f>VLOOKUP(I65,'ค่ากลางกลุ่ม UnitCost, HGR'!B$5:K$21,6,FALSE)</f>
        <v>1093.03</v>
      </c>
      <c r="O65" s="160">
        <f>'Unit Cost'!$BL$461</f>
        <v>4780773.5649018148</v>
      </c>
      <c r="P65" s="160">
        <f>'DataService สะสม เติมเอง'!$U65</f>
        <v>411</v>
      </c>
      <c r="Q65" s="160">
        <f>'DataService สะสม เติมเอง'!AB65</f>
        <v>256.11</v>
      </c>
      <c r="R65" s="160">
        <f t="shared" si="25"/>
        <v>11632.052469347482</v>
      </c>
      <c r="S65" s="160">
        <f>O65/'DataService สะสม เติมเอง'!V65</f>
        <v>34643.286702187062</v>
      </c>
      <c r="T65" s="162">
        <f t="shared" si="24"/>
        <v>18666.875814696086</v>
      </c>
      <c r="U65" s="142">
        <f>VLOOKUP(I65,'ค่ากลางกลุ่ม UnitCost, HGR'!B$5:K$21,10,FALSE)</f>
        <v>115885.29</v>
      </c>
      <c r="V65" s="124" t="str">
        <f t="shared" si="3"/>
        <v>1</v>
      </c>
      <c r="W65" s="124" t="str">
        <f t="shared" si="4"/>
        <v>1</v>
      </c>
      <c r="X65" s="124" t="str">
        <f t="shared" si="5"/>
        <v>1</v>
      </c>
      <c r="Y65" s="160">
        <f>'Unit Cost'!$BL$453</f>
        <v>10225840.43</v>
      </c>
      <c r="Z65" s="160">
        <f>'Unit Cost'!$BL$463</f>
        <v>2142819.27</v>
      </c>
      <c r="AA65" s="160">
        <f>'Unit Cost'!$BL$467</f>
        <v>805864</v>
      </c>
      <c r="AB65" s="160">
        <f>'Unit Cost'!$BL$466</f>
        <v>510108.38</v>
      </c>
      <c r="AC65" s="143">
        <f>VLOOKUP(I65,'ค่ากลางกลุ่ม UnitCost, HGR'!$N$5:$S$21,3,FALSE)</f>
        <v>10704859.553333333</v>
      </c>
      <c r="AD65" s="143">
        <f>VLOOKUP(I65,'ค่ากลางกลุ่ม UnitCost, HGR'!$N$5:$S$21,4,FALSE)</f>
        <v>1319086.2183333335</v>
      </c>
      <c r="AE65" s="143">
        <f>VLOOKUP(I65,'ค่ากลางกลุ่ม UnitCost, HGR'!$N$5:$S$21,5,FALSE)</f>
        <v>916919.79333333333</v>
      </c>
      <c r="AF65" s="143">
        <f>VLOOKUP(I65,'ค่ากลางกลุ่ม UnitCost, HGR'!$N$5:$S$21,6,FALSE)</f>
        <v>713420.96333333338</v>
      </c>
      <c r="AG65" s="163">
        <f t="shared" si="6"/>
        <v>-479019.12333333306</v>
      </c>
      <c r="AH65" s="163">
        <f t="shared" si="7"/>
        <v>823733.05166666652</v>
      </c>
      <c r="AI65" s="163">
        <f t="shared" si="8"/>
        <v>-111055.79333333333</v>
      </c>
      <c r="AJ65" s="163">
        <f t="shared" si="9"/>
        <v>-203312.58333333337</v>
      </c>
      <c r="AK65" s="144">
        <f t="shared" si="10"/>
        <v>0.5</v>
      </c>
      <c r="AL65" s="144">
        <f t="shared" si="11"/>
        <v>0</v>
      </c>
      <c r="AM65" s="144">
        <f t="shared" si="12"/>
        <v>0.5</v>
      </c>
      <c r="AN65" s="144">
        <f t="shared" si="13"/>
        <v>0.5</v>
      </c>
    </row>
    <row r="66" spans="1:40" s="105" customFormat="1" ht="27" x14ac:dyDescent="0.75">
      <c r="A66" s="135" t="s">
        <v>1555</v>
      </c>
      <c r="B66" s="157" t="s">
        <v>882</v>
      </c>
      <c r="C66" s="157" t="s">
        <v>3</v>
      </c>
      <c r="D66" s="157" t="s">
        <v>883</v>
      </c>
      <c r="E66" s="135" t="s">
        <v>1320</v>
      </c>
      <c r="F66" s="135" t="s">
        <v>1556</v>
      </c>
      <c r="G66" s="135">
        <v>351</v>
      </c>
      <c r="H66" s="158">
        <v>100640</v>
      </c>
      <c r="I66" s="135">
        <v>16</v>
      </c>
      <c r="J66" s="159" t="s">
        <v>2288</v>
      </c>
      <c r="K66" s="160">
        <f>'Unit Cost'!BM$460</f>
        <v>72725338.062160239</v>
      </c>
      <c r="L66" s="160">
        <f>'DataService สะสม เติมเอง'!$O66</f>
        <v>77829</v>
      </c>
      <c r="M66" s="161">
        <f t="shared" ref="M66:M71" si="26">IFERROR(SUM(K66/L66),0)</f>
        <v>934.42467540582868</v>
      </c>
      <c r="N66" s="141">
        <f>VLOOKUP(I66,'ค่ากลางกลุ่ม UnitCost, HGR'!B$5:K$21,6,FALSE)</f>
        <v>835.75</v>
      </c>
      <c r="O66" s="160">
        <f>'Unit Cost'!$BM$461</f>
        <v>113020028.10783978</v>
      </c>
      <c r="P66" s="160">
        <f>'DataService สะสม เติมเอง'!$U67</f>
        <v>1279</v>
      </c>
      <c r="Q66" s="160">
        <f>'DataService สะสม เติมเอง'!AB66</f>
        <v>8930.2199999999993</v>
      </c>
      <c r="R66" s="160">
        <f t="shared" si="25"/>
        <v>88365.932844284427</v>
      </c>
      <c r="S66" s="160">
        <f>O66/'DataService สะสม เติมเอง'!V66</f>
        <v>4247.2765166418558</v>
      </c>
      <c r="T66" s="162">
        <f t="shared" ref="T66:T71" si="27">IFERROR(SUM(O66/Q66),0)</f>
        <v>12655.906361527464</v>
      </c>
      <c r="U66" s="142">
        <f>VLOOKUP(I66,'ค่ากลางกลุ่ม UnitCost, HGR'!B$5:K$21,10,FALSE)</f>
        <v>23348.13</v>
      </c>
      <c r="V66" s="124" t="str">
        <f t="shared" si="3"/>
        <v>0</v>
      </c>
      <c r="W66" s="124" t="str">
        <f t="shared" si="4"/>
        <v>1</v>
      </c>
      <c r="X66" s="124" t="str">
        <f t="shared" si="5"/>
        <v>0</v>
      </c>
      <c r="Y66" s="160">
        <f>'Unit Cost'!$BM$453</f>
        <v>100814006.12</v>
      </c>
      <c r="Z66" s="160">
        <f>'Unit Cost'!$BM$463</f>
        <v>23270006.460000001</v>
      </c>
      <c r="AA66" s="160">
        <f>'Unit Cost'!$BM$467</f>
        <v>5082786.95</v>
      </c>
      <c r="AB66" s="160">
        <f>'Unit Cost'!$BM$466</f>
        <v>12222781.66</v>
      </c>
      <c r="AC66" s="143">
        <f>VLOOKUP(I66,'ค่ากลางกลุ่ม UnitCost, HGR'!$N$5:$S$21,3,FALSE)</f>
        <v>106882570.25689654</v>
      </c>
      <c r="AD66" s="143">
        <f>VLOOKUP(I66,'ค่ากลางกลุ่ม UnitCost, HGR'!$N$5:$S$21,4,FALSE)</f>
        <v>30873716.386896558</v>
      </c>
      <c r="AE66" s="143">
        <f>VLOOKUP(I66,'ค่ากลางกลุ่ม UnitCost, HGR'!$N$5:$S$21,5,FALSE)</f>
        <v>13314833.210344829</v>
      </c>
      <c r="AF66" s="143">
        <f>VLOOKUP(I66,'ค่ากลางกลุ่ม UnitCost, HGR'!$N$5:$S$21,6,FALSE)</f>
        <v>15233198.327241382</v>
      </c>
      <c r="AG66" s="163">
        <f t="shared" si="6"/>
        <v>-6068564.1368965358</v>
      </c>
      <c r="AH66" s="163">
        <f t="shared" si="7"/>
        <v>-7603709.9268965572</v>
      </c>
      <c r="AI66" s="163">
        <f t="shared" si="8"/>
        <v>-8232046.2603448285</v>
      </c>
      <c r="AJ66" s="163">
        <f t="shared" si="9"/>
        <v>-3010416.6672413815</v>
      </c>
      <c r="AK66" s="144">
        <f t="shared" si="10"/>
        <v>0.5</v>
      </c>
      <c r="AL66" s="144">
        <f t="shared" si="11"/>
        <v>0.5</v>
      </c>
      <c r="AM66" s="144">
        <f t="shared" si="12"/>
        <v>0.5</v>
      </c>
      <c r="AN66" s="144">
        <f t="shared" si="13"/>
        <v>0.5</v>
      </c>
    </row>
    <row r="67" spans="1:40" s="105" customFormat="1" ht="27" x14ac:dyDescent="0.75">
      <c r="A67" s="135" t="s">
        <v>1555</v>
      </c>
      <c r="B67" s="157" t="s">
        <v>882</v>
      </c>
      <c r="C67" s="157" t="s">
        <v>8</v>
      </c>
      <c r="D67" s="157" t="s">
        <v>884</v>
      </c>
      <c r="E67" s="135" t="s">
        <v>1319</v>
      </c>
      <c r="F67" s="135" t="s">
        <v>1558</v>
      </c>
      <c r="G67" s="135">
        <v>78</v>
      </c>
      <c r="H67" s="158">
        <v>69726</v>
      </c>
      <c r="I67" s="135">
        <v>10</v>
      </c>
      <c r="J67" s="159" t="s">
        <v>2291</v>
      </c>
      <c r="K67" s="160">
        <f>'Unit Cost'!BN$460</f>
        <v>32539274.430240087</v>
      </c>
      <c r="L67" s="160">
        <f>'DataService สะสม เติมเอง'!$O67</f>
        <v>35089</v>
      </c>
      <c r="M67" s="161">
        <f t="shared" si="26"/>
        <v>927.33547351705909</v>
      </c>
      <c r="N67" s="141">
        <f>VLOOKUP(I67,'ค่ากลางกลุ่ม UnitCost, HGR'!B$5:K$21,6,FALSE)</f>
        <v>586.65</v>
      </c>
      <c r="O67" s="160">
        <f>'Unit Cost'!$BN$461</f>
        <v>17918525.349759914</v>
      </c>
      <c r="P67" s="160">
        <f>'DataService สะสม เติมเอง'!$U68</f>
        <v>824</v>
      </c>
      <c r="Q67" s="160">
        <f>'DataService สะสม เติมเอง'!AB67</f>
        <v>852.71</v>
      </c>
      <c r="R67" s="160">
        <f t="shared" si="25"/>
        <v>21745.783191456205</v>
      </c>
      <c r="S67" s="160">
        <f>O67/'DataService สะสม เติมเอง'!V67</f>
        <v>4279.5618222498006</v>
      </c>
      <c r="T67" s="162">
        <f t="shared" si="27"/>
        <v>21013.621688217463</v>
      </c>
      <c r="U67" s="142">
        <f>VLOOKUP(I67,'ค่ากลางกลุ่ม UnitCost, HGR'!B$5:K$21,10,FALSE)</f>
        <v>50308.99</v>
      </c>
      <c r="V67" s="124" t="str">
        <f t="shared" si="3"/>
        <v>0</v>
      </c>
      <c r="W67" s="124" t="str">
        <f t="shared" si="4"/>
        <v>1</v>
      </c>
      <c r="X67" s="124" t="str">
        <f t="shared" si="5"/>
        <v>0</v>
      </c>
      <c r="Y67" s="160">
        <f>'Unit Cost'!$BN$453</f>
        <v>27038359.75</v>
      </c>
      <c r="Z67" s="160">
        <f>'Unit Cost'!$BN$463</f>
        <v>5099643.88</v>
      </c>
      <c r="AA67" s="160">
        <f>'Unit Cost'!$BN$467</f>
        <v>2155963.75</v>
      </c>
      <c r="AB67" s="160">
        <f>'Unit Cost'!$BN$466</f>
        <v>2024288.6400000001</v>
      </c>
      <c r="AC67" s="143">
        <f>VLOOKUP(I67,'ค่ากลางกลุ่ม UnitCost, HGR'!$N$5:$S$21,3,FALSE)</f>
        <v>33463447.741090909</v>
      </c>
      <c r="AD67" s="143">
        <f>VLOOKUP(I67,'ค่ากลางกลุ่ม UnitCost, HGR'!$N$5:$S$21,4,FALSE)</f>
        <v>5626555.2616363643</v>
      </c>
      <c r="AE67" s="143">
        <f>VLOOKUP(I67,'ค่ากลางกลุ่ม UnitCost, HGR'!$N$5:$S$21,5,FALSE)</f>
        <v>3351112.8563636355</v>
      </c>
      <c r="AF67" s="143">
        <f>VLOOKUP(I67,'ค่ากลางกลุ่ม UnitCost, HGR'!$N$5:$S$21,6,FALSE)</f>
        <v>2184245.9992727279</v>
      </c>
      <c r="AG67" s="163">
        <f t="shared" si="6"/>
        <v>-6425087.9910909086</v>
      </c>
      <c r="AH67" s="163">
        <f t="shared" si="7"/>
        <v>-526911.38163636439</v>
      </c>
      <c r="AI67" s="163">
        <f t="shared" si="8"/>
        <v>-1195149.1063636355</v>
      </c>
      <c r="AJ67" s="163">
        <f t="shared" si="9"/>
        <v>-159957.35927272774</v>
      </c>
      <c r="AK67" s="144">
        <f t="shared" si="10"/>
        <v>0.5</v>
      </c>
      <c r="AL67" s="144">
        <f t="shared" si="11"/>
        <v>0.5</v>
      </c>
      <c r="AM67" s="144">
        <f t="shared" si="12"/>
        <v>0.5</v>
      </c>
      <c r="AN67" s="144">
        <f t="shared" si="13"/>
        <v>0.5</v>
      </c>
    </row>
    <row r="68" spans="1:40" s="105" customFormat="1" ht="27" x14ac:dyDescent="0.75">
      <c r="A68" s="135" t="s">
        <v>1555</v>
      </c>
      <c r="B68" s="157" t="s">
        <v>882</v>
      </c>
      <c r="C68" s="157" t="s">
        <v>9</v>
      </c>
      <c r="D68" s="157" t="s">
        <v>885</v>
      </c>
      <c r="E68" s="135" t="s">
        <v>1319</v>
      </c>
      <c r="F68" s="135" t="s">
        <v>1557</v>
      </c>
      <c r="G68" s="135">
        <v>40</v>
      </c>
      <c r="H68" s="158">
        <v>47182</v>
      </c>
      <c r="I68" s="135">
        <v>6</v>
      </c>
      <c r="J68" s="159" t="s">
        <v>2289</v>
      </c>
      <c r="K68" s="160">
        <f>'Unit Cost'!BO$460</f>
        <v>22911301.045137543</v>
      </c>
      <c r="L68" s="160">
        <f>'DataService สะสม เติมเอง'!$O68</f>
        <v>23825</v>
      </c>
      <c r="M68" s="161">
        <f t="shared" si="26"/>
        <v>961.64957167418856</v>
      </c>
      <c r="N68" s="141">
        <f>VLOOKUP(I68,'ค่ากลางกลุ่ม UnitCost, HGR'!B$5:K$21,6,FALSE)</f>
        <v>568.79</v>
      </c>
      <c r="O68" s="160">
        <f>'Unit Cost'!$BO$461</f>
        <v>11629115.674862457</v>
      </c>
      <c r="P68" s="160">
        <f>'DataService สะสม เติมเอง'!$U69</f>
        <v>1892</v>
      </c>
      <c r="Q68" s="160">
        <f>'DataService สะสม เติมเอง'!AB68</f>
        <v>493.45</v>
      </c>
      <c r="R68" s="160">
        <f t="shared" si="25"/>
        <v>6146.4670585953791</v>
      </c>
      <c r="S68" s="160">
        <f>O68/'DataService สะสม เติมเอง'!V68</f>
        <v>3753.7494108658675</v>
      </c>
      <c r="T68" s="162">
        <f t="shared" si="27"/>
        <v>23566.958506155552</v>
      </c>
      <c r="U68" s="142">
        <f>VLOOKUP(I68,'ค่ากลางกลุ่ม UnitCost, HGR'!B$5:K$21,10,FALSE)</f>
        <v>54970.49</v>
      </c>
      <c r="V68" s="124" t="str">
        <f t="shared" si="3"/>
        <v>0</v>
      </c>
      <c r="W68" s="124" t="str">
        <f t="shared" si="4"/>
        <v>1</v>
      </c>
      <c r="X68" s="124" t="str">
        <f t="shared" si="5"/>
        <v>0</v>
      </c>
      <c r="Y68" s="160">
        <f>'Unit Cost'!$BO$453</f>
        <v>19548769.289999999</v>
      </c>
      <c r="Z68" s="160">
        <f>'Unit Cost'!$BO$463</f>
        <v>3939513.58</v>
      </c>
      <c r="AA68" s="160">
        <f>'Unit Cost'!$BO$467</f>
        <v>1869953.9</v>
      </c>
      <c r="AB68" s="160">
        <f>'Unit Cost'!$BO$466</f>
        <v>994310.11</v>
      </c>
      <c r="AC68" s="143">
        <f>VLOOKUP(I68,'ค่ากลางกลุ่ม UnitCost, HGR'!$N$5:$S$21,3,FALSE)</f>
        <v>21624502.815869574</v>
      </c>
      <c r="AD68" s="143">
        <f>VLOOKUP(I68,'ค่ากลางกลุ่ม UnitCost, HGR'!$N$5:$S$21,4,FALSE)</f>
        <v>3737634.9513913034</v>
      </c>
      <c r="AE68" s="143">
        <f>VLOOKUP(I68,'ค่ากลางกลุ่ม UnitCost, HGR'!$N$5:$S$21,5,FALSE)</f>
        <v>1796471.5143913045</v>
      </c>
      <c r="AF68" s="143">
        <f>VLOOKUP(I68,'ค่ากลางกลุ่ม UnitCost, HGR'!$N$5:$S$21,6,FALSE)</f>
        <v>1176771.3062608696</v>
      </c>
      <c r="AG68" s="163">
        <f t="shared" si="6"/>
        <v>-2075733.5258695744</v>
      </c>
      <c r="AH68" s="163">
        <f t="shared" si="7"/>
        <v>201878.62860869663</v>
      </c>
      <c r="AI68" s="163">
        <f t="shared" si="8"/>
        <v>73482.385608695447</v>
      </c>
      <c r="AJ68" s="163">
        <f t="shared" si="9"/>
        <v>-182461.19626086962</v>
      </c>
      <c r="AK68" s="144">
        <f t="shared" si="10"/>
        <v>0.5</v>
      </c>
      <c r="AL68" s="144">
        <f t="shared" si="11"/>
        <v>0</v>
      </c>
      <c r="AM68" s="144">
        <f t="shared" si="12"/>
        <v>0</v>
      </c>
      <c r="AN68" s="144">
        <f t="shared" si="13"/>
        <v>0.5</v>
      </c>
    </row>
    <row r="69" spans="1:40" s="105" customFormat="1" ht="27" x14ac:dyDescent="0.75">
      <c r="A69" s="135" t="s">
        <v>1555</v>
      </c>
      <c r="B69" s="157" t="s">
        <v>882</v>
      </c>
      <c r="C69" s="157" t="s">
        <v>10</v>
      </c>
      <c r="D69" s="157" t="s">
        <v>886</v>
      </c>
      <c r="E69" s="135" t="s">
        <v>1319</v>
      </c>
      <c r="F69" s="135" t="s">
        <v>1558</v>
      </c>
      <c r="G69" s="135">
        <v>90</v>
      </c>
      <c r="H69" s="158">
        <v>82587</v>
      </c>
      <c r="I69" s="135">
        <v>10</v>
      </c>
      <c r="J69" s="159" t="s">
        <v>2291</v>
      </c>
      <c r="K69" s="160">
        <f>'Unit Cost'!BP$460</f>
        <v>31553748.380366817</v>
      </c>
      <c r="L69" s="160">
        <f>'DataService สะสม เติมเอง'!$O69</f>
        <v>44005</v>
      </c>
      <c r="M69" s="161">
        <f t="shared" si="26"/>
        <v>717.04916214900163</v>
      </c>
      <c r="N69" s="141">
        <f>VLOOKUP(I69,'ค่ากลางกลุ่ม UnitCost, HGR'!B$5:K$21,6,FALSE)</f>
        <v>586.65</v>
      </c>
      <c r="O69" s="160">
        <f>'Unit Cost'!$BP$461</f>
        <v>21929858.569633186</v>
      </c>
      <c r="P69" s="160">
        <f>'DataService สะสม เติมเอง'!$U70</f>
        <v>797</v>
      </c>
      <c r="Q69" s="160">
        <f>'DataService สะสม เติมเอง'!AB69</f>
        <v>1524.75</v>
      </c>
      <c r="R69" s="160">
        <f t="shared" si="25"/>
        <v>27515.506360894837</v>
      </c>
      <c r="S69" s="160">
        <f>O69/'DataService สะสม เติมเอง'!V69</f>
        <v>3081.7676460979742</v>
      </c>
      <c r="T69" s="162">
        <f t="shared" si="27"/>
        <v>14382.592929747949</v>
      </c>
      <c r="U69" s="142">
        <f>VLOOKUP(I69,'ค่ากลางกลุ่ม UnitCost, HGR'!B$5:K$21,10,FALSE)</f>
        <v>50308.99</v>
      </c>
      <c r="V69" s="124" t="str">
        <f t="shared" si="3"/>
        <v>0</v>
      </c>
      <c r="W69" s="124" t="str">
        <f t="shared" si="4"/>
        <v>1</v>
      </c>
      <c r="X69" s="124" t="str">
        <f t="shared" si="5"/>
        <v>0</v>
      </c>
      <c r="Y69" s="160">
        <f>'Unit Cost'!$BP$453</f>
        <v>29628695.539999999</v>
      </c>
      <c r="Z69" s="160">
        <f>'Unit Cost'!$BP$463</f>
        <v>6594274.9900000002</v>
      </c>
      <c r="AA69" s="160">
        <f>'Unit Cost'!$BP$467</f>
        <v>2095100.8</v>
      </c>
      <c r="AB69" s="160">
        <f>'Unit Cost'!$BP$466</f>
        <v>3526015.75</v>
      </c>
      <c r="AC69" s="143">
        <f>VLOOKUP(I69,'ค่ากลางกลุ่ม UnitCost, HGR'!$N$5:$S$21,3,FALSE)</f>
        <v>33463447.741090909</v>
      </c>
      <c r="AD69" s="143">
        <f>VLOOKUP(I69,'ค่ากลางกลุ่ม UnitCost, HGR'!$N$5:$S$21,4,FALSE)</f>
        <v>5626555.2616363643</v>
      </c>
      <c r="AE69" s="143">
        <f>VLOOKUP(I69,'ค่ากลางกลุ่ม UnitCost, HGR'!$N$5:$S$21,5,FALSE)</f>
        <v>3351112.8563636355</v>
      </c>
      <c r="AF69" s="143">
        <f>VLOOKUP(I69,'ค่ากลางกลุ่ม UnitCost, HGR'!$N$5:$S$21,6,FALSE)</f>
        <v>2184245.9992727279</v>
      </c>
      <c r="AG69" s="163">
        <f t="shared" si="6"/>
        <v>-3834752.2010909095</v>
      </c>
      <c r="AH69" s="163">
        <f t="shared" si="7"/>
        <v>967719.72836363595</v>
      </c>
      <c r="AI69" s="163">
        <f t="shared" si="8"/>
        <v>-1256012.0563636355</v>
      </c>
      <c r="AJ69" s="163">
        <f t="shared" si="9"/>
        <v>1341769.7507272721</v>
      </c>
      <c r="AK69" s="144">
        <f t="shared" si="10"/>
        <v>0.5</v>
      </c>
      <c r="AL69" s="144">
        <f t="shared" si="11"/>
        <v>0</v>
      </c>
      <c r="AM69" s="144">
        <f t="shared" si="12"/>
        <v>0.5</v>
      </c>
      <c r="AN69" s="144">
        <f t="shared" si="13"/>
        <v>0</v>
      </c>
    </row>
    <row r="70" spans="1:40" s="105" customFormat="1" ht="27" x14ac:dyDescent="0.75">
      <c r="A70" s="135" t="s">
        <v>1555</v>
      </c>
      <c r="B70" s="157" t="s">
        <v>882</v>
      </c>
      <c r="C70" s="157" t="s">
        <v>11</v>
      </c>
      <c r="D70" s="157" t="s">
        <v>887</v>
      </c>
      <c r="E70" s="135" t="s">
        <v>1319</v>
      </c>
      <c r="F70" s="135" t="s">
        <v>1557</v>
      </c>
      <c r="G70" s="135">
        <v>40</v>
      </c>
      <c r="H70" s="158">
        <v>53672</v>
      </c>
      <c r="I70" s="135">
        <v>6</v>
      </c>
      <c r="J70" s="159" t="s">
        <v>2289</v>
      </c>
      <c r="K70" s="160">
        <f>'Unit Cost'!BQ$460</f>
        <v>24060116.091824751</v>
      </c>
      <c r="L70" s="160">
        <f>'DataService สะสม เติมเอง'!$O70</f>
        <v>22579</v>
      </c>
      <c r="M70" s="161">
        <f t="shared" si="26"/>
        <v>1065.5970632811352</v>
      </c>
      <c r="N70" s="141">
        <f>VLOOKUP(I70,'ค่ากลางกลุ่ม UnitCost, HGR'!B$5:K$21,6,FALSE)</f>
        <v>568.79</v>
      </c>
      <c r="O70" s="160">
        <f>'Unit Cost'!$BQ$461</f>
        <v>11370726.858175244</v>
      </c>
      <c r="P70" s="160">
        <f>'DataService สะสม เติมเอง'!$U71</f>
        <v>630</v>
      </c>
      <c r="Q70" s="160">
        <f>'DataService สะสม เติมเอง'!AB70</f>
        <v>492.88</v>
      </c>
      <c r="R70" s="160">
        <f t="shared" si="25"/>
        <v>18048.772790754356</v>
      </c>
      <c r="S70" s="160">
        <f>O70/'DataService สะสม เติมเอง'!V70</f>
        <v>4369.9949493371423</v>
      </c>
      <c r="T70" s="162">
        <f t="shared" si="27"/>
        <v>23069.970090438332</v>
      </c>
      <c r="U70" s="142">
        <f>VLOOKUP(I70,'ค่ากลางกลุ่ม UnitCost, HGR'!B$5:K$21,10,FALSE)</f>
        <v>54970.49</v>
      </c>
      <c r="V70" s="124" t="str">
        <f t="shared" ref="V70:V92" si="28">IF(AND(M70&lt;=N70),"1","0")</f>
        <v>0</v>
      </c>
      <c r="W70" s="124" t="str">
        <f t="shared" ref="W70:W92" si="29">IF(AND(T70&lt;=U70),"1","0")</f>
        <v>1</v>
      </c>
      <c r="X70" s="124" t="str">
        <f t="shared" ref="X70:X92" si="30">IF(AND(M70&lt;=N70,T70&lt;=U70),"1","0")</f>
        <v>0</v>
      </c>
      <c r="Y70" s="160">
        <f>'Unit Cost'!$BQ$453</f>
        <v>21219234.509999998</v>
      </c>
      <c r="Z70" s="160">
        <f>'Unit Cost'!$BQ$463</f>
        <v>3776303.97</v>
      </c>
      <c r="AA70" s="160">
        <f>'Unit Cost'!$BQ$467</f>
        <v>1349014.15</v>
      </c>
      <c r="AB70" s="160">
        <f>'Unit Cost'!$BQ$466</f>
        <v>1174959.78</v>
      </c>
      <c r="AC70" s="143">
        <f>VLOOKUP(I70,'ค่ากลางกลุ่ม UnitCost, HGR'!$N$5:$S$21,3,FALSE)</f>
        <v>21624502.815869574</v>
      </c>
      <c r="AD70" s="143">
        <f>VLOOKUP(I70,'ค่ากลางกลุ่ม UnitCost, HGR'!$N$5:$S$21,4,FALSE)</f>
        <v>3737634.9513913034</v>
      </c>
      <c r="AE70" s="143">
        <f>VLOOKUP(I70,'ค่ากลางกลุ่ม UnitCost, HGR'!$N$5:$S$21,5,FALSE)</f>
        <v>1796471.5143913045</v>
      </c>
      <c r="AF70" s="143">
        <f>VLOOKUP(I70,'ค่ากลางกลุ่ม UnitCost, HGR'!$N$5:$S$21,6,FALSE)</f>
        <v>1176771.3062608696</v>
      </c>
      <c r="AG70" s="163">
        <f t="shared" ref="AG70:AG92" si="31">Y70-AC70</f>
        <v>-405268.30586957559</v>
      </c>
      <c r="AH70" s="163">
        <f t="shared" ref="AH70:AH92" si="32">Z70-AD70</f>
        <v>38669.018608696759</v>
      </c>
      <c r="AI70" s="163">
        <f t="shared" ref="AI70:AI92" si="33">AA70-AE70</f>
        <v>-447457.36439130455</v>
      </c>
      <c r="AJ70" s="163">
        <f t="shared" ref="AJ70:AJ92" si="34">AB70-AF70</f>
        <v>-1811.5262608695775</v>
      </c>
      <c r="AK70" s="144">
        <f t="shared" ref="AK70:AK92" si="35">IF(AG70&lt;1,0.5,0)</f>
        <v>0.5</v>
      </c>
      <c r="AL70" s="144">
        <f t="shared" ref="AL70:AL92" si="36">IF(AH70&lt;1,0.5,0)</f>
        <v>0</v>
      </c>
      <c r="AM70" s="144">
        <f t="shared" ref="AM70:AM92" si="37">IF(AI70&lt;1,0.5,0)</f>
        <v>0.5</v>
      </c>
      <c r="AN70" s="144">
        <f t="shared" ref="AN70:AN92" si="38">IF(AJ70&lt;1,0.5,0)</f>
        <v>0.5</v>
      </c>
    </row>
    <row r="71" spans="1:40" s="105" customFormat="1" ht="27" x14ac:dyDescent="0.75">
      <c r="A71" s="135" t="s">
        <v>1555</v>
      </c>
      <c r="B71" s="157" t="s">
        <v>882</v>
      </c>
      <c r="C71" s="157" t="s">
        <v>82</v>
      </c>
      <c r="D71" s="157" t="s">
        <v>888</v>
      </c>
      <c r="E71" s="135" t="s">
        <v>1319</v>
      </c>
      <c r="F71" s="135" t="s">
        <v>1557</v>
      </c>
      <c r="G71" s="135">
        <v>46</v>
      </c>
      <c r="H71" s="158">
        <v>29031</v>
      </c>
      <c r="I71" s="135">
        <v>5</v>
      </c>
      <c r="J71" s="159" t="s">
        <v>2290</v>
      </c>
      <c r="K71" s="160">
        <f>'Unit Cost'!BR$460</f>
        <v>17869820.423155885</v>
      </c>
      <c r="L71" s="160">
        <f>'DataService สะสม เติมเอง'!$O71</f>
        <v>17891</v>
      </c>
      <c r="M71" s="161">
        <f t="shared" si="26"/>
        <v>998.81618820389497</v>
      </c>
      <c r="N71" s="141">
        <f>VLOOKUP(I71,'ค่ากลางกลุ่ม UnitCost, HGR'!B$5:K$21,6,FALSE)</f>
        <v>635.73</v>
      </c>
      <c r="O71" s="160">
        <f>'Unit Cost'!$BR$461</f>
        <v>9180458.6368441135</v>
      </c>
      <c r="P71" s="160">
        <f>'DataService สะสม เติมเอง'!$U72</f>
        <v>18392</v>
      </c>
      <c r="Q71" s="160">
        <f>'DataService สะสม เติมเอง'!AB71</f>
        <v>350.91999999999996</v>
      </c>
      <c r="R71" s="160">
        <f t="shared" si="25"/>
        <v>499.15499330383392</v>
      </c>
      <c r="S71" s="160">
        <f>O71/'DataService สะสม เติมเอง'!V71</f>
        <v>4109.4264265192987</v>
      </c>
      <c r="T71" s="162">
        <f t="shared" si="27"/>
        <v>26161.115458919739</v>
      </c>
      <c r="U71" s="142">
        <f>VLOOKUP(I71,'ค่ากลางกลุ่ม UnitCost, HGR'!B$5:K$21,10,FALSE)</f>
        <v>57429.36</v>
      </c>
      <c r="V71" s="124" t="str">
        <f t="shared" si="28"/>
        <v>0</v>
      </c>
      <c r="W71" s="124" t="str">
        <f t="shared" si="29"/>
        <v>1</v>
      </c>
      <c r="X71" s="124" t="str">
        <f t="shared" si="30"/>
        <v>0</v>
      </c>
      <c r="Y71" s="160">
        <f>'Unit Cost'!$BR$453</f>
        <v>15097206.449999999</v>
      </c>
      <c r="Z71" s="160">
        <f>'Unit Cost'!$BR$463</f>
        <v>2241927.7400000002</v>
      </c>
      <c r="AA71" s="160">
        <f>'Unit Cost'!$BR$467</f>
        <v>1917866.9</v>
      </c>
      <c r="AB71" s="160">
        <f>'Unit Cost'!$BR$466</f>
        <v>855583.74</v>
      </c>
      <c r="AC71" s="143">
        <f>VLOOKUP(I71,'ค่ากลางกลุ่ม UnitCost, HGR'!$N$5:$S$21,3,FALSE)</f>
        <v>15527881.870881232</v>
      </c>
      <c r="AD71" s="143">
        <f>VLOOKUP(I71,'ค่ากลางกลุ่ม UnitCost, HGR'!$N$5:$S$21,4,FALSE)</f>
        <v>2163265.8764367811</v>
      </c>
      <c r="AE71" s="143">
        <f>VLOOKUP(I71,'ค่ากลางกลุ่ม UnitCost, HGR'!$N$5:$S$21,5,FALSE)</f>
        <v>1080314.0166666661</v>
      </c>
      <c r="AF71" s="143">
        <f>VLOOKUP(I71,'ค่ากลางกลุ่ม UnitCost, HGR'!$N$5:$S$21,6,FALSE)</f>
        <v>681984.86628352467</v>
      </c>
      <c r="AG71" s="163">
        <f t="shared" si="31"/>
        <v>-430675.42088123225</v>
      </c>
      <c r="AH71" s="163">
        <f t="shared" si="32"/>
        <v>78661.863563219085</v>
      </c>
      <c r="AI71" s="163">
        <f t="shared" si="33"/>
        <v>837552.88333333377</v>
      </c>
      <c r="AJ71" s="163">
        <f t="shared" si="34"/>
        <v>173598.87371647533</v>
      </c>
      <c r="AK71" s="144">
        <f t="shared" si="35"/>
        <v>0.5</v>
      </c>
      <c r="AL71" s="144">
        <f t="shared" si="36"/>
        <v>0</v>
      </c>
      <c r="AM71" s="144">
        <f t="shared" si="37"/>
        <v>0</v>
      </c>
      <c r="AN71" s="144">
        <f t="shared" si="38"/>
        <v>0</v>
      </c>
    </row>
    <row r="72" spans="1:40" s="105" customFormat="1" ht="27" x14ac:dyDescent="0.75">
      <c r="A72" s="135" t="s">
        <v>1555</v>
      </c>
      <c r="B72" s="157" t="s">
        <v>889</v>
      </c>
      <c r="C72" s="157" t="s">
        <v>2</v>
      </c>
      <c r="D72" s="157" t="s">
        <v>890</v>
      </c>
      <c r="E72" s="135" t="s">
        <v>1318</v>
      </c>
      <c r="F72" s="135" t="s">
        <v>1562</v>
      </c>
      <c r="G72" s="135">
        <v>1154</v>
      </c>
      <c r="H72" s="158">
        <v>259511</v>
      </c>
      <c r="I72" s="135">
        <v>20</v>
      </c>
      <c r="J72" s="159" t="s">
        <v>2301</v>
      </c>
      <c r="K72" s="160">
        <f>'Unit Cost'!BS$460</f>
        <v>276143739.30570215</v>
      </c>
      <c r="L72" s="160">
        <f>'DataService สะสม เติมเอง'!$O72</f>
        <v>228018</v>
      </c>
      <c r="M72" s="161">
        <f t="shared" ref="M72:M92" si="39">IFERROR(SUM(K72/L72),0)</f>
        <v>1211.0611412507001</v>
      </c>
      <c r="N72" s="141">
        <f>VLOOKUP(I72,'ค่ากลางกลุ่ม UnitCost, HGR'!B$5:K$21,6,FALSE)</f>
        <v>1825.69</v>
      </c>
      <c r="O72" s="160">
        <f>'Unit Cost'!$BS$461</f>
        <v>694698230.72429812</v>
      </c>
      <c r="P72" s="160">
        <f>'DataService สะสม เติมเอง'!$U72</f>
        <v>18392</v>
      </c>
      <c r="Q72" s="160">
        <f>'DataService สะสม เติมเอง'!AB72</f>
        <v>42100.45</v>
      </c>
      <c r="R72" s="160">
        <f t="shared" si="25"/>
        <v>37771.761131160187</v>
      </c>
      <c r="S72" s="160">
        <f>O72/'DataService สะสม เติมเอง'!V72</f>
        <v>8216.4190505534971</v>
      </c>
      <c r="T72" s="162">
        <f t="shared" ref="T72:T92" si="40">IFERROR(SUM(O72/Q72),0)</f>
        <v>16500.9692467491</v>
      </c>
      <c r="U72" s="142">
        <f>VLOOKUP(I72,'ค่ากลางกลุ่ม UnitCost, HGR'!B$5:K$21,10,FALSE)</f>
        <v>21232.32</v>
      </c>
      <c r="V72" s="124" t="str">
        <f t="shared" si="28"/>
        <v>1</v>
      </c>
      <c r="W72" s="124" t="str">
        <f t="shared" si="29"/>
        <v>1</v>
      </c>
      <c r="X72" s="124" t="str">
        <f t="shared" si="30"/>
        <v>1</v>
      </c>
      <c r="Y72" s="160">
        <f>'Unit Cost'!$BS$453</f>
        <v>403600119.86000007</v>
      </c>
      <c r="Z72" s="160">
        <f>'Unit Cost'!$BS$463</f>
        <v>237517413.09</v>
      </c>
      <c r="AA72" s="160">
        <f>'Unit Cost'!$BS$467</f>
        <v>6899662.04</v>
      </c>
      <c r="AB72" s="160">
        <f>'Unit Cost'!$BS$466</f>
        <v>156655979.34999999</v>
      </c>
      <c r="AC72" s="143">
        <f>VLOOKUP(I72,'ค่ากลางกลุ่ม UnitCost, HGR'!$N$5:$S$21,3,FALSE)</f>
        <v>489751027.3175</v>
      </c>
      <c r="AD72" s="143">
        <f>VLOOKUP(I72,'ค่ากลางกลุ่ม UnitCost, HGR'!$N$5:$S$21,4,FALSE)</f>
        <v>250933553.95999998</v>
      </c>
      <c r="AE72" s="143">
        <f>VLOOKUP(I72,'ค่ากลางกลุ่ม UnitCost, HGR'!$N$5:$S$21,5,FALSE)</f>
        <v>90307112.550000012</v>
      </c>
      <c r="AF72" s="143">
        <f>VLOOKUP(I72,'ค่ากลางกลุ่ม UnitCost, HGR'!$N$5:$S$21,6,FALSE)</f>
        <v>140456627.29499999</v>
      </c>
      <c r="AG72" s="163">
        <f t="shared" si="31"/>
        <v>-86150907.457499921</v>
      </c>
      <c r="AH72" s="163">
        <f t="shared" si="32"/>
        <v>-13416140.869999975</v>
      </c>
      <c r="AI72" s="163">
        <f t="shared" si="33"/>
        <v>-83407450.510000005</v>
      </c>
      <c r="AJ72" s="163">
        <f t="shared" si="34"/>
        <v>16199352.055000007</v>
      </c>
      <c r="AK72" s="144">
        <f t="shared" si="35"/>
        <v>0.5</v>
      </c>
      <c r="AL72" s="144">
        <f t="shared" si="36"/>
        <v>0.5</v>
      </c>
      <c r="AM72" s="144">
        <f t="shared" si="37"/>
        <v>0.5</v>
      </c>
      <c r="AN72" s="144">
        <f t="shared" si="38"/>
        <v>0</v>
      </c>
    </row>
    <row r="73" spans="1:40" s="105" customFormat="1" ht="27" x14ac:dyDescent="0.75">
      <c r="A73" s="135" t="s">
        <v>1555</v>
      </c>
      <c r="B73" s="157" t="s">
        <v>889</v>
      </c>
      <c r="C73" s="157" t="s">
        <v>12</v>
      </c>
      <c r="D73" s="157" t="s">
        <v>891</v>
      </c>
      <c r="E73" s="135" t="s">
        <v>1319</v>
      </c>
      <c r="F73" s="135" t="s">
        <v>1557</v>
      </c>
      <c r="G73" s="135">
        <v>52</v>
      </c>
      <c r="H73" s="158">
        <v>51752</v>
      </c>
      <c r="I73" s="135">
        <v>6</v>
      </c>
      <c r="J73" s="159" t="s">
        <v>2289</v>
      </c>
      <c r="K73" s="160">
        <f>'Unit Cost'!BT$460</f>
        <v>24305207.775598414</v>
      </c>
      <c r="L73" s="160">
        <f>'DataService สะสม เติมเอง'!$O73</f>
        <v>32670</v>
      </c>
      <c r="M73" s="161">
        <f t="shared" si="39"/>
        <v>743.96105832869341</v>
      </c>
      <c r="N73" s="141">
        <f>VLOOKUP(I73,'ค่ากลางกลุ่ม UnitCost, HGR'!B$5:K$21,6,FALSE)</f>
        <v>568.79</v>
      </c>
      <c r="O73" s="160">
        <f>'Unit Cost'!$BT$461</f>
        <v>11969740.764401579</v>
      </c>
      <c r="P73" s="160">
        <f>'DataService สะสม เติมเอง'!$U73</f>
        <v>1010</v>
      </c>
      <c r="Q73" s="160">
        <f>'DataService สะสม เติมเอง'!AB73</f>
        <v>600.49</v>
      </c>
      <c r="R73" s="160">
        <f t="shared" si="25"/>
        <v>11851.228479605525</v>
      </c>
      <c r="S73" s="160">
        <f>O73/'DataService สะสม เติมเอง'!V73</f>
        <v>3134.2604777170932</v>
      </c>
      <c r="T73" s="162">
        <f t="shared" si="40"/>
        <v>19933.289087914167</v>
      </c>
      <c r="U73" s="142">
        <f>VLOOKUP(I73,'ค่ากลางกลุ่ม UnitCost, HGR'!B$5:K$21,10,FALSE)</f>
        <v>54970.49</v>
      </c>
      <c r="V73" s="124" t="str">
        <f t="shared" si="28"/>
        <v>0</v>
      </c>
      <c r="W73" s="124" t="str">
        <f t="shared" si="29"/>
        <v>1</v>
      </c>
      <c r="X73" s="124" t="str">
        <f t="shared" si="30"/>
        <v>0</v>
      </c>
      <c r="Y73" s="160">
        <f>'Unit Cost'!$BT$453</f>
        <v>22493661.460000001</v>
      </c>
      <c r="Z73" s="160">
        <f>'Unit Cost'!$BT$463</f>
        <v>3619159.35</v>
      </c>
      <c r="AA73" s="160">
        <f>'Unit Cost'!$BT$467</f>
        <v>1461366</v>
      </c>
      <c r="AB73" s="160">
        <f>'Unit Cost'!$BT$466</f>
        <v>1276267.3400000001</v>
      </c>
      <c r="AC73" s="143">
        <f>VLOOKUP(I73,'ค่ากลางกลุ่ม UnitCost, HGR'!$N$5:$S$21,3,FALSE)</f>
        <v>21624502.815869574</v>
      </c>
      <c r="AD73" s="143">
        <f>VLOOKUP(I73,'ค่ากลางกลุ่ม UnitCost, HGR'!$N$5:$S$21,4,FALSE)</f>
        <v>3737634.9513913034</v>
      </c>
      <c r="AE73" s="143">
        <f>VLOOKUP(I73,'ค่ากลางกลุ่ม UnitCost, HGR'!$N$5:$S$21,5,FALSE)</f>
        <v>1796471.5143913045</v>
      </c>
      <c r="AF73" s="143">
        <f>VLOOKUP(I73,'ค่ากลางกลุ่ม UnitCost, HGR'!$N$5:$S$21,6,FALSE)</f>
        <v>1176771.3062608696</v>
      </c>
      <c r="AG73" s="163">
        <f t="shared" si="31"/>
        <v>869158.64413042739</v>
      </c>
      <c r="AH73" s="163">
        <f t="shared" si="32"/>
        <v>-118475.60139130335</v>
      </c>
      <c r="AI73" s="163">
        <f t="shared" si="33"/>
        <v>-335105.51439130446</v>
      </c>
      <c r="AJ73" s="163">
        <f t="shared" si="34"/>
        <v>99496.033739130478</v>
      </c>
      <c r="AK73" s="144">
        <f t="shared" si="35"/>
        <v>0</v>
      </c>
      <c r="AL73" s="144">
        <f t="shared" si="36"/>
        <v>0.5</v>
      </c>
      <c r="AM73" s="144">
        <f t="shared" si="37"/>
        <v>0.5</v>
      </c>
      <c r="AN73" s="144">
        <f t="shared" si="38"/>
        <v>0</v>
      </c>
    </row>
    <row r="74" spans="1:40" s="105" customFormat="1" ht="27" x14ac:dyDescent="0.75">
      <c r="A74" s="135" t="s">
        <v>1555</v>
      </c>
      <c r="B74" s="157" t="s">
        <v>889</v>
      </c>
      <c r="C74" s="157" t="s">
        <v>13</v>
      </c>
      <c r="D74" s="157" t="s">
        <v>892</v>
      </c>
      <c r="E74" s="135" t="s">
        <v>1319</v>
      </c>
      <c r="F74" s="135" t="s">
        <v>1557</v>
      </c>
      <c r="G74" s="135">
        <v>60</v>
      </c>
      <c r="H74" s="158">
        <v>49952</v>
      </c>
      <c r="I74" s="135">
        <v>6</v>
      </c>
      <c r="J74" s="159" t="s">
        <v>2289</v>
      </c>
      <c r="K74" s="160">
        <f>'Unit Cost'!BU$460</f>
        <v>20894412.52734594</v>
      </c>
      <c r="L74" s="160">
        <f>'DataService สะสม เติมเอง'!$O74</f>
        <v>26076</v>
      </c>
      <c r="M74" s="161">
        <f t="shared" si="39"/>
        <v>801.28902160400139</v>
      </c>
      <c r="N74" s="141">
        <f>VLOOKUP(I74,'ค่ากลางกลุ่ม UnitCost, HGR'!B$5:K$21,6,FALSE)</f>
        <v>568.79</v>
      </c>
      <c r="O74" s="160">
        <f>'Unit Cost'!$BU$461</f>
        <v>15423209.192654055</v>
      </c>
      <c r="P74" s="160">
        <f>'DataService สะสม เติมเอง'!$U74</f>
        <v>1196</v>
      </c>
      <c r="Q74" s="160">
        <f>'DataService สะสม เติมเอง'!AB74</f>
        <v>683.06000000000006</v>
      </c>
      <c r="R74" s="160">
        <f t="shared" si="25"/>
        <v>12895.65986007864</v>
      </c>
      <c r="S74" s="160">
        <f>O74/'DataService สะสม เติมเอง'!V74</f>
        <v>4067.3020022821875</v>
      </c>
      <c r="T74" s="162">
        <f t="shared" si="40"/>
        <v>22579.581870778635</v>
      </c>
      <c r="U74" s="142">
        <f>VLOOKUP(I74,'ค่ากลางกลุ่ม UnitCost, HGR'!B$5:K$21,10,FALSE)</f>
        <v>54970.49</v>
      </c>
      <c r="V74" s="124" t="str">
        <f t="shared" si="28"/>
        <v>0</v>
      </c>
      <c r="W74" s="124" t="str">
        <f t="shared" si="29"/>
        <v>1</v>
      </c>
      <c r="X74" s="124" t="str">
        <f t="shared" si="30"/>
        <v>0</v>
      </c>
      <c r="Y74" s="160">
        <f>'Unit Cost'!$BU$453</f>
        <v>23817180.209999997</v>
      </c>
      <c r="Z74" s="160">
        <f>'Unit Cost'!$BU$463</f>
        <v>2952318.48</v>
      </c>
      <c r="AA74" s="160">
        <f>'Unit Cost'!$BU$467</f>
        <v>1539334</v>
      </c>
      <c r="AB74" s="160">
        <f>'Unit Cost'!$BU$466</f>
        <v>1194180.3500000001</v>
      </c>
      <c r="AC74" s="143">
        <f>VLOOKUP(I74,'ค่ากลางกลุ่ม UnitCost, HGR'!$N$5:$S$21,3,FALSE)</f>
        <v>21624502.815869574</v>
      </c>
      <c r="AD74" s="143">
        <f>VLOOKUP(I74,'ค่ากลางกลุ่ม UnitCost, HGR'!$N$5:$S$21,4,FALSE)</f>
        <v>3737634.9513913034</v>
      </c>
      <c r="AE74" s="143">
        <f>VLOOKUP(I74,'ค่ากลางกลุ่ม UnitCost, HGR'!$N$5:$S$21,5,FALSE)</f>
        <v>1796471.5143913045</v>
      </c>
      <c r="AF74" s="143">
        <f>VLOOKUP(I74,'ค่ากลางกลุ่ม UnitCost, HGR'!$N$5:$S$21,6,FALSE)</f>
        <v>1176771.3062608696</v>
      </c>
      <c r="AG74" s="163">
        <f t="shared" si="31"/>
        <v>2192677.3941304237</v>
      </c>
      <c r="AH74" s="163">
        <f t="shared" si="32"/>
        <v>-785316.47139130346</v>
      </c>
      <c r="AI74" s="163">
        <f t="shared" si="33"/>
        <v>-257137.51439130446</v>
      </c>
      <c r="AJ74" s="163">
        <f t="shared" si="34"/>
        <v>17409.043739130488</v>
      </c>
      <c r="AK74" s="144">
        <f t="shared" si="35"/>
        <v>0</v>
      </c>
      <c r="AL74" s="144">
        <f t="shared" si="36"/>
        <v>0.5</v>
      </c>
      <c r="AM74" s="144">
        <f t="shared" si="37"/>
        <v>0.5</v>
      </c>
      <c r="AN74" s="144">
        <f t="shared" si="38"/>
        <v>0</v>
      </c>
    </row>
    <row r="75" spans="1:40" s="105" customFormat="1" ht="27" x14ac:dyDescent="0.75">
      <c r="A75" s="135" t="s">
        <v>1555</v>
      </c>
      <c r="B75" s="157" t="s">
        <v>889</v>
      </c>
      <c r="C75" s="157" t="s">
        <v>14</v>
      </c>
      <c r="D75" s="157" t="s">
        <v>893</v>
      </c>
      <c r="E75" s="135" t="s">
        <v>1320</v>
      </c>
      <c r="F75" s="135" t="s">
        <v>1563</v>
      </c>
      <c r="G75" s="135">
        <v>234</v>
      </c>
      <c r="H75" s="158">
        <v>84526</v>
      </c>
      <c r="I75" s="135">
        <v>15</v>
      </c>
      <c r="J75" s="159" t="s">
        <v>2298</v>
      </c>
      <c r="K75" s="160">
        <f>'Unit Cost'!BV$460</f>
        <v>72954847.465575054</v>
      </c>
      <c r="L75" s="160">
        <f>'DataService สะสม เติมเอง'!$O75</f>
        <v>75259</v>
      </c>
      <c r="M75" s="161">
        <f t="shared" si="39"/>
        <v>969.38369451593906</v>
      </c>
      <c r="N75" s="141">
        <f>VLOOKUP(I75,'ค่ากลางกลุ่ม UnitCost, HGR'!B$5:K$21,6,FALSE)</f>
        <v>834.01</v>
      </c>
      <c r="O75" s="160">
        <f>'Unit Cost'!$BV$461</f>
        <v>84687063.384424955</v>
      </c>
      <c r="P75" s="160">
        <f>'DataService สะสม เติมเอง'!$U75</f>
        <v>4915</v>
      </c>
      <c r="Q75" s="160">
        <f>'DataService สะสม เติมเอง'!AB75</f>
        <v>6830.93</v>
      </c>
      <c r="R75" s="160">
        <f t="shared" si="25"/>
        <v>17230.328257258385</v>
      </c>
      <c r="S75" s="160">
        <f>O75/'DataService สะสม เติมเอง'!V75</f>
        <v>4286.6503029168334</v>
      </c>
      <c r="T75" s="162">
        <f t="shared" si="40"/>
        <v>12397.589110768951</v>
      </c>
      <c r="U75" s="142">
        <f>VLOOKUP(I75,'ค่ากลางกลุ่ม UnitCost, HGR'!B$5:K$21,10,FALSE)</f>
        <v>32266.17</v>
      </c>
      <c r="V75" s="124" t="str">
        <f t="shared" si="28"/>
        <v>0</v>
      </c>
      <c r="W75" s="124" t="str">
        <f t="shared" si="29"/>
        <v>1</v>
      </c>
      <c r="X75" s="124" t="str">
        <f t="shared" si="30"/>
        <v>0</v>
      </c>
      <c r="Y75" s="160">
        <f>'Unit Cost'!$BV$453</f>
        <v>73893623.100000009</v>
      </c>
      <c r="Z75" s="160">
        <f>'Unit Cost'!$BV$463</f>
        <v>20265737.949999999</v>
      </c>
      <c r="AA75" s="160">
        <f>'Unit Cost'!$BV$467</f>
        <v>7165942.0999999996</v>
      </c>
      <c r="AB75" s="160">
        <f>'Unit Cost'!$BV$466</f>
        <v>14500696.140000001</v>
      </c>
      <c r="AC75" s="143">
        <f>VLOOKUP(I75,'ค่ากลางกลุ่ม UnitCost, HGR'!$N$5:$S$21,3,FALSE)</f>
        <v>81699815.57766667</v>
      </c>
      <c r="AD75" s="143">
        <f>VLOOKUP(I75,'ค่ากลางกลุ่ม UnitCost, HGR'!$N$5:$S$21,4,FALSE)</f>
        <v>21518525.499333333</v>
      </c>
      <c r="AE75" s="143">
        <f>VLOOKUP(I75,'ค่ากลางกลุ่ม UnitCost, HGR'!$N$5:$S$21,5,FALSE)</f>
        <v>11265152.435333334</v>
      </c>
      <c r="AF75" s="143">
        <f>VLOOKUP(I75,'ค่ากลางกลุ่ม UnitCost, HGR'!$N$5:$S$21,6,FALSE)</f>
        <v>10434713.310666664</v>
      </c>
      <c r="AG75" s="163">
        <f t="shared" si="31"/>
        <v>-7806192.4776666611</v>
      </c>
      <c r="AH75" s="163">
        <f t="shared" si="32"/>
        <v>-1252787.549333334</v>
      </c>
      <c r="AI75" s="163">
        <f t="shared" si="33"/>
        <v>-4099210.3353333343</v>
      </c>
      <c r="AJ75" s="163">
        <f t="shared" si="34"/>
        <v>4065982.829333337</v>
      </c>
      <c r="AK75" s="144">
        <f t="shared" si="35"/>
        <v>0.5</v>
      </c>
      <c r="AL75" s="144">
        <f t="shared" si="36"/>
        <v>0.5</v>
      </c>
      <c r="AM75" s="144">
        <f t="shared" si="37"/>
        <v>0.5</v>
      </c>
      <c r="AN75" s="144">
        <f t="shared" si="38"/>
        <v>0</v>
      </c>
    </row>
    <row r="76" spans="1:40" s="105" customFormat="1" ht="27" x14ac:dyDescent="0.75">
      <c r="A76" s="135" t="s">
        <v>1555</v>
      </c>
      <c r="B76" s="157" t="s">
        <v>889</v>
      </c>
      <c r="C76" s="157" t="s">
        <v>15</v>
      </c>
      <c r="D76" s="157" t="s">
        <v>894</v>
      </c>
      <c r="E76" s="135" t="s">
        <v>1319</v>
      </c>
      <c r="F76" s="135" t="s">
        <v>1561</v>
      </c>
      <c r="G76" s="135">
        <v>8</v>
      </c>
      <c r="H76" s="158">
        <v>4061</v>
      </c>
      <c r="I76" s="135">
        <v>2</v>
      </c>
      <c r="J76" s="159" t="s">
        <v>2293</v>
      </c>
      <c r="K76" s="160">
        <f>'Unit Cost'!BW$460</f>
        <v>9124195.4357877485</v>
      </c>
      <c r="L76" s="160">
        <f>'DataService สะสม เติมเอง'!$O76</f>
        <v>5890</v>
      </c>
      <c r="M76" s="161">
        <f t="shared" si="39"/>
        <v>1549.0993948705855</v>
      </c>
      <c r="N76" s="141">
        <f>VLOOKUP(I76,'ค่ากลางกลุ่ม UnitCost, HGR'!B$5:K$21,6,FALSE)</f>
        <v>809.59</v>
      </c>
      <c r="O76" s="160">
        <f>'Unit Cost'!$BW$461</f>
        <v>1920661.8042122514</v>
      </c>
      <c r="P76" s="160">
        <f>'DataService สะสม เติมเอง'!$U76</f>
        <v>85</v>
      </c>
      <c r="Q76" s="160">
        <f>'DataService สะสม เติมเอง'!AB76</f>
        <v>49.75</v>
      </c>
      <c r="R76" s="160">
        <f t="shared" si="25"/>
        <v>22596.021226026489</v>
      </c>
      <c r="S76" s="160">
        <f>O76/'DataService สะสม เติมเอง'!V76</f>
        <v>11298.010613013244</v>
      </c>
      <c r="T76" s="162">
        <f t="shared" si="40"/>
        <v>38606.267421351789</v>
      </c>
      <c r="U76" s="142">
        <f>VLOOKUP(I76,'ค่ากลางกลุ่ม UnitCost, HGR'!B$5:K$21,10,FALSE)</f>
        <v>89455.46</v>
      </c>
      <c r="V76" s="124" t="str">
        <f t="shared" si="28"/>
        <v>0</v>
      </c>
      <c r="W76" s="124" t="str">
        <f t="shared" si="29"/>
        <v>1</v>
      </c>
      <c r="X76" s="124" t="str">
        <f t="shared" si="30"/>
        <v>0</v>
      </c>
      <c r="Y76" s="160">
        <f>'Unit Cost'!$BW$453</f>
        <v>6429829.0999999996</v>
      </c>
      <c r="Z76" s="160">
        <f>'Unit Cost'!$BW$463</f>
        <v>1763900.13</v>
      </c>
      <c r="AA76" s="160">
        <f>'Unit Cost'!$BW$467</f>
        <v>48135</v>
      </c>
      <c r="AB76" s="160">
        <f>'Unit Cost'!$BW$466</f>
        <v>129134.82</v>
      </c>
      <c r="AC76" s="143">
        <f>VLOOKUP(I76,'ค่ากลางกลุ่ม UnitCost, HGR'!$N$5:$S$21,3,FALSE)</f>
        <v>8823747.1951282062</v>
      </c>
      <c r="AD76" s="143">
        <f>VLOOKUP(I76,'ค่ากลางกลุ่ม UnitCost, HGR'!$N$5:$S$21,4,FALSE)</f>
        <v>752984.48871794879</v>
      </c>
      <c r="AE76" s="143">
        <f>VLOOKUP(I76,'ค่ากลางกลุ่ม UnitCost, HGR'!$N$5:$S$21,5,FALSE)</f>
        <v>616683.49076923076</v>
      </c>
      <c r="AF76" s="143">
        <f>VLOOKUP(I76,'ค่ากลางกลุ่ม UnitCost, HGR'!$N$5:$S$21,6,FALSE)</f>
        <v>284871.22025641031</v>
      </c>
      <c r="AG76" s="163">
        <f t="shared" si="31"/>
        <v>-2393918.0951282065</v>
      </c>
      <c r="AH76" s="163">
        <f t="shared" si="32"/>
        <v>1010915.6412820511</v>
      </c>
      <c r="AI76" s="163">
        <f t="shared" si="33"/>
        <v>-568548.49076923076</v>
      </c>
      <c r="AJ76" s="163">
        <f t="shared" si="34"/>
        <v>-155736.4002564103</v>
      </c>
      <c r="AK76" s="144">
        <f t="shared" si="35"/>
        <v>0.5</v>
      </c>
      <c r="AL76" s="144">
        <f t="shared" si="36"/>
        <v>0</v>
      </c>
      <c r="AM76" s="144">
        <f t="shared" si="37"/>
        <v>0.5</v>
      </c>
      <c r="AN76" s="144">
        <f t="shared" si="38"/>
        <v>0.5</v>
      </c>
    </row>
    <row r="77" spans="1:40" s="105" customFormat="1" ht="27" x14ac:dyDescent="0.75">
      <c r="A77" s="135" t="s">
        <v>1555</v>
      </c>
      <c r="B77" s="157" t="s">
        <v>889</v>
      </c>
      <c r="C77" s="157" t="s">
        <v>16</v>
      </c>
      <c r="D77" s="157" t="s">
        <v>895</v>
      </c>
      <c r="E77" s="135" t="s">
        <v>1319</v>
      </c>
      <c r="F77" s="135" t="s">
        <v>1557</v>
      </c>
      <c r="G77" s="135">
        <v>40</v>
      </c>
      <c r="H77" s="158">
        <v>37153</v>
      </c>
      <c r="I77" s="135">
        <v>6</v>
      </c>
      <c r="J77" s="159" t="s">
        <v>2289</v>
      </c>
      <c r="K77" s="160">
        <f>'Unit Cost'!BX$460</f>
        <v>20477956.023062043</v>
      </c>
      <c r="L77" s="160">
        <f>'DataService สะสม เติมเอง'!$O77</f>
        <v>27463</v>
      </c>
      <c r="M77" s="161">
        <f t="shared" si="39"/>
        <v>745.65619280712383</v>
      </c>
      <c r="N77" s="141">
        <f>VLOOKUP(I77,'ค่ากลางกลุ่ม UnitCost, HGR'!B$5:K$21,6,FALSE)</f>
        <v>568.79</v>
      </c>
      <c r="O77" s="160">
        <f>'Unit Cost'!$BX$461</f>
        <v>7949554.8869379601</v>
      </c>
      <c r="P77" s="160">
        <f>'DataService สะสม เติมเอง'!$U77</f>
        <v>822</v>
      </c>
      <c r="Q77" s="160">
        <f>'DataService สะสม เติมเอง'!AB77</f>
        <v>535.57999999999993</v>
      </c>
      <c r="R77" s="160">
        <f t="shared" si="25"/>
        <v>9670.9913466398539</v>
      </c>
      <c r="S77" s="160">
        <f>O77/'DataService สะสม เติมเอง'!V77</f>
        <v>2989.6784080248062</v>
      </c>
      <c r="T77" s="162">
        <f t="shared" si="40"/>
        <v>14842.889739979015</v>
      </c>
      <c r="U77" s="142">
        <f>VLOOKUP(I77,'ค่ากลางกลุ่ม UnitCost, HGR'!B$5:K$21,10,FALSE)</f>
        <v>54970.49</v>
      </c>
      <c r="V77" s="124" t="str">
        <f t="shared" si="28"/>
        <v>0</v>
      </c>
      <c r="W77" s="124" t="str">
        <f t="shared" si="29"/>
        <v>1</v>
      </c>
      <c r="X77" s="124" t="str">
        <f t="shared" si="30"/>
        <v>0</v>
      </c>
      <c r="Y77" s="160">
        <f>'Unit Cost'!$BX$453</f>
        <v>17428384.970000003</v>
      </c>
      <c r="Z77" s="160">
        <f>'Unit Cost'!$BX$463</f>
        <v>2705118.47</v>
      </c>
      <c r="AA77" s="160">
        <f>'Unit Cost'!$BX$467</f>
        <v>1617376.45</v>
      </c>
      <c r="AB77" s="160">
        <f>'Unit Cost'!$BX$466</f>
        <v>903418.04</v>
      </c>
      <c r="AC77" s="143">
        <f>VLOOKUP(I77,'ค่ากลางกลุ่ม UnitCost, HGR'!$N$5:$S$21,3,FALSE)</f>
        <v>21624502.815869574</v>
      </c>
      <c r="AD77" s="143">
        <f>VLOOKUP(I77,'ค่ากลางกลุ่ม UnitCost, HGR'!$N$5:$S$21,4,FALSE)</f>
        <v>3737634.9513913034</v>
      </c>
      <c r="AE77" s="143">
        <f>VLOOKUP(I77,'ค่ากลางกลุ่ม UnitCost, HGR'!$N$5:$S$21,5,FALSE)</f>
        <v>1796471.5143913045</v>
      </c>
      <c r="AF77" s="143">
        <f>VLOOKUP(I77,'ค่ากลางกลุ่ม UnitCost, HGR'!$N$5:$S$21,6,FALSE)</f>
        <v>1176771.3062608696</v>
      </c>
      <c r="AG77" s="163">
        <f t="shared" si="31"/>
        <v>-4196117.845869571</v>
      </c>
      <c r="AH77" s="163">
        <f t="shared" si="32"/>
        <v>-1032516.4813913032</v>
      </c>
      <c r="AI77" s="163">
        <f t="shared" si="33"/>
        <v>-179095.06439130451</v>
      </c>
      <c r="AJ77" s="163">
        <f t="shared" si="34"/>
        <v>-273353.26626086957</v>
      </c>
      <c r="AK77" s="144">
        <f t="shared" si="35"/>
        <v>0.5</v>
      </c>
      <c r="AL77" s="144">
        <f t="shared" si="36"/>
        <v>0.5</v>
      </c>
      <c r="AM77" s="144">
        <f t="shared" si="37"/>
        <v>0.5</v>
      </c>
      <c r="AN77" s="144">
        <f t="shared" si="38"/>
        <v>0.5</v>
      </c>
    </row>
    <row r="78" spans="1:40" s="105" customFormat="1" ht="27" x14ac:dyDescent="0.75">
      <c r="A78" s="135" t="s">
        <v>1555</v>
      </c>
      <c r="B78" s="157" t="s">
        <v>889</v>
      </c>
      <c r="C78" s="157" t="s">
        <v>17</v>
      </c>
      <c r="D78" s="157" t="s">
        <v>896</v>
      </c>
      <c r="E78" s="135" t="s">
        <v>1319</v>
      </c>
      <c r="F78" s="135" t="s">
        <v>1559</v>
      </c>
      <c r="G78" s="135">
        <v>173</v>
      </c>
      <c r="H78" s="158">
        <v>91710</v>
      </c>
      <c r="I78" s="135">
        <v>13</v>
      </c>
      <c r="J78" s="159" t="s">
        <v>2292</v>
      </c>
      <c r="K78" s="160">
        <f>'Unit Cost'!BY$460</f>
        <v>51212769.52948799</v>
      </c>
      <c r="L78" s="160">
        <f>'DataService สะสม เติมเอง'!$O78</f>
        <v>52287</v>
      </c>
      <c r="M78" s="161">
        <f t="shared" si="39"/>
        <v>979.45511368959762</v>
      </c>
      <c r="N78" s="141">
        <f>VLOOKUP(I78,'ค่ากลางกลุ่ม UnitCost, HGR'!B$5:K$21,6,FALSE)</f>
        <v>575.80999999999995</v>
      </c>
      <c r="O78" s="160">
        <f>'Unit Cost'!$BY$461</f>
        <v>36254836.990512021</v>
      </c>
      <c r="P78" s="160">
        <f>'DataService สะสม เติมเอง'!$U78</f>
        <v>2907</v>
      </c>
      <c r="Q78" s="160">
        <f>'DataService สะสม เติมเอง'!AB78</f>
        <v>2129.81</v>
      </c>
      <c r="R78" s="160">
        <f t="shared" si="25"/>
        <v>12471.564152222918</v>
      </c>
      <c r="S78" s="160">
        <f>O78/'DataService สะสม เติมเอง'!V78</f>
        <v>4093.816281674799</v>
      </c>
      <c r="T78" s="162">
        <f t="shared" si="40"/>
        <v>17022.568675380444</v>
      </c>
      <c r="U78" s="142">
        <f>VLOOKUP(I78,'ค่ากลางกลุ่ม UnitCost, HGR'!B$5:K$21,10,FALSE)</f>
        <v>34550.92</v>
      </c>
      <c r="V78" s="124" t="str">
        <f t="shared" si="28"/>
        <v>0</v>
      </c>
      <c r="W78" s="124" t="str">
        <f t="shared" si="29"/>
        <v>1</v>
      </c>
      <c r="X78" s="124" t="str">
        <f t="shared" si="30"/>
        <v>0</v>
      </c>
      <c r="Y78" s="160">
        <f>'Unit Cost'!$BY$453</f>
        <v>45615571.75</v>
      </c>
      <c r="Z78" s="160">
        <f>'Unit Cost'!$BY$463</f>
        <v>9454084.4600000009</v>
      </c>
      <c r="AA78" s="160">
        <f>'Unit Cost'!$BY$467</f>
        <v>3901844.2</v>
      </c>
      <c r="AB78" s="160">
        <f>'Unit Cost'!$BY$466</f>
        <v>3105284.04</v>
      </c>
      <c r="AC78" s="143">
        <f>VLOOKUP(I78,'ค่ากลางกลุ่ม UnitCost, HGR'!$N$5:$S$21,3,FALSE)</f>
        <v>44184030.451176479</v>
      </c>
      <c r="AD78" s="143">
        <f>VLOOKUP(I78,'ค่ากลางกลุ่ม UnitCost, HGR'!$N$5:$S$21,4,FALSE)</f>
        <v>11234559.831323529</v>
      </c>
      <c r="AE78" s="143">
        <f>VLOOKUP(I78,'ค่ากลางกลุ่ม UnitCost, HGR'!$N$5:$S$21,5,FALSE)</f>
        <v>4946755.3030882338</v>
      </c>
      <c r="AF78" s="143">
        <f>VLOOKUP(I78,'ค่ากลางกลุ่ม UnitCost, HGR'!$N$5:$S$21,6,FALSE)</f>
        <v>4239773.4314705888</v>
      </c>
      <c r="AG78" s="163">
        <f t="shared" si="31"/>
        <v>1431541.2988235205</v>
      </c>
      <c r="AH78" s="163">
        <f t="shared" si="32"/>
        <v>-1780475.3713235278</v>
      </c>
      <c r="AI78" s="163">
        <f t="shared" si="33"/>
        <v>-1044911.1030882336</v>
      </c>
      <c r="AJ78" s="163">
        <f t="shared" si="34"/>
        <v>-1134489.3914705887</v>
      </c>
      <c r="AK78" s="144">
        <f t="shared" si="35"/>
        <v>0</v>
      </c>
      <c r="AL78" s="144">
        <f t="shared" si="36"/>
        <v>0.5</v>
      </c>
      <c r="AM78" s="144">
        <f t="shared" si="37"/>
        <v>0.5</v>
      </c>
      <c r="AN78" s="144">
        <f t="shared" si="38"/>
        <v>0.5</v>
      </c>
    </row>
    <row r="79" spans="1:40" s="105" customFormat="1" ht="27" x14ac:dyDescent="0.75">
      <c r="A79" s="135" t="s">
        <v>1555</v>
      </c>
      <c r="B79" s="157" t="s">
        <v>889</v>
      </c>
      <c r="C79" s="157" t="s">
        <v>18</v>
      </c>
      <c r="D79" s="157" t="s">
        <v>897</v>
      </c>
      <c r="E79" s="135" t="s">
        <v>1319</v>
      </c>
      <c r="F79" s="135" t="s">
        <v>1557</v>
      </c>
      <c r="G79" s="135">
        <v>30</v>
      </c>
      <c r="H79" s="158">
        <v>25272</v>
      </c>
      <c r="I79" s="135">
        <v>5</v>
      </c>
      <c r="J79" s="159" t="s">
        <v>2290</v>
      </c>
      <c r="K79" s="160">
        <f>'Unit Cost'!BZ$460</f>
        <v>17412420.251019202</v>
      </c>
      <c r="L79" s="160">
        <f>'DataService สะสม เติมเอง'!$O79</f>
        <v>18504</v>
      </c>
      <c r="M79" s="161">
        <f t="shared" si="39"/>
        <v>941.00844417527037</v>
      </c>
      <c r="N79" s="141">
        <f>VLOOKUP(I79,'ค่ากลางกลุ่ม UnitCost, HGR'!B$5:K$21,6,FALSE)</f>
        <v>635.73</v>
      </c>
      <c r="O79" s="160">
        <f>'Unit Cost'!$BZ$461</f>
        <v>5590712.9289807994</v>
      </c>
      <c r="P79" s="160">
        <f>'DataService สะสม เติมเอง'!$U79</f>
        <v>493</v>
      </c>
      <c r="Q79" s="160">
        <f>'DataService สะสม เติมเอง'!AB79</f>
        <v>375.75</v>
      </c>
      <c r="R79" s="160">
        <f t="shared" si="25"/>
        <v>11340.188496918458</v>
      </c>
      <c r="S79" s="160">
        <f>O79/'DataService สะสม เติมเอง'!V79</f>
        <v>3538.4259044182277</v>
      </c>
      <c r="T79" s="162">
        <f t="shared" si="40"/>
        <v>14878.810190234995</v>
      </c>
      <c r="U79" s="142">
        <f>VLOOKUP(I79,'ค่ากลางกลุ่ม UnitCost, HGR'!B$5:K$21,10,FALSE)</f>
        <v>57429.36</v>
      </c>
      <c r="V79" s="124" t="str">
        <f t="shared" si="28"/>
        <v>0</v>
      </c>
      <c r="W79" s="124" t="str">
        <f t="shared" si="29"/>
        <v>1</v>
      </c>
      <c r="X79" s="124" t="str">
        <f t="shared" si="30"/>
        <v>0</v>
      </c>
      <c r="Y79" s="160">
        <f>'Unit Cost'!$BZ$453</f>
        <v>14228927.6</v>
      </c>
      <c r="Z79" s="160">
        <f>'Unit Cost'!$BZ$463</f>
        <v>2038354.86</v>
      </c>
      <c r="AA79" s="160">
        <f>'Unit Cost'!$BZ$467</f>
        <v>981356.4</v>
      </c>
      <c r="AB79" s="160">
        <f>'Unit Cost'!$BZ$466</f>
        <v>843280.75</v>
      </c>
      <c r="AC79" s="143">
        <f>VLOOKUP(I79,'ค่ากลางกลุ่ม UnitCost, HGR'!$N$5:$S$21,3,FALSE)</f>
        <v>15527881.870881232</v>
      </c>
      <c r="AD79" s="143">
        <f>VLOOKUP(I79,'ค่ากลางกลุ่ม UnitCost, HGR'!$N$5:$S$21,4,FALSE)</f>
        <v>2163265.8764367811</v>
      </c>
      <c r="AE79" s="143">
        <f>VLOOKUP(I79,'ค่ากลางกลุ่ม UnitCost, HGR'!$N$5:$S$21,5,FALSE)</f>
        <v>1080314.0166666661</v>
      </c>
      <c r="AF79" s="143">
        <f>VLOOKUP(I79,'ค่ากลางกลุ่ม UnitCost, HGR'!$N$5:$S$21,6,FALSE)</f>
        <v>681984.86628352467</v>
      </c>
      <c r="AG79" s="163">
        <f t="shared" si="31"/>
        <v>-1298954.2708812319</v>
      </c>
      <c r="AH79" s="163">
        <f t="shared" si="32"/>
        <v>-124911.01643678104</v>
      </c>
      <c r="AI79" s="163">
        <f t="shared" si="33"/>
        <v>-98957.616666666116</v>
      </c>
      <c r="AJ79" s="163">
        <f t="shared" si="34"/>
        <v>161295.88371647533</v>
      </c>
      <c r="AK79" s="144">
        <f t="shared" si="35"/>
        <v>0.5</v>
      </c>
      <c r="AL79" s="144">
        <f t="shared" si="36"/>
        <v>0.5</v>
      </c>
      <c r="AM79" s="144">
        <f t="shared" si="37"/>
        <v>0.5</v>
      </c>
      <c r="AN79" s="144">
        <f t="shared" si="38"/>
        <v>0</v>
      </c>
    </row>
    <row r="80" spans="1:40" s="105" customFormat="1" ht="27" x14ac:dyDescent="0.75">
      <c r="A80" s="135" t="s">
        <v>1555</v>
      </c>
      <c r="B80" s="157" t="s">
        <v>889</v>
      </c>
      <c r="C80" s="157" t="s">
        <v>19</v>
      </c>
      <c r="D80" s="157" t="s">
        <v>898</v>
      </c>
      <c r="E80" s="135" t="s">
        <v>1319</v>
      </c>
      <c r="F80" s="135" t="s">
        <v>1557</v>
      </c>
      <c r="G80" s="135">
        <v>30</v>
      </c>
      <c r="H80" s="158">
        <v>29850</v>
      </c>
      <c r="I80" s="135">
        <v>5</v>
      </c>
      <c r="J80" s="159" t="s">
        <v>2290</v>
      </c>
      <c r="K80" s="160">
        <f>'Unit Cost'!CA$460</f>
        <v>15345543.834361726</v>
      </c>
      <c r="L80" s="160">
        <f>'DataService สะสม เติมเอง'!$O80</f>
        <v>20227</v>
      </c>
      <c r="M80" s="161">
        <f t="shared" si="39"/>
        <v>758.66632888523884</v>
      </c>
      <c r="N80" s="141">
        <f>VLOOKUP(I80,'ค่ากลางกลุ่ม UnitCost, HGR'!B$5:K$21,6,FALSE)</f>
        <v>635.73</v>
      </c>
      <c r="O80" s="160">
        <f>'Unit Cost'!$CA$461</f>
        <v>4464220.355638274</v>
      </c>
      <c r="P80" s="160">
        <f>'DataService สะสม เติมเอง'!$U80</f>
        <v>465</v>
      </c>
      <c r="Q80" s="160">
        <f>'DataService สะสม เติมเอง'!AB80</f>
        <v>288.60000000000002</v>
      </c>
      <c r="R80" s="160">
        <f t="shared" si="25"/>
        <v>9600.4738830930619</v>
      </c>
      <c r="S80" s="160">
        <f>O80/'DataService สะสม เติมเอง'!V80</f>
        <v>3072.4159364337743</v>
      </c>
      <c r="T80" s="162">
        <f t="shared" si="40"/>
        <v>15468.539000825618</v>
      </c>
      <c r="U80" s="142">
        <f>VLOOKUP(I80,'ค่ากลางกลุ่ม UnitCost, HGR'!B$5:K$21,10,FALSE)</f>
        <v>57429.36</v>
      </c>
      <c r="V80" s="124" t="str">
        <f t="shared" si="28"/>
        <v>0</v>
      </c>
      <c r="W80" s="124" t="str">
        <f t="shared" si="29"/>
        <v>1</v>
      </c>
      <c r="X80" s="124" t="str">
        <f t="shared" si="30"/>
        <v>0</v>
      </c>
      <c r="Y80" s="160">
        <f>'Unit Cost'!$CA$453</f>
        <v>13335128.120000001</v>
      </c>
      <c r="Z80" s="160">
        <f>'Unit Cost'!$CA$463</f>
        <v>1385276.08</v>
      </c>
      <c r="AA80" s="160">
        <f>'Unit Cost'!$CA$467</f>
        <v>1523800</v>
      </c>
      <c r="AB80" s="160">
        <f>'Unit Cost'!$CA$466</f>
        <v>654538.65</v>
      </c>
      <c r="AC80" s="143">
        <f>VLOOKUP(I80,'ค่ากลางกลุ่ม UnitCost, HGR'!$N$5:$S$21,3,FALSE)</f>
        <v>15527881.870881232</v>
      </c>
      <c r="AD80" s="143">
        <f>VLOOKUP(I80,'ค่ากลางกลุ่ม UnitCost, HGR'!$N$5:$S$21,4,FALSE)</f>
        <v>2163265.8764367811</v>
      </c>
      <c r="AE80" s="143">
        <f>VLOOKUP(I80,'ค่ากลางกลุ่ม UnitCost, HGR'!$N$5:$S$21,5,FALSE)</f>
        <v>1080314.0166666661</v>
      </c>
      <c r="AF80" s="143">
        <f>VLOOKUP(I80,'ค่ากลางกลุ่ม UnitCost, HGR'!$N$5:$S$21,6,FALSE)</f>
        <v>681984.86628352467</v>
      </c>
      <c r="AG80" s="163">
        <f t="shared" si="31"/>
        <v>-2192753.7508812305</v>
      </c>
      <c r="AH80" s="163">
        <f t="shared" si="32"/>
        <v>-777989.79643678106</v>
      </c>
      <c r="AI80" s="163">
        <f t="shared" si="33"/>
        <v>443485.98333333386</v>
      </c>
      <c r="AJ80" s="163">
        <f t="shared" si="34"/>
        <v>-27446.216283524642</v>
      </c>
      <c r="AK80" s="144">
        <f t="shared" si="35"/>
        <v>0.5</v>
      </c>
      <c r="AL80" s="144">
        <f t="shared" si="36"/>
        <v>0.5</v>
      </c>
      <c r="AM80" s="144">
        <f t="shared" si="37"/>
        <v>0</v>
      </c>
      <c r="AN80" s="144">
        <f t="shared" si="38"/>
        <v>0.5</v>
      </c>
    </row>
    <row r="81" spans="1:40" s="105" customFormat="1" ht="27" x14ac:dyDescent="0.75">
      <c r="A81" s="135" t="s">
        <v>1555</v>
      </c>
      <c r="B81" s="157" t="s">
        <v>889</v>
      </c>
      <c r="C81" s="157" t="s">
        <v>20</v>
      </c>
      <c r="D81" s="157" t="s">
        <v>899</v>
      </c>
      <c r="E81" s="135" t="s">
        <v>1319</v>
      </c>
      <c r="F81" s="135" t="s">
        <v>1557</v>
      </c>
      <c r="G81" s="135">
        <v>36</v>
      </c>
      <c r="H81" s="158">
        <v>36573</v>
      </c>
      <c r="I81" s="135">
        <v>6</v>
      </c>
      <c r="J81" s="159" t="s">
        <v>2289</v>
      </c>
      <c r="K81" s="160">
        <f>'Unit Cost'!CB$460</f>
        <v>18994986.642638367</v>
      </c>
      <c r="L81" s="160">
        <f>'DataService สะสม เติมเอง'!$O81</f>
        <v>26702</v>
      </c>
      <c r="M81" s="161">
        <f t="shared" si="39"/>
        <v>711.36943459809629</v>
      </c>
      <c r="N81" s="141">
        <f>VLOOKUP(I81,'ค่ากลางกลุ่ม UnitCost, HGR'!B$5:K$21,6,FALSE)</f>
        <v>568.79</v>
      </c>
      <c r="O81" s="160">
        <f>'Unit Cost'!$CB$461</f>
        <v>7719505.3873616336</v>
      </c>
      <c r="P81" s="160">
        <f>'DataService สะสม เติมเอง'!$U81</f>
        <v>793</v>
      </c>
      <c r="Q81" s="160">
        <f>'DataService สะสม เติมเอง'!AB81</f>
        <v>513.48</v>
      </c>
      <c r="R81" s="160">
        <f t="shared" si="25"/>
        <v>9734.5591265594376</v>
      </c>
      <c r="S81" s="160">
        <f>O81/'DataService สะสม เติมเอง'!V81</f>
        <v>3122.7772602595605</v>
      </c>
      <c r="T81" s="162">
        <f t="shared" si="40"/>
        <v>15033.702164371804</v>
      </c>
      <c r="U81" s="142">
        <f>VLOOKUP(I81,'ค่ากลางกลุ่ม UnitCost, HGR'!B$5:K$21,10,FALSE)</f>
        <v>54970.49</v>
      </c>
      <c r="V81" s="124" t="str">
        <f t="shared" si="28"/>
        <v>0</v>
      </c>
      <c r="W81" s="124" t="str">
        <f t="shared" si="29"/>
        <v>1</v>
      </c>
      <c r="X81" s="124" t="str">
        <f t="shared" si="30"/>
        <v>0</v>
      </c>
      <c r="Y81" s="160">
        <f>'Unit Cost'!$CB$453</f>
        <v>17157207.32</v>
      </c>
      <c r="Z81" s="160">
        <f>'Unit Cost'!$CB$463</f>
        <v>2553243.0299999998</v>
      </c>
      <c r="AA81" s="160">
        <f>'Unit Cost'!$CB$467</f>
        <v>1504556.59</v>
      </c>
      <c r="AB81" s="160">
        <f>'Unit Cost'!$CB$466</f>
        <v>990160.49</v>
      </c>
      <c r="AC81" s="143">
        <f>VLOOKUP(I81,'ค่ากลางกลุ่ม UnitCost, HGR'!$N$5:$S$21,3,FALSE)</f>
        <v>21624502.815869574</v>
      </c>
      <c r="AD81" s="143">
        <f>VLOOKUP(I81,'ค่ากลางกลุ่ม UnitCost, HGR'!$N$5:$S$21,4,FALSE)</f>
        <v>3737634.9513913034</v>
      </c>
      <c r="AE81" s="143">
        <f>VLOOKUP(I81,'ค่ากลางกลุ่ม UnitCost, HGR'!$N$5:$S$21,5,FALSE)</f>
        <v>1796471.5143913045</v>
      </c>
      <c r="AF81" s="143">
        <f>VLOOKUP(I81,'ค่ากลางกลุ่ม UnitCost, HGR'!$N$5:$S$21,6,FALSE)</f>
        <v>1176771.3062608696</v>
      </c>
      <c r="AG81" s="163">
        <f t="shared" si="31"/>
        <v>-4467295.4958695732</v>
      </c>
      <c r="AH81" s="163">
        <f t="shared" si="32"/>
        <v>-1184391.9213913037</v>
      </c>
      <c r="AI81" s="163">
        <f t="shared" si="33"/>
        <v>-291914.92439130438</v>
      </c>
      <c r="AJ81" s="163">
        <f t="shared" si="34"/>
        <v>-186610.81626086961</v>
      </c>
      <c r="AK81" s="144">
        <f t="shared" si="35"/>
        <v>0.5</v>
      </c>
      <c r="AL81" s="144">
        <f t="shared" si="36"/>
        <v>0.5</v>
      </c>
      <c r="AM81" s="144">
        <f t="shared" si="37"/>
        <v>0.5</v>
      </c>
      <c r="AN81" s="144">
        <f t="shared" si="38"/>
        <v>0.5</v>
      </c>
    </row>
    <row r="82" spans="1:40" s="105" customFormat="1" ht="27" x14ac:dyDescent="0.75">
      <c r="A82" s="135" t="s">
        <v>1555</v>
      </c>
      <c r="B82" s="157" t="s">
        <v>889</v>
      </c>
      <c r="C82" s="157" t="s">
        <v>21</v>
      </c>
      <c r="D82" s="157" t="s">
        <v>900</v>
      </c>
      <c r="E82" s="135" t="s">
        <v>1319</v>
      </c>
      <c r="F82" s="135" t="s">
        <v>1557</v>
      </c>
      <c r="G82" s="135">
        <v>55</v>
      </c>
      <c r="H82" s="158">
        <v>43596</v>
      </c>
      <c r="I82" s="135">
        <v>6</v>
      </c>
      <c r="J82" s="159" t="s">
        <v>2289</v>
      </c>
      <c r="K82" s="160">
        <f>'Unit Cost'!CC$460</f>
        <v>23664511.648735676</v>
      </c>
      <c r="L82" s="160">
        <f>'DataService สะสม เติมเอง'!$O82</f>
        <v>25567</v>
      </c>
      <c r="M82" s="161">
        <f t="shared" si="39"/>
        <v>925.58812722398704</v>
      </c>
      <c r="N82" s="141">
        <f>VLOOKUP(I82,'ค่ากลางกลุ่ม UnitCost, HGR'!B$5:K$21,6,FALSE)</f>
        <v>568.79</v>
      </c>
      <c r="O82" s="160">
        <f>'Unit Cost'!$CC$461</f>
        <v>14396619.641264323</v>
      </c>
      <c r="P82" s="160">
        <f>'DataService สะสม เติมเอง'!$U82</f>
        <v>1154</v>
      </c>
      <c r="Q82" s="160">
        <f>'DataService สะสม เติมเอง'!AB82</f>
        <v>766.88</v>
      </c>
      <c r="R82" s="160">
        <f t="shared" si="25"/>
        <v>12475.406968166657</v>
      </c>
      <c r="S82" s="160">
        <f>O82/'DataService สะสม เติมเอง'!V82</f>
        <v>3524.264294067154</v>
      </c>
      <c r="T82" s="162">
        <f t="shared" si="40"/>
        <v>18772.975747528068</v>
      </c>
      <c r="U82" s="142">
        <f>VLOOKUP(I82,'ค่ากลางกลุ่ม UnitCost, HGR'!B$5:K$21,10,FALSE)</f>
        <v>54970.49</v>
      </c>
      <c r="V82" s="124" t="str">
        <f t="shared" si="28"/>
        <v>0</v>
      </c>
      <c r="W82" s="124" t="str">
        <f t="shared" si="29"/>
        <v>1</v>
      </c>
      <c r="X82" s="124" t="str">
        <f t="shared" si="30"/>
        <v>0</v>
      </c>
      <c r="Y82" s="160">
        <f>'Unit Cost'!$CC$453</f>
        <v>21924830.449999999</v>
      </c>
      <c r="Z82" s="160">
        <f>'Unit Cost'!$CC$463</f>
        <v>3078742</v>
      </c>
      <c r="AA82" s="160">
        <f>'Unit Cost'!$CC$467</f>
        <v>1801640</v>
      </c>
      <c r="AB82" s="160">
        <f>'Unit Cost'!$CC$466</f>
        <v>1169774.48</v>
      </c>
      <c r="AC82" s="143">
        <f>VLOOKUP(I82,'ค่ากลางกลุ่ม UnitCost, HGR'!$N$5:$S$21,3,FALSE)</f>
        <v>21624502.815869574</v>
      </c>
      <c r="AD82" s="143">
        <f>VLOOKUP(I82,'ค่ากลางกลุ่ม UnitCost, HGR'!$N$5:$S$21,4,FALSE)</f>
        <v>3737634.9513913034</v>
      </c>
      <c r="AE82" s="143">
        <f>VLOOKUP(I82,'ค่ากลางกลุ่ม UnitCost, HGR'!$N$5:$S$21,5,FALSE)</f>
        <v>1796471.5143913045</v>
      </c>
      <c r="AF82" s="143">
        <f>VLOOKUP(I82,'ค่ากลางกลุ่ม UnitCost, HGR'!$N$5:$S$21,6,FALSE)</f>
        <v>1176771.3062608696</v>
      </c>
      <c r="AG82" s="163">
        <f t="shared" si="31"/>
        <v>300327.63413042575</v>
      </c>
      <c r="AH82" s="163">
        <f t="shared" si="32"/>
        <v>-658892.95139130345</v>
      </c>
      <c r="AI82" s="163">
        <f t="shared" si="33"/>
        <v>5168.4856086955406</v>
      </c>
      <c r="AJ82" s="163">
        <f t="shared" si="34"/>
        <v>-6996.8262608696241</v>
      </c>
      <c r="AK82" s="144">
        <f t="shared" si="35"/>
        <v>0</v>
      </c>
      <c r="AL82" s="144">
        <f t="shared" si="36"/>
        <v>0.5</v>
      </c>
      <c r="AM82" s="144">
        <f t="shared" si="37"/>
        <v>0</v>
      </c>
      <c r="AN82" s="144">
        <f t="shared" si="38"/>
        <v>0.5</v>
      </c>
    </row>
    <row r="83" spans="1:40" s="105" customFormat="1" ht="27" x14ac:dyDescent="0.75">
      <c r="A83" s="135" t="s">
        <v>1555</v>
      </c>
      <c r="B83" s="157" t="s">
        <v>889</v>
      </c>
      <c r="C83" s="157" t="s">
        <v>22</v>
      </c>
      <c r="D83" s="157" t="s">
        <v>901</v>
      </c>
      <c r="E83" s="135" t="s">
        <v>1319</v>
      </c>
      <c r="F83" s="135" t="s">
        <v>1559</v>
      </c>
      <c r="G83" s="135">
        <v>114</v>
      </c>
      <c r="H83" s="158">
        <v>87077</v>
      </c>
      <c r="I83" s="135">
        <v>13</v>
      </c>
      <c r="J83" s="159" t="s">
        <v>2292</v>
      </c>
      <c r="K83" s="160">
        <f>'Unit Cost'!CD$460</f>
        <v>44597698.91381631</v>
      </c>
      <c r="L83" s="160">
        <f>'DataService สะสม เติมเอง'!$O83</f>
        <v>51404</v>
      </c>
      <c r="M83" s="161">
        <f t="shared" si="39"/>
        <v>867.59199505517688</v>
      </c>
      <c r="N83" s="141">
        <f>VLOOKUP(I83,'ค่ากลางกลุ่ม UnitCost, HGR'!B$5:K$21,6,FALSE)</f>
        <v>575.80999999999995</v>
      </c>
      <c r="O83" s="160">
        <f>'Unit Cost'!$CD$461</f>
        <v>36096371.806183681</v>
      </c>
      <c r="P83" s="160">
        <f>'DataService สะสม เติมเอง'!$U83</f>
        <v>2317</v>
      </c>
      <c r="Q83" s="160">
        <f>'DataService สะสม เติมเอง'!AB83</f>
        <v>1926.1999999999998</v>
      </c>
      <c r="R83" s="160">
        <f t="shared" si="25"/>
        <v>15578.926114019716</v>
      </c>
      <c r="S83" s="160">
        <f>O83/'DataService สะสม เติมเอง'!V83</f>
        <v>4774.652355315302</v>
      </c>
      <c r="T83" s="162">
        <f t="shared" si="40"/>
        <v>18739.680098735171</v>
      </c>
      <c r="U83" s="142">
        <f>VLOOKUP(I83,'ค่ากลางกลุ่ม UnitCost, HGR'!B$5:K$21,10,FALSE)</f>
        <v>34550.92</v>
      </c>
      <c r="V83" s="124" t="str">
        <f t="shared" si="28"/>
        <v>0</v>
      </c>
      <c r="W83" s="124" t="str">
        <f t="shared" si="29"/>
        <v>1</v>
      </c>
      <c r="X83" s="124" t="str">
        <f t="shared" si="30"/>
        <v>0</v>
      </c>
      <c r="Y83" s="160">
        <f>'Unit Cost'!$CD$453</f>
        <v>40923311.060000002</v>
      </c>
      <c r="Z83" s="160">
        <f>'Unit Cost'!$CD$463</f>
        <v>9144886.8699999992</v>
      </c>
      <c r="AA83" s="160">
        <f>'Unit Cost'!$CD$467</f>
        <v>4871655.72</v>
      </c>
      <c r="AB83" s="160">
        <f>'Unit Cost'!$CD$466</f>
        <v>4278643</v>
      </c>
      <c r="AC83" s="143">
        <f>VLOOKUP(I83,'ค่ากลางกลุ่ม UnitCost, HGR'!$N$5:$S$21,3,FALSE)</f>
        <v>44184030.451176479</v>
      </c>
      <c r="AD83" s="143">
        <f>VLOOKUP(I83,'ค่ากลางกลุ่ม UnitCost, HGR'!$N$5:$S$21,4,FALSE)</f>
        <v>11234559.831323529</v>
      </c>
      <c r="AE83" s="143">
        <f>VLOOKUP(I83,'ค่ากลางกลุ่ม UnitCost, HGR'!$N$5:$S$21,5,FALSE)</f>
        <v>4946755.3030882338</v>
      </c>
      <c r="AF83" s="143">
        <f>VLOOKUP(I83,'ค่ากลางกลุ่ม UnitCost, HGR'!$N$5:$S$21,6,FALSE)</f>
        <v>4239773.4314705888</v>
      </c>
      <c r="AG83" s="163">
        <f t="shared" si="31"/>
        <v>-3260719.3911764771</v>
      </c>
      <c r="AH83" s="163">
        <f t="shared" si="32"/>
        <v>-2089672.9613235295</v>
      </c>
      <c r="AI83" s="163">
        <f t="shared" si="33"/>
        <v>-75099.583088234067</v>
      </c>
      <c r="AJ83" s="163">
        <f t="shared" si="34"/>
        <v>38869.568529411219</v>
      </c>
      <c r="AK83" s="144">
        <f t="shared" si="35"/>
        <v>0.5</v>
      </c>
      <c r="AL83" s="144">
        <f t="shared" si="36"/>
        <v>0.5</v>
      </c>
      <c r="AM83" s="144">
        <f t="shared" si="37"/>
        <v>0.5</v>
      </c>
      <c r="AN83" s="144">
        <f t="shared" si="38"/>
        <v>0</v>
      </c>
    </row>
    <row r="84" spans="1:40" s="105" customFormat="1" ht="27" x14ac:dyDescent="0.75">
      <c r="A84" s="135" t="s">
        <v>1555</v>
      </c>
      <c r="B84" s="157" t="s">
        <v>889</v>
      </c>
      <c r="C84" s="157" t="s">
        <v>23</v>
      </c>
      <c r="D84" s="157" t="s">
        <v>902</v>
      </c>
      <c r="E84" s="135" t="s">
        <v>1319</v>
      </c>
      <c r="F84" s="135" t="s">
        <v>1557</v>
      </c>
      <c r="G84" s="135">
        <v>88</v>
      </c>
      <c r="H84" s="158">
        <v>46833</v>
      </c>
      <c r="I84" s="135">
        <v>6</v>
      </c>
      <c r="J84" s="159" t="s">
        <v>2289</v>
      </c>
      <c r="K84" s="160">
        <f>'Unit Cost'!CE$460</f>
        <v>21731638.761959691</v>
      </c>
      <c r="L84" s="160">
        <f>'DataService สะสม เติมเอง'!$O84</f>
        <v>31303</v>
      </c>
      <c r="M84" s="161">
        <f t="shared" si="39"/>
        <v>694.23501779253399</v>
      </c>
      <c r="N84" s="141">
        <f>VLOOKUP(I84,'ค่ากลางกลุ่ม UnitCost, HGR'!B$5:K$21,6,FALSE)</f>
        <v>568.79</v>
      </c>
      <c r="O84" s="160">
        <f>'Unit Cost'!$CE$461</f>
        <v>14860459.758040303</v>
      </c>
      <c r="P84" s="160">
        <f>'DataService สะสม เติมเอง'!$U84</f>
        <v>1394</v>
      </c>
      <c r="Q84" s="160">
        <f>'DataService สะสม เติมเอง'!AB84</f>
        <v>785.67</v>
      </c>
      <c r="R84" s="160">
        <f t="shared" si="25"/>
        <v>10660.30111767597</v>
      </c>
      <c r="S84" s="160">
        <f>O84/'DataService สะสม เติมเอง'!V84</f>
        <v>3783.2127693585294</v>
      </c>
      <c r="T84" s="162">
        <f t="shared" si="40"/>
        <v>18914.378502475982</v>
      </c>
      <c r="U84" s="142">
        <f>VLOOKUP(I84,'ค่ากลางกลุ่ม UnitCost, HGR'!B$5:K$21,10,FALSE)</f>
        <v>54970.49</v>
      </c>
      <c r="V84" s="124" t="str">
        <f t="shared" si="28"/>
        <v>0</v>
      </c>
      <c r="W84" s="124" t="str">
        <f t="shared" si="29"/>
        <v>1</v>
      </c>
      <c r="X84" s="124" t="str">
        <f t="shared" si="30"/>
        <v>0</v>
      </c>
      <c r="Y84" s="160">
        <f>'Unit Cost'!$CE$453</f>
        <v>24365043.159999996</v>
      </c>
      <c r="Z84" s="160">
        <f>'Unit Cost'!$CE$463</f>
        <v>3301331.96</v>
      </c>
      <c r="AA84" s="160">
        <f>'Unit Cost'!$CE$467</f>
        <v>1438461.12</v>
      </c>
      <c r="AB84" s="160">
        <f>'Unit Cost'!$CE$466</f>
        <v>1304129.7999999998</v>
      </c>
      <c r="AC84" s="143">
        <f>VLOOKUP(I84,'ค่ากลางกลุ่ม UnitCost, HGR'!$N$5:$S$21,3,FALSE)</f>
        <v>21624502.815869574</v>
      </c>
      <c r="AD84" s="143">
        <f>VLOOKUP(I84,'ค่ากลางกลุ่ม UnitCost, HGR'!$N$5:$S$21,4,FALSE)</f>
        <v>3737634.9513913034</v>
      </c>
      <c r="AE84" s="143">
        <f>VLOOKUP(I84,'ค่ากลางกลุ่ม UnitCost, HGR'!$N$5:$S$21,5,FALSE)</f>
        <v>1796471.5143913045</v>
      </c>
      <c r="AF84" s="143">
        <f>VLOOKUP(I84,'ค่ากลางกลุ่ม UnitCost, HGR'!$N$5:$S$21,6,FALSE)</f>
        <v>1176771.3062608696</v>
      </c>
      <c r="AG84" s="163">
        <f t="shared" si="31"/>
        <v>2740540.3441304229</v>
      </c>
      <c r="AH84" s="163">
        <f t="shared" si="32"/>
        <v>-436302.99139130348</v>
      </c>
      <c r="AI84" s="163">
        <f t="shared" si="33"/>
        <v>-358010.39439130435</v>
      </c>
      <c r="AJ84" s="163">
        <f t="shared" si="34"/>
        <v>127358.49373913021</v>
      </c>
      <c r="AK84" s="144">
        <f t="shared" si="35"/>
        <v>0</v>
      </c>
      <c r="AL84" s="144">
        <f t="shared" si="36"/>
        <v>0.5</v>
      </c>
      <c r="AM84" s="144">
        <f t="shared" si="37"/>
        <v>0.5</v>
      </c>
      <c r="AN84" s="144">
        <f t="shared" si="38"/>
        <v>0</v>
      </c>
    </row>
    <row r="85" spans="1:40" s="105" customFormat="1" ht="27" x14ac:dyDescent="0.75">
      <c r="A85" s="135" t="s">
        <v>1555</v>
      </c>
      <c r="B85" s="157" t="s">
        <v>889</v>
      </c>
      <c r="C85" s="157" t="s">
        <v>24</v>
      </c>
      <c r="D85" s="157" t="s">
        <v>903</v>
      </c>
      <c r="E85" s="135" t="s">
        <v>1319</v>
      </c>
      <c r="F85" s="135" t="s">
        <v>1559</v>
      </c>
      <c r="G85" s="135">
        <v>114</v>
      </c>
      <c r="H85" s="158">
        <v>88644</v>
      </c>
      <c r="I85" s="135">
        <v>13</v>
      </c>
      <c r="J85" s="159" t="s">
        <v>2292</v>
      </c>
      <c r="K85" s="160">
        <f>'Unit Cost'!CF$460</f>
        <v>40734337.495001659</v>
      </c>
      <c r="L85" s="160">
        <f>'DataService สะสม เติมเอง'!$O85</f>
        <v>46931</v>
      </c>
      <c r="M85" s="161">
        <f t="shared" si="39"/>
        <v>867.96227429634268</v>
      </c>
      <c r="N85" s="141">
        <f>VLOOKUP(I85,'ค่ากลางกลุ่ม UnitCost, HGR'!B$5:K$21,6,FALSE)</f>
        <v>575.80999999999995</v>
      </c>
      <c r="O85" s="160">
        <f>'Unit Cost'!$CF$461</f>
        <v>28541745.264998335</v>
      </c>
      <c r="P85" s="160">
        <f>'DataService สะสม เติมเอง'!$U85</f>
        <v>2260</v>
      </c>
      <c r="Q85" s="160">
        <f>'DataService สะสม เติมเอง'!AB85</f>
        <v>1940.07</v>
      </c>
      <c r="R85" s="160">
        <f t="shared" si="25"/>
        <v>12629.090825220503</v>
      </c>
      <c r="S85" s="160">
        <f>O85/'DataService สะสม เติมเอง'!V85</f>
        <v>3386.1365838175743</v>
      </c>
      <c r="T85" s="162">
        <f t="shared" si="40"/>
        <v>14711.708992458178</v>
      </c>
      <c r="U85" s="142">
        <f>VLOOKUP(I85,'ค่ากลางกลุ่ม UnitCost, HGR'!B$5:K$21,10,FALSE)</f>
        <v>34550.92</v>
      </c>
      <c r="V85" s="124" t="str">
        <f t="shared" si="28"/>
        <v>0</v>
      </c>
      <c r="W85" s="124" t="str">
        <f t="shared" si="29"/>
        <v>1</v>
      </c>
      <c r="X85" s="124" t="str">
        <f t="shared" si="30"/>
        <v>0</v>
      </c>
      <c r="Y85" s="160">
        <f>'Unit Cost'!$CF$453</f>
        <v>36472943.36999999</v>
      </c>
      <c r="Z85" s="160">
        <f>'Unit Cost'!$CF$463</f>
        <v>8570287.9299999997</v>
      </c>
      <c r="AA85" s="160">
        <f>'Unit Cost'!$CF$467</f>
        <v>1977655.8</v>
      </c>
      <c r="AB85" s="160">
        <f>'Unit Cost'!$CF$466</f>
        <v>3352787.8</v>
      </c>
      <c r="AC85" s="143">
        <f>VLOOKUP(I85,'ค่ากลางกลุ่ม UnitCost, HGR'!$N$5:$S$21,3,FALSE)</f>
        <v>44184030.451176479</v>
      </c>
      <c r="AD85" s="143">
        <f>VLOOKUP(I85,'ค่ากลางกลุ่ม UnitCost, HGR'!$N$5:$S$21,4,FALSE)</f>
        <v>11234559.831323529</v>
      </c>
      <c r="AE85" s="143">
        <f>VLOOKUP(I85,'ค่ากลางกลุ่ม UnitCost, HGR'!$N$5:$S$21,5,FALSE)</f>
        <v>4946755.3030882338</v>
      </c>
      <c r="AF85" s="143">
        <f>VLOOKUP(I85,'ค่ากลางกลุ่ม UnitCost, HGR'!$N$5:$S$21,6,FALSE)</f>
        <v>4239773.4314705888</v>
      </c>
      <c r="AG85" s="163">
        <f t="shared" si="31"/>
        <v>-7711087.0811764896</v>
      </c>
      <c r="AH85" s="163">
        <f t="shared" si="32"/>
        <v>-2664271.901323529</v>
      </c>
      <c r="AI85" s="163">
        <f t="shared" si="33"/>
        <v>-2969099.503088234</v>
      </c>
      <c r="AJ85" s="163">
        <f t="shared" si="34"/>
        <v>-886985.63147058897</v>
      </c>
      <c r="AK85" s="144">
        <f t="shared" si="35"/>
        <v>0.5</v>
      </c>
      <c r="AL85" s="144">
        <f t="shared" si="36"/>
        <v>0.5</v>
      </c>
      <c r="AM85" s="144">
        <f t="shared" si="37"/>
        <v>0.5</v>
      </c>
      <c r="AN85" s="144">
        <f t="shared" si="38"/>
        <v>0.5</v>
      </c>
    </row>
    <row r="86" spans="1:40" s="105" customFormat="1" ht="27" x14ac:dyDescent="0.75">
      <c r="A86" s="135" t="s">
        <v>1555</v>
      </c>
      <c r="B86" s="157" t="s">
        <v>889</v>
      </c>
      <c r="C86" s="157" t="s">
        <v>25</v>
      </c>
      <c r="D86" s="157" t="s">
        <v>904</v>
      </c>
      <c r="E86" s="135" t="s">
        <v>1319</v>
      </c>
      <c r="F86" s="135" t="s">
        <v>1557</v>
      </c>
      <c r="G86" s="135">
        <v>30</v>
      </c>
      <c r="H86" s="158">
        <v>22384</v>
      </c>
      <c r="I86" s="135">
        <v>5</v>
      </c>
      <c r="J86" s="159" t="s">
        <v>2290</v>
      </c>
      <c r="K86" s="160">
        <f>'Unit Cost'!CG$460</f>
        <v>15035539.795654453</v>
      </c>
      <c r="L86" s="160">
        <f>'DataService สะสม เติมเอง'!$O86</f>
        <v>22919</v>
      </c>
      <c r="M86" s="161">
        <f t="shared" si="39"/>
        <v>656.02948626268392</v>
      </c>
      <c r="N86" s="141">
        <f>VLOOKUP(I86,'ค่ากลางกลุ่ม UnitCost, HGR'!B$5:K$21,6,FALSE)</f>
        <v>635.73</v>
      </c>
      <c r="O86" s="160">
        <f>'Unit Cost'!$CG$461</f>
        <v>4827719.4843455451</v>
      </c>
      <c r="P86" s="160">
        <f>'DataService สะสม เติมเอง'!$U86</f>
        <v>698</v>
      </c>
      <c r="Q86" s="160">
        <f>'DataService สะสม เติมเอง'!AB86</f>
        <v>337.1</v>
      </c>
      <c r="R86" s="160">
        <f t="shared" si="25"/>
        <v>6916.5035592343056</v>
      </c>
      <c r="S86" s="160">
        <f>O86/'DataService สะสม เติมเอง'!V86</f>
        <v>3516.1831641263984</v>
      </c>
      <c r="T86" s="162">
        <f t="shared" si="40"/>
        <v>14321.327452819771</v>
      </c>
      <c r="U86" s="142">
        <f>VLOOKUP(I86,'ค่ากลางกลุ่ม UnitCost, HGR'!B$5:K$21,10,FALSE)</f>
        <v>57429.36</v>
      </c>
      <c r="V86" s="124" t="str">
        <f t="shared" si="28"/>
        <v>0</v>
      </c>
      <c r="W86" s="124" t="str">
        <f t="shared" si="29"/>
        <v>1</v>
      </c>
      <c r="X86" s="124" t="str">
        <f t="shared" si="30"/>
        <v>0</v>
      </c>
      <c r="Y86" s="160">
        <f>'Unit Cost'!$CG$453</f>
        <v>12856805.299999999</v>
      </c>
      <c r="Z86" s="160">
        <f>'Unit Cost'!$CG$463</f>
        <v>1465694.78</v>
      </c>
      <c r="AA86" s="160">
        <f>'Unit Cost'!$CG$467</f>
        <v>421244</v>
      </c>
      <c r="AB86" s="160">
        <f>'Unit Cost'!$CG$466</f>
        <v>826434.83</v>
      </c>
      <c r="AC86" s="143">
        <f>VLOOKUP(I86,'ค่ากลางกลุ่ม UnitCost, HGR'!$N$5:$S$21,3,FALSE)</f>
        <v>15527881.870881232</v>
      </c>
      <c r="AD86" s="143">
        <f>VLOOKUP(I86,'ค่ากลางกลุ่ม UnitCost, HGR'!$N$5:$S$21,4,FALSE)</f>
        <v>2163265.8764367811</v>
      </c>
      <c r="AE86" s="143">
        <f>VLOOKUP(I86,'ค่ากลางกลุ่ม UnitCost, HGR'!$N$5:$S$21,5,FALSE)</f>
        <v>1080314.0166666661</v>
      </c>
      <c r="AF86" s="143">
        <f>VLOOKUP(I86,'ค่ากลางกลุ่ม UnitCost, HGR'!$N$5:$S$21,6,FALSE)</f>
        <v>681984.86628352467</v>
      </c>
      <c r="AG86" s="163">
        <f t="shared" si="31"/>
        <v>-2671076.5708812326</v>
      </c>
      <c r="AH86" s="163">
        <f t="shared" si="32"/>
        <v>-697571.09643678111</v>
      </c>
      <c r="AI86" s="163">
        <f t="shared" si="33"/>
        <v>-659070.01666666614</v>
      </c>
      <c r="AJ86" s="163">
        <f t="shared" si="34"/>
        <v>144449.96371647529</v>
      </c>
      <c r="AK86" s="144">
        <f t="shared" si="35"/>
        <v>0.5</v>
      </c>
      <c r="AL86" s="144">
        <f t="shared" si="36"/>
        <v>0.5</v>
      </c>
      <c r="AM86" s="144">
        <f t="shared" si="37"/>
        <v>0.5</v>
      </c>
      <c r="AN86" s="144">
        <f t="shared" si="38"/>
        <v>0</v>
      </c>
    </row>
    <row r="87" spans="1:40" s="105" customFormat="1" ht="27" x14ac:dyDescent="0.75">
      <c r="A87" s="135" t="s">
        <v>1555</v>
      </c>
      <c r="B87" s="157" t="s">
        <v>889</v>
      </c>
      <c r="C87" s="157" t="s">
        <v>26</v>
      </c>
      <c r="D87" s="157" t="s">
        <v>905</v>
      </c>
      <c r="E87" s="135" t="s">
        <v>1319</v>
      </c>
      <c r="F87" s="135" t="s">
        <v>1557</v>
      </c>
      <c r="G87" s="135">
        <v>30</v>
      </c>
      <c r="H87" s="158">
        <v>21097</v>
      </c>
      <c r="I87" s="135">
        <v>5</v>
      </c>
      <c r="J87" s="159" t="s">
        <v>2290</v>
      </c>
      <c r="K87" s="160">
        <f>'Unit Cost'!CH$460</f>
        <v>13930146.097014071</v>
      </c>
      <c r="L87" s="160">
        <f>'DataService สะสม เติมเอง'!$O87</f>
        <v>17917</v>
      </c>
      <c r="M87" s="161">
        <f t="shared" si="39"/>
        <v>777.48206156243077</v>
      </c>
      <c r="N87" s="141">
        <f>VLOOKUP(I87,'ค่ากลางกลุ่ม UnitCost, HGR'!B$5:K$21,6,FALSE)</f>
        <v>635.73</v>
      </c>
      <c r="O87" s="160">
        <f>'Unit Cost'!$CH$461</f>
        <v>5917593.182985926</v>
      </c>
      <c r="P87" s="160">
        <f>'DataService สะสม เติมเอง'!$U87</f>
        <v>407</v>
      </c>
      <c r="Q87" s="160">
        <f>'DataService สะสม เติมเอง'!AB87</f>
        <v>279.36</v>
      </c>
      <c r="R87" s="160">
        <f t="shared" si="25"/>
        <v>14539.54099013741</v>
      </c>
      <c r="S87" s="160">
        <f>O87/'DataService สะสม เติมเอง'!V87</f>
        <v>4874.4589645683081</v>
      </c>
      <c r="T87" s="162">
        <f t="shared" si="40"/>
        <v>21182.678919623158</v>
      </c>
      <c r="U87" s="142">
        <f>VLOOKUP(I87,'ค่ากลางกลุ่ม UnitCost, HGR'!B$5:K$21,10,FALSE)</f>
        <v>57429.36</v>
      </c>
      <c r="V87" s="124" t="str">
        <f t="shared" si="28"/>
        <v>0</v>
      </c>
      <c r="W87" s="124" t="str">
        <f t="shared" si="29"/>
        <v>1</v>
      </c>
      <c r="X87" s="124" t="str">
        <f t="shared" si="30"/>
        <v>0</v>
      </c>
      <c r="Y87" s="160">
        <f>'Unit Cost'!$CH$453</f>
        <v>13479214.169999998</v>
      </c>
      <c r="Z87" s="160">
        <f>'Unit Cost'!$CH$463</f>
        <v>1301601.7</v>
      </c>
      <c r="AA87" s="160">
        <f>'Unit Cost'!$CH$467</f>
        <v>933132.11</v>
      </c>
      <c r="AB87" s="160">
        <f>'Unit Cost'!$CH$466</f>
        <v>614202.30000000005</v>
      </c>
      <c r="AC87" s="143">
        <f>VLOOKUP(I87,'ค่ากลางกลุ่ม UnitCost, HGR'!$N$5:$S$21,3,FALSE)</f>
        <v>15527881.870881232</v>
      </c>
      <c r="AD87" s="143">
        <f>VLOOKUP(I87,'ค่ากลางกลุ่ม UnitCost, HGR'!$N$5:$S$21,4,FALSE)</f>
        <v>2163265.8764367811</v>
      </c>
      <c r="AE87" s="143">
        <f>VLOOKUP(I87,'ค่ากลางกลุ่ม UnitCost, HGR'!$N$5:$S$21,5,FALSE)</f>
        <v>1080314.0166666661</v>
      </c>
      <c r="AF87" s="143">
        <f>VLOOKUP(I87,'ค่ากลางกลุ่ม UnitCost, HGR'!$N$5:$S$21,6,FALSE)</f>
        <v>681984.86628352467</v>
      </c>
      <c r="AG87" s="163">
        <f t="shared" si="31"/>
        <v>-2048667.7008812334</v>
      </c>
      <c r="AH87" s="163">
        <f t="shared" si="32"/>
        <v>-861664.17643678118</v>
      </c>
      <c r="AI87" s="163">
        <f t="shared" si="33"/>
        <v>-147181.90666666615</v>
      </c>
      <c r="AJ87" s="163">
        <f t="shared" si="34"/>
        <v>-67782.566283524618</v>
      </c>
      <c r="AK87" s="144">
        <f t="shared" si="35"/>
        <v>0.5</v>
      </c>
      <c r="AL87" s="144">
        <f t="shared" si="36"/>
        <v>0.5</v>
      </c>
      <c r="AM87" s="144">
        <f t="shared" si="37"/>
        <v>0.5</v>
      </c>
      <c r="AN87" s="144">
        <f t="shared" si="38"/>
        <v>0.5</v>
      </c>
    </row>
    <row r="88" spans="1:40" s="105" customFormat="1" ht="27" x14ac:dyDescent="0.75">
      <c r="A88" s="135" t="s">
        <v>1555</v>
      </c>
      <c r="B88" s="157" t="s">
        <v>889</v>
      </c>
      <c r="C88" s="157" t="s">
        <v>27</v>
      </c>
      <c r="D88" s="157" t="s">
        <v>906</v>
      </c>
      <c r="E88" s="135" t="s">
        <v>1319</v>
      </c>
      <c r="F88" s="135" t="s">
        <v>1557</v>
      </c>
      <c r="G88" s="135">
        <v>36</v>
      </c>
      <c r="H88" s="158">
        <v>23846</v>
      </c>
      <c r="I88" s="135">
        <v>5</v>
      </c>
      <c r="J88" s="159" t="s">
        <v>2290</v>
      </c>
      <c r="K88" s="160">
        <f>'Unit Cost'!CI$460</f>
        <v>14058075.293763377</v>
      </c>
      <c r="L88" s="160">
        <f>'DataService สะสม เติมเอง'!$O88</f>
        <v>14601</v>
      </c>
      <c r="M88" s="161">
        <f t="shared" si="39"/>
        <v>962.81592313974227</v>
      </c>
      <c r="N88" s="141">
        <f>VLOOKUP(I88,'ค่ากลางกลุ่ม UnitCost, HGR'!B$5:K$21,6,FALSE)</f>
        <v>635.73</v>
      </c>
      <c r="O88" s="160">
        <f>'Unit Cost'!$CI$461</f>
        <v>4576798.5762366196</v>
      </c>
      <c r="P88" s="160">
        <f>'DataService สะสม เติมเอง'!$U88</f>
        <v>511</v>
      </c>
      <c r="Q88" s="160">
        <f>'DataService สะสม เติมเอง'!AB88</f>
        <v>288.74</v>
      </c>
      <c r="R88" s="160">
        <f t="shared" si="25"/>
        <v>8956.5529867644218</v>
      </c>
      <c r="S88" s="160">
        <f>O88/'DataService สะสม เติมเอง'!V88</f>
        <v>3770.0153016776108</v>
      </c>
      <c r="T88" s="162">
        <f t="shared" si="40"/>
        <v>15850.933629689755</v>
      </c>
      <c r="U88" s="142">
        <f>VLOOKUP(I88,'ค่ากลางกลุ่ม UnitCost, HGR'!B$5:K$21,10,FALSE)</f>
        <v>57429.36</v>
      </c>
      <c r="V88" s="124" t="str">
        <f t="shared" si="28"/>
        <v>0</v>
      </c>
      <c r="W88" s="124" t="str">
        <f t="shared" si="29"/>
        <v>1</v>
      </c>
      <c r="X88" s="124" t="str">
        <f t="shared" si="30"/>
        <v>0</v>
      </c>
      <c r="Y88" s="160">
        <f>'Unit Cost'!$CI$453</f>
        <v>11769220.1</v>
      </c>
      <c r="Z88" s="160">
        <f>'Unit Cost'!$CI$463</f>
        <v>1645970.18</v>
      </c>
      <c r="AA88" s="160">
        <f>'Unit Cost'!$CI$467</f>
        <v>1202011.25</v>
      </c>
      <c r="AB88" s="160">
        <f>'Unit Cost'!$CI$466</f>
        <v>401351.6</v>
      </c>
      <c r="AC88" s="143">
        <f>VLOOKUP(I88,'ค่ากลางกลุ่ม UnitCost, HGR'!$N$5:$S$21,3,FALSE)</f>
        <v>15527881.870881232</v>
      </c>
      <c r="AD88" s="143">
        <f>VLOOKUP(I88,'ค่ากลางกลุ่ม UnitCost, HGR'!$N$5:$S$21,4,FALSE)</f>
        <v>2163265.8764367811</v>
      </c>
      <c r="AE88" s="143">
        <f>VLOOKUP(I88,'ค่ากลางกลุ่ม UnitCost, HGR'!$N$5:$S$21,5,FALSE)</f>
        <v>1080314.0166666661</v>
      </c>
      <c r="AF88" s="143">
        <f>VLOOKUP(I88,'ค่ากลางกลุ่ม UnitCost, HGR'!$N$5:$S$21,6,FALSE)</f>
        <v>681984.86628352467</v>
      </c>
      <c r="AG88" s="163">
        <f t="shared" si="31"/>
        <v>-3758661.7708812319</v>
      </c>
      <c r="AH88" s="163">
        <f t="shared" si="32"/>
        <v>-517295.6964367812</v>
      </c>
      <c r="AI88" s="163">
        <f t="shared" si="33"/>
        <v>121697.23333333386</v>
      </c>
      <c r="AJ88" s="163">
        <f t="shared" si="34"/>
        <v>-280633.26628352469</v>
      </c>
      <c r="AK88" s="144">
        <f t="shared" si="35"/>
        <v>0.5</v>
      </c>
      <c r="AL88" s="144">
        <f t="shared" si="36"/>
        <v>0.5</v>
      </c>
      <c r="AM88" s="144">
        <f t="shared" si="37"/>
        <v>0</v>
      </c>
      <c r="AN88" s="144">
        <f t="shared" si="38"/>
        <v>0.5</v>
      </c>
    </row>
    <row r="89" spans="1:40" s="105" customFormat="1" ht="27" x14ac:dyDescent="0.75">
      <c r="A89" s="135" t="s">
        <v>1555</v>
      </c>
      <c r="B89" s="157" t="s">
        <v>889</v>
      </c>
      <c r="C89" s="157" t="s">
        <v>28</v>
      </c>
      <c r="D89" s="157" t="s">
        <v>907</v>
      </c>
      <c r="E89" s="135" t="s">
        <v>1319</v>
      </c>
      <c r="F89" s="135" t="s">
        <v>1557</v>
      </c>
      <c r="G89" s="135">
        <v>30</v>
      </c>
      <c r="H89" s="158">
        <v>19462</v>
      </c>
      <c r="I89" s="135">
        <v>5</v>
      </c>
      <c r="J89" s="159" t="s">
        <v>2290</v>
      </c>
      <c r="K89" s="160">
        <f>'Unit Cost'!CJ$460</f>
        <v>14038005.627304001</v>
      </c>
      <c r="L89" s="160">
        <f>'DataService สะสม เติมเอง'!$O89</f>
        <v>14788</v>
      </c>
      <c r="M89" s="161">
        <f t="shared" si="39"/>
        <v>949.28358312848263</v>
      </c>
      <c r="N89" s="141">
        <f>VLOOKUP(I89,'ค่ากลางกลุ่ม UnitCost, HGR'!B$5:K$21,6,FALSE)</f>
        <v>635.73</v>
      </c>
      <c r="O89" s="160">
        <f>'Unit Cost'!$CJ$461</f>
        <v>5613821.202696003</v>
      </c>
      <c r="P89" s="160">
        <f>'DataService สะสม เติมเอง'!$U89</f>
        <v>564</v>
      </c>
      <c r="Q89" s="160">
        <f>'DataService สะสม เติมเอง'!AB89</f>
        <v>324.96000000000004</v>
      </c>
      <c r="R89" s="160">
        <f t="shared" si="25"/>
        <v>9953.5836927234104</v>
      </c>
      <c r="S89" s="160">
        <f>O89/'DataService สะสม เติมเอง'!V89</f>
        <v>3448.2931220491419</v>
      </c>
      <c r="T89" s="162">
        <f t="shared" si="40"/>
        <v>17275.422214106358</v>
      </c>
      <c r="U89" s="142">
        <f>VLOOKUP(I89,'ค่ากลางกลุ่ม UnitCost, HGR'!B$5:K$21,10,FALSE)</f>
        <v>57429.36</v>
      </c>
      <c r="V89" s="124" t="str">
        <f t="shared" si="28"/>
        <v>0</v>
      </c>
      <c r="W89" s="124" t="str">
        <f t="shared" si="29"/>
        <v>1</v>
      </c>
      <c r="X89" s="124" t="str">
        <f t="shared" si="30"/>
        <v>0</v>
      </c>
      <c r="Y89" s="160">
        <f>'Unit Cost'!$CJ$453</f>
        <v>13229882.07</v>
      </c>
      <c r="Z89" s="160">
        <f>'Unit Cost'!$CJ$463</f>
        <v>1548070.87</v>
      </c>
      <c r="AA89" s="160">
        <f>'Unit Cost'!$CJ$467</f>
        <v>1018416.2</v>
      </c>
      <c r="AB89" s="160">
        <f>'Unit Cost'!$CJ$466</f>
        <v>697615.39</v>
      </c>
      <c r="AC89" s="143">
        <f>VLOOKUP(I89,'ค่ากลางกลุ่ม UnitCost, HGR'!$N$5:$S$21,3,FALSE)</f>
        <v>15527881.870881232</v>
      </c>
      <c r="AD89" s="143">
        <f>VLOOKUP(I89,'ค่ากลางกลุ่ม UnitCost, HGR'!$N$5:$S$21,4,FALSE)</f>
        <v>2163265.8764367811</v>
      </c>
      <c r="AE89" s="143">
        <f>VLOOKUP(I89,'ค่ากลางกลุ่ม UnitCost, HGR'!$N$5:$S$21,5,FALSE)</f>
        <v>1080314.0166666661</v>
      </c>
      <c r="AF89" s="143">
        <f>VLOOKUP(I89,'ค่ากลางกลุ่ม UnitCost, HGR'!$N$5:$S$21,6,FALSE)</f>
        <v>681984.86628352467</v>
      </c>
      <c r="AG89" s="163">
        <f t="shared" si="31"/>
        <v>-2297999.8008812312</v>
      </c>
      <c r="AH89" s="163">
        <f t="shared" si="32"/>
        <v>-615195.00643678103</v>
      </c>
      <c r="AI89" s="163">
        <f t="shared" si="33"/>
        <v>-61897.816666666185</v>
      </c>
      <c r="AJ89" s="163">
        <f t="shared" si="34"/>
        <v>15630.523716475349</v>
      </c>
      <c r="AK89" s="144">
        <f t="shared" si="35"/>
        <v>0.5</v>
      </c>
      <c r="AL89" s="144">
        <f t="shared" si="36"/>
        <v>0.5</v>
      </c>
      <c r="AM89" s="144">
        <f t="shared" si="37"/>
        <v>0.5</v>
      </c>
      <c r="AN89" s="144">
        <f t="shared" si="38"/>
        <v>0</v>
      </c>
    </row>
    <row r="90" spans="1:40" s="105" customFormat="1" ht="27" x14ac:dyDescent="0.75">
      <c r="A90" s="135" t="s">
        <v>1555</v>
      </c>
      <c r="B90" s="157" t="s">
        <v>889</v>
      </c>
      <c r="C90" s="157" t="s">
        <v>74</v>
      </c>
      <c r="D90" s="157" t="s">
        <v>908</v>
      </c>
      <c r="E90" s="135" t="s">
        <v>1319</v>
      </c>
      <c r="F90" s="135" t="s">
        <v>1559</v>
      </c>
      <c r="G90" s="135">
        <v>139</v>
      </c>
      <c r="H90" s="158">
        <v>98564</v>
      </c>
      <c r="I90" s="135">
        <v>13</v>
      </c>
      <c r="J90" s="159" t="s">
        <v>2292</v>
      </c>
      <c r="K90" s="160">
        <f>'Unit Cost'!CK$460</f>
        <v>50854527.768288001</v>
      </c>
      <c r="L90" s="160">
        <f>'DataService สะสม เติมเอง'!$O90</f>
        <v>70828</v>
      </c>
      <c r="M90" s="161">
        <f t="shared" si="39"/>
        <v>718.00033557756819</v>
      </c>
      <c r="N90" s="141">
        <f>VLOOKUP(I90,'ค่ากลางกลุ่ม UnitCost, HGR'!B$5:K$21,6,FALSE)</f>
        <v>575.80999999999995</v>
      </c>
      <c r="O90" s="160">
        <f>'Unit Cost'!$CK$461</f>
        <v>42354601.951711982</v>
      </c>
      <c r="P90" s="160">
        <f>'DataService สะสม เติมเอง'!$U90</f>
        <v>2784</v>
      </c>
      <c r="Q90" s="160">
        <f>'DataService สะสม เติมเอง'!AB90</f>
        <v>2436.27</v>
      </c>
      <c r="R90" s="160">
        <f t="shared" si="25"/>
        <v>15213.578287252867</v>
      </c>
      <c r="S90" s="160">
        <f>O90/'DataService สะสม เติมเอง'!V90</f>
        <v>4400.9353648911037</v>
      </c>
      <c r="T90" s="162">
        <f t="shared" si="40"/>
        <v>17385.019702952457</v>
      </c>
      <c r="U90" s="142">
        <f>VLOOKUP(I90,'ค่ากลางกลุ่ม UnitCost, HGR'!B$5:K$21,10,FALSE)</f>
        <v>34550.92</v>
      </c>
      <c r="V90" s="124" t="str">
        <f t="shared" si="28"/>
        <v>0</v>
      </c>
      <c r="W90" s="124" t="str">
        <f t="shared" si="29"/>
        <v>1</v>
      </c>
      <c r="X90" s="124" t="str">
        <f t="shared" si="30"/>
        <v>0</v>
      </c>
      <c r="Y90" s="160">
        <f>'Unit Cost'!$CK$453</f>
        <v>46829019.739999995</v>
      </c>
      <c r="Z90" s="160">
        <f>'Unit Cost'!$CK$463</f>
        <v>8996047.1199999992</v>
      </c>
      <c r="AA90" s="160">
        <f>'Unit Cost'!$CK$467</f>
        <v>6465006.3200000003</v>
      </c>
      <c r="AB90" s="160">
        <f>'Unit Cost'!$CK$466</f>
        <v>5795561.4100000001</v>
      </c>
      <c r="AC90" s="143">
        <f>VLOOKUP(I90,'ค่ากลางกลุ่ม UnitCost, HGR'!$N$5:$S$21,3,FALSE)</f>
        <v>44184030.451176479</v>
      </c>
      <c r="AD90" s="143">
        <f>VLOOKUP(I90,'ค่ากลางกลุ่ม UnitCost, HGR'!$N$5:$S$21,4,FALSE)</f>
        <v>11234559.831323529</v>
      </c>
      <c r="AE90" s="143">
        <f>VLOOKUP(I90,'ค่ากลางกลุ่ม UnitCost, HGR'!$N$5:$S$21,5,FALSE)</f>
        <v>4946755.3030882338</v>
      </c>
      <c r="AF90" s="143">
        <f>VLOOKUP(I90,'ค่ากลางกลุ่ม UnitCost, HGR'!$N$5:$S$21,6,FALSE)</f>
        <v>4239773.4314705888</v>
      </c>
      <c r="AG90" s="163">
        <f t="shared" si="31"/>
        <v>2644989.2888235152</v>
      </c>
      <c r="AH90" s="163">
        <f t="shared" si="32"/>
        <v>-2238512.7113235295</v>
      </c>
      <c r="AI90" s="163">
        <f t="shared" si="33"/>
        <v>1518251.0169117665</v>
      </c>
      <c r="AJ90" s="163">
        <f t="shared" si="34"/>
        <v>1555787.9785294114</v>
      </c>
      <c r="AK90" s="144">
        <f t="shared" si="35"/>
        <v>0</v>
      </c>
      <c r="AL90" s="144">
        <f t="shared" si="36"/>
        <v>0.5</v>
      </c>
      <c r="AM90" s="144">
        <f t="shared" si="37"/>
        <v>0</v>
      </c>
      <c r="AN90" s="144">
        <f t="shared" si="38"/>
        <v>0</v>
      </c>
    </row>
    <row r="91" spans="1:40" s="105" customFormat="1" ht="27" x14ac:dyDescent="0.75">
      <c r="A91" s="135" t="s">
        <v>1555</v>
      </c>
      <c r="B91" s="157" t="s">
        <v>889</v>
      </c>
      <c r="C91" s="157" t="s">
        <v>83</v>
      </c>
      <c r="D91" s="157" t="s">
        <v>909</v>
      </c>
      <c r="E91" s="135" t="s">
        <v>1319</v>
      </c>
      <c r="F91" s="135" t="s">
        <v>1561</v>
      </c>
      <c r="G91" s="135">
        <v>30</v>
      </c>
      <c r="H91" s="158">
        <v>18224</v>
      </c>
      <c r="I91" s="135">
        <v>3</v>
      </c>
      <c r="J91" s="159" t="s">
        <v>2299</v>
      </c>
      <c r="K91" s="160">
        <f>'Unit Cost'!CL$460</f>
        <v>10740326.331845919</v>
      </c>
      <c r="L91" s="160">
        <f>'DataService สะสม เติมเอง'!$O91</f>
        <v>13940</v>
      </c>
      <c r="M91" s="161">
        <f t="shared" si="39"/>
        <v>770.46817301620649</v>
      </c>
      <c r="N91" s="141">
        <f>VLOOKUP(I91,'ค่ากลางกลุ่ม UnitCost, HGR'!B$5:K$21,6,FALSE)</f>
        <v>624.17999999999995</v>
      </c>
      <c r="O91" s="160">
        <f>'Unit Cost'!$CL$461</f>
        <v>4752661.3081540819</v>
      </c>
      <c r="P91" s="160">
        <f>'DataService สะสม เติมเอง'!$U91</f>
        <v>507</v>
      </c>
      <c r="Q91" s="160">
        <f>'DataService สะสม เติมเอง'!AB91</f>
        <v>221.23</v>
      </c>
      <c r="R91" s="160">
        <f t="shared" si="25"/>
        <v>9374.0854204222524</v>
      </c>
      <c r="S91" s="160">
        <f>O91/'DataService สะสม เติมเอง'!V91</f>
        <v>2854.4512361285779</v>
      </c>
      <c r="T91" s="162">
        <f t="shared" si="40"/>
        <v>21482.897021896137</v>
      </c>
      <c r="U91" s="142">
        <f>VLOOKUP(I91,'ค่ากลางกลุ่ม UnitCost, HGR'!B$5:K$21,10,FALSE)</f>
        <v>66452.56</v>
      </c>
      <c r="V91" s="124" t="str">
        <f t="shared" si="28"/>
        <v>0</v>
      </c>
      <c r="W91" s="124" t="str">
        <f t="shared" si="29"/>
        <v>1</v>
      </c>
      <c r="X91" s="124" t="str">
        <f t="shared" si="30"/>
        <v>0</v>
      </c>
      <c r="Y91" s="160">
        <f>'Unit Cost'!$CL$453</f>
        <v>8250595.040000001</v>
      </c>
      <c r="Z91" s="160">
        <f>'Unit Cost'!$CL$463</f>
        <v>1122906.51</v>
      </c>
      <c r="AA91" s="160">
        <f>'Unit Cost'!$CL$467</f>
        <v>707021.7</v>
      </c>
      <c r="AB91" s="160">
        <f>'Unit Cost'!$CL$466</f>
        <v>466391.63</v>
      </c>
      <c r="AC91" s="143">
        <f>VLOOKUP(I91,'ค่ากลางกลุ่ม UnitCost, HGR'!$N$5:$S$21,3,FALSE)</f>
        <v>8001886.9594117645</v>
      </c>
      <c r="AD91" s="143">
        <f>VLOOKUP(I91,'ค่ากลางกลุ่ม UnitCost, HGR'!$N$5:$S$21,4,FALSE)</f>
        <v>1923850.2350000003</v>
      </c>
      <c r="AE91" s="143">
        <f>VLOOKUP(I91,'ค่ากลางกลุ่ม UnitCost, HGR'!$N$5:$S$21,5,FALSE)</f>
        <v>662452.03852941189</v>
      </c>
      <c r="AF91" s="143">
        <f>VLOOKUP(I91,'ค่ากลางกลุ่ม UnitCost, HGR'!$N$5:$S$21,6,FALSE)</f>
        <v>530455.90264705871</v>
      </c>
      <c r="AG91" s="163">
        <f t="shared" si="31"/>
        <v>248708.08058823645</v>
      </c>
      <c r="AH91" s="163">
        <f t="shared" si="32"/>
        <v>-800943.72500000033</v>
      </c>
      <c r="AI91" s="163">
        <f t="shared" si="33"/>
        <v>44569.661470588064</v>
      </c>
      <c r="AJ91" s="163">
        <f t="shared" si="34"/>
        <v>-64064.272647058708</v>
      </c>
      <c r="AK91" s="144">
        <f t="shared" si="35"/>
        <v>0</v>
      </c>
      <c r="AL91" s="144">
        <f t="shared" si="36"/>
        <v>0.5</v>
      </c>
      <c r="AM91" s="144">
        <f t="shared" si="37"/>
        <v>0</v>
      </c>
      <c r="AN91" s="144">
        <f t="shared" si="38"/>
        <v>0.5</v>
      </c>
    </row>
    <row r="92" spans="1:40" s="105" customFormat="1" ht="27" x14ac:dyDescent="0.75">
      <c r="A92" s="135" t="s">
        <v>1555</v>
      </c>
      <c r="B92" s="157" t="s">
        <v>889</v>
      </c>
      <c r="C92" s="157" t="s">
        <v>84</v>
      </c>
      <c r="D92" s="157" t="s">
        <v>910</v>
      </c>
      <c r="E92" s="135" t="s">
        <v>1319</v>
      </c>
      <c r="F92" s="135" t="s">
        <v>1561</v>
      </c>
      <c r="G92" s="135">
        <v>30</v>
      </c>
      <c r="H92" s="158">
        <v>19204</v>
      </c>
      <c r="I92" s="135">
        <v>3</v>
      </c>
      <c r="J92" s="159" t="s">
        <v>2299</v>
      </c>
      <c r="K92" s="160">
        <f>'Unit Cost'!CM$460</f>
        <v>9826561.1736743767</v>
      </c>
      <c r="L92" s="160">
        <f>'DataService สะสม เติมเอง'!$O92</f>
        <v>11550</v>
      </c>
      <c r="M92" s="161">
        <f t="shared" si="39"/>
        <v>850.78451720124474</v>
      </c>
      <c r="N92" s="141">
        <f>VLOOKUP(I92,'ค่ากลางกลุ่ม UnitCost, HGR'!B$5:K$21,6,FALSE)</f>
        <v>624.17999999999995</v>
      </c>
      <c r="O92" s="160">
        <f>'Unit Cost'!$CM$461</f>
        <v>4001111.2463256251</v>
      </c>
      <c r="P92" s="160">
        <f>'DataService สะสม เติมเอง'!$U92</f>
        <v>278</v>
      </c>
      <c r="Q92" s="160">
        <f>'DataService สะสม เติมเอง'!AB92</f>
        <v>179.51</v>
      </c>
      <c r="R92" s="160">
        <f t="shared" si="25"/>
        <v>14392.486497574191</v>
      </c>
      <c r="S92" s="160">
        <f>O92/'DataService สะสม เติมเอง'!V92</f>
        <v>5064.6977801590192</v>
      </c>
      <c r="T92" s="162">
        <f t="shared" si="40"/>
        <v>22289.071618994069</v>
      </c>
      <c r="U92" s="142">
        <f>VLOOKUP(I92,'ค่ากลางกลุ่ม UnitCost, HGR'!B$5:K$21,10,FALSE)</f>
        <v>66452.56</v>
      </c>
      <c r="V92" s="124" t="str">
        <f t="shared" si="28"/>
        <v>0</v>
      </c>
      <c r="W92" s="124" t="str">
        <f t="shared" si="29"/>
        <v>1</v>
      </c>
      <c r="X92" s="124" t="str">
        <f t="shared" si="30"/>
        <v>0</v>
      </c>
      <c r="Y92" s="160">
        <f>'Unit Cost'!$CM$453</f>
        <v>8288258.4799999995</v>
      </c>
      <c r="Z92" s="160">
        <f>'Unit Cost'!$CM$463</f>
        <v>958668.03</v>
      </c>
      <c r="AA92" s="160">
        <f>'Unit Cost'!$CM$467</f>
        <v>793308.2</v>
      </c>
      <c r="AB92" s="160">
        <f>'Unit Cost'!$CM$466</f>
        <v>494822.45</v>
      </c>
      <c r="AC92" s="143">
        <f>VLOOKUP(I92,'ค่ากลางกลุ่ม UnitCost, HGR'!$N$5:$S$21,3,FALSE)</f>
        <v>8001886.9594117645</v>
      </c>
      <c r="AD92" s="143">
        <f>VLOOKUP(I92,'ค่ากลางกลุ่ม UnitCost, HGR'!$N$5:$S$21,4,FALSE)</f>
        <v>1923850.2350000003</v>
      </c>
      <c r="AE92" s="143">
        <f>VLOOKUP(I92,'ค่ากลางกลุ่ม UnitCost, HGR'!$N$5:$S$21,5,FALSE)</f>
        <v>662452.03852941189</v>
      </c>
      <c r="AF92" s="143">
        <f>VLOOKUP(I92,'ค่ากลางกลุ่ม UnitCost, HGR'!$N$5:$S$21,6,FALSE)</f>
        <v>530455.90264705871</v>
      </c>
      <c r="AG92" s="163">
        <f t="shared" si="31"/>
        <v>286371.520588235</v>
      </c>
      <c r="AH92" s="163">
        <f t="shared" si="32"/>
        <v>-965182.20500000031</v>
      </c>
      <c r="AI92" s="163">
        <f t="shared" si="33"/>
        <v>130856.16147058806</v>
      </c>
      <c r="AJ92" s="163">
        <f t="shared" si="34"/>
        <v>-35633.452647058701</v>
      </c>
      <c r="AK92" s="144">
        <f t="shared" si="35"/>
        <v>0</v>
      </c>
      <c r="AL92" s="144">
        <f t="shared" si="36"/>
        <v>0.5</v>
      </c>
      <c r="AM92" s="144">
        <f t="shared" si="37"/>
        <v>0</v>
      </c>
      <c r="AN92" s="144">
        <f t="shared" si="38"/>
        <v>0.5</v>
      </c>
    </row>
    <row r="93" spans="1:40" s="105" customFormat="1" x14ac:dyDescent="0.6">
      <c r="A93" s="240" t="s">
        <v>1205</v>
      </c>
      <c r="B93" s="241"/>
      <c r="C93" s="242"/>
      <c r="D93" s="136"/>
      <c r="E93" s="146"/>
      <c r="F93" s="146"/>
      <c r="G93" s="14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7">
        <f>COUNTIF(X5:X92,"1")</f>
        <v>5</v>
      </c>
      <c r="Y93" s="138"/>
    </row>
  </sheetData>
  <autoFilter ref="A4:AN93" xr:uid="{00000000-0001-0000-1900-000000000000}"/>
  <mergeCells count="20">
    <mergeCell ref="V1:X1"/>
    <mergeCell ref="H3:H4"/>
    <mergeCell ref="A93:C93"/>
    <mergeCell ref="D3:D4"/>
    <mergeCell ref="C3:C4"/>
    <mergeCell ref="B3:B4"/>
    <mergeCell ref="A3:A4"/>
    <mergeCell ref="G3:G4"/>
    <mergeCell ref="F3:F4"/>
    <mergeCell ref="Y3:AB3"/>
    <mergeCell ref="AC3:AF3"/>
    <mergeCell ref="AG3:AJ3"/>
    <mergeCell ref="AK3:AN3"/>
    <mergeCell ref="B2:P2"/>
    <mergeCell ref="E3:E4"/>
    <mergeCell ref="K3:N3"/>
    <mergeCell ref="O3:U3"/>
    <mergeCell ref="V3:X3"/>
    <mergeCell ref="J3:J4"/>
    <mergeCell ref="I3:I4"/>
  </mergeCells>
  <conditionalFormatting sqref="V5:V92">
    <cfRule type="containsText" dxfId="6" priority="6" stopIfTrue="1" operator="containsText" text="ไม่ผ่าน">
      <formula>NOT(ISERROR(SEARCH("ไม่ผ่าน",V5)))</formula>
    </cfRule>
  </conditionalFormatting>
  <conditionalFormatting sqref="V5:V92">
    <cfRule type="containsText" dxfId="5" priority="5" operator="containsText" text="0">
      <formula>NOT(ISERROR(SEARCH("0",V5)))</formula>
    </cfRule>
  </conditionalFormatting>
  <conditionalFormatting sqref="V5:V92">
    <cfRule type="containsText" dxfId="4" priority="4" operator="containsText" text="1">
      <formula>NOT(ISERROR(SEARCH("1",V5)))</formula>
    </cfRule>
  </conditionalFormatting>
  <conditionalFormatting sqref="W5:X92">
    <cfRule type="containsText" dxfId="3" priority="3" stopIfTrue="1" operator="containsText" text="ไม่ผ่าน">
      <formula>NOT(ISERROR(SEARCH("ไม่ผ่าน",W5)))</formula>
    </cfRule>
  </conditionalFormatting>
  <conditionalFormatting sqref="W5:X92">
    <cfRule type="containsText" dxfId="2" priority="2" operator="containsText" text="0">
      <formula>NOT(ISERROR(SEARCH("0",W5)))</formula>
    </cfRule>
  </conditionalFormatting>
  <conditionalFormatting sqref="W5:X92">
    <cfRule type="containsText" dxfId="1" priority="1" operator="containsText" text="1">
      <formula>NOT(ISERROR(SEARCH("1",W5)))</formula>
    </cfRule>
  </conditionalFormatting>
  <pageMargins left="0.11811023622047245" right="0.11811023622047245" top="0.55118110236220474" bottom="0.55118110236220474" header="0.31496062992125984" footer="0.31496062992125984"/>
  <pageSetup paperSize="9" scale="47" orientation="landscape" r:id="rId1"/>
  <headerFooter>
    <oddFooter>หน้าที่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F0"/>
  </sheetPr>
  <dimension ref="A1:CP490"/>
  <sheetViews>
    <sheetView zoomScale="60" zoomScaleNormal="6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C98" sqref="C98"/>
    </sheetView>
  </sheetViews>
  <sheetFormatPr defaultColWidth="9" defaultRowHeight="24.6" x14ac:dyDescent="0.7"/>
  <cols>
    <col min="1" max="1" width="10.5" style="7" customWidth="1"/>
    <col min="2" max="2" width="19.5" style="7" customWidth="1"/>
    <col min="3" max="3" width="68.5" style="9" customWidth="1"/>
    <col min="4" max="4" width="16.09765625" style="9" customWidth="1"/>
    <col min="5" max="91" width="19" style="20" customWidth="1"/>
    <col min="92" max="92" width="9" style="33"/>
    <col min="93" max="93" width="15.5" style="9" bestFit="1" customWidth="1"/>
    <col min="94" max="94" width="18.5" style="29" customWidth="1"/>
    <col min="95" max="95" width="36.5" style="9" customWidth="1"/>
    <col min="96" max="16384" width="9" style="9"/>
  </cols>
  <sheetData>
    <row r="1" spans="1:94" s="7" customFormat="1" x14ac:dyDescent="0.7">
      <c r="A1" s="6"/>
      <c r="B1" s="6"/>
      <c r="C1" s="6"/>
      <c r="D1" s="3">
        <v>1</v>
      </c>
      <c r="E1" s="151">
        <v>2</v>
      </c>
      <c r="F1" s="151">
        <v>3</v>
      </c>
      <c r="G1" s="151">
        <v>4</v>
      </c>
      <c r="H1" s="151">
        <v>5</v>
      </c>
      <c r="I1" s="151">
        <v>6</v>
      </c>
      <c r="J1" s="151">
        <v>7</v>
      </c>
      <c r="K1" s="151">
        <v>8</v>
      </c>
      <c r="L1" s="151">
        <v>9</v>
      </c>
      <c r="M1" s="151">
        <v>10</v>
      </c>
      <c r="N1" s="151">
        <v>11</v>
      </c>
      <c r="O1" s="151">
        <v>12</v>
      </c>
      <c r="P1" s="151">
        <v>13</v>
      </c>
      <c r="Q1" s="151">
        <v>14</v>
      </c>
      <c r="R1" s="151">
        <v>15</v>
      </c>
      <c r="S1" s="151">
        <v>16</v>
      </c>
      <c r="T1" s="151">
        <v>17</v>
      </c>
      <c r="U1" s="151">
        <v>18</v>
      </c>
      <c r="V1" s="151">
        <v>19</v>
      </c>
      <c r="W1" s="151">
        <v>20</v>
      </c>
      <c r="X1" s="151">
        <v>21</v>
      </c>
      <c r="Y1" s="151">
        <v>22</v>
      </c>
      <c r="Z1" s="151">
        <v>23</v>
      </c>
      <c r="AA1" s="151">
        <v>24</v>
      </c>
      <c r="AB1" s="151">
        <v>25</v>
      </c>
      <c r="AC1" s="151">
        <v>26</v>
      </c>
      <c r="AD1" s="151">
        <v>27</v>
      </c>
      <c r="AE1" s="151">
        <v>28</v>
      </c>
      <c r="AF1" s="151">
        <v>29</v>
      </c>
      <c r="AG1" s="151">
        <v>30</v>
      </c>
      <c r="AH1" s="151">
        <v>31</v>
      </c>
      <c r="AI1" s="151">
        <v>32</v>
      </c>
      <c r="AJ1" s="151">
        <v>33</v>
      </c>
      <c r="AK1" s="151">
        <v>34</v>
      </c>
      <c r="AL1" s="151">
        <v>35</v>
      </c>
      <c r="AM1" s="151">
        <v>36</v>
      </c>
      <c r="AN1" s="151">
        <v>37</v>
      </c>
      <c r="AO1" s="151">
        <v>38</v>
      </c>
      <c r="AP1" s="151">
        <v>39</v>
      </c>
      <c r="AQ1" s="151">
        <v>40</v>
      </c>
      <c r="AR1" s="151">
        <v>41</v>
      </c>
      <c r="AS1" s="151">
        <v>42</v>
      </c>
      <c r="AT1" s="151">
        <v>43</v>
      </c>
      <c r="AU1" s="151">
        <v>44</v>
      </c>
      <c r="AV1" s="151">
        <v>45</v>
      </c>
      <c r="AW1" s="151">
        <v>46</v>
      </c>
      <c r="AX1" s="151">
        <v>47</v>
      </c>
      <c r="AY1" s="151">
        <v>48</v>
      </c>
      <c r="AZ1" s="151">
        <v>49</v>
      </c>
      <c r="BA1" s="151">
        <v>50</v>
      </c>
      <c r="BB1" s="151">
        <v>51</v>
      </c>
      <c r="BC1" s="151">
        <v>52</v>
      </c>
      <c r="BD1" s="151">
        <v>53</v>
      </c>
      <c r="BE1" s="151">
        <v>54</v>
      </c>
      <c r="BF1" s="151">
        <v>55</v>
      </c>
      <c r="BG1" s="151">
        <v>56</v>
      </c>
      <c r="BH1" s="151">
        <v>57</v>
      </c>
      <c r="BI1" s="151">
        <v>58</v>
      </c>
      <c r="BJ1" s="151">
        <v>59</v>
      </c>
      <c r="BK1" s="151">
        <v>60</v>
      </c>
      <c r="BL1" s="151">
        <v>61</v>
      </c>
      <c r="BM1" s="151">
        <v>62</v>
      </c>
      <c r="BN1" s="151">
        <v>63</v>
      </c>
      <c r="BO1" s="151">
        <v>64</v>
      </c>
      <c r="BP1" s="151">
        <v>65</v>
      </c>
      <c r="BQ1" s="151">
        <v>66</v>
      </c>
      <c r="BR1" s="151">
        <v>67</v>
      </c>
      <c r="BS1" s="151">
        <v>68</v>
      </c>
      <c r="BT1" s="151">
        <v>69</v>
      </c>
      <c r="BU1" s="151">
        <v>70</v>
      </c>
      <c r="BV1" s="151">
        <v>71</v>
      </c>
      <c r="BW1" s="151">
        <v>72</v>
      </c>
      <c r="BX1" s="151">
        <v>73</v>
      </c>
      <c r="BY1" s="151">
        <v>74</v>
      </c>
      <c r="BZ1" s="151">
        <v>75</v>
      </c>
      <c r="CA1" s="151">
        <v>76</v>
      </c>
      <c r="CB1" s="151">
        <v>77</v>
      </c>
      <c r="CC1" s="151">
        <v>78</v>
      </c>
      <c r="CD1" s="151">
        <v>79</v>
      </c>
      <c r="CE1" s="151">
        <v>80</v>
      </c>
      <c r="CF1" s="151">
        <v>81</v>
      </c>
      <c r="CG1" s="151">
        <v>82</v>
      </c>
      <c r="CH1" s="151">
        <v>83</v>
      </c>
      <c r="CI1" s="151">
        <v>84</v>
      </c>
      <c r="CJ1" s="151">
        <v>85</v>
      </c>
      <c r="CK1" s="151">
        <v>86</v>
      </c>
      <c r="CL1" s="151">
        <v>87</v>
      </c>
      <c r="CM1" s="151">
        <v>88</v>
      </c>
      <c r="CN1" s="152"/>
      <c r="CP1" s="37"/>
    </row>
    <row r="2" spans="1:94" s="7" customFormat="1" x14ac:dyDescent="0.7">
      <c r="A2" s="6"/>
      <c r="B2" s="6"/>
      <c r="C2" s="6"/>
      <c r="D2" s="3" t="s">
        <v>955</v>
      </c>
      <c r="E2" s="151" t="s">
        <v>955</v>
      </c>
      <c r="F2" s="151" t="s">
        <v>955</v>
      </c>
      <c r="G2" s="151" t="s">
        <v>955</v>
      </c>
      <c r="H2" s="151" t="s">
        <v>955</v>
      </c>
      <c r="I2" s="151" t="s">
        <v>955</v>
      </c>
      <c r="J2" s="151" t="s">
        <v>955</v>
      </c>
      <c r="K2" s="151" t="s">
        <v>955</v>
      </c>
      <c r="L2" s="151" t="s">
        <v>955</v>
      </c>
      <c r="M2" s="151" t="s">
        <v>955</v>
      </c>
      <c r="N2" s="151" t="s">
        <v>955</v>
      </c>
      <c r="O2" s="151" t="s">
        <v>955</v>
      </c>
      <c r="P2" s="151" t="s">
        <v>873</v>
      </c>
      <c r="Q2" s="151" t="s">
        <v>873</v>
      </c>
      <c r="R2" s="151" t="s">
        <v>873</v>
      </c>
      <c r="S2" s="151" t="s">
        <v>873</v>
      </c>
      <c r="T2" s="151" t="s">
        <v>873</v>
      </c>
      <c r="U2" s="151" t="s">
        <v>873</v>
      </c>
      <c r="V2" s="151" t="s">
        <v>873</v>
      </c>
      <c r="W2" s="151" t="s">
        <v>873</v>
      </c>
      <c r="X2" s="151" t="s">
        <v>911</v>
      </c>
      <c r="Y2" s="151" t="s">
        <v>911</v>
      </c>
      <c r="Z2" s="151" t="s">
        <v>911</v>
      </c>
      <c r="AA2" s="151" t="s">
        <v>911</v>
      </c>
      <c r="AB2" s="151" t="s">
        <v>911</v>
      </c>
      <c r="AC2" s="151" t="s">
        <v>911</v>
      </c>
      <c r="AD2" s="151" t="s">
        <v>911</v>
      </c>
      <c r="AE2" s="151" t="s">
        <v>911</v>
      </c>
      <c r="AF2" s="151" t="s">
        <v>911</v>
      </c>
      <c r="AG2" s="151" t="s">
        <v>911</v>
      </c>
      <c r="AH2" s="151" t="s">
        <v>911</v>
      </c>
      <c r="AI2" s="151" t="s">
        <v>911</v>
      </c>
      <c r="AJ2" s="151" t="s">
        <v>911</v>
      </c>
      <c r="AK2" s="151" t="s">
        <v>911</v>
      </c>
      <c r="AL2" s="151" t="s">
        <v>936</v>
      </c>
      <c r="AM2" s="151" t="s">
        <v>936</v>
      </c>
      <c r="AN2" s="151" t="s">
        <v>936</v>
      </c>
      <c r="AO2" s="151" t="s">
        <v>936</v>
      </c>
      <c r="AP2" s="151" t="s">
        <v>936</v>
      </c>
      <c r="AQ2" s="151" t="s">
        <v>936</v>
      </c>
      <c r="AR2" s="151" t="s">
        <v>936</v>
      </c>
      <c r="AS2" s="151" t="s">
        <v>936</v>
      </c>
      <c r="AT2" s="151" t="s">
        <v>936</v>
      </c>
      <c r="AU2" s="151" t="s">
        <v>936</v>
      </c>
      <c r="AV2" s="151" t="s">
        <v>936</v>
      </c>
      <c r="AW2" s="151" t="s">
        <v>936</v>
      </c>
      <c r="AX2" s="151" t="s">
        <v>936</v>
      </c>
      <c r="AY2" s="151" t="s">
        <v>936</v>
      </c>
      <c r="AZ2" s="151" t="s">
        <v>936</v>
      </c>
      <c r="BA2" s="151" t="s">
        <v>936</v>
      </c>
      <c r="BB2" s="151" t="s">
        <v>936</v>
      </c>
      <c r="BC2" s="151" t="s">
        <v>936</v>
      </c>
      <c r="BD2" s="151" t="s">
        <v>926</v>
      </c>
      <c r="BE2" s="151" t="s">
        <v>926</v>
      </c>
      <c r="BF2" s="151" t="s">
        <v>926</v>
      </c>
      <c r="BG2" s="151" t="s">
        <v>926</v>
      </c>
      <c r="BH2" s="151" t="s">
        <v>926</v>
      </c>
      <c r="BI2" s="151" t="s">
        <v>926</v>
      </c>
      <c r="BJ2" s="151" t="s">
        <v>926</v>
      </c>
      <c r="BK2" s="151" t="s">
        <v>926</v>
      </c>
      <c r="BL2" s="151" t="s">
        <v>926</v>
      </c>
      <c r="BM2" s="151" t="s">
        <v>882</v>
      </c>
      <c r="BN2" s="151" t="s">
        <v>882</v>
      </c>
      <c r="BO2" s="151" t="s">
        <v>882</v>
      </c>
      <c r="BP2" s="151" t="s">
        <v>882</v>
      </c>
      <c r="BQ2" s="151" t="s">
        <v>882</v>
      </c>
      <c r="BR2" s="151" t="s">
        <v>882</v>
      </c>
      <c r="BS2" s="151" t="s">
        <v>889</v>
      </c>
      <c r="BT2" s="151" t="s">
        <v>889</v>
      </c>
      <c r="BU2" s="151" t="s">
        <v>889</v>
      </c>
      <c r="BV2" s="151" t="s">
        <v>889</v>
      </c>
      <c r="BW2" s="151" t="s">
        <v>889</v>
      </c>
      <c r="BX2" s="151" t="s">
        <v>889</v>
      </c>
      <c r="BY2" s="151" t="s">
        <v>889</v>
      </c>
      <c r="BZ2" s="151" t="s">
        <v>889</v>
      </c>
      <c r="CA2" s="151" t="s">
        <v>889</v>
      </c>
      <c r="CB2" s="151" t="s">
        <v>889</v>
      </c>
      <c r="CC2" s="151" t="s">
        <v>889</v>
      </c>
      <c r="CD2" s="151" t="s">
        <v>889</v>
      </c>
      <c r="CE2" s="151" t="s">
        <v>889</v>
      </c>
      <c r="CF2" s="151" t="s">
        <v>889</v>
      </c>
      <c r="CG2" s="151" t="s">
        <v>889</v>
      </c>
      <c r="CH2" s="151" t="s">
        <v>889</v>
      </c>
      <c r="CI2" s="151" t="s">
        <v>889</v>
      </c>
      <c r="CJ2" s="151" t="s">
        <v>889</v>
      </c>
      <c r="CK2" s="151" t="s">
        <v>889</v>
      </c>
      <c r="CL2" s="151" t="s">
        <v>889</v>
      </c>
      <c r="CM2" s="151" t="s">
        <v>889</v>
      </c>
      <c r="CN2" s="152"/>
      <c r="CP2" s="37"/>
    </row>
    <row r="3" spans="1:94" s="7" customFormat="1" x14ac:dyDescent="0.7">
      <c r="A3" s="6"/>
      <c r="B3" s="6"/>
      <c r="C3" s="6"/>
      <c r="D3" s="153" t="s">
        <v>7</v>
      </c>
      <c r="E3" s="154" t="s">
        <v>65</v>
      </c>
      <c r="F3" s="151" t="s">
        <v>66</v>
      </c>
      <c r="G3" s="151" t="s">
        <v>67</v>
      </c>
      <c r="H3" s="151" t="s">
        <v>68</v>
      </c>
      <c r="I3" s="151" t="s">
        <v>69</v>
      </c>
      <c r="J3" s="151" t="s">
        <v>70</v>
      </c>
      <c r="K3" s="151" t="s">
        <v>71</v>
      </c>
      <c r="L3" s="151" t="s">
        <v>72</v>
      </c>
      <c r="M3" s="151" t="s">
        <v>73</v>
      </c>
      <c r="N3" s="151" t="s">
        <v>78</v>
      </c>
      <c r="O3" s="151" t="s">
        <v>89</v>
      </c>
      <c r="P3" s="151" t="s">
        <v>39</v>
      </c>
      <c r="Q3" s="151" t="s">
        <v>40</v>
      </c>
      <c r="R3" s="151" t="s">
        <v>42</v>
      </c>
      <c r="S3" s="151" t="s">
        <v>45</v>
      </c>
      <c r="T3" s="151" t="s">
        <v>46</v>
      </c>
      <c r="U3" s="151" t="s">
        <v>47</v>
      </c>
      <c r="V3" s="151" t="s">
        <v>48</v>
      </c>
      <c r="W3" s="151" t="s">
        <v>49</v>
      </c>
      <c r="X3" s="151" t="s">
        <v>4</v>
      </c>
      <c r="Y3" s="151" t="s">
        <v>29</v>
      </c>
      <c r="Z3" s="151" t="s">
        <v>30</v>
      </c>
      <c r="AA3" s="151" t="s">
        <v>31</v>
      </c>
      <c r="AB3" s="151" t="s">
        <v>32</v>
      </c>
      <c r="AC3" s="151" t="s">
        <v>33</v>
      </c>
      <c r="AD3" s="151" t="s">
        <v>34</v>
      </c>
      <c r="AE3" s="151" t="s">
        <v>35</v>
      </c>
      <c r="AF3" s="151" t="s">
        <v>36</v>
      </c>
      <c r="AG3" s="151" t="s">
        <v>37</v>
      </c>
      <c r="AH3" s="151" t="s">
        <v>38</v>
      </c>
      <c r="AI3" s="151" t="s">
        <v>75</v>
      </c>
      <c r="AJ3" s="151" t="s">
        <v>79</v>
      </c>
      <c r="AK3" s="151" t="s">
        <v>88</v>
      </c>
      <c r="AL3" s="151" t="s">
        <v>6</v>
      </c>
      <c r="AM3" s="151" t="s">
        <v>50</v>
      </c>
      <c r="AN3" s="151" t="s">
        <v>51</v>
      </c>
      <c r="AO3" s="151" t="s">
        <v>52</v>
      </c>
      <c r="AP3" s="151" t="s">
        <v>53</v>
      </c>
      <c r="AQ3" s="151" t="s">
        <v>54</v>
      </c>
      <c r="AR3" s="151" t="s">
        <v>55</v>
      </c>
      <c r="AS3" s="151" t="s">
        <v>56</v>
      </c>
      <c r="AT3" s="151" t="s">
        <v>57</v>
      </c>
      <c r="AU3" s="151" t="s">
        <v>58</v>
      </c>
      <c r="AV3" s="151" t="s">
        <v>59</v>
      </c>
      <c r="AW3" s="151" t="s">
        <v>60</v>
      </c>
      <c r="AX3" s="151" t="s">
        <v>61</v>
      </c>
      <c r="AY3" s="151" t="s">
        <v>62</v>
      </c>
      <c r="AZ3" s="151" t="s">
        <v>63</v>
      </c>
      <c r="BA3" s="151" t="s">
        <v>64</v>
      </c>
      <c r="BB3" s="151" t="s">
        <v>77</v>
      </c>
      <c r="BC3" s="151" t="s">
        <v>80</v>
      </c>
      <c r="BD3" s="151" t="s">
        <v>5</v>
      </c>
      <c r="BE3" s="151" t="s">
        <v>41</v>
      </c>
      <c r="BF3" s="151" t="s">
        <v>43</v>
      </c>
      <c r="BG3" s="151" t="s">
        <v>44</v>
      </c>
      <c r="BH3" s="151" t="s">
        <v>76</v>
      </c>
      <c r="BI3" s="151" t="s">
        <v>81</v>
      </c>
      <c r="BJ3" s="151" t="s">
        <v>85</v>
      </c>
      <c r="BK3" s="151" t="s">
        <v>86</v>
      </c>
      <c r="BL3" s="151" t="s">
        <v>87</v>
      </c>
      <c r="BM3" s="151" t="s">
        <v>3</v>
      </c>
      <c r="BN3" s="151" t="s">
        <v>8</v>
      </c>
      <c r="BO3" s="151" t="s">
        <v>9</v>
      </c>
      <c r="BP3" s="151" t="s">
        <v>10</v>
      </c>
      <c r="BQ3" s="151" t="s">
        <v>11</v>
      </c>
      <c r="BR3" s="151" t="s">
        <v>82</v>
      </c>
      <c r="BS3" s="151" t="s">
        <v>2</v>
      </c>
      <c r="BT3" s="151" t="s">
        <v>12</v>
      </c>
      <c r="BU3" s="151" t="s">
        <v>13</v>
      </c>
      <c r="BV3" s="151" t="s">
        <v>14</v>
      </c>
      <c r="BW3" s="151" t="s">
        <v>15</v>
      </c>
      <c r="BX3" s="151" t="s">
        <v>16</v>
      </c>
      <c r="BY3" s="151" t="s">
        <v>17</v>
      </c>
      <c r="BZ3" s="151" t="s">
        <v>18</v>
      </c>
      <c r="CA3" s="151" t="s">
        <v>19</v>
      </c>
      <c r="CB3" s="151" t="s">
        <v>20</v>
      </c>
      <c r="CC3" s="151" t="s">
        <v>21</v>
      </c>
      <c r="CD3" s="151" t="s">
        <v>22</v>
      </c>
      <c r="CE3" s="151" t="s">
        <v>23</v>
      </c>
      <c r="CF3" s="151" t="s">
        <v>24</v>
      </c>
      <c r="CG3" s="151" t="s">
        <v>25</v>
      </c>
      <c r="CH3" s="151" t="s">
        <v>26</v>
      </c>
      <c r="CI3" s="151" t="s">
        <v>27</v>
      </c>
      <c r="CJ3" s="151" t="s">
        <v>28</v>
      </c>
      <c r="CK3" s="151" t="s">
        <v>74</v>
      </c>
      <c r="CL3" s="151" t="s">
        <v>83</v>
      </c>
      <c r="CM3" s="151" t="s">
        <v>84</v>
      </c>
      <c r="CN3" s="152"/>
      <c r="CP3" s="37"/>
    </row>
    <row r="4" spans="1:94" s="7" customFormat="1" x14ac:dyDescent="0.7">
      <c r="A4" s="63" t="s">
        <v>1467</v>
      </c>
      <c r="B4" s="63" t="s">
        <v>0</v>
      </c>
      <c r="C4" s="63" t="s">
        <v>1</v>
      </c>
      <c r="D4" s="155" t="s">
        <v>972</v>
      </c>
      <c r="E4" s="156" t="s">
        <v>1029</v>
      </c>
      <c r="F4" s="156" t="s">
        <v>1030</v>
      </c>
      <c r="G4" s="156" t="s">
        <v>1031</v>
      </c>
      <c r="H4" s="156" t="s">
        <v>1032</v>
      </c>
      <c r="I4" s="156" t="s">
        <v>1033</v>
      </c>
      <c r="J4" s="156" t="s">
        <v>1034</v>
      </c>
      <c r="K4" s="156" t="s">
        <v>1035</v>
      </c>
      <c r="L4" s="156" t="s">
        <v>1036</v>
      </c>
      <c r="M4" s="156" t="s">
        <v>1037</v>
      </c>
      <c r="N4" s="156" t="s">
        <v>1041</v>
      </c>
      <c r="O4" s="156" t="s">
        <v>1052</v>
      </c>
      <c r="P4" s="156" t="s">
        <v>1004</v>
      </c>
      <c r="Q4" s="156" t="s">
        <v>1005</v>
      </c>
      <c r="R4" s="156" t="s">
        <v>1007</v>
      </c>
      <c r="S4" s="156" t="s">
        <v>1010</v>
      </c>
      <c r="T4" s="156" t="s">
        <v>1011</v>
      </c>
      <c r="U4" s="156" t="s">
        <v>1012</v>
      </c>
      <c r="V4" s="156" t="s">
        <v>1013</v>
      </c>
      <c r="W4" s="156" t="s">
        <v>1014</v>
      </c>
      <c r="X4" s="156" t="s">
        <v>969</v>
      </c>
      <c r="Y4" s="156" t="s">
        <v>994</v>
      </c>
      <c r="Z4" s="156" t="s">
        <v>995</v>
      </c>
      <c r="AA4" s="156" t="s">
        <v>996</v>
      </c>
      <c r="AB4" s="156" t="s">
        <v>997</v>
      </c>
      <c r="AC4" s="156" t="s">
        <v>998</v>
      </c>
      <c r="AD4" s="156" t="s">
        <v>999</v>
      </c>
      <c r="AE4" s="156" t="s">
        <v>1000</v>
      </c>
      <c r="AF4" s="156" t="s">
        <v>1001</v>
      </c>
      <c r="AG4" s="156" t="s">
        <v>1002</v>
      </c>
      <c r="AH4" s="156" t="s">
        <v>1003</v>
      </c>
      <c r="AI4" s="156" t="s">
        <v>1039</v>
      </c>
      <c r="AJ4" s="156" t="s">
        <v>1042</v>
      </c>
      <c r="AK4" s="156" t="s">
        <v>1051</v>
      </c>
      <c r="AL4" s="156" t="s">
        <v>971</v>
      </c>
      <c r="AM4" s="156" t="s">
        <v>1015</v>
      </c>
      <c r="AN4" s="156" t="s">
        <v>1016</v>
      </c>
      <c r="AO4" s="156" t="s">
        <v>1017</v>
      </c>
      <c r="AP4" s="156" t="s">
        <v>1018</v>
      </c>
      <c r="AQ4" s="156" t="s">
        <v>1019</v>
      </c>
      <c r="AR4" s="156" t="s">
        <v>1020</v>
      </c>
      <c r="AS4" s="156" t="s">
        <v>2327</v>
      </c>
      <c r="AT4" s="156" t="s">
        <v>1021</v>
      </c>
      <c r="AU4" s="156" t="s">
        <v>1022</v>
      </c>
      <c r="AV4" s="156" t="s">
        <v>1023</v>
      </c>
      <c r="AW4" s="156" t="s">
        <v>1024</v>
      </c>
      <c r="AX4" s="156" t="s">
        <v>1025</v>
      </c>
      <c r="AY4" s="156" t="s">
        <v>1026</v>
      </c>
      <c r="AZ4" s="156" t="s">
        <v>1027</v>
      </c>
      <c r="BA4" s="156" t="s">
        <v>1028</v>
      </c>
      <c r="BB4" s="156" t="s">
        <v>1040</v>
      </c>
      <c r="BC4" s="156" t="s">
        <v>1043</v>
      </c>
      <c r="BD4" s="156" t="s">
        <v>970</v>
      </c>
      <c r="BE4" s="156" t="s">
        <v>1006</v>
      </c>
      <c r="BF4" s="156" t="s">
        <v>1008</v>
      </c>
      <c r="BG4" s="156" t="s">
        <v>1009</v>
      </c>
      <c r="BH4" s="156" t="s">
        <v>2328</v>
      </c>
      <c r="BI4" s="156" t="s">
        <v>1044</v>
      </c>
      <c r="BJ4" s="156" t="s">
        <v>1048</v>
      </c>
      <c r="BK4" s="156" t="s">
        <v>1049</v>
      </c>
      <c r="BL4" s="156" t="s">
        <v>1050</v>
      </c>
      <c r="BM4" s="156" t="s">
        <v>968</v>
      </c>
      <c r="BN4" s="156" t="s">
        <v>973</v>
      </c>
      <c r="BO4" s="156" t="s">
        <v>974</v>
      </c>
      <c r="BP4" s="156" t="s">
        <v>975</v>
      </c>
      <c r="BQ4" s="156" t="s">
        <v>976</v>
      </c>
      <c r="BR4" s="156" t="s">
        <v>1045</v>
      </c>
      <c r="BS4" s="156" t="s">
        <v>967</v>
      </c>
      <c r="BT4" s="156" t="s">
        <v>977</v>
      </c>
      <c r="BU4" s="156" t="s">
        <v>978</v>
      </c>
      <c r="BV4" s="156" t="s">
        <v>979</v>
      </c>
      <c r="BW4" s="156" t="s">
        <v>980</v>
      </c>
      <c r="BX4" s="156" t="s">
        <v>981</v>
      </c>
      <c r="BY4" s="156" t="s">
        <v>982</v>
      </c>
      <c r="BZ4" s="156" t="s">
        <v>983</v>
      </c>
      <c r="CA4" s="156" t="s">
        <v>984</v>
      </c>
      <c r="CB4" s="156" t="s">
        <v>985</v>
      </c>
      <c r="CC4" s="156" t="s">
        <v>986</v>
      </c>
      <c r="CD4" s="156" t="s">
        <v>987</v>
      </c>
      <c r="CE4" s="156" t="s">
        <v>988</v>
      </c>
      <c r="CF4" s="156" t="s">
        <v>989</v>
      </c>
      <c r="CG4" s="156" t="s">
        <v>990</v>
      </c>
      <c r="CH4" s="156" t="s">
        <v>991</v>
      </c>
      <c r="CI4" s="156" t="s">
        <v>992</v>
      </c>
      <c r="CJ4" s="156" t="s">
        <v>993</v>
      </c>
      <c r="CK4" s="156" t="s">
        <v>1038</v>
      </c>
      <c r="CL4" s="156" t="s">
        <v>1046</v>
      </c>
      <c r="CM4" s="156" t="s">
        <v>1047</v>
      </c>
      <c r="CN4" s="152"/>
      <c r="CP4" s="37"/>
    </row>
    <row r="5" spans="1:94" x14ac:dyDescent="0.7">
      <c r="A5" s="3" t="s">
        <v>1468</v>
      </c>
      <c r="B5" s="49" t="s">
        <v>402</v>
      </c>
      <c r="C5" s="8" t="s">
        <v>403</v>
      </c>
      <c r="D5" s="19">
        <f>ROUND(VLOOKUP($B5,'3.ข้อมูลงบทดลองปัจจุบัน เติมเอง'!$A$5:$CL$846,3,0),2)</f>
        <v>421950</v>
      </c>
      <c r="E5" s="19">
        <f>ROUND(VLOOKUP($B5,'3.ข้อมูลงบทดลองปัจจุบัน เติมเอง'!$A$5:$CL$846,4,0),2)</f>
        <v>0</v>
      </c>
      <c r="F5" s="19">
        <f>ROUND(VLOOKUP($B5,'3.ข้อมูลงบทดลองปัจจุบัน เติมเอง'!$A$5:$CL$846,5,0),2)</f>
        <v>0</v>
      </c>
      <c r="G5" s="19">
        <f>ROUND(VLOOKUP($B5,'3.ข้อมูลงบทดลองปัจจุบัน เติมเอง'!$A$5:$CL$846,6,0),2)</f>
        <v>0</v>
      </c>
      <c r="H5" s="19">
        <f>ROUND(VLOOKUP($B5,'3.ข้อมูลงบทดลองปัจจุบัน เติมเอง'!$A$5:$CL$846,7,0),2)</f>
        <v>500</v>
      </c>
      <c r="I5" s="19">
        <f>ROUND(VLOOKUP($B5,'3.ข้อมูลงบทดลองปัจจุบัน เติมเอง'!$A$5:$CL$846,8,0),2)</f>
        <v>0</v>
      </c>
      <c r="J5" s="19">
        <f>ROUND(VLOOKUP($B5,'3.ข้อมูลงบทดลองปัจจุบัน เติมเอง'!$A$5:$CL$846,9,0),2)</f>
        <v>0</v>
      </c>
      <c r="K5" s="19">
        <f>ROUND(VLOOKUP($B5,'3.ข้อมูลงบทดลองปัจจุบัน เติมเอง'!$A$5:$CL$846,10,0),2)</f>
        <v>0</v>
      </c>
      <c r="L5" s="19">
        <f>ROUND(VLOOKUP($B5,'3.ข้อมูลงบทดลองปัจจุบัน เติมเอง'!$A$5:$CL$846,11,0),2)</f>
        <v>0</v>
      </c>
      <c r="M5" s="19">
        <f>ROUND(VLOOKUP($B5,'3.ข้อมูลงบทดลองปัจจุบัน เติมเอง'!$A$5:$CL$846,12,0),2)</f>
        <v>0</v>
      </c>
      <c r="N5" s="19">
        <f>ROUND(VLOOKUP($B5,'3.ข้อมูลงบทดลองปัจจุบัน เติมเอง'!$A$5:$CL$846,13,0),2)</f>
        <v>13200</v>
      </c>
      <c r="O5" s="19">
        <f>ROUND(VLOOKUP($B5,'3.ข้อมูลงบทดลองปัจจุบัน เติมเอง'!$A$5:$CL$846,14,0),2)</f>
        <v>0</v>
      </c>
      <c r="P5" s="19">
        <f>ROUND(VLOOKUP($B5,'3.ข้อมูลงบทดลองปัจจุบัน เติมเอง'!$A$5:$CL$846,15,0),2)</f>
        <v>181481</v>
      </c>
      <c r="Q5" s="19">
        <f>ROUND(VLOOKUP($B5,'3.ข้อมูลงบทดลองปัจจุบัน เติมเอง'!$A$5:$CL$846,16,0),2)</f>
        <v>0</v>
      </c>
      <c r="R5" s="19">
        <f>ROUND(VLOOKUP($B5,'3.ข้อมูลงบทดลองปัจจุบัน เติมเอง'!$A$5:$CL$846,17,0),2)</f>
        <v>0</v>
      </c>
      <c r="S5" s="19">
        <f>ROUND(VLOOKUP($B5,'3.ข้อมูลงบทดลองปัจจุบัน เติมเอง'!$A$5:$CL$846,18,0),2)</f>
        <v>13320</v>
      </c>
      <c r="T5" s="19">
        <f>ROUND(VLOOKUP($B5,'3.ข้อมูลงบทดลองปัจจุบัน เติมเอง'!$A$5:$CL$846,19,0),2)</f>
        <v>0</v>
      </c>
      <c r="U5" s="19">
        <f>ROUND(VLOOKUP($B5,'3.ข้อมูลงบทดลองปัจจุบัน เติมเอง'!$A$5:$CL$846,20,0),2)</f>
        <v>0</v>
      </c>
      <c r="V5" s="19">
        <f>ROUND(VLOOKUP($B5,'3.ข้อมูลงบทดลองปัจจุบัน เติมเอง'!$A$5:$CL$846,21,0),2)</f>
        <v>0</v>
      </c>
      <c r="W5" s="19">
        <f>ROUND(VLOOKUP($B5,'3.ข้อมูลงบทดลองปัจจุบัน เติมเอง'!$A$5:$CL$846,22,0),2)</f>
        <v>0</v>
      </c>
      <c r="X5" s="19">
        <f>ROUND(VLOOKUP($B5,'3.ข้อมูลงบทดลองปัจจุบัน เติมเอง'!$A$5:$CL$846,23,0),2)</f>
        <v>0</v>
      </c>
      <c r="Y5" s="19">
        <f>ROUND(VLOOKUP($B5,'3.ข้อมูลงบทดลองปัจจุบัน เติมเอง'!$A$5:$CL$846,24,0),2)</f>
        <v>0</v>
      </c>
      <c r="Z5" s="19">
        <f>ROUND(VLOOKUP($B5,'3.ข้อมูลงบทดลองปัจจุบัน เติมเอง'!$A$5:$CL$846,25,0),2)</f>
        <v>0</v>
      </c>
      <c r="AA5" s="19">
        <f>ROUND(VLOOKUP($B5,'3.ข้อมูลงบทดลองปัจจุบัน เติมเอง'!$A$5:$CL$846,26,0),2)</f>
        <v>0</v>
      </c>
      <c r="AB5" s="19">
        <f>ROUND(VLOOKUP($B5,'3.ข้อมูลงบทดลองปัจจุบัน เติมเอง'!$A$5:$CL$846,27,0),2)</f>
        <v>0</v>
      </c>
      <c r="AC5" s="19">
        <f>ROUND(VLOOKUP($B5,'3.ข้อมูลงบทดลองปัจจุบัน เติมเอง'!$A$5:$CL$846,28,0),2)</f>
        <v>0</v>
      </c>
      <c r="AD5" s="19">
        <f>ROUND(VLOOKUP($B5,'3.ข้อมูลงบทดลองปัจจุบัน เติมเอง'!$A$5:$CL$846,29,0),2)</f>
        <v>0</v>
      </c>
      <c r="AE5" s="19">
        <f>ROUND(VLOOKUP($B5,'3.ข้อมูลงบทดลองปัจจุบัน เติมเอง'!$A$5:$CL$846,30,0),2)</f>
        <v>0</v>
      </c>
      <c r="AF5" s="19">
        <f>ROUND(VLOOKUP($B5,'3.ข้อมูลงบทดลองปัจจุบัน เติมเอง'!$A$5:$CL$846,31,0),2)</f>
        <v>0</v>
      </c>
      <c r="AG5" s="19">
        <f>ROUND(VLOOKUP($B5,'3.ข้อมูลงบทดลองปัจจุบัน เติมเอง'!$A$5:$CL$846,32,0),2)</f>
        <v>0</v>
      </c>
      <c r="AH5" s="19">
        <f>ROUND(VLOOKUP($B5,'3.ข้อมูลงบทดลองปัจจุบัน เติมเอง'!$A$5:$CL$846,33,0),2)</f>
        <v>0</v>
      </c>
      <c r="AI5" s="19">
        <f>ROUND(VLOOKUP($B5,'3.ข้อมูลงบทดลองปัจจุบัน เติมเอง'!$A$5:$CL$846,34,0),2)</f>
        <v>0</v>
      </c>
      <c r="AJ5" s="19">
        <f>ROUND(VLOOKUP($B5,'3.ข้อมูลงบทดลองปัจจุบัน เติมเอง'!$A$5:$CL$846,35,0),2)</f>
        <v>26933</v>
      </c>
      <c r="AK5" s="19">
        <f>ROUND(VLOOKUP($B5,'3.ข้อมูลงบทดลองปัจจุบัน เติมเอง'!$A$5:$CL$846,36,0),2)</f>
        <v>0</v>
      </c>
      <c r="AL5" s="19">
        <f>ROUND(VLOOKUP($B5,'3.ข้อมูลงบทดลองปัจจุบัน เติมเอง'!$A$5:$CL$846,37,0),2)</f>
        <v>2569914</v>
      </c>
      <c r="AM5" s="19">
        <f>ROUND(VLOOKUP($B5,'3.ข้อมูลงบทดลองปัจจุบัน เติมเอง'!$A$5:$CL$846,38,0),2)</f>
        <v>63580</v>
      </c>
      <c r="AN5" s="19">
        <f>ROUND(VLOOKUP($B5,'3.ข้อมูลงบทดลองปัจจุบัน เติมเอง'!$A$5:$CL$846,39,0),2)</f>
        <v>0</v>
      </c>
      <c r="AO5" s="19">
        <f>ROUND(VLOOKUP($B5,'3.ข้อมูลงบทดลองปัจจุบัน เติมเอง'!$A$5:$CL$846,40,0),2)</f>
        <v>0</v>
      </c>
      <c r="AP5" s="19">
        <f>ROUND(VLOOKUP($B5,'3.ข้อมูลงบทดลองปัจจุบัน เติมเอง'!$A$5:$CL$846,41,0),2)</f>
        <v>0</v>
      </c>
      <c r="AQ5" s="19">
        <f>ROUND(VLOOKUP($B5,'3.ข้อมูลงบทดลองปัจจุบัน เติมเอง'!$A$5:$CL$846,42,0),2)</f>
        <v>0</v>
      </c>
      <c r="AR5" s="19">
        <f>ROUND(VLOOKUP($B5,'3.ข้อมูลงบทดลองปัจจุบัน เติมเอง'!$A$5:$CL$846,43,0),2)</f>
        <v>0</v>
      </c>
      <c r="AS5" s="19">
        <f>ROUND(VLOOKUP($B5,'3.ข้อมูลงบทดลองปัจจุบัน เติมเอง'!$A$5:$CL$846,44,0),2)</f>
        <v>2130</v>
      </c>
      <c r="AT5" s="19">
        <f>ROUND(VLOOKUP($B5,'3.ข้อมูลงบทดลองปัจจุบัน เติมเอง'!$A$5:$CL$846,45,0),2)</f>
        <v>0</v>
      </c>
      <c r="AU5" s="19">
        <f>ROUND(VLOOKUP($B5,'3.ข้อมูลงบทดลองปัจจุบัน เติมเอง'!$A$5:$CL$846,46,0),2)</f>
        <v>0</v>
      </c>
      <c r="AV5" s="19">
        <f>ROUND(VLOOKUP($B5,'3.ข้อมูลงบทดลองปัจจุบัน เติมเอง'!$A$5:$CL$846,47,0),2)</f>
        <v>0</v>
      </c>
      <c r="AW5" s="19">
        <f>ROUND(VLOOKUP($B5,'3.ข้อมูลงบทดลองปัจจุบัน เติมเอง'!$A$5:$CL$846,48,0),2)</f>
        <v>0</v>
      </c>
      <c r="AX5" s="19">
        <f>ROUND(VLOOKUP($B5,'3.ข้อมูลงบทดลองปัจจุบัน เติมเอง'!$A$5:$CL$846,49,0),2)</f>
        <v>0</v>
      </c>
      <c r="AY5" s="19">
        <f>ROUND(VLOOKUP($B5,'3.ข้อมูลงบทดลองปัจจุบัน เติมเอง'!$A$5:$CL$846,50,0),2)</f>
        <v>0</v>
      </c>
      <c r="AZ5" s="19">
        <f>ROUND(VLOOKUP($B5,'3.ข้อมูลงบทดลองปัจจุบัน เติมเอง'!$A$5:$CL$846,51,0),2)</f>
        <v>0</v>
      </c>
      <c r="BA5" s="19">
        <f>ROUND(VLOOKUP($B5,'3.ข้อมูลงบทดลองปัจจุบัน เติมเอง'!$A$5:$CL$846,52,0),2)</f>
        <v>0</v>
      </c>
      <c r="BB5" s="19">
        <f>ROUND(VLOOKUP($B5,'3.ข้อมูลงบทดลองปัจจุบัน เติมเอง'!$A$5:$CL$846,53,0),2)</f>
        <v>0</v>
      </c>
      <c r="BC5" s="19">
        <f>ROUND(VLOOKUP($B5,'3.ข้อมูลงบทดลองปัจจุบัน เติมเอง'!$A$5:$CL$846,54,0),2)</f>
        <v>0</v>
      </c>
      <c r="BD5" s="19">
        <f>ROUND(VLOOKUP($B5,'3.ข้อมูลงบทดลองปัจจุบัน เติมเอง'!$A$5:$CL$846,55,0),2)</f>
        <v>481425</v>
      </c>
      <c r="BE5" s="19">
        <f>ROUND(VLOOKUP($B5,'3.ข้อมูลงบทดลองปัจจุบัน เติมเอง'!$A$5:$CL$846,56,0),2)</f>
        <v>21960</v>
      </c>
      <c r="BF5" s="19">
        <f>ROUND(VLOOKUP($B5,'3.ข้อมูลงบทดลองปัจจุบัน เติมเอง'!$A$5:$CL$846,57,0),2)</f>
        <v>42050</v>
      </c>
      <c r="BG5" s="19">
        <f>ROUND(VLOOKUP($B5,'3.ข้อมูลงบทดลองปัจจุบัน เติมเอง'!$A$5:$CL$846,58,0),2)</f>
        <v>350</v>
      </c>
      <c r="BH5" s="19">
        <f>ROUND(VLOOKUP($B5,'3.ข้อมูลงบทดลองปัจจุบัน เติมเอง'!$A$5:$CL$846,59,0),2)</f>
        <v>141802.25</v>
      </c>
      <c r="BI5" s="19">
        <f>ROUND(VLOOKUP($B5,'3.ข้อมูลงบทดลองปัจจุบัน เติมเอง'!$A$5:$CL$846,60,0),2)</f>
        <v>0</v>
      </c>
      <c r="BJ5" s="19">
        <f>ROUND(VLOOKUP($B5,'3.ข้อมูลงบทดลองปัจจุบัน เติมเอง'!$A$5:$CL$846,61,0),2)</f>
        <v>0</v>
      </c>
      <c r="BK5" s="19">
        <f>ROUND(VLOOKUP($B5,'3.ข้อมูลงบทดลองปัจจุบัน เติมเอง'!$A$5:$CL$846,62,0),2)</f>
        <v>0</v>
      </c>
      <c r="BL5" s="19">
        <f>ROUND(VLOOKUP($B5,'3.ข้อมูลงบทดลองปัจจุบัน เติมเอง'!$A$5:$CL$846,63,0),2)</f>
        <v>0</v>
      </c>
      <c r="BM5" s="19">
        <f>ROUND(VLOOKUP($B5,'3.ข้อมูลงบทดลองปัจจุบัน เติมเอง'!$A$5:$CL$846,64,0),2)</f>
        <v>24505</v>
      </c>
      <c r="BN5" s="19">
        <f>ROUND(VLOOKUP($B5,'3.ข้อมูลงบทดลองปัจจุบัน เติมเอง'!$A$5:$CL$846,65,0),2)</f>
        <v>0</v>
      </c>
      <c r="BO5" s="19">
        <f>ROUND(VLOOKUP($B5,'3.ข้อมูลงบทดลองปัจจุบัน เติมเอง'!$A$5:$CL$846,66,0),2)</f>
        <v>0</v>
      </c>
      <c r="BP5" s="19">
        <f>ROUND(VLOOKUP($B5,'3.ข้อมูลงบทดลองปัจจุบัน เติมเอง'!$A$5:$CL$846,67,0),2)</f>
        <v>0</v>
      </c>
      <c r="BQ5" s="19">
        <f>ROUND(VLOOKUP($B5,'3.ข้อมูลงบทดลองปัจจุบัน เติมเอง'!$A$5:$CL$846,68,0),2)</f>
        <v>0</v>
      </c>
      <c r="BR5" s="19">
        <f>ROUND(VLOOKUP($B5,'3.ข้อมูลงบทดลองปัจจุบัน เติมเอง'!$A$5:$CL$846,69,0),2)</f>
        <v>1140</v>
      </c>
      <c r="BS5" s="19">
        <f>ROUND(VLOOKUP($B5,'3.ข้อมูลงบทดลองปัจจุบัน เติมเอง'!$A$5:$CL$846,70,0),2)</f>
        <v>14500</v>
      </c>
      <c r="BT5" s="19">
        <f>ROUND(VLOOKUP($B5,'3.ข้อมูลงบทดลองปัจจุบัน เติมเอง'!$A$5:$CL$846,71,0),2)</f>
        <v>0</v>
      </c>
      <c r="BU5" s="19">
        <f>ROUND(VLOOKUP($B5,'3.ข้อมูลงบทดลองปัจจุบัน เติมเอง'!$A$5:$CL$846,72,0),2)</f>
        <v>0</v>
      </c>
      <c r="BV5" s="19">
        <f>ROUND(VLOOKUP($B5,'3.ข้อมูลงบทดลองปัจจุบัน เติมเอง'!$A$5:$CL$846,73,0),2)</f>
        <v>0</v>
      </c>
      <c r="BW5" s="19">
        <f>ROUND(VLOOKUP($B5,'3.ข้อมูลงบทดลองปัจจุบัน เติมเอง'!$A$5:$CL$846,74,0),2)</f>
        <v>0</v>
      </c>
      <c r="BX5" s="19">
        <f>ROUND(VLOOKUP($B5,'3.ข้อมูลงบทดลองปัจจุบัน เติมเอง'!$A$5:$CL$846,75,0),2)</f>
        <v>0</v>
      </c>
      <c r="BY5" s="19">
        <f>ROUND(VLOOKUP($B5,'3.ข้อมูลงบทดลองปัจจุบัน เติมเอง'!$A$5:$CL$846,76,0),2)</f>
        <v>0</v>
      </c>
      <c r="BZ5" s="19">
        <f>ROUND(VLOOKUP($B5,'3.ข้อมูลงบทดลองปัจจุบัน เติมเอง'!$A$5:$CL$846,77,0),2)</f>
        <v>0</v>
      </c>
      <c r="CA5" s="19">
        <f>ROUND(VLOOKUP($B5,'3.ข้อมูลงบทดลองปัจจุบัน เติมเอง'!$A$5:$CL$846,78,0),2)</f>
        <v>0</v>
      </c>
      <c r="CB5" s="19">
        <f>ROUND(VLOOKUP($B5,'3.ข้อมูลงบทดลองปัจจุบัน เติมเอง'!$A$5:$CL$846,79,0),2)</f>
        <v>0</v>
      </c>
      <c r="CC5" s="19">
        <f>ROUND(VLOOKUP($B5,'3.ข้อมูลงบทดลองปัจจุบัน เติมเอง'!$A$5:$CL$846,80,0),2)</f>
        <v>0</v>
      </c>
      <c r="CD5" s="19">
        <f>ROUND(VLOOKUP($B5,'3.ข้อมูลงบทดลองปัจจุบัน เติมเอง'!$A$5:$CL$846,81,0),2)</f>
        <v>0</v>
      </c>
      <c r="CE5" s="19">
        <f>ROUND(VLOOKUP($B5,'3.ข้อมูลงบทดลองปัจจุบัน เติมเอง'!$A$5:$CL$846,82,0),2)</f>
        <v>0</v>
      </c>
      <c r="CF5" s="19">
        <f>ROUND(VLOOKUP($B5,'3.ข้อมูลงบทดลองปัจจุบัน เติมเอง'!$A$5:$CL$846,83,0),2)</f>
        <v>0</v>
      </c>
      <c r="CG5" s="19">
        <f>ROUND(VLOOKUP($B5,'3.ข้อมูลงบทดลองปัจจุบัน เติมเอง'!$A$5:$CL$846,84,0),2)</f>
        <v>4190</v>
      </c>
      <c r="CH5" s="19">
        <f>ROUND(VLOOKUP($B5,'3.ข้อมูลงบทดลองปัจจุบัน เติมเอง'!$A$5:$CL$846,85,0),2)</f>
        <v>0</v>
      </c>
      <c r="CI5" s="19">
        <f>ROUND(VLOOKUP($B5,'3.ข้อมูลงบทดลองปัจจุบัน เติมเอง'!$A$5:$CL$846,86,0),2)</f>
        <v>0</v>
      </c>
      <c r="CJ5" s="19">
        <f>ROUND(VLOOKUP($B5,'3.ข้อมูลงบทดลองปัจจุบัน เติมเอง'!$A$5:$CL$846,87,0),2)</f>
        <v>0</v>
      </c>
      <c r="CK5" s="19">
        <f>ROUND(VLOOKUP($B5,'3.ข้อมูลงบทดลองปัจจุบัน เติมเอง'!$A$5:$CL$846,88,0),2)</f>
        <v>5725</v>
      </c>
      <c r="CL5" s="19">
        <f>ROUND(VLOOKUP($B5,'3.ข้อมูลงบทดลองปัจจุบัน เติมเอง'!$A$5:$CL$846,89,0),2)</f>
        <v>0</v>
      </c>
      <c r="CM5" s="19">
        <f>ROUND(VLOOKUP($B5,'3.ข้อมูลงบทดลองปัจจุบัน เติมเอง'!$A$5:$CL$846,90,0),2)</f>
        <v>0</v>
      </c>
      <c r="CO5" s="29"/>
    </row>
    <row r="6" spans="1:94" ht="22.5" customHeight="1" x14ac:dyDescent="0.7">
      <c r="A6" s="3" t="s">
        <v>1468</v>
      </c>
      <c r="B6" s="49" t="s">
        <v>406</v>
      </c>
      <c r="C6" s="8" t="s">
        <v>407</v>
      </c>
      <c r="D6" s="19">
        <f>ROUND(VLOOKUP($B6,'3.ข้อมูลงบทดลองปัจจุบัน เติมเอง'!$A$5:$CL$846,3,0),2)</f>
        <v>143970</v>
      </c>
      <c r="E6" s="19">
        <f>ROUND(VLOOKUP($B6,'3.ข้อมูลงบทดลองปัจจุบัน เติมเอง'!$A$5:$CL$846,4,0),2)</f>
        <v>0</v>
      </c>
      <c r="F6" s="19">
        <f>ROUND(VLOOKUP($B6,'3.ข้อมูลงบทดลองปัจจุบัน เติมเอง'!$A$5:$CL$846,5,0),2)</f>
        <v>4110</v>
      </c>
      <c r="G6" s="19">
        <f>ROUND(VLOOKUP($B6,'3.ข้อมูลงบทดลองปัจจุบัน เติมเอง'!$A$5:$CL$846,6,0),2)</f>
        <v>0</v>
      </c>
      <c r="H6" s="19">
        <f>ROUND(VLOOKUP($B6,'3.ข้อมูลงบทดลองปัจจุบัน เติมเอง'!$A$5:$CL$846,7,0),2)</f>
        <v>27560</v>
      </c>
      <c r="I6" s="19">
        <f>ROUND(VLOOKUP($B6,'3.ข้อมูลงบทดลองปัจจุบัน เติมเอง'!$A$5:$CL$846,8,0),2)</f>
        <v>0</v>
      </c>
      <c r="J6" s="19">
        <f>ROUND(VLOOKUP($B6,'3.ข้อมูลงบทดลองปัจจุบัน เติมเอง'!$A$5:$CL$846,9,0),2)</f>
        <v>0</v>
      </c>
      <c r="K6" s="19">
        <f>ROUND(VLOOKUP($B6,'3.ข้อมูลงบทดลองปัจจุบัน เติมเอง'!$A$5:$CL$846,10,0),2)</f>
        <v>0</v>
      </c>
      <c r="L6" s="19">
        <f>ROUND(VLOOKUP($B6,'3.ข้อมูลงบทดลองปัจจุบัน เติมเอง'!$A$5:$CL$846,11,0),2)</f>
        <v>0</v>
      </c>
      <c r="M6" s="19">
        <f>ROUND(VLOOKUP($B6,'3.ข้อมูลงบทดลองปัจจุบัน เติมเอง'!$A$5:$CL$846,12,0),2)</f>
        <v>0</v>
      </c>
      <c r="N6" s="19">
        <f>ROUND(VLOOKUP($B6,'3.ข้อมูลงบทดลองปัจจุบัน เติมเอง'!$A$5:$CL$846,13,0),2)</f>
        <v>0</v>
      </c>
      <c r="O6" s="19">
        <f>ROUND(VLOOKUP($B6,'3.ข้อมูลงบทดลองปัจจุบัน เติมเอง'!$A$5:$CL$846,14,0),2)</f>
        <v>0</v>
      </c>
      <c r="P6" s="19">
        <f>ROUND(VLOOKUP($B6,'3.ข้อมูลงบทดลองปัจจุบัน เติมเอง'!$A$5:$CL$846,15,0),2)</f>
        <v>18070</v>
      </c>
      <c r="Q6" s="19">
        <f>ROUND(VLOOKUP($B6,'3.ข้อมูลงบทดลองปัจจุบัน เติมเอง'!$A$5:$CL$846,16,0),2)</f>
        <v>0</v>
      </c>
      <c r="R6" s="19">
        <f>ROUND(VLOOKUP($B6,'3.ข้อมูลงบทดลองปัจจุบัน เติมเอง'!$A$5:$CL$846,17,0),2)</f>
        <v>0</v>
      </c>
      <c r="S6" s="19">
        <f>ROUND(VLOOKUP($B6,'3.ข้อมูลงบทดลองปัจจุบัน เติมเอง'!$A$5:$CL$846,18,0),2)</f>
        <v>0</v>
      </c>
      <c r="T6" s="19">
        <f>ROUND(VLOOKUP($B6,'3.ข้อมูลงบทดลองปัจจุบัน เติมเอง'!$A$5:$CL$846,19,0),2)</f>
        <v>1130</v>
      </c>
      <c r="U6" s="19">
        <f>ROUND(VLOOKUP($B6,'3.ข้อมูลงบทดลองปัจจุบัน เติมเอง'!$A$5:$CL$846,20,0),2)</f>
        <v>3375</v>
      </c>
      <c r="V6" s="19">
        <f>ROUND(VLOOKUP($B6,'3.ข้อมูลงบทดลองปัจจุบัน เติมเอง'!$A$5:$CL$846,21,0),2)</f>
        <v>0</v>
      </c>
      <c r="W6" s="19">
        <f>ROUND(VLOOKUP($B6,'3.ข้อมูลงบทดลองปัจจุบัน เติมเอง'!$A$5:$CL$846,22,0),2)</f>
        <v>0</v>
      </c>
      <c r="X6" s="19">
        <f>ROUND(VLOOKUP($B6,'3.ข้อมูลงบทดลองปัจจุบัน เติมเอง'!$A$5:$CL$846,23,0),2)</f>
        <v>698500</v>
      </c>
      <c r="Y6" s="19">
        <f>ROUND(VLOOKUP($B6,'3.ข้อมูลงบทดลองปัจจุบัน เติมเอง'!$A$5:$CL$846,24,0),2)</f>
        <v>90180</v>
      </c>
      <c r="Z6" s="19">
        <f>ROUND(VLOOKUP($B6,'3.ข้อมูลงบทดลองปัจจุบัน เติมเอง'!$A$5:$CL$846,25,0),2)</f>
        <v>5750</v>
      </c>
      <c r="AA6" s="19">
        <f>ROUND(VLOOKUP($B6,'3.ข้อมูลงบทดลองปัจจุบัน เติมเอง'!$A$5:$CL$846,26,0),2)</f>
        <v>210</v>
      </c>
      <c r="AB6" s="19">
        <f>ROUND(VLOOKUP($B6,'3.ข้อมูลงบทดลองปัจจุบัน เติมเอง'!$A$5:$CL$846,27,0),2)</f>
        <v>0</v>
      </c>
      <c r="AC6" s="19">
        <f>ROUND(VLOOKUP($B6,'3.ข้อมูลงบทดลองปัจจุบัน เติมเอง'!$A$5:$CL$846,28,0),2)</f>
        <v>0</v>
      </c>
      <c r="AD6" s="19">
        <f>ROUND(VLOOKUP($B6,'3.ข้อมูลงบทดลองปัจจุบัน เติมเอง'!$A$5:$CL$846,29,0),2)</f>
        <v>0</v>
      </c>
      <c r="AE6" s="19">
        <f>ROUND(VLOOKUP($B6,'3.ข้อมูลงบทดลองปัจจุบัน เติมเอง'!$A$5:$CL$846,30,0),2)</f>
        <v>1080</v>
      </c>
      <c r="AF6" s="19">
        <f>ROUND(VLOOKUP($B6,'3.ข้อมูลงบทดลองปัจจุบัน เติมเอง'!$A$5:$CL$846,31,0),2)</f>
        <v>0</v>
      </c>
      <c r="AG6" s="19">
        <f>ROUND(VLOOKUP($B6,'3.ข้อมูลงบทดลองปัจจุบัน เติมเอง'!$A$5:$CL$846,32,0),2)</f>
        <v>0</v>
      </c>
      <c r="AH6" s="19">
        <f>ROUND(VLOOKUP($B6,'3.ข้อมูลงบทดลองปัจจุบัน เติมเอง'!$A$5:$CL$846,33,0),2)</f>
        <v>0</v>
      </c>
      <c r="AI6" s="19">
        <f>ROUND(VLOOKUP($B6,'3.ข้อมูลงบทดลองปัจจุบัน เติมเอง'!$A$5:$CL$846,34,0),2)</f>
        <v>9960</v>
      </c>
      <c r="AJ6" s="19">
        <f>ROUND(VLOOKUP($B6,'3.ข้อมูลงบทดลองปัจจุบัน เติมเอง'!$A$5:$CL$846,35,0),2)</f>
        <v>0</v>
      </c>
      <c r="AK6" s="19">
        <f>ROUND(VLOOKUP($B6,'3.ข้อมูลงบทดลองปัจจุบัน เติมเอง'!$A$5:$CL$846,36,0),2)</f>
        <v>0</v>
      </c>
      <c r="AL6" s="19">
        <f>ROUND(VLOOKUP($B6,'3.ข้อมูลงบทดลองปัจจุบัน เติมเอง'!$A$5:$CL$846,37,0),2)</f>
        <v>669035</v>
      </c>
      <c r="AM6" s="19">
        <f>ROUND(VLOOKUP($B6,'3.ข้อมูลงบทดลองปัจจุบัน เติมเอง'!$A$5:$CL$846,38,0),2)</f>
        <v>0</v>
      </c>
      <c r="AN6" s="19">
        <f>ROUND(VLOOKUP($B6,'3.ข้อมูลงบทดลองปัจจุบัน เติมเอง'!$A$5:$CL$846,39,0),2)</f>
        <v>0</v>
      </c>
      <c r="AO6" s="19">
        <f>ROUND(VLOOKUP($B6,'3.ข้อมูลงบทดลองปัจจุบัน เติมเอง'!$A$5:$CL$846,40,0),2)</f>
        <v>0</v>
      </c>
      <c r="AP6" s="19">
        <f>ROUND(VLOOKUP($B6,'3.ข้อมูลงบทดลองปัจจุบัน เติมเอง'!$A$5:$CL$846,41,0),2)</f>
        <v>12890</v>
      </c>
      <c r="AQ6" s="19">
        <f>ROUND(VLOOKUP($B6,'3.ข้อมูลงบทดลองปัจจุบัน เติมเอง'!$A$5:$CL$846,42,0),2)</f>
        <v>62135</v>
      </c>
      <c r="AR6" s="19">
        <f>ROUND(VLOOKUP($B6,'3.ข้อมูลงบทดลองปัจจุบัน เติมเอง'!$A$5:$CL$846,43,0),2)</f>
        <v>0</v>
      </c>
      <c r="AS6" s="19">
        <f>ROUND(VLOOKUP($B6,'3.ข้อมูลงบทดลองปัจจุบัน เติมเอง'!$A$5:$CL$846,44,0),2)</f>
        <v>4600</v>
      </c>
      <c r="AT6" s="19">
        <f>ROUND(VLOOKUP($B6,'3.ข้อมูลงบทดลองปัจจุบัน เติมเอง'!$A$5:$CL$846,45,0),2)</f>
        <v>0</v>
      </c>
      <c r="AU6" s="19">
        <f>ROUND(VLOOKUP($B6,'3.ข้อมูลงบทดลองปัจจุบัน เติมเอง'!$A$5:$CL$846,46,0),2)</f>
        <v>0</v>
      </c>
      <c r="AV6" s="19">
        <f>ROUND(VLOOKUP($B6,'3.ข้อมูลงบทดลองปัจจุบัน เติมเอง'!$A$5:$CL$846,47,0),2)</f>
        <v>0</v>
      </c>
      <c r="AW6" s="19">
        <f>ROUND(VLOOKUP($B6,'3.ข้อมูลงบทดลองปัจจุบัน เติมเอง'!$A$5:$CL$846,48,0),2)</f>
        <v>0</v>
      </c>
      <c r="AX6" s="19">
        <f>ROUND(VLOOKUP($B6,'3.ข้อมูลงบทดลองปัจจุบัน เติมเอง'!$A$5:$CL$846,49,0),2)</f>
        <v>240</v>
      </c>
      <c r="AY6" s="19">
        <f>ROUND(VLOOKUP($B6,'3.ข้อมูลงบทดลองปัจจุบัน เติมเอง'!$A$5:$CL$846,50,0),2)</f>
        <v>0</v>
      </c>
      <c r="AZ6" s="19">
        <f>ROUND(VLOOKUP($B6,'3.ข้อมูลงบทดลองปัจจุบัน เติมเอง'!$A$5:$CL$846,51,0),2)</f>
        <v>0</v>
      </c>
      <c r="BA6" s="19">
        <f>ROUND(VLOOKUP($B6,'3.ข้อมูลงบทดลองปัจจุบัน เติมเอง'!$A$5:$CL$846,52,0),2)</f>
        <v>0</v>
      </c>
      <c r="BB6" s="19">
        <f>ROUND(VLOOKUP($B6,'3.ข้อมูลงบทดลองปัจจุบัน เติมเอง'!$A$5:$CL$846,53,0),2)</f>
        <v>215460</v>
      </c>
      <c r="BC6" s="19">
        <f>ROUND(VLOOKUP($B6,'3.ข้อมูลงบทดลองปัจจุบัน เติมเอง'!$A$5:$CL$846,54,0),2)</f>
        <v>0</v>
      </c>
      <c r="BD6" s="19">
        <f>ROUND(VLOOKUP($B6,'3.ข้อมูลงบทดลองปัจจุบัน เติมเอง'!$A$5:$CL$846,55,0),2)</f>
        <v>322974.5</v>
      </c>
      <c r="BE6" s="19">
        <f>ROUND(VLOOKUP($B6,'3.ข้อมูลงบทดลองปัจจุบัน เติมเอง'!$A$5:$CL$846,56,0),2)</f>
        <v>0</v>
      </c>
      <c r="BF6" s="19">
        <f>ROUND(VLOOKUP($B6,'3.ข้อมูลงบทดลองปัจจุบัน เติมเอง'!$A$5:$CL$846,57,0),2)</f>
        <v>0</v>
      </c>
      <c r="BG6" s="19">
        <f>ROUND(VLOOKUP($B6,'3.ข้อมูลงบทดลองปัจจุบัน เติมเอง'!$A$5:$CL$846,58,0),2)</f>
        <v>7510</v>
      </c>
      <c r="BH6" s="19">
        <f>ROUND(VLOOKUP($B6,'3.ข้อมูลงบทดลองปัจจุบัน เติมเอง'!$A$5:$CL$846,59,0),2)</f>
        <v>167150</v>
      </c>
      <c r="BI6" s="19">
        <f>ROUND(VLOOKUP($B6,'3.ข้อมูลงบทดลองปัจจุบัน เติมเอง'!$A$5:$CL$846,60,0),2)</f>
        <v>0</v>
      </c>
      <c r="BJ6" s="19">
        <f>ROUND(VLOOKUP($B6,'3.ข้อมูลงบทดลองปัจจุบัน เติมเอง'!$A$5:$CL$846,61,0),2)</f>
        <v>0</v>
      </c>
      <c r="BK6" s="19">
        <f>ROUND(VLOOKUP($B6,'3.ข้อมูลงบทดลองปัจจุบัน เติมเอง'!$A$5:$CL$846,62,0),2)</f>
        <v>0</v>
      </c>
      <c r="BL6" s="19">
        <f>ROUND(VLOOKUP($B6,'3.ข้อมูลงบทดลองปัจจุบัน เติมเอง'!$A$5:$CL$846,63,0),2)</f>
        <v>0</v>
      </c>
      <c r="BM6" s="19">
        <f>ROUND(VLOOKUP($B6,'3.ข้อมูลงบทดลองปัจจุบัน เติมเอง'!$A$5:$CL$846,64,0),2)</f>
        <v>21660</v>
      </c>
      <c r="BN6" s="19">
        <f>ROUND(VLOOKUP($B6,'3.ข้อมูลงบทดลองปัจจุบัน เติมเอง'!$A$5:$CL$846,65,0),2)</f>
        <v>0</v>
      </c>
      <c r="BO6" s="19">
        <f>ROUND(VLOOKUP($B6,'3.ข้อมูลงบทดลองปัจจุบัน เติมเอง'!$A$5:$CL$846,66,0),2)</f>
        <v>0</v>
      </c>
      <c r="BP6" s="19">
        <f>ROUND(VLOOKUP($B6,'3.ข้อมูลงบทดลองปัจจุบัน เติมเอง'!$A$5:$CL$846,67,0),2)</f>
        <v>122830</v>
      </c>
      <c r="BQ6" s="19">
        <f>ROUND(VLOOKUP($B6,'3.ข้อมูลงบทดลองปัจจุบัน เติมเอง'!$A$5:$CL$846,68,0),2)</f>
        <v>0</v>
      </c>
      <c r="BR6" s="19">
        <f>ROUND(VLOOKUP($B6,'3.ข้อมูลงบทดลองปัจจุบัน เติมเอง'!$A$5:$CL$846,69,0),2)</f>
        <v>0</v>
      </c>
      <c r="BS6" s="19">
        <f>ROUND(VLOOKUP($B6,'3.ข้อมูลงบทดลองปัจจุบัน เติมเอง'!$A$5:$CL$846,70,0),2)</f>
        <v>0</v>
      </c>
      <c r="BT6" s="19">
        <f>ROUND(VLOOKUP($B6,'3.ข้อมูลงบทดลองปัจจุบัน เติมเอง'!$A$5:$CL$846,71,0),2)</f>
        <v>0</v>
      </c>
      <c r="BU6" s="19">
        <f>ROUND(VLOOKUP($B6,'3.ข้อมูลงบทดลองปัจจุบัน เติมเอง'!$A$5:$CL$846,72,0),2)</f>
        <v>36480</v>
      </c>
      <c r="BV6" s="19">
        <f>ROUND(VLOOKUP($B6,'3.ข้อมูลงบทดลองปัจจุบัน เติมเอง'!$A$5:$CL$846,73,0),2)</f>
        <v>0</v>
      </c>
      <c r="BW6" s="19">
        <f>ROUND(VLOOKUP($B6,'3.ข้อมูลงบทดลองปัจจุบัน เติมเอง'!$A$5:$CL$846,74,0),2)</f>
        <v>0</v>
      </c>
      <c r="BX6" s="19">
        <f>ROUND(VLOOKUP($B6,'3.ข้อมูลงบทดลองปัจจุบัน เติมเอง'!$A$5:$CL$846,75,0),2)</f>
        <v>14100</v>
      </c>
      <c r="BY6" s="19">
        <f>ROUND(VLOOKUP($B6,'3.ข้อมูลงบทดลองปัจจุบัน เติมเอง'!$A$5:$CL$846,76,0),2)</f>
        <v>0</v>
      </c>
      <c r="BZ6" s="19">
        <f>ROUND(VLOOKUP($B6,'3.ข้อมูลงบทดลองปัจจุบัน เติมเอง'!$A$5:$CL$846,77,0),2)</f>
        <v>0</v>
      </c>
      <c r="CA6" s="19">
        <f>ROUND(VLOOKUP($B6,'3.ข้อมูลงบทดลองปัจจุบัน เติมเอง'!$A$5:$CL$846,78,0),2)</f>
        <v>0</v>
      </c>
      <c r="CB6" s="19">
        <f>ROUND(VLOOKUP($B6,'3.ข้อมูลงบทดลองปัจจุบัน เติมเอง'!$A$5:$CL$846,79,0),2)</f>
        <v>0</v>
      </c>
      <c r="CC6" s="19">
        <f>ROUND(VLOOKUP($B6,'3.ข้อมูลงบทดลองปัจจุบัน เติมเอง'!$A$5:$CL$846,80,0),2)</f>
        <v>0</v>
      </c>
      <c r="CD6" s="19">
        <f>ROUND(VLOOKUP($B6,'3.ข้อมูลงบทดลองปัจจุบัน เติมเอง'!$A$5:$CL$846,81,0),2)</f>
        <v>0</v>
      </c>
      <c r="CE6" s="19">
        <f>ROUND(VLOOKUP($B6,'3.ข้อมูลงบทดลองปัจจุบัน เติมเอง'!$A$5:$CL$846,82,0),2)</f>
        <v>0</v>
      </c>
      <c r="CF6" s="19">
        <f>ROUND(VLOOKUP($B6,'3.ข้อมูลงบทดลองปัจจุบัน เติมเอง'!$A$5:$CL$846,83,0),2)</f>
        <v>2000</v>
      </c>
      <c r="CG6" s="19">
        <f>ROUND(VLOOKUP($B6,'3.ข้อมูลงบทดลองปัจจุบัน เติมเอง'!$A$5:$CL$846,84,0),2)</f>
        <v>18300</v>
      </c>
      <c r="CH6" s="19">
        <f>ROUND(VLOOKUP($B6,'3.ข้อมูลงบทดลองปัจจุบัน เติมเอง'!$A$5:$CL$846,85,0),2)</f>
        <v>0</v>
      </c>
      <c r="CI6" s="19">
        <f>ROUND(VLOOKUP($B6,'3.ข้อมูลงบทดลองปัจจุบัน เติมเอง'!$A$5:$CL$846,86,0),2)</f>
        <v>0</v>
      </c>
      <c r="CJ6" s="19">
        <f>ROUND(VLOOKUP($B6,'3.ข้อมูลงบทดลองปัจจุบัน เติมเอง'!$A$5:$CL$846,87,0),2)</f>
        <v>0</v>
      </c>
      <c r="CK6" s="19">
        <f>ROUND(VLOOKUP($B6,'3.ข้อมูลงบทดลองปัจจุบัน เติมเอง'!$A$5:$CL$846,88,0),2)</f>
        <v>0</v>
      </c>
      <c r="CL6" s="19">
        <f>ROUND(VLOOKUP($B6,'3.ข้อมูลงบทดลองปัจจุบัน เติมเอง'!$A$5:$CL$846,89,0),2)</f>
        <v>0</v>
      </c>
      <c r="CM6" s="19">
        <f>ROUND(VLOOKUP($B6,'3.ข้อมูลงบทดลองปัจจุบัน เติมเอง'!$A$5:$CL$846,90,0),2)</f>
        <v>0</v>
      </c>
      <c r="CO6" s="29"/>
    </row>
    <row r="7" spans="1:94" x14ac:dyDescent="0.7">
      <c r="A7" s="3" t="s">
        <v>1468</v>
      </c>
      <c r="B7" s="49" t="s">
        <v>412</v>
      </c>
      <c r="C7" s="8" t="s">
        <v>413</v>
      </c>
      <c r="D7" s="19">
        <f>ROUND(VLOOKUP($B7,'3.ข้อมูลงบทดลองปัจจุบัน เติมเอง'!$A$5:$CL$846,3,0),2)</f>
        <v>0</v>
      </c>
      <c r="E7" s="19">
        <f>ROUND(VLOOKUP($B7,'3.ข้อมูลงบทดลองปัจจุบัน เติมเอง'!$A$5:$CL$846,4,0),2)</f>
        <v>0</v>
      </c>
      <c r="F7" s="19">
        <f>ROUND(VLOOKUP($B7,'3.ข้อมูลงบทดลองปัจจุบัน เติมเอง'!$A$5:$CL$846,5,0),2)</f>
        <v>0</v>
      </c>
      <c r="G7" s="19">
        <f>ROUND(VLOOKUP($B7,'3.ข้อมูลงบทดลองปัจจุบัน เติมเอง'!$A$5:$CL$846,6,0),2)</f>
        <v>0</v>
      </c>
      <c r="H7" s="19">
        <f>ROUND(VLOOKUP($B7,'3.ข้อมูลงบทดลองปัจจุบัน เติมเอง'!$A$5:$CL$846,7,0),2)</f>
        <v>0</v>
      </c>
      <c r="I7" s="19">
        <f>ROUND(VLOOKUP($B7,'3.ข้อมูลงบทดลองปัจจุบัน เติมเอง'!$A$5:$CL$846,8,0),2)</f>
        <v>0</v>
      </c>
      <c r="J7" s="19">
        <f>ROUND(VLOOKUP($B7,'3.ข้อมูลงบทดลองปัจจุบัน เติมเอง'!$A$5:$CL$846,9,0),2)</f>
        <v>0</v>
      </c>
      <c r="K7" s="19">
        <f>ROUND(VLOOKUP($B7,'3.ข้อมูลงบทดลองปัจจุบัน เติมเอง'!$A$5:$CL$846,10,0),2)</f>
        <v>1266</v>
      </c>
      <c r="L7" s="19">
        <f>ROUND(VLOOKUP($B7,'3.ข้อมูลงบทดลองปัจจุบัน เติมเอง'!$A$5:$CL$846,11,0),2)</f>
        <v>0</v>
      </c>
      <c r="M7" s="19">
        <f>ROUND(VLOOKUP($B7,'3.ข้อมูลงบทดลองปัจจุบัน เติมเอง'!$A$5:$CL$846,12,0),2)</f>
        <v>0</v>
      </c>
      <c r="N7" s="19">
        <f>ROUND(VLOOKUP($B7,'3.ข้อมูลงบทดลองปัจจุบัน เติมเอง'!$A$5:$CL$846,13,0),2)</f>
        <v>1780</v>
      </c>
      <c r="O7" s="19">
        <f>ROUND(VLOOKUP($B7,'3.ข้อมูลงบทดลองปัจจุบัน เติมเอง'!$A$5:$CL$846,14,0),2)</f>
        <v>0</v>
      </c>
      <c r="P7" s="19">
        <f>ROUND(VLOOKUP($B7,'3.ข้อมูลงบทดลองปัจจุบัน เติมเอง'!$A$5:$CL$846,15,0),2)</f>
        <v>0</v>
      </c>
      <c r="Q7" s="19">
        <f>ROUND(VLOOKUP($B7,'3.ข้อมูลงบทดลองปัจจุบัน เติมเอง'!$A$5:$CL$846,16,0),2)</f>
        <v>0</v>
      </c>
      <c r="R7" s="19">
        <f>ROUND(VLOOKUP($B7,'3.ข้อมูลงบทดลองปัจจุบัน เติมเอง'!$A$5:$CL$846,17,0),2)</f>
        <v>0</v>
      </c>
      <c r="S7" s="19">
        <f>ROUND(VLOOKUP($B7,'3.ข้อมูลงบทดลองปัจจุบัน เติมเอง'!$A$5:$CL$846,18,0),2)</f>
        <v>0</v>
      </c>
      <c r="T7" s="19">
        <f>ROUND(VLOOKUP($B7,'3.ข้อมูลงบทดลองปัจจุบัน เติมเอง'!$A$5:$CL$846,19,0),2)</f>
        <v>163</v>
      </c>
      <c r="U7" s="19">
        <f>ROUND(VLOOKUP($B7,'3.ข้อมูลงบทดลองปัจจุบัน เติมเอง'!$A$5:$CL$846,20,0),2)</f>
        <v>0</v>
      </c>
      <c r="V7" s="19">
        <f>ROUND(VLOOKUP($B7,'3.ข้อมูลงบทดลองปัจจุบัน เติมเอง'!$A$5:$CL$846,21,0),2)</f>
        <v>0</v>
      </c>
      <c r="W7" s="19">
        <f>ROUND(VLOOKUP($B7,'3.ข้อมูลงบทดลองปัจจุบัน เติมเอง'!$A$5:$CL$846,22,0),2)</f>
        <v>5000</v>
      </c>
      <c r="X7" s="19">
        <f>ROUND(VLOOKUP($B7,'3.ข้อมูลงบทดลองปัจจุบัน เติมเอง'!$A$5:$CL$846,23,0),2)</f>
        <v>5899.14</v>
      </c>
      <c r="Y7" s="19">
        <f>ROUND(VLOOKUP($B7,'3.ข้อมูลงบทดลองปัจจุบัน เติมเอง'!$A$5:$CL$846,24,0),2)</f>
        <v>0</v>
      </c>
      <c r="Z7" s="19">
        <f>ROUND(VLOOKUP($B7,'3.ข้อมูลงบทดลองปัจจุบัน เติมเอง'!$A$5:$CL$846,25,0),2)</f>
        <v>0</v>
      </c>
      <c r="AA7" s="19">
        <f>ROUND(VLOOKUP($B7,'3.ข้อมูลงบทดลองปัจจุบัน เติมเอง'!$A$5:$CL$846,26,0),2)</f>
        <v>0</v>
      </c>
      <c r="AB7" s="19">
        <f>ROUND(VLOOKUP($B7,'3.ข้อมูลงบทดลองปัจจุบัน เติมเอง'!$A$5:$CL$846,27,0),2)</f>
        <v>0</v>
      </c>
      <c r="AC7" s="19">
        <f>ROUND(VLOOKUP($B7,'3.ข้อมูลงบทดลองปัจจุบัน เติมเอง'!$A$5:$CL$846,28,0),2)</f>
        <v>0</v>
      </c>
      <c r="AD7" s="19">
        <f>ROUND(VLOOKUP($B7,'3.ข้อมูลงบทดลองปัจจุบัน เติมเอง'!$A$5:$CL$846,29,0),2)</f>
        <v>0</v>
      </c>
      <c r="AE7" s="19">
        <f>ROUND(VLOOKUP($B7,'3.ข้อมูลงบทดลองปัจจุบัน เติมเอง'!$A$5:$CL$846,30,0),2)</f>
        <v>0</v>
      </c>
      <c r="AF7" s="19">
        <f>ROUND(VLOOKUP($B7,'3.ข้อมูลงบทดลองปัจจุบัน เติมเอง'!$A$5:$CL$846,31,0),2)</f>
        <v>0</v>
      </c>
      <c r="AG7" s="19">
        <f>ROUND(VLOOKUP($B7,'3.ข้อมูลงบทดลองปัจจุบัน เติมเอง'!$A$5:$CL$846,32,0),2)</f>
        <v>0</v>
      </c>
      <c r="AH7" s="19">
        <f>ROUND(VLOOKUP($B7,'3.ข้อมูลงบทดลองปัจจุบัน เติมเอง'!$A$5:$CL$846,33,0),2)</f>
        <v>0</v>
      </c>
      <c r="AI7" s="19">
        <f>ROUND(VLOOKUP($B7,'3.ข้อมูลงบทดลองปัจจุบัน เติมเอง'!$A$5:$CL$846,34,0),2)</f>
        <v>0</v>
      </c>
      <c r="AJ7" s="19">
        <f>ROUND(VLOOKUP($B7,'3.ข้อมูลงบทดลองปัจจุบัน เติมเอง'!$A$5:$CL$846,35,0),2)</f>
        <v>0</v>
      </c>
      <c r="AK7" s="19">
        <f>ROUND(VLOOKUP($B7,'3.ข้อมูลงบทดลองปัจจุบัน เติมเอง'!$A$5:$CL$846,36,0),2)</f>
        <v>1570</v>
      </c>
      <c r="AL7" s="19">
        <f>ROUND(VLOOKUP($B7,'3.ข้อมูลงบทดลองปัจจุบัน เติมเอง'!$A$5:$CL$846,37,0),2)</f>
        <v>38348</v>
      </c>
      <c r="AM7" s="19">
        <f>ROUND(VLOOKUP($B7,'3.ข้อมูลงบทดลองปัจจุบัน เติมเอง'!$A$5:$CL$846,38,0),2)</f>
        <v>0</v>
      </c>
      <c r="AN7" s="19">
        <f>ROUND(VLOOKUP($B7,'3.ข้อมูลงบทดลองปัจจุบัน เติมเอง'!$A$5:$CL$846,39,0),2)</f>
        <v>0</v>
      </c>
      <c r="AO7" s="19">
        <f>ROUND(VLOOKUP($B7,'3.ข้อมูลงบทดลองปัจจุบัน เติมเอง'!$A$5:$CL$846,40,0),2)</f>
        <v>0</v>
      </c>
      <c r="AP7" s="19">
        <f>ROUND(VLOOKUP($B7,'3.ข้อมูลงบทดลองปัจจุบัน เติมเอง'!$A$5:$CL$846,41,0),2)</f>
        <v>0</v>
      </c>
      <c r="AQ7" s="19">
        <f>ROUND(VLOOKUP($B7,'3.ข้อมูลงบทดลองปัจจุบัน เติมเอง'!$A$5:$CL$846,42,0),2)</f>
        <v>0</v>
      </c>
      <c r="AR7" s="19">
        <f>ROUND(VLOOKUP($B7,'3.ข้อมูลงบทดลองปัจจุบัน เติมเอง'!$A$5:$CL$846,43,0),2)</f>
        <v>0</v>
      </c>
      <c r="AS7" s="19">
        <f>ROUND(VLOOKUP($B7,'3.ข้อมูลงบทดลองปัจจุบัน เติมเอง'!$A$5:$CL$846,44,0),2)</f>
        <v>0</v>
      </c>
      <c r="AT7" s="19">
        <f>ROUND(VLOOKUP($B7,'3.ข้อมูลงบทดลองปัจจุบัน เติมเอง'!$A$5:$CL$846,45,0),2)</f>
        <v>0</v>
      </c>
      <c r="AU7" s="19">
        <f>ROUND(VLOOKUP($B7,'3.ข้อมูลงบทดลองปัจจุบัน เติมเอง'!$A$5:$CL$846,46,0),2)</f>
        <v>0</v>
      </c>
      <c r="AV7" s="19">
        <f>ROUND(VLOOKUP($B7,'3.ข้อมูลงบทดลองปัจจุบัน เติมเอง'!$A$5:$CL$846,47,0),2)</f>
        <v>0</v>
      </c>
      <c r="AW7" s="19">
        <f>ROUND(VLOOKUP($B7,'3.ข้อมูลงบทดลองปัจจุบัน เติมเอง'!$A$5:$CL$846,48,0),2)</f>
        <v>0</v>
      </c>
      <c r="AX7" s="19">
        <f>ROUND(VLOOKUP($B7,'3.ข้อมูลงบทดลองปัจจุบัน เติมเอง'!$A$5:$CL$846,49,0),2)</f>
        <v>1070</v>
      </c>
      <c r="AY7" s="19">
        <f>ROUND(VLOOKUP($B7,'3.ข้อมูลงบทดลองปัจจุบัน เติมเอง'!$A$5:$CL$846,50,0),2)</f>
        <v>0</v>
      </c>
      <c r="AZ7" s="19">
        <f>ROUND(VLOOKUP($B7,'3.ข้อมูลงบทดลองปัจจุบัน เติมเอง'!$A$5:$CL$846,51,0),2)</f>
        <v>0</v>
      </c>
      <c r="BA7" s="19">
        <f>ROUND(VLOOKUP($B7,'3.ข้อมูลงบทดลองปัจจุบัน เติมเอง'!$A$5:$CL$846,52,0),2)</f>
        <v>0</v>
      </c>
      <c r="BB7" s="19">
        <f>ROUND(VLOOKUP($B7,'3.ข้อมูลงบทดลองปัจจุบัน เติมเอง'!$A$5:$CL$846,53,0),2)</f>
        <v>80</v>
      </c>
      <c r="BC7" s="19">
        <f>ROUND(VLOOKUP($B7,'3.ข้อมูลงบทดลองปัจจุบัน เติมเอง'!$A$5:$CL$846,54,0),2)</f>
        <v>0</v>
      </c>
      <c r="BD7" s="19">
        <f>ROUND(VLOOKUP($B7,'3.ข้อมูลงบทดลองปัจจุบัน เติมเอง'!$A$5:$CL$846,55,0),2)</f>
        <v>262681.5</v>
      </c>
      <c r="BE7" s="19">
        <f>ROUND(VLOOKUP($B7,'3.ข้อมูลงบทดลองปัจจุบัน เติมเอง'!$A$5:$CL$846,56,0),2)</f>
        <v>0</v>
      </c>
      <c r="BF7" s="19">
        <f>ROUND(VLOOKUP($B7,'3.ข้อมูลงบทดลองปัจจุบัน เติมเอง'!$A$5:$CL$846,57,0),2)</f>
        <v>0</v>
      </c>
      <c r="BG7" s="19">
        <f>ROUND(VLOOKUP($B7,'3.ข้อมูลงบทดลองปัจจุบัน เติมเอง'!$A$5:$CL$846,58,0),2)</f>
        <v>0</v>
      </c>
      <c r="BH7" s="19">
        <f>ROUND(VLOOKUP($B7,'3.ข้อมูลงบทดลองปัจจุบัน เติมเอง'!$A$5:$CL$846,59,0),2)</f>
        <v>11155.5</v>
      </c>
      <c r="BI7" s="19">
        <f>ROUND(VLOOKUP($B7,'3.ข้อมูลงบทดลองปัจจุบัน เติมเอง'!$A$5:$CL$846,60,0),2)</f>
        <v>0</v>
      </c>
      <c r="BJ7" s="19">
        <f>ROUND(VLOOKUP($B7,'3.ข้อมูลงบทดลองปัจจุบัน เติมเอง'!$A$5:$CL$846,61,0),2)</f>
        <v>0</v>
      </c>
      <c r="BK7" s="19">
        <f>ROUND(VLOOKUP($B7,'3.ข้อมูลงบทดลองปัจจุบัน เติมเอง'!$A$5:$CL$846,62,0),2)</f>
        <v>0</v>
      </c>
      <c r="BL7" s="19">
        <f>ROUND(VLOOKUP($B7,'3.ข้อมูลงบทดลองปัจจุบัน เติมเอง'!$A$5:$CL$846,63,0),2)</f>
        <v>0</v>
      </c>
      <c r="BM7" s="19">
        <f>ROUND(VLOOKUP($B7,'3.ข้อมูลงบทดลองปัจจุบัน เติมเอง'!$A$5:$CL$846,64,0),2)</f>
        <v>0</v>
      </c>
      <c r="BN7" s="19">
        <f>ROUND(VLOOKUP($B7,'3.ข้อมูลงบทดลองปัจจุบัน เติมเอง'!$A$5:$CL$846,65,0),2)</f>
        <v>0</v>
      </c>
      <c r="BO7" s="19">
        <f>ROUND(VLOOKUP($B7,'3.ข้อมูลงบทดลองปัจจุบัน เติมเอง'!$A$5:$CL$846,66,0),2)</f>
        <v>0</v>
      </c>
      <c r="BP7" s="19">
        <f>ROUND(VLOOKUP($B7,'3.ข้อมูลงบทดลองปัจจุบัน เติมเอง'!$A$5:$CL$846,67,0),2)</f>
        <v>0</v>
      </c>
      <c r="BQ7" s="19">
        <f>ROUND(VLOOKUP($B7,'3.ข้อมูลงบทดลองปัจจุบัน เติมเอง'!$A$5:$CL$846,68,0),2)</f>
        <v>0</v>
      </c>
      <c r="BR7" s="19">
        <f>ROUND(VLOOKUP($B7,'3.ข้อมูลงบทดลองปัจจุบัน เติมเอง'!$A$5:$CL$846,69,0),2)</f>
        <v>0</v>
      </c>
      <c r="BS7" s="19">
        <f>ROUND(VLOOKUP($B7,'3.ข้อมูลงบทดลองปัจจุบัน เติมเอง'!$A$5:$CL$846,70,0),2)</f>
        <v>105877.25</v>
      </c>
      <c r="BT7" s="19">
        <f>ROUND(VLOOKUP($B7,'3.ข้อมูลงบทดลองปัจจุบัน เติมเอง'!$A$5:$CL$846,71,0),2)</f>
        <v>0</v>
      </c>
      <c r="BU7" s="19">
        <f>ROUND(VLOOKUP($B7,'3.ข้อมูลงบทดลองปัจจุบัน เติมเอง'!$A$5:$CL$846,72,0),2)</f>
        <v>0</v>
      </c>
      <c r="BV7" s="19">
        <f>ROUND(VLOOKUP($B7,'3.ข้อมูลงบทดลองปัจจุบัน เติมเอง'!$A$5:$CL$846,73,0),2)</f>
        <v>0</v>
      </c>
      <c r="BW7" s="19">
        <f>ROUND(VLOOKUP($B7,'3.ข้อมูลงบทดลองปัจจุบัน เติมเอง'!$A$5:$CL$846,74,0),2)</f>
        <v>0</v>
      </c>
      <c r="BX7" s="19">
        <f>ROUND(VLOOKUP($B7,'3.ข้อมูลงบทดลองปัจจุบัน เติมเอง'!$A$5:$CL$846,75,0),2)</f>
        <v>0</v>
      </c>
      <c r="BY7" s="19">
        <f>ROUND(VLOOKUP($B7,'3.ข้อมูลงบทดลองปัจจุบัน เติมเอง'!$A$5:$CL$846,76,0),2)</f>
        <v>0</v>
      </c>
      <c r="BZ7" s="19">
        <f>ROUND(VLOOKUP($B7,'3.ข้อมูลงบทดลองปัจจุบัน เติมเอง'!$A$5:$CL$846,77,0),2)</f>
        <v>0</v>
      </c>
      <c r="CA7" s="19">
        <f>ROUND(VLOOKUP($B7,'3.ข้อมูลงบทดลองปัจจุบัน เติมเอง'!$A$5:$CL$846,78,0),2)</f>
        <v>0</v>
      </c>
      <c r="CB7" s="19">
        <f>ROUND(VLOOKUP($B7,'3.ข้อมูลงบทดลองปัจจุบัน เติมเอง'!$A$5:$CL$846,79,0),2)</f>
        <v>0</v>
      </c>
      <c r="CC7" s="19">
        <f>ROUND(VLOOKUP($B7,'3.ข้อมูลงบทดลองปัจจุบัน เติมเอง'!$A$5:$CL$846,80,0),2)</f>
        <v>0</v>
      </c>
      <c r="CD7" s="19">
        <f>ROUND(VLOOKUP($B7,'3.ข้อมูลงบทดลองปัจจุบัน เติมเอง'!$A$5:$CL$846,81,0),2)</f>
        <v>0</v>
      </c>
      <c r="CE7" s="19">
        <f>ROUND(VLOOKUP($B7,'3.ข้อมูลงบทดลองปัจจุบัน เติมเอง'!$A$5:$CL$846,82,0),2)</f>
        <v>22337</v>
      </c>
      <c r="CF7" s="19">
        <f>ROUND(VLOOKUP($B7,'3.ข้อมูลงบทดลองปัจจุบัน เติมเอง'!$A$5:$CL$846,83,0),2)</f>
        <v>0</v>
      </c>
      <c r="CG7" s="19">
        <f>ROUND(VLOOKUP($B7,'3.ข้อมูลงบทดลองปัจจุบัน เติมเอง'!$A$5:$CL$846,84,0),2)</f>
        <v>0</v>
      </c>
      <c r="CH7" s="19">
        <f>ROUND(VLOOKUP($B7,'3.ข้อมูลงบทดลองปัจจุบัน เติมเอง'!$A$5:$CL$846,85,0),2)</f>
        <v>0</v>
      </c>
      <c r="CI7" s="19">
        <f>ROUND(VLOOKUP($B7,'3.ข้อมูลงบทดลองปัจจุบัน เติมเอง'!$A$5:$CL$846,86,0),2)</f>
        <v>0</v>
      </c>
      <c r="CJ7" s="19">
        <f>ROUND(VLOOKUP($B7,'3.ข้อมูลงบทดลองปัจจุบัน เติมเอง'!$A$5:$CL$846,87,0),2)</f>
        <v>0</v>
      </c>
      <c r="CK7" s="19">
        <f>ROUND(VLOOKUP($B7,'3.ข้อมูลงบทดลองปัจจุบัน เติมเอง'!$A$5:$CL$846,88,0),2)</f>
        <v>0</v>
      </c>
      <c r="CL7" s="19">
        <f>ROUND(VLOOKUP($B7,'3.ข้อมูลงบทดลองปัจจุบัน เติมเอง'!$A$5:$CL$846,89,0),2)</f>
        <v>0</v>
      </c>
      <c r="CM7" s="19">
        <f>ROUND(VLOOKUP($B7,'3.ข้อมูลงบทดลองปัจจุบัน เติมเอง'!$A$5:$CL$846,90,0),2)</f>
        <v>0</v>
      </c>
      <c r="CO7" s="29"/>
    </row>
    <row r="8" spans="1:94" x14ac:dyDescent="0.7">
      <c r="A8" s="3" t="s">
        <v>1468</v>
      </c>
      <c r="B8" s="49" t="s">
        <v>416</v>
      </c>
      <c r="C8" s="8" t="s">
        <v>417</v>
      </c>
      <c r="D8" s="19">
        <f>ROUND(VLOOKUP($B8,'3.ข้อมูลงบทดลองปัจจุบัน เติมเอง'!$A$5:$CL$846,3,0),2)</f>
        <v>8158089.5</v>
      </c>
      <c r="E8" s="19">
        <f>ROUND(VLOOKUP($B8,'3.ข้อมูลงบทดลองปัจจุบัน เติมเอง'!$A$5:$CL$846,4,0),2)</f>
        <v>115013.65</v>
      </c>
      <c r="F8" s="19">
        <f>ROUND(VLOOKUP($B8,'3.ข้อมูลงบทดลองปัจจุบัน เติมเอง'!$A$5:$CL$846,5,0),2)</f>
        <v>366906</v>
      </c>
      <c r="G8" s="19">
        <f>ROUND(VLOOKUP($B8,'3.ข้อมูลงบทดลองปัจจุบัน เติมเอง'!$A$5:$CL$846,6,0),2)</f>
        <v>461457</v>
      </c>
      <c r="H8" s="19">
        <f>ROUND(VLOOKUP($B8,'3.ข้อมูลงบทดลองปัจจุบัน เติมเอง'!$A$5:$CL$846,7,0),2)</f>
        <v>178464</v>
      </c>
      <c r="I8" s="19">
        <f>ROUND(VLOOKUP($B8,'3.ข้อมูลงบทดลองปัจจุบัน เติมเอง'!$A$5:$CL$846,8,0),2)</f>
        <v>569237.5</v>
      </c>
      <c r="J8" s="19">
        <f>ROUND(VLOOKUP($B8,'3.ข้อมูลงบทดลองปัจจุบัน เติมเอง'!$A$5:$CL$846,9,0),2)</f>
        <v>425512.1</v>
      </c>
      <c r="K8" s="19">
        <f>ROUND(VLOOKUP($B8,'3.ข้อมูลงบทดลองปัจจุบัน เติมเอง'!$A$5:$CL$846,10,0),2)</f>
        <v>674565</v>
      </c>
      <c r="L8" s="19">
        <f>ROUND(VLOOKUP($B8,'3.ข้อมูลงบทดลองปัจจุบัน เติมเอง'!$A$5:$CL$846,11,0),2)</f>
        <v>483064</v>
      </c>
      <c r="M8" s="19">
        <f>ROUND(VLOOKUP($B8,'3.ข้อมูลงบทดลองปัจจุบัน เติมเอง'!$A$5:$CL$846,12,0),2)</f>
        <v>389736.45</v>
      </c>
      <c r="N8" s="19">
        <f>ROUND(VLOOKUP($B8,'3.ข้อมูลงบทดลองปัจจุบัน เติมเอง'!$A$5:$CL$846,13,0),2)</f>
        <v>1386031</v>
      </c>
      <c r="O8" s="19">
        <f>ROUND(VLOOKUP($B8,'3.ข้อมูลงบทดลองปัจจุบัน เติมเอง'!$A$5:$CL$846,14,0),2)</f>
        <v>76693</v>
      </c>
      <c r="P8" s="19">
        <f>ROUND(VLOOKUP($B8,'3.ข้อมูลงบทดลองปัจจุบัน เติมเอง'!$A$5:$CL$846,15,0),2)</f>
        <v>2174972</v>
      </c>
      <c r="Q8" s="19">
        <f>ROUND(VLOOKUP($B8,'3.ข้อมูลงบทดลองปัจจุบัน เติมเอง'!$A$5:$CL$846,16,0),2)</f>
        <v>705964.34</v>
      </c>
      <c r="R8" s="19">
        <f>ROUND(VLOOKUP($B8,'3.ข้อมูลงบทดลองปัจจุบัน เติมเอง'!$A$5:$CL$846,17,0),2)</f>
        <v>408341</v>
      </c>
      <c r="S8" s="19">
        <f>ROUND(VLOOKUP($B8,'3.ข้อมูลงบทดลองปัจจุบัน เติมเอง'!$A$5:$CL$846,18,0),2)</f>
        <v>785469</v>
      </c>
      <c r="T8" s="19">
        <f>ROUND(VLOOKUP($B8,'3.ข้อมูลงบทดลองปัจจุบัน เติมเอง'!$A$5:$CL$846,19,0),2)</f>
        <v>434909</v>
      </c>
      <c r="U8" s="19">
        <f>ROUND(VLOOKUP($B8,'3.ข้อมูลงบทดลองปัจจุบัน เติมเอง'!$A$5:$CL$846,20,0),2)</f>
        <v>913649.51</v>
      </c>
      <c r="V8" s="19">
        <f>ROUND(VLOOKUP($B8,'3.ข้อมูลงบทดลองปัจจุบัน เติมเอง'!$A$5:$CL$846,21,0),2)</f>
        <v>578015.5</v>
      </c>
      <c r="W8" s="19">
        <f>ROUND(VLOOKUP($B8,'3.ข้อมูลงบทดลองปัจจุบัน เติมเอง'!$A$5:$CL$846,22,0),2)</f>
        <v>217945.5</v>
      </c>
      <c r="X8" s="19">
        <f>ROUND(VLOOKUP($B8,'3.ข้อมูลงบทดลองปัจจุบัน เติมเอง'!$A$5:$CL$846,23,0),2)</f>
        <v>6702971.6699999999</v>
      </c>
      <c r="Y8" s="19">
        <f>ROUND(VLOOKUP($B8,'3.ข้อมูลงบทดลองปัจจุบัน เติมเอง'!$A$5:$CL$846,24,0),2)</f>
        <v>283226.05</v>
      </c>
      <c r="Z8" s="19">
        <f>ROUND(VLOOKUP($B8,'3.ข้อมูลงบทดลองปัจจุบัน เติมเอง'!$A$5:$CL$846,25,0),2)</f>
        <v>1641006.75</v>
      </c>
      <c r="AA8" s="19">
        <f>ROUND(VLOOKUP($B8,'3.ข้อมูลงบทดลองปัจจุบัน เติมเอง'!$A$5:$CL$846,26,0),2)</f>
        <v>787859.26</v>
      </c>
      <c r="AB8" s="19">
        <f>ROUND(VLOOKUP($B8,'3.ข้อมูลงบทดลองปัจจุบัน เติมเอง'!$A$5:$CL$846,27,0),2)</f>
        <v>178795</v>
      </c>
      <c r="AC8" s="19">
        <f>ROUND(VLOOKUP($B8,'3.ข้อมูลงบทดลองปัจจุบัน เติมเอง'!$A$5:$CL$846,28,0),2)</f>
        <v>377316.5</v>
      </c>
      <c r="AD8" s="19">
        <f>ROUND(VLOOKUP($B8,'3.ข้อมูลงบทดลองปัจจุบัน เติมเอง'!$A$5:$CL$846,29,0),2)</f>
        <v>996390</v>
      </c>
      <c r="AE8" s="19">
        <f>ROUND(VLOOKUP($B8,'3.ข้อมูลงบทดลองปัจจุบัน เติมเอง'!$A$5:$CL$846,30,0),2)</f>
        <v>1597056</v>
      </c>
      <c r="AF8" s="19">
        <f>ROUND(VLOOKUP($B8,'3.ข้อมูลงบทดลองปัจจุบัน เติมเอง'!$A$5:$CL$846,31,0),2)</f>
        <v>299761.34999999998</v>
      </c>
      <c r="AG8" s="19">
        <f>ROUND(VLOOKUP($B8,'3.ข้อมูลงบทดลองปัจจุบัน เติมเอง'!$A$5:$CL$846,32,0),2)</f>
        <v>346999.25</v>
      </c>
      <c r="AH8" s="19">
        <f>ROUND(VLOOKUP($B8,'3.ข้อมูลงบทดลองปัจจุบัน เติมเอง'!$A$5:$CL$846,33,0),2)</f>
        <v>268502</v>
      </c>
      <c r="AI8" s="19">
        <f>ROUND(VLOOKUP($B8,'3.ข้อมูลงบทดลองปัจจุบัน เติมเอง'!$A$5:$CL$846,34,0),2)</f>
        <v>1133328</v>
      </c>
      <c r="AJ8" s="19">
        <f>ROUND(VLOOKUP($B8,'3.ข้อมูลงบทดลองปัจจุบัน เติมเอง'!$A$5:$CL$846,35,0),2)</f>
        <v>397754</v>
      </c>
      <c r="AK8" s="19">
        <f>ROUND(VLOOKUP($B8,'3.ข้อมูลงบทดลองปัจจุบัน เติมเอง'!$A$5:$CL$846,36,0),2)</f>
        <v>490655.5</v>
      </c>
      <c r="AL8" s="19">
        <f>ROUND(VLOOKUP($B8,'3.ข้อมูลงบทดลองปัจจุบัน เติมเอง'!$A$5:$CL$846,37,0),2)</f>
        <v>8952527.4399999995</v>
      </c>
      <c r="AM8" s="19">
        <f>ROUND(VLOOKUP($B8,'3.ข้อมูลงบทดลองปัจจุบัน เติมเอง'!$A$5:$CL$846,38,0),2)</f>
        <v>295165</v>
      </c>
      <c r="AN8" s="19">
        <f>ROUND(VLOOKUP($B8,'3.ข้อมูลงบทดลองปัจจุบัน เติมเอง'!$A$5:$CL$846,39,0),2)</f>
        <v>204041</v>
      </c>
      <c r="AO8" s="19">
        <f>ROUND(VLOOKUP($B8,'3.ข้อมูลงบทดลองปัจจุบัน เติมเอง'!$A$5:$CL$846,40,0),2)</f>
        <v>2690571.75</v>
      </c>
      <c r="AP8" s="19">
        <f>ROUND(VLOOKUP($B8,'3.ข้อมูลงบทดลองปัจจุบัน เติมเอง'!$A$5:$CL$846,41,0),2)</f>
        <v>5278950</v>
      </c>
      <c r="AQ8" s="19">
        <f>ROUND(VLOOKUP($B8,'3.ข้อมูลงบทดลองปัจจุบัน เติมเอง'!$A$5:$CL$846,42,0),2)</f>
        <v>316168</v>
      </c>
      <c r="AR8" s="19">
        <f>ROUND(VLOOKUP($B8,'3.ข้อมูลงบทดลองปัจจุบัน เติมเอง'!$A$5:$CL$846,43,0),2)</f>
        <v>109769.65</v>
      </c>
      <c r="AS8" s="19">
        <f>ROUND(VLOOKUP($B8,'3.ข้อมูลงบทดลองปัจจุบัน เติมเอง'!$A$5:$CL$846,44,0),2)</f>
        <v>2762921.6</v>
      </c>
      <c r="AT8" s="19">
        <f>ROUND(VLOOKUP($B8,'3.ข้อมูลงบทดลองปัจจุบัน เติมเอง'!$A$5:$CL$846,45,0),2)</f>
        <v>506741.25</v>
      </c>
      <c r="AU8" s="19">
        <f>ROUND(VLOOKUP($B8,'3.ข้อมูลงบทดลองปัจจุบัน เติมเอง'!$A$5:$CL$846,46,0),2)</f>
        <v>824446</v>
      </c>
      <c r="AV8" s="19">
        <f>ROUND(VLOOKUP($B8,'3.ข้อมูลงบทดลองปัจจุบัน เติมเอง'!$A$5:$CL$846,47,0),2)</f>
        <v>1152204.93</v>
      </c>
      <c r="AW8" s="19">
        <f>ROUND(VLOOKUP($B8,'3.ข้อมูลงบทดลองปัจจุบัน เติมเอง'!$A$5:$CL$846,48,0),2)</f>
        <v>369077.42</v>
      </c>
      <c r="AX8" s="19">
        <f>ROUND(VLOOKUP($B8,'3.ข้อมูลงบทดลองปัจจุบัน เติมเอง'!$A$5:$CL$846,49,0),2)</f>
        <v>289614.5</v>
      </c>
      <c r="AY8" s="19">
        <f>ROUND(VLOOKUP($B8,'3.ข้อมูลงบทดลองปัจจุบัน เติมเอง'!$A$5:$CL$846,50,0),2)</f>
        <v>307589.75</v>
      </c>
      <c r="AZ8" s="19">
        <f>ROUND(VLOOKUP($B8,'3.ข้อมูลงบทดลองปัจจุบัน เติมเอง'!$A$5:$CL$846,51,0),2)</f>
        <v>325482.8</v>
      </c>
      <c r="BA8" s="19">
        <f>ROUND(VLOOKUP($B8,'3.ข้อมูลงบทดลองปัจจุบัน เติมเอง'!$A$5:$CL$846,52,0),2)</f>
        <v>298958</v>
      </c>
      <c r="BB8" s="19">
        <f>ROUND(VLOOKUP($B8,'3.ข้อมูลงบทดลองปัจจุบัน เติมเอง'!$A$5:$CL$846,53,0),2)</f>
        <v>2991216.75</v>
      </c>
      <c r="BC8" s="19">
        <f>ROUND(VLOOKUP($B8,'3.ข้อมูลงบทดลองปัจจุบัน เติมเอง'!$A$5:$CL$846,54,0),2)</f>
        <v>289187</v>
      </c>
      <c r="BD8" s="19">
        <f>ROUND(VLOOKUP($B8,'3.ข้อมูลงบทดลองปัจจุบัน เติมเอง'!$A$5:$CL$846,55,0),2)</f>
        <v>8044721.25</v>
      </c>
      <c r="BE8" s="19">
        <f>ROUND(VLOOKUP($B8,'3.ข้อมูลงบทดลองปัจจุบัน เติมเอง'!$A$5:$CL$846,56,0),2)</f>
        <v>1094275.52</v>
      </c>
      <c r="BF8" s="19">
        <f>ROUND(VLOOKUP($B8,'3.ข้อมูลงบทดลองปัจจุบัน เติมเอง'!$A$5:$CL$846,57,0),2)</f>
        <v>300098</v>
      </c>
      <c r="BG8" s="19">
        <f>ROUND(VLOOKUP($B8,'3.ข้อมูลงบทดลองปัจจุบัน เติมเอง'!$A$5:$CL$846,58,0),2)</f>
        <v>721642</v>
      </c>
      <c r="BH8" s="19">
        <f>ROUND(VLOOKUP($B8,'3.ข้อมูลงบทดลองปัจจุบัน เติมเอง'!$A$5:$CL$846,59,0),2)</f>
        <v>4521894.75</v>
      </c>
      <c r="BI8" s="19">
        <f>ROUND(VLOOKUP($B8,'3.ข้อมูลงบทดลองปัจจุบัน เติมเอง'!$A$5:$CL$846,60,0),2)</f>
        <v>210004.5</v>
      </c>
      <c r="BJ8" s="19">
        <f>ROUND(VLOOKUP($B8,'3.ข้อมูลงบทดลองปัจจุบัน เติมเอง'!$A$5:$CL$846,61,0),2)</f>
        <v>117662</v>
      </c>
      <c r="BK8" s="19">
        <f>ROUND(VLOOKUP($B8,'3.ข้อมูลงบทดลองปัจจุบัน เติมเอง'!$A$5:$CL$846,62,0),2)</f>
        <v>393423</v>
      </c>
      <c r="BL8" s="19">
        <f>ROUND(VLOOKUP($B8,'3.ข้อมูลงบทดลองปัจจุบัน เติมเอง'!$A$5:$CL$846,63,0),2)</f>
        <v>320132.5</v>
      </c>
      <c r="BM8" s="19">
        <f>ROUND(VLOOKUP($B8,'3.ข้อมูลงบทดลองปัจจุบัน เติมเอง'!$A$5:$CL$846,64,0),2)</f>
        <v>2955250.6</v>
      </c>
      <c r="BN8" s="19">
        <f>ROUND(VLOOKUP($B8,'3.ข้อมูลงบทดลองปัจจุบัน เติมเอง'!$A$5:$CL$846,65,0),2)</f>
        <v>530766.07999999996</v>
      </c>
      <c r="BO8" s="19">
        <f>ROUND(VLOOKUP($B8,'3.ข้อมูลงบทดลองปัจจุบัน เติมเอง'!$A$5:$CL$846,66,0),2)</f>
        <v>397383.8</v>
      </c>
      <c r="BP8" s="19">
        <f>ROUND(VLOOKUP($B8,'3.ข้อมูลงบทดลองปัจจุบัน เติมเอง'!$A$5:$CL$846,67,0),2)</f>
        <v>1263673.2</v>
      </c>
      <c r="BQ8" s="19">
        <f>ROUND(VLOOKUP($B8,'3.ข้อมูลงบทดลองปัจจุบัน เติมเอง'!$A$5:$CL$846,68,0),2)</f>
        <v>409354.87</v>
      </c>
      <c r="BR8" s="19">
        <f>ROUND(VLOOKUP($B8,'3.ข้อมูลงบทดลองปัจจุบัน เติมเอง'!$A$5:$CL$846,69,0),2)</f>
        <v>513601</v>
      </c>
      <c r="BS8" s="19">
        <f>ROUND(VLOOKUP($B8,'3.ข้อมูลงบทดลองปัจจุบัน เติมเอง'!$A$5:$CL$846,70,0),2)</f>
        <v>20232897.850000001</v>
      </c>
      <c r="BT8" s="19">
        <f>ROUND(VLOOKUP($B8,'3.ข้อมูลงบทดลองปัจจุบัน เติมเอง'!$A$5:$CL$846,71,0),2)</f>
        <v>764022.5</v>
      </c>
      <c r="BU8" s="19">
        <f>ROUND(VLOOKUP($B8,'3.ข้อมูลงบทดลองปัจจุบัน เติมเอง'!$A$5:$CL$846,72,0),2)</f>
        <v>979996.47</v>
      </c>
      <c r="BV8" s="19">
        <f>ROUND(VLOOKUP($B8,'3.ข้อมูลงบทดลองปัจจุบัน เติมเอง'!$A$5:$CL$846,73,0),2)</f>
        <v>3287873.19</v>
      </c>
      <c r="BW8" s="19">
        <f>ROUND(VLOOKUP($B8,'3.ข้อมูลงบทดลองปัจจุบัน เติมเอง'!$A$5:$CL$846,74,0),2)</f>
        <v>62037</v>
      </c>
      <c r="BX8" s="19">
        <f>ROUND(VLOOKUP($B8,'3.ข้อมูลงบทดลองปัจจุบัน เติมเอง'!$A$5:$CL$846,75,0),2)</f>
        <v>571248</v>
      </c>
      <c r="BY8" s="19">
        <f>ROUND(VLOOKUP($B8,'3.ข้อมูลงบทดลองปัจจุบัน เติมเอง'!$A$5:$CL$846,76,0),2)</f>
        <v>1506559.5</v>
      </c>
      <c r="BZ8" s="19">
        <f>ROUND(VLOOKUP($B8,'3.ข้อมูลงบทดลองปัจจุบัน เติมเอง'!$A$5:$CL$846,77,0),2)</f>
        <v>234514</v>
      </c>
      <c r="CA8" s="19">
        <f>ROUND(VLOOKUP($B8,'3.ข้อมูลงบทดลองปัจจุบัน เติมเอง'!$A$5:$CL$846,78,0),2)</f>
        <v>657252</v>
      </c>
      <c r="CB8" s="19">
        <f>ROUND(VLOOKUP($B8,'3.ข้อมูลงบทดลองปัจจุบัน เติมเอง'!$A$5:$CL$846,79,0),2)</f>
        <v>399618.25</v>
      </c>
      <c r="CC8" s="19">
        <f>ROUND(VLOOKUP($B8,'3.ข้อมูลงบทดลองปัจจุบัน เติมเอง'!$A$5:$CL$846,80,0),2)</f>
        <v>784441</v>
      </c>
      <c r="CD8" s="19">
        <f>ROUND(VLOOKUP($B8,'3.ข้อมูลงบทดลองปัจจุบัน เติมเอง'!$A$5:$CL$846,81,0),2)</f>
        <v>1134782.5</v>
      </c>
      <c r="CE8" s="19">
        <f>ROUND(VLOOKUP($B8,'3.ข้อมูลงบทดลองปัจจุบัน เติมเอง'!$A$5:$CL$846,82,0),2)</f>
        <v>1370356.74</v>
      </c>
      <c r="CF8" s="19">
        <f>ROUND(VLOOKUP($B8,'3.ข้อมูลงบทดลองปัจจุบัน เติมเอง'!$A$5:$CL$846,83,0),2)</f>
        <v>1089030</v>
      </c>
      <c r="CG8" s="19">
        <f>ROUND(VLOOKUP($B8,'3.ข้อมูลงบทดลองปัจจุบัน เติมเอง'!$A$5:$CL$846,84,0),2)</f>
        <v>267275.5</v>
      </c>
      <c r="CH8" s="19">
        <f>ROUND(VLOOKUP($B8,'3.ข้อมูลงบทดลองปัจจุบัน เติมเอง'!$A$5:$CL$846,85,0),2)</f>
        <v>355708</v>
      </c>
      <c r="CI8" s="19">
        <f>ROUND(VLOOKUP($B8,'3.ข้อมูลงบทดลองปัจจุบัน เติมเอง'!$A$5:$CL$846,86,0),2)</f>
        <v>164314.09</v>
      </c>
      <c r="CJ8" s="19">
        <f>ROUND(VLOOKUP($B8,'3.ข้อมูลงบทดลองปัจจุบัน เติมเอง'!$A$5:$CL$846,87,0),2)</f>
        <v>348392.5</v>
      </c>
      <c r="CK8" s="19">
        <f>ROUND(VLOOKUP($B8,'3.ข้อมูลงบทดลองปัจจุบัน เติมเอง'!$A$5:$CL$846,88,0),2)</f>
        <v>2238150.2000000002</v>
      </c>
      <c r="CL8" s="19">
        <f>ROUND(VLOOKUP($B8,'3.ข้อมูลงบทดลองปัจจุบัน เติมเอง'!$A$5:$CL$846,89,0),2)</f>
        <v>244879</v>
      </c>
      <c r="CM8" s="19">
        <f>ROUND(VLOOKUP($B8,'3.ข้อมูลงบทดลองปัจจุบัน เติมเอง'!$A$5:$CL$846,90,0),2)</f>
        <v>152609</v>
      </c>
      <c r="CO8" s="29"/>
    </row>
    <row r="9" spans="1:94" x14ac:dyDescent="0.7">
      <c r="A9" s="3" t="s">
        <v>1468</v>
      </c>
      <c r="B9" s="49" t="s">
        <v>1223</v>
      </c>
      <c r="C9" s="8" t="s">
        <v>1473</v>
      </c>
      <c r="D9" s="19">
        <f>ROUND(VLOOKUP($B9,'3.ข้อมูลงบทดลองปัจจุบัน เติมเอง'!$A$5:$CL$846,3,0),2)</f>
        <v>1136</v>
      </c>
      <c r="E9" s="19">
        <f>ROUND(VLOOKUP($B9,'3.ข้อมูลงบทดลองปัจจุบัน เติมเอง'!$A$5:$CL$846,4,0),2)</f>
        <v>0</v>
      </c>
      <c r="F9" s="19">
        <f>ROUND(VLOOKUP($B9,'3.ข้อมูลงบทดลองปัจจุบัน เติมเอง'!$A$5:$CL$846,5,0),2)</f>
        <v>0</v>
      </c>
      <c r="G9" s="19">
        <f>ROUND(VLOOKUP($B9,'3.ข้อมูลงบทดลองปัจจุบัน เติมเอง'!$A$5:$CL$846,6,0),2)</f>
        <v>0</v>
      </c>
      <c r="H9" s="19">
        <f>ROUND(VLOOKUP($B9,'3.ข้อมูลงบทดลองปัจจุบัน เติมเอง'!$A$5:$CL$846,7,0),2)</f>
        <v>0</v>
      </c>
      <c r="I9" s="19">
        <f>ROUND(VLOOKUP($B9,'3.ข้อมูลงบทดลองปัจจุบัน เติมเอง'!$A$5:$CL$846,8,0),2)</f>
        <v>0</v>
      </c>
      <c r="J9" s="19">
        <f>ROUND(VLOOKUP($B9,'3.ข้อมูลงบทดลองปัจจุบัน เติมเอง'!$A$5:$CL$846,9,0),2)</f>
        <v>0</v>
      </c>
      <c r="K9" s="19">
        <f>ROUND(VLOOKUP($B9,'3.ข้อมูลงบทดลองปัจจุบัน เติมเอง'!$A$5:$CL$846,10,0),2)</f>
        <v>0</v>
      </c>
      <c r="L9" s="19">
        <f>ROUND(VLOOKUP($B9,'3.ข้อมูลงบทดลองปัจจุบัน เติมเอง'!$A$5:$CL$846,11,0),2)</f>
        <v>0</v>
      </c>
      <c r="M9" s="19">
        <f>ROUND(VLOOKUP($B9,'3.ข้อมูลงบทดลองปัจจุบัน เติมเอง'!$A$5:$CL$846,12,0),2)</f>
        <v>0</v>
      </c>
      <c r="N9" s="19">
        <f>ROUND(VLOOKUP($B9,'3.ข้อมูลงบทดลองปัจจุบัน เติมเอง'!$A$5:$CL$846,13,0),2)</f>
        <v>2543</v>
      </c>
      <c r="O9" s="19">
        <f>ROUND(VLOOKUP($B9,'3.ข้อมูลงบทดลองปัจจุบัน เติมเอง'!$A$5:$CL$846,14,0),2)</f>
        <v>0</v>
      </c>
      <c r="P9" s="19">
        <f>ROUND(VLOOKUP($B9,'3.ข้อมูลงบทดลองปัจจุบัน เติมเอง'!$A$5:$CL$846,15,0),2)</f>
        <v>5396.75</v>
      </c>
      <c r="Q9" s="19">
        <f>ROUND(VLOOKUP($B9,'3.ข้อมูลงบทดลองปัจจุบัน เติมเอง'!$A$5:$CL$846,16,0),2)</f>
        <v>0</v>
      </c>
      <c r="R9" s="19">
        <f>ROUND(VLOOKUP($B9,'3.ข้อมูลงบทดลองปัจจุบัน เติมเอง'!$A$5:$CL$846,17,0),2)</f>
        <v>0</v>
      </c>
      <c r="S9" s="19">
        <f>ROUND(VLOOKUP($B9,'3.ข้อมูลงบทดลองปัจจุบัน เติมเอง'!$A$5:$CL$846,18,0),2)</f>
        <v>0</v>
      </c>
      <c r="T9" s="19">
        <f>ROUND(VLOOKUP($B9,'3.ข้อมูลงบทดลองปัจจุบัน เติมเอง'!$A$5:$CL$846,19,0),2)</f>
        <v>0</v>
      </c>
      <c r="U9" s="19">
        <f>ROUND(VLOOKUP($B9,'3.ข้อมูลงบทดลองปัจจุบัน เติมเอง'!$A$5:$CL$846,20,0),2)</f>
        <v>0</v>
      </c>
      <c r="V9" s="19">
        <f>ROUND(VLOOKUP($B9,'3.ข้อมูลงบทดลองปัจจุบัน เติมเอง'!$A$5:$CL$846,21,0),2)</f>
        <v>0</v>
      </c>
      <c r="W9" s="19">
        <f>ROUND(VLOOKUP($B9,'3.ข้อมูลงบทดลองปัจจุบัน เติมเอง'!$A$5:$CL$846,22,0),2)</f>
        <v>0</v>
      </c>
      <c r="X9" s="19">
        <f>ROUND(VLOOKUP($B9,'3.ข้อมูลงบทดลองปัจจุบัน เติมเอง'!$A$5:$CL$846,23,0),2)</f>
        <v>10260</v>
      </c>
      <c r="Y9" s="19">
        <f>ROUND(VLOOKUP($B9,'3.ข้อมูลงบทดลองปัจจุบัน เติมเอง'!$A$5:$CL$846,24,0),2)</f>
        <v>0</v>
      </c>
      <c r="Z9" s="19">
        <f>ROUND(VLOOKUP($B9,'3.ข้อมูลงบทดลองปัจจุบัน เติมเอง'!$A$5:$CL$846,25,0),2)</f>
        <v>0</v>
      </c>
      <c r="AA9" s="19">
        <f>ROUND(VLOOKUP($B9,'3.ข้อมูลงบทดลองปัจจุบัน เติมเอง'!$A$5:$CL$846,26,0),2)</f>
        <v>0</v>
      </c>
      <c r="AB9" s="19">
        <f>ROUND(VLOOKUP($B9,'3.ข้อมูลงบทดลองปัจจุบัน เติมเอง'!$A$5:$CL$846,27,0),2)</f>
        <v>0</v>
      </c>
      <c r="AC9" s="19">
        <f>ROUND(VLOOKUP($B9,'3.ข้อมูลงบทดลองปัจจุบัน เติมเอง'!$A$5:$CL$846,28,0),2)</f>
        <v>0</v>
      </c>
      <c r="AD9" s="19">
        <f>ROUND(VLOOKUP($B9,'3.ข้อมูลงบทดลองปัจจุบัน เติมเอง'!$A$5:$CL$846,29,0),2)</f>
        <v>0</v>
      </c>
      <c r="AE9" s="19">
        <f>ROUND(VLOOKUP($B9,'3.ข้อมูลงบทดลองปัจจุบัน เติมเอง'!$A$5:$CL$846,30,0),2)</f>
        <v>0</v>
      </c>
      <c r="AF9" s="19">
        <f>ROUND(VLOOKUP($B9,'3.ข้อมูลงบทดลองปัจจุบัน เติมเอง'!$A$5:$CL$846,31,0),2)</f>
        <v>0</v>
      </c>
      <c r="AG9" s="19">
        <f>ROUND(VLOOKUP($B9,'3.ข้อมูลงบทดลองปัจจุบัน เติมเอง'!$A$5:$CL$846,32,0),2)</f>
        <v>0</v>
      </c>
      <c r="AH9" s="19">
        <f>ROUND(VLOOKUP($B9,'3.ข้อมูลงบทดลองปัจจุบัน เติมเอง'!$A$5:$CL$846,33,0),2)</f>
        <v>0</v>
      </c>
      <c r="AI9" s="19">
        <f>ROUND(VLOOKUP($B9,'3.ข้อมูลงบทดลองปัจจุบัน เติมเอง'!$A$5:$CL$846,34,0),2)</f>
        <v>0</v>
      </c>
      <c r="AJ9" s="19">
        <f>ROUND(VLOOKUP($B9,'3.ข้อมูลงบทดลองปัจจุบัน เติมเอง'!$A$5:$CL$846,35,0),2)</f>
        <v>0</v>
      </c>
      <c r="AK9" s="19">
        <f>ROUND(VLOOKUP($B9,'3.ข้อมูลงบทดลองปัจจุบัน เติมเอง'!$A$5:$CL$846,36,0),2)</f>
        <v>0</v>
      </c>
      <c r="AL9" s="19">
        <f>ROUND(VLOOKUP($B9,'3.ข้อมูลงบทดลองปัจจุบัน เติมเอง'!$A$5:$CL$846,37,0),2)</f>
        <v>18764.25</v>
      </c>
      <c r="AM9" s="19">
        <f>ROUND(VLOOKUP($B9,'3.ข้อมูลงบทดลองปัจจุบัน เติมเอง'!$A$5:$CL$846,38,0),2)</f>
        <v>0</v>
      </c>
      <c r="AN9" s="19">
        <f>ROUND(VLOOKUP($B9,'3.ข้อมูลงบทดลองปัจจุบัน เติมเอง'!$A$5:$CL$846,39,0),2)</f>
        <v>0</v>
      </c>
      <c r="AO9" s="19">
        <f>ROUND(VLOOKUP($B9,'3.ข้อมูลงบทดลองปัจจุบัน เติมเอง'!$A$5:$CL$846,40,0),2)</f>
        <v>0</v>
      </c>
      <c r="AP9" s="19">
        <f>ROUND(VLOOKUP($B9,'3.ข้อมูลงบทดลองปัจจุบัน เติมเอง'!$A$5:$CL$846,41,0),2)</f>
        <v>0</v>
      </c>
      <c r="AQ9" s="19">
        <f>ROUND(VLOOKUP($B9,'3.ข้อมูลงบทดลองปัจจุบัน เติมเอง'!$A$5:$CL$846,42,0),2)</f>
        <v>0</v>
      </c>
      <c r="AR9" s="19">
        <f>ROUND(VLOOKUP($B9,'3.ข้อมูลงบทดลองปัจจุบัน เติมเอง'!$A$5:$CL$846,43,0),2)</f>
        <v>0</v>
      </c>
      <c r="AS9" s="19">
        <f>ROUND(VLOOKUP($B9,'3.ข้อมูลงบทดลองปัจจุบัน เติมเอง'!$A$5:$CL$846,44,0),2)</f>
        <v>0</v>
      </c>
      <c r="AT9" s="19">
        <f>ROUND(VLOOKUP($B9,'3.ข้อมูลงบทดลองปัจจุบัน เติมเอง'!$A$5:$CL$846,45,0),2)</f>
        <v>0</v>
      </c>
      <c r="AU9" s="19">
        <f>ROUND(VLOOKUP($B9,'3.ข้อมูลงบทดลองปัจจุบัน เติมเอง'!$A$5:$CL$846,46,0),2)</f>
        <v>0</v>
      </c>
      <c r="AV9" s="19">
        <f>ROUND(VLOOKUP($B9,'3.ข้อมูลงบทดลองปัจจุบัน เติมเอง'!$A$5:$CL$846,47,0),2)</f>
        <v>1520</v>
      </c>
      <c r="AW9" s="19">
        <f>ROUND(VLOOKUP($B9,'3.ข้อมูลงบทดลองปัจจุบัน เติมเอง'!$A$5:$CL$846,48,0),2)</f>
        <v>0</v>
      </c>
      <c r="AX9" s="19">
        <f>ROUND(VLOOKUP($B9,'3.ข้อมูลงบทดลองปัจจุบัน เติมเอง'!$A$5:$CL$846,49,0),2)</f>
        <v>0</v>
      </c>
      <c r="AY9" s="19">
        <f>ROUND(VLOOKUP($B9,'3.ข้อมูลงบทดลองปัจจุบัน เติมเอง'!$A$5:$CL$846,50,0),2)</f>
        <v>0</v>
      </c>
      <c r="AZ9" s="19">
        <f>ROUND(VLOOKUP($B9,'3.ข้อมูลงบทดลองปัจจุบัน เติมเอง'!$A$5:$CL$846,51,0),2)</f>
        <v>0</v>
      </c>
      <c r="BA9" s="19">
        <f>ROUND(VLOOKUP($B9,'3.ข้อมูลงบทดลองปัจจุบัน เติมเอง'!$A$5:$CL$846,52,0),2)</f>
        <v>0</v>
      </c>
      <c r="BB9" s="19">
        <f>ROUND(VLOOKUP($B9,'3.ข้อมูลงบทดลองปัจจุบัน เติมเอง'!$A$5:$CL$846,53,0),2)</f>
        <v>0</v>
      </c>
      <c r="BC9" s="19">
        <f>ROUND(VLOOKUP($B9,'3.ข้อมูลงบทดลองปัจจุบัน เติมเอง'!$A$5:$CL$846,54,0),2)</f>
        <v>0</v>
      </c>
      <c r="BD9" s="19">
        <f>ROUND(VLOOKUP($B9,'3.ข้อมูลงบทดลองปัจจุบัน เติมเอง'!$A$5:$CL$846,55,0),2)</f>
        <v>76122.75</v>
      </c>
      <c r="BE9" s="19">
        <f>ROUND(VLOOKUP($B9,'3.ข้อมูลงบทดลองปัจจุบัน เติมเอง'!$A$5:$CL$846,56,0),2)</f>
        <v>0</v>
      </c>
      <c r="BF9" s="19">
        <f>ROUND(VLOOKUP($B9,'3.ข้อมูลงบทดลองปัจจุบัน เติมเอง'!$A$5:$CL$846,57,0),2)</f>
        <v>0</v>
      </c>
      <c r="BG9" s="19">
        <f>ROUND(VLOOKUP($B9,'3.ข้อมูลงบทดลองปัจจุบัน เติมเอง'!$A$5:$CL$846,58,0),2)</f>
        <v>0</v>
      </c>
      <c r="BH9" s="19">
        <f>ROUND(VLOOKUP($B9,'3.ข้อมูลงบทดลองปัจจุบัน เติมเอง'!$A$5:$CL$846,59,0),2)</f>
        <v>44523.5</v>
      </c>
      <c r="BI9" s="19">
        <f>ROUND(VLOOKUP($B9,'3.ข้อมูลงบทดลองปัจจุบัน เติมเอง'!$A$5:$CL$846,60,0),2)</f>
        <v>0</v>
      </c>
      <c r="BJ9" s="19">
        <f>ROUND(VLOOKUP($B9,'3.ข้อมูลงบทดลองปัจจุบัน เติมเอง'!$A$5:$CL$846,61,0),2)</f>
        <v>0</v>
      </c>
      <c r="BK9" s="19">
        <f>ROUND(VLOOKUP($B9,'3.ข้อมูลงบทดลองปัจจุบัน เติมเอง'!$A$5:$CL$846,62,0),2)</f>
        <v>0</v>
      </c>
      <c r="BL9" s="19">
        <f>ROUND(VLOOKUP($B9,'3.ข้อมูลงบทดลองปัจจุบัน เติมเอง'!$A$5:$CL$846,63,0),2)</f>
        <v>0</v>
      </c>
      <c r="BM9" s="19">
        <f>ROUND(VLOOKUP($B9,'3.ข้อมูลงบทดลองปัจจุบัน เติมเอง'!$A$5:$CL$846,64,0),2)</f>
        <v>18358.5</v>
      </c>
      <c r="BN9" s="19">
        <f>ROUND(VLOOKUP($B9,'3.ข้อมูลงบทดลองปัจจุบัน เติมเอง'!$A$5:$CL$846,65,0),2)</f>
        <v>0</v>
      </c>
      <c r="BO9" s="19">
        <f>ROUND(VLOOKUP($B9,'3.ข้อมูลงบทดลองปัจจุบัน เติมเอง'!$A$5:$CL$846,66,0),2)</f>
        <v>0</v>
      </c>
      <c r="BP9" s="19">
        <f>ROUND(VLOOKUP($B9,'3.ข้อมูลงบทดลองปัจจุบัน เติมเอง'!$A$5:$CL$846,67,0),2)</f>
        <v>0</v>
      </c>
      <c r="BQ9" s="19">
        <f>ROUND(VLOOKUP($B9,'3.ข้อมูลงบทดลองปัจจุบัน เติมเอง'!$A$5:$CL$846,68,0),2)</f>
        <v>0</v>
      </c>
      <c r="BR9" s="19">
        <f>ROUND(VLOOKUP($B9,'3.ข้อมูลงบทดลองปัจจุบัน เติมเอง'!$A$5:$CL$846,69,0),2)</f>
        <v>0</v>
      </c>
      <c r="BS9" s="19">
        <f>ROUND(VLOOKUP($B9,'3.ข้อมูลงบทดลองปัจจุบัน เติมเอง'!$A$5:$CL$846,70,0),2)</f>
        <v>0</v>
      </c>
      <c r="BT9" s="19">
        <f>ROUND(VLOOKUP($B9,'3.ข้อมูลงบทดลองปัจจุบัน เติมเอง'!$A$5:$CL$846,71,0),2)</f>
        <v>0</v>
      </c>
      <c r="BU9" s="19">
        <f>ROUND(VLOOKUP($B9,'3.ข้อมูลงบทดลองปัจจุบัน เติมเอง'!$A$5:$CL$846,72,0),2)</f>
        <v>0</v>
      </c>
      <c r="BV9" s="19">
        <f>ROUND(VLOOKUP($B9,'3.ข้อมูลงบทดลองปัจจุบัน เติมเอง'!$A$5:$CL$846,73,0),2)</f>
        <v>50</v>
      </c>
      <c r="BW9" s="19">
        <f>ROUND(VLOOKUP($B9,'3.ข้อมูลงบทดลองปัจจุบัน เติมเอง'!$A$5:$CL$846,74,0),2)</f>
        <v>0</v>
      </c>
      <c r="BX9" s="19">
        <f>ROUND(VLOOKUP($B9,'3.ข้อมูลงบทดลองปัจจุบัน เติมเอง'!$A$5:$CL$846,75,0),2)</f>
        <v>0</v>
      </c>
      <c r="BY9" s="19">
        <f>ROUND(VLOOKUP($B9,'3.ข้อมูลงบทดลองปัจจุบัน เติมเอง'!$A$5:$CL$846,76,0),2)</f>
        <v>0</v>
      </c>
      <c r="BZ9" s="19">
        <f>ROUND(VLOOKUP($B9,'3.ข้อมูลงบทดลองปัจจุบัน เติมเอง'!$A$5:$CL$846,77,0),2)</f>
        <v>0</v>
      </c>
      <c r="CA9" s="19">
        <f>ROUND(VLOOKUP($B9,'3.ข้อมูลงบทดลองปัจจุบัน เติมเอง'!$A$5:$CL$846,78,0),2)</f>
        <v>0</v>
      </c>
      <c r="CB9" s="19">
        <f>ROUND(VLOOKUP($B9,'3.ข้อมูลงบทดลองปัจจุบัน เติมเอง'!$A$5:$CL$846,79,0),2)</f>
        <v>0</v>
      </c>
      <c r="CC9" s="19">
        <f>ROUND(VLOOKUP($B9,'3.ข้อมูลงบทดลองปัจจุบัน เติมเอง'!$A$5:$CL$846,80,0),2)</f>
        <v>0</v>
      </c>
      <c r="CD9" s="19">
        <f>ROUND(VLOOKUP($B9,'3.ข้อมูลงบทดลองปัจจุบัน เติมเอง'!$A$5:$CL$846,81,0),2)</f>
        <v>0</v>
      </c>
      <c r="CE9" s="19">
        <f>ROUND(VLOOKUP($B9,'3.ข้อมูลงบทดลองปัจจุบัน เติมเอง'!$A$5:$CL$846,82,0),2)</f>
        <v>0</v>
      </c>
      <c r="CF9" s="19">
        <f>ROUND(VLOOKUP($B9,'3.ข้อมูลงบทดลองปัจจุบัน เติมเอง'!$A$5:$CL$846,83,0),2)</f>
        <v>12665</v>
      </c>
      <c r="CG9" s="19">
        <f>ROUND(VLOOKUP($B9,'3.ข้อมูลงบทดลองปัจจุบัน เติมเอง'!$A$5:$CL$846,84,0),2)</f>
        <v>0</v>
      </c>
      <c r="CH9" s="19">
        <f>ROUND(VLOOKUP($B9,'3.ข้อมูลงบทดลองปัจจุบัน เติมเอง'!$A$5:$CL$846,85,0),2)</f>
        <v>0</v>
      </c>
      <c r="CI9" s="19">
        <f>ROUND(VLOOKUP($B9,'3.ข้อมูลงบทดลองปัจจุบัน เติมเอง'!$A$5:$CL$846,86,0),2)</f>
        <v>0</v>
      </c>
      <c r="CJ9" s="19">
        <f>ROUND(VLOOKUP($B9,'3.ข้อมูลงบทดลองปัจจุบัน เติมเอง'!$A$5:$CL$846,87,0),2)</f>
        <v>0</v>
      </c>
      <c r="CK9" s="19">
        <f>ROUND(VLOOKUP($B9,'3.ข้อมูลงบทดลองปัจจุบัน เติมเอง'!$A$5:$CL$846,88,0),2)</f>
        <v>0</v>
      </c>
      <c r="CL9" s="19">
        <f>ROUND(VLOOKUP($B9,'3.ข้อมูลงบทดลองปัจจุบัน เติมเอง'!$A$5:$CL$846,89,0),2)</f>
        <v>0</v>
      </c>
      <c r="CM9" s="19">
        <f>ROUND(VLOOKUP($B9,'3.ข้อมูลงบทดลองปัจจุบัน เติมเอง'!$A$5:$CL$846,90,0),2)</f>
        <v>0</v>
      </c>
      <c r="CO9" s="29"/>
    </row>
    <row r="10" spans="1:94" x14ac:dyDescent="0.7">
      <c r="A10" s="3" t="s">
        <v>1468</v>
      </c>
      <c r="B10" s="49" t="s">
        <v>420</v>
      </c>
      <c r="C10" s="8" t="s">
        <v>421</v>
      </c>
      <c r="D10" s="19">
        <f>ROUND(VLOOKUP($B10,'3.ข้อมูลงบทดลองปัจจุบัน เติมเอง'!$A$5:$CL$846,3,0),2)</f>
        <v>23737075.75</v>
      </c>
      <c r="E10" s="19">
        <f>ROUND(VLOOKUP($B10,'3.ข้อมูลงบทดลองปัจจุบัน เติมเอง'!$A$5:$CL$846,4,0),2)</f>
        <v>2344356.1</v>
      </c>
      <c r="F10" s="19">
        <f>ROUND(VLOOKUP($B10,'3.ข้อมูลงบทดลองปัจจุบัน เติมเอง'!$A$5:$CL$846,5,0),2)</f>
        <v>1746115.5</v>
      </c>
      <c r="G10" s="19">
        <f>ROUND(VLOOKUP($B10,'3.ข้อมูลงบทดลองปัจจุบัน เติมเอง'!$A$5:$CL$846,6,0),2)</f>
        <v>1097138.5900000001</v>
      </c>
      <c r="H10" s="19">
        <f>ROUND(VLOOKUP($B10,'3.ข้อมูลงบทดลองปัจจุบัน เติมเอง'!$A$5:$CL$846,7,0),2)</f>
        <v>422890.8</v>
      </c>
      <c r="I10" s="19">
        <f>ROUND(VLOOKUP($B10,'3.ข้อมูลงบทดลองปัจจุบัน เติมเอง'!$A$5:$CL$846,8,0),2)</f>
        <v>4823065.3499999996</v>
      </c>
      <c r="J10" s="19">
        <f>ROUND(VLOOKUP($B10,'3.ข้อมูลงบทดลองปัจจุบัน เติมเอง'!$A$5:$CL$846,9,0),2)</f>
        <v>1375042.9</v>
      </c>
      <c r="K10" s="19">
        <f>ROUND(VLOOKUP($B10,'3.ข้อมูลงบทดลองปัจจุบัน เติมเอง'!$A$5:$CL$846,10,0),2)</f>
        <v>4002028.05</v>
      </c>
      <c r="L10" s="19">
        <f>ROUND(VLOOKUP($B10,'3.ข้อมูลงบทดลองปัจจุบัน เติมเอง'!$A$5:$CL$846,11,0),2)</f>
        <v>1351664.3</v>
      </c>
      <c r="M10" s="19">
        <f>ROUND(VLOOKUP($B10,'3.ข้อมูลงบทดลองปัจจุบัน เติมเอง'!$A$5:$CL$846,12,0),2)</f>
        <v>988934.53</v>
      </c>
      <c r="N10" s="19">
        <f>ROUND(VLOOKUP($B10,'3.ข้อมูลงบทดลองปัจจุบัน เติมเอง'!$A$5:$CL$846,13,0),2)</f>
        <v>6596281.5</v>
      </c>
      <c r="O10" s="19">
        <f>ROUND(VLOOKUP($B10,'3.ข้อมูลงบทดลองปัจจุบัน เติมเอง'!$A$5:$CL$846,14,0),2)</f>
        <v>320179.59000000003</v>
      </c>
      <c r="P10" s="19">
        <f>ROUND(VLOOKUP($B10,'3.ข้อมูลงบทดลองปัจจุบัน เติมเอง'!$A$5:$CL$846,15,0),2)</f>
        <v>11174473.5</v>
      </c>
      <c r="Q10" s="19">
        <f>ROUND(VLOOKUP($B10,'3.ข้อมูลงบทดลองปัจจุบัน เติมเอง'!$A$5:$CL$846,16,0),2)</f>
        <v>1216024.9099999999</v>
      </c>
      <c r="R10" s="19">
        <f>ROUND(VLOOKUP($B10,'3.ข้อมูลงบทดลองปัจจุบัน เติมเอง'!$A$5:$CL$846,17,0),2)</f>
        <v>861495.15</v>
      </c>
      <c r="S10" s="19">
        <f>ROUND(VLOOKUP($B10,'3.ข้อมูลงบทดลองปัจจุบัน เติมเอง'!$A$5:$CL$846,18,0),2)</f>
        <v>4854031.7</v>
      </c>
      <c r="T10" s="19">
        <f>ROUND(VLOOKUP($B10,'3.ข้อมูลงบทดลองปัจจุบัน เติมเอง'!$A$5:$CL$846,19,0),2)</f>
        <v>1308336.75</v>
      </c>
      <c r="U10" s="19">
        <f>ROUND(VLOOKUP($B10,'3.ข้อมูลงบทดลองปัจจุบัน เติมเอง'!$A$5:$CL$846,20,0),2)</f>
        <v>1519329.08</v>
      </c>
      <c r="V10" s="19">
        <f>ROUND(VLOOKUP($B10,'3.ข้อมูลงบทดลองปัจจุบัน เติมเอง'!$A$5:$CL$846,21,0),2)</f>
        <v>1456577.5</v>
      </c>
      <c r="W10" s="19">
        <f>ROUND(VLOOKUP($B10,'3.ข้อมูลงบทดลองปัจจุบัน เติมเอง'!$A$5:$CL$846,22,0),2)</f>
        <v>597462</v>
      </c>
      <c r="X10" s="19">
        <f>ROUND(VLOOKUP($B10,'3.ข้อมูลงบทดลองปัจจุบัน เติมเอง'!$A$5:$CL$846,23,0),2)</f>
        <v>23576254.98</v>
      </c>
      <c r="Y10" s="19">
        <f>ROUND(VLOOKUP($B10,'3.ข้อมูลงบทดลองปัจจุบัน เติมเอง'!$A$5:$CL$846,24,0),2)</f>
        <v>728208.75</v>
      </c>
      <c r="Z10" s="19">
        <f>ROUND(VLOOKUP($B10,'3.ข้อมูลงบทดลองปัจจุบัน เติมเอง'!$A$5:$CL$846,25,0),2)</f>
        <v>1973468.35</v>
      </c>
      <c r="AA10" s="19">
        <f>ROUND(VLOOKUP($B10,'3.ข้อมูลงบทดลองปัจจุบัน เติมเอง'!$A$5:$CL$846,26,0),2)</f>
        <v>722464.28</v>
      </c>
      <c r="AB10" s="19">
        <f>ROUND(VLOOKUP($B10,'3.ข้อมูลงบทดลองปัจจุบัน เติมเอง'!$A$5:$CL$846,27,0),2)</f>
        <v>712933.75</v>
      </c>
      <c r="AC10" s="19">
        <f>ROUND(VLOOKUP($B10,'3.ข้อมูลงบทดลองปัจจุบัน เติมเอง'!$A$5:$CL$846,28,0),2)</f>
        <v>752550</v>
      </c>
      <c r="AD10" s="19">
        <f>ROUND(VLOOKUP($B10,'3.ข้อมูลงบทดลองปัจจุบัน เติมเอง'!$A$5:$CL$846,29,0),2)</f>
        <v>1222248</v>
      </c>
      <c r="AE10" s="19">
        <f>ROUND(VLOOKUP($B10,'3.ข้อมูลงบทดลองปัจจุบัน เติมเอง'!$A$5:$CL$846,30,0),2)</f>
        <v>4089504</v>
      </c>
      <c r="AF10" s="19">
        <f>ROUND(VLOOKUP($B10,'3.ข้อมูลงบทดลองปัจจุบัน เติมเอง'!$A$5:$CL$846,31,0),2)</f>
        <v>687859.96</v>
      </c>
      <c r="AG10" s="19">
        <f>ROUND(VLOOKUP($B10,'3.ข้อมูลงบทดลองปัจจุบัน เติมเอง'!$A$5:$CL$846,32,0),2)</f>
        <v>809875.5</v>
      </c>
      <c r="AH10" s="19">
        <f>ROUND(VLOOKUP($B10,'3.ข้อมูลงบทดลองปัจจุบัน เติมเอง'!$A$5:$CL$846,33,0),2)</f>
        <v>884705</v>
      </c>
      <c r="AI10" s="19">
        <f>ROUND(VLOOKUP($B10,'3.ข้อมูลงบทดลองปัจจุบัน เติมเอง'!$A$5:$CL$846,34,0),2)</f>
        <v>3527622.8</v>
      </c>
      <c r="AJ10" s="19">
        <f>ROUND(VLOOKUP($B10,'3.ข้อมูลงบทดลองปัจจุบัน เติมเอง'!$A$5:$CL$846,35,0),2)</f>
        <v>867278</v>
      </c>
      <c r="AK10" s="19">
        <f>ROUND(VLOOKUP($B10,'3.ข้อมูลงบทดลองปัจจุบัน เติมเอง'!$A$5:$CL$846,36,0),2)</f>
        <v>510535.4</v>
      </c>
      <c r="AL10" s="19">
        <f>ROUND(VLOOKUP($B10,'3.ข้อมูลงบทดลองปัจจุบัน เติมเอง'!$A$5:$CL$846,37,0),2)</f>
        <v>77286687.650000006</v>
      </c>
      <c r="AM10" s="19">
        <f>ROUND(VLOOKUP($B10,'3.ข้อมูลงบทดลองปัจจุบัน เติมเอง'!$A$5:$CL$846,38,0),2)</f>
        <v>941899</v>
      </c>
      <c r="AN10" s="19">
        <f>ROUND(VLOOKUP($B10,'3.ข้อมูลงบทดลองปัจจุบัน เติมเอง'!$A$5:$CL$846,39,0),2)</f>
        <v>1135203</v>
      </c>
      <c r="AO10" s="19">
        <f>ROUND(VLOOKUP($B10,'3.ข้อมูลงบทดลองปัจจุบัน เติมเอง'!$A$5:$CL$846,40,0),2)</f>
        <v>2855890.25</v>
      </c>
      <c r="AP10" s="19">
        <f>ROUND(VLOOKUP($B10,'3.ข้อมูลงบทดลองปัจจุบัน เติมเอง'!$A$5:$CL$846,41,0),2)</f>
        <v>2076054</v>
      </c>
      <c r="AQ10" s="19">
        <f>ROUND(VLOOKUP($B10,'3.ข้อมูลงบทดลองปัจจุบัน เติมเอง'!$A$5:$CL$846,42,0),2)</f>
        <v>3335789.75</v>
      </c>
      <c r="AR10" s="19">
        <f>ROUND(VLOOKUP($B10,'3.ข้อมูลงบทดลองปัจจุบัน เติมเอง'!$A$5:$CL$846,43,0),2)</f>
        <v>390357.85</v>
      </c>
      <c r="AS10" s="19">
        <f>ROUND(VLOOKUP($B10,'3.ข้อมูลงบทดลองปัจจุบัน เติมเอง'!$A$5:$CL$846,44,0),2)</f>
        <v>13292231.300000001</v>
      </c>
      <c r="AT10" s="19">
        <f>ROUND(VLOOKUP($B10,'3.ข้อมูลงบทดลองปัจจุบัน เติมเอง'!$A$5:$CL$846,45,0),2)</f>
        <v>1328121.3</v>
      </c>
      <c r="AU10" s="19">
        <f>ROUND(VLOOKUP($B10,'3.ข้อมูลงบทดลองปัจจุบัน เติมเอง'!$A$5:$CL$846,46,0),2)</f>
        <v>4517002.6100000003</v>
      </c>
      <c r="AV10" s="19">
        <f>ROUND(VLOOKUP($B10,'3.ข้อมูลงบทดลองปัจจุบัน เติมเอง'!$A$5:$CL$846,47,0),2)</f>
        <v>2204137.35</v>
      </c>
      <c r="AW10" s="19">
        <f>ROUND(VLOOKUP($B10,'3.ข้อมูลงบทดลองปัจจุบัน เติมเอง'!$A$5:$CL$846,48,0),2)</f>
        <v>611929.5</v>
      </c>
      <c r="AX10" s="19">
        <f>ROUND(VLOOKUP($B10,'3.ข้อมูลงบทดลองปัจจุบัน เติมเอง'!$A$5:$CL$846,49,0),2)</f>
        <v>620114</v>
      </c>
      <c r="AY10" s="19">
        <f>ROUND(VLOOKUP($B10,'3.ข้อมูลงบทดลองปัจจุบัน เติมเอง'!$A$5:$CL$846,50,0),2)</f>
        <v>1493636.77</v>
      </c>
      <c r="AZ10" s="19">
        <f>ROUND(VLOOKUP($B10,'3.ข้อมูลงบทดลองปัจจุบัน เติมเอง'!$A$5:$CL$846,51,0),2)</f>
        <v>1185767.8500000001</v>
      </c>
      <c r="BA10" s="19">
        <f>ROUND(VLOOKUP($B10,'3.ข้อมูลงบทดลองปัจจุบัน เติมเอง'!$A$5:$CL$846,52,0),2)</f>
        <v>919744</v>
      </c>
      <c r="BB10" s="19">
        <f>ROUND(VLOOKUP($B10,'3.ข้อมูลงบทดลองปัจจุบัน เติมเอง'!$A$5:$CL$846,53,0),2)</f>
        <v>13680696.550000001</v>
      </c>
      <c r="BC10" s="19">
        <f>ROUND(VLOOKUP($B10,'3.ข้อมูลงบทดลองปัจจุบัน เติมเอง'!$A$5:$CL$846,54,0),2)</f>
        <v>847947</v>
      </c>
      <c r="BD10" s="19">
        <f>ROUND(VLOOKUP($B10,'3.ข้อมูลงบทดลองปัจจุบัน เติมเอง'!$A$5:$CL$846,55,0),2)</f>
        <v>31489200</v>
      </c>
      <c r="BE10" s="19">
        <f>ROUND(VLOOKUP($B10,'3.ข้อมูลงบทดลองปัจจุบัน เติมเอง'!$A$5:$CL$846,56,0),2)</f>
        <v>3007760.32</v>
      </c>
      <c r="BF10" s="19">
        <f>ROUND(VLOOKUP($B10,'3.ข้อมูลงบทดลองปัจจุบัน เติมเอง'!$A$5:$CL$846,57,0),2)</f>
        <v>996115.75</v>
      </c>
      <c r="BG10" s="19">
        <f>ROUND(VLOOKUP($B10,'3.ข้อมูลงบทดลองปัจจุบัน เติมเอง'!$A$5:$CL$846,58,0),2)</f>
        <v>1279502.7</v>
      </c>
      <c r="BH10" s="19">
        <f>ROUND(VLOOKUP($B10,'3.ข้อมูลงบทดลองปัจจุบัน เติมเอง'!$A$5:$CL$846,59,0),2)</f>
        <v>12088690.25</v>
      </c>
      <c r="BI10" s="19">
        <f>ROUND(VLOOKUP($B10,'3.ข้อมูลงบทดลองปัจจุบัน เติมเอง'!$A$5:$CL$846,60,0),2)</f>
        <v>526088</v>
      </c>
      <c r="BJ10" s="19">
        <f>ROUND(VLOOKUP($B10,'3.ข้อมูลงบทดลองปัจจุบัน เติมเอง'!$A$5:$CL$846,61,0),2)</f>
        <v>373301.45</v>
      </c>
      <c r="BK10" s="19">
        <f>ROUND(VLOOKUP($B10,'3.ข้อมูลงบทดลองปัจจุบัน เติมเอง'!$A$5:$CL$846,62,0),2)</f>
        <v>527652.94999999995</v>
      </c>
      <c r="BL10" s="19">
        <f>ROUND(VLOOKUP($B10,'3.ข้อมูลงบทดลองปัจจุบัน เติมเอง'!$A$5:$CL$846,63,0),2)</f>
        <v>812342.5</v>
      </c>
      <c r="BM10" s="19">
        <f>ROUND(VLOOKUP($B10,'3.ข้อมูลงบทดลองปัจจุบัน เติมเอง'!$A$5:$CL$846,64,0),2)</f>
        <v>15257998.5</v>
      </c>
      <c r="BN10" s="19">
        <f>ROUND(VLOOKUP($B10,'3.ข้อมูลงบทดลองปัจจุบัน เติมเอง'!$A$5:$CL$846,65,0),2)</f>
        <v>1564052.84</v>
      </c>
      <c r="BO10" s="19">
        <f>ROUND(VLOOKUP($B10,'3.ข้อมูลงบทดลองปัจจุบัน เติมเอง'!$A$5:$CL$846,66,0),2)</f>
        <v>1416389.65</v>
      </c>
      <c r="BP10" s="19">
        <f>ROUND(VLOOKUP($B10,'3.ข้อมูลงบทดลองปัจจุบัน เติมเอง'!$A$5:$CL$846,67,0),2)</f>
        <v>1930193</v>
      </c>
      <c r="BQ10" s="19">
        <f>ROUND(VLOOKUP($B10,'3.ข้อมูลงบทดลองปัจจุบัน เติมเอง'!$A$5:$CL$846,68,0),2)</f>
        <v>1059971.8</v>
      </c>
      <c r="BR10" s="19">
        <f>ROUND(VLOOKUP($B10,'3.ข้อมูลงบทดลองปัจจุบัน เติมเอง'!$A$5:$CL$846,69,0),2)</f>
        <v>716389</v>
      </c>
      <c r="BS10" s="19">
        <f>ROUND(VLOOKUP($B10,'3.ข้อมูลงบทดลองปัจจุบัน เติมเอง'!$A$5:$CL$846,70,0),2)</f>
        <v>91257350.769999996</v>
      </c>
      <c r="BT10" s="19">
        <f>ROUND(VLOOKUP($B10,'3.ข้อมูลงบทดลองปัจจุบัน เติมเอง'!$A$5:$CL$846,71,0),2)</f>
        <v>1152344.5</v>
      </c>
      <c r="BU10" s="19">
        <f>ROUND(VLOOKUP($B10,'3.ข้อมูลงบทดลองปัจจุบัน เติมเอง'!$A$5:$CL$846,72,0),2)</f>
        <v>1091003.98</v>
      </c>
      <c r="BV10" s="19">
        <f>ROUND(VLOOKUP($B10,'3.ข้อมูลงบทดลองปัจจุบัน เติมเอง'!$A$5:$CL$846,73,0),2)</f>
        <v>15665827.35</v>
      </c>
      <c r="BW10" s="19">
        <f>ROUND(VLOOKUP($B10,'3.ข้อมูลงบทดลองปัจจุบัน เติมเอง'!$A$5:$CL$846,74,0),2)</f>
        <v>724538</v>
      </c>
      <c r="BX10" s="19">
        <f>ROUND(VLOOKUP($B10,'3.ข้อมูลงบทดลองปัจจุบัน เติมเอง'!$A$5:$CL$846,75,0),2)</f>
        <v>858037</v>
      </c>
      <c r="BY10" s="19">
        <f>ROUND(VLOOKUP($B10,'3.ข้อมูลงบทดลองปัจจุบัน เติมเอง'!$A$5:$CL$846,76,0),2)</f>
        <v>6337020.75</v>
      </c>
      <c r="BZ10" s="19">
        <f>ROUND(VLOOKUP($B10,'3.ข้อมูลงบทดลองปัจจุบัน เติมเอง'!$A$5:$CL$846,77,0),2)</f>
        <v>679371.75</v>
      </c>
      <c r="CA10" s="19">
        <f>ROUND(VLOOKUP($B10,'3.ข้อมูลงบทดลองปัจจุบัน เติมเอง'!$A$5:$CL$846,78,0),2)</f>
        <v>699664.5</v>
      </c>
      <c r="CB10" s="19">
        <f>ROUND(VLOOKUP($B10,'3.ข้อมูลงบทดลองปัจจุบัน เติมเอง'!$A$5:$CL$846,79,0),2)</f>
        <v>2147335.25</v>
      </c>
      <c r="CC10" s="19">
        <f>ROUND(VLOOKUP($B10,'3.ข้อมูลงบทดลองปัจจุบัน เติมเอง'!$A$5:$CL$846,80,0),2)</f>
        <v>1226135</v>
      </c>
      <c r="CD10" s="19">
        <f>ROUND(VLOOKUP($B10,'3.ข้อมูลงบทดลองปัจจุบัน เติมเอง'!$A$5:$CL$846,81,0),2)</f>
        <v>4381932.75</v>
      </c>
      <c r="CE10" s="19">
        <f>ROUND(VLOOKUP($B10,'3.ข้อมูลงบทดลองปัจจุบัน เติมเอง'!$A$5:$CL$846,82,0),2)</f>
        <v>763980.86</v>
      </c>
      <c r="CF10" s="19">
        <f>ROUND(VLOOKUP($B10,'3.ข้อมูลงบทดลองปัจจุบัน เติมเอง'!$A$5:$CL$846,83,0),2)</f>
        <v>3900048.52</v>
      </c>
      <c r="CG10" s="19">
        <f>ROUND(VLOOKUP($B10,'3.ข้อมูลงบทดลองปัจจุบัน เติมเอง'!$A$5:$CL$846,84,0),2)</f>
        <v>816688.5</v>
      </c>
      <c r="CH10" s="19">
        <f>ROUND(VLOOKUP($B10,'3.ข้อมูลงบทดลองปัจจุบัน เติมเอง'!$A$5:$CL$846,85,0),2)</f>
        <v>748618</v>
      </c>
      <c r="CI10" s="19">
        <f>ROUND(VLOOKUP($B10,'3.ข้อมูลงบทดลองปัจจุบัน เติมเอง'!$A$5:$CL$846,86,0),2)</f>
        <v>406089.53</v>
      </c>
      <c r="CJ10" s="19">
        <f>ROUND(VLOOKUP($B10,'3.ข้อมูลงบทดลองปัจจุบัน เติมเอง'!$A$5:$CL$846,87,0),2)</f>
        <v>662814.5</v>
      </c>
      <c r="CK10" s="19">
        <f>ROUND(VLOOKUP($B10,'3.ข้อมูลงบทดลองปัจจุบัน เติมเอง'!$A$5:$CL$846,88,0),2)</f>
        <v>5985861.2000000002</v>
      </c>
      <c r="CL10" s="19">
        <f>ROUND(VLOOKUP($B10,'3.ข้อมูลงบทดลองปัจจุบัน เติมเอง'!$A$5:$CL$846,89,0),2)</f>
        <v>866276</v>
      </c>
      <c r="CM10" s="19">
        <f>ROUND(VLOOKUP($B10,'3.ข้อมูลงบทดลองปัจจุบัน เติมเอง'!$A$5:$CL$846,90,0),2)</f>
        <v>378909</v>
      </c>
      <c r="CO10" s="29"/>
    </row>
    <row r="11" spans="1:94" x14ac:dyDescent="0.7">
      <c r="A11" s="3" t="s">
        <v>1468</v>
      </c>
      <c r="B11" s="49" t="s">
        <v>428</v>
      </c>
      <c r="C11" s="8" t="s">
        <v>429</v>
      </c>
      <c r="D11" s="19">
        <f>ROUND(VLOOKUP($B11,'3.ข้อมูลงบทดลองปัจจุบัน เติมเอง'!$A$5:$CL$846,3,0),2)</f>
        <v>35452</v>
      </c>
      <c r="E11" s="19">
        <f>ROUND(VLOOKUP($B11,'3.ข้อมูลงบทดลองปัจจุบัน เติมเอง'!$A$5:$CL$846,4,0),2)</f>
        <v>73198</v>
      </c>
      <c r="F11" s="19">
        <f>ROUND(VLOOKUP($B11,'3.ข้อมูลงบทดลองปัจจุบัน เติมเอง'!$A$5:$CL$846,5,0),2)</f>
        <v>18989</v>
      </c>
      <c r="G11" s="19">
        <f>ROUND(VLOOKUP($B11,'3.ข้อมูลงบทดลองปัจจุบัน เติมเอง'!$A$5:$CL$846,6,0),2)</f>
        <v>54075</v>
      </c>
      <c r="H11" s="19">
        <f>ROUND(VLOOKUP($B11,'3.ข้อมูลงบทดลองปัจจุบัน เติมเอง'!$A$5:$CL$846,7,0),2)</f>
        <v>86004</v>
      </c>
      <c r="I11" s="19">
        <f>ROUND(VLOOKUP($B11,'3.ข้อมูลงบทดลองปัจจุบัน เติมเอง'!$A$5:$CL$846,8,0),2)</f>
        <v>85266</v>
      </c>
      <c r="J11" s="19">
        <f>ROUND(VLOOKUP($B11,'3.ข้อมูลงบทดลองปัจจุบัน เติมเอง'!$A$5:$CL$846,9,0),2)</f>
        <v>166444.5</v>
      </c>
      <c r="K11" s="19">
        <f>ROUND(VLOOKUP($B11,'3.ข้อมูลงบทดลองปัจจุบัน เติมเอง'!$A$5:$CL$846,10,0),2)</f>
        <v>25209</v>
      </c>
      <c r="L11" s="19">
        <f>ROUND(VLOOKUP($B11,'3.ข้อมูลงบทดลองปัจจุบัน เติมเอง'!$A$5:$CL$846,11,0),2)</f>
        <v>19118.75</v>
      </c>
      <c r="M11" s="19">
        <f>ROUND(VLOOKUP($B11,'3.ข้อมูลงบทดลองปัจจุบัน เติมเอง'!$A$5:$CL$846,12,0),2)</f>
        <v>67997</v>
      </c>
      <c r="N11" s="19">
        <f>ROUND(VLOOKUP($B11,'3.ข้อมูลงบทดลองปัจจุบัน เติมเอง'!$A$5:$CL$846,13,0),2)</f>
        <v>62949</v>
      </c>
      <c r="O11" s="19">
        <f>ROUND(VLOOKUP($B11,'3.ข้อมูลงบทดลองปัจจุบัน เติมเอง'!$A$5:$CL$846,14,0),2)</f>
        <v>31444.7</v>
      </c>
      <c r="P11" s="19">
        <f>ROUND(VLOOKUP($B11,'3.ข้อมูลงบทดลองปัจจุบัน เติมเอง'!$A$5:$CL$846,15,0),2)</f>
        <v>101666.3</v>
      </c>
      <c r="Q11" s="19">
        <f>ROUND(VLOOKUP($B11,'3.ข้อมูลงบทดลองปัจจุบัน เติมเอง'!$A$5:$CL$846,16,0),2)</f>
        <v>82773.960000000006</v>
      </c>
      <c r="R11" s="19">
        <f>ROUND(VLOOKUP($B11,'3.ข้อมูลงบทดลองปัจจุบัน เติมเอง'!$A$5:$CL$846,17,0),2)</f>
        <v>67141</v>
      </c>
      <c r="S11" s="19">
        <f>ROUND(VLOOKUP($B11,'3.ข้อมูลงบทดลองปัจจุบัน เติมเอง'!$A$5:$CL$846,18,0),2)</f>
        <v>102565</v>
      </c>
      <c r="T11" s="19">
        <f>ROUND(VLOOKUP($B11,'3.ข้อมูลงบทดลองปัจจุบัน เติมเอง'!$A$5:$CL$846,19,0),2)</f>
        <v>122173</v>
      </c>
      <c r="U11" s="19">
        <f>ROUND(VLOOKUP($B11,'3.ข้อมูลงบทดลองปัจจุบัน เติมเอง'!$A$5:$CL$846,20,0),2)</f>
        <v>105211.2</v>
      </c>
      <c r="V11" s="19">
        <f>ROUND(VLOOKUP($B11,'3.ข้อมูลงบทดลองปัจจุบัน เติมเอง'!$A$5:$CL$846,21,0),2)</f>
        <v>64236</v>
      </c>
      <c r="W11" s="19">
        <f>ROUND(VLOOKUP($B11,'3.ข้อมูลงบทดลองปัจจุบัน เติมเอง'!$A$5:$CL$846,22,0),2)</f>
        <v>21311</v>
      </c>
      <c r="X11" s="19">
        <f>ROUND(VLOOKUP($B11,'3.ข้อมูลงบทดลองปัจจุบัน เติมเอง'!$A$5:$CL$846,23,0),2)</f>
        <v>209140.75</v>
      </c>
      <c r="Y11" s="19">
        <f>ROUND(VLOOKUP($B11,'3.ข้อมูลงบทดลองปัจจุบัน เติมเอง'!$A$5:$CL$846,24,0),2)</f>
        <v>45121</v>
      </c>
      <c r="Z11" s="19">
        <f>ROUND(VLOOKUP($B11,'3.ข้อมูลงบทดลองปัจจุบัน เติมเอง'!$A$5:$CL$846,25,0),2)</f>
        <v>193459</v>
      </c>
      <c r="AA11" s="19">
        <f>ROUND(VLOOKUP($B11,'3.ข้อมูลงบทดลองปัจจุบัน เติมเอง'!$A$5:$CL$846,26,0),2)</f>
        <v>52537</v>
      </c>
      <c r="AB11" s="19">
        <f>ROUND(VLOOKUP($B11,'3.ข้อมูลงบทดลองปัจจุบัน เติมเอง'!$A$5:$CL$846,27,0),2)</f>
        <v>71722</v>
      </c>
      <c r="AC11" s="19">
        <f>ROUND(VLOOKUP($B11,'3.ข้อมูลงบทดลองปัจจุบัน เติมเอง'!$A$5:$CL$846,28,0),2)</f>
        <v>45587</v>
      </c>
      <c r="AD11" s="19">
        <f>ROUND(VLOOKUP($B11,'3.ข้อมูลงบทดลองปัจจุบัน เติมเอง'!$A$5:$CL$846,29,0),2)</f>
        <v>33605</v>
      </c>
      <c r="AE11" s="19">
        <f>ROUND(VLOOKUP($B11,'3.ข้อมูลงบทดลองปัจจุบัน เติมเอง'!$A$5:$CL$846,30,0),2)</f>
        <v>154605</v>
      </c>
      <c r="AF11" s="19">
        <f>ROUND(VLOOKUP($B11,'3.ข้อมูลงบทดลองปัจจุบัน เติมเอง'!$A$5:$CL$846,31,0),2)</f>
        <v>37941</v>
      </c>
      <c r="AG11" s="19">
        <f>ROUND(VLOOKUP($B11,'3.ข้อมูลงบทดลองปัจจุบัน เติมเอง'!$A$5:$CL$846,32,0),2)</f>
        <v>51324</v>
      </c>
      <c r="AH11" s="19">
        <f>ROUND(VLOOKUP($B11,'3.ข้อมูลงบทดลองปัจจุบัน เติมเอง'!$A$5:$CL$846,33,0),2)</f>
        <v>46304</v>
      </c>
      <c r="AI11" s="19">
        <f>ROUND(VLOOKUP($B11,'3.ข้อมูลงบทดลองปัจจุบัน เติมเอง'!$A$5:$CL$846,34,0),2)</f>
        <v>88908</v>
      </c>
      <c r="AJ11" s="19">
        <f>ROUND(VLOOKUP($B11,'3.ข้อมูลงบทดลองปัจจุบัน เติมเอง'!$A$5:$CL$846,35,0),2)</f>
        <v>82344</v>
      </c>
      <c r="AK11" s="19">
        <f>ROUND(VLOOKUP($B11,'3.ข้อมูลงบทดลองปัจจุบัน เติมเอง'!$A$5:$CL$846,36,0),2)</f>
        <v>15475</v>
      </c>
      <c r="AL11" s="19">
        <f>ROUND(VLOOKUP($B11,'3.ข้อมูลงบทดลองปัจจุบัน เติมเอง'!$A$5:$CL$846,37,0),2)</f>
        <v>357867.3</v>
      </c>
      <c r="AM11" s="19">
        <f>ROUND(VLOOKUP($B11,'3.ข้อมูลงบทดลองปัจจุบัน เติมเอง'!$A$5:$CL$846,38,0),2)</f>
        <v>75197</v>
      </c>
      <c r="AN11" s="19">
        <f>ROUND(VLOOKUP($B11,'3.ข้อมูลงบทดลองปัจจุบัน เติมเอง'!$A$5:$CL$846,39,0),2)</f>
        <v>54752</v>
      </c>
      <c r="AO11" s="19">
        <f>ROUND(VLOOKUP($B11,'3.ข้อมูลงบทดลองปัจจุบัน เติมเอง'!$A$5:$CL$846,40,0),2)</f>
        <v>220935</v>
      </c>
      <c r="AP11" s="19">
        <f>ROUND(VLOOKUP($B11,'3.ข้อมูลงบทดลองปัจจุบัน เติมเอง'!$A$5:$CL$846,41,0),2)</f>
        <v>156414</v>
      </c>
      <c r="AQ11" s="19">
        <f>ROUND(VLOOKUP($B11,'3.ข้อมูลงบทดลองปัจจุบัน เติมเอง'!$A$5:$CL$846,42,0),2)</f>
        <v>96865</v>
      </c>
      <c r="AR11" s="19">
        <f>ROUND(VLOOKUP($B11,'3.ข้อมูลงบทดลองปัจจุบัน เติมเอง'!$A$5:$CL$846,43,0),2)</f>
        <v>30699</v>
      </c>
      <c r="AS11" s="19">
        <f>ROUND(VLOOKUP($B11,'3.ข้อมูลงบทดลองปัจจุบัน เติมเอง'!$A$5:$CL$846,44,0),2)</f>
        <v>349964</v>
      </c>
      <c r="AT11" s="19">
        <f>ROUND(VLOOKUP($B11,'3.ข้อมูลงบทดลองปัจจุบัน เติมเอง'!$A$5:$CL$846,45,0),2)</f>
        <v>137061.5</v>
      </c>
      <c r="AU11" s="19">
        <f>ROUND(VLOOKUP($B11,'3.ข้อมูลงบทดลองปัจจุบัน เติมเอง'!$A$5:$CL$846,46,0),2)</f>
        <v>233969</v>
      </c>
      <c r="AV11" s="19">
        <f>ROUND(VLOOKUP($B11,'3.ข้อมูลงบทดลองปัจจุบัน เติมเอง'!$A$5:$CL$846,47,0),2)</f>
        <v>96876</v>
      </c>
      <c r="AW11" s="19">
        <f>ROUND(VLOOKUP($B11,'3.ข้อมูลงบทดลองปัจจุบัน เติมเอง'!$A$5:$CL$846,48,0),2)</f>
        <v>38590</v>
      </c>
      <c r="AX11" s="19">
        <f>ROUND(VLOOKUP($B11,'3.ข้อมูลงบทดลองปัจจุบัน เติมเอง'!$A$5:$CL$846,49,0),2)</f>
        <v>109403</v>
      </c>
      <c r="AY11" s="19">
        <f>ROUND(VLOOKUP($B11,'3.ข้อมูลงบทดลองปัจจุบัน เติมเอง'!$A$5:$CL$846,50,0),2)</f>
        <v>59554</v>
      </c>
      <c r="AZ11" s="19">
        <f>ROUND(VLOOKUP($B11,'3.ข้อมูลงบทดลองปัจจุบัน เติมเอง'!$A$5:$CL$846,51,0),2)</f>
        <v>75890</v>
      </c>
      <c r="BA11" s="19">
        <f>ROUND(VLOOKUP($B11,'3.ข้อมูลงบทดลองปัจจุบัน เติมเอง'!$A$5:$CL$846,52,0),2)</f>
        <v>82985</v>
      </c>
      <c r="BB11" s="19">
        <f>ROUND(VLOOKUP($B11,'3.ข้อมูลงบทดลองปัจจุบัน เติมเอง'!$A$5:$CL$846,53,0),2)</f>
        <v>408435</v>
      </c>
      <c r="BC11" s="19">
        <f>ROUND(VLOOKUP($B11,'3.ข้อมูลงบทดลองปัจจุบัน เติมเอง'!$A$5:$CL$846,54,0),2)</f>
        <v>34737</v>
      </c>
      <c r="BD11" s="19">
        <f>ROUND(VLOOKUP($B11,'3.ข้อมูลงบทดลองปัจจุบัน เติมเอง'!$A$5:$CL$846,55,0),2)</f>
        <v>337614.5</v>
      </c>
      <c r="BE11" s="19">
        <f>ROUND(VLOOKUP($B11,'3.ข้อมูลงบทดลองปัจจุบัน เติมเอง'!$A$5:$CL$846,56,0),2)</f>
        <v>149586.1</v>
      </c>
      <c r="BF11" s="19">
        <f>ROUND(VLOOKUP($B11,'3.ข้อมูลงบทดลองปัจจุบัน เติมเอง'!$A$5:$CL$846,57,0),2)</f>
        <v>32067.5</v>
      </c>
      <c r="BG11" s="19">
        <f>ROUND(VLOOKUP($B11,'3.ข้อมูลงบทดลองปัจจุบัน เติมเอง'!$A$5:$CL$846,58,0),2)</f>
        <v>59177</v>
      </c>
      <c r="BH11" s="19">
        <f>ROUND(VLOOKUP($B11,'3.ข้อมูลงบทดลองปัจจุบัน เติมเอง'!$A$5:$CL$846,59,0),2)</f>
        <v>107515.2</v>
      </c>
      <c r="BI11" s="19">
        <f>ROUND(VLOOKUP($B11,'3.ข้อมูลงบทดลองปัจจุบัน เติมเอง'!$A$5:$CL$846,60,0),2)</f>
        <v>38333</v>
      </c>
      <c r="BJ11" s="19">
        <f>ROUND(VLOOKUP($B11,'3.ข้อมูลงบทดลองปัจจุบัน เติมเอง'!$A$5:$CL$846,61,0),2)</f>
        <v>29164</v>
      </c>
      <c r="BK11" s="19">
        <f>ROUND(VLOOKUP($B11,'3.ข้อมูลงบทดลองปัจจุบัน เติมเอง'!$A$5:$CL$846,62,0),2)</f>
        <v>136349</v>
      </c>
      <c r="BL11" s="19">
        <f>ROUND(VLOOKUP($B11,'3.ข้อมูลงบทดลองปัจจุบัน เติมเอง'!$A$5:$CL$846,63,0),2)</f>
        <v>90260</v>
      </c>
      <c r="BM11" s="19">
        <f>ROUND(VLOOKUP($B11,'3.ข้อมูลงบทดลองปัจจุบัน เติมเอง'!$A$5:$CL$846,64,0),2)</f>
        <v>88128.5</v>
      </c>
      <c r="BN11" s="19">
        <f>ROUND(VLOOKUP($B11,'3.ข้อมูลงบทดลองปัจจุบัน เติมเอง'!$A$5:$CL$846,65,0),2)</f>
        <v>5387</v>
      </c>
      <c r="BO11" s="19">
        <f>ROUND(VLOOKUP($B11,'3.ข้อมูลงบทดลองปัจจุบัน เติมเอง'!$A$5:$CL$846,66,0),2)</f>
        <v>15994.25</v>
      </c>
      <c r="BP11" s="19">
        <f>ROUND(VLOOKUP($B11,'3.ข้อมูลงบทดลองปัจจุบัน เติมเอง'!$A$5:$CL$846,67,0),2)</f>
        <v>106118.5</v>
      </c>
      <c r="BQ11" s="19">
        <f>ROUND(VLOOKUP($B11,'3.ข้อมูลงบทดลองปัจจุบัน เติมเอง'!$A$5:$CL$846,68,0),2)</f>
        <v>144328</v>
      </c>
      <c r="BR11" s="19">
        <f>ROUND(VLOOKUP($B11,'3.ข้อมูลงบทดลองปัจจุบัน เติมเอง'!$A$5:$CL$846,69,0),2)</f>
        <v>33291</v>
      </c>
      <c r="BS11" s="19">
        <f>ROUND(VLOOKUP($B11,'3.ข้อมูลงบทดลองปัจจุบัน เติมเอง'!$A$5:$CL$846,70,0),2)</f>
        <v>374317</v>
      </c>
      <c r="BT11" s="19">
        <f>ROUND(VLOOKUP($B11,'3.ข้อมูลงบทดลองปัจจุบัน เติมเอง'!$A$5:$CL$846,71,0),2)</f>
        <v>80503</v>
      </c>
      <c r="BU11" s="19">
        <f>ROUND(VLOOKUP($B11,'3.ข้อมูลงบทดลองปัจจุบัน เติมเอง'!$A$5:$CL$846,72,0),2)</f>
        <v>23141</v>
      </c>
      <c r="BV11" s="19">
        <f>ROUND(VLOOKUP($B11,'3.ข้อมูลงบทดลองปัจจุบัน เติมเอง'!$A$5:$CL$846,73,0),2)</f>
        <v>500504</v>
      </c>
      <c r="BW11" s="19">
        <f>ROUND(VLOOKUP($B11,'3.ข้อมูลงบทดลองปัจจุบัน เติมเอง'!$A$5:$CL$846,74,0),2)</f>
        <v>18080</v>
      </c>
      <c r="BX11" s="19">
        <f>ROUND(VLOOKUP($B11,'3.ข้อมูลงบทดลองปัจจุบัน เติมเอง'!$A$5:$CL$846,75,0),2)</f>
        <v>38108</v>
      </c>
      <c r="BY11" s="19">
        <f>ROUND(VLOOKUP($B11,'3.ข้อมูลงบทดลองปัจจุบัน เติมเอง'!$A$5:$CL$846,76,0),2)</f>
        <v>235380</v>
      </c>
      <c r="BZ11" s="19">
        <f>ROUND(VLOOKUP($B11,'3.ข้อมูลงบทดลองปัจจุบัน เติมเอง'!$A$5:$CL$846,77,0),2)</f>
        <v>36886</v>
      </c>
      <c r="CA11" s="19">
        <f>ROUND(VLOOKUP($B11,'3.ข้อมูลงบทดลองปัจจุบัน เติมเอง'!$A$5:$CL$846,78,0),2)</f>
        <v>36514</v>
      </c>
      <c r="CB11" s="19">
        <f>ROUND(VLOOKUP($B11,'3.ข้อมูลงบทดลองปัจจุบัน เติมเอง'!$A$5:$CL$846,79,0),2)</f>
        <v>61770</v>
      </c>
      <c r="CC11" s="19">
        <f>ROUND(VLOOKUP($B11,'3.ข้อมูลงบทดลองปัจจุบัน เติมเอง'!$A$5:$CL$846,80,0),2)</f>
        <v>90832</v>
      </c>
      <c r="CD11" s="19">
        <f>ROUND(VLOOKUP($B11,'3.ข้อมูลงบทดลองปัจจุบัน เติมเอง'!$A$5:$CL$846,81,0),2)</f>
        <v>254608</v>
      </c>
      <c r="CE11" s="19">
        <f>ROUND(VLOOKUP($B11,'3.ข้อมูลงบทดลองปัจจุบัน เติมเอง'!$A$5:$CL$846,82,0),2)</f>
        <v>45493</v>
      </c>
      <c r="CF11" s="19">
        <f>ROUND(VLOOKUP($B11,'3.ข้อมูลงบทดลองปัจจุบัน เติมเอง'!$A$5:$CL$846,83,0),2)</f>
        <v>288669</v>
      </c>
      <c r="CG11" s="19">
        <f>ROUND(VLOOKUP($B11,'3.ข้อมูลงบทดลองปัจจุบัน เติมเอง'!$A$5:$CL$846,84,0),2)</f>
        <v>37029</v>
      </c>
      <c r="CH11" s="19">
        <f>ROUND(VLOOKUP($B11,'3.ข้อมูลงบทดลองปัจจุบัน เติมเอง'!$A$5:$CL$846,85,0),2)</f>
        <v>72987</v>
      </c>
      <c r="CI11" s="19">
        <f>ROUND(VLOOKUP($B11,'3.ข้อมูลงบทดลองปัจจุบัน เติมเอง'!$A$5:$CL$846,86,0),2)</f>
        <v>41199</v>
      </c>
      <c r="CJ11" s="19">
        <f>ROUND(VLOOKUP($B11,'3.ข้อมูลงบทดลองปัจจุบัน เติมเอง'!$A$5:$CL$846,87,0),2)</f>
        <v>63387</v>
      </c>
      <c r="CK11" s="19">
        <f>ROUND(VLOOKUP($B11,'3.ข้อมูลงบทดลองปัจจุบัน เติมเอง'!$A$5:$CL$846,88,0),2)</f>
        <v>279348.5</v>
      </c>
      <c r="CL11" s="19">
        <f>ROUND(VLOOKUP($B11,'3.ข้อมูลงบทดลองปัจจุบัน เติมเอง'!$A$5:$CL$846,89,0),2)</f>
        <v>62189</v>
      </c>
      <c r="CM11" s="19">
        <f>ROUND(VLOOKUP($B11,'3.ข้อมูลงบทดลองปัจจุบัน เติมเอง'!$A$5:$CL$846,90,0),2)</f>
        <v>107481.5</v>
      </c>
      <c r="CO11" s="29"/>
    </row>
    <row r="12" spans="1:94" x14ac:dyDescent="0.7">
      <c r="A12" s="3" t="s">
        <v>1468</v>
      </c>
      <c r="B12" s="49" t="s">
        <v>432</v>
      </c>
      <c r="C12" s="8" t="s">
        <v>433</v>
      </c>
      <c r="D12" s="19">
        <f>ROUND(VLOOKUP($B12,'3.ข้อมูลงบทดลองปัจจุบัน เติมเอง'!$A$5:$CL$846,3,0),2)</f>
        <v>2935789.25</v>
      </c>
      <c r="E12" s="19">
        <f>ROUND(VLOOKUP($B12,'3.ข้อมูลงบทดลองปัจจุบัน เติมเอง'!$A$5:$CL$846,4,0),2)</f>
        <v>428490</v>
      </c>
      <c r="F12" s="19">
        <f>ROUND(VLOOKUP($B12,'3.ข้อมูลงบทดลองปัจจุบัน เติมเอง'!$A$5:$CL$846,5,0),2)</f>
        <v>249414</v>
      </c>
      <c r="G12" s="19">
        <f>ROUND(VLOOKUP($B12,'3.ข้อมูลงบทดลองปัจจุบัน เติมเอง'!$A$5:$CL$846,6,0),2)</f>
        <v>160837.75</v>
      </c>
      <c r="H12" s="19">
        <f>ROUND(VLOOKUP($B12,'3.ข้อมูลงบทดลองปัจจุบัน เติมเอง'!$A$5:$CL$846,7,0),2)</f>
        <v>129099</v>
      </c>
      <c r="I12" s="19">
        <f>ROUND(VLOOKUP($B12,'3.ข้อมูลงบทดลองปัจจุบัน เติมเอง'!$A$5:$CL$846,8,0),2)</f>
        <v>506966</v>
      </c>
      <c r="J12" s="19">
        <f>ROUND(VLOOKUP($B12,'3.ข้อมูลงบทดลองปัจจุบัน เติมเอง'!$A$5:$CL$846,9,0),2)</f>
        <v>204417.9</v>
      </c>
      <c r="K12" s="19">
        <f>ROUND(VLOOKUP($B12,'3.ข้อมูลงบทดลองปัจจุบัน เติมเอง'!$A$5:$CL$846,10,0),2)</f>
        <v>834923.75</v>
      </c>
      <c r="L12" s="19">
        <f>ROUND(VLOOKUP($B12,'3.ข้อมูลงบทดลองปัจจุบัน เติมเอง'!$A$5:$CL$846,11,0),2)</f>
        <v>229651.20000000001</v>
      </c>
      <c r="M12" s="19">
        <f>ROUND(VLOOKUP($B12,'3.ข้อมูลงบทดลองปัจจุบัน เติมเอง'!$A$5:$CL$846,12,0),2)</f>
        <v>258045</v>
      </c>
      <c r="N12" s="19">
        <f>ROUND(VLOOKUP($B12,'3.ข้อมูลงบทดลองปัจจุบัน เติมเอง'!$A$5:$CL$846,13,0),2)</f>
        <v>669696.5</v>
      </c>
      <c r="O12" s="19">
        <f>ROUND(VLOOKUP($B12,'3.ข้อมูลงบทดลองปัจจุบัน เติมเอง'!$A$5:$CL$846,14,0),2)</f>
        <v>82680.89</v>
      </c>
      <c r="P12" s="19">
        <f>ROUND(VLOOKUP($B12,'3.ข้อมูลงบทดลองปัจจุบัน เติมเอง'!$A$5:$CL$846,15,0),2)</f>
        <v>2352844</v>
      </c>
      <c r="Q12" s="19">
        <f>ROUND(VLOOKUP($B12,'3.ข้อมูลงบทดลองปัจจุบัน เติมเอง'!$A$5:$CL$846,16,0),2)</f>
        <v>294827.92</v>
      </c>
      <c r="R12" s="19">
        <f>ROUND(VLOOKUP($B12,'3.ข้อมูลงบทดลองปัจจุบัน เติมเอง'!$A$5:$CL$846,17,0),2)</f>
        <v>127522</v>
      </c>
      <c r="S12" s="19">
        <f>ROUND(VLOOKUP($B12,'3.ข้อมูลงบทดลองปัจจุบัน เติมเอง'!$A$5:$CL$846,18,0),2)</f>
        <v>1147021.5</v>
      </c>
      <c r="T12" s="19">
        <f>ROUND(VLOOKUP($B12,'3.ข้อมูลงบทดลองปัจจุบัน เติมเอง'!$A$5:$CL$846,19,0),2)</f>
        <v>208806.5</v>
      </c>
      <c r="U12" s="19">
        <f>ROUND(VLOOKUP($B12,'3.ข้อมูลงบทดลองปัจจุบัน เติมเอง'!$A$5:$CL$846,20,0),2)</f>
        <v>190851.5</v>
      </c>
      <c r="V12" s="19">
        <f>ROUND(VLOOKUP($B12,'3.ข้อมูลงบทดลองปัจจุบัน เติมเอง'!$A$5:$CL$846,21,0),2)</f>
        <v>257809.5</v>
      </c>
      <c r="W12" s="19">
        <f>ROUND(VLOOKUP($B12,'3.ข้อมูลงบทดลองปัจจุบัน เติมเอง'!$A$5:$CL$846,22,0),2)</f>
        <v>73532</v>
      </c>
      <c r="X12" s="19">
        <f>ROUND(VLOOKUP($B12,'3.ข้อมูลงบทดลองปัจจุบัน เติมเอง'!$A$5:$CL$846,23,0),2)</f>
        <v>3948103.9</v>
      </c>
      <c r="Y12" s="19">
        <f>ROUND(VLOOKUP($B12,'3.ข้อมูลงบทดลองปัจจุบัน เติมเอง'!$A$5:$CL$846,24,0),2)</f>
        <v>194596.7</v>
      </c>
      <c r="Z12" s="19">
        <f>ROUND(VLOOKUP($B12,'3.ข้อมูลงบทดลองปัจจุบัน เติมเอง'!$A$5:$CL$846,25,0),2)</f>
        <v>323547.34999999998</v>
      </c>
      <c r="AA12" s="19">
        <f>ROUND(VLOOKUP($B12,'3.ข้อมูลงบทดลองปัจจุบัน เติมเอง'!$A$5:$CL$846,26,0),2)</f>
        <v>139661.06</v>
      </c>
      <c r="AB12" s="19">
        <f>ROUND(VLOOKUP($B12,'3.ข้อมูลงบทดลองปัจจุบัน เติมเอง'!$A$5:$CL$846,27,0),2)</f>
        <v>150794.1</v>
      </c>
      <c r="AC12" s="19">
        <f>ROUND(VLOOKUP($B12,'3.ข้อมูลงบทดลองปัจจุบัน เติมเอง'!$A$5:$CL$846,28,0),2)</f>
        <v>212426</v>
      </c>
      <c r="AD12" s="19">
        <f>ROUND(VLOOKUP($B12,'3.ข้อมูลงบทดลองปัจจุบัน เติมเอง'!$A$5:$CL$846,29,0),2)</f>
        <v>214638</v>
      </c>
      <c r="AE12" s="19">
        <f>ROUND(VLOOKUP($B12,'3.ข้อมูลงบทดลองปัจจุบัน เติมเอง'!$A$5:$CL$846,30,0),2)</f>
        <v>914199.5</v>
      </c>
      <c r="AF12" s="19">
        <f>ROUND(VLOOKUP($B12,'3.ข้อมูลงบทดลองปัจจุบัน เติมเอง'!$A$5:$CL$846,31,0),2)</f>
        <v>114886.6</v>
      </c>
      <c r="AG12" s="19">
        <f>ROUND(VLOOKUP($B12,'3.ข้อมูลงบทดลองปัจจุบัน เติมเอง'!$A$5:$CL$846,32,0),2)</f>
        <v>242952.3</v>
      </c>
      <c r="AH12" s="19">
        <f>ROUND(VLOOKUP($B12,'3.ข้อมูลงบทดลองปัจจุบัน เติมเอง'!$A$5:$CL$846,33,0),2)</f>
        <v>130370</v>
      </c>
      <c r="AI12" s="19">
        <f>ROUND(VLOOKUP($B12,'3.ข้อมูลงบทดลองปัจจุบัน เติมเอง'!$A$5:$CL$846,34,0),2)</f>
        <v>396533.3</v>
      </c>
      <c r="AJ12" s="19">
        <f>ROUND(VLOOKUP($B12,'3.ข้อมูลงบทดลองปัจจุบัน เติมเอง'!$A$5:$CL$846,35,0),2)</f>
        <v>199542</v>
      </c>
      <c r="AK12" s="19">
        <f>ROUND(VLOOKUP($B12,'3.ข้อมูลงบทดลองปัจจุบัน เติมเอง'!$A$5:$CL$846,36,0),2)</f>
        <v>178301.25</v>
      </c>
      <c r="AL12" s="19">
        <f>ROUND(VLOOKUP($B12,'3.ข้อมูลงบทดลองปัจจุบัน เติมเอง'!$A$5:$CL$846,37,0),2)</f>
        <v>9741251.1999999993</v>
      </c>
      <c r="AM12" s="19">
        <f>ROUND(VLOOKUP($B12,'3.ข้อมูลงบทดลองปัจจุบัน เติมเอง'!$A$5:$CL$846,38,0),2)</f>
        <v>154779</v>
      </c>
      <c r="AN12" s="19">
        <f>ROUND(VLOOKUP($B12,'3.ข้อมูลงบทดลองปัจจุบัน เติมเอง'!$A$5:$CL$846,39,0),2)</f>
        <v>332939.5</v>
      </c>
      <c r="AO12" s="19">
        <f>ROUND(VLOOKUP($B12,'3.ข้อมูลงบทดลองปัจจุบัน เติมเอง'!$A$5:$CL$846,40,0),2)</f>
        <v>577788.25</v>
      </c>
      <c r="AP12" s="19">
        <f>ROUND(VLOOKUP($B12,'3.ข้อมูลงบทดลองปัจจุบัน เติมเอง'!$A$5:$CL$846,41,0),2)</f>
        <v>323521</v>
      </c>
      <c r="AQ12" s="19">
        <f>ROUND(VLOOKUP($B12,'3.ข้อมูลงบทดลองปัจจุบัน เติมเอง'!$A$5:$CL$846,42,0),2)</f>
        <v>682041</v>
      </c>
      <c r="AR12" s="19">
        <f>ROUND(VLOOKUP($B12,'3.ข้อมูลงบทดลองปัจจุบัน เติมเอง'!$A$5:$CL$846,43,0),2)</f>
        <v>218020</v>
      </c>
      <c r="AS12" s="19">
        <f>ROUND(VLOOKUP($B12,'3.ข้อมูลงบทดลองปัจจุบัน เติมเอง'!$A$5:$CL$846,44,0),2)</f>
        <v>2463039</v>
      </c>
      <c r="AT12" s="19">
        <f>ROUND(VLOOKUP($B12,'3.ข้อมูลงบทดลองปัจจุบัน เติมเอง'!$A$5:$CL$846,45,0),2)</f>
        <v>964068.75</v>
      </c>
      <c r="AU12" s="19">
        <f>ROUND(VLOOKUP($B12,'3.ข้อมูลงบทดลองปัจจุบัน เติมเอง'!$A$5:$CL$846,46,0),2)</f>
        <v>625884.25</v>
      </c>
      <c r="AV12" s="19">
        <f>ROUND(VLOOKUP($B12,'3.ข้อมูลงบทดลองปัจจุบัน เติมเอง'!$A$5:$CL$846,47,0),2)</f>
        <v>343747.58</v>
      </c>
      <c r="AW12" s="19">
        <f>ROUND(VLOOKUP($B12,'3.ข้อมูลงบทดลองปัจจุบัน เติมเอง'!$A$5:$CL$846,48,0),2)</f>
        <v>114857</v>
      </c>
      <c r="AX12" s="19">
        <f>ROUND(VLOOKUP($B12,'3.ข้อมูลงบทดลองปัจจุบัน เติมเอง'!$A$5:$CL$846,49,0),2)</f>
        <v>97585</v>
      </c>
      <c r="AY12" s="19">
        <f>ROUND(VLOOKUP($B12,'3.ข้อมูลงบทดลองปัจจุบัน เติมเอง'!$A$5:$CL$846,50,0),2)</f>
        <v>225569.59</v>
      </c>
      <c r="AZ12" s="19">
        <f>ROUND(VLOOKUP($B12,'3.ข้อมูลงบทดลองปัจจุบัน เติมเอง'!$A$5:$CL$846,51,0),2)</f>
        <v>265071.05</v>
      </c>
      <c r="BA12" s="19">
        <f>ROUND(VLOOKUP($B12,'3.ข้อมูลงบทดลองปัจจุบัน เติมเอง'!$A$5:$CL$846,52,0),2)</f>
        <v>165815</v>
      </c>
      <c r="BB12" s="19">
        <f>ROUND(VLOOKUP($B12,'3.ข้อมูลงบทดลองปัจจุบัน เติมเอง'!$A$5:$CL$846,53,0),2)</f>
        <v>1809794.25</v>
      </c>
      <c r="BC12" s="19">
        <f>ROUND(VLOOKUP($B12,'3.ข้อมูลงบทดลองปัจจุบัน เติมเอง'!$A$5:$CL$846,54,0),2)</f>
        <v>108273</v>
      </c>
      <c r="BD12" s="19">
        <f>ROUND(VLOOKUP($B12,'3.ข้อมูลงบทดลองปัจจุบัน เติมเอง'!$A$5:$CL$846,55,0),2)</f>
        <v>4238610</v>
      </c>
      <c r="BE12" s="19">
        <f>ROUND(VLOOKUP($B12,'3.ข้อมูลงบทดลองปัจจุบัน เติมเอง'!$A$5:$CL$846,56,0),2)</f>
        <v>400528.25</v>
      </c>
      <c r="BF12" s="19">
        <f>ROUND(VLOOKUP($B12,'3.ข้อมูลงบทดลองปัจจุบัน เติมเอง'!$A$5:$CL$846,57,0),2)</f>
        <v>157340.5</v>
      </c>
      <c r="BG12" s="19">
        <f>ROUND(VLOOKUP($B12,'3.ข้อมูลงบทดลองปัจจุบัน เติมเอง'!$A$5:$CL$846,58,0),2)</f>
        <v>261150.18</v>
      </c>
      <c r="BH12" s="19">
        <f>ROUND(VLOOKUP($B12,'3.ข้อมูลงบทดลองปัจจุบัน เติมเอง'!$A$5:$CL$846,59,0),2)</f>
        <v>2492954</v>
      </c>
      <c r="BI12" s="19">
        <f>ROUND(VLOOKUP($B12,'3.ข้อมูลงบทดลองปัจจุบัน เติมเอง'!$A$5:$CL$846,60,0),2)</f>
        <v>36378.5</v>
      </c>
      <c r="BJ12" s="19">
        <f>ROUND(VLOOKUP($B12,'3.ข้อมูลงบทดลองปัจจุบัน เติมเอง'!$A$5:$CL$846,61,0),2)</f>
        <v>72262.95</v>
      </c>
      <c r="BK12" s="19">
        <f>ROUND(VLOOKUP($B12,'3.ข้อมูลงบทดลองปัจจุบัน เติมเอง'!$A$5:$CL$846,62,0),2)</f>
        <v>102305</v>
      </c>
      <c r="BL12" s="19">
        <f>ROUND(VLOOKUP($B12,'3.ข้อมูลงบทดลองปัจจุบัน เติมเอง'!$A$5:$CL$846,63,0),2)</f>
        <v>165365</v>
      </c>
      <c r="BM12" s="19">
        <f>ROUND(VLOOKUP($B12,'3.ข้อมูลงบทดลองปัจจุบัน เติมเอง'!$A$5:$CL$846,64,0),2)</f>
        <v>2593840.75</v>
      </c>
      <c r="BN12" s="19">
        <f>ROUND(VLOOKUP($B12,'3.ข้อมูลงบทดลองปัจจุบัน เติมเอง'!$A$5:$CL$846,65,0),2)</f>
        <v>231904.25</v>
      </c>
      <c r="BO12" s="19">
        <f>ROUND(VLOOKUP($B12,'3.ข้อมูลงบทดลองปัจจุบัน เติมเอง'!$A$5:$CL$846,66,0),2)</f>
        <v>212351.25</v>
      </c>
      <c r="BP12" s="19">
        <f>ROUND(VLOOKUP($B12,'3.ข้อมูลงบทดลองปัจจุบัน เติมเอง'!$A$5:$CL$846,67,0),2)</f>
        <v>341104</v>
      </c>
      <c r="BQ12" s="19">
        <f>ROUND(VLOOKUP($B12,'3.ข้อมูลงบทดลองปัจจุบัน เติมเอง'!$A$5:$CL$846,68,0),2)</f>
        <v>266848.21000000002</v>
      </c>
      <c r="BR12" s="19">
        <f>ROUND(VLOOKUP($B12,'3.ข้อมูลงบทดลองปัจจุบัน เติมเอง'!$A$5:$CL$846,69,0),2)</f>
        <v>186690</v>
      </c>
      <c r="BS12" s="19">
        <f>ROUND(VLOOKUP($B12,'3.ข้อมูลงบทดลองปัจจุบัน เติมเอง'!$A$5:$CL$846,70,0),2)</f>
        <v>10145990.65</v>
      </c>
      <c r="BT12" s="19">
        <f>ROUND(VLOOKUP($B12,'3.ข้อมูลงบทดลองปัจจุบัน เติมเอง'!$A$5:$CL$846,71,0),2)</f>
        <v>300453.5</v>
      </c>
      <c r="BU12" s="19">
        <f>ROUND(VLOOKUP($B12,'3.ข้อมูลงบทดลองปัจจุบัน เติมเอง'!$A$5:$CL$846,72,0),2)</f>
        <v>168579.84</v>
      </c>
      <c r="BV12" s="19">
        <f>ROUND(VLOOKUP($B12,'3.ข้อมูลงบทดลองปัจจุบัน เติมเอง'!$A$5:$CL$846,73,0),2)</f>
        <v>2777332</v>
      </c>
      <c r="BW12" s="19">
        <f>ROUND(VLOOKUP($B12,'3.ข้อมูลงบทดลองปัจจุบัน เติมเอง'!$A$5:$CL$846,74,0),2)</f>
        <v>91531</v>
      </c>
      <c r="BX12" s="19">
        <f>ROUND(VLOOKUP($B12,'3.ข้อมูลงบทดลองปัจจุบัน เติมเอง'!$A$5:$CL$846,75,0),2)</f>
        <v>147513.5</v>
      </c>
      <c r="BY12" s="19">
        <f>ROUND(VLOOKUP($B12,'3.ข้อมูลงบทดลองปัจจุบัน เติมเอง'!$A$5:$CL$846,76,0),2)</f>
        <v>472295.25</v>
      </c>
      <c r="BZ12" s="19">
        <f>ROUND(VLOOKUP($B12,'3.ข้อมูลงบทดลองปัจจุบัน เติมเอง'!$A$5:$CL$846,77,0),2)</f>
        <v>359317.6</v>
      </c>
      <c r="CA12" s="19">
        <f>ROUND(VLOOKUP($B12,'3.ข้อมูลงบทดลองปัจจุบัน เติมเอง'!$A$5:$CL$846,78,0),2)</f>
        <v>105646.5</v>
      </c>
      <c r="CB12" s="19">
        <f>ROUND(VLOOKUP($B12,'3.ข้อมูลงบทดลองปัจจุบัน เติมเอง'!$A$5:$CL$846,79,0),2)</f>
        <v>321966.25</v>
      </c>
      <c r="CC12" s="19">
        <f>ROUND(VLOOKUP($B12,'3.ข้อมูลงบทดลองปัจจุบัน เติมเอง'!$A$5:$CL$846,80,0),2)</f>
        <v>215402</v>
      </c>
      <c r="CD12" s="19">
        <f>ROUND(VLOOKUP($B12,'3.ข้อมูลงบทดลองปัจจุบัน เติมเอง'!$A$5:$CL$846,81,0),2)</f>
        <v>811434.5</v>
      </c>
      <c r="CE12" s="19">
        <f>ROUND(VLOOKUP($B12,'3.ข้อมูลงบทดลองปัจจุบัน เติมเอง'!$A$5:$CL$846,82,0),2)</f>
        <v>152544.4</v>
      </c>
      <c r="CF12" s="19">
        <f>ROUND(VLOOKUP($B12,'3.ข้อมูลงบทดลองปัจจุบัน เติมเอง'!$A$5:$CL$846,83,0),2)</f>
        <v>391489.52</v>
      </c>
      <c r="CG12" s="19">
        <f>ROUND(VLOOKUP($B12,'3.ข้อมูลงบทดลองปัจจุบัน เติมเอง'!$A$5:$CL$846,84,0),2)</f>
        <v>124028</v>
      </c>
      <c r="CH12" s="19">
        <f>ROUND(VLOOKUP($B12,'3.ข้อมูลงบทดลองปัจจุบัน เติมเอง'!$A$5:$CL$846,85,0),2)</f>
        <v>111408.5</v>
      </c>
      <c r="CI12" s="19">
        <f>ROUND(VLOOKUP($B12,'3.ข้อมูลงบทดลองปัจจุบัน เติมเอง'!$A$5:$CL$846,86,0),2)</f>
        <v>74171.87</v>
      </c>
      <c r="CJ12" s="19">
        <f>ROUND(VLOOKUP($B12,'3.ข้อมูลงบทดลองปัจจุบัน เติมเอง'!$A$5:$CL$846,87,0),2)</f>
        <v>125163</v>
      </c>
      <c r="CK12" s="19">
        <f>ROUND(VLOOKUP($B12,'3.ข้อมูลงบทดลองปัจจุบัน เติมเอง'!$A$5:$CL$846,88,0),2)</f>
        <v>948205.2</v>
      </c>
      <c r="CL12" s="19">
        <f>ROUND(VLOOKUP($B12,'3.ข้อมูลงบทดลองปัจจุบัน เติมเอง'!$A$5:$CL$846,89,0),2)</f>
        <v>112410</v>
      </c>
      <c r="CM12" s="19">
        <f>ROUND(VLOOKUP($B12,'3.ข้อมูลงบทดลองปัจจุบัน เติมเอง'!$A$5:$CL$846,90,0),2)</f>
        <v>45553.25</v>
      </c>
      <c r="CO12" s="29"/>
    </row>
    <row r="13" spans="1:94" x14ac:dyDescent="0.7">
      <c r="A13" s="3" t="s">
        <v>1468</v>
      </c>
      <c r="B13" s="49" t="s">
        <v>439</v>
      </c>
      <c r="C13" s="8" t="s">
        <v>1474</v>
      </c>
      <c r="D13" s="19">
        <f>ROUND(VLOOKUP($B13,'3.ข้อมูลงบทดลองปัจจุบัน เติมเอง'!$A$5:$CL$846,3,0),2)</f>
        <v>286032.25</v>
      </c>
      <c r="E13" s="19">
        <f>ROUND(VLOOKUP($B13,'3.ข้อมูลงบทดลองปัจจุบัน เติมเอง'!$A$5:$CL$846,4,0),2)</f>
        <v>4186.5</v>
      </c>
      <c r="F13" s="19">
        <f>ROUND(VLOOKUP($B13,'3.ข้อมูลงบทดลองปัจจุบัน เติมเอง'!$A$5:$CL$846,5,0),2)</f>
        <v>48456.5</v>
      </c>
      <c r="G13" s="19">
        <f>ROUND(VLOOKUP($B13,'3.ข้อมูลงบทดลองปัจจุบัน เติมเอง'!$A$5:$CL$846,6,0),2)</f>
        <v>6329</v>
      </c>
      <c r="H13" s="19">
        <f>ROUND(VLOOKUP($B13,'3.ข้อมูลงบทดลองปัจจุบัน เติมเอง'!$A$5:$CL$846,7,0),2)</f>
        <v>2811.5</v>
      </c>
      <c r="I13" s="19">
        <f>ROUND(VLOOKUP($B13,'3.ข้อมูลงบทดลองปัจจุบัน เติมเอง'!$A$5:$CL$846,8,0),2)</f>
        <v>5225</v>
      </c>
      <c r="J13" s="19">
        <f>ROUND(VLOOKUP($B13,'3.ข้อมูลงบทดลองปัจจุบัน เติมเอง'!$A$5:$CL$846,9,0),2)</f>
        <v>33270</v>
      </c>
      <c r="K13" s="19">
        <f>ROUND(VLOOKUP($B13,'3.ข้อมูลงบทดลองปัจจุบัน เติมเอง'!$A$5:$CL$846,10,0),2)</f>
        <v>101713</v>
      </c>
      <c r="L13" s="19">
        <f>ROUND(VLOOKUP($B13,'3.ข้อมูลงบทดลองปัจจุบัน เติมเอง'!$A$5:$CL$846,11,0),2)</f>
        <v>7633.5</v>
      </c>
      <c r="M13" s="19">
        <f>ROUND(VLOOKUP($B13,'3.ข้อมูลงบทดลองปัจจุบัน เติมเอง'!$A$5:$CL$846,12,0),2)</f>
        <v>10747.45</v>
      </c>
      <c r="N13" s="19">
        <f>ROUND(VLOOKUP($B13,'3.ข้อมูลงบทดลองปัจจุบัน เติมเอง'!$A$5:$CL$846,13,0),2)</f>
        <v>19970</v>
      </c>
      <c r="O13" s="19">
        <f>ROUND(VLOOKUP($B13,'3.ข้อมูลงบทดลองปัจจุบัน เติมเอง'!$A$5:$CL$846,14,0),2)</f>
        <v>0</v>
      </c>
      <c r="P13" s="19">
        <f>ROUND(VLOOKUP($B13,'3.ข้อมูลงบทดลองปัจจุบัน เติมเอง'!$A$5:$CL$846,15,0),2)</f>
        <v>172478.25</v>
      </c>
      <c r="Q13" s="19">
        <f>ROUND(VLOOKUP($B13,'3.ข้อมูลงบทดลองปัจจุบัน เติมเอง'!$A$5:$CL$846,16,0),2)</f>
        <v>23760.11</v>
      </c>
      <c r="R13" s="19">
        <f>ROUND(VLOOKUP($B13,'3.ข้อมูลงบทดลองปัจจุบัน เติมเอง'!$A$5:$CL$846,17,0),2)</f>
        <v>2500.5</v>
      </c>
      <c r="S13" s="19">
        <f>ROUND(VLOOKUP($B13,'3.ข้อมูลงบทดลองปัจจุบัน เติมเอง'!$A$5:$CL$846,18,0),2)</f>
        <v>30484</v>
      </c>
      <c r="T13" s="19">
        <f>ROUND(VLOOKUP($B13,'3.ข้อมูลงบทดลองปัจจุบัน เติมเอง'!$A$5:$CL$846,19,0),2)</f>
        <v>17865</v>
      </c>
      <c r="U13" s="19">
        <f>ROUND(VLOOKUP($B13,'3.ข้อมูลงบทดลองปัจจุบัน เติมเอง'!$A$5:$CL$846,20,0),2)</f>
        <v>15889</v>
      </c>
      <c r="V13" s="19">
        <f>ROUND(VLOOKUP($B13,'3.ข้อมูลงบทดลองปัจจุบัน เติมเอง'!$A$5:$CL$846,21,0),2)</f>
        <v>17660.5</v>
      </c>
      <c r="W13" s="19">
        <f>ROUND(VLOOKUP($B13,'3.ข้อมูลงบทดลองปัจจุบัน เติมเอง'!$A$5:$CL$846,22,0),2)</f>
        <v>9578</v>
      </c>
      <c r="X13" s="19">
        <f>ROUND(VLOOKUP($B13,'3.ข้อมูลงบทดลองปัจจุบัน เติมเอง'!$A$5:$CL$846,23,0),2)</f>
        <v>169227.54</v>
      </c>
      <c r="Y13" s="19">
        <f>ROUND(VLOOKUP($B13,'3.ข้อมูลงบทดลองปัจจุบัน เติมเอง'!$A$5:$CL$846,24,0),2)</f>
        <v>644</v>
      </c>
      <c r="Z13" s="19">
        <f>ROUND(VLOOKUP($B13,'3.ข้อมูลงบทดลองปัจจุบัน เติมเอง'!$A$5:$CL$846,25,0),2)</f>
        <v>0</v>
      </c>
      <c r="AA13" s="19">
        <f>ROUND(VLOOKUP($B13,'3.ข้อมูลงบทดลองปัจจุบัน เติมเอง'!$A$5:$CL$846,26,0),2)</f>
        <v>13603</v>
      </c>
      <c r="AB13" s="19">
        <f>ROUND(VLOOKUP($B13,'3.ข้อมูลงบทดลองปัจจุบัน เติมเอง'!$A$5:$CL$846,27,0),2)</f>
        <v>0</v>
      </c>
      <c r="AC13" s="19">
        <f>ROUND(VLOOKUP($B13,'3.ข้อมูลงบทดลองปัจจุบัน เติมเอง'!$A$5:$CL$846,28,0),2)</f>
        <v>3297</v>
      </c>
      <c r="AD13" s="19">
        <f>ROUND(VLOOKUP($B13,'3.ข้อมูลงบทดลองปัจจุบัน เติมเอง'!$A$5:$CL$846,29,0),2)</f>
        <v>17635</v>
      </c>
      <c r="AE13" s="19">
        <f>ROUND(VLOOKUP($B13,'3.ข้อมูลงบทดลองปัจจุบัน เติมเอง'!$A$5:$CL$846,30,0),2)</f>
        <v>32145.25</v>
      </c>
      <c r="AF13" s="19">
        <f>ROUND(VLOOKUP($B13,'3.ข้อมูลงบทดลองปัจจุบัน เติมเอง'!$A$5:$CL$846,31,0),2)</f>
        <v>1955</v>
      </c>
      <c r="AG13" s="19">
        <f>ROUND(VLOOKUP($B13,'3.ข้อมูลงบทดลองปัจจุบัน เติมเอง'!$A$5:$CL$846,32,0),2)</f>
        <v>8299.25</v>
      </c>
      <c r="AH13" s="19">
        <f>ROUND(VLOOKUP($B13,'3.ข้อมูลงบทดลองปัจจุบัน เติมเอง'!$A$5:$CL$846,33,0),2)</f>
        <v>5663</v>
      </c>
      <c r="AI13" s="19">
        <f>ROUND(VLOOKUP($B13,'3.ข้อมูลงบทดลองปัจจุบัน เติมเอง'!$A$5:$CL$846,34,0),2)</f>
        <v>18182.5</v>
      </c>
      <c r="AJ13" s="19">
        <f>ROUND(VLOOKUP($B13,'3.ข้อมูลงบทดลองปัจจุบัน เติมเอง'!$A$5:$CL$846,35,0),2)</f>
        <v>0</v>
      </c>
      <c r="AK13" s="19">
        <f>ROUND(VLOOKUP($B13,'3.ข้อมูลงบทดลองปัจจุบัน เติมเอง'!$A$5:$CL$846,36,0),2)</f>
        <v>2655.25</v>
      </c>
      <c r="AL13" s="19">
        <f>ROUND(VLOOKUP($B13,'3.ข้อมูลงบทดลองปัจจุบัน เติมเอง'!$A$5:$CL$846,37,0),2)</f>
        <v>280268.25</v>
      </c>
      <c r="AM13" s="19">
        <f>ROUND(VLOOKUP($B13,'3.ข้อมูลงบทดลองปัจจุบัน เติมเอง'!$A$5:$CL$846,38,0),2)</f>
        <v>11711</v>
      </c>
      <c r="AN13" s="19">
        <f>ROUND(VLOOKUP($B13,'3.ข้อมูลงบทดลองปัจจุบัน เติมเอง'!$A$5:$CL$846,39,0),2)</f>
        <v>47247</v>
      </c>
      <c r="AO13" s="19">
        <f>ROUND(VLOOKUP($B13,'3.ข้อมูลงบทดลองปัจจุบัน เติมเอง'!$A$5:$CL$846,40,0),2)</f>
        <v>35394</v>
      </c>
      <c r="AP13" s="19">
        <f>ROUND(VLOOKUP($B13,'3.ข้อมูลงบทดลองปัจจุบัน เติมเอง'!$A$5:$CL$846,41,0),2)</f>
        <v>19607</v>
      </c>
      <c r="AQ13" s="19">
        <f>ROUND(VLOOKUP($B13,'3.ข้อมูลงบทดลองปัจจุบัน เติมเอง'!$A$5:$CL$846,42,0),2)</f>
        <v>0</v>
      </c>
      <c r="AR13" s="19">
        <f>ROUND(VLOOKUP($B13,'3.ข้อมูลงบทดลองปัจจุบัน เติมเอง'!$A$5:$CL$846,43,0),2)</f>
        <v>17273.5</v>
      </c>
      <c r="AS13" s="19">
        <f>ROUND(VLOOKUP($B13,'3.ข้อมูลงบทดลองปัจจุบัน เติมเอง'!$A$5:$CL$846,44,0),2)</f>
        <v>72991</v>
      </c>
      <c r="AT13" s="19">
        <f>ROUND(VLOOKUP($B13,'3.ข้อมูลงบทดลองปัจจุบัน เติมเอง'!$A$5:$CL$846,45,0),2)</f>
        <v>0</v>
      </c>
      <c r="AU13" s="19">
        <f>ROUND(VLOOKUP($B13,'3.ข้อมูลงบทดลองปัจจุบัน เติมเอง'!$A$5:$CL$846,46,0),2)</f>
        <v>35573.25</v>
      </c>
      <c r="AV13" s="19">
        <f>ROUND(VLOOKUP($B13,'3.ข้อมูลงบทดลองปัจจุบัน เติมเอง'!$A$5:$CL$846,47,0),2)</f>
        <v>32279.97</v>
      </c>
      <c r="AW13" s="19">
        <f>ROUND(VLOOKUP($B13,'3.ข้อมูลงบทดลองปัจจุบัน เติมเอง'!$A$5:$CL$846,48,0),2)</f>
        <v>2174</v>
      </c>
      <c r="AX13" s="19">
        <f>ROUND(VLOOKUP($B13,'3.ข้อมูลงบทดลองปัจจุบัน เติมเอง'!$A$5:$CL$846,49,0),2)</f>
        <v>0</v>
      </c>
      <c r="AY13" s="19">
        <f>ROUND(VLOOKUP($B13,'3.ข้อมูลงบทดลองปัจจุบัน เติมเอง'!$A$5:$CL$846,50,0),2)</f>
        <v>6012</v>
      </c>
      <c r="AZ13" s="19">
        <f>ROUND(VLOOKUP($B13,'3.ข้อมูลงบทดลองปัจจุบัน เติมเอง'!$A$5:$CL$846,51,0),2)</f>
        <v>1319</v>
      </c>
      <c r="BA13" s="19">
        <f>ROUND(VLOOKUP($B13,'3.ข้อมูลงบทดลองปัจจุบัน เติมเอง'!$A$5:$CL$846,52,0),2)</f>
        <v>0</v>
      </c>
      <c r="BB13" s="19">
        <f>ROUND(VLOOKUP($B13,'3.ข้อมูลงบทดลองปัจจุบัน เติมเอง'!$A$5:$CL$846,53,0),2)</f>
        <v>294583.5</v>
      </c>
      <c r="BC13" s="19">
        <f>ROUND(VLOOKUP($B13,'3.ข้อมูลงบทดลองปัจจุบัน เติมเอง'!$A$5:$CL$846,54,0),2)</f>
        <v>2696</v>
      </c>
      <c r="BD13" s="19">
        <f>ROUND(VLOOKUP($B13,'3.ข้อมูลงบทดลองปัจจุบัน เติมเอง'!$A$5:$CL$846,55,0),2)</f>
        <v>132909.75</v>
      </c>
      <c r="BE13" s="19">
        <f>ROUND(VLOOKUP($B13,'3.ข้อมูลงบทดลองปัจจุบัน เติมเอง'!$A$5:$CL$846,56,0),2)</f>
        <v>63821.25</v>
      </c>
      <c r="BF13" s="19">
        <f>ROUND(VLOOKUP($B13,'3.ข้อมูลงบทดลองปัจจุบัน เติมเอง'!$A$5:$CL$846,57,0),2)</f>
        <v>3309</v>
      </c>
      <c r="BG13" s="19">
        <f>ROUND(VLOOKUP($B13,'3.ข้อมูลงบทดลองปัจจุบัน เติมเอง'!$A$5:$CL$846,58,0),2)</f>
        <v>0</v>
      </c>
      <c r="BH13" s="19">
        <f>ROUND(VLOOKUP($B13,'3.ข้อมูลงบทดลองปัจจุบัน เติมเอง'!$A$5:$CL$846,59,0),2)</f>
        <v>32680</v>
      </c>
      <c r="BI13" s="19">
        <f>ROUND(VLOOKUP($B13,'3.ข้อมูลงบทดลองปัจจุบัน เติมเอง'!$A$5:$CL$846,60,0),2)</f>
        <v>0</v>
      </c>
      <c r="BJ13" s="19">
        <f>ROUND(VLOOKUP($B13,'3.ข้อมูลงบทดลองปัจจุบัน เติมเอง'!$A$5:$CL$846,61,0),2)</f>
        <v>0</v>
      </c>
      <c r="BK13" s="19">
        <f>ROUND(VLOOKUP($B13,'3.ข้อมูลงบทดลองปัจจุบัน เติมเอง'!$A$5:$CL$846,62,0),2)</f>
        <v>2569</v>
      </c>
      <c r="BL13" s="19">
        <f>ROUND(VLOOKUP($B13,'3.ข้อมูลงบทดลองปัจจุบัน เติมเอง'!$A$5:$CL$846,63,0),2)</f>
        <v>0</v>
      </c>
      <c r="BM13" s="19">
        <f>ROUND(VLOOKUP($B13,'3.ข้อมูลงบทดลองปัจจุบัน เติมเอง'!$A$5:$CL$846,64,0),2)</f>
        <v>228445</v>
      </c>
      <c r="BN13" s="19">
        <f>ROUND(VLOOKUP($B13,'3.ข้อมูลงบทดลองปัจจุบัน เติมเอง'!$A$5:$CL$846,65,0),2)</f>
        <v>8366</v>
      </c>
      <c r="BO13" s="19">
        <f>ROUND(VLOOKUP($B13,'3.ข้อมูลงบทดลองปัจจุบัน เติมเอง'!$A$5:$CL$846,66,0),2)</f>
        <v>11348.25</v>
      </c>
      <c r="BP13" s="19">
        <f>ROUND(VLOOKUP($B13,'3.ข้อมูลงบทดลองปัจจุบัน เติมเอง'!$A$5:$CL$846,67,0),2)</f>
        <v>19350.5</v>
      </c>
      <c r="BQ13" s="19">
        <f>ROUND(VLOOKUP($B13,'3.ข้อมูลงบทดลองปัจจุบัน เติมเอง'!$A$5:$CL$846,68,0),2)</f>
        <v>8992</v>
      </c>
      <c r="BR13" s="19">
        <f>ROUND(VLOOKUP($B13,'3.ข้อมูลงบทดลองปัจจุบัน เติมเอง'!$A$5:$CL$846,69,0),2)</f>
        <v>13212</v>
      </c>
      <c r="BS13" s="19">
        <f>ROUND(VLOOKUP($B13,'3.ข้อมูลงบทดลองปัจจุบัน เติมเอง'!$A$5:$CL$846,70,0),2)</f>
        <v>852149</v>
      </c>
      <c r="BT13" s="19">
        <f>ROUND(VLOOKUP($B13,'3.ข้อมูลงบทดลองปัจจุบัน เติมเอง'!$A$5:$CL$846,71,0),2)</f>
        <v>269</v>
      </c>
      <c r="BU13" s="19">
        <f>ROUND(VLOOKUP($B13,'3.ข้อมูลงบทดลองปัจจุบัน เติมเอง'!$A$5:$CL$846,72,0),2)</f>
        <v>0</v>
      </c>
      <c r="BV13" s="19">
        <f>ROUND(VLOOKUP($B13,'3.ข้อมูลงบทดลองปัจจุบัน เติมเอง'!$A$5:$CL$846,73,0),2)</f>
        <v>169967</v>
      </c>
      <c r="BW13" s="19">
        <f>ROUND(VLOOKUP($B13,'3.ข้อมูลงบทดลองปัจจุบัน เติมเอง'!$A$5:$CL$846,74,0),2)</f>
        <v>0</v>
      </c>
      <c r="BX13" s="19">
        <f>ROUND(VLOOKUP($B13,'3.ข้อมูลงบทดลองปัจจุบัน เติมเอง'!$A$5:$CL$846,75,0),2)</f>
        <v>870</v>
      </c>
      <c r="BY13" s="19">
        <f>ROUND(VLOOKUP($B13,'3.ข้อมูลงบทดลองปัจจุบัน เติมเอง'!$A$5:$CL$846,76,0),2)</f>
        <v>16878.5</v>
      </c>
      <c r="BZ13" s="19">
        <f>ROUND(VLOOKUP($B13,'3.ข้อมูลงบทดลองปัจจุบัน เติมเอง'!$A$5:$CL$846,77,0),2)</f>
        <v>656</v>
      </c>
      <c r="CA13" s="19">
        <f>ROUND(VLOOKUP($B13,'3.ข้อมูลงบทดลองปัจจุบัน เติมเอง'!$A$5:$CL$846,78,0),2)</f>
        <v>0</v>
      </c>
      <c r="CB13" s="19">
        <f>ROUND(VLOOKUP($B13,'3.ข้อมูลงบทดลองปัจจุบัน เติมเอง'!$A$5:$CL$846,79,0),2)</f>
        <v>0</v>
      </c>
      <c r="CC13" s="19">
        <f>ROUND(VLOOKUP($B13,'3.ข้อมูลงบทดลองปัจจุบัน เติมเอง'!$A$5:$CL$846,80,0),2)</f>
        <v>0</v>
      </c>
      <c r="CD13" s="19">
        <f>ROUND(VLOOKUP($B13,'3.ข้อมูลงบทดลองปัจจุบัน เติมเอง'!$A$5:$CL$846,81,0),2)</f>
        <v>14851.25</v>
      </c>
      <c r="CE13" s="19">
        <f>ROUND(VLOOKUP($B13,'3.ข้อมูลงบทดลองปัจจุบัน เติมเอง'!$A$5:$CL$846,82,0),2)</f>
        <v>4016</v>
      </c>
      <c r="CF13" s="19">
        <f>ROUND(VLOOKUP($B13,'3.ข้อมูลงบทดลองปัจจุบัน เติมเอง'!$A$5:$CL$846,83,0),2)</f>
        <v>0</v>
      </c>
      <c r="CG13" s="19">
        <f>ROUND(VLOOKUP($B13,'3.ข้อมูลงบทดลองปัจจุบัน เติมเอง'!$A$5:$CL$846,84,0),2)</f>
        <v>0</v>
      </c>
      <c r="CH13" s="19">
        <f>ROUND(VLOOKUP($B13,'3.ข้อมูลงบทดลองปัจจุบัน เติมเอง'!$A$5:$CL$846,85,0),2)</f>
        <v>1476</v>
      </c>
      <c r="CI13" s="19">
        <f>ROUND(VLOOKUP($B13,'3.ข้อมูลงบทดลองปัจจุบัน เติมเอง'!$A$5:$CL$846,86,0),2)</f>
        <v>4333.32</v>
      </c>
      <c r="CJ13" s="19">
        <f>ROUND(VLOOKUP($B13,'3.ข้อมูลงบทดลองปัจจุบัน เติมเอง'!$A$5:$CL$846,87,0),2)</f>
        <v>5526</v>
      </c>
      <c r="CK13" s="19">
        <f>ROUND(VLOOKUP($B13,'3.ข้อมูลงบทดลองปัจจุบัน เติมเอง'!$A$5:$CL$846,88,0),2)</f>
        <v>31722.5</v>
      </c>
      <c r="CL13" s="19">
        <f>ROUND(VLOOKUP($B13,'3.ข้อมูลงบทดลองปัจจุบัน เติมเอง'!$A$5:$CL$846,89,0),2)</f>
        <v>0</v>
      </c>
      <c r="CM13" s="19">
        <f>ROUND(VLOOKUP($B13,'3.ข้อมูลงบทดลองปัจจุบัน เติมเอง'!$A$5:$CL$846,90,0),2)</f>
        <v>431.5</v>
      </c>
      <c r="CO13" s="29"/>
    </row>
    <row r="14" spans="1:94" x14ac:dyDescent="0.7">
      <c r="A14" s="3" t="s">
        <v>1468</v>
      </c>
      <c r="B14" s="49" t="s">
        <v>443</v>
      </c>
      <c r="C14" s="8" t="s">
        <v>444</v>
      </c>
      <c r="D14" s="19">
        <f>ROUND(VLOOKUP($B14,'3.ข้อมูลงบทดลองปัจจุบัน เติมเอง'!$A$5:$CL$846,3,0),2)</f>
        <v>32750605</v>
      </c>
      <c r="E14" s="19">
        <f>ROUND(VLOOKUP($B14,'3.ข้อมูลงบทดลองปัจจุบัน เติมเอง'!$A$5:$CL$846,4,0),2)</f>
        <v>3492733.26</v>
      </c>
      <c r="F14" s="19">
        <f>ROUND(VLOOKUP($B14,'3.ข้อมูลงบทดลองปัจจุบัน เติมเอง'!$A$5:$CL$846,5,0),2)</f>
        <v>7410458</v>
      </c>
      <c r="G14" s="19">
        <f>ROUND(VLOOKUP($B14,'3.ข้อมูลงบทดลองปัจจุบัน เติมเอง'!$A$5:$CL$846,6,0),2)</f>
        <v>7818371</v>
      </c>
      <c r="H14" s="19">
        <f>ROUND(VLOOKUP($B14,'3.ข้อมูลงบทดลองปัจจุบัน เติมเอง'!$A$5:$CL$846,7,0),2)</f>
        <v>5222024.5</v>
      </c>
      <c r="I14" s="19">
        <f>ROUND(VLOOKUP($B14,'3.ข้อมูลงบทดลองปัจจุบัน เติมเอง'!$A$5:$CL$846,8,0),2)</f>
        <v>10062704.08</v>
      </c>
      <c r="J14" s="19">
        <f>ROUND(VLOOKUP($B14,'3.ข้อมูลงบทดลองปัจจุบัน เติมเอง'!$A$5:$CL$846,9,0),2)</f>
        <v>10827792.5</v>
      </c>
      <c r="K14" s="19">
        <f>ROUND(VLOOKUP($B14,'3.ข้อมูลงบทดลองปัจจุบัน เติมเอง'!$A$5:$CL$846,10,0),2)</f>
        <v>15001575</v>
      </c>
      <c r="L14" s="19">
        <f>ROUND(VLOOKUP($B14,'3.ข้อมูลงบทดลองปัจจุบัน เติมเอง'!$A$5:$CL$846,11,0),2)</f>
        <v>10196736.119999999</v>
      </c>
      <c r="M14" s="19">
        <f>ROUND(VLOOKUP($B14,'3.ข้อมูลงบทดลองปัจจุบัน เติมเอง'!$A$5:$CL$846,12,0),2)</f>
        <v>10644543</v>
      </c>
      <c r="N14" s="19">
        <f>ROUND(VLOOKUP($B14,'3.ข้อมูลงบทดลองปัจจุบัน เติมเอง'!$A$5:$CL$846,13,0),2)</f>
        <v>19890886.5</v>
      </c>
      <c r="O14" s="19">
        <f>ROUND(VLOOKUP($B14,'3.ข้อมูลงบทดลองปัจจุบัน เติมเอง'!$A$5:$CL$846,14,0),2)</f>
        <v>4039708.63</v>
      </c>
      <c r="P14" s="19">
        <f>ROUND(VLOOKUP($B14,'3.ข้อมูลงบทดลองปัจจุบัน เติมเอง'!$A$5:$CL$846,15,0),2)</f>
        <v>22353250.309999999</v>
      </c>
      <c r="Q14" s="19">
        <f>ROUND(VLOOKUP($B14,'3.ข้อมูลงบทดลองปัจจุบัน เติมเอง'!$A$5:$CL$846,16,0),2)</f>
        <v>13930794.869999999</v>
      </c>
      <c r="R14" s="19">
        <f>ROUND(VLOOKUP($B14,'3.ข้อมูลงบทดลองปัจจุบัน เติมเอง'!$A$5:$CL$846,17,0),2)</f>
        <v>10502917.6</v>
      </c>
      <c r="S14" s="19">
        <f>ROUND(VLOOKUP($B14,'3.ข้อมูลงบทดลองปัจจุบัน เติมเอง'!$A$5:$CL$846,18,0),2)</f>
        <v>18769769.300000001</v>
      </c>
      <c r="T14" s="19">
        <f>ROUND(VLOOKUP($B14,'3.ข้อมูลงบทดลองปัจจุบัน เติมเอง'!$A$5:$CL$846,19,0),2)</f>
        <v>7648150.46</v>
      </c>
      <c r="U14" s="19">
        <f>ROUND(VLOOKUP($B14,'3.ข้อมูลงบทดลองปัจจุบัน เติมเอง'!$A$5:$CL$846,20,0),2)</f>
        <v>10003779.619999999</v>
      </c>
      <c r="V14" s="19">
        <f>ROUND(VLOOKUP($B14,'3.ข้อมูลงบทดลองปัจจุบัน เติมเอง'!$A$5:$CL$846,21,0),2)</f>
        <v>8633083.1799999997</v>
      </c>
      <c r="W14" s="19">
        <f>ROUND(VLOOKUP($B14,'3.ข้อมูลงบทดลองปัจจุบัน เติมเอง'!$A$5:$CL$846,22,0),2)</f>
        <v>3901738</v>
      </c>
      <c r="X14" s="19">
        <f>ROUND(VLOOKUP($B14,'3.ข้อมูลงบทดลองปัจจุบัน เติมเอง'!$A$5:$CL$846,23,0),2)</f>
        <v>28626602.52</v>
      </c>
      <c r="Y14" s="19">
        <f>ROUND(VLOOKUP($B14,'3.ข้อมูลงบทดลองปัจจุบัน เติมเอง'!$A$5:$CL$846,24,0),2)</f>
        <v>6125994.7999999998</v>
      </c>
      <c r="Z14" s="19">
        <f>ROUND(VLOOKUP($B14,'3.ข้อมูลงบทดลองปัจจุบัน เติมเอง'!$A$5:$CL$846,25,0),2)</f>
        <v>16614315</v>
      </c>
      <c r="AA14" s="19">
        <f>ROUND(VLOOKUP($B14,'3.ข้อมูลงบทดลองปัจจุบัน เติมเอง'!$A$5:$CL$846,26,0),2)</f>
        <v>8570735</v>
      </c>
      <c r="AB14" s="19">
        <f>ROUND(VLOOKUP($B14,'3.ข้อมูลงบทดลองปัจจุบัน เติมเอง'!$A$5:$CL$846,27,0),2)</f>
        <v>3790295.32</v>
      </c>
      <c r="AC14" s="19">
        <f>ROUND(VLOOKUP($B14,'3.ข้อมูลงบทดลองปัจจุบัน เติมเอง'!$A$5:$CL$846,28,0),2)</f>
        <v>5381820</v>
      </c>
      <c r="AD14" s="19">
        <f>ROUND(VLOOKUP($B14,'3.ข้อมูลงบทดลองปัจจุบัน เติมเอง'!$A$5:$CL$846,29,0),2)</f>
        <v>7974085</v>
      </c>
      <c r="AE14" s="19">
        <f>ROUND(VLOOKUP($B14,'3.ข้อมูลงบทดลองปัจจุบัน เติมเอง'!$A$5:$CL$846,30,0),2)</f>
        <v>20951735.579999998</v>
      </c>
      <c r="AF14" s="19">
        <f>ROUND(VLOOKUP($B14,'3.ข้อมูลงบทดลองปัจจุบัน เติมเอง'!$A$5:$CL$846,31,0),2)</f>
        <v>5504807</v>
      </c>
      <c r="AG14" s="19">
        <f>ROUND(VLOOKUP($B14,'3.ข้อมูลงบทดลองปัจจุบัน เติมเอง'!$A$5:$CL$846,32,0),2)</f>
        <v>6338994.25</v>
      </c>
      <c r="AH14" s="19">
        <f>ROUND(VLOOKUP($B14,'3.ข้อมูลงบทดลองปัจจุบัน เติมเอง'!$A$5:$CL$846,33,0),2)</f>
        <v>8399499</v>
      </c>
      <c r="AI14" s="19">
        <f>ROUND(VLOOKUP($B14,'3.ข้อมูลงบทดลองปัจจุบัน เติมเอง'!$A$5:$CL$846,34,0),2)</f>
        <v>12866873</v>
      </c>
      <c r="AJ14" s="19">
        <f>ROUND(VLOOKUP($B14,'3.ข้อมูลงบทดลองปัจจุบัน เติมเอง'!$A$5:$CL$846,35,0),2)</f>
        <v>9189174</v>
      </c>
      <c r="AK14" s="19">
        <f>ROUND(VLOOKUP($B14,'3.ข้อมูลงบทดลองปัจจุบัน เติมเอง'!$A$5:$CL$846,36,0),2)</f>
        <v>5049877</v>
      </c>
      <c r="AL14" s="19">
        <f>ROUND(VLOOKUP($B14,'3.ข้อมูลงบทดลองปัจจุบัน เติมเอง'!$A$5:$CL$846,37,0),2)</f>
        <v>55728729.100000001</v>
      </c>
      <c r="AM14" s="19">
        <f>ROUND(VLOOKUP($B14,'3.ข้อมูลงบทดลองปัจจุบัน เติมเอง'!$A$5:$CL$846,38,0),2)</f>
        <v>8599481</v>
      </c>
      <c r="AN14" s="19">
        <f>ROUND(VLOOKUP($B14,'3.ข้อมูลงบทดลองปัจจุบัน เติมเอง'!$A$5:$CL$846,39,0),2)</f>
        <v>6535319.25</v>
      </c>
      <c r="AO14" s="19">
        <f>ROUND(VLOOKUP($B14,'3.ข้อมูลงบทดลองปัจจุบัน เติมเอง'!$A$5:$CL$846,40,0),2)</f>
        <v>16753117</v>
      </c>
      <c r="AP14" s="19">
        <f>ROUND(VLOOKUP($B14,'3.ข้อมูลงบทดลองปัจจุบัน เติมเอง'!$A$5:$CL$846,41,0),2)</f>
        <v>9499200</v>
      </c>
      <c r="AQ14" s="19">
        <f>ROUND(VLOOKUP($B14,'3.ข้อมูลงบทดลองปัจจุบัน เติมเอง'!$A$5:$CL$846,42,0),2)</f>
        <v>8542742.0999999996</v>
      </c>
      <c r="AR14" s="19">
        <f>ROUND(VLOOKUP($B14,'3.ข้อมูลงบทดลองปัจจุบัน เติมเอง'!$A$5:$CL$846,43,0),2)</f>
        <v>1971914</v>
      </c>
      <c r="AS14" s="19">
        <f>ROUND(VLOOKUP($B14,'3.ข้อมูลงบทดลองปัจจุบัน เติมเอง'!$A$5:$CL$846,44,0),2)</f>
        <v>38494662.509999998</v>
      </c>
      <c r="AT14" s="19">
        <f>ROUND(VLOOKUP($B14,'3.ข้อมูลงบทดลองปัจจุบัน เติมเอง'!$A$5:$CL$846,45,0),2)</f>
        <v>9762192.3499999996</v>
      </c>
      <c r="AU14" s="19">
        <f>ROUND(VLOOKUP($B14,'3.ข้อมูลงบทดลองปัจจุบัน เติมเอง'!$A$5:$CL$846,46,0),2)</f>
        <v>17391734.5</v>
      </c>
      <c r="AV14" s="19">
        <f>ROUND(VLOOKUP($B14,'3.ข้อมูลงบทดลองปัจจุบัน เติมเอง'!$A$5:$CL$846,47,0),2)</f>
        <v>13663178.779999999</v>
      </c>
      <c r="AW14" s="19">
        <f>ROUND(VLOOKUP($B14,'3.ข้อมูลงบทดลองปัจจุบัน เติมเอง'!$A$5:$CL$846,48,0),2)</f>
        <v>5593269</v>
      </c>
      <c r="AX14" s="19">
        <f>ROUND(VLOOKUP($B14,'3.ข้อมูลงบทดลองปัจจุบัน เติมเอง'!$A$5:$CL$846,49,0),2)</f>
        <v>4802936.25</v>
      </c>
      <c r="AY14" s="19">
        <f>ROUND(VLOOKUP($B14,'3.ข้อมูลงบทดลองปัจจุบัน เติมเอง'!$A$5:$CL$846,50,0),2)</f>
        <v>6940229.9400000004</v>
      </c>
      <c r="AZ14" s="19">
        <f>ROUND(VLOOKUP($B14,'3.ข้อมูลงบทดลองปัจจุบัน เติมเอง'!$A$5:$CL$846,51,0),2)</f>
        <v>8256246</v>
      </c>
      <c r="BA14" s="19">
        <f>ROUND(VLOOKUP($B14,'3.ข้อมูลงบทดลองปัจจุบัน เติมเอง'!$A$5:$CL$846,52,0),2)</f>
        <v>8450256</v>
      </c>
      <c r="BB14" s="19">
        <f>ROUND(VLOOKUP($B14,'3.ข้อมูลงบทดลองปัจจุบัน เติมเอง'!$A$5:$CL$846,53,0),2)</f>
        <v>33797711.789999999</v>
      </c>
      <c r="BC14" s="19">
        <f>ROUND(VLOOKUP($B14,'3.ข้อมูลงบทดลองปัจจุบัน เติมเอง'!$A$5:$CL$846,54,0),2)</f>
        <v>5206617</v>
      </c>
      <c r="BD14" s="19">
        <f>ROUND(VLOOKUP($B14,'3.ข้อมูลงบทดลองปัจจุบัน เติมเอง'!$A$5:$CL$846,55,0),2)</f>
        <v>44702674.009999998</v>
      </c>
      <c r="BE14" s="19">
        <f>ROUND(VLOOKUP($B14,'3.ข้อมูลงบทดลองปัจจุบัน เติมเอง'!$A$5:$CL$846,56,0),2)</f>
        <v>21237091.280000001</v>
      </c>
      <c r="BF14" s="19">
        <f>ROUND(VLOOKUP($B14,'3.ข้อมูลงบทดลองปัจจุบัน เติมเอง'!$A$5:$CL$846,57,0),2)</f>
        <v>5185205.5</v>
      </c>
      <c r="BG14" s="19">
        <f>ROUND(VLOOKUP($B14,'3.ข้อมูลงบทดลองปัจจุบัน เติมเอง'!$A$5:$CL$846,58,0),2)</f>
        <v>5149702.95</v>
      </c>
      <c r="BH14" s="19">
        <f>ROUND(VLOOKUP($B14,'3.ข้อมูลงบทดลองปัจจุบัน เติมเอง'!$A$5:$CL$846,59,0),2)</f>
        <v>19964602</v>
      </c>
      <c r="BI14" s="19">
        <f>ROUND(VLOOKUP($B14,'3.ข้อมูลงบทดลองปัจจุบัน เติมเอง'!$A$5:$CL$846,60,0),2)</f>
        <v>4393215.5</v>
      </c>
      <c r="BJ14" s="19">
        <f>ROUND(VLOOKUP($B14,'3.ข้อมูลงบทดลองปัจจุบัน เติมเอง'!$A$5:$CL$846,61,0),2)</f>
        <v>2730727.51</v>
      </c>
      <c r="BK14" s="19">
        <f>ROUND(VLOOKUP($B14,'3.ข้อมูลงบทดลองปัจจุบัน เติมเอง'!$A$5:$CL$846,62,0),2)</f>
        <v>7217405</v>
      </c>
      <c r="BL14" s="19">
        <f>ROUND(VLOOKUP($B14,'3.ข้อมูลงบทดลองปัจจุบัน เติมเอง'!$A$5:$CL$846,63,0),2)</f>
        <v>9030491</v>
      </c>
      <c r="BM14" s="19">
        <f>ROUND(VLOOKUP($B14,'3.ข้อมูลงบทดลองปัจจุบัน เติมเอง'!$A$5:$CL$846,64,0),2)</f>
        <v>30383139.199999999</v>
      </c>
      <c r="BN14" s="19">
        <f>ROUND(VLOOKUP($B14,'3.ข้อมูลงบทดลองปัจจุบัน เติมเอง'!$A$5:$CL$846,65,0),2)</f>
        <v>13508083</v>
      </c>
      <c r="BO14" s="19">
        <f>ROUND(VLOOKUP($B14,'3.ข้อมูลงบทดลองปัจจุบัน เติมเอง'!$A$5:$CL$846,66,0),2)</f>
        <v>11059866.85</v>
      </c>
      <c r="BP14" s="19">
        <f>ROUND(VLOOKUP($B14,'3.ข้อมูลงบทดลองปัจจุบัน เติมเอง'!$A$5:$CL$846,67,0),2)</f>
        <v>17040060</v>
      </c>
      <c r="BQ14" s="19">
        <f>ROUND(VLOOKUP($B14,'3.ข้อมูลงบทดลองปัจจุบัน เติมเอง'!$A$5:$CL$846,68,0),2)</f>
        <v>13597016</v>
      </c>
      <c r="BR14" s="19">
        <f>ROUND(VLOOKUP($B14,'3.ข้อมูลงบทดลองปัจจุบัน เติมเอง'!$A$5:$CL$846,69,0),2)</f>
        <v>9308479</v>
      </c>
      <c r="BS14" s="19">
        <f>ROUND(VLOOKUP($B14,'3.ข้อมูลงบทดลองปัจจุบัน เติมเอง'!$A$5:$CL$846,70,0),2)</f>
        <v>96471107.260000005</v>
      </c>
      <c r="BT14" s="19">
        <f>ROUND(VLOOKUP($B14,'3.ข้อมูลงบทดลองปัจจุบัน เติมเอง'!$A$5:$CL$846,71,0),2)</f>
        <v>14032914</v>
      </c>
      <c r="BU14" s="19">
        <f>ROUND(VLOOKUP($B14,'3.ข้อมูลงบทดลองปัจจุบัน เติมเอง'!$A$5:$CL$846,72,0),2)</f>
        <v>12422006.34</v>
      </c>
      <c r="BV14" s="19">
        <f>ROUND(VLOOKUP($B14,'3.ข้อมูลงบทดลองปัจจุบัน เติมเอง'!$A$5:$CL$846,73,0),2)</f>
        <v>34274780.619999997</v>
      </c>
      <c r="BW14" s="19">
        <f>ROUND(VLOOKUP($B14,'3.ข้อมูลงบทดลองปัจจุบัน เติมเอง'!$A$5:$CL$846,74,0),2)</f>
        <v>906837</v>
      </c>
      <c r="BX14" s="19">
        <f>ROUND(VLOOKUP($B14,'3.ข้อมูลงบทดลองปัจจุบัน เติมเอง'!$A$5:$CL$846,75,0),2)</f>
        <v>9226681</v>
      </c>
      <c r="BY14" s="19">
        <f>ROUND(VLOOKUP($B14,'3.ข้อมูลงบทดลองปัจจุบัน เติมเอง'!$A$5:$CL$846,76,0),2)</f>
        <v>22750214</v>
      </c>
      <c r="BZ14" s="19">
        <f>ROUND(VLOOKUP($B14,'3.ข้อมูลงบทดลองปัจจุบัน เติมเอง'!$A$5:$CL$846,77,0),2)</f>
        <v>7435646.2000000002</v>
      </c>
      <c r="CA14" s="19">
        <f>ROUND(VLOOKUP($B14,'3.ข้อมูลงบทดลองปัจจุบัน เติมเอง'!$A$5:$CL$846,78,0),2)</f>
        <v>9246793</v>
      </c>
      <c r="CB14" s="19">
        <f>ROUND(VLOOKUP($B14,'3.ข้อมูลงบทดลองปัจจุบัน เติมเอง'!$A$5:$CL$846,79,0),2)</f>
        <v>9002048</v>
      </c>
      <c r="CC14" s="19">
        <f>ROUND(VLOOKUP($B14,'3.ข้อมูลงบทดลองปัจจุบัน เติมเอง'!$A$5:$CL$846,80,0),2)</f>
        <v>11103358</v>
      </c>
      <c r="CD14" s="19">
        <f>ROUND(VLOOKUP($B14,'3.ข้อมูลงบทดลองปัจจุบัน เติมเอง'!$A$5:$CL$846,81,0),2)</f>
        <v>18981466.5</v>
      </c>
      <c r="CE14" s="19">
        <f>ROUND(VLOOKUP($B14,'3.ข้อมูลงบทดลองปัจจุบัน เติมเอง'!$A$5:$CL$846,82,0),2)</f>
        <v>10150263</v>
      </c>
      <c r="CF14" s="19">
        <f>ROUND(VLOOKUP($B14,'3.ข้อมูลงบทดลองปัจจุบัน เติมเอง'!$A$5:$CL$846,83,0),2)</f>
        <v>20936387.07</v>
      </c>
      <c r="CG14" s="19">
        <f>ROUND(VLOOKUP($B14,'3.ข้อมูลงบทดลองปัจจุบัน เติมเอง'!$A$5:$CL$846,84,0),2)</f>
        <v>5289073</v>
      </c>
      <c r="CH14" s="19">
        <f>ROUND(VLOOKUP($B14,'3.ข้อมูลงบทดลองปัจจุบัน เติมเอง'!$A$5:$CL$846,85,0),2)</f>
        <v>5285679.5</v>
      </c>
      <c r="CI14" s="19">
        <f>ROUND(VLOOKUP($B14,'3.ข้อมูลงบทดลองปัจจุบัน เติมเอง'!$A$5:$CL$846,86,0),2)</f>
        <v>5571737</v>
      </c>
      <c r="CJ14" s="19">
        <f>ROUND(VLOOKUP($B14,'3.ข้อมูลงบทดลองปัจจุบัน เติมเอง'!$A$5:$CL$846,87,0),2)</f>
        <v>5773606</v>
      </c>
      <c r="CK14" s="19">
        <f>ROUND(VLOOKUP($B14,'3.ข้อมูลงบทดลองปัจจุบัน เติมเอง'!$A$5:$CL$846,88,0),2)</f>
        <v>28425005.350000001</v>
      </c>
      <c r="CL14" s="19">
        <f>ROUND(VLOOKUP($B14,'3.ข้อมูลงบทดลองปัจจุบัน เติมเอง'!$A$5:$CL$846,89,0),2)</f>
        <v>5639436</v>
      </c>
      <c r="CM14" s="19">
        <f>ROUND(VLOOKUP($B14,'3.ข้อมูลงบทดลองปัจจุบัน เติมเอง'!$A$5:$CL$846,90,0),2)</f>
        <v>4539729.2</v>
      </c>
      <c r="CO14" s="29"/>
    </row>
    <row r="15" spans="1:94" x14ac:dyDescent="0.7">
      <c r="A15" s="3" t="s">
        <v>1468</v>
      </c>
      <c r="B15" s="49" t="s">
        <v>447</v>
      </c>
      <c r="C15" s="8" t="s">
        <v>448</v>
      </c>
      <c r="D15" s="19">
        <f>ROUND(VLOOKUP($B15,'3.ข้อมูลงบทดลองปัจจุบัน เติมเอง'!$A$5:$CL$846,3,0),2)</f>
        <v>17637134</v>
      </c>
      <c r="E15" s="19">
        <f>ROUND(VLOOKUP($B15,'3.ข้อมูลงบทดลองปัจจุบัน เติมเอง'!$A$5:$CL$846,4,0),2)</f>
        <v>-6280.1</v>
      </c>
      <c r="F15" s="19">
        <f>ROUND(VLOOKUP($B15,'3.ข้อมูลงบทดลองปัจจุบัน เติมเอง'!$A$5:$CL$846,5,0),2)</f>
        <v>83170</v>
      </c>
      <c r="G15" s="19">
        <f>ROUND(VLOOKUP($B15,'3.ข้อมูลงบทดลองปัจจุบัน เติมเอง'!$A$5:$CL$846,6,0),2)</f>
        <v>196432</v>
      </c>
      <c r="H15" s="19">
        <f>ROUND(VLOOKUP($B15,'3.ข้อมูลงบทดลองปัจจุบัน เติมเอง'!$A$5:$CL$846,7,0),2)</f>
        <v>275192</v>
      </c>
      <c r="I15" s="19">
        <f>ROUND(VLOOKUP($B15,'3.ข้อมูลงบทดลองปัจจุบัน เติมเอง'!$A$5:$CL$846,8,0),2)</f>
        <v>178199.53</v>
      </c>
      <c r="J15" s="19">
        <f>ROUND(VLOOKUP($B15,'3.ข้อมูลงบทดลองปัจจุบัน เติมเอง'!$A$5:$CL$846,9,0),2)</f>
        <v>55874.7</v>
      </c>
      <c r="K15" s="19">
        <f>ROUND(VLOOKUP($B15,'3.ข้อมูลงบทดลองปัจจุบัน เติมเอง'!$A$5:$CL$846,10,0),2)</f>
        <v>869835</v>
      </c>
      <c r="L15" s="19">
        <f>ROUND(VLOOKUP($B15,'3.ข้อมูลงบทดลองปัจจุบัน เติมเอง'!$A$5:$CL$846,11,0),2)</f>
        <v>114991.24</v>
      </c>
      <c r="M15" s="19">
        <f>ROUND(VLOOKUP($B15,'3.ข้อมูลงบทดลองปัจจุบัน เติมเอง'!$A$5:$CL$846,12,0),2)</f>
        <v>203851</v>
      </c>
      <c r="N15" s="19">
        <f>ROUND(VLOOKUP($B15,'3.ข้อมูลงบทดลองปัจจุบัน เติมเอง'!$A$5:$CL$846,13,0),2)</f>
        <v>1331572.5</v>
      </c>
      <c r="O15" s="19">
        <f>ROUND(VLOOKUP($B15,'3.ข้อมูลงบทดลองปัจจุบัน เติมเอง'!$A$5:$CL$846,14,0),2)</f>
        <v>71564.100000000006</v>
      </c>
      <c r="P15" s="19">
        <f>ROUND(VLOOKUP($B15,'3.ข้อมูลงบทดลองปัจจุบัน เติมเอง'!$A$5:$CL$846,15,0),2)</f>
        <v>10510443.699999999</v>
      </c>
      <c r="Q15" s="19">
        <f>ROUND(VLOOKUP($B15,'3.ข้อมูลงบทดลองปัจจุบัน เติมเอง'!$A$5:$CL$846,16,0),2)</f>
        <v>155412.22</v>
      </c>
      <c r="R15" s="19">
        <f>ROUND(VLOOKUP($B15,'3.ข้อมูลงบทดลองปัจจุบัน เติมเอง'!$A$5:$CL$846,17,0),2)</f>
        <v>357184.5</v>
      </c>
      <c r="S15" s="19">
        <f>ROUND(VLOOKUP($B15,'3.ข้อมูลงบทดลองปัจจุบัน เติมเอง'!$A$5:$CL$846,18,0),2)</f>
        <v>1088456</v>
      </c>
      <c r="T15" s="19">
        <f>ROUND(VLOOKUP($B15,'3.ข้อมูลงบทดลองปัจจุบัน เติมเอง'!$A$5:$CL$846,19,0),2)</f>
        <v>1261157.95</v>
      </c>
      <c r="U15" s="19">
        <f>ROUND(VLOOKUP($B15,'3.ข้อมูลงบทดลองปัจจุบัน เติมเอง'!$A$5:$CL$846,20,0),2)</f>
        <v>98744.29</v>
      </c>
      <c r="V15" s="19">
        <f>ROUND(VLOOKUP($B15,'3.ข้อมูลงบทดลองปัจจุบัน เติมเอง'!$A$5:$CL$846,21,0),2)</f>
        <v>65112</v>
      </c>
      <c r="W15" s="19">
        <f>ROUND(VLOOKUP($B15,'3.ข้อมูลงบทดลองปัจจุบัน เติมเอง'!$A$5:$CL$846,22,0),2)</f>
        <v>11812</v>
      </c>
      <c r="X15" s="19">
        <f>ROUND(VLOOKUP($B15,'3.ข้อมูลงบทดลองปัจจุบัน เติมเอง'!$A$5:$CL$846,23,0),2)</f>
        <v>35551404.740000002</v>
      </c>
      <c r="Y15" s="19">
        <f>ROUND(VLOOKUP($B15,'3.ข้อมูลงบทดลองปัจจุบัน เติมเอง'!$A$5:$CL$846,24,0),2)</f>
        <v>73051.3</v>
      </c>
      <c r="Z15" s="19">
        <f>ROUND(VLOOKUP($B15,'3.ข้อมูลงบทดลองปัจจุบัน เติมเอง'!$A$5:$CL$846,25,0),2)</f>
        <v>74211</v>
      </c>
      <c r="AA15" s="19">
        <f>ROUND(VLOOKUP($B15,'3.ข้อมูลงบทดลองปัจจุบัน เติมเอง'!$A$5:$CL$846,26,0),2)</f>
        <v>36289</v>
      </c>
      <c r="AB15" s="19">
        <f>ROUND(VLOOKUP($B15,'3.ข้อมูลงบทดลองปัจจุบัน เติมเอง'!$A$5:$CL$846,27,0),2)</f>
        <v>45811</v>
      </c>
      <c r="AC15" s="19">
        <f>ROUND(VLOOKUP($B15,'3.ข้อมูลงบทดลองปัจจุบัน เติมเอง'!$A$5:$CL$846,28,0),2)</f>
        <v>109128</v>
      </c>
      <c r="AD15" s="19">
        <f>ROUND(VLOOKUP($B15,'3.ข้อมูลงบทดลองปัจจุบัน เติมเอง'!$A$5:$CL$846,29,0),2)</f>
        <v>45194</v>
      </c>
      <c r="AE15" s="19">
        <f>ROUND(VLOOKUP($B15,'3.ข้อมูลงบทดลองปัจจุบัน เติมเอง'!$A$5:$CL$846,30,0),2)</f>
        <v>686372</v>
      </c>
      <c r="AF15" s="19">
        <f>ROUND(VLOOKUP($B15,'3.ข้อมูลงบทดลองปัจจุบัน เติมเอง'!$A$5:$CL$846,31,0),2)</f>
        <v>57510</v>
      </c>
      <c r="AG15" s="19">
        <f>ROUND(VLOOKUP($B15,'3.ข้อมูลงบทดลองปัจจุบัน เติมเอง'!$A$5:$CL$846,32,0),2)</f>
        <v>72488.350000000006</v>
      </c>
      <c r="AH15" s="19">
        <f>ROUND(VLOOKUP($B15,'3.ข้อมูลงบทดลองปัจจุบัน เติมเอง'!$A$5:$CL$846,33,0),2)</f>
        <v>100293</v>
      </c>
      <c r="AI15" s="19">
        <f>ROUND(VLOOKUP($B15,'3.ข้อมูลงบทดลองปัจจุบัน เติมเอง'!$A$5:$CL$846,34,0),2)</f>
        <v>1169161</v>
      </c>
      <c r="AJ15" s="19">
        <f>ROUND(VLOOKUP($B15,'3.ข้อมูลงบทดลองปัจจุบัน เติมเอง'!$A$5:$CL$846,35,0),2)</f>
        <v>259336</v>
      </c>
      <c r="AK15" s="19">
        <f>ROUND(VLOOKUP($B15,'3.ข้อมูลงบทดลองปัจจุบัน เติมเอง'!$A$5:$CL$846,36,0),2)</f>
        <v>488074</v>
      </c>
      <c r="AL15" s="19">
        <f>ROUND(VLOOKUP($B15,'3.ข้อมูลงบทดลองปัจจุบัน เติมเอง'!$A$5:$CL$846,37,0),2)</f>
        <v>64161832.189999998</v>
      </c>
      <c r="AM15" s="19">
        <f>ROUND(VLOOKUP($B15,'3.ข้อมูลงบทดลองปัจจุบัน เติมเอง'!$A$5:$CL$846,38,0),2)</f>
        <v>161604</v>
      </c>
      <c r="AN15" s="19">
        <f>ROUND(VLOOKUP($B15,'3.ข้อมูลงบทดลองปัจจุบัน เติมเอง'!$A$5:$CL$846,39,0),2)</f>
        <v>491522.5</v>
      </c>
      <c r="AO15" s="19">
        <f>ROUND(VLOOKUP($B15,'3.ข้อมูลงบทดลองปัจจุบัน เติมเอง'!$A$5:$CL$846,40,0),2)</f>
        <v>682076</v>
      </c>
      <c r="AP15" s="19">
        <f>ROUND(VLOOKUP($B15,'3.ข้อมูลงบทดลองปัจจุบัน เติมเอง'!$A$5:$CL$846,41,0),2)</f>
        <v>489322</v>
      </c>
      <c r="AQ15" s="19">
        <f>ROUND(VLOOKUP($B15,'3.ข้อมูลงบทดลองปัจจุบัน เติมเอง'!$A$5:$CL$846,42,0),2)</f>
        <v>92640</v>
      </c>
      <c r="AR15" s="19">
        <f>ROUND(VLOOKUP($B15,'3.ข้อมูลงบทดลองปัจจุบัน เติมเอง'!$A$5:$CL$846,43,0),2)</f>
        <v>19104</v>
      </c>
      <c r="AS15" s="19">
        <f>ROUND(VLOOKUP($B15,'3.ข้อมูลงบทดลองปัจจุบัน เติมเอง'!$A$5:$CL$846,44,0),2)</f>
        <v>6201116</v>
      </c>
      <c r="AT15" s="19">
        <f>ROUND(VLOOKUP($B15,'3.ข้อมูลงบทดลองปัจจุบัน เติมเอง'!$A$5:$CL$846,45,0),2)</f>
        <v>100718.15</v>
      </c>
      <c r="AU15" s="19">
        <f>ROUND(VLOOKUP($B15,'3.ข้อมูลงบทดลองปัจจุบัน เติมเอง'!$A$5:$CL$846,46,0),2)</f>
        <v>980669</v>
      </c>
      <c r="AV15" s="19">
        <f>ROUND(VLOOKUP($B15,'3.ข้อมูลงบทดลองปัจจุบัน เติมเอง'!$A$5:$CL$846,47,0),2)</f>
        <v>164399.04000000001</v>
      </c>
      <c r="AW15" s="19">
        <f>ROUND(VLOOKUP($B15,'3.ข้อมูลงบทดลองปัจจุบัน เติมเอง'!$A$5:$CL$846,48,0),2)</f>
        <v>115856</v>
      </c>
      <c r="AX15" s="19">
        <f>ROUND(VLOOKUP($B15,'3.ข้อมูลงบทดลองปัจจุบัน เติมเอง'!$A$5:$CL$846,49,0),2)</f>
        <v>164160.75</v>
      </c>
      <c r="AY15" s="19">
        <f>ROUND(VLOOKUP($B15,'3.ข้อมูลงบทดลองปัจจุบัน เติมเอง'!$A$5:$CL$846,50,0),2)</f>
        <v>283884.09000000003</v>
      </c>
      <c r="AZ15" s="19">
        <f>ROUND(VLOOKUP($B15,'3.ข้อมูลงบทดลองปัจจุบัน เติมเอง'!$A$5:$CL$846,51,0),2)</f>
        <v>118125</v>
      </c>
      <c r="BA15" s="19">
        <f>ROUND(VLOOKUP($B15,'3.ข้อมูลงบทดลองปัจจุบัน เติมเอง'!$A$5:$CL$846,52,0),2)</f>
        <v>94531</v>
      </c>
      <c r="BB15" s="19">
        <f>ROUND(VLOOKUP($B15,'3.ข้อมูลงบทดลองปัจจุบัน เติมเอง'!$A$5:$CL$846,53,0),2)</f>
        <v>3406787.5</v>
      </c>
      <c r="BC15" s="19">
        <f>ROUND(VLOOKUP($B15,'3.ข้อมูลงบทดลองปัจจุบัน เติมเอง'!$A$5:$CL$846,54,0),2)</f>
        <v>247473</v>
      </c>
      <c r="BD15" s="19">
        <f>ROUND(VLOOKUP($B15,'3.ข้อมูลงบทดลองปัจจุบัน เติมเอง'!$A$5:$CL$846,55,0),2)</f>
        <v>13893197.25</v>
      </c>
      <c r="BE15" s="19">
        <f>ROUND(VLOOKUP($B15,'3.ข้อมูลงบทดลองปัจจุบัน เติมเอง'!$A$5:$CL$846,56,0),2)</f>
        <v>2431736.79</v>
      </c>
      <c r="BF15" s="19">
        <f>ROUND(VLOOKUP($B15,'3.ข้อมูลงบทดลองปัจจุบัน เติมเอง'!$A$5:$CL$846,57,0),2)</f>
        <v>76694</v>
      </c>
      <c r="BG15" s="19">
        <f>ROUND(VLOOKUP($B15,'3.ข้อมูลงบทดลองปัจจุบัน เติมเอง'!$A$5:$CL$846,58,0),2)</f>
        <v>17797.75</v>
      </c>
      <c r="BH15" s="19">
        <f>ROUND(VLOOKUP($B15,'3.ข้อมูลงบทดลองปัจจุบัน เติมเอง'!$A$5:$CL$846,59,0),2)</f>
        <v>3968875</v>
      </c>
      <c r="BI15" s="19">
        <f>ROUND(VLOOKUP($B15,'3.ข้อมูลงบทดลองปัจจุบัน เติมเอง'!$A$5:$CL$846,60,0),2)</f>
        <v>48794.5</v>
      </c>
      <c r="BJ15" s="19">
        <f>ROUND(VLOOKUP($B15,'3.ข้อมูลงบทดลองปัจจุบัน เติมเอง'!$A$5:$CL$846,61,0),2)</f>
        <v>93098.7</v>
      </c>
      <c r="BK15" s="19">
        <f>ROUND(VLOOKUP($B15,'3.ข้อมูลงบทดลองปัจจุบัน เติมเอง'!$A$5:$CL$846,62,0),2)</f>
        <v>151482</v>
      </c>
      <c r="BL15" s="19">
        <f>ROUND(VLOOKUP($B15,'3.ข้อมูลงบทดลองปัจจุบัน เติมเอง'!$A$5:$CL$846,63,0),2)</f>
        <v>56952</v>
      </c>
      <c r="BM15" s="19">
        <f>ROUND(VLOOKUP($B15,'3.ข้อมูลงบทดลองปัจจุบัน เติมเอง'!$A$5:$CL$846,64,0),2)</f>
        <v>15844936.75</v>
      </c>
      <c r="BN15" s="19">
        <f>ROUND(VLOOKUP($B15,'3.ข้อมูลงบทดลองปัจจุบัน เติมเอง'!$A$5:$CL$846,65,0),2)</f>
        <v>140577</v>
      </c>
      <c r="BO15" s="19">
        <f>ROUND(VLOOKUP($B15,'3.ข้อมูลงบทดลองปัจจุบัน เติมเอง'!$A$5:$CL$846,66,0),2)</f>
        <v>27681.25</v>
      </c>
      <c r="BP15" s="19">
        <f>ROUND(VLOOKUP($B15,'3.ข้อมูลงบทดลองปัจจุบัน เติมเอง'!$A$5:$CL$846,67,0),2)</f>
        <v>389595.5</v>
      </c>
      <c r="BQ15" s="19">
        <f>ROUND(VLOOKUP($B15,'3.ข้อมูลงบทดลองปัจจุบัน เติมเอง'!$A$5:$CL$846,68,0),2)</f>
        <v>27223</v>
      </c>
      <c r="BR15" s="19">
        <f>ROUND(VLOOKUP($B15,'3.ข้อมูลงบทดลองปัจจุบัน เติมเอง'!$A$5:$CL$846,69,0),2)</f>
        <v>59998</v>
      </c>
      <c r="BS15" s="19">
        <f>ROUND(VLOOKUP($B15,'3.ข้อมูลงบทดลองปัจจุบัน เติมเอง'!$A$5:$CL$846,70,0),2)</f>
        <v>61951341.140000001</v>
      </c>
      <c r="BT15" s="19">
        <f>ROUND(VLOOKUP($B15,'3.ข้อมูลงบทดลองปัจจุบัน เติมเอง'!$A$5:$CL$846,71,0),2)</f>
        <v>154478</v>
      </c>
      <c r="BU15" s="19">
        <f>ROUND(VLOOKUP($B15,'3.ข้อมูลงบทดลองปัจจุบัน เติมเอง'!$A$5:$CL$846,72,0),2)</f>
        <v>176492.19</v>
      </c>
      <c r="BV15" s="19">
        <f>ROUND(VLOOKUP($B15,'3.ข้อมูลงบทดลองปัจจุบัน เติมเอง'!$A$5:$CL$846,73,0),2)</f>
        <v>6910316</v>
      </c>
      <c r="BW15" s="19">
        <f>ROUND(VLOOKUP($B15,'3.ข้อมูลงบทดลองปัจจุบัน เติมเอง'!$A$5:$CL$846,74,0),2)</f>
        <v>248177</v>
      </c>
      <c r="BX15" s="19">
        <f>ROUND(VLOOKUP($B15,'3.ข้อมูลงบทดลองปัจจุบัน เติมเอง'!$A$5:$CL$846,75,0),2)</f>
        <v>62872.5</v>
      </c>
      <c r="BY15" s="19">
        <f>ROUND(VLOOKUP($B15,'3.ข้อมูลงบทดลองปัจจุบัน เติมเอง'!$A$5:$CL$846,76,0),2)</f>
        <v>1412403</v>
      </c>
      <c r="BZ15" s="19">
        <f>ROUND(VLOOKUP($B15,'3.ข้อมูลงบทดลองปัจจุบัน เติมเอง'!$A$5:$CL$846,77,0),2)</f>
        <v>33969</v>
      </c>
      <c r="CA15" s="19">
        <f>ROUND(VLOOKUP($B15,'3.ข้อมูลงบทดลองปัจจุบัน เติมเอง'!$A$5:$CL$846,78,0),2)</f>
        <v>68932</v>
      </c>
      <c r="CB15" s="19">
        <f>ROUND(VLOOKUP($B15,'3.ข้อมูลงบทดลองปัจจุบัน เติมเอง'!$A$5:$CL$846,79,0),2)</f>
        <v>60160</v>
      </c>
      <c r="CC15" s="19">
        <f>ROUND(VLOOKUP($B15,'3.ข้อมูลงบทดลองปัจจุบัน เติมเอง'!$A$5:$CL$846,80,0),2)</f>
        <v>36432</v>
      </c>
      <c r="CD15" s="19">
        <f>ROUND(VLOOKUP($B15,'3.ข้อมูลงบทดลองปัจจุบัน เติมเอง'!$A$5:$CL$846,81,0),2)</f>
        <v>350041</v>
      </c>
      <c r="CE15" s="19">
        <f>ROUND(VLOOKUP($B15,'3.ข้อมูลงบทดลองปัจจุบัน เติมเอง'!$A$5:$CL$846,82,0),2)</f>
        <v>168513</v>
      </c>
      <c r="CF15" s="19">
        <f>ROUND(VLOOKUP($B15,'3.ข้อมูลงบทดลองปัจจุบัน เติมเอง'!$A$5:$CL$846,83,0),2)</f>
        <v>472817.02</v>
      </c>
      <c r="CG15" s="19">
        <f>ROUND(VLOOKUP($B15,'3.ข้อมูลงบทดลองปัจจุบัน เติมเอง'!$A$5:$CL$846,84,0),2)</f>
        <v>20918</v>
      </c>
      <c r="CH15" s="19">
        <f>ROUND(VLOOKUP($B15,'3.ข้อมูลงบทดลองปัจจุบัน เติมเอง'!$A$5:$CL$846,85,0),2)</f>
        <v>48688.25</v>
      </c>
      <c r="CI15" s="19">
        <f>ROUND(VLOOKUP($B15,'3.ข้อมูลงบทดลองปัจจุบัน เติมเอง'!$A$5:$CL$846,86,0),2)</f>
        <v>22144</v>
      </c>
      <c r="CJ15" s="19">
        <f>ROUND(VLOOKUP($B15,'3.ข้อมูลงบทดลองปัจจุบัน เติมเอง'!$A$5:$CL$846,87,0),2)</f>
        <v>223463</v>
      </c>
      <c r="CK15" s="19">
        <f>ROUND(VLOOKUP($B15,'3.ข้อมูลงบทดลองปัจจุบัน เติมเอง'!$A$5:$CL$846,88,0),2)</f>
        <v>136348.98000000001</v>
      </c>
      <c r="CL15" s="19">
        <f>ROUND(VLOOKUP($B15,'3.ข้อมูลงบทดลองปัจจุบัน เติมเอง'!$A$5:$CL$846,89,0),2)</f>
        <v>31053</v>
      </c>
      <c r="CM15" s="19">
        <f>ROUND(VLOOKUP($B15,'3.ข้อมูลงบทดลองปัจจุบัน เติมเอง'!$A$5:$CL$846,90,0),2)</f>
        <v>47732.1</v>
      </c>
      <c r="CO15" s="29"/>
    </row>
    <row r="16" spans="1:94" x14ac:dyDescent="0.7">
      <c r="A16" s="3" t="s">
        <v>1468</v>
      </c>
      <c r="B16" s="49" t="s">
        <v>449</v>
      </c>
      <c r="C16" s="8" t="s">
        <v>450</v>
      </c>
      <c r="D16" s="19">
        <f>ROUND(VLOOKUP($B16,'3.ข้อมูลงบทดลองปัจจุบัน เติมเอง'!$A$5:$CL$846,3,0),2)</f>
        <v>64982</v>
      </c>
      <c r="E16" s="19">
        <f>ROUND(VLOOKUP($B16,'3.ข้อมูลงบทดลองปัจจุบัน เติมเอง'!$A$5:$CL$846,4,0),2)</f>
        <v>0</v>
      </c>
      <c r="F16" s="19">
        <f>ROUND(VLOOKUP($B16,'3.ข้อมูลงบทดลองปัจจุบัน เติมเอง'!$A$5:$CL$846,5,0),2)</f>
        <v>0</v>
      </c>
      <c r="G16" s="19">
        <f>ROUND(VLOOKUP($B16,'3.ข้อมูลงบทดลองปัจจุบัน เติมเอง'!$A$5:$CL$846,6,0),2)</f>
        <v>0</v>
      </c>
      <c r="H16" s="19">
        <f>ROUND(VLOOKUP($B16,'3.ข้อมูลงบทดลองปัจจุบัน เติมเอง'!$A$5:$CL$846,7,0),2)</f>
        <v>101387.5</v>
      </c>
      <c r="I16" s="19">
        <f>ROUND(VLOOKUP($B16,'3.ข้อมูลงบทดลองปัจจุบัน เติมเอง'!$A$5:$CL$846,8,0),2)</f>
        <v>0</v>
      </c>
      <c r="J16" s="19">
        <f>ROUND(VLOOKUP($B16,'3.ข้อมูลงบทดลองปัจจุบัน เติมเอง'!$A$5:$CL$846,9,0),2)</f>
        <v>0</v>
      </c>
      <c r="K16" s="19">
        <f>ROUND(VLOOKUP($B16,'3.ข้อมูลงบทดลองปัจจุบัน เติมเอง'!$A$5:$CL$846,10,0),2)</f>
        <v>4930</v>
      </c>
      <c r="L16" s="19">
        <f>ROUND(VLOOKUP($B16,'3.ข้อมูลงบทดลองปัจจุบัน เติมเอง'!$A$5:$CL$846,11,0),2)</f>
        <v>0</v>
      </c>
      <c r="M16" s="19">
        <f>ROUND(VLOOKUP($B16,'3.ข้อมูลงบทดลองปัจจุบัน เติมเอง'!$A$5:$CL$846,12,0),2)</f>
        <v>93746</v>
      </c>
      <c r="N16" s="19">
        <f>ROUND(VLOOKUP($B16,'3.ข้อมูลงบทดลองปัจจุบัน เติมเอง'!$A$5:$CL$846,13,0),2)</f>
        <v>470</v>
      </c>
      <c r="O16" s="19">
        <f>ROUND(VLOOKUP($B16,'3.ข้อมูลงบทดลองปัจจุบัน เติมเอง'!$A$5:$CL$846,14,0),2)</f>
        <v>26334.26</v>
      </c>
      <c r="P16" s="19">
        <f>ROUND(VLOOKUP($B16,'3.ข้อมูลงบทดลองปัจจุบัน เติมเอง'!$A$5:$CL$846,15,0),2)</f>
        <v>-400</v>
      </c>
      <c r="Q16" s="19">
        <f>ROUND(VLOOKUP($B16,'3.ข้อมูลงบทดลองปัจจุบัน เติมเอง'!$A$5:$CL$846,16,0),2)</f>
        <v>0</v>
      </c>
      <c r="R16" s="19">
        <f>ROUND(VLOOKUP($B16,'3.ข้อมูลงบทดลองปัจจุบัน เติมเอง'!$A$5:$CL$846,17,0),2)</f>
        <v>9517</v>
      </c>
      <c r="S16" s="19">
        <f>ROUND(VLOOKUP($B16,'3.ข้อมูลงบทดลองปัจจุบัน เติมเอง'!$A$5:$CL$846,18,0),2)</f>
        <v>469721</v>
      </c>
      <c r="T16" s="19">
        <f>ROUND(VLOOKUP($B16,'3.ข้อมูลงบทดลองปัจจุบัน เติมเอง'!$A$5:$CL$846,19,0),2)</f>
        <v>82240.5</v>
      </c>
      <c r="U16" s="19">
        <f>ROUND(VLOOKUP($B16,'3.ข้อมูลงบทดลองปัจจุบัน เติมเอง'!$A$5:$CL$846,20,0),2)</f>
        <v>20707.5</v>
      </c>
      <c r="V16" s="19">
        <f>ROUND(VLOOKUP($B16,'3.ข้อมูลงบทดลองปัจจุบัน เติมเอง'!$A$5:$CL$846,21,0),2)</f>
        <v>48868.5</v>
      </c>
      <c r="W16" s="19">
        <f>ROUND(VLOOKUP($B16,'3.ข้อมูลงบทดลองปัจจุบัน เติมเอง'!$A$5:$CL$846,22,0),2)</f>
        <v>0</v>
      </c>
      <c r="X16" s="19">
        <f>ROUND(VLOOKUP($B16,'3.ข้อมูลงบทดลองปัจจุบัน เติมเอง'!$A$5:$CL$846,23,0),2)</f>
        <v>314277.73</v>
      </c>
      <c r="Y16" s="19">
        <f>ROUND(VLOOKUP($B16,'3.ข้อมูลงบทดลองปัจจุบัน เติมเอง'!$A$5:$CL$846,24,0),2)</f>
        <v>0</v>
      </c>
      <c r="Z16" s="19">
        <f>ROUND(VLOOKUP($B16,'3.ข้อมูลงบทดลองปัจจุบัน เติมเอง'!$A$5:$CL$846,25,0),2)</f>
        <v>0</v>
      </c>
      <c r="AA16" s="19">
        <f>ROUND(VLOOKUP($B16,'3.ข้อมูลงบทดลองปัจจุบัน เติมเอง'!$A$5:$CL$846,26,0),2)</f>
        <v>98857</v>
      </c>
      <c r="AB16" s="19">
        <f>ROUND(VLOOKUP($B16,'3.ข้อมูลงบทดลองปัจจุบัน เติมเอง'!$A$5:$CL$846,27,0),2)</f>
        <v>6550</v>
      </c>
      <c r="AC16" s="19">
        <f>ROUND(VLOOKUP($B16,'3.ข้อมูลงบทดลองปัจจุบัน เติมเอง'!$A$5:$CL$846,28,0),2)</f>
        <v>18241</v>
      </c>
      <c r="AD16" s="19">
        <f>ROUND(VLOOKUP($B16,'3.ข้อมูลงบทดลองปัจจุบัน เติมเอง'!$A$5:$CL$846,29,0),2)</f>
        <v>0</v>
      </c>
      <c r="AE16" s="19">
        <f>ROUND(VLOOKUP($B16,'3.ข้อมูลงบทดลองปัจจุบัน เติมเอง'!$A$5:$CL$846,30,0),2)</f>
        <v>74124</v>
      </c>
      <c r="AF16" s="19">
        <f>ROUND(VLOOKUP($B16,'3.ข้อมูลงบทดลองปัจจุบัน เติมเอง'!$A$5:$CL$846,31,0),2)</f>
        <v>0</v>
      </c>
      <c r="AG16" s="19">
        <f>ROUND(VLOOKUP($B16,'3.ข้อมูลงบทดลองปัจจุบัน เติมเอง'!$A$5:$CL$846,32,0),2)</f>
        <v>9955</v>
      </c>
      <c r="AH16" s="19">
        <f>ROUND(VLOOKUP($B16,'3.ข้อมูลงบทดลองปัจจุบัน เติมเอง'!$A$5:$CL$846,33,0),2)</f>
        <v>0</v>
      </c>
      <c r="AI16" s="19">
        <f>ROUND(VLOOKUP($B16,'3.ข้อมูลงบทดลองปัจจุบัน เติมเอง'!$A$5:$CL$846,34,0),2)</f>
        <v>48191</v>
      </c>
      <c r="AJ16" s="19">
        <f>ROUND(VLOOKUP($B16,'3.ข้อมูลงบทดลองปัจจุบัน เติมเอง'!$A$5:$CL$846,35,0),2)</f>
        <v>0</v>
      </c>
      <c r="AK16" s="19">
        <f>ROUND(VLOOKUP($B16,'3.ข้อมูลงบทดลองปัจจุบัน เติมเอง'!$A$5:$CL$846,36,0),2)</f>
        <v>0</v>
      </c>
      <c r="AL16" s="19">
        <f>ROUND(VLOOKUP($B16,'3.ข้อมูลงบทดลองปัจจุบัน เติมเอง'!$A$5:$CL$846,37,0),2)</f>
        <v>23094890.82</v>
      </c>
      <c r="AM16" s="19">
        <f>ROUND(VLOOKUP($B16,'3.ข้อมูลงบทดลองปัจจุบัน เติมเอง'!$A$5:$CL$846,38,0),2)</f>
        <v>151859</v>
      </c>
      <c r="AN16" s="19">
        <f>ROUND(VLOOKUP($B16,'3.ข้อมูลงบทดลองปัจจุบัน เติมเอง'!$A$5:$CL$846,39,0),2)</f>
        <v>0</v>
      </c>
      <c r="AO16" s="19">
        <f>ROUND(VLOOKUP($B16,'3.ข้อมูลงบทดลองปัจจุบัน เติมเอง'!$A$5:$CL$846,40,0),2)</f>
        <v>156225.5</v>
      </c>
      <c r="AP16" s="19">
        <f>ROUND(VLOOKUP($B16,'3.ข้อมูลงบทดลองปัจจุบัน เติมเอง'!$A$5:$CL$846,41,0),2)</f>
        <v>41098</v>
      </c>
      <c r="AQ16" s="19">
        <f>ROUND(VLOOKUP($B16,'3.ข้อมูลงบทดลองปัจจุบัน เติมเอง'!$A$5:$CL$846,42,0),2)</f>
        <v>0</v>
      </c>
      <c r="AR16" s="19">
        <f>ROUND(VLOOKUP($B16,'3.ข้อมูลงบทดลองปัจจุบัน เติมเอง'!$A$5:$CL$846,43,0),2)</f>
        <v>360</v>
      </c>
      <c r="AS16" s="19">
        <f>ROUND(VLOOKUP($B16,'3.ข้อมูลงบทดลองปัจจุบัน เติมเอง'!$A$5:$CL$846,44,0),2)</f>
        <v>598818.5</v>
      </c>
      <c r="AT16" s="19">
        <f>ROUND(VLOOKUP($B16,'3.ข้อมูลงบทดลองปัจจุบัน เติมเอง'!$A$5:$CL$846,45,0),2)</f>
        <v>0</v>
      </c>
      <c r="AU16" s="19">
        <f>ROUND(VLOOKUP($B16,'3.ข้อมูลงบทดลองปัจจุบัน เติมเอง'!$A$5:$CL$846,46,0),2)</f>
        <v>20972</v>
      </c>
      <c r="AV16" s="19">
        <f>ROUND(VLOOKUP($B16,'3.ข้อมูลงบทดลองปัจจุบัน เติมเอง'!$A$5:$CL$846,47,0),2)</f>
        <v>0</v>
      </c>
      <c r="AW16" s="19">
        <f>ROUND(VLOOKUP($B16,'3.ข้อมูลงบทดลองปัจจุบัน เติมเอง'!$A$5:$CL$846,48,0),2)</f>
        <v>0</v>
      </c>
      <c r="AX16" s="19">
        <f>ROUND(VLOOKUP($B16,'3.ข้อมูลงบทดลองปัจจุบัน เติมเอง'!$A$5:$CL$846,49,0),2)</f>
        <v>0</v>
      </c>
      <c r="AY16" s="19">
        <f>ROUND(VLOOKUP($B16,'3.ข้อมูลงบทดลองปัจจุบัน เติมเอง'!$A$5:$CL$846,50,0),2)</f>
        <v>0</v>
      </c>
      <c r="AZ16" s="19">
        <f>ROUND(VLOOKUP($B16,'3.ข้อมูลงบทดลองปัจจุบัน เติมเอง'!$A$5:$CL$846,51,0),2)</f>
        <v>0</v>
      </c>
      <c r="BA16" s="19">
        <f>ROUND(VLOOKUP($B16,'3.ข้อมูลงบทดลองปัจจุบัน เติมเอง'!$A$5:$CL$846,52,0),2)</f>
        <v>0</v>
      </c>
      <c r="BB16" s="19">
        <f>ROUND(VLOOKUP($B16,'3.ข้อมูลงบทดลองปัจจุบัน เติมเอง'!$A$5:$CL$846,53,0),2)</f>
        <v>0</v>
      </c>
      <c r="BC16" s="19">
        <f>ROUND(VLOOKUP($B16,'3.ข้อมูลงบทดลองปัจจุบัน เติมเอง'!$A$5:$CL$846,54,0),2)</f>
        <v>0</v>
      </c>
      <c r="BD16" s="19">
        <f>ROUND(VLOOKUP($B16,'3.ข้อมูลงบทดลองปัจจุบัน เติมเอง'!$A$5:$CL$846,55,0),2)</f>
        <v>0</v>
      </c>
      <c r="BE16" s="19">
        <f>ROUND(VLOOKUP($B16,'3.ข้อมูลงบทดลองปัจจุบัน เติมเอง'!$A$5:$CL$846,56,0),2)</f>
        <v>0</v>
      </c>
      <c r="BF16" s="19">
        <f>ROUND(VLOOKUP($B16,'3.ข้อมูลงบทดลองปัจจุบัน เติมเอง'!$A$5:$CL$846,57,0),2)</f>
        <v>0</v>
      </c>
      <c r="BG16" s="19">
        <f>ROUND(VLOOKUP($B16,'3.ข้อมูลงบทดลองปัจจุบัน เติมเอง'!$A$5:$CL$846,58,0),2)</f>
        <v>0</v>
      </c>
      <c r="BH16" s="19">
        <f>ROUND(VLOOKUP($B16,'3.ข้อมูลงบทดลองปัจจุบัน เติมเอง'!$A$5:$CL$846,59,0),2)</f>
        <v>0</v>
      </c>
      <c r="BI16" s="19">
        <f>ROUND(VLOOKUP($B16,'3.ข้อมูลงบทดลองปัจจุบัน เติมเอง'!$A$5:$CL$846,60,0),2)</f>
        <v>0</v>
      </c>
      <c r="BJ16" s="19">
        <f>ROUND(VLOOKUP($B16,'3.ข้อมูลงบทดลองปัจจุบัน เติมเอง'!$A$5:$CL$846,61,0),2)</f>
        <v>0</v>
      </c>
      <c r="BK16" s="19">
        <f>ROUND(VLOOKUP($B16,'3.ข้อมูลงบทดลองปัจจุบัน เติมเอง'!$A$5:$CL$846,62,0),2)</f>
        <v>0</v>
      </c>
      <c r="BL16" s="19">
        <f>ROUND(VLOOKUP($B16,'3.ข้อมูลงบทดลองปัจจุบัน เติมเอง'!$A$5:$CL$846,63,0),2)</f>
        <v>141503</v>
      </c>
      <c r="BM16" s="19">
        <f>ROUND(VLOOKUP($B16,'3.ข้อมูลงบทดลองปัจจุบัน เติมเอง'!$A$5:$CL$846,64,0),2)</f>
        <v>547</v>
      </c>
      <c r="BN16" s="19">
        <f>ROUND(VLOOKUP($B16,'3.ข้อมูลงบทดลองปัจจุบัน เติมเอง'!$A$5:$CL$846,65,0),2)</f>
        <v>273569</v>
      </c>
      <c r="BO16" s="19">
        <f>ROUND(VLOOKUP($B16,'3.ข้อมูลงบทดลองปัจจุบัน เติมเอง'!$A$5:$CL$846,66,0),2)</f>
        <v>0</v>
      </c>
      <c r="BP16" s="19">
        <f>ROUND(VLOOKUP($B16,'3.ข้อมูลงบทดลองปัจจุบัน เติมเอง'!$A$5:$CL$846,67,0),2)</f>
        <v>0</v>
      </c>
      <c r="BQ16" s="19">
        <f>ROUND(VLOOKUP($B16,'3.ข้อมูลงบทดลองปัจจุบัน เติมเอง'!$A$5:$CL$846,68,0),2)</f>
        <v>140737</v>
      </c>
      <c r="BR16" s="19">
        <f>ROUND(VLOOKUP($B16,'3.ข้อมูลงบทดลองปัจจุบัน เติมเอง'!$A$5:$CL$846,69,0),2)</f>
        <v>133416</v>
      </c>
      <c r="BS16" s="19">
        <f>ROUND(VLOOKUP($B16,'3.ข้อมูลงบทดลองปัจจุบัน เติมเอง'!$A$5:$CL$846,70,0),2)</f>
        <v>12098900.85</v>
      </c>
      <c r="BT16" s="19">
        <f>ROUND(VLOOKUP($B16,'3.ข้อมูลงบทดลองปัจจุบัน เติมเอง'!$A$5:$CL$846,71,0),2)</f>
        <v>21916</v>
      </c>
      <c r="BU16" s="19">
        <f>ROUND(VLOOKUP($B16,'3.ข้อมูลงบทดลองปัจจุบัน เติมเอง'!$A$5:$CL$846,72,0),2)</f>
        <v>0</v>
      </c>
      <c r="BV16" s="19">
        <f>ROUND(VLOOKUP($B16,'3.ข้อมูลงบทดลองปัจจุบัน เติมเอง'!$A$5:$CL$846,73,0),2)</f>
        <v>0</v>
      </c>
      <c r="BW16" s="19">
        <f>ROUND(VLOOKUP($B16,'3.ข้อมูลงบทดลองปัจจุบัน เติมเอง'!$A$5:$CL$846,74,0),2)</f>
        <v>9099</v>
      </c>
      <c r="BX16" s="19">
        <f>ROUND(VLOOKUP($B16,'3.ข้อมูลงบทดลองปัจจุบัน เติมเอง'!$A$5:$CL$846,75,0),2)</f>
        <v>10808</v>
      </c>
      <c r="BY16" s="19">
        <f>ROUND(VLOOKUP($B16,'3.ข้อมูลงบทดลองปัจจุบัน เติมเอง'!$A$5:$CL$846,76,0),2)</f>
        <v>0</v>
      </c>
      <c r="BZ16" s="19">
        <f>ROUND(VLOOKUP($B16,'3.ข้อมูลงบทดลองปัจจุบัน เติมเอง'!$A$5:$CL$846,77,0),2)</f>
        <v>188</v>
      </c>
      <c r="CA16" s="19">
        <f>ROUND(VLOOKUP($B16,'3.ข้อมูลงบทดลองปัจจุบัน เติมเอง'!$A$5:$CL$846,78,0),2)</f>
        <v>61449</v>
      </c>
      <c r="CB16" s="19">
        <f>ROUND(VLOOKUP($B16,'3.ข้อมูลงบทดลองปัจจุบัน เติมเอง'!$A$5:$CL$846,79,0),2)</f>
        <v>0</v>
      </c>
      <c r="CC16" s="19">
        <f>ROUND(VLOOKUP($B16,'3.ข้อมูลงบทดลองปัจจุบัน เติมเอง'!$A$5:$CL$846,80,0),2)</f>
        <v>0</v>
      </c>
      <c r="CD16" s="19">
        <f>ROUND(VLOOKUP($B16,'3.ข้อมูลงบทดลองปัจจุบัน เติมเอง'!$A$5:$CL$846,81,0),2)</f>
        <v>0</v>
      </c>
      <c r="CE16" s="19">
        <f>ROUND(VLOOKUP($B16,'3.ข้อมูลงบทดลองปัจจุบัน เติมเอง'!$A$5:$CL$846,82,0),2)</f>
        <v>30078</v>
      </c>
      <c r="CF16" s="19">
        <f>ROUND(VLOOKUP($B16,'3.ข้อมูลงบทดลองปัจจุบัน เติมเอง'!$A$5:$CL$846,83,0),2)</f>
        <v>60721</v>
      </c>
      <c r="CG16" s="19">
        <f>ROUND(VLOOKUP($B16,'3.ข้อมูลงบทดลองปัจจุบัน เติมเอง'!$A$5:$CL$846,84,0),2)</f>
        <v>37527</v>
      </c>
      <c r="CH16" s="19">
        <f>ROUND(VLOOKUP($B16,'3.ข้อมูลงบทดลองปัจจุบัน เติมเอง'!$A$5:$CL$846,85,0),2)</f>
        <v>11032</v>
      </c>
      <c r="CI16" s="19">
        <f>ROUND(VLOOKUP($B16,'3.ข้อมูลงบทดลองปัจจุบัน เติมเอง'!$A$5:$CL$846,86,0),2)</f>
        <v>8466</v>
      </c>
      <c r="CJ16" s="19">
        <f>ROUND(VLOOKUP($B16,'3.ข้อมูลงบทดลองปัจจุบัน เติมเอง'!$A$5:$CL$846,87,0),2)</f>
        <v>0</v>
      </c>
      <c r="CK16" s="19">
        <f>ROUND(VLOOKUP($B16,'3.ข้อมูลงบทดลองปัจจุบัน เติมเอง'!$A$5:$CL$846,88,0),2)</f>
        <v>3737</v>
      </c>
      <c r="CL16" s="19">
        <f>ROUND(VLOOKUP($B16,'3.ข้อมูลงบทดลองปัจจุบัน เติมเอง'!$A$5:$CL$846,89,0),2)</f>
        <v>37982</v>
      </c>
      <c r="CM16" s="19">
        <f>ROUND(VLOOKUP($B16,'3.ข้อมูลงบทดลองปัจจุบัน เติมเอง'!$A$5:$CL$846,90,0),2)</f>
        <v>0</v>
      </c>
      <c r="CO16" s="29"/>
    </row>
    <row r="17" spans="1:93" x14ac:dyDescent="0.7">
      <c r="A17" s="3" t="s">
        <v>1468</v>
      </c>
      <c r="B17" s="49" t="s">
        <v>451</v>
      </c>
      <c r="C17" s="8" t="s">
        <v>1475</v>
      </c>
      <c r="D17" s="19">
        <f>ROUND(VLOOKUP($B17,'3.ข้อมูลงบทดลองปัจจุบัน เติมเอง'!$A$5:$CL$846,3,0),2)</f>
        <v>21017</v>
      </c>
      <c r="E17" s="19">
        <f>ROUND(VLOOKUP($B17,'3.ข้อมูลงบทดลองปัจจุบัน เติมเอง'!$A$5:$CL$846,4,0),2)</f>
        <v>0</v>
      </c>
      <c r="F17" s="19">
        <f>ROUND(VLOOKUP($B17,'3.ข้อมูลงบทดลองปัจจุบัน เติมเอง'!$A$5:$CL$846,5,0),2)</f>
        <v>1603</v>
      </c>
      <c r="G17" s="19">
        <f>ROUND(VLOOKUP($B17,'3.ข้อมูลงบทดลองปัจจุบัน เติมเอง'!$A$5:$CL$846,6,0),2)</f>
        <v>0</v>
      </c>
      <c r="H17" s="19">
        <f>ROUND(VLOOKUP($B17,'3.ข้อมูลงบทดลองปัจจุบัน เติมเอง'!$A$5:$CL$846,7,0),2)</f>
        <v>315</v>
      </c>
      <c r="I17" s="19">
        <f>ROUND(VLOOKUP($B17,'3.ข้อมูลงบทดลองปัจจุบัน เติมเอง'!$A$5:$CL$846,8,0),2)</f>
        <v>0</v>
      </c>
      <c r="J17" s="19">
        <f>ROUND(VLOOKUP($B17,'3.ข้อมูลงบทดลองปัจจุบัน เติมเอง'!$A$5:$CL$846,9,0),2)</f>
        <v>1941</v>
      </c>
      <c r="K17" s="19">
        <f>ROUND(VLOOKUP($B17,'3.ข้อมูลงบทดลองปัจจุบัน เติมเอง'!$A$5:$CL$846,10,0),2)</f>
        <v>2546</v>
      </c>
      <c r="L17" s="19">
        <f>ROUND(VLOOKUP($B17,'3.ข้อมูลงบทดลองปัจจุบัน เติมเอง'!$A$5:$CL$846,11,0),2)</f>
        <v>0</v>
      </c>
      <c r="M17" s="19">
        <f>ROUND(VLOOKUP($B17,'3.ข้อมูลงบทดลองปัจจุบัน เติมเอง'!$A$5:$CL$846,12,0),2)</f>
        <v>0</v>
      </c>
      <c r="N17" s="19">
        <f>ROUND(VLOOKUP($B17,'3.ข้อมูลงบทดลองปัจจุบัน เติมเอง'!$A$5:$CL$846,13,0),2)</f>
        <v>6883</v>
      </c>
      <c r="O17" s="19">
        <f>ROUND(VLOOKUP($B17,'3.ข้อมูลงบทดลองปัจจุบัน เติมเอง'!$A$5:$CL$846,14,0),2)</f>
        <v>0</v>
      </c>
      <c r="P17" s="19">
        <f>ROUND(VLOOKUP($B17,'3.ข้อมูลงบทดลองปัจจุบัน เติมเอง'!$A$5:$CL$846,15,0),2)</f>
        <v>0</v>
      </c>
      <c r="Q17" s="19">
        <f>ROUND(VLOOKUP($B17,'3.ข้อมูลงบทดลองปัจจุบัน เติมเอง'!$A$5:$CL$846,16,0),2)</f>
        <v>0</v>
      </c>
      <c r="R17" s="19">
        <f>ROUND(VLOOKUP($B17,'3.ข้อมูลงบทดลองปัจจุบัน เติมเอง'!$A$5:$CL$846,17,0),2)</f>
        <v>0</v>
      </c>
      <c r="S17" s="19">
        <f>ROUND(VLOOKUP($B17,'3.ข้อมูลงบทดลองปัจจุบัน เติมเอง'!$A$5:$CL$846,18,0),2)</f>
        <v>0</v>
      </c>
      <c r="T17" s="19">
        <f>ROUND(VLOOKUP($B17,'3.ข้อมูลงบทดลองปัจจุบัน เติมเอง'!$A$5:$CL$846,19,0),2)</f>
        <v>0</v>
      </c>
      <c r="U17" s="19">
        <f>ROUND(VLOOKUP($B17,'3.ข้อมูลงบทดลองปัจจุบัน เติมเอง'!$A$5:$CL$846,20,0),2)</f>
        <v>0</v>
      </c>
      <c r="V17" s="19">
        <f>ROUND(VLOOKUP($B17,'3.ข้อมูลงบทดลองปัจจุบัน เติมเอง'!$A$5:$CL$846,21,0),2)</f>
        <v>2953</v>
      </c>
      <c r="W17" s="19">
        <f>ROUND(VLOOKUP($B17,'3.ข้อมูลงบทดลองปัจจุบัน เติมเอง'!$A$5:$CL$846,22,0),2)</f>
        <v>0</v>
      </c>
      <c r="X17" s="19">
        <f>ROUND(VLOOKUP($B17,'3.ข้อมูลงบทดลองปัจจุบัน เติมเอง'!$A$5:$CL$846,23,0),2)</f>
        <v>0</v>
      </c>
      <c r="Y17" s="19">
        <f>ROUND(VLOOKUP($B17,'3.ข้อมูลงบทดลองปัจจุบัน เติมเอง'!$A$5:$CL$846,24,0),2)</f>
        <v>0</v>
      </c>
      <c r="Z17" s="19">
        <f>ROUND(VLOOKUP($B17,'3.ข้อมูลงบทดลองปัจจุบัน เติมเอง'!$A$5:$CL$846,25,0),2)</f>
        <v>0</v>
      </c>
      <c r="AA17" s="19">
        <f>ROUND(VLOOKUP($B17,'3.ข้อมูลงบทดลองปัจจุบัน เติมเอง'!$A$5:$CL$846,26,0),2)</f>
        <v>0</v>
      </c>
      <c r="AB17" s="19">
        <f>ROUND(VLOOKUP($B17,'3.ข้อมูลงบทดลองปัจจุบัน เติมเอง'!$A$5:$CL$846,27,0),2)</f>
        <v>0</v>
      </c>
      <c r="AC17" s="19">
        <f>ROUND(VLOOKUP($B17,'3.ข้อมูลงบทดลองปัจจุบัน เติมเอง'!$A$5:$CL$846,28,0),2)</f>
        <v>0</v>
      </c>
      <c r="AD17" s="19">
        <f>ROUND(VLOOKUP($B17,'3.ข้อมูลงบทดลองปัจจุบัน เติมเอง'!$A$5:$CL$846,29,0),2)</f>
        <v>0</v>
      </c>
      <c r="AE17" s="19">
        <f>ROUND(VLOOKUP($B17,'3.ข้อมูลงบทดลองปัจจุบัน เติมเอง'!$A$5:$CL$846,30,0),2)</f>
        <v>0</v>
      </c>
      <c r="AF17" s="19">
        <f>ROUND(VLOOKUP($B17,'3.ข้อมูลงบทดลองปัจจุบัน เติมเอง'!$A$5:$CL$846,31,0),2)</f>
        <v>0</v>
      </c>
      <c r="AG17" s="19">
        <f>ROUND(VLOOKUP($B17,'3.ข้อมูลงบทดลองปัจจุบัน เติมเอง'!$A$5:$CL$846,32,0),2)</f>
        <v>0</v>
      </c>
      <c r="AH17" s="19">
        <f>ROUND(VLOOKUP($B17,'3.ข้อมูลงบทดลองปัจจุบัน เติมเอง'!$A$5:$CL$846,33,0),2)</f>
        <v>0</v>
      </c>
      <c r="AI17" s="19">
        <f>ROUND(VLOOKUP($B17,'3.ข้อมูลงบทดลองปัจจุบัน เติมเอง'!$A$5:$CL$846,34,0),2)</f>
        <v>0</v>
      </c>
      <c r="AJ17" s="19">
        <f>ROUND(VLOOKUP($B17,'3.ข้อมูลงบทดลองปัจจุบัน เติมเอง'!$A$5:$CL$846,35,0),2)</f>
        <v>0</v>
      </c>
      <c r="AK17" s="19">
        <f>ROUND(VLOOKUP($B17,'3.ข้อมูลงบทดลองปัจจุบัน เติมเอง'!$A$5:$CL$846,36,0),2)</f>
        <v>230</v>
      </c>
      <c r="AL17" s="19">
        <f>ROUND(VLOOKUP($B17,'3.ข้อมูลงบทดลองปัจจุบัน เติมเอง'!$A$5:$CL$846,37,0),2)</f>
        <v>561270.44999999995</v>
      </c>
      <c r="AM17" s="19">
        <f>ROUND(VLOOKUP($B17,'3.ข้อมูลงบทดลองปัจจุบัน เติมเอง'!$A$5:$CL$846,38,0),2)</f>
        <v>0</v>
      </c>
      <c r="AN17" s="19">
        <f>ROUND(VLOOKUP($B17,'3.ข้อมูลงบทดลองปัจจุบัน เติมเอง'!$A$5:$CL$846,39,0),2)</f>
        <v>2680</v>
      </c>
      <c r="AO17" s="19">
        <f>ROUND(VLOOKUP($B17,'3.ข้อมูลงบทดลองปัจจุบัน เติมเอง'!$A$5:$CL$846,40,0),2)</f>
        <v>0</v>
      </c>
      <c r="AP17" s="19">
        <f>ROUND(VLOOKUP($B17,'3.ข้อมูลงบทดลองปัจจุบัน เติมเอง'!$A$5:$CL$846,41,0),2)</f>
        <v>3807</v>
      </c>
      <c r="AQ17" s="19">
        <f>ROUND(VLOOKUP($B17,'3.ข้อมูลงบทดลองปัจจุบัน เติมเอง'!$A$5:$CL$846,42,0),2)</f>
        <v>6221</v>
      </c>
      <c r="AR17" s="19">
        <f>ROUND(VLOOKUP($B17,'3.ข้อมูลงบทดลองปัจจุบัน เติมเอง'!$A$5:$CL$846,43,0),2)</f>
        <v>0</v>
      </c>
      <c r="AS17" s="19">
        <f>ROUND(VLOOKUP($B17,'3.ข้อมูลงบทดลองปัจจุบัน เติมเอง'!$A$5:$CL$846,44,0),2)</f>
        <v>100</v>
      </c>
      <c r="AT17" s="19">
        <f>ROUND(VLOOKUP($B17,'3.ข้อมูลงบทดลองปัจจุบัน เติมเอง'!$A$5:$CL$846,45,0),2)</f>
        <v>6506</v>
      </c>
      <c r="AU17" s="19">
        <f>ROUND(VLOOKUP($B17,'3.ข้อมูลงบทดลองปัจจุบัน เติมเอง'!$A$5:$CL$846,46,0),2)</f>
        <v>2275</v>
      </c>
      <c r="AV17" s="19">
        <f>ROUND(VLOOKUP($B17,'3.ข้อมูลงบทดลองปัจจุบัน เติมเอง'!$A$5:$CL$846,47,0),2)</f>
        <v>13118.55</v>
      </c>
      <c r="AW17" s="19">
        <f>ROUND(VLOOKUP($B17,'3.ข้อมูลงบทดลองปัจจุบัน เติมเอง'!$A$5:$CL$846,48,0),2)</f>
        <v>0</v>
      </c>
      <c r="AX17" s="19">
        <f>ROUND(VLOOKUP($B17,'3.ข้อมูลงบทดลองปัจจุบัน เติมเอง'!$A$5:$CL$846,49,0),2)</f>
        <v>303</v>
      </c>
      <c r="AY17" s="19">
        <f>ROUND(VLOOKUP($B17,'3.ข้อมูลงบทดลองปัจจุบัน เติมเอง'!$A$5:$CL$846,50,0),2)</f>
        <v>0</v>
      </c>
      <c r="AZ17" s="19">
        <f>ROUND(VLOOKUP($B17,'3.ข้อมูลงบทดลองปัจจุบัน เติมเอง'!$A$5:$CL$846,51,0),2)</f>
        <v>653</v>
      </c>
      <c r="BA17" s="19">
        <f>ROUND(VLOOKUP($B17,'3.ข้อมูลงบทดลองปัจจุบัน เติมเอง'!$A$5:$CL$846,52,0),2)</f>
        <v>4025</v>
      </c>
      <c r="BB17" s="19">
        <f>ROUND(VLOOKUP($B17,'3.ข้อมูลงบทดลองปัจจุบัน เติมเอง'!$A$5:$CL$846,53,0),2)</f>
        <v>6332.25</v>
      </c>
      <c r="BC17" s="19">
        <f>ROUND(VLOOKUP($B17,'3.ข้อมูลงบทดลองปัจจุบัน เติมเอง'!$A$5:$CL$846,54,0),2)</f>
        <v>5743</v>
      </c>
      <c r="BD17" s="19">
        <f>ROUND(VLOOKUP($B17,'3.ข้อมูลงบทดลองปัจจุบัน เติมเอง'!$A$5:$CL$846,55,0),2)</f>
        <v>586173.75</v>
      </c>
      <c r="BE17" s="19">
        <f>ROUND(VLOOKUP($B17,'3.ข้อมูลงบทดลองปัจจุบัน เติมเอง'!$A$5:$CL$846,56,0),2)</f>
        <v>114360</v>
      </c>
      <c r="BF17" s="19">
        <f>ROUND(VLOOKUP($B17,'3.ข้อมูลงบทดลองปัจจุบัน เติมเอง'!$A$5:$CL$846,57,0),2)</f>
        <v>0</v>
      </c>
      <c r="BG17" s="19">
        <f>ROUND(VLOOKUP($B17,'3.ข้อมูลงบทดลองปัจจุบัน เติมเอง'!$A$5:$CL$846,58,0),2)</f>
        <v>0</v>
      </c>
      <c r="BH17" s="19">
        <f>ROUND(VLOOKUP($B17,'3.ข้อมูลงบทดลองปัจจุบัน เติมเอง'!$A$5:$CL$846,59,0),2)</f>
        <v>28640.5</v>
      </c>
      <c r="BI17" s="19">
        <f>ROUND(VLOOKUP($B17,'3.ข้อมูลงบทดลองปัจจุบัน เติมเอง'!$A$5:$CL$846,60,0),2)</f>
        <v>0</v>
      </c>
      <c r="BJ17" s="19">
        <f>ROUND(VLOOKUP($B17,'3.ข้อมูลงบทดลองปัจจุบัน เติมเอง'!$A$5:$CL$846,61,0),2)</f>
        <v>0</v>
      </c>
      <c r="BK17" s="19">
        <f>ROUND(VLOOKUP($B17,'3.ข้อมูลงบทดลองปัจจุบัน เติมเอง'!$A$5:$CL$846,62,0),2)</f>
        <v>122733</v>
      </c>
      <c r="BL17" s="19">
        <f>ROUND(VLOOKUP($B17,'3.ข้อมูลงบทดลองปัจจุบัน เติมเอง'!$A$5:$CL$846,63,0),2)</f>
        <v>6056</v>
      </c>
      <c r="BM17" s="19">
        <f>ROUND(VLOOKUP($B17,'3.ข้อมูลงบทดลองปัจจุบัน เติมเอง'!$A$5:$CL$846,64,0),2)</f>
        <v>88223</v>
      </c>
      <c r="BN17" s="19">
        <f>ROUND(VLOOKUP($B17,'3.ข้อมูลงบทดลองปัจจุบัน เติมเอง'!$A$5:$CL$846,65,0),2)</f>
        <v>0</v>
      </c>
      <c r="BO17" s="19">
        <f>ROUND(VLOOKUP($B17,'3.ข้อมูลงบทดลองปัจจุบัน เติมเอง'!$A$5:$CL$846,66,0),2)</f>
        <v>0</v>
      </c>
      <c r="BP17" s="19">
        <f>ROUND(VLOOKUP($B17,'3.ข้อมูลงบทดลองปัจจุบัน เติมเอง'!$A$5:$CL$846,67,0),2)</f>
        <v>0</v>
      </c>
      <c r="BQ17" s="19">
        <f>ROUND(VLOOKUP($B17,'3.ข้อมูลงบทดลองปัจจุบัน เติมเอง'!$A$5:$CL$846,68,0),2)</f>
        <v>0</v>
      </c>
      <c r="BR17" s="19">
        <f>ROUND(VLOOKUP($B17,'3.ข้อมูลงบทดลองปัจจุบัน เติมเอง'!$A$5:$CL$846,69,0),2)</f>
        <v>0</v>
      </c>
      <c r="BS17" s="19">
        <f>ROUND(VLOOKUP($B17,'3.ข้อมูลงบทดลองปัจจุบัน เติมเอง'!$A$5:$CL$846,70,0),2)</f>
        <v>7479086.4900000002</v>
      </c>
      <c r="BT17" s="19">
        <f>ROUND(VLOOKUP($B17,'3.ข้อมูลงบทดลองปัจจุบัน เติมเอง'!$A$5:$CL$846,71,0),2)</f>
        <v>3659</v>
      </c>
      <c r="BU17" s="19">
        <f>ROUND(VLOOKUP($B17,'3.ข้อมูลงบทดลองปัจจุบัน เติมเอง'!$A$5:$CL$846,72,0),2)</f>
        <v>0</v>
      </c>
      <c r="BV17" s="19">
        <f>ROUND(VLOOKUP($B17,'3.ข้อมูลงบทดลองปัจจุบัน เติมเอง'!$A$5:$CL$846,73,0),2)</f>
        <v>0</v>
      </c>
      <c r="BW17" s="19">
        <f>ROUND(VLOOKUP($B17,'3.ข้อมูลงบทดลองปัจจุบัน เติมเอง'!$A$5:$CL$846,74,0),2)</f>
        <v>0</v>
      </c>
      <c r="BX17" s="19">
        <f>ROUND(VLOOKUP($B17,'3.ข้อมูลงบทดลองปัจจุบัน เติมเอง'!$A$5:$CL$846,75,0),2)</f>
        <v>0</v>
      </c>
      <c r="BY17" s="19">
        <f>ROUND(VLOOKUP($B17,'3.ข้อมูลงบทดลองปัจจุบัน เติมเอง'!$A$5:$CL$846,76,0),2)</f>
        <v>2514</v>
      </c>
      <c r="BZ17" s="19">
        <f>ROUND(VLOOKUP($B17,'3.ข้อมูลงบทดลองปัจจุบัน เติมเอง'!$A$5:$CL$846,77,0),2)</f>
        <v>0</v>
      </c>
      <c r="CA17" s="19">
        <f>ROUND(VLOOKUP($B17,'3.ข้อมูลงบทดลองปัจจุบัน เติมเอง'!$A$5:$CL$846,78,0),2)</f>
        <v>0</v>
      </c>
      <c r="CB17" s="19">
        <f>ROUND(VLOOKUP($B17,'3.ข้อมูลงบทดลองปัจจุบัน เติมเอง'!$A$5:$CL$846,79,0),2)</f>
        <v>0</v>
      </c>
      <c r="CC17" s="19">
        <f>ROUND(VLOOKUP($B17,'3.ข้อมูลงบทดลองปัจจุบัน เติมเอง'!$A$5:$CL$846,80,0),2)</f>
        <v>0</v>
      </c>
      <c r="CD17" s="19">
        <f>ROUND(VLOOKUP($B17,'3.ข้อมูลงบทดลองปัจจุบัน เติมเอง'!$A$5:$CL$846,81,0),2)</f>
        <v>4876.5</v>
      </c>
      <c r="CE17" s="19">
        <f>ROUND(VLOOKUP($B17,'3.ข้อมูลงบทดลองปัจจุบัน เติมเอง'!$A$5:$CL$846,82,0),2)</f>
        <v>0</v>
      </c>
      <c r="CF17" s="19">
        <f>ROUND(VLOOKUP($B17,'3.ข้อมูลงบทดลองปัจจุบัน เติมเอง'!$A$5:$CL$846,83,0),2)</f>
        <v>3022.5</v>
      </c>
      <c r="CG17" s="19">
        <f>ROUND(VLOOKUP($B17,'3.ข้อมูลงบทดลองปัจจุบัน เติมเอง'!$A$5:$CL$846,84,0),2)</f>
        <v>0</v>
      </c>
      <c r="CH17" s="19">
        <f>ROUND(VLOOKUP($B17,'3.ข้อมูลงบทดลองปัจจุบัน เติมเอง'!$A$5:$CL$846,85,0),2)</f>
        <v>0</v>
      </c>
      <c r="CI17" s="19">
        <f>ROUND(VLOOKUP($B17,'3.ข้อมูลงบทดลองปัจจุบัน เติมเอง'!$A$5:$CL$846,86,0),2)</f>
        <v>0</v>
      </c>
      <c r="CJ17" s="19">
        <f>ROUND(VLOOKUP($B17,'3.ข้อมูลงบทดลองปัจจุบัน เติมเอง'!$A$5:$CL$846,87,0),2)</f>
        <v>150</v>
      </c>
      <c r="CK17" s="19">
        <f>ROUND(VLOOKUP($B17,'3.ข้อมูลงบทดลองปัจจุบัน เติมเอง'!$A$5:$CL$846,88,0),2)</f>
        <v>7449.5</v>
      </c>
      <c r="CL17" s="19">
        <f>ROUND(VLOOKUP($B17,'3.ข้อมูลงบทดลองปัจจุบัน เติมเอง'!$A$5:$CL$846,89,0),2)</f>
        <v>1355</v>
      </c>
      <c r="CM17" s="19">
        <f>ROUND(VLOOKUP($B17,'3.ข้อมูลงบทดลองปัจจุบัน เติมเอง'!$A$5:$CL$846,90,0),2)</f>
        <v>0</v>
      </c>
      <c r="CO17" s="29"/>
    </row>
    <row r="18" spans="1:93" x14ac:dyDescent="0.7">
      <c r="A18" s="3" t="s">
        <v>1468</v>
      </c>
      <c r="B18" s="49" t="s">
        <v>474</v>
      </c>
      <c r="C18" s="8" t="s">
        <v>475</v>
      </c>
      <c r="D18" s="19">
        <f>ROUND(VLOOKUP($B18,'3.ข้อมูลงบทดลองปัจจุบัน เติมเอง'!$A$5:$CL$846,3,0),2)</f>
        <v>30805</v>
      </c>
      <c r="E18" s="19">
        <f>ROUND(VLOOKUP($B18,'3.ข้อมูลงบทดลองปัจจุบัน เติมเอง'!$A$5:$CL$846,4,0),2)</f>
        <v>679194</v>
      </c>
      <c r="F18" s="19">
        <f>ROUND(VLOOKUP($B18,'3.ข้อมูลงบทดลองปัจจุบัน เติมเอง'!$A$5:$CL$846,5,0),2)</f>
        <v>405812</v>
      </c>
      <c r="G18" s="19">
        <f>ROUND(VLOOKUP($B18,'3.ข้อมูลงบทดลองปัจจุบัน เติมเอง'!$A$5:$CL$846,6,0),2)</f>
        <v>221078</v>
      </c>
      <c r="H18" s="19">
        <f>ROUND(VLOOKUP($B18,'3.ข้อมูลงบทดลองปัจจุบัน เติมเอง'!$A$5:$CL$846,7,0),2)</f>
        <v>324712.5</v>
      </c>
      <c r="I18" s="19">
        <f>ROUND(VLOOKUP($B18,'3.ข้อมูลงบทดลองปัจจุบัน เติมเอง'!$A$5:$CL$846,8,0),2)</f>
        <v>26362</v>
      </c>
      <c r="J18" s="19">
        <f>ROUND(VLOOKUP($B18,'3.ข้อมูลงบทดลองปัจจุบัน เติมเอง'!$A$5:$CL$846,9,0),2)</f>
        <v>724205.25</v>
      </c>
      <c r="K18" s="19">
        <f>ROUND(VLOOKUP($B18,'3.ข้อมูลงบทดลองปัจจุบัน เติมเอง'!$A$5:$CL$846,10,0),2)</f>
        <v>424157</v>
      </c>
      <c r="L18" s="19">
        <f>ROUND(VLOOKUP($B18,'3.ข้อมูลงบทดลองปัจจุบัน เติมเอง'!$A$5:$CL$846,11,0),2)</f>
        <v>157155.10999999999</v>
      </c>
      <c r="M18" s="19">
        <f>ROUND(VLOOKUP($B18,'3.ข้อมูลงบทดลองปัจจุบัน เติมเอง'!$A$5:$CL$846,12,0),2)</f>
        <v>134411</v>
      </c>
      <c r="N18" s="19">
        <f>ROUND(VLOOKUP($B18,'3.ข้อมูลงบทดลองปัจจุบัน เติมเอง'!$A$5:$CL$846,13,0),2)</f>
        <v>558131.5</v>
      </c>
      <c r="O18" s="19">
        <f>ROUND(VLOOKUP($B18,'3.ข้อมูลงบทดลองปัจจุบัน เติมเอง'!$A$5:$CL$846,14,0),2)</f>
        <v>174383.14</v>
      </c>
      <c r="P18" s="19">
        <f>ROUND(VLOOKUP($B18,'3.ข้อมูลงบทดลองปัจจุบัน เติมเอง'!$A$5:$CL$846,15,0),2)</f>
        <v>889412.75</v>
      </c>
      <c r="Q18" s="19">
        <f>ROUND(VLOOKUP($B18,'3.ข้อมูลงบทดลองปัจจุบัน เติมเอง'!$A$5:$CL$846,16,0),2)</f>
        <v>499899.92</v>
      </c>
      <c r="R18" s="19">
        <f>ROUND(VLOOKUP($B18,'3.ข้อมูลงบทดลองปัจจุบัน เติมเอง'!$A$5:$CL$846,17,0),2)</f>
        <v>463589</v>
      </c>
      <c r="S18" s="19">
        <f>ROUND(VLOOKUP($B18,'3.ข้อมูลงบทดลองปัจจุบัน เติมเอง'!$A$5:$CL$846,18,0),2)</f>
        <v>439810.76</v>
      </c>
      <c r="T18" s="19">
        <f>ROUND(VLOOKUP($B18,'3.ข้อมูลงบทดลองปัจจุบัน เติมเอง'!$A$5:$CL$846,19,0),2)</f>
        <v>406899.5</v>
      </c>
      <c r="U18" s="19">
        <f>ROUND(VLOOKUP($B18,'3.ข้อมูลงบทดลองปัจจุบัน เติมเอง'!$A$5:$CL$846,20,0),2)</f>
        <v>439291</v>
      </c>
      <c r="V18" s="19">
        <f>ROUND(VLOOKUP($B18,'3.ข้อมูลงบทดลองปัจจุบัน เติมเอง'!$A$5:$CL$846,21,0),2)</f>
        <v>293681.2</v>
      </c>
      <c r="W18" s="19">
        <f>ROUND(VLOOKUP($B18,'3.ข้อมูลงบทดลองปัจจุบัน เติมเอง'!$A$5:$CL$846,22,0),2)</f>
        <v>181294.5</v>
      </c>
      <c r="X18" s="19">
        <f>ROUND(VLOOKUP($B18,'3.ข้อมูลงบทดลองปัจจุบัน เติมเอง'!$A$5:$CL$846,23,0),2)</f>
        <v>1651665.5</v>
      </c>
      <c r="Y18" s="19">
        <f>ROUND(VLOOKUP($B18,'3.ข้อมูลงบทดลองปัจจุบัน เติมเอง'!$A$5:$CL$846,24,0),2)</f>
        <v>471142.25</v>
      </c>
      <c r="Z18" s="19">
        <f>ROUND(VLOOKUP($B18,'3.ข้อมูลงบทดลองปัจจุบัน เติมเอง'!$A$5:$CL$846,25,0),2)</f>
        <v>852114</v>
      </c>
      <c r="AA18" s="19">
        <f>ROUND(VLOOKUP($B18,'3.ข้อมูลงบทดลองปัจจุบัน เติมเอง'!$A$5:$CL$846,26,0),2)</f>
        <v>663073</v>
      </c>
      <c r="AB18" s="19">
        <f>ROUND(VLOOKUP($B18,'3.ข้อมูลงบทดลองปัจจุบัน เติมเอง'!$A$5:$CL$846,27,0),2)</f>
        <v>64582</v>
      </c>
      <c r="AC18" s="19">
        <f>ROUND(VLOOKUP($B18,'3.ข้อมูลงบทดลองปัจจุบัน เติมเอง'!$A$5:$CL$846,28,0),2)</f>
        <v>315824</v>
      </c>
      <c r="AD18" s="19">
        <f>ROUND(VLOOKUP($B18,'3.ข้อมูลงบทดลองปัจจุบัน เติมเอง'!$A$5:$CL$846,29,0),2)</f>
        <v>225362</v>
      </c>
      <c r="AE18" s="19">
        <f>ROUND(VLOOKUP($B18,'3.ข้อมูลงบทดลองปัจจุบัน เติมเอง'!$A$5:$CL$846,30,0),2)</f>
        <v>149696</v>
      </c>
      <c r="AF18" s="19">
        <f>ROUND(VLOOKUP($B18,'3.ข้อมูลงบทดลองปัจจุบัน เติมเอง'!$A$5:$CL$846,31,0),2)</f>
        <v>619240</v>
      </c>
      <c r="AG18" s="19">
        <f>ROUND(VLOOKUP($B18,'3.ข้อมูลงบทดลองปัจจุบัน เติมเอง'!$A$5:$CL$846,32,0),2)</f>
        <v>272118.3</v>
      </c>
      <c r="AH18" s="19">
        <f>ROUND(VLOOKUP($B18,'3.ข้อมูลงบทดลองปัจจุบัน เติมเอง'!$A$5:$CL$846,33,0),2)</f>
        <v>3725564</v>
      </c>
      <c r="AI18" s="19">
        <f>ROUND(VLOOKUP($B18,'3.ข้อมูลงบทดลองปัจจุบัน เติมเอง'!$A$5:$CL$846,34,0),2)</f>
        <v>1928884</v>
      </c>
      <c r="AJ18" s="19">
        <f>ROUND(VLOOKUP($B18,'3.ข้อมูลงบทดลองปัจจุบัน เติมเอง'!$A$5:$CL$846,35,0),2)</f>
        <v>346047</v>
      </c>
      <c r="AK18" s="19">
        <f>ROUND(VLOOKUP($B18,'3.ข้อมูลงบทดลองปัจจุบัน เติมเอง'!$A$5:$CL$846,36,0),2)</f>
        <v>255981</v>
      </c>
      <c r="AL18" s="19">
        <f>ROUND(VLOOKUP($B18,'3.ข้อมูลงบทดลองปัจจุบัน เติมเอง'!$A$5:$CL$846,37,0),2)</f>
        <v>2170849</v>
      </c>
      <c r="AM18" s="19">
        <f>ROUND(VLOOKUP($B18,'3.ข้อมูลงบทดลองปัจจุบัน เติมเอง'!$A$5:$CL$846,38,0),2)</f>
        <v>1751950</v>
      </c>
      <c r="AN18" s="19">
        <f>ROUND(VLOOKUP($B18,'3.ข้อมูลงบทดลองปัจจุบัน เติมเอง'!$A$5:$CL$846,39,0),2)</f>
        <v>721469.43999999994</v>
      </c>
      <c r="AO18" s="19">
        <f>ROUND(VLOOKUP($B18,'3.ข้อมูลงบทดลองปัจจุบัน เติมเอง'!$A$5:$CL$846,40,0),2)</f>
        <v>520055</v>
      </c>
      <c r="AP18" s="19">
        <f>ROUND(VLOOKUP($B18,'3.ข้อมูลงบทดลองปัจจุบัน เติมเอง'!$A$5:$CL$846,41,0),2)</f>
        <v>229688</v>
      </c>
      <c r="AQ18" s="19">
        <f>ROUND(VLOOKUP($B18,'3.ข้อมูลงบทดลองปัจจุบัน เติมเอง'!$A$5:$CL$846,42,0),2)</f>
        <v>178025</v>
      </c>
      <c r="AR18" s="19">
        <f>ROUND(VLOOKUP($B18,'3.ข้อมูลงบทดลองปัจจุบัน เติมเอง'!$A$5:$CL$846,43,0),2)</f>
        <v>171443</v>
      </c>
      <c r="AS18" s="19">
        <f>ROUND(VLOOKUP($B18,'3.ข้อมูลงบทดลองปัจจุบัน เติมเอง'!$A$5:$CL$846,44,0),2)</f>
        <v>1408350.5</v>
      </c>
      <c r="AT18" s="19">
        <f>ROUND(VLOOKUP($B18,'3.ข้อมูลงบทดลองปัจจุบัน เติมเอง'!$A$5:$CL$846,45,0),2)</f>
        <v>452833</v>
      </c>
      <c r="AU18" s="19">
        <f>ROUND(VLOOKUP($B18,'3.ข้อมูลงบทดลองปัจจุบัน เติมเอง'!$A$5:$CL$846,46,0),2)</f>
        <v>1704296</v>
      </c>
      <c r="AV18" s="19">
        <f>ROUND(VLOOKUP($B18,'3.ข้อมูลงบทดลองปัจจุบัน เติมเอง'!$A$5:$CL$846,47,0),2)</f>
        <v>158503.5</v>
      </c>
      <c r="AW18" s="19">
        <f>ROUND(VLOOKUP($B18,'3.ข้อมูลงบทดลองปัจจุบัน เติมเอง'!$A$5:$CL$846,48,0),2)</f>
        <v>71045</v>
      </c>
      <c r="AX18" s="19">
        <f>ROUND(VLOOKUP($B18,'3.ข้อมูลงบทดลองปัจจุบัน เติมเอง'!$A$5:$CL$846,49,0),2)</f>
        <v>420269.75</v>
      </c>
      <c r="AY18" s="19">
        <f>ROUND(VLOOKUP($B18,'3.ข้อมูลงบทดลองปัจจุบัน เติมเอง'!$A$5:$CL$846,50,0),2)</f>
        <v>360145.25</v>
      </c>
      <c r="AZ18" s="19">
        <f>ROUND(VLOOKUP($B18,'3.ข้อมูลงบทดลองปัจจุบัน เติมเอง'!$A$5:$CL$846,51,0),2)</f>
        <v>446308</v>
      </c>
      <c r="BA18" s="19">
        <f>ROUND(VLOOKUP($B18,'3.ข้อมูลงบทดลองปัจจุบัน เติมเอง'!$A$5:$CL$846,52,0),2)</f>
        <v>446821</v>
      </c>
      <c r="BB18" s="19">
        <f>ROUND(VLOOKUP($B18,'3.ข้อมูลงบทดลองปัจจุบัน เติมเอง'!$A$5:$CL$846,53,0),2)</f>
        <v>961483.07</v>
      </c>
      <c r="BC18" s="19">
        <f>ROUND(VLOOKUP($B18,'3.ข้อมูลงบทดลองปัจจุบัน เติมเอง'!$A$5:$CL$846,54,0),2)</f>
        <v>390719</v>
      </c>
      <c r="BD18" s="19">
        <f>ROUND(VLOOKUP($B18,'3.ข้อมูลงบทดลองปัจจุบัน เติมเอง'!$A$5:$CL$846,55,0),2)</f>
        <v>1928917.74</v>
      </c>
      <c r="BE18" s="19">
        <f>ROUND(VLOOKUP($B18,'3.ข้อมูลงบทดลองปัจจุบัน เติมเอง'!$A$5:$CL$846,56,0),2)</f>
        <v>4389186.3</v>
      </c>
      <c r="BF18" s="19">
        <f>ROUND(VLOOKUP($B18,'3.ข้อมูลงบทดลองปัจจุบัน เติมเอง'!$A$5:$CL$846,57,0),2)</f>
        <v>395440.9</v>
      </c>
      <c r="BG18" s="19">
        <f>ROUND(VLOOKUP($B18,'3.ข้อมูลงบทดลองปัจจุบัน เติมเอง'!$A$5:$CL$846,58,0),2)</f>
        <v>463289.5</v>
      </c>
      <c r="BH18" s="19">
        <f>ROUND(VLOOKUP($B18,'3.ข้อมูลงบทดลองปัจจุบัน เติมเอง'!$A$5:$CL$846,59,0),2)</f>
        <v>3493652.5</v>
      </c>
      <c r="BI18" s="19">
        <f>ROUND(VLOOKUP($B18,'3.ข้อมูลงบทดลองปัจจุบัน เติมเอง'!$A$5:$CL$846,60,0),2)</f>
        <v>345410</v>
      </c>
      <c r="BJ18" s="19">
        <f>ROUND(VLOOKUP($B18,'3.ข้อมูลงบทดลองปัจจุบัน เติมเอง'!$A$5:$CL$846,61,0),2)</f>
        <v>177219</v>
      </c>
      <c r="BK18" s="19">
        <f>ROUND(VLOOKUP($B18,'3.ข้อมูลงบทดลองปัจจุบัน เติมเอง'!$A$5:$CL$846,62,0),2)</f>
        <v>275491</v>
      </c>
      <c r="BL18" s="19">
        <f>ROUND(VLOOKUP($B18,'3.ข้อมูลงบทดลองปัจจุบัน เติมเอง'!$A$5:$CL$846,63,0),2)</f>
        <v>266767</v>
      </c>
      <c r="BM18" s="19">
        <f>ROUND(VLOOKUP($B18,'3.ข้อมูลงบทดลองปัจจุบัน เติมเอง'!$A$5:$CL$846,64,0),2)</f>
        <v>1613138.5</v>
      </c>
      <c r="BN18" s="19">
        <f>ROUND(VLOOKUP($B18,'3.ข้อมูลงบทดลองปัจจุบัน เติมเอง'!$A$5:$CL$846,65,0),2)</f>
        <v>548310</v>
      </c>
      <c r="BO18" s="19">
        <f>ROUND(VLOOKUP($B18,'3.ข้อมูลงบทดลองปัจจุบัน เติมเอง'!$A$5:$CL$846,66,0),2)</f>
        <v>191245.25</v>
      </c>
      <c r="BP18" s="19">
        <f>ROUND(VLOOKUP($B18,'3.ข้อมูลงบทดลองปัจจุบัน เติมเอง'!$A$5:$CL$846,67,0),2)</f>
        <v>424763.5</v>
      </c>
      <c r="BQ18" s="19">
        <f>ROUND(VLOOKUP($B18,'3.ข้อมูลงบทดลองปัจจุบัน เติมเอง'!$A$5:$CL$846,68,0),2)</f>
        <v>411779</v>
      </c>
      <c r="BR18" s="19">
        <f>ROUND(VLOOKUP($B18,'3.ข้อมูลงบทดลองปัจจุบัน เติมเอง'!$A$5:$CL$846,69,0),2)</f>
        <v>141003</v>
      </c>
      <c r="BS18" s="19">
        <f>ROUND(VLOOKUP($B18,'3.ข้อมูลงบทดลองปัจจุบัน เติมเอง'!$A$5:$CL$846,70,0),2)</f>
        <v>1849328.25</v>
      </c>
      <c r="BT18" s="19">
        <f>ROUND(VLOOKUP($B18,'3.ข้อมูลงบทดลองปัจจุบัน เติมเอง'!$A$5:$CL$846,71,0),2)</f>
        <v>553390</v>
      </c>
      <c r="BU18" s="19">
        <f>ROUND(VLOOKUP($B18,'3.ข้อมูลงบทดลองปัจจุบัน เติมเอง'!$A$5:$CL$846,72,0),2)</f>
        <v>55282.83</v>
      </c>
      <c r="BV18" s="19">
        <f>ROUND(VLOOKUP($B18,'3.ข้อมูลงบทดลองปัจจุบัน เติมเอง'!$A$5:$CL$846,73,0),2)</f>
        <v>864728</v>
      </c>
      <c r="BW18" s="19">
        <f>ROUND(VLOOKUP($B18,'3.ข้อมูลงบทดลองปัจจุบัน เติมเอง'!$A$5:$CL$846,74,0),2)</f>
        <v>17750</v>
      </c>
      <c r="BX18" s="19">
        <f>ROUND(VLOOKUP($B18,'3.ข้อมูลงบทดลองปัจจุบัน เติมเอง'!$A$5:$CL$846,75,0),2)</f>
        <v>1115303</v>
      </c>
      <c r="BY18" s="19">
        <f>ROUND(VLOOKUP($B18,'3.ข้อมูลงบทดลองปัจจุบัน เติมเอง'!$A$5:$CL$846,76,0),2)</f>
        <v>3109875.5</v>
      </c>
      <c r="BZ18" s="19">
        <f>ROUND(VLOOKUP($B18,'3.ข้อมูลงบทดลองปัจจุบัน เติมเอง'!$A$5:$CL$846,77,0),2)</f>
        <v>93998.88</v>
      </c>
      <c r="CA18" s="19">
        <f>ROUND(VLOOKUP($B18,'3.ข้อมูลงบทดลองปัจจุบัน เติมเอง'!$A$5:$CL$846,78,0),2)</f>
        <v>195648</v>
      </c>
      <c r="CB18" s="19">
        <f>ROUND(VLOOKUP($B18,'3.ข้อมูลงบทดลองปัจจุบัน เติมเอง'!$A$5:$CL$846,79,0),2)</f>
        <v>694665</v>
      </c>
      <c r="CC18" s="19">
        <f>ROUND(VLOOKUP($B18,'3.ข้อมูลงบทดลองปัจจุบัน เติมเอง'!$A$5:$CL$846,80,0),2)</f>
        <v>432451</v>
      </c>
      <c r="CD18" s="19">
        <f>ROUND(VLOOKUP($B18,'3.ข้อมูลงบทดลองปัจจุบัน เติมเอง'!$A$5:$CL$846,81,0),2)</f>
        <v>989824.25</v>
      </c>
      <c r="CE18" s="19">
        <f>ROUND(VLOOKUP($B18,'3.ข้อมูลงบทดลองปัจจุบัน เติมเอง'!$A$5:$CL$846,82,0),2)</f>
        <v>529211</v>
      </c>
      <c r="CF18" s="19">
        <f>ROUND(VLOOKUP($B18,'3.ข้อมูลงบทดลองปัจจุบัน เติมเอง'!$A$5:$CL$846,83,0),2)</f>
        <v>632780.5</v>
      </c>
      <c r="CG18" s="19">
        <f>ROUND(VLOOKUP($B18,'3.ข้อมูลงบทดลองปัจจุบัน เติมเอง'!$A$5:$CL$846,84,0),2)</f>
        <v>298694</v>
      </c>
      <c r="CH18" s="19">
        <f>ROUND(VLOOKUP($B18,'3.ข้อมูลงบทดลองปัจจุบัน เติมเอง'!$A$5:$CL$846,85,0),2)</f>
        <v>409989.25</v>
      </c>
      <c r="CI18" s="19">
        <f>ROUND(VLOOKUP($B18,'3.ข้อมูลงบทดลองปัจจุบัน เติมเอง'!$A$5:$CL$846,86,0),2)</f>
        <v>404680</v>
      </c>
      <c r="CJ18" s="19">
        <f>ROUND(VLOOKUP($B18,'3.ข้อมูลงบทดลองปัจจุบัน เติมเอง'!$A$5:$CL$846,87,0),2)</f>
        <v>137861</v>
      </c>
      <c r="CK18" s="19">
        <f>ROUND(VLOOKUP($B18,'3.ข้อมูลงบทดลองปัจจุบัน เติมเอง'!$A$5:$CL$846,88,0),2)</f>
        <v>2155312.5</v>
      </c>
      <c r="CL18" s="19">
        <f>ROUND(VLOOKUP($B18,'3.ข้อมูลงบทดลองปัจจุบัน เติมเอง'!$A$5:$CL$846,89,0),2)</f>
        <v>785209</v>
      </c>
      <c r="CM18" s="19">
        <f>ROUND(VLOOKUP($B18,'3.ข้อมูลงบทดลองปัจจุบัน เติมเอง'!$A$5:$CL$846,90,0),2)</f>
        <v>150257.5</v>
      </c>
      <c r="CO18" s="29"/>
    </row>
    <row r="19" spans="1:93" x14ac:dyDescent="0.7">
      <c r="A19" s="3" t="s">
        <v>1468</v>
      </c>
      <c r="B19" s="49" t="s">
        <v>480</v>
      </c>
      <c r="C19" s="8" t="s">
        <v>1476</v>
      </c>
      <c r="D19" s="19">
        <f>ROUND(VLOOKUP($B19,'3.ข้อมูลงบทดลองปัจจุบัน เติมเอง'!$A$5:$CL$846,3,0),2)</f>
        <v>356809</v>
      </c>
      <c r="E19" s="19">
        <f>ROUND(VLOOKUP($B19,'3.ข้อมูลงบทดลองปัจจุบัน เติมเอง'!$A$5:$CL$846,4,0),2)</f>
        <v>2051996.25</v>
      </c>
      <c r="F19" s="19">
        <f>ROUND(VLOOKUP($B19,'3.ข้อมูลงบทดลองปัจจุบัน เติมเอง'!$A$5:$CL$846,5,0),2)</f>
        <v>135085.5</v>
      </c>
      <c r="G19" s="19">
        <f>ROUND(VLOOKUP($B19,'3.ข้อมูลงบทดลองปัจจุบัน เติมเอง'!$A$5:$CL$846,6,0),2)</f>
        <v>139324</v>
      </c>
      <c r="H19" s="19">
        <f>ROUND(VLOOKUP($B19,'3.ข้อมูลงบทดลองปัจจุบัน เติมเอง'!$A$5:$CL$846,7,0),2)</f>
        <v>3917</v>
      </c>
      <c r="I19" s="19">
        <f>ROUND(VLOOKUP($B19,'3.ข้อมูลงบทดลองปัจจุบัน เติมเอง'!$A$5:$CL$846,8,0),2)</f>
        <v>1090164</v>
      </c>
      <c r="J19" s="19">
        <f>ROUND(VLOOKUP($B19,'3.ข้อมูลงบทดลองปัจจุบัน เติมเอง'!$A$5:$CL$846,9,0),2)</f>
        <v>103653.55</v>
      </c>
      <c r="K19" s="19">
        <f>ROUND(VLOOKUP($B19,'3.ข้อมูลงบทดลองปัจจุบัน เติมเอง'!$A$5:$CL$846,10,0),2)</f>
        <v>8615495.6500000004</v>
      </c>
      <c r="L19" s="19">
        <f>ROUND(VLOOKUP($B19,'3.ข้อมูลงบทดลองปัจจุบัน เติมเอง'!$A$5:$CL$846,11,0),2)</f>
        <v>356597.53</v>
      </c>
      <c r="M19" s="19">
        <f>ROUND(VLOOKUP($B19,'3.ข้อมูลงบทดลองปัจจุบัน เติมเอง'!$A$5:$CL$846,12,0),2)</f>
        <v>367220.5</v>
      </c>
      <c r="N19" s="19">
        <f>ROUND(VLOOKUP($B19,'3.ข้อมูลงบทดลองปัจจุบัน เติมเอง'!$A$5:$CL$846,13,0),2)</f>
        <v>1632055</v>
      </c>
      <c r="O19" s="19">
        <f>ROUND(VLOOKUP($B19,'3.ข้อมูลงบทดลองปัจจุบัน เติมเอง'!$A$5:$CL$846,14,0),2)</f>
        <v>0</v>
      </c>
      <c r="P19" s="19">
        <f>ROUND(VLOOKUP($B19,'3.ข้อมูลงบทดลองปัจจุบัน เติมเอง'!$A$5:$CL$846,15,0),2)</f>
        <v>7293926.5</v>
      </c>
      <c r="Q19" s="19">
        <f>ROUND(VLOOKUP($B19,'3.ข้อมูลงบทดลองปัจจุบัน เติมเอง'!$A$5:$CL$846,16,0),2)</f>
        <v>218237.34</v>
      </c>
      <c r="R19" s="19">
        <f>ROUND(VLOOKUP($B19,'3.ข้อมูลงบทดลองปัจจุบัน เติมเอง'!$A$5:$CL$846,17,0),2)</f>
        <v>942236.5</v>
      </c>
      <c r="S19" s="19">
        <f>ROUND(VLOOKUP($B19,'3.ข้อมูลงบทดลองปัจจุบัน เติมเอง'!$A$5:$CL$846,18,0),2)</f>
        <v>1711307</v>
      </c>
      <c r="T19" s="19">
        <f>ROUND(VLOOKUP($B19,'3.ข้อมูลงบทดลองปัจจุบัน เติมเอง'!$A$5:$CL$846,19,0),2)</f>
        <v>671097.95</v>
      </c>
      <c r="U19" s="19">
        <f>ROUND(VLOOKUP($B19,'3.ข้อมูลงบทดลองปัจจุบัน เติมเอง'!$A$5:$CL$846,20,0),2)</f>
        <v>242013.76</v>
      </c>
      <c r="V19" s="19">
        <f>ROUND(VLOOKUP($B19,'3.ข้อมูลงบทดลองปัจจุบัน เติมเอง'!$A$5:$CL$846,21,0),2)</f>
        <v>12723</v>
      </c>
      <c r="W19" s="19">
        <f>ROUND(VLOOKUP($B19,'3.ข้อมูลงบทดลองปัจจุบัน เติมเอง'!$A$5:$CL$846,22,0),2)</f>
        <v>76748</v>
      </c>
      <c r="X19" s="19">
        <f>ROUND(VLOOKUP($B19,'3.ข้อมูลงบทดลองปัจจุบัน เติมเอง'!$A$5:$CL$846,23,0),2)</f>
        <v>909052.6</v>
      </c>
      <c r="Y19" s="19">
        <f>ROUND(VLOOKUP($B19,'3.ข้อมูลงบทดลองปัจจุบัน เติมเอง'!$A$5:$CL$846,24,0),2)</f>
        <v>236671.55</v>
      </c>
      <c r="Z19" s="19">
        <f>ROUND(VLOOKUP($B19,'3.ข้อมูลงบทดลองปัจจุบัน เติมเอง'!$A$5:$CL$846,25,0),2)</f>
        <v>231918.25</v>
      </c>
      <c r="AA19" s="19">
        <f>ROUND(VLOOKUP($B19,'3.ข้อมูลงบทดลองปัจจุบัน เติมเอง'!$A$5:$CL$846,26,0),2)</f>
        <v>275040.65000000002</v>
      </c>
      <c r="AB19" s="19">
        <f>ROUND(VLOOKUP($B19,'3.ข้อมูลงบทดลองปัจจุบัน เติมเอง'!$A$5:$CL$846,27,0),2)</f>
        <v>51687</v>
      </c>
      <c r="AC19" s="19">
        <f>ROUND(VLOOKUP($B19,'3.ข้อมูลงบทดลองปัจจุบัน เติมเอง'!$A$5:$CL$846,28,0),2)</f>
        <v>78896</v>
      </c>
      <c r="AD19" s="19">
        <f>ROUND(VLOOKUP($B19,'3.ข้อมูลงบทดลองปัจจุบัน เติมเอง'!$A$5:$CL$846,29,0),2)</f>
        <v>23517</v>
      </c>
      <c r="AE19" s="19">
        <f>ROUND(VLOOKUP($B19,'3.ข้อมูลงบทดลองปัจจุบัน เติมเอง'!$A$5:$CL$846,30,0),2)</f>
        <v>931284.42</v>
      </c>
      <c r="AF19" s="19">
        <f>ROUND(VLOOKUP($B19,'3.ข้อมูลงบทดลองปัจจุบัน เติมเอง'!$A$5:$CL$846,31,0),2)</f>
        <v>78557</v>
      </c>
      <c r="AG19" s="19">
        <f>ROUND(VLOOKUP($B19,'3.ข้อมูลงบทดลองปัจจุบัน เติมเอง'!$A$5:$CL$846,32,0),2)</f>
        <v>30166.3</v>
      </c>
      <c r="AH19" s="19">
        <f>ROUND(VLOOKUP($B19,'3.ข้อมูลงบทดลองปัจจุบัน เติมเอง'!$A$5:$CL$846,33,0),2)</f>
        <v>722172</v>
      </c>
      <c r="AI19" s="19">
        <f>ROUND(VLOOKUP($B19,'3.ข้อมูลงบทดลองปัจจุบัน เติมเอง'!$A$5:$CL$846,34,0),2)</f>
        <v>73887</v>
      </c>
      <c r="AJ19" s="19">
        <f>ROUND(VLOOKUP($B19,'3.ข้อมูลงบทดลองปัจจุบัน เติมเอง'!$A$5:$CL$846,35,0),2)</f>
        <v>146305</v>
      </c>
      <c r="AK19" s="19">
        <f>ROUND(VLOOKUP($B19,'3.ข้อมูลงบทดลองปัจจุบัน เติมเอง'!$A$5:$CL$846,36,0),2)</f>
        <v>128684</v>
      </c>
      <c r="AL19" s="19">
        <f>ROUND(VLOOKUP($B19,'3.ข้อมูลงบทดลองปัจจุบัน เติมเอง'!$A$5:$CL$846,37,0),2)</f>
        <v>18161078</v>
      </c>
      <c r="AM19" s="19">
        <f>ROUND(VLOOKUP($B19,'3.ข้อมูลงบทดลองปัจจุบัน เติมเอง'!$A$5:$CL$846,38,0),2)</f>
        <v>60772</v>
      </c>
      <c r="AN19" s="19">
        <f>ROUND(VLOOKUP($B19,'3.ข้อมูลงบทดลองปัจจุบัน เติมเอง'!$A$5:$CL$846,39,0),2)</f>
        <v>86555.5</v>
      </c>
      <c r="AO19" s="19">
        <f>ROUND(VLOOKUP($B19,'3.ข้อมูลงบทดลองปัจจุบัน เติมเอง'!$A$5:$CL$846,40,0),2)</f>
        <v>165568</v>
      </c>
      <c r="AP19" s="19">
        <f>ROUND(VLOOKUP($B19,'3.ข้อมูลงบทดลองปัจจุบัน เติมเอง'!$A$5:$CL$846,41,0),2)</f>
        <v>359717</v>
      </c>
      <c r="AQ19" s="19">
        <f>ROUND(VLOOKUP($B19,'3.ข้อมูลงบทดลองปัจจุบัน เติมเอง'!$A$5:$CL$846,42,0),2)</f>
        <v>246580.9</v>
      </c>
      <c r="AR19" s="19">
        <f>ROUND(VLOOKUP($B19,'3.ข้อมูลงบทดลองปัจจุบัน เติมเอง'!$A$5:$CL$846,43,0),2)</f>
        <v>27764</v>
      </c>
      <c r="AS19" s="19">
        <f>ROUND(VLOOKUP($B19,'3.ข้อมูลงบทดลองปัจจุบัน เติมเอง'!$A$5:$CL$846,44,0),2)</f>
        <v>4168168</v>
      </c>
      <c r="AT19" s="19">
        <f>ROUND(VLOOKUP($B19,'3.ข้อมูลงบทดลองปัจจุบัน เติมเอง'!$A$5:$CL$846,45,0),2)</f>
        <v>373932.62</v>
      </c>
      <c r="AU19" s="19">
        <f>ROUND(VLOOKUP($B19,'3.ข้อมูลงบทดลองปัจจุบัน เติมเอง'!$A$5:$CL$846,46,0),2)</f>
        <v>558066.15</v>
      </c>
      <c r="AV19" s="19">
        <f>ROUND(VLOOKUP($B19,'3.ข้อมูลงบทดลองปัจจุบัน เติมเอง'!$A$5:$CL$846,47,0),2)</f>
        <v>312112.27</v>
      </c>
      <c r="AW19" s="19">
        <f>ROUND(VLOOKUP($B19,'3.ข้อมูลงบทดลองปัจจุบัน เติมเอง'!$A$5:$CL$846,48,0),2)</f>
        <v>125738.5</v>
      </c>
      <c r="AX19" s="19">
        <f>ROUND(VLOOKUP($B19,'3.ข้อมูลงบทดลองปัจจุบัน เติมเอง'!$A$5:$CL$846,49,0),2)</f>
        <v>136009.75</v>
      </c>
      <c r="AY19" s="19">
        <f>ROUND(VLOOKUP($B19,'3.ข้อมูลงบทดลองปัจจุบัน เติมเอง'!$A$5:$CL$846,50,0),2)</f>
        <v>205487.85</v>
      </c>
      <c r="AZ19" s="19">
        <f>ROUND(VLOOKUP($B19,'3.ข้อมูลงบทดลองปัจจุบัน เติมเอง'!$A$5:$CL$846,51,0),2)</f>
        <v>163730.5</v>
      </c>
      <c r="BA19" s="19">
        <f>ROUND(VLOOKUP($B19,'3.ข้อมูลงบทดลองปัจจุบัน เติมเอง'!$A$5:$CL$846,52,0),2)</f>
        <v>133429</v>
      </c>
      <c r="BB19" s="19">
        <f>ROUND(VLOOKUP($B19,'3.ข้อมูลงบทดลองปัจจุบัน เติมเอง'!$A$5:$CL$846,53,0),2)</f>
        <v>6364850</v>
      </c>
      <c r="BC19" s="19">
        <f>ROUND(VLOOKUP($B19,'3.ข้อมูลงบทดลองปัจจุบัน เติมเอง'!$A$5:$CL$846,54,0),2)</f>
        <v>85375</v>
      </c>
      <c r="BD19" s="19">
        <f>ROUND(VLOOKUP($B19,'3.ข้อมูลงบทดลองปัจจุบัน เติมเอง'!$A$5:$CL$846,55,0),2)</f>
        <v>6963472</v>
      </c>
      <c r="BE19" s="19">
        <f>ROUND(VLOOKUP($B19,'3.ข้อมูลงบทดลองปัจจุบัน เติมเอง'!$A$5:$CL$846,56,0),2)</f>
        <v>1011102.75</v>
      </c>
      <c r="BF19" s="19">
        <f>ROUND(VLOOKUP($B19,'3.ข้อมูลงบทดลองปัจจุบัน เติมเอง'!$A$5:$CL$846,57,0),2)</f>
        <v>111216.5</v>
      </c>
      <c r="BG19" s="19">
        <f>ROUND(VLOOKUP($B19,'3.ข้อมูลงบทดลองปัจจุบัน เติมเอง'!$A$5:$CL$846,58,0),2)</f>
        <v>2035305.8</v>
      </c>
      <c r="BH19" s="19">
        <f>ROUND(VLOOKUP($B19,'3.ข้อมูลงบทดลองปัจจุบัน เติมเอง'!$A$5:$CL$846,59,0),2)</f>
        <v>3699224</v>
      </c>
      <c r="BI19" s="19">
        <f>ROUND(VLOOKUP($B19,'3.ข้อมูลงบทดลองปัจจุบัน เติมเอง'!$A$5:$CL$846,60,0),2)</f>
        <v>89357.5</v>
      </c>
      <c r="BJ19" s="19">
        <f>ROUND(VLOOKUP($B19,'3.ข้อมูลงบทดลองปัจจุบัน เติมเอง'!$A$5:$CL$846,61,0),2)</f>
        <v>312859.15000000002</v>
      </c>
      <c r="BK19" s="19">
        <f>ROUND(VLOOKUP($B19,'3.ข้อมูลงบทดลองปัจจุบัน เติมเอง'!$A$5:$CL$846,62,0),2)</f>
        <v>318614</v>
      </c>
      <c r="BL19" s="19">
        <f>ROUND(VLOOKUP($B19,'3.ข้อมูลงบทดลองปัจจุบัน เติมเอง'!$A$5:$CL$846,63,0),2)</f>
        <v>94416.5</v>
      </c>
      <c r="BM19" s="19">
        <f>ROUND(VLOOKUP($B19,'3.ข้อมูลงบทดลองปัจจุบัน เติมเอง'!$A$5:$CL$846,64,0),2)</f>
        <v>2421425.25</v>
      </c>
      <c r="BN19" s="19">
        <f>ROUND(VLOOKUP($B19,'3.ข้อมูลงบทดลองปัจจุบัน เติมเอง'!$A$5:$CL$846,65,0),2)</f>
        <v>78572.25</v>
      </c>
      <c r="BO19" s="19">
        <f>ROUND(VLOOKUP($B19,'3.ข้อมูลงบทดลองปัจจุบัน เติมเอง'!$A$5:$CL$846,66,0),2)</f>
        <v>598420.94999999995</v>
      </c>
      <c r="BP19" s="19">
        <f>ROUND(VLOOKUP($B19,'3.ข้อมูลงบทดลองปัจจุบัน เติมเอง'!$A$5:$CL$846,67,0),2)</f>
        <v>245201.5</v>
      </c>
      <c r="BQ19" s="19">
        <f>ROUND(VLOOKUP($B19,'3.ข้อมูลงบทดลองปัจจุบัน เติมเอง'!$A$5:$CL$846,68,0),2)</f>
        <v>30550</v>
      </c>
      <c r="BR19" s="19">
        <f>ROUND(VLOOKUP($B19,'3.ข้อมูลงบทดลองปัจจุบัน เติมเอง'!$A$5:$CL$846,69,0),2)</f>
        <v>117346</v>
      </c>
      <c r="BS19" s="19">
        <f>ROUND(VLOOKUP($B19,'3.ข้อมูลงบทดลองปัจจุบัน เติมเอง'!$A$5:$CL$846,70,0),2)</f>
        <v>9582197.1400000006</v>
      </c>
      <c r="BT19" s="19">
        <f>ROUND(VLOOKUP($B19,'3.ข้อมูลงบทดลองปัจจุบัน เติมเอง'!$A$5:$CL$846,71,0),2)</f>
        <v>477788</v>
      </c>
      <c r="BU19" s="19">
        <f>ROUND(VLOOKUP($B19,'3.ข้อมูลงบทดลองปัจจุบัน เติมเอง'!$A$5:$CL$846,72,0),2)</f>
        <v>192343.9</v>
      </c>
      <c r="BV19" s="19">
        <f>ROUND(VLOOKUP($B19,'3.ข้อมูลงบทดลองปัจจุบัน เติมเอง'!$A$5:$CL$846,73,0),2)</f>
        <v>6269911.3799999999</v>
      </c>
      <c r="BW19" s="19">
        <f>ROUND(VLOOKUP($B19,'3.ข้อมูลงบทดลองปัจจุบัน เติมเอง'!$A$5:$CL$846,74,0),2)</f>
        <v>10337</v>
      </c>
      <c r="BX19" s="19">
        <f>ROUND(VLOOKUP($B19,'3.ข้อมูลงบทดลองปัจจุบัน เติมเอง'!$A$5:$CL$846,75,0),2)</f>
        <v>6426.5</v>
      </c>
      <c r="BY19" s="19">
        <f>ROUND(VLOOKUP($B19,'3.ข้อมูลงบทดลองปัจจุบัน เติมเอง'!$A$5:$CL$846,76,0),2)</f>
        <v>1343182.5</v>
      </c>
      <c r="BZ19" s="19">
        <f>ROUND(VLOOKUP($B19,'3.ข้อมูลงบทดลองปัจจุบัน เติมเอง'!$A$5:$CL$846,77,0),2)</f>
        <v>96066.6</v>
      </c>
      <c r="CA19" s="19">
        <f>ROUND(VLOOKUP($B19,'3.ข้อมูลงบทดลองปัจจุบัน เติมเอง'!$A$5:$CL$846,78,0),2)</f>
        <v>33875</v>
      </c>
      <c r="CB19" s="19">
        <f>ROUND(VLOOKUP($B19,'3.ข้อมูลงบทดลองปัจจุบัน เติมเอง'!$A$5:$CL$846,79,0),2)</f>
        <v>139092</v>
      </c>
      <c r="CC19" s="19">
        <f>ROUND(VLOOKUP($B19,'3.ข้อมูลงบทดลองปัจจุบัน เติมเอง'!$A$5:$CL$846,80,0),2)</f>
        <v>148483</v>
      </c>
      <c r="CD19" s="19">
        <f>ROUND(VLOOKUP($B19,'3.ข้อมูลงบทดลองปัจจุบัน เติมเอง'!$A$5:$CL$846,81,0),2)</f>
        <v>4282214.75</v>
      </c>
      <c r="CE19" s="19">
        <f>ROUND(VLOOKUP($B19,'3.ข้อมูลงบทดลองปัจจุบัน เติมเอง'!$A$5:$CL$846,82,0),2)</f>
        <v>177325.8</v>
      </c>
      <c r="CF19" s="19">
        <f>ROUND(VLOOKUP($B19,'3.ข้อมูลงบทดลองปัจจุบัน เติมเอง'!$A$5:$CL$846,83,0),2)</f>
        <v>2382105.02</v>
      </c>
      <c r="CG19" s="19">
        <f>ROUND(VLOOKUP($B19,'3.ข้อมูลงบทดลองปัจจุบัน เติมเอง'!$A$5:$CL$846,84,0),2)</f>
        <v>64619</v>
      </c>
      <c r="CH19" s="19">
        <f>ROUND(VLOOKUP($B19,'3.ข้อมูลงบทดลองปัจจุบัน เติมเอง'!$A$5:$CL$846,85,0),2)</f>
        <v>86350.5</v>
      </c>
      <c r="CI19" s="19">
        <f>ROUND(VLOOKUP($B19,'3.ข้อมูลงบทดลองปัจจุบัน เติมเอง'!$A$5:$CL$846,86,0),2)</f>
        <v>92508</v>
      </c>
      <c r="CJ19" s="19">
        <f>ROUND(VLOOKUP($B19,'3.ข้อมูลงบทดลองปัจจุบัน เติมเอง'!$A$5:$CL$846,87,0),2)</f>
        <v>100418</v>
      </c>
      <c r="CK19" s="19">
        <f>ROUND(VLOOKUP($B19,'3.ข้อมูลงบทดลองปัจจุบัน เติมเอง'!$A$5:$CL$846,88,0),2)</f>
        <v>4432807.2</v>
      </c>
      <c r="CL19" s="19">
        <f>ROUND(VLOOKUP($B19,'3.ข้อมูลงบทดลองปัจจุบัน เติมเอง'!$A$5:$CL$846,89,0),2)</f>
        <v>4226</v>
      </c>
      <c r="CM19" s="19">
        <f>ROUND(VLOOKUP($B19,'3.ข้อมูลงบทดลองปัจจุบัน เติมเอง'!$A$5:$CL$846,90,0),2)</f>
        <v>71339.5</v>
      </c>
      <c r="CO19" s="29"/>
    </row>
    <row r="20" spans="1:93" x14ac:dyDescent="0.7">
      <c r="A20" s="3" t="s">
        <v>1468</v>
      </c>
      <c r="B20" s="49" t="s">
        <v>492</v>
      </c>
      <c r="C20" s="8" t="s">
        <v>493</v>
      </c>
      <c r="D20" s="19">
        <f>ROUND(VLOOKUP($B20,'3.ข้อมูลงบทดลองปัจจุบัน เติมเอง'!$A$5:$CL$846,3,0),2)</f>
        <v>0</v>
      </c>
      <c r="E20" s="19">
        <f>ROUND(VLOOKUP($B20,'3.ข้อมูลงบทดลองปัจจุบัน เติมเอง'!$A$5:$CL$846,4,0),2)</f>
        <v>0</v>
      </c>
      <c r="F20" s="19">
        <f>ROUND(VLOOKUP($B20,'3.ข้อมูลงบทดลองปัจจุบัน เติมเอง'!$A$5:$CL$846,5,0),2)</f>
        <v>0</v>
      </c>
      <c r="G20" s="19">
        <f>ROUND(VLOOKUP($B20,'3.ข้อมูลงบทดลองปัจจุบัน เติมเอง'!$A$5:$CL$846,6,0),2)</f>
        <v>0</v>
      </c>
      <c r="H20" s="19">
        <f>ROUND(VLOOKUP($B20,'3.ข้อมูลงบทดลองปัจจุบัน เติมเอง'!$A$5:$CL$846,7,0),2)</f>
        <v>0</v>
      </c>
      <c r="I20" s="19">
        <f>ROUND(VLOOKUP($B20,'3.ข้อมูลงบทดลองปัจจุบัน เติมเอง'!$A$5:$CL$846,8,0),2)</f>
        <v>0</v>
      </c>
      <c r="J20" s="19">
        <f>ROUND(VLOOKUP($B20,'3.ข้อมูลงบทดลองปัจจุบัน เติมเอง'!$A$5:$CL$846,9,0),2)</f>
        <v>0</v>
      </c>
      <c r="K20" s="19">
        <f>ROUND(VLOOKUP($B20,'3.ข้อมูลงบทดลองปัจจุบัน เติมเอง'!$A$5:$CL$846,10,0),2)</f>
        <v>0</v>
      </c>
      <c r="L20" s="19">
        <f>ROUND(VLOOKUP($B20,'3.ข้อมูลงบทดลองปัจจุบัน เติมเอง'!$A$5:$CL$846,11,0),2)</f>
        <v>0</v>
      </c>
      <c r="M20" s="19">
        <f>ROUND(VLOOKUP($B20,'3.ข้อมูลงบทดลองปัจจุบัน เติมเอง'!$A$5:$CL$846,12,0),2)</f>
        <v>0</v>
      </c>
      <c r="N20" s="19">
        <f>ROUND(VLOOKUP($B20,'3.ข้อมูลงบทดลองปัจจุบัน เติมเอง'!$A$5:$CL$846,13,0),2)</f>
        <v>0</v>
      </c>
      <c r="O20" s="19">
        <f>ROUND(VLOOKUP($B20,'3.ข้อมูลงบทดลองปัจจุบัน เติมเอง'!$A$5:$CL$846,14,0),2)</f>
        <v>0</v>
      </c>
      <c r="P20" s="19">
        <f>ROUND(VLOOKUP($B20,'3.ข้อมูลงบทดลองปัจจุบัน เติมเอง'!$A$5:$CL$846,15,0),2)</f>
        <v>15759</v>
      </c>
      <c r="Q20" s="19">
        <f>ROUND(VLOOKUP($B20,'3.ข้อมูลงบทดลองปัจจุบัน เติมเอง'!$A$5:$CL$846,16,0),2)</f>
        <v>0</v>
      </c>
      <c r="R20" s="19">
        <f>ROUND(VLOOKUP($B20,'3.ข้อมูลงบทดลองปัจจุบัน เติมเอง'!$A$5:$CL$846,17,0),2)</f>
        <v>0</v>
      </c>
      <c r="S20" s="19">
        <f>ROUND(VLOOKUP($B20,'3.ข้อมูลงบทดลองปัจจุบัน เติมเอง'!$A$5:$CL$846,18,0),2)</f>
        <v>0</v>
      </c>
      <c r="T20" s="19">
        <f>ROUND(VLOOKUP($B20,'3.ข้อมูลงบทดลองปัจจุบัน เติมเอง'!$A$5:$CL$846,19,0),2)</f>
        <v>0</v>
      </c>
      <c r="U20" s="19">
        <f>ROUND(VLOOKUP($B20,'3.ข้อมูลงบทดลองปัจจุบัน เติมเอง'!$A$5:$CL$846,20,0),2)</f>
        <v>0</v>
      </c>
      <c r="V20" s="19">
        <f>ROUND(VLOOKUP($B20,'3.ข้อมูลงบทดลองปัจจุบัน เติมเอง'!$A$5:$CL$846,21,0),2)</f>
        <v>0</v>
      </c>
      <c r="W20" s="19">
        <f>ROUND(VLOOKUP($B20,'3.ข้อมูลงบทดลองปัจจุบัน เติมเอง'!$A$5:$CL$846,22,0),2)</f>
        <v>0</v>
      </c>
      <c r="X20" s="19">
        <f>ROUND(VLOOKUP($B20,'3.ข้อมูลงบทดลองปัจจุบัน เติมเอง'!$A$5:$CL$846,23,0),2)</f>
        <v>0</v>
      </c>
      <c r="Y20" s="19">
        <f>ROUND(VLOOKUP($B20,'3.ข้อมูลงบทดลองปัจจุบัน เติมเอง'!$A$5:$CL$846,24,0),2)</f>
        <v>0</v>
      </c>
      <c r="Z20" s="19">
        <f>ROUND(VLOOKUP($B20,'3.ข้อมูลงบทดลองปัจจุบัน เติมเอง'!$A$5:$CL$846,25,0),2)</f>
        <v>0</v>
      </c>
      <c r="AA20" s="19">
        <f>ROUND(VLOOKUP($B20,'3.ข้อมูลงบทดลองปัจจุบัน เติมเอง'!$A$5:$CL$846,26,0),2)</f>
        <v>0</v>
      </c>
      <c r="AB20" s="19">
        <f>ROUND(VLOOKUP($B20,'3.ข้อมูลงบทดลองปัจจุบัน เติมเอง'!$A$5:$CL$846,27,0),2)</f>
        <v>0</v>
      </c>
      <c r="AC20" s="19">
        <f>ROUND(VLOOKUP($B20,'3.ข้อมูลงบทดลองปัจจุบัน เติมเอง'!$A$5:$CL$846,28,0),2)</f>
        <v>0</v>
      </c>
      <c r="AD20" s="19">
        <f>ROUND(VLOOKUP($B20,'3.ข้อมูลงบทดลองปัจจุบัน เติมเอง'!$A$5:$CL$846,29,0),2)</f>
        <v>0</v>
      </c>
      <c r="AE20" s="19">
        <f>ROUND(VLOOKUP($B20,'3.ข้อมูลงบทดลองปัจจุบัน เติมเอง'!$A$5:$CL$846,30,0),2)</f>
        <v>0</v>
      </c>
      <c r="AF20" s="19">
        <f>ROUND(VLOOKUP($B20,'3.ข้อมูลงบทดลองปัจจุบัน เติมเอง'!$A$5:$CL$846,31,0),2)</f>
        <v>0</v>
      </c>
      <c r="AG20" s="19">
        <f>ROUND(VLOOKUP($B20,'3.ข้อมูลงบทดลองปัจจุบัน เติมเอง'!$A$5:$CL$846,32,0),2)</f>
        <v>0</v>
      </c>
      <c r="AH20" s="19">
        <f>ROUND(VLOOKUP($B20,'3.ข้อมูลงบทดลองปัจจุบัน เติมเอง'!$A$5:$CL$846,33,0),2)</f>
        <v>0</v>
      </c>
      <c r="AI20" s="19">
        <f>ROUND(VLOOKUP($B20,'3.ข้อมูลงบทดลองปัจจุบัน เติมเอง'!$A$5:$CL$846,34,0),2)</f>
        <v>0</v>
      </c>
      <c r="AJ20" s="19">
        <f>ROUND(VLOOKUP($B20,'3.ข้อมูลงบทดลองปัจจุบัน เติมเอง'!$A$5:$CL$846,35,0),2)</f>
        <v>0</v>
      </c>
      <c r="AK20" s="19">
        <f>ROUND(VLOOKUP($B20,'3.ข้อมูลงบทดลองปัจจุบัน เติมเอง'!$A$5:$CL$846,36,0),2)</f>
        <v>0</v>
      </c>
      <c r="AL20" s="19">
        <f>ROUND(VLOOKUP($B20,'3.ข้อมูลงบทดลองปัจจุบัน เติมเอง'!$A$5:$CL$846,37,0),2)</f>
        <v>0</v>
      </c>
      <c r="AM20" s="19">
        <f>ROUND(VLOOKUP($B20,'3.ข้อมูลงบทดลองปัจจุบัน เติมเอง'!$A$5:$CL$846,38,0),2)</f>
        <v>0</v>
      </c>
      <c r="AN20" s="19">
        <f>ROUND(VLOOKUP($B20,'3.ข้อมูลงบทดลองปัจจุบัน เติมเอง'!$A$5:$CL$846,39,0),2)</f>
        <v>0</v>
      </c>
      <c r="AO20" s="19">
        <f>ROUND(VLOOKUP($B20,'3.ข้อมูลงบทดลองปัจจุบัน เติมเอง'!$A$5:$CL$846,40,0),2)</f>
        <v>0</v>
      </c>
      <c r="AP20" s="19">
        <f>ROUND(VLOOKUP($B20,'3.ข้อมูลงบทดลองปัจจุบัน เติมเอง'!$A$5:$CL$846,41,0),2)</f>
        <v>0</v>
      </c>
      <c r="AQ20" s="19">
        <f>ROUND(VLOOKUP($B20,'3.ข้อมูลงบทดลองปัจจุบัน เติมเอง'!$A$5:$CL$846,42,0),2)</f>
        <v>0</v>
      </c>
      <c r="AR20" s="19">
        <f>ROUND(VLOOKUP($B20,'3.ข้อมูลงบทดลองปัจจุบัน เติมเอง'!$A$5:$CL$846,43,0),2)</f>
        <v>0</v>
      </c>
      <c r="AS20" s="19">
        <f>ROUND(VLOOKUP($B20,'3.ข้อมูลงบทดลองปัจจุบัน เติมเอง'!$A$5:$CL$846,44,0),2)</f>
        <v>0</v>
      </c>
      <c r="AT20" s="19">
        <f>ROUND(VLOOKUP($B20,'3.ข้อมูลงบทดลองปัจจุบัน เติมเอง'!$A$5:$CL$846,45,0),2)</f>
        <v>0</v>
      </c>
      <c r="AU20" s="19">
        <f>ROUND(VLOOKUP($B20,'3.ข้อมูลงบทดลองปัจจุบัน เติมเอง'!$A$5:$CL$846,46,0),2)</f>
        <v>0</v>
      </c>
      <c r="AV20" s="19">
        <f>ROUND(VLOOKUP($B20,'3.ข้อมูลงบทดลองปัจจุบัน เติมเอง'!$A$5:$CL$846,47,0),2)</f>
        <v>0</v>
      </c>
      <c r="AW20" s="19">
        <f>ROUND(VLOOKUP($B20,'3.ข้อมูลงบทดลองปัจจุบัน เติมเอง'!$A$5:$CL$846,48,0),2)</f>
        <v>0</v>
      </c>
      <c r="AX20" s="19">
        <f>ROUND(VLOOKUP($B20,'3.ข้อมูลงบทดลองปัจจุบัน เติมเอง'!$A$5:$CL$846,49,0),2)</f>
        <v>0</v>
      </c>
      <c r="AY20" s="19">
        <f>ROUND(VLOOKUP($B20,'3.ข้อมูลงบทดลองปัจจุบัน เติมเอง'!$A$5:$CL$846,50,0),2)</f>
        <v>0</v>
      </c>
      <c r="AZ20" s="19">
        <f>ROUND(VLOOKUP($B20,'3.ข้อมูลงบทดลองปัจจุบัน เติมเอง'!$A$5:$CL$846,51,0),2)</f>
        <v>0</v>
      </c>
      <c r="BA20" s="19">
        <f>ROUND(VLOOKUP($B20,'3.ข้อมูลงบทดลองปัจจุบัน เติมเอง'!$A$5:$CL$846,52,0),2)</f>
        <v>0</v>
      </c>
      <c r="BB20" s="19">
        <f>ROUND(VLOOKUP($B20,'3.ข้อมูลงบทดลองปัจจุบัน เติมเอง'!$A$5:$CL$846,53,0),2)</f>
        <v>0</v>
      </c>
      <c r="BC20" s="19">
        <f>ROUND(VLOOKUP($B20,'3.ข้อมูลงบทดลองปัจจุบัน เติมเอง'!$A$5:$CL$846,54,0),2)</f>
        <v>0</v>
      </c>
      <c r="BD20" s="19">
        <f>ROUND(VLOOKUP($B20,'3.ข้อมูลงบทดลองปัจจุบัน เติมเอง'!$A$5:$CL$846,55,0),2)</f>
        <v>0</v>
      </c>
      <c r="BE20" s="19">
        <f>ROUND(VLOOKUP($B20,'3.ข้อมูลงบทดลองปัจจุบัน เติมเอง'!$A$5:$CL$846,56,0),2)</f>
        <v>0</v>
      </c>
      <c r="BF20" s="19">
        <f>ROUND(VLOOKUP($B20,'3.ข้อมูลงบทดลองปัจจุบัน เติมเอง'!$A$5:$CL$846,57,0),2)</f>
        <v>0</v>
      </c>
      <c r="BG20" s="19">
        <f>ROUND(VLOOKUP($B20,'3.ข้อมูลงบทดลองปัจจุบัน เติมเอง'!$A$5:$CL$846,58,0),2)</f>
        <v>0</v>
      </c>
      <c r="BH20" s="19">
        <f>ROUND(VLOOKUP($B20,'3.ข้อมูลงบทดลองปัจจุบัน เติมเอง'!$A$5:$CL$846,59,0),2)</f>
        <v>2177407.25</v>
      </c>
      <c r="BI20" s="19">
        <f>ROUND(VLOOKUP($B20,'3.ข้อมูลงบทดลองปัจจุบัน เติมเอง'!$A$5:$CL$846,60,0),2)</f>
        <v>0</v>
      </c>
      <c r="BJ20" s="19">
        <f>ROUND(VLOOKUP($B20,'3.ข้อมูลงบทดลองปัจจุบัน เติมเอง'!$A$5:$CL$846,61,0),2)</f>
        <v>0</v>
      </c>
      <c r="BK20" s="19">
        <f>ROUND(VLOOKUP($B20,'3.ข้อมูลงบทดลองปัจจุบัน เติมเอง'!$A$5:$CL$846,62,0),2)</f>
        <v>0</v>
      </c>
      <c r="BL20" s="19">
        <f>ROUND(VLOOKUP($B20,'3.ข้อมูลงบทดลองปัจจุบัน เติมเอง'!$A$5:$CL$846,63,0),2)</f>
        <v>0</v>
      </c>
      <c r="BM20" s="19">
        <f>ROUND(VLOOKUP($B20,'3.ข้อมูลงบทดลองปัจจุบัน เติมเอง'!$A$5:$CL$846,64,0),2)</f>
        <v>13078</v>
      </c>
      <c r="BN20" s="19">
        <f>ROUND(VLOOKUP($B20,'3.ข้อมูลงบทดลองปัจจุบัน เติมเอง'!$A$5:$CL$846,65,0),2)</f>
        <v>0</v>
      </c>
      <c r="BO20" s="19">
        <f>ROUND(VLOOKUP($B20,'3.ข้อมูลงบทดลองปัจจุบัน เติมเอง'!$A$5:$CL$846,66,0),2)</f>
        <v>0</v>
      </c>
      <c r="BP20" s="19">
        <f>ROUND(VLOOKUP($B20,'3.ข้อมูลงบทดลองปัจจุบัน เติมเอง'!$A$5:$CL$846,67,0),2)</f>
        <v>0</v>
      </c>
      <c r="BQ20" s="19">
        <f>ROUND(VLOOKUP($B20,'3.ข้อมูลงบทดลองปัจจุบัน เติมเอง'!$A$5:$CL$846,68,0),2)</f>
        <v>0</v>
      </c>
      <c r="BR20" s="19">
        <f>ROUND(VLOOKUP($B20,'3.ข้อมูลงบทดลองปัจจุบัน เติมเอง'!$A$5:$CL$846,69,0),2)</f>
        <v>0</v>
      </c>
      <c r="BS20" s="19">
        <f>ROUND(VLOOKUP($B20,'3.ข้อมูลงบทดลองปัจจุบัน เติมเอง'!$A$5:$CL$846,70,0),2)</f>
        <v>0</v>
      </c>
      <c r="BT20" s="19">
        <f>ROUND(VLOOKUP($B20,'3.ข้อมูลงบทดลองปัจจุบัน เติมเอง'!$A$5:$CL$846,71,0),2)</f>
        <v>0</v>
      </c>
      <c r="BU20" s="19">
        <f>ROUND(VLOOKUP($B20,'3.ข้อมูลงบทดลองปัจจุบัน เติมเอง'!$A$5:$CL$846,72,0),2)</f>
        <v>0</v>
      </c>
      <c r="BV20" s="19">
        <f>ROUND(VLOOKUP($B20,'3.ข้อมูลงบทดลองปัจจุบัน เติมเอง'!$A$5:$CL$846,73,0),2)</f>
        <v>0</v>
      </c>
      <c r="BW20" s="19">
        <f>ROUND(VLOOKUP($B20,'3.ข้อมูลงบทดลองปัจจุบัน เติมเอง'!$A$5:$CL$846,74,0),2)</f>
        <v>0</v>
      </c>
      <c r="BX20" s="19">
        <f>ROUND(VLOOKUP($B20,'3.ข้อมูลงบทดลองปัจจุบัน เติมเอง'!$A$5:$CL$846,75,0),2)</f>
        <v>0</v>
      </c>
      <c r="BY20" s="19">
        <f>ROUND(VLOOKUP($B20,'3.ข้อมูลงบทดลองปัจจุบัน เติมเอง'!$A$5:$CL$846,76,0),2)</f>
        <v>0</v>
      </c>
      <c r="BZ20" s="19">
        <f>ROUND(VLOOKUP($B20,'3.ข้อมูลงบทดลองปัจจุบัน เติมเอง'!$A$5:$CL$846,77,0),2)</f>
        <v>0</v>
      </c>
      <c r="CA20" s="19">
        <f>ROUND(VLOOKUP($B20,'3.ข้อมูลงบทดลองปัจจุบัน เติมเอง'!$A$5:$CL$846,78,0),2)</f>
        <v>0</v>
      </c>
      <c r="CB20" s="19">
        <f>ROUND(VLOOKUP($B20,'3.ข้อมูลงบทดลองปัจจุบัน เติมเอง'!$A$5:$CL$846,79,0),2)</f>
        <v>0</v>
      </c>
      <c r="CC20" s="19">
        <f>ROUND(VLOOKUP($B20,'3.ข้อมูลงบทดลองปัจจุบัน เติมเอง'!$A$5:$CL$846,80,0),2)</f>
        <v>0</v>
      </c>
      <c r="CD20" s="19">
        <f>ROUND(VLOOKUP($B20,'3.ข้อมูลงบทดลองปัจจุบัน เติมเอง'!$A$5:$CL$846,81,0),2)</f>
        <v>0</v>
      </c>
      <c r="CE20" s="19">
        <f>ROUND(VLOOKUP($B20,'3.ข้อมูลงบทดลองปัจจุบัน เติมเอง'!$A$5:$CL$846,82,0),2)</f>
        <v>0</v>
      </c>
      <c r="CF20" s="19">
        <f>ROUND(VLOOKUP($B20,'3.ข้อมูลงบทดลองปัจจุบัน เติมเอง'!$A$5:$CL$846,83,0),2)</f>
        <v>0</v>
      </c>
      <c r="CG20" s="19">
        <f>ROUND(VLOOKUP($B20,'3.ข้อมูลงบทดลองปัจจุบัน เติมเอง'!$A$5:$CL$846,84,0),2)</f>
        <v>0</v>
      </c>
      <c r="CH20" s="19">
        <f>ROUND(VLOOKUP($B20,'3.ข้อมูลงบทดลองปัจจุบัน เติมเอง'!$A$5:$CL$846,85,0),2)</f>
        <v>0</v>
      </c>
      <c r="CI20" s="19">
        <f>ROUND(VLOOKUP($B20,'3.ข้อมูลงบทดลองปัจจุบัน เติมเอง'!$A$5:$CL$846,86,0),2)</f>
        <v>0</v>
      </c>
      <c r="CJ20" s="19">
        <f>ROUND(VLOOKUP($B20,'3.ข้อมูลงบทดลองปัจจุบัน เติมเอง'!$A$5:$CL$846,87,0),2)</f>
        <v>0</v>
      </c>
      <c r="CK20" s="19">
        <f>ROUND(VLOOKUP($B20,'3.ข้อมูลงบทดลองปัจจุบัน เติมเอง'!$A$5:$CL$846,88,0),2)</f>
        <v>0</v>
      </c>
      <c r="CL20" s="19">
        <f>ROUND(VLOOKUP($B20,'3.ข้อมูลงบทดลองปัจจุบัน เติมเอง'!$A$5:$CL$846,89,0),2)</f>
        <v>0</v>
      </c>
      <c r="CM20" s="19">
        <f>ROUND(VLOOKUP($B20,'3.ข้อมูลงบทดลองปัจจุบัน เติมเอง'!$A$5:$CL$846,90,0),2)</f>
        <v>0</v>
      </c>
      <c r="CO20" s="29"/>
    </row>
    <row r="21" spans="1:93" x14ac:dyDescent="0.7">
      <c r="A21" s="3" t="s">
        <v>1468</v>
      </c>
      <c r="B21" s="49" t="s">
        <v>1949</v>
      </c>
      <c r="C21" s="8" t="s">
        <v>1477</v>
      </c>
      <c r="D21" s="19">
        <f>ROUND(VLOOKUP($B21,'3.ข้อมูลงบทดลองปัจจุบัน เติมเอง'!$A$5:$CL$846,3,0),2)</f>
        <v>0</v>
      </c>
      <c r="E21" s="19">
        <f>ROUND(VLOOKUP($B21,'3.ข้อมูลงบทดลองปัจจุบัน เติมเอง'!$A$5:$CL$846,4,0),2)</f>
        <v>0</v>
      </c>
      <c r="F21" s="19">
        <f>ROUND(VLOOKUP($B21,'3.ข้อมูลงบทดลองปัจจุบัน เติมเอง'!$A$5:$CL$846,5,0),2)</f>
        <v>0</v>
      </c>
      <c r="G21" s="19">
        <f>ROUND(VLOOKUP($B21,'3.ข้อมูลงบทดลองปัจจุบัน เติมเอง'!$A$5:$CL$846,6,0),2)</f>
        <v>23950</v>
      </c>
      <c r="H21" s="19">
        <f>ROUND(VLOOKUP($B21,'3.ข้อมูลงบทดลองปัจจุบัน เติมเอง'!$A$5:$CL$846,7,0),2)</f>
        <v>4740</v>
      </c>
      <c r="I21" s="19">
        <f>ROUND(VLOOKUP($B21,'3.ข้อมูลงบทดลองปัจจุบัน เติมเอง'!$A$5:$CL$846,8,0),2)</f>
        <v>3076850</v>
      </c>
      <c r="J21" s="19">
        <f>ROUND(VLOOKUP($B21,'3.ข้อมูลงบทดลองปัจจุบัน เติมเอง'!$A$5:$CL$846,9,0),2)</f>
        <v>0</v>
      </c>
      <c r="K21" s="19">
        <f>ROUND(VLOOKUP($B21,'3.ข้อมูลงบทดลองปัจจุบัน เติมเอง'!$A$5:$CL$846,10,0),2)</f>
        <v>7385060.5199999996</v>
      </c>
      <c r="L21" s="19">
        <f>ROUND(VLOOKUP($B21,'3.ข้อมูลงบทดลองปัจจุบัน เติมเอง'!$A$5:$CL$846,11,0),2)</f>
        <v>0</v>
      </c>
      <c r="M21" s="19">
        <f>ROUND(VLOOKUP($B21,'3.ข้อมูลงบทดลองปัจจุบัน เติมเอง'!$A$5:$CL$846,12,0),2)</f>
        <v>95344</v>
      </c>
      <c r="N21" s="19">
        <f>ROUND(VLOOKUP($B21,'3.ข้อมูลงบทดลองปัจจุบัน เติมเอง'!$A$5:$CL$846,13,0),2)</f>
        <v>-15850</v>
      </c>
      <c r="O21" s="19">
        <f>ROUND(VLOOKUP($B21,'3.ข้อมูลงบทดลองปัจจุบัน เติมเอง'!$A$5:$CL$846,14,0),2)</f>
        <v>0</v>
      </c>
      <c r="P21" s="19">
        <f>ROUND(VLOOKUP($B21,'3.ข้อมูลงบทดลองปัจจุบัน เติมเอง'!$A$5:$CL$846,15,0),2)</f>
        <v>0</v>
      </c>
      <c r="Q21" s="19">
        <f>ROUND(VLOOKUP($B21,'3.ข้อมูลงบทดลองปัจจุบัน เติมเอง'!$A$5:$CL$846,16,0),2)</f>
        <v>0</v>
      </c>
      <c r="R21" s="19">
        <f>ROUND(VLOOKUP($B21,'3.ข้อมูลงบทดลองปัจจุบัน เติมเอง'!$A$5:$CL$846,17,0),2)</f>
        <v>37500</v>
      </c>
      <c r="S21" s="19">
        <f>ROUND(VLOOKUP($B21,'3.ข้อมูลงบทดลองปัจจุบัน เติมเอง'!$A$5:$CL$846,18,0),2)</f>
        <v>15688747</v>
      </c>
      <c r="T21" s="19">
        <f>ROUND(VLOOKUP($B21,'3.ข้อมูลงบทดลองปัจจุบัน เติมเอง'!$A$5:$CL$846,19,0),2)</f>
        <v>0</v>
      </c>
      <c r="U21" s="19">
        <f>ROUND(VLOOKUP($B21,'3.ข้อมูลงบทดลองปัจจุบัน เติมเอง'!$A$5:$CL$846,20,0),2)</f>
        <v>0</v>
      </c>
      <c r="V21" s="19">
        <f>ROUND(VLOOKUP($B21,'3.ข้อมูลงบทดลองปัจจุบัน เติมเอง'!$A$5:$CL$846,21,0),2)</f>
        <v>0</v>
      </c>
      <c r="W21" s="19">
        <f>ROUND(VLOOKUP($B21,'3.ข้อมูลงบทดลองปัจจุบัน เติมเอง'!$A$5:$CL$846,22,0),2)</f>
        <v>36872.36</v>
      </c>
      <c r="X21" s="19">
        <f>ROUND(VLOOKUP($B21,'3.ข้อมูลงบทดลองปัจจุบัน เติมเอง'!$A$5:$CL$846,23,0),2)</f>
        <v>1561404.05</v>
      </c>
      <c r="Y21" s="19">
        <f>ROUND(VLOOKUP($B21,'3.ข้อมูลงบทดลองปัจจุบัน เติมเอง'!$A$5:$CL$846,24,0),2)</f>
        <v>0</v>
      </c>
      <c r="Z21" s="19">
        <f>ROUND(VLOOKUP($B21,'3.ข้อมูลงบทดลองปัจจุบัน เติมเอง'!$A$5:$CL$846,25,0),2)</f>
        <v>8302.44</v>
      </c>
      <c r="AA21" s="19">
        <f>ROUND(VLOOKUP($B21,'3.ข้อมูลงบทดลองปัจจุบัน เติมเอง'!$A$5:$CL$846,26,0),2)</f>
        <v>1050</v>
      </c>
      <c r="AB21" s="19">
        <f>ROUND(VLOOKUP($B21,'3.ข้อมูลงบทดลองปัจจุบัน เติมเอง'!$A$5:$CL$846,27,0),2)</f>
        <v>0</v>
      </c>
      <c r="AC21" s="19">
        <f>ROUND(VLOOKUP($B21,'3.ข้อมูลงบทดลองปัจจุบัน เติมเอง'!$A$5:$CL$846,28,0),2)</f>
        <v>173522.68</v>
      </c>
      <c r="AD21" s="19">
        <f>ROUND(VLOOKUP($B21,'3.ข้อมูลงบทดลองปัจจุบัน เติมเอง'!$A$5:$CL$846,29,0),2)</f>
        <v>0</v>
      </c>
      <c r="AE21" s="19">
        <f>ROUND(VLOOKUP($B21,'3.ข้อมูลงบทดลองปัจจุบัน เติมเอง'!$A$5:$CL$846,30,0),2)</f>
        <v>8157810</v>
      </c>
      <c r="AF21" s="19">
        <f>ROUND(VLOOKUP($B21,'3.ข้อมูลงบทดลองปัจจุบัน เติมเอง'!$A$5:$CL$846,31,0),2)</f>
        <v>0</v>
      </c>
      <c r="AG21" s="19">
        <f>ROUND(VLOOKUP($B21,'3.ข้อมูลงบทดลองปัจจุบัน เติมเอง'!$A$5:$CL$846,32,0),2)</f>
        <v>167371.44</v>
      </c>
      <c r="AH21" s="19">
        <f>ROUND(VLOOKUP($B21,'3.ข้อมูลงบทดลองปัจจุบัน เติมเอง'!$A$5:$CL$846,33,0),2)</f>
        <v>0</v>
      </c>
      <c r="AI21" s="19">
        <f>ROUND(VLOOKUP($B21,'3.ข้อมูลงบทดลองปัจจุบัน เติมเอง'!$A$5:$CL$846,34,0),2)</f>
        <v>0</v>
      </c>
      <c r="AJ21" s="19">
        <f>ROUND(VLOOKUP($B21,'3.ข้อมูลงบทดลองปัจจุบัน เติมเอง'!$A$5:$CL$846,35,0),2)</f>
        <v>0</v>
      </c>
      <c r="AK21" s="19">
        <f>ROUND(VLOOKUP($B21,'3.ข้อมูลงบทดลองปัจจุบัน เติมเอง'!$A$5:$CL$846,36,0),2)</f>
        <v>0</v>
      </c>
      <c r="AL21" s="19">
        <f>ROUND(VLOOKUP($B21,'3.ข้อมูลงบทดลองปัจจุบัน เติมเอง'!$A$5:$CL$846,37,0),2)</f>
        <v>114624.75</v>
      </c>
      <c r="AM21" s="19">
        <f>ROUND(VLOOKUP($B21,'3.ข้อมูลงบทดลองปัจจุบัน เติมเอง'!$A$5:$CL$846,38,0),2)</f>
        <v>0</v>
      </c>
      <c r="AN21" s="19">
        <f>ROUND(VLOOKUP($B21,'3.ข้อมูลงบทดลองปัจจุบัน เติมเอง'!$A$5:$CL$846,39,0),2)</f>
        <v>0</v>
      </c>
      <c r="AO21" s="19">
        <f>ROUND(VLOOKUP($B21,'3.ข้อมูลงบทดลองปัจจุบัน เติมเอง'!$A$5:$CL$846,40,0),2)</f>
        <v>697974</v>
      </c>
      <c r="AP21" s="19">
        <f>ROUND(VLOOKUP($B21,'3.ข้อมูลงบทดลองปัจจุบัน เติมเอง'!$A$5:$CL$846,41,0),2)</f>
        <v>0</v>
      </c>
      <c r="AQ21" s="19">
        <f>ROUND(VLOOKUP($B21,'3.ข้อมูลงบทดลองปัจจุบัน เติมเอง'!$A$5:$CL$846,42,0),2)</f>
        <v>0</v>
      </c>
      <c r="AR21" s="19">
        <f>ROUND(VLOOKUP($B21,'3.ข้อมูลงบทดลองปัจจุบัน เติมเอง'!$A$5:$CL$846,43,0),2)</f>
        <v>0</v>
      </c>
      <c r="AS21" s="19">
        <f>ROUND(VLOOKUP($B21,'3.ข้อมูลงบทดลองปัจจุบัน เติมเอง'!$A$5:$CL$846,44,0),2)</f>
        <v>5434450</v>
      </c>
      <c r="AT21" s="19">
        <f>ROUND(VLOOKUP($B21,'3.ข้อมูลงบทดลองปัจจุบัน เติมเอง'!$A$5:$CL$846,45,0),2)</f>
        <v>3720</v>
      </c>
      <c r="AU21" s="19">
        <f>ROUND(VLOOKUP($B21,'3.ข้อมูลงบทดลองปัจจุบัน เติมเอง'!$A$5:$CL$846,46,0),2)</f>
        <v>0</v>
      </c>
      <c r="AV21" s="19">
        <f>ROUND(VLOOKUP($B21,'3.ข้อมูลงบทดลองปัจจุบัน เติมเอง'!$A$5:$CL$846,47,0),2)</f>
        <v>0</v>
      </c>
      <c r="AW21" s="19">
        <f>ROUND(VLOOKUP($B21,'3.ข้อมูลงบทดลองปัจจุบัน เติมเอง'!$A$5:$CL$846,48,0),2)</f>
        <v>0</v>
      </c>
      <c r="AX21" s="19">
        <f>ROUND(VLOOKUP($B21,'3.ข้อมูลงบทดลองปัจจุบัน เติมเอง'!$A$5:$CL$846,49,0),2)</f>
        <v>0</v>
      </c>
      <c r="AY21" s="19">
        <f>ROUND(VLOOKUP($B21,'3.ข้อมูลงบทดลองปัจจุบัน เติมเอง'!$A$5:$CL$846,50,0),2)</f>
        <v>0</v>
      </c>
      <c r="AZ21" s="19">
        <f>ROUND(VLOOKUP($B21,'3.ข้อมูลงบทดลองปัจจุบัน เติมเอง'!$A$5:$CL$846,51,0),2)</f>
        <v>0</v>
      </c>
      <c r="BA21" s="19">
        <f>ROUND(VLOOKUP($B21,'3.ข้อมูลงบทดลองปัจจุบัน เติมเอง'!$A$5:$CL$846,52,0),2)</f>
        <v>0</v>
      </c>
      <c r="BB21" s="19">
        <f>ROUND(VLOOKUP($B21,'3.ข้อมูลงบทดลองปัจจุบัน เติมเอง'!$A$5:$CL$846,53,0),2)</f>
        <v>0</v>
      </c>
      <c r="BC21" s="19">
        <f>ROUND(VLOOKUP($B21,'3.ข้อมูลงบทดลองปัจจุบัน เติมเอง'!$A$5:$CL$846,54,0),2)</f>
        <v>0</v>
      </c>
      <c r="BD21" s="19">
        <f>ROUND(VLOOKUP($B21,'3.ข้อมูลงบทดลองปัจจุบัน เติมเอง'!$A$5:$CL$846,55,0),2)</f>
        <v>0</v>
      </c>
      <c r="BE21" s="19">
        <f>ROUND(VLOOKUP($B21,'3.ข้อมูลงบทดลองปัจจุบัน เติมเอง'!$A$5:$CL$846,56,0),2)</f>
        <v>0</v>
      </c>
      <c r="BF21" s="19">
        <f>ROUND(VLOOKUP($B21,'3.ข้อมูลงบทดลองปัจจุบัน เติมเอง'!$A$5:$CL$846,57,0),2)</f>
        <v>0</v>
      </c>
      <c r="BG21" s="19">
        <f>ROUND(VLOOKUP($B21,'3.ข้อมูลงบทดลองปัจจุบัน เติมเอง'!$A$5:$CL$846,58,0),2)</f>
        <v>0</v>
      </c>
      <c r="BH21" s="19">
        <f>ROUND(VLOOKUP($B21,'3.ข้อมูลงบทดลองปัจจุบัน เติมเอง'!$A$5:$CL$846,59,0),2)</f>
        <v>0</v>
      </c>
      <c r="BI21" s="19">
        <f>ROUND(VLOOKUP($B21,'3.ข้อมูลงบทดลองปัจจุบัน เติมเอง'!$A$5:$CL$846,60,0),2)</f>
        <v>-82096.070000000007</v>
      </c>
      <c r="BJ21" s="19">
        <f>ROUND(VLOOKUP($B21,'3.ข้อมูลงบทดลองปัจจุบัน เติมเอง'!$A$5:$CL$846,61,0),2)</f>
        <v>90300</v>
      </c>
      <c r="BK21" s="19">
        <f>ROUND(VLOOKUP($B21,'3.ข้อมูลงบทดลองปัจจุบัน เติมเอง'!$A$5:$CL$846,62,0),2)</f>
        <v>0</v>
      </c>
      <c r="BL21" s="19">
        <f>ROUND(VLOOKUP($B21,'3.ข้อมูลงบทดลองปัจจุบัน เติมเอง'!$A$5:$CL$846,63,0),2)</f>
        <v>3800</v>
      </c>
      <c r="BM21" s="19">
        <f>ROUND(VLOOKUP($B21,'3.ข้อมูลงบทดลองปัจจุบัน เติมเอง'!$A$5:$CL$846,64,0),2)</f>
        <v>862661.5</v>
      </c>
      <c r="BN21" s="19">
        <f>ROUND(VLOOKUP($B21,'3.ข้อมูลงบทดลองปัจจุบัน เติมเอง'!$A$5:$CL$846,65,0),2)</f>
        <v>0</v>
      </c>
      <c r="BO21" s="19">
        <f>ROUND(VLOOKUP($B21,'3.ข้อมูลงบทดลองปัจจุบัน เติมเอง'!$A$5:$CL$846,66,0),2)</f>
        <v>0</v>
      </c>
      <c r="BP21" s="19">
        <f>ROUND(VLOOKUP($B21,'3.ข้อมูลงบทดลองปัจจุบัน เติมเอง'!$A$5:$CL$846,67,0),2)</f>
        <v>0</v>
      </c>
      <c r="BQ21" s="19">
        <f>ROUND(VLOOKUP($B21,'3.ข้อมูลงบทดลองปัจจุบัน เติมเอง'!$A$5:$CL$846,68,0),2)</f>
        <v>0</v>
      </c>
      <c r="BR21" s="19">
        <f>ROUND(VLOOKUP($B21,'3.ข้อมูลงบทดลองปัจจุบัน เติมเอง'!$A$5:$CL$846,69,0),2)</f>
        <v>0</v>
      </c>
      <c r="BS21" s="19">
        <f>ROUND(VLOOKUP($B21,'3.ข้อมูลงบทดลองปัจจุบัน เติมเอง'!$A$5:$CL$846,70,0),2)</f>
        <v>0</v>
      </c>
      <c r="BT21" s="19">
        <f>ROUND(VLOOKUP($B21,'3.ข้อมูลงบทดลองปัจจุบัน เติมเอง'!$A$5:$CL$846,71,0),2)</f>
        <v>0</v>
      </c>
      <c r="BU21" s="19">
        <f>ROUND(VLOOKUP($B21,'3.ข้อมูลงบทดลองปัจจุบัน เติมเอง'!$A$5:$CL$846,72,0),2)</f>
        <v>0</v>
      </c>
      <c r="BV21" s="19">
        <f>ROUND(VLOOKUP($B21,'3.ข้อมูลงบทดลองปัจจุบัน เติมเอง'!$A$5:$CL$846,73,0),2)</f>
        <v>0</v>
      </c>
      <c r="BW21" s="19">
        <f>ROUND(VLOOKUP($B21,'3.ข้อมูลงบทดลองปัจจุบัน เติมเอง'!$A$5:$CL$846,74,0),2)</f>
        <v>120</v>
      </c>
      <c r="BX21" s="19">
        <f>ROUND(VLOOKUP($B21,'3.ข้อมูลงบทดลองปัจจุบัน เติมเอง'!$A$5:$CL$846,75,0),2)</f>
        <v>0</v>
      </c>
      <c r="BY21" s="19">
        <f>ROUND(VLOOKUP($B21,'3.ข้อมูลงบทดลองปัจจุบัน เติมเอง'!$A$5:$CL$846,76,0),2)</f>
        <v>0</v>
      </c>
      <c r="BZ21" s="19">
        <f>ROUND(VLOOKUP($B21,'3.ข้อมูลงบทดลองปัจจุบัน เติมเอง'!$A$5:$CL$846,77,0),2)</f>
        <v>0</v>
      </c>
      <c r="CA21" s="19">
        <f>ROUND(VLOOKUP($B21,'3.ข้อมูลงบทดลองปัจจุบัน เติมเอง'!$A$5:$CL$846,78,0),2)</f>
        <v>0</v>
      </c>
      <c r="CB21" s="19">
        <f>ROUND(VLOOKUP($B21,'3.ข้อมูลงบทดลองปัจจุบัน เติมเอง'!$A$5:$CL$846,79,0),2)</f>
        <v>28800</v>
      </c>
      <c r="CC21" s="19">
        <f>ROUND(VLOOKUP($B21,'3.ข้อมูลงบทดลองปัจจุบัน เติมเอง'!$A$5:$CL$846,80,0),2)</f>
        <v>500</v>
      </c>
      <c r="CD21" s="19">
        <f>ROUND(VLOOKUP($B21,'3.ข้อมูลงบทดลองปัจจุบัน เติมเอง'!$A$5:$CL$846,81,0),2)</f>
        <v>500</v>
      </c>
      <c r="CE21" s="19">
        <f>ROUND(VLOOKUP($B21,'3.ข้อมูลงบทดลองปัจจุบัน เติมเอง'!$A$5:$CL$846,82,0),2)</f>
        <v>0</v>
      </c>
      <c r="CF21" s="19">
        <f>ROUND(VLOOKUP($B21,'3.ข้อมูลงบทดลองปัจจุบัน เติมเอง'!$A$5:$CL$846,83,0),2)</f>
        <v>0</v>
      </c>
      <c r="CG21" s="19">
        <f>ROUND(VLOOKUP($B21,'3.ข้อมูลงบทดลองปัจจุบัน เติมเอง'!$A$5:$CL$846,84,0),2)</f>
        <v>0</v>
      </c>
      <c r="CH21" s="19">
        <f>ROUND(VLOOKUP($B21,'3.ข้อมูลงบทดลองปัจจุบัน เติมเอง'!$A$5:$CL$846,85,0),2)</f>
        <v>0</v>
      </c>
      <c r="CI21" s="19">
        <f>ROUND(VLOOKUP($B21,'3.ข้อมูลงบทดลองปัจจุบัน เติมเอง'!$A$5:$CL$846,86,0),2)</f>
        <v>46950</v>
      </c>
      <c r="CJ21" s="19">
        <f>ROUND(VLOOKUP($B21,'3.ข้อมูลงบทดลองปัจจุบัน เติมเอง'!$A$5:$CL$846,87,0),2)</f>
        <v>-21200</v>
      </c>
      <c r="CK21" s="19">
        <f>ROUND(VLOOKUP($B21,'3.ข้อมูลงบทดลองปัจจุบัน เติมเอง'!$A$5:$CL$846,88,0),2)</f>
        <v>23400</v>
      </c>
      <c r="CL21" s="19">
        <f>ROUND(VLOOKUP($B21,'3.ข้อมูลงบทดลองปัจจุบัน เติมเอง'!$A$5:$CL$846,89,0),2)</f>
        <v>0</v>
      </c>
      <c r="CM21" s="19">
        <f>ROUND(VLOOKUP($B21,'3.ข้อมูลงบทดลองปัจจุบัน เติมเอง'!$A$5:$CL$846,90,0),2)</f>
        <v>9600</v>
      </c>
      <c r="CO21" s="29"/>
    </row>
    <row r="22" spans="1:93" x14ac:dyDescent="0.7">
      <c r="A22" s="3" t="s">
        <v>1468</v>
      </c>
      <c r="B22" s="49" t="s">
        <v>502</v>
      </c>
      <c r="C22" s="8" t="s">
        <v>503</v>
      </c>
      <c r="D22" s="19">
        <f>ROUND(VLOOKUP($B22,'3.ข้อมูลงบทดลองปัจจุบัน เติมเอง'!$A$5:$CL$846,3,0),2)</f>
        <v>5408028.6500000004</v>
      </c>
      <c r="E22" s="19">
        <f>ROUND(VLOOKUP($B22,'3.ข้อมูลงบทดลองปัจจุบัน เติมเอง'!$A$5:$CL$846,4,0),2)</f>
        <v>168043.25</v>
      </c>
      <c r="F22" s="19">
        <f>ROUND(VLOOKUP($B22,'3.ข้อมูลงบทดลองปัจจุบัน เติมเอง'!$A$5:$CL$846,5,0),2)</f>
        <v>376467.5</v>
      </c>
      <c r="G22" s="19">
        <f>ROUND(VLOOKUP($B22,'3.ข้อมูลงบทดลองปัจจุบัน เติมเอง'!$A$5:$CL$846,6,0),2)</f>
        <v>284237.75</v>
      </c>
      <c r="H22" s="19">
        <f>ROUND(VLOOKUP($B22,'3.ข้อมูลงบทดลองปัจจุบัน เติมเอง'!$A$5:$CL$846,7,0),2)</f>
        <v>159445</v>
      </c>
      <c r="I22" s="19">
        <f>ROUND(VLOOKUP($B22,'3.ข้อมูลงบทดลองปัจจุบัน เติมเอง'!$A$5:$CL$846,8,0),2)</f>
        <v>385593</v>
      </c>
      <c r="J22" s="19">
        <f>ROUND(VLOOKUP($B22,'3.ข้อมูลงบทดลองปัจจุบัน เติมเอง'!$A$5:$CL$846,9,0),2)</f>
        <v>249131.75</v>
      </c>
      <c r="K22" s="19">
        <f>ROUND(VLOOKUP($B22,'3.ข้อมูลงบทดลองปัจจุบัน เติมเอง'!$A$5:$CL$846,10,0),2)</f>
        <v>435335.4</v>
      </c>
      <c r="L22" s="19">
        <f>ROUND(VLOOKUP($B22,'3.ข้อมูลงบทดลองปัจจุบัน เติมเอง'!$A$5:$CL$846,11,0),2)</f>
        <v>193049.86</v>
      </c>
      <c r="M22" s="19">
        <f>ROUND(VLOOKUP($B22,'3.ข้อมูลงบทดลองปัจจุบัน เติมเอง'!$A$5:$CL$846,12,0),2)</f>
        <v>270902.5</v>
      </c>
      <c r="N22" s="19">
        <f>ROUND(VLOOKUP($B22,'3.ข้อมูลงบทดลองปัจจุบัน เติมเอง'!$A$5:$CL$846,13,0),2)</f>
        <v>891949.5</v>
      </c>
      <c r="O22" s="19">
        <f>ROUND(VLOOKUP($B22,'3.ข้อมูลงบทดลองปัจจุบัน เติมเอง'!$A$5:$CL$846,14,0),2)</f>
        <v>86801.84</v>
      </c>
      <c r="P22" s="19">
        <f>ROUND(VLOOKUP($B22,'3.ข้อมูลงบทดลองปัจจุบัน เติมเอง'!$A$5:$CL$846,15,0),2)</f>
        <v>3186038.5</v>
      </c>
      <c r="Q22" s="19">
        <f>ROUND(VLOOKUP($B22,'3.ข้อมูลงบทดลองปัจจุบัน เติมเอง'!$A$5:$CL$846,16,0),2)</f>
        <v>402145.37</v>
      </c>
      <c r="R22" s="19">
        <f>ROUND(VLOOKUP($B22,'3.ข้อมูลงบทดลองปัจจุบัน เติมเอง'!$A$5:$CL$846,17,0),2)</f>
        <v>303050.5</v>
      </c>
      <c r="S22" s="19">
        <f>ROUND(VLOOKUP($B22,'3.ข้อมูลงบทดลองปัจจุบัน เติมเอง'!$A$5:$CL$846,18,0),2)</f>
        <v>776441</v>
      </c>
      <c r="T22" s="19">
        <f>ROUND(VLOOKUP($B22,'3.ข้อมูลงบทดลองปัจจุบัน เติมเอง'!$A$5:$CL$846,19,0),2)</f>
        <v>665204.25</v>
      </c>
      <c r="U22" s="19">
        <f>ROUND(VLOOKUP($B22,'3.ข้อมูลงบทดลองปัจจุบัน เติมเอง'!$A$5:$CL$846,20,0),2)</f>
        <v>354858.29</v>
      </c>
      <c r="V22" s="19">
        <f>ROUND(VLOOKUP($B22,'3.ข้อมูลงบทดลองปัจจุบัน เติมเอง'!$A$5:$CL$846,21,0),2)</f>
        <v>316503</v>
      </c>
      <c r="W22" s="19">
        <f>ROUND(VLOOKUP($B22,'3.ข้อมูลงบทดลองปัจจุบัน เติมเอง'!$A$5:$CL$846,22,0),2)</f>
        <v>203991</v>
      </c>
      <c r="X22" s="19">
        <f>ROUND(VLOOKUP($B22,'3.ข้อมูลงบทดลองปัจจุบัน เติมเอง'!$A$5:$CL$846,23,0),2)</f>
        <v>7947698.7400000002</v>
      </c>
      <c r="Y22" s="19">
        <f>ROUND(VLOOKUP($B22,'3.ข้อมูลงบทดลองปัจจุบัน เติมเอง'!$A$5:$CL$846,24,0),2)</f>
        <v>272998.5</v>
      </c>
      <c r="Z22" s="19">
        <f>ROUND(VLOOKUP($B22,'3.ข้อมูลงบทดลองปัจจุบัน เติมเอง'!$A$5:$CL$846,25,0),2)</f>
        <v>676343.95</v>
      </c>
      <c r="AA22" s="19">
        <f>ROUND(VLOOKUP($B22,'3.ข้อมูลงบทดลองปัจจุบัน เติมเอง'!$A$5:$CL$846,26,0),2)</f>
        <v>283841.05</v>
      </c>
      <c r="AB22" s="19">
        <f>ROUND(VLOOKUP($B22,'3.ข้อมูลงบทดลองปัจจุบัน เติมเอง'!$A$5:$CL$846,27,0),2)</f>
        <v>202078.55</v>
      </c>
      <c r="AC22" s="19">
        <f>ROUND(VLOOKUP($B22,'3.ข้อมูลงบทดลองปัจจุบัน เติมเอง'!$A$5:$CL$846,28,0),2)</f>
        <v>325466.5</v>
      </c>
      <c r="AD22" s="19">
        <f>ROUND(VLOOKUP($B22,'3.ข้อมูลงบทดลองปัจจุบัน เติมเอง'!$A$5:$CL$846,29,0),2)</f>
        <v>201600</v>
      </c>
      <c r="AE22" s="19">
        <f>ROUND(VLOOKUP($B22,'3.ข้อมูลงบทดลองปัจจุบัน เติมเอง'!$A$5:$CL$846,30,0),2)</f>
        <v>1015328</v>
      </c>
      <c r="AF22" s="19">
        <f>ROUND(VLOOKUP($B22,'3.ข้อมูลงบทดลองปัจจุบัน เติมเอง'!$A$5:$CL$846,31,0),2)</f>
        <v>207331</v>
      </c>
      <c r="AG22" s="19">
        <f>ROUND(VLOOKUP($B22,'3.ข้อมูลงบทดลองปัจจุบัน เติมเอง'!$A$5:$CL$846,32,0),2)</f>
        <v>243540.8</v>
      </c>
      <c r="AH22" s="19">
        <f>ROUND(VLOOKUP($B22,'3.ข้อมูลงบทดลองปัจจุบัน เติมเอง'!$A$5:$CL$846,33,0),2)</f>
        <v>214638</v>
      </c>
      <c r="AI22" s="19">
        <f>ROUND(VLOOKUP($B22,'3.ข้อมูลงบทดลองปัจจุบัน เติมเอง'!$A$5:$CL$846,34,0),2)</f>
        <v>747213.55</v>
      </c>
      <c r="AJ22" s="19">
        <f>ROUND(VLOOKUP($B22,'3.ข้อมูลงบทดลองปัจจุบัน เติมเอง'!$A$5:$CL$846,35,0),2)</f>
        <v>352632</v>
      </c>
      <c r="AK22" s="19">
        <f>ROUND(VLOOKUP($B22,'3.ข้อมูลงบทดลองปัจจุบัน เติมเอง'!$A$5:$CL$846,36,0),2)</f>
        <v>143672.25</v>
      </c>
      <c r="AL22" s="19">
        <f>ROUND(VLOOKUP($B22,'3.ข้อมูลงบทดลองปัจจุบัน เติมเอง'!$A$5:$CL$846,37,0),2)</f>
        <v>18516735.539999999</v>
      </c>
      <c r="AM22" s="19">
        <f>ROUND(VLOOKUP($B22,'3.ข้อมูลงบทดลองปัจจุบัน เติมเอง'!$A$5:$CL$846,38,0),2)</f>
        <v>338650</v>
      </c>
      <c r="AN22" s="19">
        <f>ROUND(VLOOKUP($B22,'3.ข้อมูลงบทดลองปัจจุบัน เติมเอง'!$A$5:$CL$846,39,0),2)</f>
        <v>278650.5</v>
      </c>
      <c r="AO22" s="19">
        <f>ROUND(VLOOKUP($B22,'3.ข้อมูลงบทดลองปัจจุบัน เติมเอง'!$A$5:$CL$846,40,0),2)</f>
        <v>649296</v>
      </c>
      <c r="AP22" s="19">
        <f>ROUND(VLOOKUP($B22,'3.ข้อมูลงบทดลองปัจจุบัน เติมเอง'!$A$5:$CL$846,41,0),2)</f>
        <v>786888</v>
      </c>
      <c r="AQ22" s="19">
        <f>ROUND(VLOOKUP($B22,'3.ข้อมูลงบทดลองปัจจุบัน เติมเอง'!$A$5:$CL$846,42,0),2)</f>
        <v>306866</v>
      </c>
      <c r="AR22" s="19">
        <f>ROUND(VLOOKUP($B22,'3.ข้อมูลงบทดลองปัจจุบัน เติมเอง'!$A$5:$CL$846,43,0),2)</f>
        <v>137506</v>
      </c>
      <c r="AS22" s="19">
        <f>ROUND(VLOOKUP($B22,'3.ข้อมูลงบทดลองปัจจุบัน เติมเอง'!$A$5:$CL$846,44,0),2)</f>
        <v>5695484.7199999997</v>
      </c>
      <c r="AT22" s="19">
        <f>ROUND(VLOOKUP($B22,'3.ข้อมูลงบทดลองปัจจุบัน เติมเอง'!$A$5:$CL$846,45,0),2)</f>
        <v>362650.27</v>
      </c>
      <c r="AU22" s="19">
        <f>ROUND(VLOOKUP($B22,'3.ข้อมูลงบทดลองปัจจุบัน เติมเอง'!$A$5:$CL$846,46,0),2)</f>
        <v>893807.75</v>
      </c>
      <c r="AV22" s="19">
        <f>ROUND(VLOOKUP($B22,'3.ข้อมูลงบทดลองปัจจุบัน เติมเอง'!$A$5:$CL$846,47,0),2)</f>
        <v>553384.41</v>
      </c>
      <c r="AW22" s="19">
        <f>ROUND(VLOOKUP($B22,'3.ข้อมูลงบทดลองปัจจุบัน เติมเอง'!$A$5:$CL$846,48,0),2)</f>
        <v>257679</v>
      </c>
      <c r="AX22" s="19">
        <f>ROUND(VLOOKUP($B22,'3.ข้อมูลงบทดลองปัจจุบัน เติมเอง'!$A$5:$CL$846,49,0),2)</f>
        <v>192680.25</v>
      </c>
      <c r="AY22" s="19">
        <f>ROUND(VLOOKUP($B22,'3.ข้อมูลงบทดลองปัจจุบัน เติมเอง'!$A$5:$CL$846,50,0),2)</f>
        <v>330368.98</v>
      </c>
      <c r="AZ22" s="19">
        <f>ROUND(VLOOKUP($B22,'3.ข้อมูลงบทดลองปัจจุบัน เติมเอง'!$A$5:$CL$846,51,0),2)</f>
        <v>271365</v>
      </c>
      <c r="BA22" s="19">
        <f>ROUND(VLOOKUP($B22,'3.ข้อมูลงบทดลองปัจจุบัน เติมเอง'!$A$5:$CL$846,52,0),2)</f>
        <v>388002</v>
      </c>
      <c r="BB22" s="19">
        <f>ROUND(VLOOKUP($B22,'3.ข้อมูลงบทดลองปัจจุบัน เติมเอง'!$A$5:$CL$846,53,0),2)</f>
        <v>2140040.7599999998</v>
      </c>
      <c r="BC22" s="19">
        <f>ROUND(VLOOKUP($B22,'3.ข้อมูลงบทดลองปัจจุบัน เติมเอง'!$A$5:$CL$846,54,0),2)</f>
        <v>205997</v>
      </c>
      <c r="BD22" s="19">
        <f>ROUND(VLOOKUP($B22,'3.ข้อมูลงบทดลองปัจจุบัน เติมเอง'!$A$5:$CL$846,55,0),2)</f>
        <v>10407289.5</v>
      </c>
      <c r="BE22" s="19">
        <f>ROUND(VLOOKUP($B22,'3.ข้อมูลงบทดลองปัจจุบัน เติมเอง'!$A$5:$CL$846,56,0),2)</f>
        <v>1241075.3</v>
      </c>
      <c r="BF22" s="19">
        <f>ROUND(VLOOKUP($B22,'3.ข้อมูลงบทดลองปัจจุบัน เติมเอง'!$A$5:$CL$846,57,0),2)</f>
        <v>358000.75</v>
      </c>
      <c r="BG22" s="19">
        <f>ROUND(VLOOKUP($B22,'3.ข้อมูลงบทดลองปัจจุบัน เติมเอง'!$A$5:$CL$846,58,0),2)</f>
        <v>217406.6</v>
      </c>
      <c r="BH22" s="19">
        <f>ROUND(VLOOKUP($B22,'3.ข้อมูลงบทดลองปัจจุบัน เติมเอง'!$A$5:$CL$846,59,0),2)</f>
        <v>1700902.5</v>
      </c>
      <c r="BI22" s="19">
        <f>ROUND(VLOOKUP($B22,'3.ข้อมูลงบทดลองปัจจุบัน เติมเอง'!$A$5:$CL$846,60,0),2)</f>
        <v>261790</v>
      </c>
      <c r="BJ22" s="19">
        <f>ROUND(VLOOKUP($B22,'3.ข้อมูลงบทดลองปัจจุบัน เติมเอง'!$A$5:$CL$846,61,0),2)</f>
        <v>94639.2</v>
      </c>
      <c r="BK22" s="19">
        <f>ROUND(VLOOKUP($B22,'3.ข้อมูลงบทดลองปัจจุบัน เติมเอง'!$A$5:$CL$846,62,0),2)</f>
        <v>242438.5</v>
      </c>
      <c r="BL22" s="19">
        <f>ROUND(VLOOKUP($B22,'3.ข้อมูลงบทดลองปัจจุบัน เติมเอง'!$A$5:$CL$846,63,0),2)</f>
        <v>328594.5</v>
      </c>
      <c r="BM22" s="19">
        <f>ROUND(VLOOKUP($B22,'3.ข้อมูลงบทดลองปัจจุบัน เติมเอง'!$A$5:$CL$846,64,0),2)</f>
        <v>5659333.75</v>
      </c>
      <c r="BN22" s="19">
        <f>ROUND(VLOOKUP($B22,'3.ข้อมูลงบทดลองปัจจุบัน เติมเอง'!$A$5:$CL$846,65,0),2)</f>
        <v>614233</v>
      </c>
      <c r="BO22" s="19">
        <f>ROUND(VLOOKUP($B22,'3.ข้อมูลงบทดลองปัจจุบัน เติมเอง'!$A$5:$CL$846,66,0),2)</f>
        <v>574143.4</v>
      </c>
      <c r="BP22" s="19">
        <f>ROUND(VLOOKUP($B22,'3.ข้อมูลงบทดลองปัจจุบัน เติมเอง'!$A$5:$CL$846,67,0),2)</f>
        <v>605871.5</v>
      </c>
      <c r="BQ22" s="19">
        <f>ROUND(VLOOKUP($B22,'3.ข้อมูลงบทดลองปัจจุบัน เติมเอง'!$A$5:$CL$846,68,0),2)</f>
        <v>356907</v>
      </c>
      <c r="BR22" s="19">
        <f>ROUND(VLOOKUP($B22,'3.ข้อมูลงบทดลองปัจจุบัน เติมเอง'!$A$5:$CL$846,69,0),2)</f>
        <v>383477</v>
      </c>
      <c r="BS22" s="19">
        <f>ROUND(VLOOKUP($B22,'3.ข้อมูลงบทดลองปัจจุบัน เติมเอง'!$A$5:$CL$846,70,0),2)</f>
        <v>25745290.07</v>
      </c>
      <c r="BT22" s="19">
        <f>ROUND(VLOOKUP($B22,'3.ข้อมูลงบทดลองปัจจุบัน เติมเอง'!$A$5:$CL$846,71,0),2)</f>
        <v>820823.4</v>
      </c>
      <c r="BU22" s="19">
        <f>ROUND(VLOOKUP($B22,'3.ข้อมูลงบทดลองปัจจุบัน เติมเอง'!$A$5:$CL$846,72,0),2)</f>
        <v>477327.95</v>
      </c>
      <c r="BV22" s="19">
        <f>ROUND(VLOOKUP($B22,'3.ข้อมูลงบทดลองปัจจุบัน เติมเอง'!$A$5:$CL$846,73,0),2)</f>
        <v>2425514</v>
      </c>
      <c r="BW22" s="19">
        <f>ROUND(VLOOKUP($B22,'3.ข้อมูลงบทดลองปัจจุบัน เติมเอง'!$A$5:$CL$846,74,0),2)</f>
        <v>136401</v>
      </c>
      <c r="BX22" s="19">
        <f>ROUND(VLOOKUP($B22,'3.ข้อมูลงบทดลองปัจจุบัน เติมเอง'!$A$5:$CL$846,75,0),2)</f>
        <v>290643.5</v>
      </c>
      <c r="BY22" s="19">
        <f>ROUND(VLOOKUP($B22,'3.ข้อมูลงบทดลองปัจจุบัน เติมเอง'!$A$5:$CL$846,76,0),2)</f>
        <v>1406428.48</v>
      </c>
      <c r="BZ22" s="19">
        <f>ROUND(VLOOKUP($B22,'3.ข้อมูลงบทดลองปัจจุบัน เติมเอง'!$A$5:$CL$846,77,0),2)</f>
        <v>252636.05</v>
      </c>
      <c r="CA22" s="19">
        <f>ROUND(VLOOKUP($B22,'3.ข้อมูลงบทดลองปัจจุบัน เติมเอง'!$A$5:$CL$846,78,0),2)</f>
        <v>295826</v>
      </c>
      <c r="CB22" s="19">
        <f>ROUND(VLOOKUP($B22,'3.ข้อมูลงบทดลองปัจจุบัน เติมเอง'!$A$5:$CL$846,79,0),2)</f>
        <v>446475</v>
      </c>
      <c r="CC22" s="19">
        <f>ROUND(VLOOKUP($B22,'3.ข้อมูลงบทดลองปัจจุบัน เติมเอง'!$A$5:$CL$846,80,0),2)</f>
        <v>430147</v>
      </c>
      <c r="CD22" s="19">
        <f>ROUND(VLOOKUP($B22,'3.ข้อมูลงบทดลองปัจจุบัน เติมเอง'!$A$5:$CL$846,81,0),2)</f>
        <v>935858.25</v>
      </c>
      <c r="CE22" s="19">
        <f>ROUND(VLOOKUP($B22,'3.ข้อมูลงบทดลองปัจจุบัน เติมเอง'!$A$5:$CL$846,82,0),2)</f>
        <v>420387</v>
      </c>
      <c r="CF22" s="19">
        <f>ROUND(VLOOKUP($B22,'3.ข้อมูลงบทดลองปัจจุบัน เติมเอง'!$A$5:$CL$846,83,0),2)</f>
        <v>952112.16</v>
      </c>
      <c r="CG22" s="19">
        <f>ROUND(VLOOKUP($B22,'3.ข้อมูลงบทดลองปัจจุบัน เติมเอง'!$A$5:$CL$846,84,0),2)</f>
        <v>156622</v>
      </c>
      <c r="CH22" s="19">
        <f>ROUND(VLOOKUP($B22,'3.ข้อมูลงบทดลองปัจจุบัน เติมเอง'!$A$5:$CL$846,85,0),2)</f>
        <v>246507</v>
      </c>
      <c r="CI22" s="19">
        <f>ROUND(VLOOKUP($B22,'3.ข้อมูลงบทดลองปัจจุบัน เติมเอง'!$A$5:$CL$846,86,0),2)</f>
        <v>123430</v>
      </c>
      <c r="CJ22" s="19">
        <f>ROUND(VLOOKUP($B22,'3.ข้อมูลงบทดลองปัจจุบัน เติมเอง'!$A$5:$CL$846,87,0),2)</f>
        <v>192116</v>
      </c>
      <c r="CK22" s="19">
        <f>ROUND(VLOOKUP($B22,'3.ข้อมูลงบทดลองปัจจุบัน เติมเอง'!$A$5:$CL$846,88,0),2)</f>
        <v>1072104.5</v>
      </c>
      <c r="CL22" s="19">
        <f>ROUND(VLOOKUP($B22,'3.ข้อมูลงบทดลองปัจจุบัน เติมเอง'!$A$5:$CL$846,89,0),2)</f>
        <v>331223</v>
      </c>
      <c r="CM22" s="19">
        <f>ROUND(VLOOKUP($B22,'3.ข้อมูลงบทดลองปัจจุบัน เติมเอง'!$A$5:$CL$846,90,0),2)</f>
        <v>254609</v>
      </c>
      <c r="CO22" s="29"/>
    </row>
    <row r="23" spans="1:93" x14ac:dyDescent="0.7">
      <c r="A23" s="3" t="s">
        <v>1468</v>
      </c>
      <c r="B23" s="49" t="s">
        <v>506</v>
      </c>
      <c r="C23" s="8" t="s">
        <v>1951</v>
      </c>
      <c r="D23" s="19">
        <f>ROUND(VLOOKUP($B23,'3.ข้อมูลงบทดลองปัจจุบัน เติมเอง'!$A$5:$CL$846,3,0),2)</f>
        <v>477800</v>
      </c>
      <c r="E23" s="19">
        <f>ROUND(VLOOKUP($B23,'3.ข้อมูลงบทดลองปัจจุบัน เติมเอง'!$A$5:$CL$846,4,0),2)</f>
        <v>0</v>
      </c>
      <c r="F23" s="19">
        <f>ROUND(VLOOKUP($B23,'3.ข้อมูลงบทดลองปัจจุบัน เติมเอง'!$A$5:$CL$846,5,0),2)</f>
        <v>0</v>
      </c>
      <c r="G23" s="19">
        <f>ROUND(VLOOKUP($B23,'3.ข้อมูลงบทดลองปัจจุบัน เติมเอง'!$A$5:$CL$846,6,0),2)</f>
        <v>0</v>
      </c>
      <c r="H23" s="19">
        <f>ROUND(VLOOKUP($B23,'3.ข้อมูลงบทดลองปัจจุบัน เติมเอง'!$A$5:$CL$846,7,0),2)</f>
        <v>0</v>
      </c>
      <c r="I23" s="19">
        <f>ROUND(VLOOKUP($B23,'3.ข้อมูลงบทดลองปัจจุบัน เติมเอง'!$A$5:$CL$846,8,0),2)</f>
        <v>0</v>
      </c>
      <c r="J23" s="19">
        <f>ROUND(VLOOKUP($B23,'3.ข้อมูลงบทดลองปัจจุบัน เติมเอง'!$A$5:$CL$846,9,0),2)</f>
        <v>0</v>
      </c>
      <c r="K23" s="19">
        <f>ROUND(VLOOKUP($B23,'3.ข้อมูลงบทดลองปัจจุบัน เติมเอง'!$A$5:$CL$846,10,0),2)</f>
        <v>452</v>
      </c>
      <c r="L23" s="19">
        <f>ROUND(VLOOKUP($B23,'3.ข้อมูลงบทดลองปัจจุบัน เติมเอง'!$A$5:$CL$846,11,0),2)</f>
        <v>0</v>
      </c>
      <c r="M23" s="19">
        <f>ROUND(VLOOKUP($B23,'3.ข้อมูลงบทดลองปัจจุบัน เติมเอง'!$A$5:$CL$846,12,0),2)</f>
        <v>0</v>
      </c>
      <c r="N23" s="19">
        <f>ROUND(VLOOKUP($B23,'3.ข้อมูลงบทดลองปัจจุบัน เติมเอง'!$A$5:$CL$846,13,0),2)</f>
        <v>0</v>
      </c>
      <c r="O23" s="19">
        <f>ROUND(VLOOKUP($B23,'3.ข้อมูลงบทดลองปัจจุบัน เติมเอง'!$A$5:$CL$846,14,0),2)</f>
        <v>9720.35</v>
      </c>
      <c r="P23" s="19">
        <f>ROUND(VLOOKUP($B23,'3.ข้อมูลงบทดลองปัจจุบัน เติมเอง'!$A$5:$CL$846,15,0),2)</f>
        <v>0</v>
      </c>
      <c r="Q23" s="19">
        <f>ROUND(VLOOKUP($B23,'3.ข้อมูลงบทดลองปัจจุบัน เติมเอง'!$A$5:$CL$846,16,0),2)</f>
        <v>0</v>
      </c>
      <c r="R23" s="19">
        <f>ROUND(VLOOKUP($B23,'3.ข้อมูลงบทดลองปัจจุบัน เติมเอง'!$A$5:$CL$846,17,0),2)</f>
        <v>0</v>
      </c>
      <c r="S23" s="19">
        <f>ROUND(VLOOKUP($B23,'3.ข้อมูลงบทดลองปัจจุบัน เติมเอง'!$A$5:$CL$846,18,0),2)</f>
        <v>0</v>
      </c>
      <c r="T23" s="19">
        <f>ROUND(VLOOKUP($B23,'3.ข้อมูลงบทดลองปัจจุบัน เติมเอง'!$A$5:$CL$846,19,0),2)</f>
        <v>0</v>
      </c>
      <c r="U23" s="19">
        <f>ROUND(VLOOKUP($B23,'3.ข้อมูลงบทดลองปัจจุบัน เติมเอง'!$A$5:$CL$846,20,0),2)</f>
        <v>0</v>
      </c>
      <c r="V23" s="19">
        <f>ROUND(VLOOKUP($B23,'3.ข้อมูลงบทดลองปัจจุบัน เติมเอง'!$A$5:$CL$846,21,0),2)</f>
        <v>11530.5</v>
      </c>
      <c r="W23" s="19">
        <f>ROUND(VLOOKUP($B23,'3.ข้อมูลงบทดลองปัจจุบัน เติมเอง'!$A$5:$CL$846,22,0),2)</f>
        <v>0</v>
      </c>
      <c r="X23" s="19">
        <f>ROUND(VLOOKUP($B23,'3.ข้อมูลงบทดลองปัจจุบัน เติมเอง'!$A$5:$CL$846,23,0),2)</f>
        <v>0</v>
      </c>
      <c r="Y23" s="19">
        <f>ROUND(VLOOKUP($B23,'3.ข้อมูลงบทดลองปัจจุบัน เติมเอง'!$A$5:$CL$846,24,0),2)</f>
        <v>0</v>
      </c>
      <c r="Z23" s="19">
        <f>ROUND(VLOOKUP($B23,'3.ข้อมูลงบทดลองปัจจุบัน เติมเอง'!$A$5:$CL$846,25,0),2)</f>
        <v>0</v>
      </c>
      <c r="AA23" s="19">
        <f>ROUND(VLOOKUP($B23,'3.ข้อมูลงบทดลองปัจจุบัน เติมเอง'!$A$5:$CL$846,26,0),2)</f>
        <v>0</v>
      </c>
      <c r="AB23" s="19">
        <f>ROUND(VLOOKUP($B23,'3.ข้อมูลงบทดลองปัจจุบัน เติมเอง'!$A$5:$CL$846,27,0),2)</f>
        <v>0</v>
      </c>
      <c r="AC23" s="19">
        <f>ROUND(VLOOKUP($B23,'3.ข้อมูลงบทดลองปัจจุบัน เติมเอง'!$A$5:$CL$846,28,0),2)</f>
        <v>0</v>
      </c>
      <c r="AD23" s="19">
        <f>ROUND(VLOOKUP($B23,'3.ข้อมูลงบทดลองปัจจุบัน เติมเอง'!$A$5:$CL$846,29,0),2)</f>
        <v>0</v>
      </c>
      <c r="AE23" s="19">
        <f>ROUND(VLOOKUP($B23,'3.ข้อมูลงบทดลองปัจจุบัน เติมเอง'!$A$5:$CL$846,30,0),2)</f>
        <v>0</v>
      </c>
      <c r="AF23" s="19">
        <f>ROUND(VLOOKUP($B23,'3.ข้อมูลงบทดลองปัจจุบัน เติมเอง'!$A$5:$CL$846,31,0),2)</f>
        <v>0</v>
      </c>
      <c r="AG23" s="19">
        <f>ROUND(VLOOKUP($B23,'3.ข้อมูลงบทดลองปัจจุบัน เติมเอง'!$A$5:$CL$846,32,0),2)</f>
        <v>0</v>
      </c>
      <c r="AH23" s="19">
        <f>ROUND(VLOOKUP($B23,'3.ข้อมูลงบทดลองปัจจุบัน เติมเอง'!$A$5:$CL$846,33,0),2)</f>
        <v>0</v>
      </c>
      <c r="AI23" s="19">
        <f>ROUND(VLOOKUP($B23,'3.ข้อมูลงบทดลองปัจจุบัน เติมเอง'!$A$5:$CL$846,34,0),2)</f>
        <v>934</v>
      </c>
      <c r="AJ23" s="19">
        <f>ROUND(VLOOKUP($B23,'3.ข้อมูลงบทดลองปัจจุบัน เติมเอง'!$A$5:$CL$846,35,0),2)</f>
        <v>0</v>
      </c>
      <c r="AK23" s="19">
        <f>ROUND(VLOOKUP($B23,'3.ข้อมูลงบทดลองปัจจุบัน เติมเอง'!$A$5:$CL$846,36,0),2)</f>
        <v>0</v>
      </c>
      <c r="AL23" s="19">
        <f>ROUND(VLOOKUP($B23,'3.ข้อมูลงบทดลองปัจจุบัน เติมเอง'!$A$5:$CL$846,37,0),2)</f>
        <v>1486320</v>
      </c>
      <c r="AM23" s="19">
        <f>ROUND(VLOOKUP($B23,'3.ข้อมูลงบทดลองปัจจุบัน เติมเอง'!$A$5:$CL$846,38,0),2)</f>
        <v>0</v>
      </c>
      <c r="AN23" s="19">
        <f>ROUND(VLOOKUP($B23,'3.ข้อมูลงบทดลองปัจจุบัน เติมเอง'!$A$5:$CL$846,39,0),2)</f>
        <v>294.5</v>
      </c>
      <c r="AO23" s="19">
        <f>ROUND(VLOOKUP($B23,'3.ข้อมูลงบทดลองปัจจุบัน เติมเอง'!$A$5:$CL$846,40,0),2)</f>
        <v>0</v>
      </c>
      <c r="AP23" s="19">
        <f>ROUND(VLOOKUP($B23,'3.ข้อมูลงบทดลองปัจจุบัน เติมเอง'!$A$5:$CL$846,41,0),2)</f>
        <v>14905</v>
      </c>
      <c r="AQ23" s="19">
        <f>ROUND(VLOOKUP($B23,'3.ข้อมูลงบทดลองปัจจุบัน เติมเอง'!$A$5:$CL$846,42,0),2)</f>
        <v>14630</v>
      </c>
      <c r="AR23" s="19">
        <f>ROUND(VLOOKUP($B23,'3.ข้อมูลงบทดลองปัจจุบัน เติมเอง'!$A$5:$CL$846,43,0),2)</f>
        <v>6788.5</v>
      </c>
      <c r="AS23" s="19">
        <f>ROUND(VLOOKUP($B23,'3.ข้อมูลงบทดลองปัจจุบัน เติมเอง'!$A$5:$CL$846,44,0),2)</f>
        <v>0</v>
      </c>
      <c r="AT23" s="19">
        <f>ROUND(VLOOKUP($B23,'3.ข้อมูลงบทดลองปัจจุบัน เติมเอง'!$A$5:$CL$846,45,0),2)</f>
        <v>0</v>
      </c>
      <c r="AU23" s="19">
        <f>ROUND(VLOOKUP($B23,'3.ข้อมูลงบทดลองปัจจุบัน เติมเอง'!$A$5:$CL$846,46,0),2)</f>
        <v>52734</v>
      </c>
      <c r="AV23" s="19">
        <f>ROUND(VLOOKUP($B23,'3.ข้อมูลงบทดลองปัจจุบัน เติมเอง'!$A$5:$CL$846,47,0),2)</f>
        <v>0</v>
      </c>
      <c r="AW23" s="19">
        <f>ROUND(VLOOKUP($B23,'3.ข้อมูลงบทดลองปัจจุบัน เติมเอง'!$A$5:$CL$846,48,0),2)</f>
        <v>0</v>
      </c>
      <c r="AX23" s="19">
        <f>ROUND(VLOOKUP($B23,'3.ข้อมูลงบทดลองปัจจุบัน เติมเอง'!$A$5:$CL$846,49,0),2)</f>
        <v>0</v>
      </c>
      <c r="AY23" s="19">
        <f>ROUND(VLOOKUP($B23,'3.ข้อมูลงบทดลองปัจจุบัน เติมเอง'!$A$5:$CL$846,50,0),2)</f>
        <v>11478</v>
      </c>
      <c r="AZ23" s="19">
        <f>ROUND(VLOOKUP($B23,'3.ข้อมูลงบทดลองปัจจุบัน เติมเอง'!$A$5:$CL$846,51,0),2)</f>
        <v>0</v>
      </c>
      <c r="BA23" s="19">
        <f>ROUND(VLOOKUP($B23,'3.ข้อมูลงบทดลองปัจจุบัน เติมเอง'!$A$5:$CL$846,52,0),2)</f>
        <v>0</v>
      </c>
      <c r="BB23" s="19">
        <f>ROUND(VLOOKUP($B23,'3.ข้อมูลงบทดลองปัจจุบัน เติมเอง'!$A$5:$CL$846,53,0),2)</f>
        <v>87807.75</v>
      </c>
      <c r="BC23" s="19">
        <f>ROUND(VLOOKUP($B23,'3.ข้อมูลงบทดลองปัจจุบัน เติมเอง'!$A$5:$CL$846,54,0),2)</f>
        <v>21982.75</v>
      </c>
      <c r="BD23" s="19">
        <f>ROUND(VLOOKUP($B23,'3.ข้อมูลงบทดลองปัจจุบัน เติมเอง'!$A$5:$CL$846,55,0),2)</f>
        <v>189838.5</v>
      </c>
      <c r="BE23" s="19">
        <f>ROUND(VLOOKUP($B23,'3.ข้อมูลงบทดลองปัจจุบัน เติมเอง'!$A$5:$CL$846,56,0),2)</f>
        <v>0</v>
      </c>
      <c r="BF23" s="19">
        <f>ROUND(VLOOKUP($B23,'3.ข้อมูลงบทดลองปัจจุบัน เติมเอง'!$A$5:$CL$846,57,0),2)</f>
        <v>0</v>
      </c>
      <c r="BG23" s="19">
        <f>ROUND(VLOOKUP($B23,'3.ข้อมูลงบทดลองปัจจุบัน เติมเอง'!$A$5:$CL$846,58,0),2)</f>
        <v>22627</v>
      </c>
      <c r="BH23" s="19">
        <f>ROUND(VLOOKUP($B23,'3.ข้อมูลงบทดลองปัจจุบัน เติมเอง'!$A$5:$CL$846,59,0),2)</f>
        <v>16960.5</v>
      </c>
      <c r="BI23" s="19">
        <f>ROUND(VLOOKUP($B23,'3.ข้อมูลงบทดลองปัจจุบัน เติมเอง'!$A$5:$CL$846,60,0),2)</f>
        <v>0</v>
      </c>
      <c r="BJ23" s="19">
        <f>ROUND(VLOOKUP($B23,'3.ข้อมูลงบทดลองปัจจุบัน เติมเอง'!$A$5:$CL$846,61,0),2)</f>
        <v>2715.25</v>
      </c>
      <c r="BK23" s="19">
        <f>ROUND(VLOOKUP($B23,'3.ข้อมูลงบทดลองปัจจุบัน เติมเอง'!$A$5:$CL$846,62,0),2)</f>
        <v>0</v>
      </c>
      <c r="BL23" s="19">
        <f>ROUND(VLOOKUP($B23,'3.ข้อมูลงบทดลองปัจจุบัน เติมเอง'!$A$5:$CL$846,63,0),2)</f>
        <v>0</v>
      </c>
      <c r="BM23" s="19">
        <f>ROUND(VLOOKUP($B23,'3.ข้อมูลงบทดลองปัจจุบัน เติมเอง'!$A$5:$CL$846,64,0),2)</f>
        <v>190917</v>
      </c>
      <c r="BN23" s="19">
        <f>ROUND(VLOOKUP($B23,'3.ข้อมูลงบทดลองปัจจุบัน เติมเอง'!$A$5:$CL$846,65,0),2)</f>
        <v>0</v>
      </c>
      <c r="BO23" s="19">
        <f>ROUND(VLOOKUP($B23,'3.ข้อมูลงบทดลองปัจจุบัน เติมเอง'!$A$5:$CL$846,66,0),2)</f>
        <v>0</v>
      </c>
      <c r="BP23" s="19">
        <f>ROUND(VLOOKUP($B23,'3.ข้อมูลงบทดลองปัจจุบัน เติมเอง'!$A$5:$CL$846,67,0),2)</f>
        <v>0</v>
      </c>
      <c r="BQ23" s="19">
        <f>ROUND(VLOOKUP($B23,'3.ข้อมูลงบทดลองปัจจุบัน เติมเอง'!$A$5:$CL$846,68,0),2)</f>
        <v>0</v>
      </c>
      <c r="BR23" s="19">
        <f>ROUND(VLOOKUP($B23,'3.ข้อมูลงบทดลองปัจจุบัน เติมเอง'!$A$5:$CL$846,69,0),2)</f>
        <v>0</v>
      </c>
      <c r="BS23" s="19">
        <f>ROUND(VLOOKUP($B23,'3.ข้อมูลงบทดลองปัจจุบัน เติมเอง'!$A$5:$CL$846,70,0),2)</f>
        <v>757104.55</v>
      </c>
      <c r="BT23" s="19">
        <f>ROUND(VLOOKUP($B23,'3.ข้อมูลงบทดลองปัจจุบัน เติมเอง'!$A$5:$CL$846,71,0),2)</f>
        <v>0</v>
      </c>
      <c r="BU23" s="19">
        <f>ROUND(VLOOKUP($B23,'3.ข้อมูลงบทดลองปัจจุบัน เติมเอง'!$A$5:$CL$846,72,0),2)</f>
        <v>0</v>
      </c>
      <c r="BV23" s="19">
        <f>ROUND(VLOOKUP($B23,'3.ข้อมูลงบทดลองปัจจุบัน เติมเอง'!$A$5:$CL$846,73,0),2)</f>
        <v>0</v>
      </c>
      <c r="BW23" s="19">
        <f>ROUND(VLOOKUP($B23,'3.ข้อมูลงบทดลองปัจจุบัน เติมเอง'!$A$5:$CL$846,74,0),2)</f>
        <v>0</v>
      </c>
      <c r="BX23" s="19">
        <f>ROUND(VLOOKUP($B23,'3.ข้อมูลงบทดลองปัจจุบัน เติมเอง'!$A$5:$CL$846,75,0),2)</f>
        <v>0</v>
      </c>
      <c r="BY23" s="19">
        <f>ROUND(VLOOKUP($B23,'3.ข้อมูลงบทดลองปัจจุบัน เติมเอง'!$A$5:$CL$846,76,0),2)</f>
        <v>0</v>
      </c>
      <c r="BZ23" s="19">
        <f>ROUND(VLOOKUP($B23,'3.ข้อมูลงบทดลองปัจจุบัน เติมเอง'!$A$5:$CL$846,77,0),2)</f>
        <v>0</v>
      </c>
      <c r="CA23" s="19">
        <f>ROUND(VLOOKUP($B23,'3.ข้อมูลงบทดลองปัจจุบัน เติมเอง'!$A$5:$CL$846,78,0),2)</f>
        <v>0</v>
      </c>
      <c r="CB23" s="19">
        <f>ROUND(VLOOKUP($B23,'3.ข้อมูลงบทดลองปัจจุบัน เติมเอง'!$A$5:$CL$846,79,0),2)</f>
        <v>0</v>
      </c>
      <c r="CC23" s="19">
        <f>ROUND(VLOOKUP($B23,'3.ข้อมูลงบทดลองปัจจุบัน เติมเอง'!$A$5:$CL$846,80,0),2)</f>
        <v>0</v>
      </c>
      <c r="CD23" s="19">
        <f>ROUND(VLOOKUP($B23,'3.ข้อมูลงบทดลองปัจจุบัน เติมเอง'!$A$5:$CL$846,81,0),2)</f>
        <v>0</v>
      </c>
      <c r="CE23" s="19">
        <f>ROUND(VLOOKUP($B23,'3.ข้อมูลงบทดลองปัจจุบัน เติมเอง'!$A$5:$CL$846,82,0),2)</f>
        <v>3935</v>
      </c>
      <c r="CF23" s="19">
        <f>ROUND(VLOOKUP($B23,'3.ข้อมูลงบทดลองปัจจุบัน เติมเอง'!$A$5:$CL$846,83,0),2)</f>
        <v>0</v>
      </c>
      <c r="CG23" s="19">
        <f>ROUND(VLOOKUP($B23,'3.ข้อมูลงบทดลองปัจจุบัน เติมเอง'!$A$5:$CL$846,84,0),2)</f>
        <v>0</v>
      </c>
      <c r="CH23" s="19">
        <f>ROUND(VLOOKUP($B23,'3.ข้อมูลงบทดลองปัจจุบัน เติมเอง'!$A$5:$CL$846,85,0),2)</f>
        <v>2527</v>
      </c>
      <c r="CI23" s="19">
        <f>ROUND(VLOOKUP($B23,'3.ข้อมูลงบทดลองปัจจุบัน เติมเอง'!$A$5:$CL$846,86,0),2)</f>
        <v>0</v>
      </c>
      <c r="CJ23" s="19">
        <f>ROUND(VLOOKUP($B23,'3.ข้อมูลงบทดลองปัจจุบัน เติมเอง'!$A$5:$CL$846,87,0),2)</f>
        <v>0</v>
      </c>
      <c r="CK23" s="19">
        <f>ROUND(VLOOKUP($B23,'3.ข้อมูลงบทดลองปัจจุบัน เติมเอง'!$A$5:$CL$846,88,0),2)</f>
        <v>1870</v>
      </c>
      <c r="CL23" s="19">
        <f>ROUND(VLOOKUP($B23,'3.ข้อมูลงบทดลองปัจจุบัน เติมเอง'!$A$5:$CL$846,89,0),2)</f>
        <v>0</v>
      </c>
      <c r="CM23" s="19">
        <f>ROUND(VLOOKUP($B23,'3.ข้อมูลงบทดลองปัจจุบัน เติมเอง'!$A$5:$CL$846,90,0),2)</f>
        <v>0</v>
      </c>
      <c r="CO23" s="29"/>
    </row>
    <row r="24" spans="1:93" x14ac:dyDescent="0.7">
      <c r="A24" s="3" t="s">
        <v>1468</v>
      </c>
      <c r="B24" s="49" t="s">
        <v>1953</v>
      </c>
      <c r="C24" s="8" t="s">
        <v>1366</v>
      </c>
      <c r="D24" s="19">
        <f>ROUND(VLOOKUP($B24,'3.ข้อมูลงบทดลองปัจจุบัน เติมเอง'!$A$5:$CL$846,3,0),2)</f>
        <v>0</v>
      </c>
      <c r="E24" s="19">
        <f>ROUND(VLOOKUP($B24,'3.ข้อมูลงบทดลองปัจจุบัน เติมเอง'!$A$5:$CL$846,4,0),2)</f>
        <v>0</v>
      </c>
      <c r="F24" s="19">
        <f>ROUND(VLOOKUP($B24,'3.ข้อมูลงบทดลองปัจจุบัน เติมเอง'!$A$5:$CL$846,5,0),2)</f>
        <v>0</v>
      </c>
      <c r="G24" s="19">
        <f>ROUND(VLOOKUP($B24,'3.ข้อมูลงบทดลองปัจจุบัน เติมเอง'!$A$5:$CL$846,6,0),2)</f>
        <v>0</v>
      </c>
      <c r="H24" s="19">
        <f>ROUND(VLOOKUP($B24,'3.ข้อมูลงบทดลองปัจจุบัน เติมเอง'!$A$5:$CL$846,7,0),2)</f>
        <v>0</v>
      </c>
      <c r="I24" s="19">
        <f>ROUND(VLOOKUP($B24,'3.ข้อมูลงบทดลองปัจจุบัน เติมเอง'!$A$5:$CL$846,8,0),2)</f>
        <v>0</v>
      </c>
      <c r="J24" s="19">
        <f>ROUND(VLOOKUP($B24,'3.ข้อมูลงบทดลองปัจจุบัน เติมเอง'!$A$5:$CL$846,9,0),2)</f>
        <v>0</v>
      </c>
      <c r="K24" s="19">
        <f>ROUND(VLOOKUP($B24,'3.ข้อมูลงบทดลองปัจจุบัน เติมเอง'!$A$5:$CL$846,10,0),2)</f>
        <v>0</v>
      </c>
      <c r="L24" s="19">
        <f>ROUND(VLOOKUP($B24,'3.ข้อมูลงบทดลองปัจจุบัน เติมเอง'!$A$5:$CL$846,11,0),2)</f>
        <v>0</v>
      </c>
      <c r="M24" s="19">
        <f>ROUND(VLOOKUP($B24,'3.ข้อมูลงบทดลองปัจจุบัน เติมเอง'!$A$5:$CL$846,12,0),2)</f>
        <v>0</v>
      </c>
      <c r="N24" s="19">
        <f>ROUND(VLOOKUP($B24,'3.ข้อมูลงบทดลองปัจจุบัน เติมเอง'!$A$5:$CL$846,13,0),2)</f>
        <v>0</v>
      </c>
      <c r="O24" s="19">
        <f>ROUND(VLOOKUP($B24,'3.ข้อมูลงบทดลองปัจจุบัน เติมเอง'!$A$5:$CL$846,14,0),2)</f>
        <v>0</v>
      </c>
      <c r="P24" s="19">
        <f>ROUND(VLOOKUP($B24,'3.ข้อมูลงบทดลองปัจจุบัน เติมเอง'!$A$5:$CL$846,15,0),2)</f>
        <v>0</v>
      </c>
      <c r="Q24" s="19">
        <f>ROUND(VLOOKUP($B24,'3.ข้อมูลงบทดลองปัจจุบัน เติมเอง'!$A$5:$CL$846,16,0),2)</f>
        <v>0</v>
      </c>
      <c r="R24" s="19">
        <f>ROUND(VLOOKUP($B24,'3.ข้อมูลงบทดลองปัจจุบัน เติมเอง'!$A$5:$CL$846,17,0),2)</f>
        <v>0</v>
      </c>
      <c r="S24" s="19">
        <f>ROUND(VLOOKUP($B24,'3.ข้อมูลงบทดลองปัจจุบัน เติมเอง'!$A$5:$CL$846,18,0),2)</f>
        <v>0</v>
      </c>
      <c r="T24" s="19">
        <f>ROUND(VLOOKUP($B24,'3.ข้อมูลงบทดลองปัจจุบัน เติมเอง'!$A$5:$CL$846,19,0),2)</f>
        <v>0</v>
      </c>
      <c r="U24" s="19">
        <f>ROUND(VLOOKUP($B24,'3.ข้อมูลงบทดลองปัจจุบัน เติมเอง'!$A$5:$CL$846,20,0),2)</f>
        <v>0</v>
      </c>
      <c r="V24" s="19">
        <f>ROUND(VLOOKUP($B24,'3.ข้อมูลงบทดลองปัจจุบัน เติมเอง'!$A$5:$CL$846,21,0),2)</f>
        <v>0</v>
      </c>
      <c r="W24" s="19">
        <f>ROUND(VLOOKUP($B24,'3.ข้อมูลงบทดลองปัจจุบัน เติมเอง'!$A$5:$CL$846,22,0),2)</f>
        <v>0</v>
      </c>
      <c r="X24" s="19">
        <f>ROUND(VLOOKUP($B24,'3.ข้อมูลงบทดลองปัจจุบัน เติมเอง'!$A$5:$CL$846,23,0),2)</f>
        <v>2954</v>
      </c>
      <c r="Y24" s="19">
        <f>ROUND(VLOOKUP($B24,'3.ข้อมูลงบทดลองปัจจุบัน เติมเอง'!$A$5:$CL$846,24,0),2)</f>
        <v>0</v>
      </c>
      <c r="Z24" s="19">
        <f>ROUND(VLOOKUP($B24,'3.ข้อมูลงบทดลองปัจจุบัน เติมเอง'!$A$5:$CL$846,25,0),2)</f>
        <v>0</v>
      </c>
      <c r="AA24" s="19">
        <f>ROUND(VLOOKUP($B24,'3.ข้อมูลงบทดลองปัจจุบัน เติมเอง'!$A$5:$CL$846,26,0),2)</f>
        <v>0</v>
      </c>
      <c r="AB24" s="19">
        <f>ROUND(VLOOKUP($B24,'3.ข้อมูลงบทดลองปัจจุบัน เติมเอง'!$A$5:$CL$846,27,0),2)</f>
        <v>0</v>
      </c>
      <c r="AC24" s="19">
        <f>ROUND(VLOOKUP($B24,'3.ข้อมูลงบทดลองปัจจุบัน เติมเอง'!$A$5:$CL$846,28,0),2)</f>
        <v>0</v>
      </c>
      <c r="AD24" s="19">
        <f>ROUND(VLOOKUP($B24,'3.ข้อมูลงบทดลองปัจจุบัน เติมเอง'!$A$5:$CL$846,29,0),2)</f>
        <v>0</v>
      </c>
      <c r="AE24" s="19">
        <f>ROUND(VLOOKUP($B24,'3.ข้อมูลงบทดลองปัจจุบัน เติมเอง'!$A$5:$CL$846,30,0),2)</f>
        <v>0</v>
      </c>
      <c r="AF24" s="19">
        <f>ROUND(VLOOKUP($B24,'3.ข้อมูลงบทดลองปัจจุบัน เติมเอง'!$A$5:$CL$846,31,0),2)</f>
        <v>0</v>
      </c>
      <c r="AG24" s="19">
        <f>ROUND(VLOOKUP($B24,'3.ข้อมูลงบทดลองปัจจุบัน เติมเอง'!$A$5:$CL$846,32,0),2)</f>
        <v>0</v>
      </c>
      <c r="AH24" s="19">
        <f>ROUND(VLOOKUP($B24,'3.ข้อมูลงบทดลองปัจจุบัน เติมเอง'!$A$5:$CL$846,33,0),2)</f>
        <v>0</v>
      </c>
      <c r="AI24" s="19">
        <f>ROUND(VLOOKUP($B24,'3.ข้อมูลงบทดลองปัจจุบัน เติมเอง'!$A$5:$CL$846,34,0),2)</f>
        <v>0</v>
      </c>
      <c r="AJ24" s="19">
        <f>ROUND(VLOOKUP($B24,'3.ข้อมูลงบทดลองปัจจุบัน เติมเอง'!$A$5:$CL$846,35,0),2)</f>
        <v>0</v>
      </c>
      <c r="AK24" s="19">
        <f>ROUND(VLOOKUP($B24,'3.ข้อมูลงบทดลองปัจจุบัน เติมเอง'!$A$5:$CL$846,36,0),2)</f>
        <v>0</v>
      </c>
      <c r="AL24" s="19">
        <f>ROUND(VLOOKUP($B24,'3.ข้อมูลงบทดลองปัจจุบัน เติมเอง'!$A$5:$CL$846,37,0),2)</f>
        <v>39047.75</v>
      </c>
      <c r="AM24" s="19">
        <f>ROUND(VLOOKUP($B24,'3.ข้อมูลงบทดลองปัจจุบัน เติมเอง'!$A$5:$CL$846,38,0),2)</f>
        <v>0</v>
      </c>
      <c r="AN24" s="19">
        <f>ROUND(VLOOKUP($B24,'3.ข้อมูลงบทดลองปัจจุบัน เติมเอง'!$A$5:$CL$846,39,0),2)</f>
        <v>0</v>
      </c>
      <c r="AO24" s="19">
        <f>ROUND(VLOOKUP($B24,'3.ข้อมูลงบทดลองปัจจุบัน เติมเอง'!$A$5:$CL$846,40,0),2)</f>
        <v>0</v>
      </c>
      <c r="AP24" s="19">
        <f>ROUND(VLOOKUP($B24,'3.ข้อมูลงบทดลองปัจจุบัน เติมเอง'!$A$5:$CL$846,41,0),2)</f>
        <v>0</v>
      </c>
      <c r="AQ24" s="19">
        <f>ROUND(VLOOKUP($B24,'3.ข้อมูลงบทดลองปัจจุบัน เติมเอง'!$A$5:$CL$846,42,0),2)</f>
        <v>0</v>
      </c>
      <c r="AR24" s="19">
        <f>ROUND(VLOOKUP($B24,'3.ข้อมูลงบทดลองปัจจุบัน เติมเอง'!$A$5:$CL$846,43,0),2)</f>
        <v>0</v>
      </c>
      <c r="AS24" s="19">
        <f>ROUND(VLOOKUP($B24,'3.ข้อมูลงบทดลองปัจจุบัน เติมเอง'!$A$5:$CL$846,44,0),2)</f>
        <v>0</v>
      </c>
      <c r="AT24" s="19">
        <f>ROUND(VLOOKUP($B24,'3.ข้อมูลงบทดลองปัจจุบัน เติมเอง'!$A$5:$CL$846,45,0),2)</f>
        <v>0</v>
      </c>
      <c r="AU24" s="19">
        <f>ROUND(VLOOKUP($B24,'3.ข้อมูลงบทดลองปัจจุบัน เติมเอง'!$A$5:$CL$846,46,0),2)</f>
        <v>0</v>
      </c>
      <c r="AV24" s="19">
        <f>ROUND(VLOOKUP($B24,'3.ข้อมูลงบทดลองปัจจุบัน เติมเอง'!$A$5:$CL$846,47,0),2)</f>
        <v>0</v>
      </c>
      <c r="AW24" s="19">
        <f>ROUND(VLOOKUP($B24,'3.ข้อมูลงบทดลองปัจจุบัน เติมเอง'!$A$5:$CL$846,48,0),2)</f>
        <v>0</v>
      </c>
      <c r="AX24" s="19">
        <f>ROUND(VLOOKUP($B24,'3.ข้อมูลงบทดลองปัจจุบัน เติมเอง'!$A$5:$CL$846,49,0),2)</f>
        <v>0</v>
      </c>
      <c r="AY24" s="19">
        <f>ROUND(VLOOKUP($B24,'3.ข้อมูลงบทดลองปัจจุบัน เติมเอง'!$A$5:$CL$846,50,0),2)</f>
        <v>0</v>
      </c>
      <c r="AZ24" s="19">
        <f>ROUND(VLOOKUP($B24,'3.ข้อมูลงบทดลองปัจจุบัน เติมเอง'!$A$5:$CL$846,51,0),2)</f>
        <v>0</v>
      </c>
      <c r="BA24" s="19">
        <f>ROUND(VLOOKUP($B24,'3.ข้อมูลงบทดลองปัจจุบัน เติมเอง'!$A$5:$CL$846,52,0),2)</f>
        <v>0</v>
      </c>
      <c r="BB24" s="19">
        <f>ROUND(VLOOKUP($B24,'3.ข้อมูลงบทดลองปัจจุบัน เติมเอง'!$A$5:$CL$846,53,0),2)</f>
        <v>0</v>
      </c>
      <c r="BC24" s="19">
        <f>ROUND(VLOOKUP($B24,'3.ข้อมูลงบทดลองปัจจุบัน เติมเอง'!$A$5:$CL$846,54,0),2)</f>
        <v>0</v>
      </c>
      <c r="BD24" s="19">
        <f>ROUND(VLOOKUP($B24,'3.ข้อมูลงบทดลองปัจจุบัน เติมเอง'!$A$5:$CL$846,55,0),2)</f>
        <v>0</v>
      </c>
      <c r="BE24" s="19">
        <f>ROUND(VLOOKUP($B24,'3.ข้อมูลงบทดลองปัจจุบัน เติมเอง'!$A$5:$CL$846,56,0),2)</f>
        <v>0</v>
      </c>
      <c r="BF24" s="19">
        <f>ROUND(VLOOKUP($B24,'3.ข้อมูลงบทดลองปัจจุบัน เติมเอง'!$A$5:$CL$846,57,0),2)</f>
        <v>0</v>
      </c>
      <c r="BG24" s="19">
        <f>ROUND(VLOOKUP($B24,'3.ข้อมูลงบทดลองปัจจุบัน เติมเอง'!$A$5:$CL$846,58,0),2)</f>
        <v>0</v>
      </c>
      <c r="BH24" s="19">
        <f>ROUND(VLOOKUP($B24,'3.ข้อมูลงบทดลองปัจจุบัน เติมเอง'!$A$5:$CL$846,59,0),2)</f>
        <v>0</v>
      </c>
      <c r="BI24" s="19">
        <f>ROUND(VLOOKUP($B24,'3.ข้อมูลงบทดลองปัจจุบัน เติมเอง'!$A$5:$CL$846,60,0),2)</f>
        <v>0</v>
      </c>
      <c r="BJ24" s="19">
        <f>ROUND(VLOOKUP($B24,'3.ข้อมูลงบทดลองปัจจุบัน เติมเอง'!$A$5:$CL$846,61,0),2)</f>
        <v>0</v>
      </c>
      <c r="BK24" s="19">
        <f>ROUND(VLOOKUP($B24,'3.ข้อมูลงบทดลองปัจจุบัน เติมเอง'!$A$5:$CL$846,62,0),2)</f>
        <v>0</v>
      </c>
      <c r="BL24" s="19">
        <f>ROUND(VLOOKUP($B24,'3.ข้อมูลงบทดลองปัจจุบัน เติมเอง'!$A$5:$CL$846,63,0),2)</f>
        <v>0</v>
      </c>
      <c r="BM24" s="19">
        <f>ROUND(VLOOKUP($B24,'3.ข้อมูลงบทดลองปัจจุบัน เติมเอง'!$A$5:$CL$846,64,0),2)</f>
        <v>0</v>
      </c>
      <c r="BN24" s="19">
        <f>ROUND(VLOOKUP($B24,'3.ข้อมูลงบทดลองปัจจุบัน เติมเอง'!$A$5:$CL$846,65,0),2)</f>
        <v>0</v>
      </c>
      <c r="BO24" s="19">
        <f>ROUND(VLOOKUP($B24,'3.ข้อมูลงบทดลองปัจจุบัน เติมเอง'!$A$5:$CL$846,66,0),2)</f>
        <v>0</v>
      </c>
      <c r="BP24" s="19">
        <f>ROUND(VLOOKUP($B24,'3.ข้อมูลงบทดลองปัจจุบัน เติมเอง'!$A$5:$CL$846,67,0),2)</f>
        <v>0</v>
      </c>
      <c r="BQ24" s="19">
        <f>ROUND(VLOOKUP($B24,'3.ข้อมูลงบทดลองปัจจุบัน เติมเอง'!$A$5:$CL$846,68,0),2)</f>
        <v>0</v>
      </c>
      <c r="BR24" s="19">
        <f>ROUND(VLOOKUP($B24,'3.ข้อมูลงบทดลองปัจจุบัน เติมเอง'!$A$5:$CL$846,69,0),2)</f>
        <v>0</v>
      </c>
      <c r="BS24" s="19">
        <f>ROUND(VLOOKUP($B24,'3.ข้อมูลงบทดลองปัจจุบัน เติมเอง'!$A$5:$CL$846,70,0),2)</f>
        <v>115476</v>
      </c>
      <c r="BT24" s="19">
        <f>ROUND(VLOOKUP($B24,'3.ข้อมูลงบทดลองปัจจุบัน เติมเอง'!$A$5:$CL$846,71,0),2)</f>
        <v>0</v>
      </c>
      <c r="BU24" s="19">
        <f>ROUND(VLOOKUP($B24,'3.ข้อมูลงบทดลองปัจจุบัน เติมเอง'!$A$5:$CL$846,72,0),2)</f>
        <v>0</v>
      </c>
      <c r="BV24" s="19">
        <f>ROUND(VLOOKUP($B24,'3.ข้อมูลงบทดลองปัจจุบัน เติมเอง'!$A$5:$CL$846,73,0),2)</f>
        <v>0</v>
      </c>
      <c r="BW24" s="19">
        <f>ROUND(VLOOKUP($B24,'3.ข้อมูลงบทดลองปัจจุบัน เติมเอง'!$A$5:$CL$846,74,0),2)</f>
        <v>0</v>
      </c>
      <c r="BX24" s="19">
        <f>ROUND(VLOOKUP($B24,'3.ข้อมูลงบทดลองปัจจุบัน เติมเอง'!$A$5:$CL$846,75,0),2)</f>
        <v>0</v>
      </c>
      <c r="BY24" s="19">
        <f>ROUND(VLOOKUP($B24,'3.ข้อมูลงบทดลองปัจจุบัน เติมเอง'!$A$5:$CL$846,76,0),2)</f>
        <v>0</v>
      </c>
      <c r="BZ24" s="19">
        <f>ROUND(VLOOKUP($B24,'3.ข้อมูลงบทดลองปัจจุบัน เติมเอง'!$A$5:$CL$846,77,0),2)</f>
        <v>0</v>
      </c>
      <c r="CA24" s="19">
        <f>ROUND(VLOOKUP($B24,'3.ข้อมูลงบทดลองปัจจุบัน เติมเอง'!$A$5:$CL$846,78,0),2)</f>
        <v>0</v>
      </c>
      <c r="CB24" s="19">
        <f>ROUND(VLOOKUP($B24,'3.ข้อมูลงบทดลองปัจจุบัน เติมเอง'!$A$5:$CL$846,79,0),2)</f>
        <v>0</v>
      </c>
      <c r="CC24" s="19">
        <f>ROUND(VLOOKUP($B24,'3.ข้อมูลงบทดลองปัจจุบัน เติมเอง'!$A$5:$CL$846,80,0),2)</f>
        <v>0</v>
      </c>
      <c r="CD24" s="19">
        <f>ROUND(VLOOKUP($B24,'3.ข้อมูลงบทดลองปัจจุบัน เติมเอง'!$A$5:$CL$846,81,0),2)</f>
        <v>0</v>
      </c>
      <c r="CE24" s="19">
        <f>ROUND(VLOOKUP($B24,'3.ข้อมูลงบทดลองปัจจุบัน เติมเอง'!$A$5:$CL$846,82,0),2)</f>
        <v>0</v>
      </c>
      <c r="CF24" s="19">
        <f>ROUND(VLOOKUP($B24,'3.ข้อมูลงบทดลองปัจจุบัน เติมเอง'!$A$5:$CL$846,83,0),2)</f>
        <v>0</v>
      </c>
      <c r="CG24" s="19">
        <f>ROUND(VLOOKUP($B24,'3.ข้อมูลงบทดลองปัจจุบัน เติมเอง'!$A$5:$CL$846,84,0),2)</f>
        <v>0</v>
      </c>
      <c r="CH24" s="19">
        <f>ROUND(VLOOKUP($B24,'3.ข้อมูลงบทดลองปัจจุบัน เติมเอง'!$A$5:$CL$846,85,0),2)</f>
        <v>0</v>
      </c>
      <c r="CI24" s="19">
        <f>ROUND(VLOOKUP($B24,'3.ข้อมูลงบทดลองปัจจุบัน เติมเอง'!$A$5:$CL$846,86,0),2)</f>
        <v>0</v>
      </c>
      <c r="CJ24" s="19">
        <f>ROUND(VLOOKUP($B24,'3.ข้อมูลงบทดลองปัจจุบัน เติมเอง'!$A$5:$CL$846,87,0),2)</f>
        <v>0</v>
      </c>
      <c r="CK24" s="19">
        <f>ROUND(VLOOKUP($B24,'3.ข้อมูลงบทดลองปัจจุบัน เติมเอง'!$A$5:$CL$846,88,0),2)</f>
        <v>0</v>
      </c>
      <c r="CL24" s="19">
        <f>ROUND(VLOOKUP($B24,'3.ข้อมูลงบทดลองปัจจุบัน เติมเอง'!$A$5:$CL$846,89,0),2)</f>
        <v>0</v>
      </c>
      <c r="CM24" s="19">
        <f>ROUND(VLOOKUP($B24,'3.ข้อมูลงบทดลองปัจจุบัน เติมเอง'!$A$5:$CL$846,90,0),2)</f>
        <v>0</v>
      </c>
      <c r="CO24" s="29"/>
    </row>
    <row r="25" spans="1:93" x14ac:dyDescent="0.7">
      <c r="A25" s="3" t="s">
        <v>1468</v>
      </c>
      <c r="B25" s="49" t="s">
        <v>514</v>
      </c>
      <c r="C25" s="8" t="s">
        <v>515</v>
      </c>
      <c r="D25" s="19">
        <f>ROUND(VLOOKUP($B25,'3.ข้อมูลงบทดลองปัจจุบัน เติมเอง'!$A$5:$CL$846,3,0),2)</f>
        <v>907084.1</v>
      </c>
      <c r="E25" s="19">
        <f>ROUND(VLOOKUP($B25,'3.ข้อมูลงบทดลองปัจจุบัน เติมเอง'!$A$5:$CL$846,4,0),2)</f>
        <v>300410</v>
      </c>
      <c r="F25" s="19">
        <f>ROUND(VLOOKUP($B25,'3.ข้อมูลงบทดลองปัจจุบัน เติมเอง'!$A$5:$CL$846,5,0),2)</f>
        <v>0</v>
      </c>
      <c r="G25" s="19">
        <f>ROUND(VLOOKUP($B25,'3.ข้อมูลงบทดลองปัจจุบัน เติมเอง'!$A$5:$CL$846,6,0),2)</f>
        <v>0</v>
      </c>
      <c r="H25" s="19">
        <f>ROUND(VLOOKUP($B25,'3.ข้อมูลงบทดลองปัจจุบัน เติมเอง'!$A$5:$CL$846,7,0),2)</f>
        <v>0</v>
      </c>
      <c r="I25" s="19">
        <f>ROUND(VLOOKUP($B25,'3.ข้อมูลงบทดลองปัจจุบัน เติมเอง'!$A$5:$CL$846,8,0),2)</f>
        <v>409040</v>
      </c>
      <c r="J25" s="19">
        <f>ROUND(VLOOKUP($B25,'3.ข้อมูลงบทดลองปัจจุบัน เติมเอง'!$A$5:$CL$846,9,0),2)</f>
        <v>28922.25</v>
      </c>
      <c r="K25" s="19">
        <f>ROUND(VLOOKUP($B25,'3.ข้อมูลงบทดลองปัจจุบัน เติมเอง'!$A$5:$CL$846,10,0),2)</f>
        <v>892926</v>
      </c>
      <c r="L25" s="19">
        <f>ROUND(VLOOKUP($B25,'3.ข้อมูลงบทดลองปัจจุบัน เติมเอง'!$A$5:$CL$846,11,0),2)</f>
        <v>1471120</v>
      </c>
      <c r="M25" s="19">
        <f>ROUND(VLOOKUP($B25,'3.ข้อมูลงบทดลองปัจจุบัน เติมเอง'!$A$5:$CL$846,12,0),2)</f>
        <v>2399</v>
      </c>
      <c r="N25" s="19">
        <f>ROUND(VLOOKUP($B25,'3.ข้อมูลงบทดลองปัจจุบัน เติมเอง'!$A$5:$CL$846,13,0),2)</f>
        <v>788900</v>
      </c>
      <c r="O25" s="19">
        <f>ROUND(VLOOKUP($B25,'3.ข้อมูลงบทดลองปัจจุบัน เติมเอง'!$A$5:$CL$846,14,0),2)</f>
        <v>0</v>
      </c>
      <c r="P25" s="19">
        <f>ROUND(VLOOKUP($B25,'3.ข้อมูลงบทดลองปัจจุบัน เติมเอง'!$A$5:$CL$846,15,0),2)</f>
        <v>365556</v>
      </c>
      <c r="Q25" s="19">
        <f>ROUND(VLOOKUP($B25,'3.ข้อมูลงบทดลองปัจจุบัน เติมเอง'!$A$5:$CL$846,16,0),2)</f>
        <v>8547.7999999999993</v>
      </c>
      <c r="R25" s="19">
        <f>ROUND(VLOOKUP($B25,'3.ข้อมูลงบทดลองปัจจุบัน เติมเอง'!$A$5:$CL$846,17,0),2)</f>
        <v>102873</v>
      </c>
      <c r="S25" s="19">
        <f>ROUND(VLOOKUP($B25,'3.ข้อมูลงบทดลองปัจจุบัน เติมเอง'!$A$5:$CL$846,18,0),2)</f>
        <v>0</v>
      </c>
      <c r="T25" s="19">
        <f>ROUND(VLOOKUP($B25,'3.ข้อมูลงบทดลองปัจจุบัน เติมเอง'!$A$5:$CL$846,19,0),2)</f>
        <v>30206.25</v>
      </c>
      <c r="U25" s="19">
        <f>ROUND(VLOOKUP($B25,'3.ข้อมูลงบทดลองปัจจุบัน เติมเอง'!$A$5:$CL$846,20,0),2)</f>
        <v>16670.18</v>
      </c>
      <c r="V25" s="19">
        <f>ROUND(VLOOKUP($B25,'3.ข้อมูลงบทดลองปัจจุบัน เติมเอง'!$A$5:$CL$846,21,0),2)</f>
        <v>0</v>
      </c>
      <c r="W25" s="19">
        <f>ROUND(VLOOKUP($B25,'3.ข้อมูลงบทดลองปัจจุบัน เติมเอง'!$A$5:$CL$846,22,0),2)</f>
        <v>0</v>
      </c>
      <c r="X25" s="19">
        <f>ROUND(VLOOKUP($B25,'3.ข้อมูลงบทดลองปัจจุบัน เติมเอง'!$A$5:$CL$846,23,0),2)</f>
        <v>695374.8</v>
      </c>
      <c r="Y25" s="19">
        <f>ROUND(VLOOKUP($B25,'3.ข้อมูลงบทดลองปัจจุบัน เติมเอง'!$A$5:$CL$846,24,0),2)</f>
        <v>210445.75</v>
      </c>
      <c r="Z25" s="19">
        <f>ROUND(VLOOKUP($B25,'3.ข้อมูลงบทดลองปัจจุบัน เติมเอง'!$A$5:$CL$846,25,0),2)</f>
        <v>0</v>
      </c>
      <c r="AA25" s="19">
        <f>ROUND(VLOOKUP($B25,'3.ข้อมูลงบทดลองปัจจุบัน เติมเอง'!$A$5:$CL$846,26,0),2)</f>
        <v>0</v>
      </c>
      <c r="AB25" s="19">
        <f>ROUND(VLOOKUP($B25,'3.ข้อมูลงบทดลองปัจจุบัน เติมเอง'!$A$5:$CL$846,27,0),2)</f>
        <v>0</v>
      </c>
      <c r="AC25" s="19">
        <f>ROUND(VLOOKUP($B25,'3.ข้อมูลงบทดลองปัจจุบัน เติมเอง'!$A$5:$CL$846,28,0),2)</f>
        <v>5695</v>
      </c>
      <c r="AD25" s="19">
        <f>ROUND(VLOOKUP($B25,'3.ข้อมูลงบทดลองปัจจุบัน เติมเอง'!$A$5:$CL$846,29,0),2)</f>
        <v>0</v>
      </c>
      <c r="AE25" s="19">
        <f>ROUND(VLOOKUP($B25,'3.ข้อมูลงบทดลองปัจจุบัน เติมเอง'!$A$5:$CL$846,30,0),2)</f>
        <v>0</v>
      </c>
      <c r="AF25" s="19">
        <f>ROUND(VLOOKUP($B25,'3.ข้อมูลงบทดลองปัจจุบัน เติมเอง'!$A$5:$CL$846,31,0),2)</f>
        <v>0</v>
      </c>
      <c r="AG25" s="19">
        <f>ROUND(VLOOKUP($B25,'3.ข้อมูลงบทดลองปัจจุบัน เติมเอง'!$A$5:$CL$846,32,0),2)</f>
        <v>3696.5</v>
      </c>
      <c r="AH25" s="19">
        <f>ROUND(VLOOKUP($B25,'3.ข้อมูลงบทดลองปัจจุบัน เติมเอง'!$A$5:$CL$846,33,0),2)</f>
        <v>0</v>
      </c>
      <c r="AI25" s="19">
        <f>ROUND(VLOOKUP($B25,'3.ข้อมูลงบทดลองปัจจุบัน เติมเอง'!$A$5:$CL$846,34,0),2)</f>
        <v>714532</v>
      </c>
      <c r="AJ25" s="19">
        <f>ROUND(VLOOKUP($B25,'3.ข้อมูลงบทดลองปัจจุบัน เติมเอง'!$A$5:$CL$846,35,0),2)</f>
        <v>0</v>
      </c>
      <c r="AK25" s="19">
        <f>ROUND(VLOOKUP($B25,'3.ข้อมูลงบทดลองปัจจุบัน เติมเอง'!$A$5:$CL$846,36,0),2)</f>
        <v>655.75</v>
      </c>
      <c r="AL25" s="19">
        <f>ROUND(VLOOKUP($B25,'3.ข้อมูลงบทดลองปัจจุบัน เติมเอง'!$A$5:$CL$846,37,0),2)</f>
        <v>4685750.22</v>
      </c>
      <c r="AM25" s="19">
        <f>ROUND(VLOOKUP($B25,'3.ข้อมูลงบทดลองปัจจุบัน เติมเอง'!$A$5:$CL$846,38,0),2)</f>
        <v>14112</v>
      </c>
      <c r="AN25" s="19">
        <f>ROUND(VLOOKUP($B25,'3.ข้อมูลงบทดลองปัจจุบัน เติมเอง'!$A$5:$CL$846,39,0),2)</f>
        <v>0</v>
      </c>
      <c r="AO25" s="19">
        <f>ROUND(VLOOKUP($B25,'3.ข้อมูลงบทดลองปัจจุบัน เติมเอง'!$A$5:$CL$846,40,0),2)</f>
        <v>0</v>
      </c>
      <c r="AP25" s="19">
        <f>ROUND(VLOOKUP($B25,'3.ข้อมูลงบทดลองปัจจุบัน เติมเอง'!$A$5:$CL$846,41,0),2)</f>
        <v>14890</v>
      </c>
      <c r="AQ25" s="19">
        <f>ROUND(VLOOKUP($B25,'3.ข้อมูลงบทดลองปัจจุบัน เติมเอง'!$A$5:$CL$846,42,0),2)</f>
        <v>0</v>
      </c>
      <c r="AR25" s="19">
        <f>ROUND(VLOOKUP($B25,'3.ข้อมูลงบทดลองปัจจุบัน เติมเอง'!$A$5:$CL$846,43,0),2)</f>
        <v>25959</v>
      </c>
      <c r="AS25" s="19">
        <f>ROUND(VLOOKUP($B25,'3.ข้อมูลงบทดลองปัจจุบัน เติมเอง'!$A$5:$CL$846,44,0),2)</f>
        <v>1981458</v>
      </c>
      <c r="AT25" s="19">
        <f>ROUND(VLOOKUP($B25,'3.ข้อมูลงบทดลองปัจจุบัน เติมเอง'!$A$5:$CL$846,45,0),2)</f>
        <v>0</v>
      </c>
      <c r="AU25" s="19">
        <f>ROUND(VLOOKUP($B25,'3.ข้อมูลงบทดลองปัจจุบัน เติมเอง'!$A$5:$CL$846,46,0),2)</f>
        <v>0</v>
      </c>
      <c r="AV25" s="19">
        <f>ROUND(VLOOKUP($B25,'3.ข้อมูลงบทดลองปัจจุบัน เติมเอง'!$A$5:$CL$846,47,0),2)</f>
        <v>7290.25</v>
      </c>
      <c r="AW25" s="19">
        <f>ROUND(VLOOKUP($B25,'3.ข้อมูลงบทดลองปัจจุบัน เติมเอง'!$A$5:$CL$846,48,0),2)</f>
        <v>0</v>
      </c>
      <c r="AX25" s="19">
        <f>ROUND(VLOOKUP($B25,'3.ข้อมูลงบทดลองปัจจุบัน เติมเอง'!$A$5:$CL$846,49,0),2)</f>
        <v>0</v>
      </c>
      <c r="AY25" s="19">
        <f>ROUND(VLOOKUP($B25,'3.ข้อมูลงบทดลองปัจจุบัน เติมเอง'!$A$5:$CL$846,50,0),2)</f>
        <v>0</v>
      </c>
      <c r="AZ25" s="19">
        <f>ROUND(VLOOKUP($B25,'3.ข้อมูลงบทดลองปัจจุบัน เติมเอง'!$A$5:$CL$846,51,0),2)</f>
        <v>0</v>
      </c>
      <c r="BA25" s="19">
        <f>ROUND(VLOOKUP($B25,'3.ข้อมูลงบทดลองปัจจุบัน เติมเอง'!$A$5:$CL$846,52,0),2)</f>
        <v>0</v>
      </c>
      <c r="BB25" s="19">
        <f>ROUND(VLOOKUP($B25,'3.ข้อมูลงบทดลองปัจจุบัน เติมเอง'!$A$5:$CL$846,53,0),2)</f>
        <v>1247643.75</v>
      </c>
      <c r="BC25" s="19">
        <f>ROUND(VLOOKUP($B25,'3.ข้อมูลงบทดลองปัจจุบัน เติมเอง'!$A$5:$CL$846,54,0),2)</f>
        <v>0</v>
      </c>
      <c r="BD25" s="19">
        <f>ROUND(VLOOKUP($B25,'3.ข้อมูลงบทดลองปัจจุบัน เติมเอง'!$A$5:$CL$846,55,0),2)</f>
        <v>2470350</v>
      </c>
      <c r="BE25" s="19">
        <f>ROUND(VLOOKUP($B25,'3.ข้อมูลงบทดลองปัจจุบัน เติมเอง'!$A$5:$CL$846,56,0),2)</f>
        <v>25591.8</v>
      </c>
      <c r="BF25" s="19">
        <f>ROUND(VLOOKUP($B25,'3.ข้อมูลงบทดลองปัจจุบัน เติมเอง'!$A$5:$CL$846,57,0),2)</f>
        <v>0</v>
      </c>
      <c r="BG25" s="19">
        <f>ROUND(VLOOKUP($B25,'3.ข้อมูลงบทดลองปัจจุบัน เติมเอง'!$A$5:$CL$846,58,0),2)</f>
        <v>302975</v>
      </c>
      <c r="BH25" s="19">
        <f>ROUND(VLOOKUP($B25,'3.ข้อมูลงบทดลองปัจจุบัน เติมเอง'!$A$5:$CL$846,59,0),2)</f>
        <v>2107077</v>
      </c>
      <c r="BI25" s="19">
        <f>ROUND(VLOOKUP($B25,'3.ข้อมูลงบทดลองปัจจุบัน เติมเอง'!$A$5:$CL$846,60,0),2)</f>
        <v>0</v>
      </c>
      <c r="BJ25" s="19">
        <f>ROUND(VLOOKUP($B25,'3.ข้อมูลงบทดลองปัจจุบัน เติมเอง'!$A$5:$CL$846,61,0),2)</f>
        <v>0</v>
      </c>
      <c r="BK25" s="19">
        <f>ROUND(VLOOKUP($B25,'3.ข้อมูลงบทดลองปัจจุบัน เติมเอง'!$A$5:$CL$846,62,0),2)</f>
        <v>0</v>
      </c>
      <c r="BL25" s="19">
        <f>ROUND(VLOOKUP($B25,'3.ข้อมูลงบทดลองปัจจุบัน เติมเอง'!$A$5:$CL$846,63,0),2)</f>
        <v>0</v>
      </c>
      <c r="BM25" s="19">
        <f>ROUND(VLOOKUP($B25,'3.ข้อมูลงบทดลองปัจจุบัน เติมเอง'!$A$5:$CL$846,64,0),2)</f>
        <v>389602</v>
      </c>
      <c r="BN25" s="19">
        <f>ROUND(VLOOKUP($B25,'3.ข้อมูลงบทดลองปัจจุบัน เติมเอง'!$A$5:$CL$846,65,0),2)</f>
        <v>54500</v>
      </c>
      <c r="BO25" s="19">
        <f>ROUND(VLOOKUP($B25,'3.ข้อมูลงบทดลองปัจจุบัน เติมเอง'!$A$5:$CL$846,66,0),2)</f>
        <v>289038.75</v>
      </c>
      <c r="BP25" s="19">
        <f>ROUND(VLOOKUP($B25,'3.ข้อมูลงบทดลองปัจจุบัน เติมเอง'!$A$5:$CL$846,67,0),2)</f>
        <v>36543</v>
      </c>
      <c r="BQ25" s="19">
        <f>ROUND(VLOOKUP($B25,'3.ข้อมูลงบทดลองปัจจุบัน เติมเอง'!$A$5:$CL$846,68,0),2)</f>
        <v>0</v>
      </c>
      <c r="BR25" s="19">
        <f>ROUND(VLOOKUP($B25,'3.ข้อมูลงบทดลองปัจจุบัน เติมเอง'!$A$5:$CL$846,69,0),2)</f>
        <v>0</v>
      </c>
      <c r="BS25" s="19">
        <f>ROUND(VLOOKUP($B25,'3.ข้อมูลงบทดลองปัจจุบัน เติมเอง'!$A$5:$CL$846,70,0),2)</f>
        <v>403884</v>
      </c>
      <c r="BT25" s="19">
        <f>ROUND(VLOOKUP($B25,'3.ข้อมูลงบทดลองปัจจุบัน เติมเอง'!$A$5:$CL$846,71,0),2)</f>
        <v>0</v>
      </c>
      <c r="BU25" s="19">
        <f>ROUND(VLOOKUP($B25,'3.ข้อมูลงบทดลองปัจจุบัน เติมเอง'!$A$5:$CL$846,72,0),2)</f>
        <v>0</v>
      </c>
      <c r="BV25" s="19">
        <f>ROUND(VLOOKUP($B25,'3.ข้อมูลงบทดลองปัจจุบัน เติมเอง'!$A$5:$CL$846,73,0),2)</f>
        <v>527352</v>
      </c>
      <c r="BW25" s="19">
        <f>ROUND(VLOOKUP($B25,'3.ข้อมูลงบทดลองปัจจุบัน เติมเอง'!$A$5:$CL$846,74,0),2)</f>
        <v>0</v>
      </c>
      <c r="BX25" s="19">
        <f>ROUND(VLOOKUP($B25,'3.ข้อมูลงบทดลองปัจจุบัน เติมเอง'!$A$5:$CL$846,75,0),2)</f>
        <v>520743</v>
      </c>
      <c r="BY25" s="19">
        <f>ROUND(VLOOKUP($B25,'3.ข้อมูลงบทดลองปัจจุบัน เติมเอง'!$A$5:$CL$846,76,0),2)</f>
        <v>9513.5</v>
      </c>
      <c r="BZ25" s="19">
        <f>ROUND(VLOOKUP($B25,'3.ข้อมูลงบทดลองปัจจุบัน เติมเอง'!$A$5:$CL$846,77,0),2)</f>
        <v>92978.4</v>
      </c>
      <c r="CA25" s="19">
        <f>ROUND(VLOOKUP($B25,'3.ข้อมูลงบทดลองปัจจุบัน เติมเอง'!$A$5:$CL$846,78,0),2)</f>
        <v>0</v>
      </c>
      <c r="CB25" s="19">
        <f>ROUND(VLOOKUP($B25,'3.ข้อมูลงบทดลองปัจจุบัน เติมเอง'!$A$5:$CL$846,79,0),2)</f>
        <v>0</v>
      </c>
      <c r="CC25" s="19">
        <f>ROUND(VLOOKUP($B25,'3.ข้อมูลงบทดลองปัจจุบัน เติมเอง'!$A$5:$CL$846,80,0),2)</f>
        <v>0</v>
      </c>
      <c r="CD25" s="19">
        <f>ROUND(VLOOKUP($B25,'3.ข้อมูลงบทดลองปัจจุบัน เติมเอง'!$A$5:$CL$846,81,0),2)</f>
        <v>584244.5</v>
      </c>
      <c r="CE25" s="19">
        <f>ROUND(VLOOKUP($B25,'3.ข้อมูลงบทดลองปัจจุบัน เติมเอง'!$A$5:$CL$846,82,0),2)</f>
        <v>5624</v>
      </c>
      <c r="CF25" s="19">
        <f>ROUND(VLOOKUP($B25,'3.ข้อมูลงบทดลองปัจจุบัน เติมเอง'!$A$5:$CL$846,83,0),2)</f>
        <v>948575</v>
      </c>
      <c r="CG25" s="19">
        <f>ROUND(VLOOKUP($B25,'3.ข้อมูลงบทดลองปัจจุบัน เติมเอง'!$A$5:$CL$846,84,0),2)</f>
        <v>0</v>
      </c>
      <c r="CH25" s="19">
        <f>ROUND(VLOOKUP($B25,'3.ข้อมูลงบทดลองปัจจุบัน เติมเอง'!$A$5:$CL$846,85,0),2)</f>
        <v>0</v>
      </c>
      <c r="CI25" s="19">
        <f>ROUND(VLOOKUP($B25,'3.ข้อมูลงบทดลองปัจจุบัน เติมเอง'!$A$5:$CL$846,86,0),2)</f>
        <v>7035</v>
      </c>
      <c r="CJ25" s="19">
        <f>ROUND(VLOOKUP($B25,'3.ข้อมูลงบทดลองปัจจุบัน เติมเอง'!$A$5:$CL$846,87,0),2)</f>
        <v>17492</v>
      </c>
      <c r="CK25" s="19">
        <f>ROUND(VLOOKUP($B25,'3.ข้อมูลงบทดลองปัจจุบัน เติมเอง'!$A$5:$CL$846,88,0),2)</f>
        <v>290488.5</v>
      </c>
      <c r="CL25" s="19">
        <f>ROUND(VLOOKUP($B25,'3.ข้อมูลงบทดลองปัจจุบัน เติมเอง'!$A$5:$CL$846,89,0),2)</f>
        <v>0</v>
      </c>
      <c r="CM25" s="19">
        <f>ROUND(VLOOKUP($B25,'3.ข้อมูลงบทดลองปัจจุบัน เติมเอง'!$A$5:$CL$846,90,0),2)</f>
        <v>14760</v>
      </c>
      <c r="CO25" s="29"/>
    </row>
    <row r="26" spans="1:93" x14ac:dyDescent="0.7">
      <c r="A26" s="3" t="s">
        <v>1468</v>
      </c>
      <c r="B26" s="49" t="s">
        <v>528</v>
      </c>
      <c r="C26" s="8" t="s">
        <v>2315</v>
      </c>
      <c r="D26" s="19">
        <f>ROUND(VLOOKUP($B26,'3.ข้อมูลงบทดลองปัจจุบัน เติมเอง'!$A$5:$CL$846,3,0),2)</f>
        <v>131232</v>
      </c>
      <c r="E26" s="19">
        <f>ROUND(VLOOKUP($B26,'3.ข้อมูลงบทดลองปัจจุบัน เติมเอง'!$A$5:$CL$846,4,0),2)</f>
        <v>8992</v>
      </c>
      <c r="F26" s="19">
        <f>ROUND(VLOOKUP($B26,'3.ข้อมูลงบทดลองปัจจุบัน เติมเอง'!$A$5:$CL$846,5,0),2)</f>
        <v>50061</v>
      </c>
      <c r="G26" s="19">
        <f>ROUND(VLOOKUP($B26,'3.ข้อมูลงบทดลองปัจจุบัน เติมเอง'!$A$5:$CL$846,6,0),2)</f>
        <v>31039</v>
      </c>
      <c r="H26" s="19">
        <f>ROUND(VLOOKUP($B26,'3.ข้อมูลงบทดลองปัจจุบัน เติมเอง'!$A$5:$CL$846,7,0),2)</f>
        <v>11225</v>
      </c>
      <c r="I26" s="19">
        <f>ROUND(VLOOKUP($B26,'3.ข้อมูลงบทดลองปัจจุบัน เติมเอง'!$A$5:$CL$846,8,0),2)</f>
        <v>43716</v>
      </c>
      <c r="J26" s="19">
        <f>ROUND(VLOOKUP($B26,'3.ข้อมูลงบทดลองปัจจุบัน เติมเอง'!$A$5:$CL$846,9,0),2)</f>
        <v>30984.65</v>
      </c>
      <c r="K26" s="19">
        <f>ROUND(VLOOKUP($B26,'3.ข้อมูลงบทดลองปัจจุบัน เติมเอง'!$A$5:$CL$846,10,0),2)</f>
        <v>67238</v>
      </c>
      <c r="L26" s="19">
        <f>ROUND(VLOOKUP($B26,'3.ข้อมูลงบทดลองปัจจุบัน เติมเอง'!$A$5:$CL$846,11,0),2)</f>
        <v>10038</v>
      </c>
      <c r="M26" s="19">
        <f>ROUND(VLOOKUP($B26,'3.ข้อมูลงบทดลองปัจจุบัน เติมเอง'!$A$5:$CL$846,12,0),2)</f>
        <v>17227</v>
      </c>
      <c r="N26" s="19">
        <f>ROUND(VLOOKUP($B26,'3.ข้อมูลงบทดลองปัจจุบัน เติมเอง'!$A$5:$CL$846,13,0),2)</f>
        <v>19590</v>
      </c>
      <c r="O26" s="19">
        <f>ROUND(VLOOKUP($B26,'3.ข้อมูลงบทดลองปัจจุบัน เติมเอง'!$A$5:$CL$846,14,0),2)</f>
        <v>3294.55</v>
      </c>
      <c r="P26" s="19">
        <f>ROUND(VLOOKUP($B26,'3.ข้อมูลงบทดลองปัจจุบัน เติมเอง'!$A$5:$CL$846,15,0),2)</f>
        <v>67351</v>
      </c>
      <c r="Q26" s="19">
        <f>ROUND(VLOOKUP($B26,'3.ข้อมูลงบทดลองปัจจุบัน เติมเอง'!$A$5:$CL$846,16,0),2)</f>
        <v>30539.46</v>
      </c>
      <c r="R26" s="19">
        <f>ROUND(VLOOKUP($B26,'3.ข้อมูลงบทดลองปัจจุบัน เติมเอง'!$A$5:$CL$846,17,0),2)</f>
        <v>4629.5</v>
      </c>
      <c r="S26" s="19">
        <f>ROUND(VLOOKUP($B26,'3.ข้อมูลงบทดลองปัจจุบัน เติมเอง'!$A$5:$CL$846,18,0),2)</f>
        <v>11291</v>
      </c>
      <c r="T26" s="19">
        <f>ROUND(VLOOKUP($B26,'3.ข้อมูลงบทดลองปัจจุบัน เติมเอง'!$A$5:$CL$846,19,0),2)</f>
        <v>19273.84</v>
      </c>
      <c r="U26" s="19">
        <f>ROUND(VLOOKUP($B26,'3.ข้อมูลงบทดลองปัจจุบัน เติมเอง'!$A$5:$CL$846,20,0),2)</f>
        <v>18225.5</v>
      </c>
      <c r="V26" s="19">
        <f>ROUND(VLOOKUP($B26,'3.ข้อมูลงบทดลองปัจจุบัน เติมเอง'!$A$5:$CL$846,21,0),2)</f>
        <v>15286.5</v>
      </c>
      <c r="W26" s="19">
        <f>ROUND(VLOOKUP($B26,'3.ข้อมูลงบทดลองปัจจุบัน เติมเอง'!$A$5:$CL$846,22,0),2)</f>
        <v>60700</v>
      </c>
      <c r="X26" s="19">
        <f>ROUND(VLOOKUP($B26,'3.ข้อมูลงบทดลองปัจจุบัน เติมเอง'!$A$5:$CL$846,23,0),2)</f>
        <v>133517</v>
      </c>
      <c r="Y26" s="19">
        <f>ROUND(VLOOKUP($B26,'3.ข้อมูลงบทดลองปัจจุบัน เติมเอง'!$A$5:$CL$846,24,0),2)</f>
        <v>9323</v>
      </c>
      <c r="Z26" s="19">
        <f>ROUND(VLOOKUP($B26,'3.ข้อมูลงบทดลองปัจจุบัน เติมเอง'!$A$5:$CL$846,25,0),2)</f>
        <v>61444.31</v>
      </c>
      <c r="AA26" s="19">
        <f>ROUND(VLOOKUP($B26,'3.ข้อมูลงบทดลองปัจจุบัน เติมเอง'!$A$5:$CL$846,26,0),2)</f>
        <v>31914</v>
      </c>
      <c r="AB26" s="19">
        <f>ROUND(VLOOKUP($B26,'3.ข้อมูลงบทดลองปัจจุบัน เติมเอง'!$A$5:$CL$846,27,0),2)</f>
        <v>2393</v>
      </c>
      <c r="AC26" s="19">
        <f>ROUND(VLOOKUP($B26,'3.ข้อมูลงบทดลองปัจจุบัน เติมเอง'!$A$5:$CL$846,28,0),2)</f>
        <v>31890</v>
      </c>
      <c r="AD26" s="19">
        <f>ROUND(VLOOKUP($B26,'3.ข้อมูลงบทดลองปัจจุบัน เติมเอง'!$A$5:$CL$846,29,0),2)</f>
        <v>9157</v>
      </c>
      <c r="AE26" s="19">
        <f>ROUND(VLOOKUP($B26,'3.ข้อมูลงบทดลองปัจจุบัน เติมเอง'!$A$5:$CL$846,30,0),2)</f>
        <v>37207</v>
      </c>
      <c r="AF26" s="19">
        <f>ROUND(VLOOKUP($B26,'3.ข้อมูลงบทดลองปัจจุบัน เติมเอง'!$A$5:$CL$846,31,0),2)</f>
        <v>2895</v>
      </c>
      <c r="AG26" s="19">
        <f>ROUND(VLOOKUP($B26,'3.ข้อมูลงบทดลองปัจจุบัน เติมเอง'!$A$5:$CL$846,32,0),2)</f>
        <v>17642.5</v>
      </c>
      <c r="AH26" s="19">
        <f>ROUND(VLOOKUP($B26,'3.ข้อมูลงบทดลองปัจจุบัน เติมเอง'!$A$5:$CL$846,33,0),2)</f>
        <v>2581</v>
      </c>
      <c r="AI26" s="19">
        <f>ROUND(VLOOKUP($B26,'3.ข้อมูลงบทดลองปัจจุบัน เติมเอง'!$A$5:$CL$846,34,0),2)</f>
        <v>39504</v>
      </c>
      <c r="AJ26" s="19">
        <f>ROUND(VLOOKUP($B26,'3.ข้อมูลงบทดลองปัจจุบัน เติมเอง'!$A$5:$CL$846,35,0),2)</f>
        <v>15430</v>
      </c>
      <c r="AK26" s="19">
        <f>ROUND(VLOOKUP($B26,'3.ข้อมูลงบทดลองปัจจุบัน เติมเอง'!$A$5:$CL$846,36,0),2)</f>
        <v>6273</v>
      </c>
      <c r="AL26" s="19">
        <f>ROUND(VLOOKUP($B26,'3.ข้อมูลงบทดลองปัจจุบัน เติมเอง'!$A$5:$CL$846,37,0),2)</f>
        <v>30618.75</v>
      </c>
      <c r="AM26" s="19">
        <f>ROUND(VLOOKUP($B26,'3.ข้อมูลงบทดลองปัจจุบัน เติมเอง'!$A$5:$CL$846,38,0),2)</f>
        <v>6198</v>
      </c>
      <c r="AN26" s="19">
        <f>ROUND(VLOOKUP($B26,'3.ข้อมูลงบทดลองปัจจุบัน เติมเอง'!$A$5:$CL$846,39,0),2)</f>
        <v>315</v>
      </c>
      <c r="AO26" s="19">
        <f>ROUND(VLOOKUP($B26,'3.ข้อมูลงบทดลองปัจจุบัน เติมเอง'!$A$5:$CL$846,40,0),2)</f>
        <v>14398</v>
      </c>
      <c r="AP26" s="19">
        <f>ROUND(VLOOKUP($B26,'3.ข้อมูลงบทดลองปัจจุบัน เติมเอง'!$A$5:$CL$846,41,0),2)</f>
        <v>7858</v>
      </c>
      <c r="AQ26" s="19">
        <f>ROUND(VLOOKUP($B26,'3.ข้อมูลงบทดลองปัจจุบัน เติมเอง'!$A$5:$CL$846,42,0),2)</f>
        <v>9225</v>
      </c>
      <c r="AR26" s="19">
        <f>ROUND(VLOOKUP($B26,'3.ข้อมูลงบทดลองปัจจุบัน เติมเอง'!$A$5:$CL$846,43,0),2)</f>
        <v>585</v>
      </c>
      <c r="AS26" s="19">
        <f>ROUND(VLOOKUP($B26,'3.ข้อมูลงบทดลองปัจจุบัน เติมเอง'!$A$5:$CL$846,44,0),2)</f>
        <v>28161</v>
      </c>
      <c r="AT26" s="19">
        <f>ROUND(VLOOKUP($B26,'3.ข้อมูลงบทดลองปัจจุบัน เติมเอง'!$A$5:$CL$846,45,0),2)</f>
        <v>9507.75</v>
      </c>
      <c r="AU26" s="19">
        <f>ROUND(VLOOKUP($B26,'3.ข้อมูลงบทดลองปัจจุบัน เติมเอง'!$A$5:$CL$846,46,0),2)</f>
        <v>11490</v>
      </c>
      <c r="AV26" s="19">
        <f>ROUND(VLOOKUP($B26,'3.ข้อมูลงบทดลองปัจจุบัน เติมเอง'!$A$5:$CL$846,47,0),2)</f>
        <v>17339.740000000002</v>
      </c>
      <c r="AW26" s="19">
        <f>ROUND(VLOOKUP($B26,'3.ข้อมูลงบทดลองปัจจุบัน เติมเอง'!$A$5:$CL$846,48,0),2)</f>
        <v>235</v>
      </c>
      <c r="AX26" s="19">
        <f>ROUND(VLOOKUP($B26,'3.ข้อมูลงบทดลองปัจจุบัน เติมเอง'!$A$5:$CL$846,49,0),2)</f>
        <v>5775</v>
      </c>
      <c r="AY26" s="19">
        <f>ROUND(VLOOKUP($B26,'3.ข้อมูลงบทดลองปัจจุบัน เติมเอง'!$A$5:$CL$846,50,0),2)</f>
        <v>9572</v>
      </c>
      <c r="AZ26" s="19">
        <f>ROUND(VLOOKUP($B26,'3.ข้อมูลงบทดลองปัจจุบัน เติมเอง'!$A$5:$CL$846,51,0),2)</f>
        <v>1236</v>
      </c>
      <c r="BA26" s="19">
        <f>ROUND(VLOOKUP($B26,'3.ข้อมูลงบทดลองปัจจุบัน เติมเอง'!$A$5:$CL$846,52,0),2)</f>
        <v>5551</v>
      </c>
      <c r="BB26" s="19">
        <f>ROUND(VLOOKUP($B26,'3.ข้อมูลงบทดลองปัจจุบัน เติมเอง'!$A$5:$CL$846,53,0),2)</f>
        <v>39281.25</v>
      </c>
      <c r="BC26" s="19">
        <f>ROUND(VLOOKUP($B26,'3.ข้อมูลงบทดลองปัจจุบัน เติมเอง'!$A$5:$CL$846,54,0),2)</f>
        <v>3883</v>
      </c>
      <c r="BD26" s="19">
        <f>ROUND(VLOOKUP($B26,'3.ข้อมูลงบทดลองปัจจุบัน เติมเอง'!$A$5:$CL$846,55,0),2)</f>
        <v>109061.25</v>
      </c>
      <c r="BE26" s="19">
        <f>ROUND(VLOOKUP($B26,'3.ข้อมูลงบทดลองปัจจุบัน เติมเอง'!$A$5:$CL$846,56,0),2)</f>
        <v>84137</v>
      </c>
      <c r="BF26" s="19">
        <f>ROUND(VLOOKUP($B26,'3.ข้อมูลงบทดลองปัจจุบัน เติมเอง'!$A$5:$CL$846,57,0),2)</f>
        <v>45114.74</v>
      </c>
      <c r="BG26" s="19">
        <f>ROUND(VLOOKUP($B26,'3.ข้อมูลงบทดลองปัจจุบัน เติมเอง'!$A$5:$CL$846,58,0),2)</f>
        <v>28069</v>
      </c>
      <c r="BH26" s="19">
        <f>ROUND(VLOOKUP($B26,'3.ข้อมูลงบทดลองปัจจุบัน เติมเอง'!$A$5:$CL$846,59,0),2)</f>
        <v>48351</v>
      </c>
      <c r="BI26" s="19">
        <f>ROUND(VLOOKUP($B26,'3.ข้อมูลงบทดลองปัจจุบัน เติมเอง'!$A$5:$CL$846,60,0),2)</f>
        <v>0</v>
      </c>
      <c r="BJ26" s="19">
        <f>ROUND(VLOOKUP($B26,'3.ข้อมูลงบทดลองปัจจุบัน เติมเอง'!$A$5:$CL$846,61,0),2)</f>
        <v>0</v>
      </c>
      <c r="BK26" s="19">
        <f>ROUND(VLOOKUP($B26,'3.ข้อมูลงบทดลองปัจจุบัน เติมเอง'!$A$5:$CL$846,62,0),2)</f>
        <v>0</v>
      </c>
      <c r="BL26" s="19">
        <f>ROUND(VLOOKUP($B26,'3.ข้อมูลงบทดลองปัจจุบัน เติมเอง'!$A$5:$CL$846,63,0),2)</f>
        <v>0</v>
      </c>
      <c r="BM26" s="19">
        <f>ROUND(VLOOKUP($B26,'3.ข้อมูลงบทดลองปัจจุบัน เติมเอง'!$A$5:$CL$846,64,0),2)</f>
        <v>24934</v>
      </c>
      <c r="BN26" s="19">
        <f>ROUND(VLOOKUP($B26,'3.ข้อมูลงบทดลองปัจจุบัน เติมเอง'!$A$5:$CL$846,65,0),2)</f>
        <v>21429</v>
      </c>
      <c r="BO26" s="19">
        <f>ROUND(VLOOKUP($B26,'3.ข้อมูลงบทดลองปัจจุบัน เติมเอง'!$A$5:$CL$846,66,0),2)</f>
        <v>12146</v>
      </c>
      <c r="BP26" s="19">
        <f>ROUND(VLOOKUP($B26,'3.ข้อมูลงบทดลองปัจจุบัน เติมเอง'!$A$5:$CL$846,67,0),2)</f>
        <v>12803</v>
      </c>
      <c r="BQ26" s="19">
        <f>ROUND(VLOOKUP($B26,'3.ข้อมูลงบทดลองปัจจุบัน เติมเอง'!$A$5:$CL$846,68,0),2)</f>
        <v>23013</v>
      </c>
      <c r="BR26" s="19">
        <f>ROUND(VLOOKUP($B26,'3.ข้อมูลงบทดลองปัจจุบัน เติมเอง'!$A$5:$CL$846,69,0),2)</f>
        <v>4010</v>
      </c>
      <c r="BS26" s="19">
        <f>ROUND(VLOOKUP($B26,'3.ข้อมูลงบทดลองปัจจุบัน เติมเอง'!$A$5:$CL$846,70,0),2)</f>
        <v>163428</v>
      </c>
      <c r="BT26" s="19">
        <f>ROUND(VLOOKUP($B26,'3.ข้อมูลงบทดลองปัจจุบัน เติมเอง'!$A$5:$CL$846,71,0),2)</f>
        <v>8897</v>
      </c>
      <c r="BU26" s="19">
        <f>ROUND(VLOOKUP($B26,'3.ข้อมูลงบทดลองปัจจุบัน เติมเอง'!$A$5:$CL$846,72,0),2)</f>
        <v>6132</v>
      </c>
      <c r="BV26" s="19">
        <f>ROUND(VLOOKUP($B26,'3.ข้อมูลงบทดลองปัจจุบัน เติมเอง'!$A$5:$CL$846,73,0),2)</f>
        <v>7626</v>
      </c>
      <c r="BW26" s="19">
        <f>ROUND(VLOOKUP($B26,'3.ข้อมูลงบทดลองปัจจุบัน เติมเอง'!$A$5:$CL$846,74,0),2)</f>
        <v>50</v>
      </c>
      <c r="BX26" s="19">
        <f>ROUND(VLOOKUP($B26,'3.ข้อมูลงบทดลองปัจจุบัน เติมเอง'!$A$5:$CL$846,75,0),2)</f>
        <v>6550</v>
      </c>
      <c r="BY26" s="19">
        <f>ROUND(VLOOKUP($B26,'3.ข้อมูลงบทดลองปัจจุบัน เติมเอง'!$A$5:$CL$846,76,0),2)</f>
        <v>4798</v>
      </c>
      <c r="BZ26" s="19">
        <f>ROUND(VLOOKUP($B26,'3.ข้อมูลงบทดลองปัจจุบัน เติมเอง'!$A$5:$CL$846,77,0),2)</f>
        <v>0</v>
      </c>
      <c r="CA26" s="19">
        <f>ROUND(VLOOKUP($B26,'3.ข้อมูลงบทดลองปัจจุบัน เติมเอง'!$A$5:$CL$846,78,0),2)</f>
        <v>1350</v>
      </c>
      <c r="CB26" s="19">
        <f>ROUND(VLOOKUP($B26,'3.ข้อมูลงบทดลองปัจจุบัน เติมเอง'!$A$5:$CL$846,79,0),2)</f>
        <v>7534</v>
      </c>
      <c r="CC26" s="19">
        <f>ROUND(VLOOKUP($B26,'3.ข้อมูลงบทดลองปัจจุบัน เติมเอง'!$A$5:$CL$846,80,0),2)</f>
        <v>22085</v>
      </c>
      <c r="CD26" s="19">
        <f>ROUND(VLOOKUP($B26,'3.ข้อมูลงบทดลองปัจจุบัน เติมเอง'!$A$5:$CL$846,81,0),2)</f>
        <v>2528</v>
      </c>
      <c r="CE26" s="19">
        <f>ROUND(VLOOKUP($B26,'3.ข้อมูลงบทดลองปัจจุบัน เติมเอง'!$A$5:$CL$846,82,0),2)</f>
        <v>8082</v>
      </c>
      <c r="CF26" s="19">
        <f>ROUND(VLOOKUP($B26,'3.ข้อมูลงบทดลองปัจจุบัน เติมเอง'!$A$5:$CL$846,83,0),2)</f>
        <v>9944.7999999999993</v>
      </c>
      <c r="CG26" s="19">
        <f>ROUND(VLOOKUP($B26,'3.ข้อมูลงบทดลองปัจจุบัน เติมเอง'!$A$5:$CL$846,84,0),2)</f>
        <v>4180</v>
      </c>
      <c r="CH26" s="19">
        <f>ROUND(VLOOKUP($B26,'3.ข้อมูลงบทดลองปัจจุบัน เติมเอง'!$A$5:$CL$846,85,0),2)</f>
        <v>488</v>
      </c>
      <c r="CI26" s="19">
        <f>ROUND(VLOOKUP($B26,'3.ข้อมูลงบทดลองปัจจุบัน เติมเอง'!$A$5:$CL$846,86,0),2)</f>
        <v>5894</v>
      </c>
      <c r="CJ26" s="19">
        <f>ROUND(VLOOKUP($B26,'3.ข้อมูลงบทดลองปัจจุบัน เติมเอง'!$A$5:$CL$846,87,0),2)</f>
        <v>470</v>
      </c>
      <c r="CK26" s="19">
        <f>ROUND(VLOOKUP($B26,'3.ข้อมูลงบทดลองปัจจุบัน เติมเอง'!$A$5:$CL$846,88,0),2)</f>
        <v>9607.5</v>
      </c>
      <c r="CL26" s="19">
        <f>ROUND(VLOOKUP($B26,'3.ข้อมูลงบทดลองปัจจุบัน เติมเอง'!$A$5:$CL$846,89,0),2)</f>
        <v>50</v>
      </c>
      <c r="CM26" s="19">
        <f>ROUND(VLOOKUP($B26,'3.ข้อมูลงบทดลองปัจจุบัน เติมเอง'!$A$5:$CL$846,90,0),2)</f>
        <v>2894</v>
      </c>
      <c r="CO26" s="29"/>
    </row>
    <row r="27" spans="1:93" x14ac:dyDescent="0.7">
      <c r="A27" s="3" t="s">
        <v>1468</v>
      </c>
      <c r="B27" s="49" t="s">
        <v>536</v>
      </c>
      <c r="C27" s="8" t="s">
        <v>2316</v>
      </c>
      <c r="D27" s="19">
        <f>ROUND(VLOOKUP($B27,'3.ข้อมูลงบทดลองปัจจุบัน เติมเอง'!$A$5:$CL$846,3,0),2)</f>
        <v>0</v>
      </c>
      <c r="E27" s="19">
        <f>ROUND(VLOOKUP($B27,'3.ข้อมูลงบทดลองปัจจุบัน เติมเอง'!$A$5:$CL$846,4,0),2)</f>
        <v>0</v>
      </c>
      <c r="F27" s="19">
        <f>ROUND(VLOOKUP($B27,'3.ข้อมูลงบทดลองปัจจุบัน เติมเอง'!$A$5:$CL$846,5,0),2)</f>
        <v>0</v>
      </c>
      <c r="G27" s="19">
        <f>ROUND(VLOOKUP($B27,'3.ข้อมูลงบทดลองปัจจุบัน เติมเอง'!$A$5:$CL$846,6,0),2)</f>
        <v>0</v>
      </c>
      <c r="H27" s="19">
        <f>ROUND(VLOOKUP($B27,'3.ข้อมูลงบทดลองปัจจุบัน เติมเอง'!$A$5:$CL$846,7,0),2)</f>
        <v>0</v>
      </c>
      <c r="I27" s="19">
        <f>ROUND(VLOOKUP($B27,'3.ข้อมูลงบทดลองปัจจุบัน เติมเอง'!$A$5:$CL$846,8,0),2)</f>
        <v>0</v>
      </c>
      <c r="J27" s="19">
        <f>ROUND(VLOOKUP($B27,'3.ข้อมูลงบทดลองปัจจุบัน เติมเอง'!$A$5:$CL$846,9,0),2)</f>
        <v>0</v>
      </c>
      <c r="K27" s="19">
        <f>ROUND(VLOOKUP($B27,'3.ข้อมูลงบทดลองปัจจุบัน เติมเอง'!$A$5:$CL$846,10,0),2)</f>
        <v>0</v>
      </c>
      <c r="L27" s="19">
        <f>ROUND(VLOOKUP($B27,'3.ข้อมูลงบทดลองปัจจุบัน เติมเอง'!$A$5:$CL$846,11,0),2)</f>
        <v>0</v>
      </c>
      <c r="M27" s="19">
        <f>ROUND(VLOOKUP($B27,'3.ข้อมูลงบทดลองปัจจุบัน เติมเอง'!$A$5:$CL$846,12,0),2)</f>
        <v>0</v>
      </c>
      <c r="N27" s="19">
        <f>ROUND(VLOOKUP($B27,'3.ข้อมูลงบทดลองปัจจุบัน เติมเอง'!$A$5:$CL$846,13,0),2)</f>
        <v>0</v>
      </c>
      <c r="O27" s="19">
        <f>ROUND(VLOOKUP($B27,'3.ข้อมูลงบทดลองปัจจุบัน เติมเอง'!$A$5:$CL$846,14,0),2)</f>
        <v>0</v>
      </c>
      <c r="P27" s="19">
        <f>ROUND(VLOOKUP($B27,'3.ข้อมูลงบทดลองปัจจุบัน เติมเอง'!$A$5:$CL$846,15,0),2)</f>
        <v>0</v>
      </c>
      <c r="Q27" s="19">
        <f>ROUND(VLOOKUP($B27,'3.ข้อมูลงบทดลองปัจจุบัน เติมเอง'!$A$5:$CL$846,16,0),2)</f>
        <v>0</v>
      </c>
      <c r="R27" s="19">
        <f>ROUND(VLOOKUP($B27,'3.ข้อมูลงบทดลองปัจจุบัน เติมเอง'!$A$5:$CL$846,17,0),2)</f>
        <v>0</v>
      </c>
      <c r="S27" s="19">
        <f>ROUND(VLOOKUP($B27,'3.ข้อมูลงบทดลองปัจจุบัน เติมเอง'!$A$5:$CL$846,18,0),2)</f>
        <v>0</v>
      </c>
      <c r="T27" s="19">
        <f>ROUND(VLOOKUP($B27,'3.ข้อมูลงบทดลองปัจจุบัน เติมเอง'!$A$5:$CL$846,19,0),2)</f>
        <v>0</v>
      </c>
      <c r="U27" s="19">
        <f>ROUND(VLOOKUP($B27,'3.ข้อมูลงบทดลองปัจจุบัน เติมเอง'!$A$5:$CL$846,20,0),2)</f>
        <v>0</v>
      </c>
      <c r="V27" s="19">
        <f>ROUND(VLOOKUP($B27,'3.ข้อมูลงบทดลองปัจจุบัน เติมเอง'!$A$5:$CL$846,21,0),2)</f>
        <v>0</v>
      </c>
      <c r="W27" s="19">
        <f>ROUND(VLOOKUP($B27,'3.ข้อมูลงบทดลองปัจจุบัน เติมเอง'!$A$5:$CL$846,22,0),2)</f>
        <v>0</v>
      </c>
      <c r="X27" s="19">
        <f>ROUND(VLOOKUP($B27,'3.ข้อมูลงบทดลองปัจจุบัน เติมเอง'!$A$5:$CL$846,23,0),2)</f>
        <v>0</v>
      </c>
      <c r="Y27" s="19">
        <f>ROUND(VLOOKUP($B27,'3.ข้อมูลงบทดลองปัจจุบัน เติมเอง'!$A$5:$CL$846,24,0),2)</f>
        <v>0</v>
      </c>
      <c r="Z27" s="19">
        <f>ROUND(VLOOKUP($B27,'3.ข้อมูลงบทดลองปัจจุบัน เติมเอง'!$A$5:$CL$846,25,0),2)</f>
        <v>0</v>
      </c>
      <c r="AA27" s="19">
        <f>ROUND(VLOOKUP($B27,'3.ข้อมูลงบทดลองปัจจุบัน เติมเอง'!$A$5:$CL$846,26,0),2)</f>
        <v>0</v>
      </c>
      <c r="AB27" s="19">
        <f>ROUND(VLOOKUP($B27,'3.ข้อมูลงบทดลองปัจจุบัน เติมเอง'!$A$5:$CL$846,27,0),2)</f>
        <v>0</v>
      </c>
      <c r="AC27" s="19">
        <f>ROUND(VLOOKUP($B27,'3.ข้อมูลงบทดลองปัจจุบัน เติมเอง'!$A$5:$CL$846,28,0),2)</f>
        <v>0</v>
      </c>
      <c r="AD27" s="19">
        <f>ROUND(VLOOKUP($B27,'3.ข้อมูลงบทดลองปัจจุบัน เติมเอง'!$A$5:$CL$846,29,0),2)</f>
        <v>0</v>
      </c>
      <c r="AE27" s="19">
        <f>ROUND(VLOOKUP($B27,'3.ข้อมูลงบทดลองปัจจุบัน เติมเอง'!$A$5:$CL$846,30,0),2)</f>
        <v>0</v>
      </c>
      <c r="AF27" s="19">
        <f>ROUND(VLOOKUP($B27,'3.ข้อมูลงบทดลองปัจจุบัน เติมเอง'!$A$5:$CL$846,31,0),2)</f>
        <v>0</v>
      </c>
      <c r="AG27" s="19">
        <f>ROUND(VLOOKUP($B27,'3.ข้อมูลงบทดลองปัจจุบัน เติมเอง'!$A$5:$CL$846,32,0),2)</f>
        <v>0</v>
      </c>
      <c r="AH27" s="19">
        <f>ROUND(VLOOKUP($B27,'3.ข้อมูลงบทดลองปัจจุบัน เติมเอง'!$A$5:$CL$846,33,0),2)</f>
        <v>0</v>
      </c>
      <c r="AI27" s="19">
        <f>ROUND(VLOOKUP($B27,'3.ข้อมูลงบทดลองปัจจุบัน เติมเอง'!$A$5:$CL$846,34,0),2)</f>
        <v>0</v>
      </c>
      <c r="AJ27" s="19">
        <f>ROUND(VLOOKUP($B27,'3.ข้อมูลงบทดลองปัจจุบัน เติมเอง'!$A$5:$CL$846,35,0),2)</f>
        <v>0</v>
      </c>
      <c r="AK27" s="19">
        <f>ROUND(VLOOKUP($B27,'3.ข้อมูลงบทดลองปัจจุบัน เติมเอง'!$A$5:$CL$846,36,0),2)</f>
        <v>0</v>
      </c>
      <c r="AL27" s="19">
        <f>ROUND(VLOOKUP($B27,'3.ข้อมูลงบทดลองปัจจุบัน เติมเอง'!$A$5:$CL$846,37,0),2)</f>
        <v>0</v>
      </c>
      <c r="AM27" s="19">
        <f>ROUND(VLOOKUP($B27,'3.ข้อมูลงบทดลองปัจจุบัน เติมเอง'!$A$5:$CL$846,38,0),2)</f>
        <v>0</v>
      </c>
      <c r="AN27" s="19">
        <f>ROUND(VLOOKUP($B27,'3.ข้อมูลงบทดลองปัจจุบัน เติมเอง'!$A$5:$CL$846,39,0),2)</f>
        <v>0</v>
      </c>
      <c r="AO27" s="19">
        <f>ROUND(VLOOKUP($B27,'3.ข้อมูลงบทดลองปัจจุบัน เติมเอง'!$A$5:$CL$846,40,0),2)</f>
        <v>0</v>
      </c>
      <c r="AP27" s="19">
        <f>ROUND(VLOOKUP($B27,'3.ข้อมูลงบทดลองปัจจุบัน เติมเอง'!$A$5:$CL$846,41,0),2)</f>
        <v>1675</v>
      </c>
      <c r="AQ27" s="19">
        <f>ROUND(VLOOKUP($B27,'3.ข้อมูลงบทดลองปัจจุบัน เติมเอง'!$A$5:$CL$846,42,0),2)</f>
        <v>0</v>
      </c>
      <c r="AR27" s="19">
        <f>ROUND(VLOOKUP($B27,'3.ข้อมูลงบทดลองปัจจุบัน เติมเอง'!$A$5:$CL$846,43,0),2)</f>
        <v>0</v>
      </c>
      <c r="AS27" s="19">
        <f>ROUND(VLOOKUP($B27,'3.ข้อมูลงบทดลองปัจจุบัน เติมเอง'!$A$5:$CL$846,44,0),2)</f>
        <v>0</v>
      </c>
      <c r="AT27" s="19">
        <f>ROUND(VLOOKUP($B27,'3.ข้อมูลงบทดลองปัจจุบัน เติมเอง'!$A$5:$CL$846,45,0),2)</f>
        <v>0</v>
      </c>
      <c r="AU27" s="19">
        <f>ROUND(VLOOKUP($B27,'3.ข้อมูลงบทดลองปัจจุบัน เติมเอง'!$A$5:$CL$846,46,0),2)</f>
        <v>0</v>
      </c>
      <c r="AV27" s="19">
        <f>ROUND(VLOOKUP($B27,'3.ข้อมูลงบทดลองปัจจุบัน เติมเอง'!$A$5:$CL$846,47,0),2)</f>
        <v>0</v>
      </c>
      <c r="AW27" s="19">
        <f>ROUND(VLOOKUP($B27,'3.ข้อมูลงบทดลองปัจจุบัน เติมเอง'!$A$5:$CL$846,48,0),2)</f>
        <v>0</v>
      </c>
      <c r="AX27" s="19">
        <f>ROUND(VLOOKUP($B27,'3.ข้อมูลงบทดลองปัจจุบัน เติมเอง'!$A$5:$CL$846,49,0),2)</f>
        <v>0</v>
      </c>
      <c r="AY27" s="19">
        <f>ROUND(VLOOKUP($B27,'3.ข้อมูลงบทดลองปัจจุบัน เติมเอง'!$A$5:$CL$846,50,0),2)</f>
        <v>0</v>
      </c>
      <c r="AZ27" s="19">
        <f>ROUND(VLOOKUP($B27,'3.ข้อมูลงบทดลองปัจจุบัน เติมเอง'!$A$5:$CL$846,51,0),2)</f>
        <v>0</v>
      </c>
      <c r="BA27" s="19">
        <f>ROUND(VLOOKUP($B27,'3.ข้อมูลงบทดลองปัจจุบัน เติมเอง'!$A$5:$CL$846,52,0),2)</f>
        <v>0</v>
      </c>
      <c r="BB27" s="19">
        <f>ROUND(VLOOKUP($B27,'3.ข้อมูลงบทดลองปัจจุบัน เติมเอง'!$A$5:$CL$846,53,0),2)</f>
        <v>0</v>
      </c>
      <c r="BC27" s="19">
        <f>ROUND(VLOOKUP($B27,'3.ข้อมูลงบทดลองปัจจุบัน เติมเอง'!$A$5:$CL$846,54,0),2)</f>
        <v>0</v>
      </c>
      <c r="BD27" s="19">
        <f>ROUND(VLOOKUP($B27,'3.ข้อมูลงบทดลองปัจจุบัน เติมเอง'!$A$5:$CL$846,55,0),2)</f>
        <v>30</v>
      </c>
      <c r="BE27" s="19">
        <f>ROUND(VLOOKUP($B27,'3.ข้อมูลงบทดลองปัจจุบัน เติมเอง'!$A$5:$CL$846,56,0),2)</f>
        <v>0</v>
      </c>
      <c r="BF27" s="19">
        <f>ROUND(VLOOKUP($B27,'3.ข้อมูลงบทดลองปัจจุบัน เติมเอง'!$A$5:$CL$846,57,0),2)</f>
        <v>12569.76</v>
      </c>
      <c r="BG27" s="19">
        <f>ROUND(VLOOKUP($B27,'3.ข้อมูลงบทดลองปัจจุบัน เติมเอง'!$A$5:$CL$846,58,0),2)</f>
        <v>0</v>
      </c>
      <c r="BH27" s="19">
        <f>ROUND(VLOOKUP($B27,'3.ข้อมูลงบทดลองปัจจุบัน เติมเอง'!$A$5:$CL$846,59,0),2)</f>
        <v>20915.580000000002</v>
      </c>
      <c r="BI27" s="19">
        <f>ROUND(VLOOKUP($B27,'3.ข้อมูลงบทดลองปัจจุบัน เติมเอง'!$A$5:$CL$846,60,0),2)</f>
        <v>0</v>
      </c>
      <c r="BJ27" s="19">
        <f>ROUND(VLOOKUP($B27,'3.ข้อมูลงบทดลองปัจจุบัน เติมเอง'!$A$5:$CL$846,61,0),2)</f>
        <v>0</v>
      </c>
      <c r="BK27" s="19">
        <f>ROUND(VLOOKUP($B27,'3.ข้อมูลงบทดลองปัจจุบัน เติมเอง'!$A$5:$CL$846,62,0),2)</f>
        <v>0</v>
      </c>
      <c r="BL27" s="19">
        <f>ROUND(VLOOKUP($B27,'3.ข้อมูลงบทดลองปัจจุบัน เติมเอง'!$A$5:$CL$846,63,0),2)</f>
        <v>0</v>
      </c>
      <c r="BM27" s="19">
        <f>ROUND(VLOOKUP($B27,'3.ข้อมูลงบทดลองปัจจุบัน เติมเอง'!$A$5:$CL$846,64,0),2)</f>
        <v>0</v>
      </c>
      <c r="BN27" s="19">
        <f>ROUND(VLOOKUP($B27,'3.ข้อมูลงบทดลองปัจจุบัน เติมเอง'!$A$5:$CL$846,65,0),2)</f>
        <v>0</v>
      </c>
      <c r="BO27" s="19">
        <f>ROUND(VLOOKUP($B27,'3.ข้อมูลงบทดลองปัจจุบัน เติมเอง'!$A$5:$CL$846,66,0),2)</f>
        <v>0</v>
      </c>
      <c r="BP27" s="19">
        <f>ROUND(VLOOKUP($B27,'3.ข้อมูลงบทดลองปัจจุบัน เติมเอง'!$A$5:$CL$846,67,0),2)</f>
        <v>0</v>
      </c>
      <c r="BQ27" s="19">
        <f>ROUND(VLOOKUP($B27,'3.ข้อมูลงบทดลองปัจจุบัน เติมเอง'!$A$5:$CL$846,68,0),2)</f>
        <v>0</v>
      </c>
      <c r="BR27" s="19">
        <f>ROUND(VLOOKUP($B27,'3.ข้อมูลงบทดลองปัจจุบัน เติมเอง'!$A$5:$CL$846,69,0),2)</f>
        <v>0</v>
      </c>
      <c r="BS27" s="19">
        <f>ROUND(VLOOKUP($B27,'3.ข้อมูลงบทดลองปัจจุบัน เติมเอง'!$A$5:$CL$846,70,0),2)</f>
        <v>0</v>
      </c>
      <c r="BT27" s="19">
        <f>ROUND(VLOOKUP($B27,'3.ข้อมูลงบทดลองปัจจุบัน เติมเอง'!$A$5:$CL$846,71,0),2)</f>
        <v>0</v>
      </c>
      <c r="BU27" s="19">
        <f>ROUND(VLOOKUP($B27,'3.ข้อมูลงบทดลองปัจจุบัน เติมเอง'!$A$5:$CL$846,72,0),2)</f>
        <v>0</v>
      </c>
      <c r="BV27" s="19">
        <f>ROUND(VLOOKUP($B27,'3.ข้อมูลงบทดลองปัจจุบัน เติมเอง'!$A$5:$CL$846,73,0),2)</f>
        <v>0</v>
      </c>
      <c r="BW27" s="19">
        <f>ROUND(VLOOKUP($B27,'3.ข้อมูลงบทดลองปัจจุบัน เติมเอง'!$A$5:$CL$846,74,0),2)</f>
        <v>0</v>
      </c>
      <c r="BX27" s="19">
        <f>ROUND(VLOOKUP($B27,'3.ข้อมูลงบทดลองปัจจุบัน เติมเอง'!$A$5:$CL$846,75,0),2)</f>
        <v>0</v>
      </c>
      <c r="BY27" s="19">
        <f>ROUND(VLOOKUP($B27,'3.ข้อมูลงบทดลองปัจจุบัน เติมเอง'!$A$5:$CL$846,76,0),2)</f>
        <v>0</v>
      </c>
      <c r="BZ27" s="19">
        <f>ROUND(VLOOKUP($B27,'3.ข้อมูลงบทดลองปัจจุบัน เติมเอง'!$A$5:$CL$846,77,0),2)</f>
        <v>0</v>
      </c>
      <c r="CA27" s="19">
        <f>ROUND(VLOOKUP($B27,'3.ข้อมูลงบทดลองปัจจุบัน เติมเอง'!$A$5:$CL$846,78,0),2)</f>
        <v>0</v>
      </c>
      <c r="CB27" s="19">
        <f>ROUND(VLOOKUP($B27,'3.ข้อมูลงบทดลองปัจจุบัน เติมเอง'!$A$5:$CL$846,79,0),2)</f>
        <v>0</v>
      </c>
      <c r="CC27" s="19">
        <f>ROUND(VLOOKUP($B27,'3.ข้อมูลงบทดลองปัจจุบัน เติมเอง'!$A$5:$CL$846,80,0),2)</f>
        <v>0</v>
      </c>
      <c r="CD27" s="19">
        <f>ROUND(VLOOKUP($B27,'3.ข้อมูลงบทดลองปัจจุบัน เติมเอง'!$A$5:$CL$846,81,0),2)</f>
        <v>0</v>
      </c>
      <c r="CE27" s="19">
        <f>ROUND(VLOOKUP($B27,'3.ข้อมูลงบทดลองปัจจุบัน เติมเอง'!$A$5:$CL$846,82,0),2)</f>
        <v>0</v>
      </c>
      <c r="CF27" s="19">
        <f>ROUND(VLOOKUP($B27,'3.ข้อมูลงบทดลองปัจจุบัน เติมเอง'!$A$5:$CL$846,83,0),2)</f>
        <v>5795.2</v>
      </c>
      <c r="CG27" s="19">
        <f>ROUND(VLOOKUP($B27,'3.ข้อมูลงบทดลองปัจจุบัน เติมเอง'!$A$5:$CL$846,84,0),2)</f>
        <v>0</v>
      </c>
      <c r="CH27" s="19">
        <f>ROUND(VLOOKUP($B27,'3.ข้อมูลงบทดลองปัจจุบัน เติมเอง'!$A$5:$CL$846,85,0),2)</f>
        <v>0</v>
      </c>
      <c r="CI27" s="19">
        <f>ROUND(VLOOKUP($B27,'3.ข้อมูลงบทดลองปัจจุบัน เติมเอง'!$A$5:$CL$846,86,0),2)</f>
        <v>0</v>
      </c>
      <c r="CJ27" s="19">
        <f>ROUND(VLOOKUP($B27,'3.ข้อมูลงบทดลองปัจจุบัน เติมเอง'!$A$5:$CL$846,87,0),2)</f>
        <v>0</v>
      </c>
      <c r="CK27" s="19">
        <f>ROUND(VLOOKUP($B27,'3.ข้อมูลงบทดลองปัจจุบัน เติมเอง'!$A$5:$CL$846,88,0),2)</f>
        <v>0</v>
      </c>
      <c r="CL27" s="19">
        <f>ROUND(VLOOKUP($B27,'3.ข้อมูลงบทดลองปัจจุบัน เติมเอง'!$A$5:$CL$846,89,0),2)</f>
        <v>0</v>
      </c>
      <c r="CM27" s="19">
        <f>ROUND(VLOOKUP($B27,'3.ข้อมูลงบทดลองปัจจุบัน เติมเอง'!$A$5:$CL$846,90,0),2)</f>
        <v>0</v>
      </c>
      <c r="CO27" s="29"/>
    </row>
    <row r="28" spans="1:93" x14ac:dyDescent="0.7">
      <c r="A28" s="3" t="s">
        <v>1468</v>
      </c>
      <c r="B28" s="49" t="s">
        <v>542</v>
      </c>
      <c r="C28" s="8" t="s">
        <v>2317</v>
      </c>
      <c r="D28" s="19">
        <f>ROUND(VLOOKUP($B28,'3.ข้อมูลงบทดลองปัจจุบัน เติมเอง'!$A$5:$CL$846,3,0),2)</f>
        <v>10250</v>
      </c>
      <c r="E28" s="19">
        <f>ROUND(VLOOKUP($B28,'3.ข้อมูลงบทดลองปัจจุบัน เติมเอง'!$A$5:$CL$846,4,0),2)</f>
        <v>0</v>
      </c>
      <c r="F28" s="19">
        <f>ROUND(VLOOKUP($B28,'3.ข้อมูลงบทดลองปัจจุบัน เติมเอง'!$A$5:$CL$846,5,0),2)</f>
        <v>0</v>
      </c>
      <c r="G28" s="19">
        <f>ROUND(VLOOKUP($B28,'3.ข้อมูลงบทดลองปัจจุบัน เติมเอง'!$A$5:$CL$846,6,0),2)</f>
        <v>0</v>
      </c>
      <c r="H28" s="19">
        <f>ROUND(VLOOKUP($B28,'3.ข้อมูลงบทดลองปัจจุบัน เติมเอง'!$A$5:$CL$846,7,0),2)</f>
        <v>0</v>
      </c>
      <c r="I28" s="19">
        <f>ROUND(VLOOKUP($B28,'3.ข้อมูลงบทดลองปัจจุบัน เติมเอง'!$A$5:$CL$846,8,0),2)</f>
        <v>0</v>
      </c>
      <c r="J28" s="19">
        <f>ROUND(VLOOKUP($B28,'3.ข้อมูลงบทดลองปัจจุบัน เติมเอง'!$A$5:$CL$846,9,0),2)</f>
        <v>0</v>
      </c>
      <c r="K28" s="19">
        <f>ROUND(VLOOKUP($B28,'3.ข้อมูลงบทดลองปัจจุบัน เติมเอง'!$A$5:$CL$846,10,0),2)</f>
        <v>0</v>
      </c>
      <c r="L28" s="19">
        <f>ROUND(VLOOKUP($B28,'3.ข้อมูลงบทดลองปัจจุบัน เติมเอง'!$A$5:$CL$846,11,0),2)</f>
        <v>0</v>
      </c>
      <c r="M28" s="19">
        <f>ROUND(VLOOKUP($B28,'3.ข้อมูลงบทดลองปัจจุบัน เติมเอง'!$A$5:$CL$846,12,0),2)</f>
        <v>0</v>
      </c>
      <c r="N28" s="19">
        <f>ROUND(VLOOKUP($B28,'3.ข้อมูลงบทดลองปัจจุบัน เติมเอง'!$A$5:$CL$846,13,0),2)</f>
        <v>0</v>
      </c>
      <c r="O28" s="19">
        <f>ROUND(VLOOKUP($B28,'3.ข้อมูลงบทดลองปัจจุบัน เติมเอง'!$A$5:$CL$846,14,0),2)</f>
        <v>921</v>
      </c>
      <c r="P28" s="19">
        <f>ROUND(VLOOKUP($B28,'3.ข้อมูลงบทดลองปัจจุบัน เติมเอง'!$A$5:$CL$846,15,0),2)</f>
        <v>16651</v>
      </c>
      <c r="Q28" s="19">
        <f>ROUND(VLOOKUP($B28,'3.ข้อมูลงบทดลองปัจจุบัน เติมเอง'!$A$5:$CL$846,16,0),2)</f>
        <v>0</v>
      </c>
      <c r="R28" s="19">
        <f>ROUND(VLOOKUP($B28,'3.ข้อมูลงบทดลองปัจจุบัน เติมเอง'!$A$5:$CL$846,17,0),2)</f>
        <v>0</v>
      </c>
      <c r="S28" s="19">
        <f>ROUND(VLOOKUP($B28,'3.ข้อมูลงบทดลองปัจจุบัน เติมเอง'!$A$5:$CL$846,18,0),2)</f>
        <v>0</v>
      </c>
      <c r="T28" s="19">
        <f>ROUND(VLOOKUP($B28,'3.ข้อมูลงบทดลองปัจจุบัน เติมเอง'!$A$5:$CL$846,19,0),2)</f>
        <v>0</v>
      </c>
      <c r="U28" s="19">
        <f>ROUND(VLOOKUP($B28,'3.ข้อมูลงบทดลองปัจจุบัน เติมเอง'!$A$5:$CL$846,20,0),2)</f>
        <v>0</v>
      </c>
      <c r="V28" s="19">
        <f>ROUND(VLOOKUP($B28,'3.ข้อมูลงบทดลองปัจจุบัน เติมเอง'!$A$5:$CL$846,21,0),2)</f>
        <v>0</v>
      </c>
      <c r="W28" s="19">
        <f>ROUND(VLOOKUP($B28,'3.ข้อมูลงบทดลองปัจจุบัน เติมเอง'!$A$5:$CL$846,22,0),2)</f>
        <v>0</v>
      </c>
      <c r="X28" s="19">
        <f>ROUND(VLOOKUP($B28,'3.ข้อมูลงบทดลองปัจจุบัน เติมเอง'!$A$5:$CL$846,23,0),2)</f>
        <v>58776.5</v>
      </c>
      <c r="Y28" s="19">
        <f>ROUND(VLOOKUP($B28,'3.ข้อมูลงบทดลองปัจจุบัน เติมเอง'!$A$5:$CL$846,24,0),2)</f>
        <v>0</v>
      </c>
      <c r="Z28" s="19">
        <f>ROUND(VLOOKUP($B28,'3.ข้อมูลงบทดลองปัจจุบัน เติมเอง'!$A$5:$CL$846,25,0),2)</f>
        <v>5117</v>
      </c>
      <c r="AA28" s="19">
        <f>ROUND(VLOOKUP($B28,'3.ข้อมูลงบทดลองปัจจุบัน เติมเอง'!$A$5:$CL$846,26,0),2)</f>
        <v>0</v>
      </c>
      <c r="AB28" s="19">
        <f>ROUND(VLOOKUP($B28,'3.ข้อมูลงบทดลองปัจจุบัน เติมเอง'!$A$5:$CL$846,27,0),2)</f>
        <v>0</v>
      </c>
      <c r="AC28" s="19">
        <f>ROUND(VLOOKUP($B28,'3.ข้อมูลงบทดลองปัจจุบัน เติมเอง'!$A$5:$CL$846,28,0),2)</f>
        <v>7440</v>
      </c>
      <c r="AD28" s="19">
        <f>ROUND(VLOOKUP($B28,'3.ข้อมูลงบทดลองปัจจุบัน เติมเอง'!$A$5:$CL$846,29,0),2)</f>
        <v>0</v>
      </c>
      <c r="AE28" s="19">
        <f>ROUND(VLOOKUP($B28,'3.ข้อมูลงบทดลองปัจจุบัน เติมเอง'!$A$5:$CL$846,30,0),2)</f>
        <v>0</v>
      </c>
      <c r="AF28" s="19">
        <f>ROUND(VLOOKUP($B28,'3.ข้อมูลงบทดลองปัจจุบัน เติมเอง'!$A$5:$CL$846,31,0),2)</f>
        <v>0</v>
      </c>
      <c r="AG28" s="19">
        <f>ROUND(VLOOKUP($B28,'3.ข้อมูลงบทดลองปัจจุบัน เติมเอง'!$A$5:$CL$846,32,0),2)</f>
        <v>0</v>
      </c>
      <c r="AH28" s="19">
        <f>ROUND(VLOOKUP($B28,'3.ข้อมูลงบทดลองปัจจุบัน เติมเอง'!$A$5:$CL$846,33,0),2)</f>
        <v>0</v>
      </c>
      <c r="AI28" s="19">
        <f>ROUND(VLOOKUP($B28,'3.ข้อมูลงบทดลองปัจจุบัน เติมเอง'!$A$5:$CL$846,34,0),2)</f>
        <v>104</v>
      </c>
      <c r="AJ28" s="19">
        <f>ROUND(VLOOKUP($B28,'3.ข้อมูลงบทดลองปัจจุบัน เติมเอง'!$A$5:$CL$846,35,0),2)</f>
        <v>7149</v>
      </c>
      <c r="AK28" s="19">
        <f>ROUND(VLOOKUP($B28,'3.ข้อมูลงบทดลองปัจจุบัน เติมเอง'!$A$5:$CL$846,36,0),2)</f>
        <v>2453</v>
      </c>
      <c r="AL28" s="19">
        <f>ROUND(VLOOKUP($B28,'3.ข้อมูลงบทดลองปัจจุบัน เติมเอง'!$A$5:$CL$846,37,0),2)</f>
        <v>139274.5</v>
      </c>
      <c r="AM28" s="19">
        <f>ROUND(VLOOKUP($B28,'3.ข้อมูลงบทดลองปัจจุบัน เติมเอง'!$A$5:$CL$846,38,0),2)</f>
        <v>0</v>
      </c>
      <c r="AN28" s="19">
        <f>ROUND(VLOOKUP($B28,'3.ข้อมูลงบทดลองปัจจุบัน เติมเอง'!$A$5:$CL$846,39,0),2)</f>
        <v>0</v>
      </c>
      <c r="AO28" s="19">
        <f>ROUND(VLOOKUP($B28,'3.ข้อมูลงบทดลองปัจจุบัน เติมเอง'!$A$5:$CL$846,40,0),2)</f>
        <v>0</v>
      </c>
      <c r="AP28" s="19">
        <f>ROUND(VLOOKUP($B28,'3.ข้อมูลงบทดลองปัจจุบัน เติมเอง'!$A$5:$CL$846,41,0),2)</f>
        <v>0</v>
      </c>
      <c r="AQ28" s="19">
        <f>ROUND(VLOOKUP($B28,'3.ข้อมูลงบทดลองปัจจุบัน เติมเอง'!$A$5:$CL$846,42,0),2)</f>
        <v>0</v>
      </c>
      <c r="AR28" s="19">
        <f>ROUND(VLOOKUP($B28,'3.ข้อมูลงบทดลองปัจจุบัน เติมเอง'!$A$5:$CL$846,43,0),2)</f>
        <v>0</v>
      </c>
      <c r="AS28" s="19">
        <f>ROUND(VLOOKUP($B28,'3.ข้อมูลงบทดลองปัจจุบัน เติมเอง'!$A$5:$CL$846,44,0),2)</f>
        <v>0</v>
      </c>
      <c r="AT28" s="19">
        <f>ROUND(VLOOKUP($B28,'3.ข้อมูลงบทดลองปัจจุบัน เติมเอง'!$A$5:$CL$846,45,0),2)</f>
        <v>0</v>
      </c>
      <c r="AU28" s="19">
        <f>ROUND(VLOOKUP($B28,'3.ข้อมูลงบทดลองปัจจุบัน เติมเอง'!$A$5:$CL$846,46,0),2)</f>
        <v>0</v>
      </c>
      <c r="AV28" s="19">
        <f>ROUND(VLOOKUP($B28,'3.ข้อมูลงบทดลองปัจจุบัน เติมเอง'!$A$5:$CL$846,47,0),2)</f>
        <v>0</v>
      </c>
      <c r="AW28" s="19">
        <f>ROUND(VLOOKUP($B28,'3.ข้อมูลงบทดลองปัจจุบัน เติมเอง'!$A$5:$CL$846,48,0),2)</f>
        <v>0</v>
      </c>
      <c r="AX28" s="19">
        <f>ROUND(VLOOKUP($B28,'3.ข้อมูลงบทดลองปัจจุบัน เติมเอง'!$A$5:$CL$846,49,0),2)</f>
        <v>0</v>
      </c>
      <c r="AY28" s="19">
        <f>ROUND(VLOOKUP($B28,'3.ข้อมูลงบทดลองปัจจุบัน เติมเอง'!$A$5:$CL$846,50,0),2)</f>
        <v>0</v>
      </c>
      <c r="AZ28" s="19">
        <f>ROUND(VLOOKUP($B28,'3.ข้อมูลงบทดลองปัจจุบัน เติมเอง'!$A$5:$CL$846,51,0),2)</f>
        <v>0</v>
      </c>
      <c r="BA28" s="19">
        <f>ROUND(VLOOKUP($B28,'3.ข้อมูลงบทดลองปัจจุบัน เติมเอง'!$A$5:$CL$846,52,0),2)</f>
        <v>0</v>
      </c>
      <c r="BB28" s="19">
        <f>ROUND(VLOOKUP($B28,'3.ข้อมูลงบทดลองปัจจุบัน เติมเอง'!$A$5:$CL$846,53,0),2)</f>
        <v>0</v>
      </c>
      <c r="BC28" s="19">
        <f>ROUND(VLOOKUP($B28,'3.ข้อมูลงบทดลองปัจจุบัน เติมเอง'!$A$5:$CL$846,54,0),2)</f>
        <v>0</v>
      </c>
      <c r="BD28" s="19">
        <f>ROUND(VLOOKUP($B28,'3.ข้อมูลงบทดลองปัจจุบัน เติมเอง'!$A$5:$CL$846,55,0),2)</f>
        <v>31185.75</v>
      </c>
      <c r="BE28" s="19">
        <f>ROUND(VLOOKUP($B28,'3.ข้อมูลงบทดลองปัจจุบัน เติมเอง'!$A$5:$CL$846,56,0),2)</f>
        <v>0</v>
      </c>
      <c r="BF28" s="19">
        <f>ROUND(VLOOKUP($B28,'3.ข้อมูลงบทดลองปัจจุบัน เติมเอง'!$A$5:$CL$846,57,0),2)</f>
        <v>0</v>
      </c>
      <c r="BG28" s="19">
        <f>ROUND(VLOOKUP($B28,'3.ข้อมูลงบทดลองปัจจุบัน เติมเอง'!$A$5:$CL$846,58,0),2)</f>
        <v>0</v>
      </c>
      <c r="BH28" s="19">
        <f>ROUND(VLOOKUP($B28,'3.ข้อมูลงบทดลองปัจจุบัน เติมเอง'!$A$5:$CL$846,59,0),2)</f>
        <v>10421</v>
      </c>
      <c r="BI28" s="19">
        <f>ROUND(VLOOKUP($B28,'3.ข้อมูลงบทดลองปัจจุบัน เติมเอง'!$A$5:$CL$846,60,0),2)</f>
        <v>0</v>
      </c>
      <c r="BJ28" s="19">
        <f>ROUND(VLOOKUP($B28,'3.ข้อมูลงบทดลองปัจจุบัน เติมเอง'!$A$5:$CL$846,61,0),2)</f>
        <v>0</v>
      </c>
      <c r="BK28" s="19">
        <f>ROUND(VLOOKUP($B28,'3.ข้อมูลงบทดลองปัจจุบัน เติมเอง'!$A$5:$CL$846,62,0),2)</f>
        <v>0</v>
      </c>
      <c r="BL28" s="19">
        <f>ROUND(VLOOKUP($B28,'3.ข้อมูลงบทดลองปัจจุบัน เติมเอง'!$A$5:$CL$846,63,0),2)</f>
        <v>11815</v>
      </c>
      <c r="BM28" s="19">
        <f>ROUND(VLOOKUP($B28,'3.ข้อมูลงบทดลองปัจจุบัน เติมเอง'!$A$5:$CL$846,64,0),2)</f>
        <v>1423</v>
      </c>
      <c r="BN28" s="19">
        <f>ROUND(VLOOKUP($B28,'3.ข้อมูลงบทดลองปัจจุบัน เติมเอง'!$A$5:$CL$846,65,0),2)</f>
        <v>0</v>
      </c>
      <c r="BO28" s="19">
        <f>ROUND(VLOOKUP($B28,'3.ข้อมูลงบทดลองปัจจุบัน เติมเอง'!$A$5:$CL$846,66,0),2)</f>
        <v>0</v>
      </c>
      <c r="BP28" s="19">
        <f>ROUND(VLOOKUP($B28,'3.ข้อมูลงบทดลองปัจจุบัน เติมเอง'!$A$5:$CL$846,67,0),2)</f>
        <v>0</v>
      </c>
      <c r="BQ28" s="19">
        <f>ROUND(VLOOKUP($B28,'3.ข้อมูลงบทดลองปัจจุบัน เติมเอง'!$A$5:$CL$846,68,0),2)</f>
        <v>0</v>
      </c>
      <c r="BR28" s="19">
        <f>ROUND(VLOOKUP($B28,'3.ข้อมูลงบทดลองปัจจุบัน เติมเอง'!$A$5:$CL$846,69,0),2)</f>
        <v>0</v>
      </c>
      <c r="BS28" s="19">
        <f>ROUND(VLOOKUP($B28,'3.ข้อมูลงบทดลองปัจจุบัน เติมเอง'!$A$5:$CL$846,70,0),2)</f>
        <v>39310</v>
      </c>
      <c r="BT28" s="19">
        <f>ROUND(VLOOKUP($B28,'3.ข้อมูลงบทดลองปัจจุบัน เติมเอง'!$A$5:$CL$846,71,0),2)</f>
        <v>0</v>
      </c>
      <c r="BU28" s="19">
        <f>ROUND(VLOOKUP($B28,'3.ข้อมูลงบทดลองปัจจุบัน เติมเอง'!$A$5:$CL$846,72,0),2)</f>
        <v>0</v>
      </c>
      <c r="BV28" s="19">
        <f>ROUND(VLOOKUP($B28,'3.ข้อมูลงบทดลองปัจจุบัน เติมเอง'!$A$5:$CL$846,73,0),2)</f>
        <v>163</v>
      </c>
      <c r="BW28" s="19">
        <f>ROUND(VLOOKUP($B28,'3.ข้อมูลงบทดลองปัจจุบัน เติมเอง'!$A$5:$CL$846,74,0),2)</f>
        <v>0</v>
      </c>
      <c r="BX28" s="19">
        <f>ROUND(VLOOKUP($B28,'3.ข้อมูลงบทดลองปัจจุบัน เติมเอง'!$A$5:$CL$846,75,0),2)</f>
        <v>0</v>
      </c>
      <c r="BY28" s="19">
        <f>ROUND(VLOOKUP($B28,'3.ข้อมูลงบทดลองปัจจุบัน เติมเอง'!$A$5:$CL$846,76,0),2)</f>
        <v>0</v>
      </c>
      <c r="BZ28" s="19">
        <f>ROUND(VLOOKUP($B28,'3.ข้อมูลงบทดลองปัจจุบัน เติมเอง'!$A$5:$CL$846,77,0),2)</f>
        <v>0</v>
      </c>
      <c r="CA28" s="19">
        <f>ROUND(VLOOKUP($B28,'3.ข้อมูลงบทดลองปัจจุบัน เติมเอง'!$A$5:$CL$846,78,0),2)</f>
        <v>0</v>
      </c>
      <c r="CB28" s="19">
        <f>ROUND(VLOOKUP($B28,'3.ข้อมูลงบทดลองปัจจุบัน เติมเอง'!$A$5:$CL$846,79,0),2)</f>
        <v>0</v>
      </c>
      <c r="CC28" s="19">
        <f>ROUND(VLOOKUP($B28,'3.ข้อมูลงบทดลองปัจจุบัน เติมเอง'!$A$5:$CL$846,80,0),2)</f>
        <v>0</v>
      </c>
      <c r="CD28" s="19">
        <f>ROUND(VLOOKUP($B28,'3.ข้อมูลงบทดลองปัจจุบัน เติมเอง'!$A$5:$CL$846,81,0),2)</f>
        <v>0</v>
      </c>
      <c r="CE28" s="19">
        <f>ROUND(VLOOKUP($B28,'3.ข้อมูลงบทดลองปัจจุบัน เติมเอง'!$A$5:$CL$846,82,0),2)</f>
        <v>0</v>
      </c>
      <c r="CF28" s="19">
        <f>ROUND(VLOOKUP($B28,'3.ข้อมูลงบทดลองปัจจุบัน เติมเอง'!$A$5:$CL$846,83,0),2)</f>
        <v>0</v>
      </c>
      <c r="CG28" s="19">
        <f>ROUND(VLOOKUP($B28,'3.ข้อมูลงบทดลองปัจจุบัน เติมเอง'!$A$5:$CL$846,84,0),2)</f>
        <v>0</v>
      </c>
      <c r="CH28" s="19">
        <f>ROUND(VLOOKUP($B28,'3.ข้อมูลงบทดลองปัจจุบัน เติมเอง'!$A$5:$CL$846,85,0),2)</f>
        <v>0</v>
      </c>
      <c r="CI28" s="19">
        <f>ROUND(VLOOKUP($B28,'3.ข้อมูลงบทดลองปัจจุบัน เติมเอง'!$A$5:$CL$846,86,0),2)</f>
        <v>0</v>
      </c>
      <c r="CJ28" s="19">
        <f>ROUND(VLOOKUP($B28,'3.ข้อมูลงบทดลองปัจจุบัน เติมเอง'!$A$5:$CL$846,87,0),2)</f>
        <v>0</v>
      </c>
      <c r="CK28" s="19">
        <f>ROUND(VLOOKUP($B28,'3.ข้อมูลงบทดลองปัจจุบัน เติมเอง'!$A$5:$CL$846,88,0),2)</f>
        <v>0</v>
      </c>
      <c r="CL28" s="19">
        <f>ROUND(VLOOKUP($B28,'3.ข้อมูลงบทดลองปัจจุบัน เติมเอง'!$A$5:$CL$846,89,0),2)</f>
        <v>0</v>
      </c>
      <c r="CM28" s="19">
        <f>ROUND(VLOOKUP($B28,'3.ข้อมูลงบทดลองปัจจุบัน เติมเอง'!$A$5:$CL$846,90,0),2)</f>
        <v>0</v>
      </c>
      <c r="CO28" s="29"/>
    </row>
    <row r="29" spans="1:93" x14ac:dyDescent="0.7">
      <c r="A29" s="3" t="s">
        <v>1468</v>
      </c>
      <c r="B29" s="49" t="s">
        <v>550</v>
      </c>
      <c r="C29" s="8" t="s">
        <v>2318</v>
      </c>
      <c r="D29" s="19">
        <f>ROUND(VLOOKUP($B29,'3.ข้อมูลงบทดลองปัจจุบัน เติมเอง'!$A$5:$CL$846,3,0),2)</f>
        <v>17500</v>
      </c>
      <c r="E29" s="19">
        <f>ROUND(VLOOKUP($B29,'3.ข้อมูลงบทดลองปัจจุบัน เติมเอง'!$A$5:$CL$846,4,0),2)</f>
        <v>47400</v>
      </c>
      <c r="F29" s="19">
        <f>ROUND(VLOOKUP($B29,'3.ข้อมูลงบทดลองปัจจุบัน เติมเอง'!$A$5:$CL$846,5,0),2)</f>
        <v>40000</v>
      </c>
      <c r="G29" s="19">
        <f>ROUND(VLOOKUP($B29,'3.ข้อมูลงบทดลองปัจจุบัน เติมเอง'!$A$5:$CL$846,6,0),2)</f>
        <v>6500</v>
      </c>
      <c r="H29" s="19">
        <f>ROUND(VLOOKUP($B29,'3.ข้อมูลงบทดลองปัจจุบัน เติมเอง'!$A$5:$CL$846,7,0),2)</f>
        <v>0</v>
      </c>
      <c r="I29" s="19">
        <f>ROUND(VLOOKUP($B29,'3.ข้อมูลงบทดลองปัจจุบัน เติมเอง'!$A$5:$CL$846,8,0),2)</f>
        <v>23500</v>
      </c>
      <c r="J29" s="19">
        <f>ROUND(VLOOKUP($B29,'3.ข้อมูลงบทดลองปัจจุบัน เติมเอง'!$A$5:$CL$846,9,0),2)</f>
        <v>6000</v>
      </c>
      <c r="K29" s="19">
        <f>ROUND(VLOOKUP($B29,'3.ข้อมูลงบทดลองปัจจุบัน เติมเอง'!$A$5:$CL$846,10,0),2)</f>
        <v>32000</v>
      </c>
      <c r="L29" s="19">
        <f>ROUND(VLOOKUP($B29,'3.ข้อมูลงบทดลองปัจจุบัน เติมเอง'!$A$5:$CL$846,11,0),2)</f>
        <v>1000</v>
      </c>
      <c r="M29" s="19">
        <f>ROUND(VLOOKUP($B29,'3.ข้อมูลงบทดลองปัจจุบัน เติมเอง'!$A$5:$CL$846,12,0),2)</f>
        <v>500</v>
      </c>
      <c r="N29" s="19">
        <f>ROUND(VLOOKUP($B29,'3.ข้อมูลงบทดลองปัจจุบัน เติมเอง'!$A$5:$CL$846,13,0),2)</f>
        <v>7000</v>
      </c>
      <c r="O29" s="19">
        <f>ROUND(VLOOKUP($B29,'3.ข้อมูลงบทดลองปัจจุบัน เติมเอง'!$A$5:$CL$846,14,0),2)</f>
        <v>500</v>
      </c>
      <c r="P29" s="19">
        <f>ROUND(VLOOKUP($B29,'3.ข้อมูลงบทดลองปัจจุบัน เติมเอง'!$A$5:$CL$846,15,0),2)</f>
        <v>11500</v>
      </c>
      <c r="Q29" s="19">
        <f>ROUND(VLOOKUP($B29,'3.ข้อมูลงบทดลองปัจจุบัน เติมเอง'!$A$5:$CL$846,16,0),2)</f>
        <v>2000</v>
      </c>
      <c r="R29" s="19">
        <f>ROUND(VLOOKUP($B29,'3.ข้อมูลงบทดลองปัจจุบัน เติมเอง'!$A$5:$CL$846,17,0),2)</f>
        <v>8500</v>
      </c>
      <c r="S29" s="19">
        <f>ROUND(VLOOKUP($B29,'3.ข้อมูลงบทดลองปัจจุบัน เติมเอง'!$A$5:$CL$846,18,0),2)</f>
        <v>0</v>
      </c>
      <c r="T29" s="19">
        <f>ROUND(VLOOKUP($B29,'3.ข้อมูลงบทดลองปัจจุบัน เติมเอง'!$A$5:$CL$846,19,0),2)</f>
        <v>0</v>
      </c>
      <c r="U29" s="19">
        <f>ROUND(VLOOKUP($B29,'3.ข้อมูลงบทดลองปัจจุบัน เติมเอง'!$A$5:$CL$846,20,0),2)</f>
        <v>5460</v>
      </c>
      <c r="V29" s="19">
        <f>ROUND(VLOOKUP($B29,'3.ข้อมูลงบทดลองปัจจุบัน เติมเอง'!$A$5:$CL$846,21,0),2)</f>
        <v>16500</v>
      </c>
      <c r="W29" s="19">
        <f>ROUND(VLOOKUP($B29,'3.ข้อมูลงบทดลองปัจจุบัน เติมเอง'!$A$5:$CL$846,22,0),2)</f>
        <v>2000</v>
      </c>
      <c r="X29" s="19">
        <f>ROUND(VLOOKUP($B29,'3.ข้อมูลงบทดลองปัจจุบัน เติมเอง'!$A$5:$CL$846,23,0),2)</f>
        <v>47500</v>
      </c>
      <c r="Y29" s="19">
        <f>ROUND(VLOOKUP($B29,'3.ข้อมูลงบทดลองปัจจุบัน เติมเอง'!$A$5:$CL$846,24,0),2)</f>
        <v>11500</v>
      </c>
      <c r="Z29" s="19">
        <f>ROUND(VLOOKUP($B29,'3.ข้อมูลงบทดลองปัจจุบัน เติมเอง'!$A$5:$CL$846,25,0),2)</f>
        <v>13000</v>
      </c>
      <c r="AA29" s="19">
        <f>ROUND(VLOOKUP($B29,'3.ข้อมูลงบทดลองปัจจุบัน เติมเอง'!$A$5:$CL$846,26,0),2)</f>
        <v>3500</v>
      </c>
      <c r="AB29" s="19">
        <f>ROUND(VLOOKUP($B29,'3.ข้อมูลงบทดลองปัจจุบัน เติมเอง'!$A$5:$CL$846,27,0),2)</f>
        <v>0</v>
      </c>
      <c r="AC29" s="19">
        <f>ROUND(VLOOKUP($B29,'3.ข้อมูลงบทดลองปัจจุบัน เติมเอง'!$A$5:$CL$846,28,0),2)</f>
        <v>8500</v>
      </c>
      <c r="AD29" s="19">
        <f>ROUND(VLOOKUP($B29,'3.ข้อมูลงบทดลองปัจจุบัน เติมเอง'!$A$5:$CL$846,29,0),2)</f>
        <v>0</v>
      </c>
      <c r="AE29" s="19">
        <f>ROUND(VLOOKUP($B29,'3.ข้อมูลงบทดลองปัจจุบัน เติมเอง'!$A$5:$CL$846,30,0),2)</f>
        <v>19500</v>
      </c>
      <c r="AF29" s="19">
        <f>ROUND(VLOOKUP($B29,'3.ข้อมูลงบทดลองปัจจุบัน เติมเอง'!$A$5:$CL$846,31,0),2)</f>
        <v>0</v>
      </c>
      <c r="AG29" s="19">
        <f>ROUND(VLOOKUP($B29,'3.ข้อมูลงบทดลองปัจจุบัน เติมเอง'!$A$5:$CL$846,32,0),2)</f>
        <v>32050</v>
      </c>
      <c r="AH29" s="19">
        <f>ROUND(VLOOKUP($B29,'3.ข้อมูลงบทดลองปัจจุบัน เติมเอง'!$A$5:$CL$846,33,0),2)</f>
        <v>1000</v>
      </c>
      <c r="AI29" s="19">
        <f>ROUND(VLOOKUP($B29,'3.ข้อมูลงบทดลองปัจจุบัน เติมเอง'!$A$5:$CL$846,34,0),2)</f>
        <v>500</v>
      </c>
      <c r="AJ29" s="19">
        <f>ROUND(VLOOKUP($B29,'3.ข้อมูลงบทดลองปัจจุบัน เติมเอง'!$A$5:$CL$846,35,0),2)</f>
        <v>6000</v>
      </c>
      <c r="AK29" s="19">
        <f>ROUND(VLOOKUP($B29,'3.ข้อมูลงบทดลองปัจจุบัน เติมเอง'!$A$5:$CL$846,36,0),2)</f>
        <v>1500</v>
      </c>
      <c r="AL29" s="19">
        <f>ROUND(VLOOKUP($B29,'3.ข้อมูลงบทดลองปัจจุบัน เติมเอง'!$A$5:$CL$846,37,0),2)</f>
        <v>15000</v>
      </c>
      <c r="AM29" s="19">
        <f>ROUND(VLOOKUP($B29,'3.ข้อมูลงบทดลองปัจจุบัน เติมเอง'!$A$5:$CL$846,38,0),2)</f>
        <v>0</v>
      </c>
      <c r="AN29" s="19">
        <f>ROUND(VLOOKUP($B29,'3.ข้อมูลงบทดลองปัจจุบัน เติมเอง'!$A$5:$CL$846,39,0),2)</f>
        <v>0</v>
      </c>
      <c r="AO29" s="19">
        <f>ROUND(VLOOKUP($B29,'3.ข้อมูลงบทดลองปัจจุบัน เติมเอง'!$A$5:$CL$846,40,0),2)</f>
        <v>1230</v>
      </c>
      <c r="AP29" s="19">
        <f>ROUND(VLOOKUP($B29,'3.ข้อมูลงบทดลองปัจจุบัน เติมเอง'!$A$5:$CL$846,41,0),2)</f>
        <v>1500</v>
      </c>
      <c r="AQ29" s="19">
        <f>ROUND(VLOOKUP($B29,'3.ข้อมูลงบทดลองปัจจุบัน เติมเอง'!$A$5:$CL$846,42,0),2)</f>
        <v>500</v>
      </c>
      <c r="AR29" s="19">
        <f>ROUND(VLOOKUP($B29,'3.ข้อมูลงบทดลองปัจจุบัน เติมเอง'!$A$5:$CL$846,43,0),2)</f>
        <v>500</v>
      </c>
      <c r="AS29" s="19">
        <f>ROUND(VLOOKUP($B29,'3.ข้อมูลงบทดลองปัจจุบัน เติมเอง'!$A$5:$CL$846,44,0),2)</f>
        <v>0</v>
      </c>
      <c r="AT29" s="19">
        <f>ROUND(VLOOKUP($B29,'3.ข้อมูลงบทดลองปัจจุบัน เติมเอง'!$A$5:$CL$846,45,0),2)</f>
        <v>5500</v>
      </c>
      <c r="AU29" s="19">
        <f>ROUND(VLOOKUP($B29,'3.ข้อมูลงบทดลองปัจจุบัน เติมเอง'!$A$5:$CL$846,46,0),2)</f>
        <v>1000</v>
      </c>
      <c r="AV29" s="19">
        <f>ROUND(VLOOKUP($B29,'3.ข้อมูลงบทดลองปัจจุบัน เติมเอง'!$A$5:$CL$846,47,0),2)</f>
        <v>0</v>
      </c>
      <c r="AW29" s="19">
        <f>ROUND(VLOOKUP($B29,'3.ข้อมูลงบทดลองปัจจุบัน เติมเอง'!$A$5:$CL$846,48,0),2)</f>
        <v>0</v>
      </c>
      <c r="AX29" s="19">
        <f>ROUND(VLOOKUP($B29,'3.ข้อมูลงบทดลองปัจจุบัน เติมเอง'!$A$5:$CL$846,49,0),2)</f>
        <v>0</v>
      </c>
      <c r="AY29" s="19">
        <f>ROUND(VLOOKUP($B29,'3.ข้อมูลงบทดลองปัจจุบัน เติมเอง'!$A$5:$CL$846,50,0),2)</f>
        <v>0</v>
      </c>
      <c r="AZ29" s="19">
        <f>ROUND(VLOOKUP($B29,'3.ข้อมูลงบทดลองปัจจุบัน เติมเอง'!$A$5:$CL$846,51,0),2)</f>
        <v>1000</v>
      </c>
      <c r="BA29" s="19">
        <f>ROUND(VLOOKUP($B29,'3.ข้อมูลงบทดลองปัจจุบัน เติมเอง'!$A$5:$CL$846,52,0),2)</f>
        <v>0</v>
      </c>
      <c r="BB29" s="19">
        <f>ROUND(VLOOKUP($B29,'3.ข้อมูลงบทดลองปัจจุบัน เติมเอง'!$A$5:$CL$846,53,0),2)</f>
        <v>29500</v>
      </c>
      <c r="BC29" s="19">
        <f>ROUND(VLOOKUP($B29,'3.ข้อมูลงบทดลองปัจจุบัน เติมเอง'!$A$5:$CL$846,54,0),2)</f>
        <v>0</v>
      </c>
      <c r="BD29" s="19">
        <f>ROUND(VLOOKUP($B29,'3.ข้อมูลงบทดลองปัจจุบัน เติมเอง'!$A$5:$CL$846,55,0),2)</f>
        <v>12500</v>
      </c>
      <c r="BE29" s="19">
        <f>ROUND(VLOOKUP($B29,'3.ข้อมูลงบทดลองปัจจุบัน เติมเอง'!$A$5:$CL$846,56,0),2)</f>
        <v>0</v>
      </c>
      <c r="BF29" s="19">
        <f>ROUND(VLOOKUP($B29,'3.ข้อมูลงบทดลองปัจจุบัน เติมเอง'!$A$5:$CL$846,57,0),2)</f>
        <v>1000</v>
      </c>
      <c r="BG29" s="19">
        <f>ROUND(VLOOKUP($B29,'3.ข้อมูลงบทดลองปัจจุบัน เติมเอง'!$A$5:$CL$846,58,0),2)</f>
        <v>2000</v>
      </c>
      <c r="BH29" s="19">
        <f>ROUND(VLOOKUP($B29,'3.ข้อมูลงบทดลองปัจจุบัน เติมเอง'!$A$5:$CL$846,59,0),2)</f>
        <v>1500</v>
      </c>
      <c r="BI29" s="19">
        <f>ROUND(VLOOKUP($B29,'3.ข้อมูลงบทดลองปัจจุบัน เติมเอง'!$A$5:$CL$846,60,0),2)</f>
        <v>0</v>
      </c>
      <c r="BJ29" s="19">
        <f>ROUND(VLOOKUP($B29,'3.ข้อมูลงบทดลองปัจจุบัน เติมเอง'!$A$5:$CL$846,61,0),2)</f>
        <v>0</v>
      </c>
      <c r="BK29" s="19">
        <f>ROUND(VLOOKUP($B29,'3.ข้อมูลงบทดลองปัจจุบัน เติมเอง'!$A$5:$CL$846,62,0),2)</f>
        <v>0</v>
      </c>
      <c r="BL29" s="19">
        <f>ROUND(VLOOKUP($B29,'3.ข้อมูลงบทดลองปัจจุบัน เติมเอง'!$A$5:$CL$846,63,0),2)</f>
        <v>0</v>
      </c>
      <c r="BM29" s="19">
        <f>ROUND(VLOOKUP($B29,'3.ข้อมูลงบทดลองปัจจุบัน เติมเอง'!$A$5:$CL$846,64,0),2)</f>
        <v>6000</v>
      </c>
      <c r="BN29" s="19">
        <f>ROUND(VLOOKUP($B29,'3.ข้อมูลงบทดลองปัจจุบัน เติมเอง'!$A$5:$CL$846,65,0),2)</f>
        <v>1650</v>
      </c>
      <c r="BO29" s="19">
        <f>ROUND(VLOOKUP($B29,'3.ข้อมูลงบทดลองปัจจุบัน เติมเอง'!$A$5:$CL$846,66,0),2)</f>
        <v>0</v>
      </c>
      <c r="BP29" s="19">
        <f>ROUND(VLOOKUP($B29,'3.ข้อมูลงบทดลองปัจจุบัน เติมเอง'!$A$5:$CL$846,67,0),2)</f>
        <v>0</v>
      </c>
      <c r="BQ29" s="19">
        <f>ROUND(VLOOKUP($B29,'3.ข้อมูลงบทดลองปัจจุบัน เติมเอง'!$A$5:$CL$846,68,0),2)</f>
        <v>7500</v>
      </c>
      <c r="BR29" s="19">
        <f>ROUND(VLOOKUP($B29,'3.ข้อมูลงบทดลองปัจจุบัน เติมเอง'!$A$5:$CL$846,69,0),2)</f>
        <v>1500</v>
      </c>
      <c r="BS29" s="19">
        <f>ROUND(VLOOKUP($B29,'3.ข้อมูลงบทดลองปัจจุบัน เติมเอง'!$A$5:$CL$846,70,0),2)</f>
        <v>56700</v>
      </c>
      <c r="BT29" s="19">
        <f>ROUND(VLOOKUP($B29,'3.ข้อมูลงบทดลองปัจจุบัน เติมเอง'!$A$5:$CL$846,71,0),2)</f>
        <v>0</v>
      </c>
      <c r="BU29" s="19">
        <f>ROUND(VLOOKUP($B29,'3.ข้อมูลงบทดลองปัจจุบัน เติมเอง'!$A$5:$CL$846,72,0),2)</f>
        <v>0</v>
      </c>
      <c r="BV29" s="19">
        <f>ROUND(VLOOKUP($B29,'3.ข้อมูลงบทดลองปัจจุบัน เติมเอง'!$A$5:$CL$846,73,0),2)</f>
        <v>9500</v>
      </c>
      <c r="BW29" s="19">
        <f>ROUND(VLOOKUP($B29,'3.ข้อมูลงบทดลองปัจจุบัน เติมเอง'!$A$5:$CL$846,74,0),2)</f>
        <v>0</v>
      </c>
      <c r="BX29" s="19">
        <f>ROUND(VLOOKUP($B29,'3.ข้อมูลงบทดลองปัจจุบัน เติมเอง'!$A$5:$CL$846,75,0),2)</f>
        <v>0</v>
      </c>
      <c r="BY29" s="19">
        <f>ROUND(VLOOKUP($B29,'3.ข้อมูลงบทดลองปัจจุบัน เติมเอง'!$A$5:$CL$846,76,0),2)</f>
        <v>1000</v>
      </c>
      <c r="BZ29" s="19">
        <f>ROUND(VLOOKUP($B29,'3.ข้อมูลงบทดลองปัจจุบัน เติมเอง'!$A$5:$CL$846,77,0),2)</f>
        <v>0</v>
      </c>
      <c r="CA29" s="19">
        <f>ROUND(VLOOKUP($B29,'3.ข้อมูลงบทดลองปัจจุบัน เติมเอง'!$A$5:$CL$846,78,0),2)</f>
        <v>0</v>
      </c>
      <c r="CB29" s="19">
        <f>ROUND(VLOOKUP($B29,'3.ข้อมูลงบทดลองปัจจุบัน เติมเอง'!$A$5:$CL$846,79,0),2)</f>
        <v>0</v>
      </c>
      <c r="CC29" s="19">
        <f>ROUND(VLOOKUP($B29,'3.ข้อมูลงบทดลองปัจจุบัน เติมเอง'!$A$5:$CL$846,80,0),2)</f>
        <v>0</v>
      </c>
      <c r="CD29" s="19">
        <f>ROUND(VLOOKUP($B29,'3.ข้อมูลงบทดลองปัจจุบัน เติมเอง'!$A$5:$CL$846,81,0),2)</f>
        <v>4000</v>
      </c>
      <c r="CE29" s="19">
        <f>ROUND(VLOOKUP($B29,'3.ข้อมูลงบทดลองปัจจุบัน เติมเอง'!$A$5:$CL$846,82,0),2)</f>
        <v>3000</v>
      </c>
      <c r="CF29" s="19">
        <f>ROUND(VLOOKUP($B29,'3.ข้อมูลงบทดลองปัจจุบัน เติมเอง'!$A$5:$CL$846,83,0),2)</f>
        <v>0</v>
      </c>
      <c r="CG29" s="19">
        <f>ROUND(VLOOKUP($B29,'3.ข้อมูลงบทดลองปัจจุบัน เติมเอง'!$A$5:$CL$846,84,0),2)</f>
        <v>0</v>
      </c>
      <c r="CH29" s="19">
        <f>ROUND(VLOOKUP($B29,'3.ข้อมูลงบทดลองปัจจุบัน เติมเอง'!$A$5:$CL$846,85,0),2)</f>
        <v>0</v>
      </c>
      <c r="CI29" s="19">
        <f>ROUND(VLOOKUP($B29,'3.ข้อมูลงบทดลองปัจจุบัน เติมเอง'!$A$5:$CL$846,86,0),2)</f>
        <v>0</v>
      </c>
      <c r="CJ29" s="19">
        <f>ROUND(VLOOKUP($B29,'3.ข้อมูลงบทดลองปัจจุบัน เติมเอง'!$A$5:$CL$846,87,0),2)</f>
        <v>0</v>
      </c>
      <c r="CK29" s="19">
        <f>ROUND(VLOOKUP($B29,'3.ข้อมูลงบทดลองปัจจุบัน เติมเอง'!$A$5:$CL$846,88,0),2)</f>
        <v>2000</v>
      </c>
      <c r="CL29" s="19">
        <f>ROUND(VLOOKUP($B29,'3.ข้อมูลงบทดลองปัจจุบัน เติมเอง'!$A$5:$CL$846,89,0),2)</f>
        <v>0</v>
      </c>
      <c r="CM29" s="19">
        <f>ROUND(VLOOKUP($B29,'3.ข้อมูลงบทดลองปัจจุบัน เติมเอง'!$A$5:$CL$846,90,0),2)</f>
        <v>9000</v>
      </c>
      <c r="CO29" s="29"/>
    </row>
    <row r="30" spans="1:93" x14ac:dyDescent="0.7">
      <c r="A30" s="3" t="s">
        <v>1468</v>
      </c>
      <c r="B30" s="49" t="s">
        <v>556</v>
      </c>
      <c r="C30" s="8" t="s">
        <v>557</v>
      </c>
      <c r="D30" s="19">
        <f>ROUND(VLOOKUP($B30,'3.ข้อมูลงบทดลองปัจจุบัน เติมเอง'!$A$5:$CL$846,3,0),2)</f>
        <v>1216</v>
      </c>
      <c r="E30" s="19">
        <f>ROUND(VLOOKUP($B30,'3.ข้อมูลงบทดลองปัจจุบัน เติมเอง'!$A$5:$CL$846,4,0),2)</f>
        <v>0</v>
      </c>
      <c r="F30" s="19">
        <f>ROUND(VLOOKUP($B30,'3.ข้อมูลงบทดลองปัจจุบัน เติมเอง'!$A$5:$CL$846,5,0),2)</f>
        <v>0</v>
      </c>
      <c r="G30" s="19">
        <f>ROUND(VLOOKUP($B30,'3.ข้อมูลงบทดลองปัจจุบัน เติมเอง'!$A$5:$CL$846,6,0),2)</f>
        <v>0</v>
      </c>
      <c r="H30" s="19">
        <f>ROUND(VLOOKUP($B30,'3.ข้อมูลงบทดลองปัจจุบัน เติมเอง'!$A$5:$CL$846,7,0),2)</f>
        <v>0</v>
      </c>
      <c r="I30" s="19">
        <f>ROUND(VLOOKUP($B30,'3.ข้อมูลงบทดลองปัจจุบัน เติมเอง'!$A$5:$CL$846,8,0),2)</f>
        <v>0</v>
      </c>
      <c r="J30" s="19">
        <f>ROUND(VLOOKUP($B30,'3.ข้อมูลงบทดลองปัจจุบัน เติมเอง'!$A$5:$CL$846,9,0),2)</f>
        <v>0</v>
      </c>
      <c r="K30" s="19">
        <f>ROUND(VLOOKUP($B30,'3.ข้อมูลงบทดลองปัจจุบัน เติมเอง'!$A$5:$CL$846,10,0),2)</f>
        <v>0</v>
      </c>
      <c r="L30" s="19">
        <f>ROUND(VLOOKUP($B30,'3.ข้อมูลงบทดลองปัจจุบัน เติมเอง'!$A$5:$CL$846,11,0),2)</f>
        <v>850</v>
      </c>
      <c r="M30" s="19">
        <f>ROUND(VLOOKUP($B30,'3.ข้อมูลงบทดลองปัจจุบัน เติมเอง'!$A$5:$CL$846,12,0),2)</f>
        <v>0</v>
      </c>
      <c r="N30" s="19">
        <f>ROUND(VLOOKUP($B30,'3.ข้อมูลงบทดลองปัจจุบัน เติมเอง'!$A$5:$CL$846,13,0),2)</f>
        <v>180</v>
      </c>
      <c r="O30" s="19">
        <f>ROUND(VLOOKUP($B30,'3.ข้อมูลงบทดลองปัจจุบัน เติมเอง'!$A$5:$CL$846,14,0),2)</f>
        <v>0</v>
      </c>
      <c r="P30" s="19">
        <f>ROUND(VLOOKUP($B30,'3.ข้อมูลงบทดลองปัจจุบัน เติมเอง'!$A$5:$CL$846,15,0),2)</f>
        <v>6099</v>
      </c>
      <c r="Q30" s="19">
        <f>ROUND(VLOOKUP($B30,'3.ข้อมูลงบทดลองปัจจุบัน เติมเอง'!$A$5:$CL$846,16,0),2)</f>
        <v>0</v>
      </c>
      <c r="R30" s="19">
        <f>ROUND(VLOOKUP($B30,'3.ข้อมูลงบทดลองปัจจุบัน เติมเอง'!$A$5:$CL$846,17,0),2)</f>
        <v>0</v>
      </c>
      <c r="S30" s="19">
        <f>ROUND(VLOOKUP($B30,'3.ข้อมูลงบทดลองปัจจุบัน เติมเอง'!$A$5:$CL$846,18,0),2)</f>
        <v>0</v>
      </c>
      <c r="T30" s="19">
        <f>ROUND(VLOOKUP($B30,'3.ข้อมูลงบทดลองปัจจุบัน เติมเอง'!$A$5:$CL$846,19,0),2)</f>
        <v>0</v>
      </c>
      <c r="U30" s="19">
        <f>ROUND(VLOOKUP($B30,'3.ข้อมูลงบทดลองปัจจุบัน เติมเอง'!$A$5:$CL$846,20,0),2)</f>
        <v>0</v>
      </c>
      <c r="V30" s="19">
        <f>ROUND(VLOOKUP($B30,'3.ข้อมูลงบทดลองปัจจุบัน เติมเอง'!$A$5:$CL$846,21,0),2)</f>
        <v>0</v>
      </c>
      <c r="W30" s="19">
        <f>ROUND(VLOOKUP($B30,'3.ข้อมูลงบทดลองปัจจุบัน เติมเอง'!$A$5:$CL$846,22,0),2)</f>
        <v>0</v>
      </c>
      <c r="X30" s="19">
        <f>ROUND(VLOOKUP($B30,'3.ข้อมูลงบทดลองปัจจุบัน เติมเอง'!$A$5:$CL$846,23,0),2)</f>
        <v>267560.88</v>
      </c>
      <c r="Y30" s="19">
        <f>ROUND(VLOOKUP($B30,'3.ข้อมูลงบทดลองปัจจุบัน เติมเอง'!$A$5:$CL$846,24,0),2)</f>
        <v>0</v>
      </c>
      <c r="Z30" s="19">
        <f>ROUND(VLOOKUP($B30,'3.ข้อมูลงบทดลองปัจจุบัน เติมเอง'!$A$5:$CL$846,25,0),2)</f>
        <v>0</v>
      </c>
      <c r="AA30" s="19">
        <f>ROUND(VLOOKUP($B30,'3.ข้อมูลงบทดลองปัจจุบัน เติมเอง'!$A$5:$CL$846,26,0),2)</f>
        <v>0</v>
      </c>
      <c r="AB30" s="19">
        <f>ROUND(VLOOKUP($B30,'3.ข้อมูลงบทดลองปัจจุบัน เติมเอง'!$A$5:$CL$846,27,0),2)</f>
        <v>0</v>
      </c>
      <c r="AC30" s="19">
        <f>ROUND(VLOOKUP($B30,'3.ข้อมูลงบทดลองปัจจุบัน เติมเอง'!$A$5:$CL$846,28,0),2)</f>
        <v>0</v>
      </c>
      <c r="AD30" s="19">
        <f>ROUND(VLOOKUP($B30,'3.ข้อมูลงบทดลองปัจจุบัน เติมเอง'!$A$5:$CL$846,29,0),2)</f>
        <v>0</v>
      </c>
      <c r="AE30" s="19">
        <f>ROUND(VLOOKUP($B30,'3.ข้อมูลงบทดลองปัจจุบัน เติมเอง'!$A$5:$CL$846,30,0),2)</f>
        <v>0</v>
      </c>
      <c r="AF30" s="19">
        <f>ROUND(VLOOKUP($B30,'3.ข้อมูลงบทดลองปัจจุบัน เติมเอง'!$A$5:$CL$846,31,0),2)</f>
        <v>0</v>
      </c>
      <c r="AG30" s="19">
        <f>ROUND(VLOOKUP($B30,'3.ข้อมูลงบทดลองปัจจุบัน เติมเอง'!$A$5:$CL$846,32,0),2)</f>
        <v>0</v>
      </c>
      <c r="AH30" s="19">
        <f>ROUND(VLOOKUP($B30,'3.ข้อมูลงบทดลองปัจจุบัน เติมเอง'!$A$5:$CL$846,33,0),2)</f>
        <v>0</v>
      </c>
      <c r="AI30" s="19">
        <f>ROUND(VLOOKUP($B30,'3.ข้อมูลงบทดลองปัจจุบัน เติมเอง'!$A$5:$CL$846,34,0),2)</f>
        <v>0</v>
      </c>
      <c r="AJ30" s="19">
        <f>ROUND(VLOOKUP($B30,'3.ข้อมูลงบทดลองปัจจุบัน เติมเอง'!$A$5:$CL$846,35,0),2)</f>
        <v>134</v>
      </c>
      <c r="AK30" s="19">
        <f>ROUND(VLOOKUP($B30,'3.ข้อมูลงบทดลองปัจจุบัน เติมเอง'!$A$5:$CL$846,36,0),2)</f>
        <v>0</v>
      </c>
      <c r="AL30" s="19">
        <f>ROUND(VLOOKUP($B30,'3.ข้อมูลงบทดลองปัจจุบัน เติมเอง'!$A$5:$CL$846,37,0),2)</f>
        <v>37729.75</v>
      </c>
      <c r="AM30" s="19">
        <f>ROUND(VLOOKUP($B30,'3.ข้อมูลงบทดลองปัจจุบัน เติมเอง'!$A$5:$CL$846,38,0),2)</f>
        <v>0</v>
      </c>
      <c r="AN30" s="19">
        <f>ROUND(VLOOKUP($B30,'3.ข้อมูลงบทดลองปัจจุบัน เติมเอง'!$A$5:$CL$846,39,0),2)</f>
        <v>0</v>
      </c>
      <c r="AO30" s="19">
        <f>ROUND(VLOOKUP($B30,'3.ข้อมูลงบทดลองปัจจุบัน เติมเอง'!$A$5:$CL$846,40,0),2)</f>
        <v>0</v>
      </c>
      <c r="AP30" s="19">
        <f>ROUND(VLOOKUP($B30,'3.ข้อมูลงบทดลองปัจจุบัน เติมเอง'!$A$5:$CL$846,41,0),2)</f>
        <v>0</v>
      </c>
      <c r="AQ30" s="19">
        <f>ROUND(VLOOKUP($B30,'3.ข้อมูลงบทดลองปัจจุบัน เติมเอง'!$A$5:$CL$846,42,0),2)</f>
        <v>0</v>
      </c>
      <c r="AR30" s="19">
        <f>ROUND(VLOOKUP($B30,'3.ข้อมูลงบทดลองปัจจุบัน เติมเอง'!$A$5:$CL$846,43,0),2)</f>
        <v>0</v>
      </c>
      <c r="AS30" s="19">
        <f>ROUND(VLOOKUP($B30,'3.ข้อมูลงบทดลองปัจจุบัน เติมเอง'!$A$5:$CL$846,44,0),2)</f>
        <v>0</v>
      </c>
      <c r="AT30" s="19">
        <f>ROUND(VLOOKUP($B30,'3.ข้อมูลงบทดลองปัจจุบัน เติมเอง'!$A$5:$CL$846,45,0),2)</f>
        <v>0</v>
      </c>
      <c r="AU30" s="19">
        <f>ROUND(VLOOKUP($B30,'3.ข้อมูลงบทดลองปัจจุบัน เติมเอง'!$A$5:$CL$846,46,0),2)</f>
        <v>0</v>
      </c>
      <c r="AV30" s="19">
        <f>ROUND(VLOOKUP($B30,'3.ข้อมูลงบทดลองปัจจุบัน เติมเอง'!$A$5:$CL$846,47,0),2)</f>
        <v>0</v>
      </c>
      <c r="AW30" s="19">
        <f>ROUND(VLOOKUP($B30,'3.ข้อมูลงบทดลองปัจจุบัน เติมเอง'!$A$5:$CL$846,48,0),2)</f>
        <v>815</v>
      </c>
      <c r="AX30" s="19">
        <f>ROUND(VLOOKUP($B30,'3.ข้อมูลงบทดลองปัจจุบัน เติมเอง'!$A$5:$CL$846,49,0),2)</f>
        <v>40</v>
      </c>
      <c r="AY30" s="19">
        <f>ROUND(VLOOKUP($B30,'3.ข้อมูลงบทดลองปัจจุบัน เติมเอง'!$A$5:$CL$846,50,0),2)</f>
        <v>0</v>
      </c>
      <c r="AZ30" s="19">
        <f>ROUND(VLOOKUP($B30,'3.ข้อมูลงบทดลองปัจจุบัน เติมเอง'!$A$5:$CL$846,51,0),2)</f>
        <v>0</v>
      </c>
      <c r="BA30" s="19">
        <f>ROUND(VLOOKUP($B30,'3.ข้อมูลงบทดลองปัจจุบัน เติมเอง'!$A$5:$CL$846,52,0),2)</f>
        <v>0</v>
      </c>
      <c r="BB30" s="19">
        <f>ROUND(VLOOKUP($B30,'3.ข้อมูลงบทดลองปัจจุบัน เติมเอง'!$A$5:$CL$846,53,0),2)</f>
        <v>0</v>
      </c>
      <c r="BC30" s="19">
        <f>ROUND(VLOOKUP($B30,'3.ข้อมูลงบทดลองปัจจุบัน เติมเอง'!$A$5:$CL$846,54,0),2)</f>
        <v>0</v>
      </c>
      <c r="BD30" s="19">
        <f>ROUND(VLOOKUP($B30,'3.ข้อมูลงบทดลองปัจจุบัน เติมเอง'!$A$5:$CL$846,55,0),2)</f>
        <v>14353.25</v>
      </c>
      <c r="BE30" s="19">
        <f>ROUND(VLOOKUP($B30,'3.ข้อมูลงบทดลองปัจจุบัน เติมเอง'!$A$5:$CL$846,56,0),2)</f>
        <v>0</v>
      </c>
      <c r="BF30" s="19">
        <f>ROUND(VLOOKUP($B30,'3.ข้อมูลงบทดลองปัจจุบัน เติมเอง'!$A$5:$CL$846,57,0),2)</f>
        <v>2927.5</v>
      </c>
      <c r="BG30" s="19">
        <f>ROUND(VLOOKUP($B30,'3.ข้อมูลงบทดลองปัจจุบัน เติมเอง'!$A$5:$CL$846,58,0),2)</f>
        <v>0</v>
      </c>
      <c r="BH30" s="19">
        <f>ROUND(VLOOKUP($B30,'3.ข้อมูลงบทดลองปัจจุบัน เติมเอง'!$A$5:$CL$846,59,0),2)</f>
        <v>45624.75</v>
      </c>
      <c r="BI30" s="19">
        <f>ROUND(VLOOKUP($B30,'3.ข้อมูลงบทดลองปัจจุบัน เติมเอง'!$A$5:$CL$846,60,0),2)</f>
        <v>0</v>
      </c>
      <c r="BJ30" s="19">
        <f>ROUND(VLOOKUP($B30,'3.ข้อมูลงบทดลองปัจจุบัน เติมเอง'!$A$5:$CL$846,61,0),2)</f>
        <v>0</v>
      </c>
      <c r="BK30" s="19">
        <f>ROUND(VLOOKUP($B30,'3.ข้อมูลงบทดลองปัจจุบัน เติมเอง'!$A$5:$CL$846,62,0),2)</f>
        <v>0</v>
      </c>
      <c r="BL30" s="19">
        <f>ROUND(VLOOKUP($B30,'3.ข้อมูลงบทดลองปัจจุบัน เติมเอง'!$A$5:$CL$846,63,0),2)</f>
        <v>213</v>
      </c>
      <c r="BM30" s="19">
        <f>ROUND(VLOOKUP($B30,'3.ข้อมูลงบทดลองปัจจุบัน เติมเอง'!$A$5:$CL$846,64,0),2)</f>
        <v>0</v>
      </c>
      <c r="BN30" s="19">
        <f>ROUND(VLOOKUP($B30,'3.ข้อมูลงบทดลองปัจจุบัน เติมเอง'!$A$5:$CL$846,65,0),2)</f>
        <v>0</v>
      </c>
      <c r="BO30" s="19">
        <f>ROUND(VLOOKUP($B30,'3.ข้อมูลงบทดลองปัจจุบัน เติมเอง'!$A$5:$CL$846,66,0),2)</f>
        <v>0</v>
      </c>
      <c r="BP30" s="19">
        <f>ROUND(VLOOKUP($B30,'3.ข้อมูลงบทดลองปัจจุบัน เติมเอง'!$A$5:$CL$846,67,0),2)</f>
        <v>0</v>
      </c>
      <c r="BQ30" s="19">
        <f>ROUND(VLOOKUP($B30,'3.ข้อมูลงบทดลองปัจจุบัน เติมเอง'!$A$5:$CL$846,68,0),2)</f>
        <v>0</v>
      </c>
      <c r="BR30" s="19">
        <f>ROUND(VLOOKUP($B30,'3.ข้อมูลงบทดลองปัจจุบัน เติมเอง'!$A$5:$CL$846,69,0),2)</f>
        <v>0</v>
      </c>
      <c r="BS30" s="19">
        <f>ROUND(VLOOKUP($B30,'3.ข้อมูลงบทดลองปัจจุบัน เติมเอง'!$A$5:$CL$846,70,0),2)</f>
        <v>4870</v>
      </c>
      <c r="BT30" s="19">
        <f>ROUND(VLOOKUP($B30,'3.ข้อมูลงบทดลองปัจจุบัน เติมเอง'!$A$5:$CL$846,71,0),2)</f>
        <v>0</v>
      </c>
      <c r="BU30" s="19">
        <f>ROUND(VLOOKUP($B30,'3.ข้อมูลงบทดลองปัจจุบัน เติมเอง'!$A$5:$CL$846,72,0),2)</f>
        <v>220</v>
      </c>
      <c r="BV30" s="19">
        <f>ROUND(VLOOKUP($B30,'3.ข้อมูลงบทดลองปัจจุบัน เติมเอง'!$A$5:$CL$846,73,0),2)</f>
        <v>0</v>
      </c>
      <c r="BW30" s="19">
        <f>ROUND(VLOOKUP($B30,'3.ข้อมูลงบทดลองปัจจุบัน เติมเอง'!$A$5:$CL$846,74,0),2)</f>
        <v>0</v>
      </c>
      <c r="BX30" s="19">
        <f>ROUND(VLOOKUP($B30,'3.ข้อมูลงบทดลองปัจจุบัน เติมเอง'!$A$5:$CL$846,75,0),2)</f>
        <v>0</v>
      </c>
      <c r="BY30" s="19">
        <f>ROUND(VLOOKUP($B30,'3.ข้อมูลงบทดลองปัจจุบัน เติมเอง'!$A$5:$CL$846,76,0),2)</f>
        <v>0</v>
      </c>
      <c r="BZ30" s="19">
        <f>ROUND(VLOOKUP($B30,'3.ข้อมูลงบทดลองปัจจุบัน เติมเอง'!$A$5:$CL$846,77,0),2)</f>
        <v>240</v>
      </c>
      <c r="CA30" s="19">
        <f>ROUND(VLOOKUP($B30,'3.ข้อมูลงบทดลองปัจจุบัน เติมเอง'!$A$5:$CL$846,78,0),2)</f>
        <v>0</v>
      </c>
      <c r="CB30" s="19">
        <f>ROUND(VLOOKUP($B30,'3.ข้อมูลงบทดลองปัจจุบัน เติมเอง'!$A$5:$CL$846,79,0),2)</f>
        <v>0</v>
      </c>
      <c r="CC30" s="19">
        <f>ROUND(VLOOKUP($B30,'3.ข้อมูลงบทดลองปัจจุบัน เติมเอง'!$A$5:$CL$846,80,0),2)</f>
        <v>0</v>
      </c>
      <c r="CD30" s="19">
        <f>ROUND(VLOOKUP($B30,'3.ข้อมูลงบทดลองปัจจุบัน เติมเอง'!$A$5:$CL$846,81,0),2)</f>
        <v>0</v>
      </c>
      <c r="CE30" s="19">
        <f>ROUND(VLOOKUP($B30,'3.ข้อมูลงบทดลองปัจจุบัน เติมเอง'!$A$5:$CL$846,82,0),2)</f>
        <v>0</v>
      </c>
      <c r="CF30" s="19">
        <f>ROUND(VLOOKUP($B30,'3.ข้อมูลงบทดลองปัจจุบัน เติมเอง'!$A$5:$CL$846,83,0),2)</f>
        <v>0</v>
      </c>
      <c r="CG30" s="19">
        <f>ROUND(VLOOKUP($B30,'3.ข้อมูลงบทดลองปัจจุบัน เติมเอง'!$A$5:$CL$846,84,0),2)</f>
        <v>0</v>
      </c>
      <c r="CH30" s="19">
        <f>ROUND(VLOOKUP($B30,'3.ข้อมูลงบทดลองปัจจุบัน เติมเอง'!$A$5:$CL$846,85,0),2)</f>
        <v>0</v>
      </c>
      <c r="CI30" s="19">
        <f>ROUND(VLOOKUP($B30,'3.ข้อมูลงบทดลองปัจจุบัน เติมเอง'!$A$5:$CL$846,86,0),2)</f>
        <v>0</v>
      </c>
      <c r="CJ30" s="19">
        <f>ROUND(VLOOKUP($B30,'3.ข้อมูลงบทดลองปัจจุบัน เติมเอง'!$A$5:$CL$846,87,0),2)</f>
        <v>0</v>
      </c>
      <c r="CK30" s="19">
        <f>ROUND(VLOOKUP($B30,'3.ข้อมูลงบทดลองปัจจุบัน เติมเอง'!$A$5:$CL$846,88,0),2)</f>
        <v>0</v>
      </c>
      <c r="CL30" s="19">
        <f>ROUND(VLOOKUP($B30,'3.ข้อมูลงบทดลองปัจจุบัน เติมเอง'!$A$5:$CL$846,89,0),2)</f>
        <v>0</v>
      </c>
      <c r="CM30" s="19">
        <f>ROUND(VLOOKUP($B30,'3.ข้อมูลงบทดลองปัจจุบัน เติมเอง'!$A$5:$CL$846,90,0),2)</f>
        <v>0</v>
      </c>
      <c r="CO30" s="29"/>
    </row>
    <row r="31" spans="1:93" x14ac:dyDescent="0.7">
      <c r="A31" s="3" t="s">
        <v>1468</v>
      </c>
      <c r="B31" s="49" t="s">
        <v>558</v>
      </c>
      <c r="C31" s="8" t="s">
        <v>559</v>
      </c>
      <c r="D31" s="19">
        <f>ROUND(VLOOKUP($B31,'3.ข้อมูลงบทดลองปัจจุบัน เติมเอง'!$A$5:$CL$846,3,0),2)</f>
        <v>248573.5</v>
      </c>
      <c r="E31" s="19">
        <f>ROUND(VLOOKUP($B31,'3.ข้อมูลงบทดลองปัจจุบัน เติมเอง'!$A$5:$CL$846,4,0),2)</f>
        <v>0</v>
      </c>
      <c r="F31" s="19">
        <f>ROUND(VLOOKUP($B31,'3.ข้อมูลงบทดลองปัจจุบัน เติมเอง'!$A$5:$CL$846,5,0),2)</f>
        <v>0</v>
      </c>
      <c r="G31" s="19">
        <f>ROUND(VLOOKUP($B31,'3.ข้อมูลงบทดลองปัจจุบัน เติมเอง'!$A$5:$CL$846,6,0),2)</f>
        <v>30257</v>
      </c>
      <c r="H31" s="19">
        <f>ROUND(VLOOKUP($B31,'3.ข้อมูลงบทดลองปัจจุบัน เติมเอง'!$A$5:$CL$846,7,0),2)</f>
        <v>0</v>
      </c>
      <c r="I31" s="19">
        <f>ROUND(VLOOKUP($B31,'3.ข้อมูลงบทดลองปัจจุบัน เติมเอง'!$A$5:$CL$846,8,0),2)</f>
        <v>0</v>
      </c>
      <c r="J31" s="19">
        <f>ROUND(VLOOKUP($B31,'3.ข้อมูลงบทดลองปัจจุบัน เติมเอง'!$A$5:$CL$846,9,0),2)</f>
        <v>26.25</v>
      </c>
      <c r="K31" s="19">
        <f>ROUND(VLOOKUP($B31,'3.ข้อมูลงบทดลองปัจจุบัน เติมเอง'!$A$5:$CL$846,10,0),2)</f>
        <v>0</v>
      </c>
      <c r="L31" s="19">
        <f>ROUND(VLOOKUP($B31,'3.ข้อมูลงบทดลองปัจจุบัน เติมเอง'!$A$5:$CL$846,11,0),2)</f>
        <v>0</v>
      </c>
      <c r="M31" s="19">
        <f>ROUND(VLOOKUP($B31,'3.ข้อมูลงบทดลองปัจจุบัน เติมเอง'!$A$5:$CL$846,12,0),2)</f>
        <v>0</v>
      </c>
      <c r="N31" s="19">
        <f>ROUND(VLOOKUP($B31,'3.ข้อมูลงบทดลองปัจจุบัน เติมเอง'!$A$5:$CL$846,13,0),2)</f>
        <v>2155</v>
      </c>
      <c r="O31" s="19">
        <f>ROUND(VLOOKUP($B31,'3.ข้อมูลงบทดลองปัจจุบัน เติมเอง'!$A$5:$CL$846,14,0),2)</f>
        <v>0</v>
      </c>
      <c r="P31" s="19">
        <f>ROUND(VLOOKUP($B31,'3.ข้อมูลงบทดลองปัจจุบัน เติมเอง'!$A$5:$CL$846,15,0),2)</f>
        <v>0</v>
      </c>
      <c r="Q31" s="19">
        <f>ROUND(VLOOKUP($B31,'3.ข้อมูลงบทดลองปัจจุบัน เติมเอง'!$A$5:$CL$846,16,0),2)</f>
        <v>0</v>
      </c>
      <c r="R31" s="19">
        <f>ROUND(VLOOKUP($B31,'3.ข้อมูลงบทดลองปัจจุบัน เติมเอง'!$A$5:$CL$846,17,0),2)</f>
        <v>0</v>
      </c>
      <c r="S31" s="19">
        <f>ROUND(VLOOKUP($B31,'3.ข้อมูลงบทดลองปัจจุบัน เติมเอง'!$A$5:$CL$846,18,0),2)</f>
        <v>150</v>
      </c>
      <c r="T31" s="19">
        <f>ROUND(VLOOKUP($B31,'3.ข้อมูลงบทดลองปัจจุบัน เติมเอง'!$A$5:$CL$846,19,0),2)</f>
        <v>0</v>
      </c>
      <c r="U31" s="19">
        <f>ROUND(VLOOKUP($B31,'3.ข้อมูลงบทดลองปัจจุบัน เติมเอง'!$A$5:$CL$846,20,0),2)</f>
        <v>0</v>
      </c>
      <c r="V31" s="19">
        <f>ROUND(VLOOKUP($B31,'3.ข้อมูลงบทดลองปัจจุบัน เติมเอง'!$A$5:$CL$846,21,0),2)</f>
        <v>0</v>
      </c>
      <c r="W31" s="19">
        <f>ROUND(VLOOKUP($B31,'3.ข้อมูลงบทดลองปัจจุบัน เติมเอง'!$A$5:$CL$846,22,0),2)</f>
        <v>0</v>
      </c>
      <c r="X31" s="19">
        <f>ROUND(VLOOKUP($B31,'3.ข้อมูลงบทดลองปัจจุบัน เติมเอง'!$A$5:$CL$846,23,0),2)</f>
        <v>0</v>
      </c>
      <c r="Y31" s="19">
        <f>ROUND(VLOOKUP($B31,'3.ข้อมูลงบทดลองปัจจุบัน เติมเอง'!$A$5:$CL$846,24,0),2)</f>
        <v>0</v>
      </c>
      <c r="Z31" s="19">
        <f>ROUND(VLOOKUP($B31,'3.ข้อมูลงบทดลองปัจจุบัน เติมเอง'!$A$5:$CL$846,25,0),2)</f>
        <v>0</v>
      </c>
      <c r="AA31" s="19">
        <f>ROUND(VLOOKUP($B31,'3.ข้อมูลงบทดลองปัจจุบัน เติมเอง'!$A$5:$CL$846,26,0),2)</f>
        <v>0</v>
      </c>
      <c r="AB31" s="19">
        <f>ROUND(VLOOKUP($B31,'3.ข้อมูลงบทดลองปัจจุบัน เติมเอง'!$A$5:$CL$846,27,0),2)</f>
        <v>0</v>
      </c>
      <c r="AC31" s="19">
        <f>ROUND(VLOOKUP($B31,'3.ข้อมูลงบทดลองปัจจุบัน เติมเอง'!$A$5:$CL$846,28,0),2)</f>
        <v>0</v>
      </c>
      <c r="AD31" s="19">
        <f>ROUND(VLOOKUP($B31,'3.ข้อมูลงบทดลองปัจจุบัน เติมเอง'!$A$5:$CL$846,29,0),2)</f>
        <v>0</v>
      </c>
      <c r="AE31" s="19">
        <f>ROUND(VLOOKUP($B31,'3.ข้อมูลงบทดลองปัจจุบัน เติมเอง'!$A$5:$CL$846,30,0),2)</f>
        <v>0</v>
      </c>
      <c r="AF31" s="19">
        <f>ROUND(VLOOKUP($B31,'3.ข้อมูลงบทดลองปัจจุบัน เติมเอง'!$A$5:$CL$846,31,0),2)</f>
        <v>0</v>
      </c>
      <c r="AG31" s="19">
        <f>ROUND(VLOOKUP($B31,'3.ข้อมูลงบทดลองปัจจุบัน เติมเอง'!$A$5:$CL$846,32,0),2)</f>
        <v>0</v>
      </c>
      <c r="AH31" s="19">
        <f>ROUND(VLOOKUP($B31,'3.ข้อมูลงบทดลองปัจจุบัน เติมเอง'!$A$5:$CL$846,33,0),2)</f>
        <v>0</v>
      </c>
      <c r="AI31" s="19">
        <f>ROUND(VLOOKUP($B31,'3.ข้อมูลงบทดลองปัจจุบัน เติมเอง'!$A$5:$CL$846,34,0),2)</f>
        <v>0</v>
      </c>
      <c r="AJ31" s="19">
        <f>ROUND(VLOOKUP($B31,'3.ข้อมูลงบทดลองปัจจุบัน เติมเอง'!$A$5:$CL$846,35,0),2)</f>
        <v>0</v>
      </c>
      <c r="AK31" s="19">
        <f>ROUND(VLOOKUP($B31,'3.ข้อมูลงบทดลองปัจจุบัน เติมเอง'!$A$5:$CL$846,36,0),2)</f>
        <v>0</v>
      </c>
      <c r="AL31" s="19">
        <f>ROUND(VLOOKUP($B31,'3.ข้อมูลงบทดลองปัจจุบัน เติมเอง'!$A$5:$CL$846,37,0),2)</f>
        <v>69785.75</v>
      </c>
      <c r="AM31" s="19">
        <f>ROUND(VLOOKUP($B31,'3.ข้อมูลงบทดลองปัจจุบัน เติมเอง'!$A$5:$CL$846,38,0),2)</f>
        <v>1340</v>
      </c>
      <c r="AN31" s="19">
        <f>ROUND(VLOOKUP($B31,'3.ข้อมูลงบทดลองปัจจุบัน เติมเอง'!$A$5:$CL$846,39,0),2)</f>
        <v>0</v>
      </c>
      <c r="AO31" s="19">
        <f>ROUND(VLOOKUP($B31,'3.ข้อมูลงบทดลองปัจจุบัน เติมเอง'!$A$5:$CL$846,40,0),2)</f>
        <v>0</v>
      </c>
      <c r="AP31" s="19">
        <f>ROUND(VLOOKUP($B31,'3.ข้อมูลงบทดลองปัจจุบัน เติมเอง'!$A$5:$CL$846,41,0),2)</f>
        <v>0</v>
      </c>
      <c r="AQ31" s="19">
        <f>ROUND(VLOOKUP($B31,'3.ข้อมูลงบทดลองปัจจุบัน เติมเอง'!$A$5:$CL$846,42,0),2)</f>
        <v>0</v>
      </c>
      <c r="AR31" s="19">
        <f>ROUND(VLOOKUP($B31,'3.ข้อมูลงบทดลองปัจจุบัน เติมเอง'!$A$5:$CL$846,43,0),2)</f>
        <v>0</v>
      </c>
      <c r="AS31" s="19">
        <f>ROUND(VLOOKUP($B31,'3.ข้อมูลงบทดลองปัจจุบัน เติมเอง'!$A$5:$CL$846,44,0),2)</f>
        <v>0</v>
      </c>
      <c r="AT31" s="19">
        <f>ROUND(VLOOKUP($B31,'3.ข้อมูลงบทดลองปัจจุบัน เติมเอง'!$A$5:$CL$846,45,0),2)</f>
        <v>0</v>
      </c>
      <c r="AU31" s="19">
        <f>ROUND(VLOOKUP($B31,'3.ข้อมูลงบทดลองปัจจุบัน เติมเอง'!$A$5:$CL$846,46,0),2)</f>
        <v>180</v>
      </c>
      <c r="AV31" s="19">
        <f>ROUND(VLOOKUP($B31,'3.ข้อมูลงบทดลองปัจจุบัน เติมเอง'!$A$5:$CL$846,47,0),2)</f>
        <v>20</v>
      </c>
      <c r="AW31" s="19">
        <f>ROUND(VLOOKUP($B31,'3.ข้อมูลงบทดลองปัจจุบัน เติมเอง'!$A$5:$CL$846,48,0),2)</f>
        <v>0</v>
      </c>
      <c r="AX31" s="19">
        <f>ROUND(VLOOKUP($B31,'3.ข้อมูลงบทดลองปัจจุบัน เติมเอง'!$A$5:$CL$846,49,0),2)</f>
        <v>0</v>
      </c>
      <c r="AY31" s="19">
        <f>ROUND(VLOOKUP($B31,'3.ข้อมูลงบทดลองปัจจุบัน เติมเอง'!$A$5:$CL$846,50,0),2)</f>
        <v>0</v>
      </c>
      <c r="AZ31" s="19">
        <f>ROUND(VLOOKUP($B31,'3.ข้อมูลงบทดลองปัจจุบัน เติมเอง'!$A$5:$CL$846,51,0),2)</f>
        <v>0</v>
      </c>
      <c r="BA31" s="19">
        <f>ROUND(VLOOKUP($B31,'3.ข้อมูลงบทดลองปัจจุบัน เติมเอง'!$A$5:$CL$846,52,0),2)</f>
        <v>0</v>
      </c>
      <c r="BB31" s="19">
        <f>ROUND(VLOOKUP($B31,'3.ข้อมูลงบทดลองปัจจุบัน เติมเอง'!$A$5:$CL$846,53,0),2)</f>
        <v>0</v>
      </c>
      <c r="BC31" s="19">
        <f>ROUND(VLOOKUP($B31,'3.ข้อมูลงบทดลองปัจจุบัน เติมเอง'!$A$5:$CL$846,54,0),2)</f>
        <v>0</v>
      </c>
      <c r="BD31" s="19">
        <f>ROUND(VLOOKUP($B31,'3.ข้อมูลงบทดลองปัจจุบัน เติมเอง'!$A$5:$CL$846,55,0),2)</f>
        <v>0</v>
      </c>
      <c r="BE31" s="19">
        <f>ROUND(VLOOKUP($B31,'3.ข้อมูลงบทดลองปัจจุบัน เติมเอง'!$A$5:$CL$846,56,0),2)</f>
        <v>0</v>
      </c>
      <c r="BF31" s="19">
        <f>ROUND(VLOOKUP($B31,'3.ข้อมูลงบทดลองปัจจุบัน เติมเอง'!$A$5:$CL$846,57,0),2)</f>
        <v>0</v>
      </c>
      <c r="BG31" s="19">
        <f>ROUND(VLOOKUP($B31,'3.ข้อมูลงบทดลองปัจจุบัน เติมเอง'!$A$5:$CL$846,58,0),2)</f>
        <v>0</v>
      </c>
      <c r="BH31" s="19">
        <f>ROUND(VLOOKUP($B31,'3.ข้อมูลงบทดลองปัจจุบัน เติมเอง'!$A$5:$CL$846,59,0),2)</f>
        <v>111540</v>
      </c>
      <c r="BI31" s="19">
        <f>ROUND(VLOOKUP($B31,'3.ข้อมูลงบทดลองปัจจุบัน เติมเอง'!$A$5:$CL$846,60,0),2)</f>
        <v>0</v>
      </c>
      <c r="BJ31" s="19">
        <f>ROUND(VLOOKUP($B31,'3.ข้อมูลงบทดลองปัจจุบัน เติมเอง'!$A$5:$CL$846,61,0),2)</f>
        <v>0</v>
      </c>
      <c r="BK31" s="19">
        <f>ROUND(VLOOKUP($B31,'3.ข้อมูลงบทดลองปัจจุบัน เติมเอง'!$A$5:$CL$846,62,0),2)</f>
        <v>0</v>
      </c>
      <c r="BL31" s="19">
        <f>ROUND(VLOOKUP($B31,'3.ข้อมูลงบทดลองปัจจุบัน เติมเอง'!$A$5:$CL$846,63,0),2)</f>
        <v>0</v>
      </c>
      <c r="BM31" s="19">
        <f>ROUND(VLOOKUP($B31,'3.ข้อมูลงบทดลองปัจจุบัน เติมเอง'!$A$5:$CL$846,64,0),2)</f>
        <v>0</v>
      </c>
      <c r="BN31" s="19">
        <f>ROUND(VLOOKUP($B31,'3.ข้อมูลงบทดลองปัจจุบัน เติมเอง'!$A$5:$CL$846,65,0),2)</f>
        <v>2047</v>
      </c>
      <c r="BO31" s="19">
        <f>ROUND(VLOOKUP($B31,'3.ข้อมูลงบทดลองปัจจุบัน เติมเอง'!$A$5:$CL$846,66,0),2)</f>
        <v>0</v>
      </c>
      <c r="BP31" s="19">
        <f>ROUND(VLOOKUP($B31,'3.ข้อมูลงบทดลองปัจจุบัน เติมเอง'!$A$5:$CL$846,67,0),2)</f>
        <v>0</v>
      </c>
      <c r="BQ31" s="19">
        <f>ROUND(VLOOKUP($B31,'3.ข้อมูลงบทดลองปัจจุบัน เติมเอง'!$A$5:$CL$846,68,0),2)</f>
        <v>0</v>
      </c>
      <c r="BR31" s="19">
        <f>ROUND(VLOOKUP($B31,'3.ข้อมูลงบทดลองปัจจุบัน เติมเอง'!$A$5:$CL$846,69,0),2)</f>
        <v>50</v>
      </c>
      <c r="BS31" s="19">
        <f>ROUND(VLOOKUP($B31,'3.ข้อมูลงบทดลองปัจจุบัน เติมเอง'!$A$5:$CL$846,70,0),2)</f>
        <v>0</v>
      </c>
      <c r="BT31" s="19">
        <f>ROUND(VLOOKUP($B31,'3.ข้อมูลงบทดลองปัจจุบัน เติมเอง'!$A$5:$CL$846,71,0),2)</f>
        <v>0</v>
      </c>
      <c r="BU31" s="19">
        <f>ROUND(VLOOKUP($B31,'3.ข้อมูลงบทดลองปัจจุบัน เติมเอง'!$A$5:$CL$846,72,0),2)</f>
        <v>0</v>
      </c>
      <c r="BV31" s="19">
        <f>ROUND(VLOOKUP($B31,'3.ข้อมูลงบทดลองปัจจุบัน เติมเอง'!$A$5:$CL$846,73,0),2)</f>
        <v>0</v>
      </c>
      <c r="BW31" s="19">
        <f>ROUND(VLOOKUP($B31,'3.ข้อมูลงบทดลองปัจจุบัน เติมเอง'!$A$5:$CL$846,74,0),2)</f>
        <v>0</v>
      </c>
      <c r="BX31" s="19">
        <f>ROUND(VLOOKUP($B31,'3.ข้อมูลงบทดลองปัจจุบัน เติมเอง'!$A$5:$CL$846,75,0),2)</f>
        <v>0</v>
      </c>
      <c r="BY31" s="19">
        <f>ROUND(VLOOKUP($B31,'3.ข้อมูลงบทดลองปัจจุบัน เติมเอง'!$A$5:$CL$846,76,0),2)</f>
        <v>0</v>
      </c>
      <c r="BZ31" s="19">
        <f>ROUND(VLOOKUP($B31,'3.ข้อมูลงบทดลองปัจจุบัน เติมเอง'!$A$5:$CL$846,77,0),2)</f>
        <v>0</v>
      </c>
      <c r="CA31" s="19">
        <f>ROUND(VLOOKUP($B31,'3.ข้อมูลงบทดลองปัจจุบัน เติมเอง'!$A$5:$CL$846,78,0),2)</f>
        <v>0</v>
      </c>
      <c r="CB31" s="19">
        <f>ROUND(VLOOKUP($B31,'3.ข้อมูลงบทดลองปัจจุบัน เติมเอง'!$A$5:$CL$846,79,0),2)</f>
        <v>0</v>
      </c>
      <c r="CC31" s="19">
        <f>ROUND(VLOOKUP($B31,'3.ข้อมูลงบทดลองปัจจุบัน เติมเอง'!$A$5:$CL$846,80,0),2)</f>
        <v>0</v>
      </c>
      <c r="CD31" s="19">
        <f>ROUND(VLOOKUP($B31,'3.ข้อมูลงบทดลองปัจจุบัน เติมเอง'!$A$5:$CL$846,81,0),2)</f>
        <v>0</v>
      </c>
      <c r="CE31" s="19">
        <f>ROUND(VLOOKUP($B31,'3.ข้อมูลงบทดลองปัจจุบัน เติมเอง'!$A$5:$CL$846,82,0),2)</f>
        <v>0</v>
      </c>
      <c r="CF31" s="19">
        <f>ROUND(VLOOKUP($B31,'3.ข้อมูลงบทดลองปัจจุบัน เติมเอง'!$A$5:$CL$846,83,0),2)</f>
        <v>24600.16</v>
      </c>
      <c r="CG31" s="19">
        <f>ROUND(VLOOKUP($B31,'3.ข้อมูลงบทดลองปัจจุบัน เติมเอง'!$A$5:$CL$846,84,0),2)</f>
        <v>0</v>
      </c>
      <c r="CH31" s="19">
        <f>ROUND(VLOOKUP($B31,'3.ข้อมูลงบทดลองปัจจุบัน เติมเอง'!$A$5:$CL$846,85,0),2)</f>
        <v>0</v>
      </c>
      <c r="CI31" s="19">
        <f>ROUND(VLOOKUP($B31,'3.ข้อมูลงบทดลองปัจจุบัน เติมเอง'!$A$5:$CL$846,86,0),2)</f>
        <v>0</v>
      </c>
      <c r="CJ31" s="19">
        <f>ROUND(VLOOKUP($B31,'3.ข้อมูลงบทดลองปัจจุบัน เติมเอง'!$A$5:$CL$846,87,0),2)</f>
        <v>0</v>
      </c>
      <c r="CK31" s="19">
        <f>ROUND(VLOOKUP($B31,'3.ข้อมูลงบทดลองปัจจุบัน เติมเอง'!$A$5:$CL$846,88,0),2)</f>
        <v>0</v>
      </c>
      <c r="CL31" s="19">
        <f>ROUND(VLOOKUP($B31,'3.ข้อมูลงบทดลองปัจจุบัน เติมเอง'!$A$5:$CL$846,89,0),2)</f>
        <v>0</v>
      </c>
      <c r="CM31" s="19">
        <f>ROUND(VLOOKUP($B31,'3.ข้อมูลงบทดลองปัจจุบัน เติมเอง'!$A$5:$CL$846,90,0),2)</f>
        <v>0</v>
      </c>
      <c r="CO31" s="29"/>
    </row>
    <row r="32" spans="1:93" x14ac:dyDescent="0.7">
      <c r="A32" s="3" t="s">
        <v>1468</v>
      </c>
      <c r="B32" s="49" t="s">
        <v>566</v>
      </c>
      <c r="C32" s="8" t="s">
        <v>567</v>
      </c>
      <c r="D32" s="19">
        <f>ROUND(VLOOKUP($B32,'3.ข้อมูลงบทดลองปัจจุบัน เติมเอง'!$A$5:$CL$846,3,0),2)</f>
        <v>2450</v>
      </c>
      <c r="E32" s="19">
        <f>ROUND(VLOOKUP($B32,'3.ข้อมูลงบทดลองปัจจุบัน เติมเอง'!$A$5:$CL$846,4,0),2)</f>
        <v>0</v>
      </c>
      <c r="F32" s="19">
        <f>ROUND(VLOOKUP($B32,'3.ข้อมูลงบทดลองปัจจุบัน เติมเอง'!$A$5:$CL$846,5,0),2)</f>
        <v>60467</v>
      </c>
      <c r="G32" s="19">
        <f>ROUND(VLOOKUP($B32,'3.ข้อมูลงบทดลองปัจจุบัน เติมเอง'!$A$5:$CL$846,6,0),2)</f>
        <v>0</v>
      </c>
      <c r="H32" s="19">
        <f>ROUND(VLOOKUP($B32,'3.ข้อมูลงบทดลองปัจจุบัน เติมเอง'!$A$5:$CL$846,7,0),2)</f>
        <v>0</v>
      </c>
      <c r="I32" s="19">
        <f>ROUND(VLOOKUP($B32,'3.ข้อมูลงบทดลองปัจจุบัน เติมเอง'!$A$5:$CL$846,8,0),2)</f>
        <v>0</v>
      </c>
      <c r="J32" s="19">
        <f>ROUND(VLOOKUP($B32,'3.ข้อมูลงบทดลองปัจจุบัน เติมเอง'!$A$5:$CL$846,9,0),2)</f>
        <v>1035</v>
      </c>
      <c r="K32" s="19">
        <f>ROUND(VLOOKUP($B32,'3.ข้อมูลงบทดลองปัจจุบัน เติมเอง'!$A$5:$CL$846,10,0),2)</f>
        <v>1914</v>
      </c>
      <c r="L32" s="19">
        <f>ROUND(VLOOKUP($B32,'3.ข้อมูลงบทดลองปัจจุบัน เติมเอง'!$A$5:$CL$846,11,0),2)</f>
        <v>0</v>
      </c>
      <c r="M32" s="19">
        <f>ROUND(VLOOKUP($B32,'3.ข้อมูลงบทดลองปัจจุบัน เติมเอง'!$A$5:$CL$846,12,0),2)</f>
        <v>1000</v>
      </c>
      <c r="N32" s="19">
        <f>ROUND(VLOOKUP($B32,'3.ข้อมูลงบทดลองปัจจุบัน เติมเอง'!$A$5:$CL$846,13,0),2)</f>
        <v>38913</v>
      </c>
      <c r="O32" s="19">
        <f>ROUND(VLOOKUP($B32,'3.ข้อมูลงบทดลองปัจจุบัน เติมเอง'!$A$5:$CL$846,14,0),2)</f>
        <v>10864.45</v>
      </c>
      <c r="P32" s="19">
        <f>ROUND(VLOOKUP($B32,'3.ข้อมูลงบทดลองปัจจุบัน เติมเอง'!$A$5:$CL$846,15,0),2)</f>
        <v>32721</v>
      </c>
      <c r="Q32" s="19">
        <f>ROUND(VLOOKUP($B32,'3.ข้อมูลงบทดลองปัจจุบัน เติมเอง'!$A$5:$CL$846,16,0),2)</f>
        <v>0</v>
      </c>
      <c r="R32" s="19">
        <f>ROUND(VLOOKUP($B32,'3.ข้อมูลงบทดลองปัจจุบัน เติมเอง'!$A$5:$CL$846,17,0),2)</f>
        <v>1330</v>
      </c>
      <c r="S32" s="19">
        <f>ROUND(VLOOKUP($B32,'3.ข้อมูลงบทดลองปัจจุบัน เติมเอง'!$A$5:$CL$846,18,0),2)</f>
        <v>0</v>
      </c>
      <c r="T32" s="19">
        <f>ROUND(VLOOKUP($B32,'3.ข้อมูลงบทดลองปัจจุบัน เติมเอง'!$A$5:$CL$846,19,0),2)</f>
        <v>50034.75</v>
      </c>
      <c r="U32" s="19">
        <f>ROUND(VLOOKUP($B32,'3.ข้อมูลงบทดลองปัจจุบัน เติมเอง'!$A$5:$CL$846,20,0),2)</f>
        <v>5565</v>
      </c>
      <c r="V32" s="19">
        <f>ROUND(VLOOKUP($B32,'3.ข้อมูลงบทดลองปัจจุบัน เติมเอง'!$A$5:$CL$846,21,0),2)</f>
        <v>0</v>
      </c>
      <c r="W32" s="19">
        <f>ROUND(VLOOKUP($B32,'3.ข้อมูลงบทดลองปัจจุบัน เติมเอง'!$A$5:$CL$846,22,0),2)</f>
        <v>39072.5</v>
      </c>
      <c r="X32" s="19">
        <f>ROUND(VLOOKUP($B32,'3.ข้อมูลงบทดลองปัจจุบัน เติมเอง'!$A$5:$CL$846,23,0),2)</f>
        <v>71829.350000000006</v>
      </c>
      <c r="Y32" s="19">
        <f>ROUND(VLOOKUP($B32,'3.ข้อมูลงบทดลองปัจจุบัน เติมเอง'!$A$5:$CL$846,24,0),2)</f>
        <v>41419.949999999997</v>
      </c>
      <c r="Z32" s="19">
        <f>ROUND(VLOOKUP($B32,'3.ข้อมูลงบทดลองปัจจุบัน เติมเอง'!$A$5:$CL$846,25,0),2)</f>
        <v>304281</v>
      </c>
      <c r="AA32" s="19">
        <f>ROUND(VLOOKUP($B32,'3.ข้อมูลงบทดลองปัจจุบัน เติมเอง'!$A$5:$CL$846,26,0),2)</f>
        <v>201878</v>
      </c>
      <c r="AB32" s="19">
        <f>ROUND(VLOOKUP($B32,'3.ข้อมูลงบทดลองปัจจุบัน เติมเอง'!$A$5:$CL$846,27,0),2)</f>
        <v>62583.25</v>
      </c>
      <c r="AC32" s="19">
        <f>ROUND(VLOOKUP($B32,'3.ข้อมูลงบทดลองปัจจุบัน เติมเอง'!$A$5:$CL$846,28,0),2)</f>
        <v>48040</v>
      </c>
      <c r="AD32" s="19">
        <f>ROUND(VLOOKUP($B32,'3.ข้อมูลงบทดลองปัจจุบัน เติมเอง'!$A$5:$CL$846,29,0),2)</f>
        <v>583259</v>
      </c>
      <c r="AE32" s="19">
        <f>ROUND(VLOOKUP($B32,'3.ข้อมูลงบทดลองปัจจุบัน เติมเอง'!$A$5:$CL$846,30,0),2)</f>
        <v>27206</v>
      </c>
      <c r="AF32" s="19">
        <f>ROUND(VLOOKUP($B32,'3.ข้อมูลงบทดลองปัจจุบัน เติมเอง'!$A$5:$CL$846,31,0),2)</f>
        <v>3033</v>
      </c>
      <c r="AG32" s="19">
        <f>ROUND(VLOOKUP($B32,'3.ข้อมูลงบทดลองปัจจุบัน เติมเอง'!$A$5:$CL$846,32,0),2)</f>
        <v>1538</v>
      </c>
      <c r="AH32" s="19">
        <f>ROUND(VLOOKUP($B32,'3.ข้อมูลงบทดลองปัจจุบัน เติมเอง'!$A$5:$CL$846,33,0),2)</f>
        <v>7852</v>
      </c>
      <c r="AI32" s="19">
        <f>ROUND(VLOOKUP($B32,'3.ข้อมูลงบทดลองปัจจุบัน เติมเอง'!$A$5:$CL$846,34,0),2)</f>
        <v>53118</v>
      </c>
      <c r="AJ32" s="19">
        <f>ROUND(VLOOKUP($B32,'3.ข้อมูลงบทดลองปัจจุบัน เติมเอง'!$A$5:$CL$846,35,0),2)</f>
        <v>1995</v>
      </c>
      <c r="AK32" s="19">
        <f>ROUND(VLOOKUP($B32,'3.ข้อมูลงบทดลองปัจจุบัน เติมเอง'!$A$5:$CL$846,36,0),2)</f>
        <v>250</v>
      </c>
      <c r="AL32" s="19">
        <f>ROUND(VLOOKUP($B32,'3.ข้อมูลงบทดลองปัจจุบัน เติมเอง'!$A$5:$CL$846,37,0),2)</f>
        <v>189918.85</v>
      </c>
      <c r="AM32" s="19">
        <f>ROUND(VLOOKUP($B32,'3.ข้อมูลงบทดลองปัจจุบัน เติมเอง'!$A$5:$CL$846,38,0),2)</f>
        <v>0</v>
      </c>
      <c r="AN32" s="19">
        <f>ROUND(VLOOKUP($B32,'3.ข้อมูลงบทดลองปัจจุบัน เติมเอง'!$A$5:$CL$846,39,0),2)</f>
        <v>0</v>
      </c>
      <c r="AO32" s="19">
        <f>ROUND(VLOOKUP($B32,'3.ข้อมูลงบทดลองปัจจุบัน เติมเอง'!$A$5:$CL$846,40,0),2)</f>
        <v>11758</v>
      </c>
      <c r="AP32" s="19">
        <f>ROUND(VLOOKUP($B32,'3.ข้อมูลงบทดลองปัจจุบัน เติมเอง'!$A$5:$CL$846,41,0),2)</f>
        <v>21005</v>
      </c>
      <c r="AQ32" s="19">
        <f>ROUND(VLOOKUP($B32,'3.ข้อมูลงบทดลองปัจจุบัน เติมเอง'!$A$5:$CL$846,42,0),2)</f>
        <v>5464</v>
      </c>
      <c r="AR32" s="19">
        <f>ROUND(VLOOKUP($B32,'3.ข้อมูลงบทดลองปัจจุบัน เติมเอง'!$A$5:$CL$846,43,0),2)</f>
        <v>0</v>
      </c>
      <c r="AS32" s="19">
        <f>ROUND(VLOOKUP($B32,'3.ข้อมูลงบทดลองปัจจุบัน เติมเอง'!$A$5:$CL$846,44,0),2)</f>
        <v>1560</v>
      </c>
      <c r="AT32" s="19">
        <f>ROUND(VLOOKUP($B32,'3.ข้อมูลงบทดลองปัจจุบัน เติมเอง'!$A$5:$CL$846,45,0),2)</f>
        <v>0</v>
      </c>
      <c r="AU32" s="19">
        <f>ROUND(VLOOKUP($B32,'3.ข้อมูลงบทดลองปัจจุบัน เติมเอง'!$A$5:$CL$846,46,0),2)</f>
        <v>0</v>
      </c>
      <c r="AV32" s="19">
        <f>ROUND(VLOOKUP($B32,'3.ข้อมูลงบทดลองปัจจุบัน เติมเอง'!$A$5:$CL$846,47,0),2)</f>
        <v>0</v>
      </c>
      <c r="AW32" s="19">
        <f>ROUND(VLOOKUP($B32,'3.ข้อมูลงบทดลองปัจจุบัน เติมเอง'!$A$5:$CL$846,48,0),2)</f>
        <v>431</v>
      </c>
      <c r="AX32" s="19">
        <f>ROUND(VLOOKUP($B32,'3.ข้อมูลงบทดลองปัจจุบัน เติมเอง'!$A$5:$CL$846,49,0),2)</f>
        <v>2965</v>
      </c>
      <c r="AY32" s="19">
        <f>ROUND(VLOOKUP($B32,'3.ข้อมูลงบทดลองปัจจุบัน เติมเอง'!$A$5:$CL$846,50,0),2)</f>
        <v>0</v>
      </c>
      <c r="AZ32" s="19">
        <f>ROUND(VLOOKUP($B32,'3.ข้อมูลงบทดลองปัจจุบัน เติมเอง'!$A$5:$CL$846,51,0),2)</f>
        <v>0</v>
      </c>
      <c r="BA32" s="19">
        <f>ROUND(VLOOKUP($B32,'3.ข้อมูลงบทดลองปัจจุบัน เติมเอง'!$A$5:$CL$846,52,0),2)</f>
        <v>0</v>
      </c>
      <c r="BB32" s="19">
        <f>ROUND(VLOOKUP($B32,'3.ข้อมูลงบทดลองปัจจุบัน เติมเอง'!$A$5:$CL$846,53,0),2)</f>
        <v>17313.75</v>
      </c>
      <c r="BC32" s="19">
        <f>ROUND(VLOOKUP($B32,'3.ข้อมูลงบทดลองปัจจุบัน เติมเอง'!$A$5:$CL$846,54,0),2)</f>
        <v>0</v>
      </c>
      <c r="BD32" s="19">
        <f>ROUND(VLOOKUP($B32,'3.ข้อมูลงบทดลองปัจจุบัน เติมเอง'!$A$5:$CL$846,55,0),2)</f>
        <v>241754.5</v>
      </c>
      <c r="BE32" s="19">
        <f>ROUND(VLOOKUP($B32,'3.ข้อมูลงบทดลองปัจจุบัน เติมเอง'!$A$5:$CL$846,56,0),2)</f>
        <v>120378</v>
      </c>
      <c r="BF32" s="19">
        <f>ROUND(VLOOKUP($B32,'3.ข้อมูลงบทดลองปัจจุบัน เติมเอง'!$A$5:$CL$846,57,0),2)</f>
        <v>55095.75</v>
      </c>
      <c r="BG32" s="19">
        <f>ROUND(VLOOKUP($B32,'3.ข้อมูลงบทดลองปัจจุบัน เติมเอง'!$A$5:$CL$846,58,0),2)</f>
        <v>36955.5</v>
      </c>
      <c r="BH32" s="19">
        <f>ROUND(VLOOKUP($B32,'3.ข้อมูลงบทดลองปัจจุบัน เติมเอง'!$A$5:$CL$846,59,0),2)</f>
        <v>173410</v>
      </c>
      <c r="BI32" s="19">
        <f>ROUND(VLOOKUP($B32,'3.ข้อมูลงบทดลองปัจจุบัน เติมเอง'!$A$5:$CL$846,60,0),2)</f>
        <v>0</v>
      </c>
      <c r="BJ32" s="19">
        <f>ROUND(VLOOKUP($B32,'3.ข้อมูลงบทดลองปัจจุบัน เติมเอง'!$A$5:$CL$846,61,0),2)</f>
        <v>0</v>
      </c>
      <c r="BK32" s="19">
        <f>ROUND(VLOOKUP($B32,'3.ข้อมูลงบทดลองปัจจุบัน เติมเอง'!$A$5:$CL$846,62,0),2)</f>
        <v>0</v>
      </c>
      <c r="BL32" s="19">
        <f>ROUND(VLOOKUP($B32,'3.ข้อมูลงบทดลองปัจจุบัน เติมเอง'!$A$5:$CL$846,63,0),2)</f>
        <v>0</v>
      </c>
      <c r="BM32" s="19">
        <f>ROUND(VLOOKUP($B32,'3.ข้อมูลงบทดลองปัจจุบัน เติมเอง'!$A$5:$CL$846,64,0),2)</f>
        <v>690</v>
      </c>
      <c r="BN32" s="19">
        <f>ROUND(VLOOKUP($B32,'3.ข้อมูลงบทดลองปัจจุบัน เติมเอง'!$A$5:$CL$846,65,0),2)</f>
        <v>0</v>
      </c>
      <c r="BO32" s="19">
        <f>ROUND(VLOOKUP($B32,'3.ข้อมูลงบทดลองปัจจุบัน เติมเอง'!$A$5:$CL$846,66,0),2)</f>
        <v>0</v>
      </c>
      <c r="BP32" s="19">
        <f>ROUND(VLOOKUP($B32,'3.ข้อมูลงบทดลองปัจจุบัน เติมเอง'!$A$5:$CL$846,67,0),2)</f>
        <v>1081</v>
      </c>
      <c r="BQ32" s="19">
        <f>ROUND(VLOOKUP($B32,'3.ข้อมูลงบทดลองปัจจุบัน เติมเอง'!$A$5:$CL$846,68,0),2)</f>
        <v>0</v>
      </c>
      <c r="BR32" s="19">
        <f>ROUND(VLOOKUP($B32,'3.ข้อมูลงบทดลองปัจจุบัน เติมเอง'!$A$5:$CL$846,69,0),2)</f>
        <v>0</v>
      </c>
      <c r="BS32" s="19">
        <f>ROUND(VLOOKUP($B32,'3.ข้อมูลงบทดลองปัจจุบัน เติมเอง'!$A$5:$CL$846,70,0),2)</f>
        <v>414661.25</v>
      </c>
      <c r="BT32" s="19">
        <f>ROUND(VLOOKUP($B32,'3.ข้อมูลงบทดลองปัจจุบัน เติมเอง'!$A$5:$CL$846,71,0),2)</f>
        <v>0</v>
      </c>
      <c r="BU32" s="19">
        <f>ROUND(VLOOKUP($B32,'3.ข้อมูลงบทดลองปัจจุบัน เติมเอง'!$A$5:$CL$846,72,0),2)</f>
        <v>0</v>
      </c>
      <c r="BV32" s="19">
        <f>ROUND(VLOOKUP($B32,'3.ข้อมูลงบทดลองปัจจุบัน เติมเอง'!$A$5:$CL$846,73,0),2)</f>
        <v>38273</v>
      </c>
      <c r="BW32" s="19">
        <f>ROUND(VLOOKUP($B32,'3.ข้อมูลงบทดลองปัจจุบัน เติมเอง'!$A$5:$CL$846,74,0),2)</f>
        <v>0</v>
      </c>
      <c r="BX32" s="19">
        <f>ROUND(VLOOKUP($B32,'3.ข้อมูลงบทดลองปัจจุบัน เติมเอง'!$A$5:$CL$846,75,0),2)</f>
        <v>0</v>
      </c>
      <c r="BY32" s="19">
        <f>ROUND(VLOOKUP($B32,'3.ข้อมูลงบทดลองปัจจุบัน เติมเอง'!$A$5:$CL$846,76,0),2)</f>
        <v>0</v>
      </c>
      <c r="BZ32" s="19">
        <f>ROUND(VLOOKUP($B32,'3.ข้อมูลงบทดลองปัจจุบัน เติมเอง'!$A$5:$CL$846,77,0),2)</f>
        <v>0</v>
      </c>
      <c r="CA32" s="19">
        <f>ROUND(VLOOKUP($B32,'3.ข้อมูลงบทดลองปัจจุบัน เติมเอง'!$A$5:$CL$846,78,0),2)</f>
        <v>0</v>
      </c>
      <c r="CB32" s="19">
        <f>ROUND(VLOOKUP($B32,'3.ข้อมูลงบทดลองปัจจุบัน เติมเอง'!$A$5:$CL$846,79,0),2)</f>
        <v>0</v>
      </c>
      <c r="CC32" s="19">
        <f>ROUND(VLOOKUP($B32,'3.ข้อมูลงบทดลองปัจจุบัน เติมเอง'!$A$5:$CL$846,80,0),2)</f>
        <v>200</v>
      </c>
      <c r="CD32" s="19">
        <f>ROUND(VLOOKUP($B32,'3.ข้อมูลงบทดลองปัจจุบัน เติมเอง'!$A$5:$CL$846,81,0),2)</f>
        <v>1068</v>
      </c>
      <c r="CE32" s="19">
        <f>ROUND(VLOOKUP($B32,'3.ข้อมูลงบทดลองปัจจุบัน เติมเอง'!$A$5:$CL$846,82,0),2)</f>
        <v>0</v>
      </c>
      <c r="CF32" s="19">
        <f>ROUND(VLOOKUP($B32,'3.ข้อมูลงบทดลองปัจจุบัน เติมเอง'!$A$5:$CL$846,83,0),2)</f>
        <v>0</v>
      </c>
      <c r="CG32" s="19">
        <f>ROUND(VLOOKUP($B32,'3.ข้อมูลงบทดลองปัจจุบัน เติมเอง'!$A$5:$CL$846,84,0),2)</f>
        <v>0</v>
      </c>
      <c r="CH32" s="19">
        <f>ROUND(VLOOKUP($B32,'3.ข้อมูลงบทดลองปัจจุบัน เติมเอง'!$A$5:$CL$846,85,0),2)</f>
        <v>0</v>
      </c>
      <c r="CI32" s="19">
        <f>ROUND(VLOOKUP($B32,'3.ข้อมูลงบทดลองปัจจุบัน เติมเอง'!$A$5:$CL$846,86,0),2)</f>
        <v>200</v>
      </c>
      <c r="CJ32" s="19">
        <f>ROUND(VLOOKUP($B32,'3.ข้อมูลงบทดลองปัจจุบัน เติมเอง'!$A$5:$CL$846,87,0),2)</f>
        <v>0</v>
      </c>
      <c r="CK32" s="19">
        <f>ROUND(VLOOKUP($B32,'3.ข้อมูลงบทดลองปัจจุบัน เติมเอง'!$A$5:$CL$846,88,0),2)</f>
        <v>2725</v>
      </c>
      <c r="CL32" s="19">
        <f>ROUND(VLOOKUP($B32,'3.ข้อมูลงบทดลองปัจจุบัน เติมเอง'!$A$5:$CL$846,89,0),2)</f>
        <v>0</v>
      </c>
      <c r="CM32" s="19">
        <f>ROUND(VLOOKUP($B32,'3.ข้อมูลงบทดลองปัจจุบัน เติมเอง'!$A$5:$CL$846,90,0),2)</f>
        <v>0</v>
      </c>
      <c r="CO32" s="29"/>
    </row>
    <row r="33" spans="1:94" s="60" customFormat="1" x14ac:dyDescent="0.7">
      <c r="A33" s="58" t="s">
        <v>2319</v>
      </c>
      <c r="B33" s="59"/>
      <c r="C33" s="58" t="s">
        <v>1381</v>
      </c>
      <c r="D33" s="39">
        <f>SUM(D5:D32)</f>
        <v>93784981</v>
      </c>
      <c r="E33" s="39">
        <f t="shared" ref="E33:BP33" si="0">SUM(E5:E32)</f>
        <v>9707732.9100000001</v>
      </c>
      <c r="F33" s="39">
        <f t="shared" si="0"/>
        <v>10997115</v>
      </c>
      <c r="G33" s="39">
        <f t="shared" si="0"/>
        <v>10531026.09</v>
      </c>
      <c r="H33" s="39">
        <f t="shared" si="0"/>
        <v>6950287.7999999998</v>
      </c>
      <c r="I33" s="39">
        <f t="shared" si="0"/>
        <v>21285888.460000001</v>
      </c>
      <c r="J33" s="39">
        <f t="shared" si="0"/>
        <v>14234254.300000001</v>
      </c>
      <c r="K33" s="39">
        <f t="shared" si="0"/>
        <v>39373169.369999997</v>
      </c>
      <c r="L33" s="39">
        <f t="shared" si="0"/>
        <v>14592669.609999998</v>
      </c>
      <c r="M33" s="39">
        <f t="shared" si="0"/>
        <v>13546604.43</v>
      </c>
      <c r="N33" s="39">
        <f t="shared" si="0"/>
        <v>33905287</v>
      </c>
      <c r="O33" s="39">
        <f t="shared" si="0"/>
        <v>4935090.4999999981</v>
      </c>
      <c r="P33" s="39">
        <f t="shared" si="0"/>
        <v>60929690.560000002</v>
      </c>
      <c r="Q33" s="39">
        <f t="shared" si="0"/>
        <v>17570928.220000003</v>
      </c>
      <c r="R33" s="39">
        <f t="shared" si="0"/>
        <v>14200327.25</v>
      </c>
      <c r="S33" s="39">
        <f t="shared" si="0"/>
        <v>45888584.260000005</v>
      </c>
      <c r="T33" s="39">
        <f t="shared" si="0"/>
        <v>12927648.699999999</v>
      </c>
      <c r="U33" s="39">
        <f t="shared" si="0"/>
        <v>13953620.429999998</v>
      </c>
      <c r="V33" s="39">
        <f t="shared" si="0"/>
        <v>11790539.879999999</v>
      </c>
      <c r="W33" s="39">
        <f t="shared" si="0"/>
        <v>5439056.8600000003</v>
      </c>
      <c r="X33" s="39">
        <f t="shared" si="0"/>
        <v>113159976.38999999</v>
      </c>
      <c r="Y33" s="39">
        <f t="shared" si="0"/>
        <v>8794523.5999999978</v>
      </c>
      <c r="Z33" s="39">
        <f t="shared" si="0"/>
        <v>22978278.399999999</v>
      </c>
      <c r="AA33" s="39">
        <f t="shared" si="0"/>
        <v>11882512.300000001</v>
      </c>
      <c r="AB33" s="39">
        <f t="shared" si="0"/>
        <v>5340224.97</v>
      </c>
      <c r="AC33" s="39">
        <f t="shared" si="0"/>
        <v>7895639.6799999997</v>
      </c>
      <c r="AD33" s="39">
        <f t="shared" si="0"/>
        <v>11546690</v>
      </c>
      <c r="AE33" s="39">
        <f t="shared" si="0"/>
        <v>38838852.75</v>
      </c>
      <c r="AF33" s="39">
        <f t="shared" si="0"/>
        <v>7615776.9100000001</v>
      </c>
      <c r="AG33" s="39">
        <f t="shared" si="0"/>
        <v>8649011.7400000002</v>
      </c>
      <c r="AH33" s="39">
        <f t="shared" si="0"/>
        <v>14509143</v>
      </c>
      <c r="AI33" s="39">
        <f t="shared" si="0"/>
        <v>22817436.150000002</v>
      </c>
      <c r="AJ33" s="39">
        <f t="shared" si="0"/>
        <v>11898053</v>
      </c>
      <c r="AK33" s="39">
        <f t="shared" si="0"/>
        <v>7276842.4000000004</v>
      </c>
      <c r="AL33" s="39">
        <f t="shared" si="0"/>
        <v>289118118.51000005</v>
      </c>
      <c r="AM33" s="39">
        <f t="shared" si="0"/>
        <v>12628297</v>
      </c>
      <c r="AN33" s="39">
        <f t="shared" si="0"/>
        <v>9890989.1899999995</v>
      </c>
      <c r="AO33" s="39">
        <f t="shared" si="0"/>
        <v>26032276.75</v>
      </c>
      <c r="AP33" s="39">
        <f t="shared" si="0"/>
        <v>19338989</v>
      </c>
      <c r="AQ33" s="39">
        <f t="shared" si="0"/>
        <v>13895892.75</v>
      </c>
      <c r="AR33" s="39">
        <f t="shared" si="0"/>
        <v>3128043.5</v>
      </c>
      <c r="AS33" s="39">
        <f t="shared" si="0"/>
        <v>82960206.129999995</v>
      </c>
      <c r="AT33" s="39">
        <f t="shared" si="0"/>
        <v>14013552.939999998</v>
      </c>
      <c r="AU33" s="39">
        <f t="shared" si="0"/>
        <v>27854099.509999998</v>
      </c>
      <c r="AV33" s="39">
        <f t="shared" si="0"/>
        <v>18720112.369999997</v>
      </c>
      <c r="AW33" s="39">
        <f t="shared" si="0"/>
        <v>7301696.4199999999</v>
      </c>
      <c r="AX33" s="39">
        <f t="shared" si="0"/>
        <v>6843166.25</v>
      </c>
      <c r="AY33" s="39">
        <f t="shared" si="0"/>
        <v>10233528.220000001</v>
      </c>
      <c r="AZ33" s="39">
        <f t="shared" si="0"/>
        <v>11112194.199999999</v>
      </c>
      <c r="BA33" s="39">
        <f t="shared" si="0"/>
        <v>10990117</v>
      </c>
      <c r="BB33" s="39">
        <f t="shared" si="0"/>
        <v>67499017.920000002</v>
      </c>
      <c r="BC33" s="39">
        <f t="shared" si="0"/>
        <v>7450629.75</v>
      </c>
      <c r="BD33" s="39">
        <f t="shared" si="0"/>
        <v>126937056.74999999</v>
      </c>
      <c r="BE33" s="39">
        <f t="shared" si="0"/>
        <v>35392590.659999996</v>
      </c>
      <c r="BF33" s="39">
        <f t="shared" si="0"/>
        <v>7774246.1500000004</v>
      </c>
      <c r="BG33" s="39">
        <f t="shared" si="0"/>
        <v>10605460.98</v>
      </c>
      <c r="BH33" s="39">
        <f t="shared" si="0"/>
        <v>57177469.030000001</v>
      </c>
      <c r="BI33" s="39">
        <f t="shared" si="0"/>
        <v>5867275.4299999997</v>
      </c>
      <c r="BJ33" s="39">
        <f t="shared" si="0"/>
        <v>4093949.21</v>
      </c>
      <c r="BK33" s="39">
        <f t="shared" si="0"/>
        <v>9490462.4499999993</v>
      </c>
      <c r="BL33" s="39">
        <f t="shared" si="0"/>
        <v>11328708</v>
      </c>
      <c r="BM33" s="39">
        <f t="shared" si="0"/>
        <v>78688235.799999997</v>
      </c>
      <c r="BN33" s="39">
        <f t="shared" si="0"/>
        <v>17583446.420000002</v>
      </c>
      <c r="BO33" s="39">
        <f t="shared" si="0"/>
        <v>14806009.649999999</v>
      </c>
      <c r="BP33" s="39">
        <f t="shared" si="0"/>
        <v>22539188.199999999</v>
      </c>
      <c r="BQ33" s="39">
        <f t="shared" ref="BQ33:CL33" si="1">SUM(BQ5:BQ32)</f>
        <v>16484219.879999999</v>
      </c>
      <c r="BR33" s="39">
        <f t="shared" si="1"/>
        <v>11613602</v>
      </c>
      <c r="BS33" s="39">
        <f>SUM(BS5:BS32)</f>
        <v>340115767.52000004</v>
      </c>
      <c r="BT33" s="39">
        <f t="shared" si="1"/>
        <v>18371457.899999999</v>
      </c>
      <c r="BU33" s="39">
        <f t="shared" si="1"/>
        <v>15629006.499999998</v>
      </c>
      <c r="BV33" s="39">
        <f t="shared" si="1"/>
        <v>73729717.539999992</v>
      </c>
      <c r="BW33" s="39">
        <f t="shared" si="1"/>
        <v>2224957</v>
      </c>
      <c r="BX33" s="39">
        <f t="shared" si="1"/>
        <v>12869904</v>
      </c>
      <c r="BY33" s="39">
        <f t="shared" si="1"/>
        <v>38608062.979999997</v>
      </c>
      <c r="BZ33" s="39">
        <f t="shared" si="1"/>
        <v>9316468.4800000023</v>
      </c>
      <c r="CA33" s="39">
        <f t="shared" si="1"/>
        <v>11402950</v>
      </c>
      <c r="CB33" s="39">
        <f t="shared" si="1"/>
        <v>13309463.75</v>
      </c>
      <c r="CC33" s="39">
        <f t="shared" si="1"/>
        <v>14490466</v>
      </c>
      <c r="CD33" s="39">
        <f t="shared" si="1"/>
        <v>32734230.75</v>
      </c>
      <c r="CE33" s="39">
        <f>SUM(CE5:CE32)</f>
        <v>13855146.800000001</v>
      </c>
      <c r="CF33" s="39">
        <f t="shared" si="1"/>
        <v>32112762.469999999</v>
      </c>
      <c r="CG33" s="39">
        <f t="shared" si="1"/>
        <v>7139144</v>
      </c>
      <c r="CH33" s="39">
        <f t="shared" si="1"/>
        <v>7381459</v>
      </c>
      <c r="CI33" s="39">
        <f t="shared" si="1"/>
        <v>6973151.8099999996</v>
      </c>
      <c r="CJ33" s="39">
        <f t="shared" si="1"/>
        <v>7629659</v>
      </c>
      <c r="CK33" s="39">
        <f t="shared" si="1"/>
        <v>46051868.630000003</v>
      </c>
      <c r="CL33" s="39">
        <f t="shared" si="1"/>
        <v>8116288</v>
      </c>
      <c r="CM33" s="39">
        <f>SUM(CM5:CM32)</f>
        <v>5784905.5499999998</v>
      </c>
      <c r="CN33" s="33"/>
      <c r="CO33" s="61"/>
      <c r="CP33" s="62"/>
    </row>
    <row r="34" spans="1:94" x14ac:dyDescent="0.7">
      <c r="A34" s="3" t="s">
        <v>1469</v>
      </c>
      <c r="B34" s="49" t="s">
        <v>414</v>
      </c>
      <c r="C34" s="8" t="s">
        <v>415</v>
      </c>
      <c r="D34" s="19">
        <f>ROUND(VLOOKUP($B34,'3.ข้อมูลงบทดลองปัจจุบัน เติมเอง'!$A$5:$CL$846,3,0),2)</f>
        <v>316773.5</v>
      </c>
      <c r="E34" s="19">
        <f>ROUND(VLOOKUP($B34,'3.ข้อมูลงบทดลองปัจจุบัน เติมเอง'!$A$5:$CL$846,4,0),2)</f>
        <v>0</v>
      </c>
      <c r="F34" s="19">
        <f>ROUND(VLOOKUP($B34,'3.ข้อมูลงบทดลองปัจจุบัน เติมเอง'!$A$5:$CL$846,5,0),2)</f>
        <v>0</v>
      </c>
      <c r="G34" s="19">
        <f>ROUND(VLOOKUP($B34,'3.ข้อมูลงบทดลองปัจจุบัน เติมเอง'!$A$5:$CL$846,6,0),2)</f>
        <v>7419</v>
      </c>
      <c r="H34" s="19">
        <f>ROUND(VLOOKUP($B34,'3.ข้อมูลงบทดลองปัจจุบัน เติมเอง'!$A$5:$CL$846,7,0),2)</f>
        <v>3490</v>
      </c>
      <c r="I34" s="19">
        <f>ROUND(VLOOKUP($B34,'3.ข้อมูลงบทดลองปัจจุบัน เติมเอง'!$A$5:$CL$846,8,0),2)</f>
        <v>4420</v>
      </c>
      <c r="J34" s="19">
        <f>ROUND(VLOOKUP($B34,'3.ข้อมูลงบทดลองปัจจุบัน เติมเอง'!$A$5:$CL$846,9,0),2)</f>
        <v>1526.25</v>
      </c>
      <c r="K34" s="19">
        <f>ROUND(VLOOKUP($B34,'3.ข้อมูลงบทดลองปัจจุบัน เติมเอง'!$A$5:$CL$846,10,0),2)</f>
        <v>20138</v>
      </c>
      <c r="L34" s="19">
        <f>ROUND(VLOOKUP($B34,'3.ข้อมูลงบทดลองปัจจุบัน เติมเอง'!$A$5:$CL$846,11,0),2)</f>
        <v>2240</v>
      </c>
      <c r="M34" s="19">
        <f>ROUND(VLOOKUP($B34,'3.ข้อมูลงบทดลองปัจจุบัน เติมเอง'!$A$5:$CL$846,12,0),2)</f>
        <v>0</v>
      </c>
      <c r="N34" s="19">
        <f>ROUND(VLOOKUP($B34,'3.ข้อมูลงบทดลองปัจจุบัน เติมเอง'!$A$5:$CL$846,13,0),2)</f>
        <v>96779</v>
      </c>
      <c r="O34" s="19">
        <f>ROUND(VLOOKUP($B34,'3.ข้อมูลงบทดลองปัจจุบัน เติมเอง'!$A$5:$CL$846,14,0),2)</f>
        <v>0</v>
      </c>
      <c r="P34" s="19">
        <f>ROUND(VLOOKUP($B34,'3.ข้อมูลงบทดลองปัจจุบัน เติมเอง'!$A$5:$CL$846,15,0),2)</f>
        <v>291097.25</v>
      </c>
      <c r="Q34" s="19">
        <f>ROUND(VLOOKUP($B34,'3.ข้อมูลงบทดลองปัจจุบัน เติมเอง'!$A$5:$CL$846,16,0),2)</f>
        <v>0</v>
      </c>
      <c r="R34" s="19">
        <f>ROUND(VLOOKUP($B34,'3.ข้อมูลงบทดลองปัจจุบัน เติมเอง'!$A$5:$CL$846,17,0),2)</f>
        <v>0</v>
      </c>
      <c r="S34" s="19">
        <f>ROUND(VLOOKUP($B34,'3.ข้อมูลงบทดลองปัจจุบัน เติมเอง'!$A$5:$CL$846,18,0),2)</f>
        <v>85807</v>
      </c>
      <c r="T34" s="19">
        <f>ROUND(VLOOKUP($B34,'3.ข้อมูลงบทดลองปัจจุบัน เติมเอง'!$A$5:$CL$846,19,0),2)</f>
        <v>0</v>
      </c>
      <c r="U34" s="19">
        <f>ROUND(VLOOKUP($B34,'3.ข้อมูลงบทดลองปัจจุบัน เติมเอง'!$A$5:$CL$846,20,0),2)</f>
        <v>11770</v>
      </c>
      <c r="V34" s="19">
        <f>ROUND(VLOOKUP($B34,'3.ข้อมูลงบทดลองปัจจุบัน เติมเอง'!$A$5:$CL$846,21,0),2)</f>
        <v>0</v>
      </c>
      <c r="W34" s="19">
        <f>ROUND(VLOOKUP($B34,'3.ข้อมูลงบทดลองปัจจุบัน เติมเอง'!$A$5:$CL$846,22,0),2)</f>
        <v>6486</v>
      </c>
      <c r="X34" s="19">
        <f>ROUND(VLOOKUP($B34,'3.ข้อมูลงบทดลองปัจจุบัน เติมเอง'!$A$5:$CL$846,23,0),2)</f>
        <v>1377510.52</v>
      </c>
      <c r="Y34" s="19">
        <f>ROUND(VLOOKUP($B34,'3.ข้อมูลงบทดลองปัจจุบัน เติมเอง'!$A$5:$CL$846,24,0),2)</f>
        <v>0</v>
      </c>
      <c r="Z34" s="19">
        <f>ROUND(VLOOKUP($B34,'3.ข้อมูลงบทดลองปัจจุบัน เติมเอง'!$A$5:$CL$846,25,0),2)</f>
        <v>0</v>
      </c>
      <c r="AA34" s="19">
        <f>ROUND(VLOOKUP($B34,'3.ข้อมูลงบทดลองปัจจุบัน เติมเอง'!$A$5:$CL$846,26,0),2)</f>
        <v>0</v>
      </c>
      <c r="AB34" s="19">
        <f>ROUND(VLOOKUP($B34,'3.ข้อมูลงบทดลองปัจจุบัน เติมเอง'!$A$5:$CL$846,27,0),2)</f>
        <v>6156</v>
      </c>
      <c r="AC34" s="19">
        <f>ROUND(VLOOKUP($B34,'3.ข้อมูลงบทดลองปัจจุบัน เติมเอง'!$A$5:$CL$846,28,0),2)</f>
        <v>16279</v>
      </c>
      <c r="AD34" s="19">
        <f>ROUND(VLOOKUP($B34,'3.ข้อมูลงบทดลองปัจจุบัน เติมเอง'!$A$5:$CL$846,29,0),2)</f>
        <v>0</v>
      </c>
      <c r="AE34" s="19">
        <f>ROUND(VLOOKUP($B34,'3.ข้อมูลงบทดลองปัจจุบัน เติมเอง'!$A$5:$CL$846,30,0),2)</f>
        <v>102493</v>
      </c>
      <c r="AF34" s="19">
        <f>ROUND(VLOOKUP($B34,'3.ข้อมูลงบทดลองปัจจุบัน เติมเอง'!$A$5:$CL$846,31,0),2)</f>
        <v>0</v>
      </c>
      <c r="AG34" s="19">
        <f>ROUND(VLOOKUP($B34,'3.ข้อมูลงบทดลองปัจจุบัน เติมเอง'!$A$5:$CL$846,32,0),2)</f>
        <v>2554</v>
      </c>
      <c r="AH34" s="19">
        <f>ROUND(VLOOKUP($B34,'3.ข้อมูลงบทดลองปัจจุบัน เติมเอง'!$A$5:$CL$846,33,0),2)</f>
        <v>0</v>
      </c>
      <c r="AI34" s="19">
        <f>ROUND(VLOOKUP($B34,'3.ข้อมูลงบทดลองปัจจุบัน เติมเอง'!$A$5:$CL$846,34,0),2)</f>
        <v>12456</v>
      </c>
      <c r="AJ34" s="19">
        <f>ROUND(VLOOKUP($B34,'3.ข้อมูลงบทดลองปัจจุบัน เติมเอง'!$A$5:$CL$846,35,0),2)</f>
        <v>0</v>
      </c>
      <c r="AK34" s="19">
        <f>ROUND(VLOOKUP($B34,'3.ข้อมูลงบทดลองปัจจุบัน เติมเอง'!$A$5:$CL$846,36,0),2)</f>
        <v>1500</v>
      </c>
      <c r="AL34" s="19">
        <f>ROUND(VLOOKUP($B34,'3.ข้อมูลงบทดลองปัจจุบัน เติมเอง'!$A$5:$CL$846,37,0),2)</f>
        <v>2579663.14</v>
      </c>
      <c r="AM34" s="19">
        <f>ROUND(VLOOKUP($B34,'3.ข้อมูลงบทดลองปัจจุบัน เติมเอง'!$A$5:$CL$846,38,0),2)</f>
        <v>0</v>
      </c>
      <c r="AN34" s="19">
        <f>ROUND(VLOOKUP($B34,'3.ข้อมูลงบทดลองปัจจุบัน เติมเอง'!$A$5:$CL$846,39,0),2)</f>
        <v>0</v>
      </c>
      <c r="AO34" s="19">
        <f>ROUND(VLOOKUP($B34,'3.ข้อมูลงบทดลองปัจจุบัน เติมเอง'!$A$5:$CL$846,40,0),2)</f>
        <v>29989</v>
      </c>
      <c r="AP34" s="19">
        <f>ROUND(VLOOKUP($B34,'3.ข้อมูลงบทดลองปัจจุบัน เติมเอง'!$A$5:$CL$846,41,0),2)</f>
        <v>70713</v>
      </c>
      <c r="AQ34" s="19">
        <f>ROUND(VLOOKUP($B34,'3.ข้อมูลงบทดลองปัจจุบัน เติมเอง'!$A$5:$CL$846,42,0),2)</f>
        <v>0</v>
      </c>
      <c r="AR34" s="19">
        <f>ROUND(VLOOKUP($B34,'3.ข้อมูลงบทดลองปัจจุบัน เติมเอง'!$A$5:$CL$846,43,0),2)</f>
        <v>0</v>
      </c>
      <c r="AS34" s="19">
        <f>ROUND(VLOOKUP($B34,'3.ข้อมูลงบทดลองปัจจุบัน เติมเอง'!$A$5:$CL$846,44,0),2)</f>
        <v>116288</v>
      </c>
      <c r="AT34" s="19">
        <f>ROUND(VLOOKUP($B34,'3.ข้อมูลงบทดลองปัจจุบัน เติมเอง'!$A$5:$CL$846,45,0),2)</f>
        <v>0</v>
      </c>
      <c r="AU34" s="19">
        <f>ROUND(VLOOKUP($B34,'3.ข้อมูลงบทดลองปัจจุบัน เติมเอง'!$A$5:$CL$846,46,0),2)</f>
        <v>0</v>
      </c>
      <c r="AV34" s="19">
        <f>ROUND(VLOOKUP($B34,'3.ข้อมูลงบทดลองปัจจุบัน เติมเอง'!$A$5:$CL$846,47,0),2)</f>
        <v>1940.5</v>
      </c>
      <c r="AW34" s="19">
        <f>ROUND(VLOOKUP($B34,'3.ข้อมูลงบทดลองปัจจุบัน เติมเอง'!$A$5:$CL$846,48,0),2)</f>
        <v>0</v>
      </c>
      <c r="AX34" s="19">
        <f>ROUND(VLOOKUP($B34,'3.ข้อมูลงบทดลองปัจจุบัน เติมเอง'!$A$5:$CL$846,49,0),2)</f>
        <v>0</v>
      </c>
      <c r="AY34" s="19">
        <f>ROUND(VLOOKUP($B34,'3.ข้อมูลงบทดลองปัจจุบัน เติมเอง'!$A$5:$CL$846,50,0),2)</f>
        <v>15337.5</v>
      </c>
      <c r="AZ34" s="19">
        <f>ROUND(VLOOKUP($B34,'3.ข้อมูลงบทดลองปัจจุบัน เติมเอง'!$A$5:$CL$846,51,0),2)</f>
        <v>0</v>
      </c>
      <c r="BA34" s="19">
        <f>ROUND(VLOOKUP($B34,'3.ข้อมูลงบทดลองปัจจุบัน เติมเอง'!$A$5:$CL$846,52,0),2)</f>
        <v>0</v>
      </c>
      <c r="BB34" s="19">
        <f>ROUND(VLOOKUP($B34,'3.ข้อมูลงบทดลองปัจจุบัน เติมเอง'!$A$5:$CL$846,53,0),2)</f>
        <v>369099.5</v>
      </c>
      <c r="BC34" s="19">
        <f>ROUND(VLOOKUP($B34,'3.ข้อมูลงบทดลองปัจจุบัน เติมเอง'!$A$5:$CL$846,54,0),2)</f>
        <v>18563</v>
      </c>
      <c r="BD34" s="19">
        <f>ROUND(VLOOKUP($B34,'3.ข้อมูลงบทดลองปัจจุบัน เติมเอง'!$A$5:$CL$846,55,0),2)</f>
        <v>628639.5</v>
      </c>
      <c r="BE34" s="19">
        <f>ROUND(VLOOKUP($B34,'3.ข้อมูลงบทดลองปัจจุบัน เติมเอง'!$A$5:$CL$846,56,0),2)</f>
        <v>27806.799999999999</v>
      </c>
      <c r="BF34" s="19">
        <f>ROUND(VLOOKUP($B34,'3.ข้อมูลงบทดลองปัจจุบัน เติมเอง'!$A$5:$CL$846,57,0),2)</f>
        <v>0</v>
      </c>
      <c r="BG34" s="19">
        <f>ROUND(VLOOKUP($B34,'3.ข้อมูลงบทดลองปัจจุบัน เติมเอง'!$A$5:$CL$846,58,0),2)</f>
        <v>5826</v>
      </c>
      <c r="BH34" s="19">
        <f>ROUND(VLOOKUP($B34,'3.ข้อมูลงบทดลองปัจจุบัน เติมเอง'!$A$5:$CL$846,59,0),2)</f>
        <v>1027373.25</v>
      </c>
      <c r="BI34" s="19">
        <f>ROUND(VLOOKUP($B34,'3.ข้อมูลงบทดลองปัจจุบัน เติมเอง'!$A$5:$CL$846,60,0),2)</f>
        <v>13228.5</v>
      </c>
      <c r="BJ34" s="19">
        <f>ROUND(VLOOKUP($B34,'3.ข้อมูลงบทดลองปัจจุบัน เติมเอง'!$A$5:$CL$846,61,0),2)</f>
        <v>0</v>
      </c>
      <c r="BK34" s="19">
        <f>ROUND(VLOOKUP($B34,'3.ข้อมูลงบทดลองปัจจุบัน เติมเอง'!$A$5:$CL$846,62,0),2)</f>
        <v>0</v>
      </c>
      <c r="BL34" s="19">
        <f>ROUND(VLOOKUP($B34,'3.ข้อมูลงบทดลองปัจจุบัน เติมเอง'!$A$5:$CL$846,63,0),2)</f>
        <v>0</v>
      </c>
      <c r="BM34" s="19">
        <f>ROUND(VLOOKUP($B34,'3.ข้อมูลงบทดลองปัจจุบัน เติมเอง'!$A$5:$CL$846,64,0),2)</f>
        <v>298617.25</v>
      </c>
      <c r="BN34" s="19">
        <f>ROUND(VLOOKUP($B34,'3.ข้อมูลงบทดลองปัจจุบัน เติมเอง'!$A$5:$CL$846,65,0),2)</f>
        <v>0</v>
      </c>
      <c r="BO34" s="19">
        <f>ROUND(VLOOKUP($B34,'3.ข้อมูลงบทดลองปัจจุบัน เติมเอง'!$A$5:$CL$846,66,0),2)</f>
        <v>8338</v>
      </c>
      <c r="BP34" s="19">
        <f>ROUND(VLOOKUP($B34,'3.ข้อมูลงบทดลองปัจจุบัน เติมเอง'!$A$5:$CL$846,67,0),2)</f>
        <v>3420</v>
      </c>
      <c r="BQ34" s="19">
        <f>ROUND(VLOOKUP($B34,'3.ข้อมูลงบทดลองปัจจุบัน เติมเอง'!$A$5:$CL$846,68,0),2)</f>
        <v>0</v>
      </c>
      <c r="BR34" s="19">
        <f>ROUND(VLOOKUP($B34,'3.ข้อมูลงบทดลองปัจจุบัน เติมเอง'!$A$5:$CL$846,69,0),2)</f>
        <v>0</v>
      </c>
      <c r="BS34" s="19">
        <f>ROUND(VLOOKUP($B34,'3.ข้อมูลงบทดลองปัจจุบัน เติมเอง'!$A$5:$CL$846,70,0),2)</f>
        <v>2185118.5</v>
      </c>
      <c r="BT34" s="19">
        <f>ROUND(VLOOKUP($B34,'3.ข้อมูลงบทดลองปัจจุบัน เติมเอง'!$A$5:$CL$846,71,0),2)</f>
        <v>9314</v>
      </c>
      <c r="BU34" s="19">
        <f>ROUND(VLOOKUP($B34,'3.ข้อมูลงบทดลองปัจจุบัน เติมเอง'!$A$5:$CL$846,72,0),2)</f>
        <v>87158.720000000001</v>
      </c>
      <c r="BV34" s="19">
        <f>ROUND(VLOOKUP($B34,'3.ข้อมูลงบทดลองปัจจุบัน เติมเอง'!$A$5:$CL$846,73,0),2)</f>
        <v>271936</v>
      </c>
      <c r="BW34" s="19">
        <f>ROUND(VLOOKUP($B34,'3.ข้อมูลงบทดลองปัจจุบัน เติมเอง'!$A$5:$CL$846,74,0),2)</f>
        <v>0</v>
      </c>
      <c r="BX34" s="19">
        <f>ROUND(VLOOKUP($B34,'3.ข้อมูลงบทดลองปัจจุบัน เติมเอง'!$A$5:$CL$846,75,0),2)</f>
        <v>0</v>
      </c>
      <c r="BY34" s="19">
        <f>ROUND(VLOOKUP($B34,'3.ข้อมูลงบทดลองปัจจุบัน เติมเอง'!$A$5:$CL$846,76,0),2)</f>
        <v>41537.25</v>
      </c>
      <c r="BZ34" s="19">
        <f>ROUND(VLOOKUP($B34,'3.ข้อมูลงบทดลองปัจจุบัน เติมเอง'!$A$5:$CL$846,77,0),2)</f>
        <v>8862</v>
      </c>
      <c r="CA34" s="19">
        <f>ROUND(VLOOKUP($B34,'3.ข้อมูลงบทดลองปัจจุบัน เติมเอง'!$A$5:$CL$846,78,0),2)</f>
        <v>0</v>
      </c>
      <c r="CB34" s="19">
        <f>ROUND(VLOOKUP($B34,'3.ข้อมูลงบทดลองปัจจุบัน เติมเอง'!$A$5:$CL$846,79,0),2)</f>
        <v>3415</v>
      </c>
      <c r="CC34" s="19">
        <f>ROUND(VLOOKUP($B34,'3.ข้อมูลงบทดลองปัจจุบัน เติมเอง'!$A$5:$CL$846,80,0),2)</f>
        <v>34254</v>
      </c>
      <c r="CD34" s="19">
        <f>ROUND(VLOOKUP($B34,'3.ข้อมูลงบทดลองปัจจุบัน เติมเอง'!$A$5:$CL$846,81,0),2)</f>
        <v>12592</v>
      </c>
      <c r="CE34" s="19">
        <f>ROUND(VLOOKUP($B34,'3.ข้อมูลงบทดลองปัจจุบัน เติมเอง'!$A$5:$CL$846,82,0),2)</f>
        <v>64063</v>
      </c>
      <c r="CF34" s="19">
        <f>ROUND(VLOOKUP($B34,'3.ข้อมูลงบทดลองปัจจุบัน เติมเอง'!$A$5:$CL$846,83,0),2)</f>
        <v>40754.5</v>
      </c>
      <c r="CG34" s="19">
        <f>ROUND(VLOOKUP($B34,'3.ข้อมูลงบทดลองปัจจุบัน เติมเอง'!$A$5:$CL$846,84,0),2)</f>
        <v>0</v>
      </c>
      <c r="CH34" s="19">
        <f>ROUND(VLOOKUP($B34,'3.ข้อมูลงบทดลองปัจจุบัน เติมเอง'!$A$5:$CL$846,85,0),2)</f>
        <v>0</v>
      </c>
      <c r="CI34" s="19">
        <f>ROUND(VLOOKUP($B34,'3.ข้อมูลงบทดลองปัจจุบัน เติมเอง'!$A$5:$CL$846,86,0),2)</f>
        <v>0</v>
      </c>
      <c r="CJ34" s="19">
        <f>ROUND(VLOOKUP($B34,'3.ข้อมูลงบทดลองปัจจุบัน เติมเอง'!$A$5:$CL$846,87,0),2)</f>
        <v>0</v>
      </c>
      <c r="CK34" s="19">
        <f>ROUND(VLOOKUP($B34,'3.ข้อมูลงบทดลองปัจจุบัน เติมเอง'!$A$5:$CL$846,88,0),2)</f>
        <v>7116.5</v>
      </c>
      <c r="CL34" s="19">
        <f>ROUND(VLOOKUP($B34,'3.ข้อมูลงบทดลองปัจจุบัน เติมเอง'!$A$5:$CL$846,89,0),2)</f>
        <v>0</v>
      </c>
      <c r="CM34" s="19">
        <f>ROUND(VLOOKUP($B34,'3.ข้อมูลงบทดลองปัจจุบัน เติมเอง'!$A$5:$CL$846,90,0),2)</f>
        <v>0</v>
      </c>
      <c r="CO34" s="29"/>
    </row>
    <row r="35" spans="1:94" x14ac:dyDescent="0.7">
      <c r="A35" s="3" t="s">
        <v>1469</v>
      </c>
      <c r="B35" s="49" t="s">
        <v>418</v>
      </c>
      <c r="C35" s="8" t="s">
        <v>419</v>
      </c>
      <c r="D35" s="19">
        <f>ROUND(VLOOKUP($B35,'3.ข้อมูลงบทดลองปัจจุบัน เติมเอง'!$A$5:$CL$846,3,0),2)</f>
        <v>10627558</v>
      </c>
      <c r="E35" s="19">
        <f>ROUND(VLOOKUP($B35,'3.ข้อมูลงบทดลองปัจจุบัน เติมเอง'!$A$5:$CL$846,4,0),2)</f>
        <v>-48299</v>
      </c>
      <c r="F35" s="19">
        <f>ROUND(VLOOKUP($B35,'3.ข้อมูลงบทดลองปัจจุบัน เติมเอง'!$A$5:$CL$846,5,0),2)</f>
        <v>291410</v>
      </c>
      <c r="G35" s="19">
        <f>ROUND(VLOOKUP($B35,'3.ข้อมูลงบทดลองปัจจุบัน เติมเอง'!$A$5:$CL$846,6,0),2)</f>
        <v>494578</v>
      </c>
      <c r="H35" s="19">
        <f>ROUND(VLOOKUP($B35,'3.ข้อมูลงบทดลองปัจจุบัน เติมเอง'!$A$5:$CL$846,7,0),2)</f>
        <v>92571</v>
      </c>
      <c r="I35" s="19">
        <f>ROUND(VLOOKUP($B35,'3.ข้อมูลงบทดลองปัจจุบัน เติมเอง'!$A$5:$CL$846,8,0),2)</f>
        <v>78464</v>
      </c>
      <c r="J35" s="19">
        <f>ROUND(VLOOKUP($B35,'3.ข้อมูลงบทดลองปัจจุบัน เติมเอง'!$A$5:$CL$846,9,0),2)</f>
        <v>101186.25</v>
      </c>
      <c r="K35" s="19">
        <f>ROUND(VLOOKUP($B35,'3.ข้อมูลงบทดลองปัจจุบัน เติมเอง'!$A$5:$CL$846,10,0),2)</f>
        <v>1274181</v>
      </c>
      <c r="L35" s="19">
        <f>ROUND(VLOOKUP($B35,'3.ข้อมูลงบทดลองปัจจุบัน เติมเอง'!$A$5:$CL$846,11,0),2)</f>
        <v>95968</v>
      </c>
      <c r="M35" s="19">
        <f>ROUND(VLOOKUP($B35,'3.ข้อมูลงบทดลองปัจจุบัน เติมเอง'!$A$5:$CL$846,12,0),2)</f>
        <v>191509.5</v>
      </c>
      <c r="N35" s="19">
        <f>ROUND(VLOOKUP($B35,'3.ข้อมูลงบทดลองปัจจุบัน เติมเอง'!$A$5:$CL$846,13,0),2)</f>
        <v>2287948</v>
      </c>
      <c r="O35" s="19">
        <f>ROUND(VLOOKUP($B35,'3.ข้อมูลงบทดลองปัจจุบัน เติมเอง'!$A$5:$CL$846,14,0),2)</f>
        <v>27945</v>
      </c>
      <c r="P35" s="19">
        <f>ROUND(VLOOKUP($B35,'3.ข้อมูลงบทดลองปัจจุบัน เติมเอง'!$A$5:$CL$846,15,0),2)</f>
        <v>5673284</v>
      </c>
      <c r="Q35" s="19">
        <f>ROUND(VLOOKUP($B35,'3.ข้อมูลงบทดลองปัจจุบัน เติมเอง'!$A$5:$CL$846,16,0),2)</f>
        <v>297340.95</v>
      </c>
      <c r="R35" s="19">
        <f>ROUND(VLOOKUP($B35,'3.ข้อมูลงบทดลองปัจจุบัน เติมเอง'!$A$5:$CL$846,17,0),2)</f>
        <v>249198</v>
      </c>
      <c r="S35" s="19">
        <f>ROUND(VLOOKUP($B35,'3.ข้อมูลงบทดลองปัจจุบัน เติมเอง'!$A$5:$CL$846,18,0),2)</f>
        <v>1409291.25</v>
      </c>
      <c r="T35" s="19">
        <f>ROUND(VLOOKUP($B35,'3.ข้อมูลงบทดลองปัจจุบัน เติมเอง'!$A$5:$CL$846,19,0),2)</f>
        <v>340197</v>
      </c>
      <c r="U35" s="19">
        <f>ROUND(VLOOKUP($B35,'3.ข้อมูลงบทดลองปัจจุบัน เติมเอง'!$A$5:$CL$846,20,0),2)</f>
        <v>633699.19999999995</v>
      </c>
      <c r="V35" s="19">
        <f>ROUND(VLOOKUP($B35,'3.ข้อมูลงบทดลองปัจจุบัน เติมเอง'!$A$5:$CL$846,21,0),2)</f>
        <v>137528</v>
      </c>
      <c r="W35" s="19">
        <f>ROUND(VLOOKUP($B35,'3.ข้อมูลงบทดลองปัจจุบัน เติมเอง'!$A$5:$CL$846,22,0),2)</f>
        <v>142174.5</v>
      </c>
      <c r="X35" s="19">
        <f>ROUND(VLOOKUP($B35,'3.ข้อมูลงบทดลองปัจจุบัน เติมเอง'!$A$5:$CL$846,23,0),2)</f>
        <v>17632638.559999999</v>
      </c>
      <c r="Y35" s="19">
        <f>ROUND(VLOOKUP($B35,'3.ข้อมูลงบทดลองปัจจุบัน เติมเอง'!$A$5:$CL$846,24,0),2)</f>
        <v>280623.55</v>
      </c>
      <c r="Z35" s="19">
        <f>ROUND(VLOOKUP($B35,'3.ข้อมูลงบทดลองปัจจุบัน เติมเอง'!$A$5:$CL$846,25,0),2)</f>
        <v>920754</v>
      </c>
      <c r="AA35" s="19">
        <f>ROUND(VLOOKUP($B35,'3.ข้อมูลงบทดลองปัจจุบัน เติมเอง'!$A$5:$CL$846,26,0),2)</f>
        <v>515464</v>
      </c>
      <c r="AB35" s="19">
        <f>ROUND(VLOOKUP($B35,'3.ข้อมูลงบทดลองปัจจุบัน เติมเอง'!$A$5:$CL$846,27,0),2)</f>
        <v>76918</v>
      </c>
      <c r="AC35" s="19">
        <f>ROUND(VLOOKUP($B35,'3.ข้อมูลงบทดลองปัจจุบัน เติมเอง'!$A$5:$CL$846,28,0),2)</f>
        <v>149530</v>
      </c>
      <c r="AD35" s="19">
        <f>ROUND(VLOOKUP($B35,'3.ข้อมูลงบทดลองปัจจุบัน เติมเอง'!$A$5:$CL$846,29,0),2)</f>
        <v>939667</v>
      </c>
      <c r="AE35" s="19">
        <f>ROUND(VLOOKUP($B35,'3.ข้อมูลงบทดลองปัจจุบัน เติมเอง'!$A$5:$CL$846,30,0),2)</f>
        <v>917942</v>
      </c>
      <c r="AF35" s="19">
        <f>ROUND(VLOOKUP($B35,'3.ข้อมูลงบทดลองปัจจุบัน เติมเอง'!$A$5:$CL$846,31,0),2)</f>
        <v>135362</v>
      </c>
      <c r="AG35" s="19">
        <f>ROUND(VLOOKUP($B35,'3.ข้อมูลงบทดลองปัจจุบัน เติมเอง'!$A$5:$CL$846,32,0),2)</f>
        <v>145956</v>
      </c>
      <c r="AH35" s="19">
        <f>ROUND(VLOOKUP($B35,'3.ข้อมูลงบทดลองปัจจุบัน เติมเอง'!$A$5:$CL$846,33,0),2)</f>
        <v>214292</v>
      </c>
      <c r="AI35" s="19">
        <f>ROUND(VLOOKUP($B35,'3.ข้อมูลงบทดลองปัจจุบัน เติมเอง'!$A$5:$CL$846,34,0),2)</f>
        <v>1106953</v>
      </c>
      <c r="AJ35" s="19">
        <f>ROUND(VLOOKUP($B35,'3.ข้อมูลงบทดลองปัจจุบัน เติมเอง'!$A$5:$CL$846,35,0),2)</f>
        <v>109744</v>
      </c>
      <c r="AK35" s="19">
        <f>ROUND(VLOOKUP($B35,'3.ข้อมูลงบทดลองปัจจุบัน เติมเอง'!$A$5:$CL$846,36,0),2)</f>
        <v>199979</v>
      </c>
      <c r="AL35" s="19">
        <f>ROUND(VLOOKUP($B35,'3.ข้อมูลงบทดลองปัจจุบัน เติมเอง'!$A$5:$CL$846,37,0),2)</f>
        <v>23177400.789999999</v>
      </c>
      <c r="AM35" s="19">
        <f>ROUND(VLOOKUP($B35,'3.ข้อมูลงบทดลองปัจจุบัน เติมเอง'!$A$5:$CL$846,38,0),2)</f>
        <v>73751</v>
      </c>
      <c r="AN35" s="19">
        <f>ROUND(VLOOKUP($B35,'3.ข้อมูลงบทดลองปัจจุบัน เติมเอง'!$A$5:$CL$846,39,0),2)</f>
        <v>51288.5</v>
      </c>
      <c r="AO35" s="19">
        <f>ROUND(VLOOKUP($B35,'3.ข้อมูลงบทดลองปัจจุบัน เติมเอง'!$A$5:$CL$846,40,0),2)</f>
        <v>264093</v>
      </c>
      <c r="AP35" s="19">
        <f>ROUND(VLOOKUP($B35,'3.ข้อมูลงบทดลองปัจจุบัน เติมเอง'!$A$5:$CL$846,41,0),2)</f>
        <v>2882137.86</v>
      </c>
      <c r="AQ35" s="19">
        <f>ROUND(VLOOKUP($B35,'3.ข้อมูลงบทดลองปัจจุบัน เติมเอง'!$A$5:$CL$846,42,0),2)</f>
        <v>151442</v>
      </c>
      <c r="AR35" s="19">
        <f>ROUND(VLOOKUP($B35,'3.ข้อมูลงบทดลองปัจจุบัน เติมเอง'!$A$5:$CL$846,43,0),2)</f>
        <v>18171</v>
      </c>
      <c r="AS35" s="19">
        <f>ROUND(VLOOKUP($B35,'3.ข้อมูลงบทดลองปัจจุบัน เติมเอง'!$A$5:$CL$846,44,0),2)</f>
        <v>5487550.9500000002</v>
      </c>
      <c r="AT35" s="19">
        <f>ROUND(VLOOKUP($B35,'3.ข้อมูลงบทดลองปัจจุบัน เติมเอง'!$A$5:$CL$846,45,0),2)</f>
        <v>87043</v>
      </c>
      <c r="AU35" s="19">
        <f>ROUND(VLOOKUP($B35,'3.ข้อมูลงบทดลองปัจจุบัน เติมเอง'!$A$5:$CL$846,46,0),2)</f>
        <v>604186</v>
      </c>
      <c r="AV35" s="19">
        <f>ROUND(VLOOKUP($B35,'3.ข้อมูลงบทดลองปัจจุบัน เติมเอง'!$A$5:$CL$846,47,0),2)</f>
        <v>452206.87</v>
      </c>
      <c r="AW35" s="19">
        <f>ROUND(VLOOKUP($B35,'3.ข้อมูลงบทดลองปัจจุบัน เติมเอง'!$A$5:$CL$846,48,0),2)</f>
        <v>294624</v>
      </c>
      <c r="AX35" s="19">
        <f>ROUND(VLOOKUP($B35,'3.ข้อมูลงบทดลองปัจจุบัน เติมเอง'!$A$5:$CL$846,49,0),2)</f>
        <v>114748.75</v>
      </c>
      <c r="AY35" s="19">
        <f>ROUND(VLOOKUP($B35,'3.ข้อมูลงบทดลองปัจจุบัน เติมเอง'!$A$5:$CL$846,50,0),2)</f>
        <v>178022.55</v>
      </c>
      <c r="AZ35" s="19">
        <f>ROUND(VLOOKUP($B35,'3.ข้อมูลงบทดลองปัจจุบัน เติมเอง'!$A$5:$CL$846,51,0),2)</f>
        <v>69983</v>
      </c>
      <c r="BA35" s="19">
        <f>ROUND(VLOOKUP($B35,'3.ข้อมูลงบทดลองปัจจุบัน เติมเอง'!$A$5:$CL$846,52,0),2)</f>
        <v>61422</v>
      </c>
      <c r="BB35" s="19">
        <f>ROUND(VLOOKUP($B35,'3.ข้อมูลงบทดลองปัจจุบัน เติมเอง'!$A$5:$CL$846,53,0),2)</f>
        <v>5504963</v>
      </c>
      <c r="BC35" s="19">
        <f>ROUND(VLOOKUP($B35,'3.ข้อมูลงบทดลองปัจจุบัน เติมเอง'!$A$5:$CL$846,54,0),2)</f>
        <v>98859</v>
      </c>
      <c r="BD35" s="19">
        <f>ROUND(VLOOKUP($B35,'3.ข้อมูลงบทดลองปัจจุบัน เติมเอง'!$A$5:$CL$846,55,0),2)</f>
        <v>18148799.350000001</v>
      </c>
      <c r="BE35" s="19">
        <f>ROUND(VLOOKUP($B35,'3.ข้อมูลงบทดลองปัจจุบัน เติมเอง'!$A$5:$CL$846,56,0),2)</f>
        <v>2206398.69</v>
      </c>
      <c r="BF35" s="19">
        <f>ROUND(VLOOKUP($B35,'3.ข้อมูลงบทดลองปัจจุบัน เติมเอง'!$A$5:$CL$846,57,0),2)</f>
        <v>185324.5</v>
      </c>
      <c r="BG35" s="19">
        <f>ROUND(VLOOKUP($B35,'3.ข้อมูลงบทดลองปัจจุบัน เติมเอง'!$A$5:$CL$846,58,0),2)</f>
        <v>216449.5</v>
      </c>
      <c r="BH35" s="19">
        <f>ROUND(VLOOKUP($B35,'3.ข้อมูลงบทดลองปัจจุบัน เติมเอง'!$A$5:$CL$846,59,0),2)</f>
        <v>14601971.800000001</v>
      </c>
      <c r="BI35" s="19">
        <f>ROUND(VLOOKUP($B35,'3.ข้อมูลงบทดลองปัจจุบัน เติมเอง'!$A$5:$CL$846,60,0),2)</f>
        <v>106418.5</v>
      </c>
      <c r="BJ35" s="19">
        <f>ROUND(VLOOKUP($B35,'3.ข้อมูลงบทดลองปัจจุบัน เติมเอง'!$A$5:$CL$846,61,0),2)</f>
        <v>158374</v>
      </c>
      <c r="BK35" s="19">
        <f>ROUND(VLOOKUP($B35,'3.ข้อมูลงบทดลองปัจจุบัน เติมเอง'!$A$5:$CL$846,62,0),2)</f>
        <v>57680</v>
      </c>
      <c r="BL35" s="19">
        <f>ROUND(VLOOKUP($B35,'3.ข้อมูลงบทดลองปัจจุบัน เติมเอง'!$A$5:$CL$846,63,0),2)</f>
        <v>138474.5</v>
      </c>
      <c r="BM35" s="19">
        <f>ROUND(VLOOKUP($B35,'3.ข้อมูลงบทดลองปัจจุบัน เติมเอง'!$A$5:$CL$846,64,0),2)</f>
        <v>8181773</v>
      </c>
      <c r="BN35" s="19">
        <f>ROUND(VLOOKUP($B35,'3.ข้อมูลงบทดลองปัจจุบัน เติมเอง'!$A$5:$CL$846,65,0),2)</f>
        <v>449334</v>
      </c>
      <c r="BO35" s="19">
        <f>ROUND(VLOOKUP($B35,'3.ข้อมูลงบทดลองปัจจุบัน เติมเอง'!$A$5:$CL$846,66,0),2)</f>
        <v>103345.5</v>
      </c>
      <c r="BP35" s="19">
        <f>ROUND(VLOOKUP($B35,'3.ข้อมูลงบทดลองปัจจุบัน เติมเอง'!$A$5:$CL$846,67,0),2)</f>
        <v>458354.3</v>
      </c>
      <c r="BQ35" s="19">
        <f>ROUND(VLOOKUP($B35,'3.ข้อมูลงบทดลองปัจจุบัน เติมเอง'!$A$5:$CL$846,68,0),2)</f>
        <v>82290</v>
      </c>
      <c r="BR35" s="19">
        <f>ROUND(VLOOKUP($B35,'3.ข้อมูลงบทดลองปัจจุบัน เติมเอง'!$A$5:$CL$846,69,0),2)</f>
        <v>121940</v>
      </c>
      <c r="BS35" s="19">
        <f>ROUND(VLOOKUP($B35,'3.ข้อมูลงบทดลองปัจจุบัน เติมเอง'!$A$5:$CL$846,70,0),2)</f>
        <v>37695474.75</v>
      </c>
      <c r="BT35" s="19">
        <f>ROUND(VLOOKUP($B35,'3.ข้อมูลงบทดลองปัจจุบัน เติมเอง'!$A$5:$CL$846,71,0),2)</f>
        <v>146164</v>
      </c>
      <c r="BU35" s="19">
        <f>ROUND(VLOOKUP($B35,'3.ข้อมูลงบทดลองปัจจุบัน เติมเอง'!$A$5:$CL$846,72,0),2)</f>
        <v>138211.35</v>
      </c>
      <c r="BV35" s="19">
        <f>ROUND(VLOOKUP($B35,'3.ข้อมูลงบทดลองปัจจุบัน เติมเอง'!$A$5:$CL$846,73,0),2)</f>
        <v>3362046</v>
      </c>
      <c r="BW35" s="19">
        <f>ROUND(VLOOKUP($B35,'3.ข้อมูลงบทดลองปัจจุบัน เติมเอง'!$A$5:$CL$846,74,0),2)</f>
        <v>27600</v>
      </c>
      <c r="BX35" s="19">
        <f>ROUND(VLOOKUP($B35,'3.ข้อมูลงบทดลองปัจจุบัน เติมเอง'!$A$5:$CL$846,75,0),2)</f>
        <v>74378</v>
      </c>
      <c r="BY35" s="19">
        <f>ROUND(VLOOKUP($B35,'3.ข้อมูลงบทดลองปัจจุบัน เติมเอง'!$A$5:$CL$846,76,0),2)</f>
        <v>2286431</v>
      </c>
      <c r="BZ35" s="19">
        <f>ROUND(VLOOKUP($B35,'3.ข้อมูลงบทดลองปัจจุบัน เติมเอง'!$A$5:$CL$846,77,0),2)</f>
        <v>58926</v>
      </c>
      <c r="CA35" s="19">
        <f>ROUND(VLOOKUP($B35,'3.ข้อมูลงบทดลองปัจจุบัน เติมเอง'!$A$5:$CL$846,78,0),2)</f>
        <v>74668</v>
      </c>
      <c r="CB35" s="19">
        <f>ROUND(VLOOKUP($B35,'3.ข้อมูลงบทดลองปัจจุบัน เติมเอง'!$A$5:$CL$846,79,0),2)</f>
        <v>50759</v>
      </c>
      <c r="CC35" s="19">
        <f>ROUND(VLOOKUP($B35,'3.ข้อมูลงบทดลองปัจจุบัน เติมเอง'!$A$5:$CL$846,80,0),2)</f>
        <v>147303</v>
      </c>
      <c r="CD35" s="19">
        <f>ROUND(VLOOKUP($B35,'3.ข้อมูลงบทดลองปัจจุบัน เติมเอง'!$A$5:$CL$846,81,0),2)</f>
        <v>1275245</v>
      </c>
      <c r="CE35" s="19">
        <f>ROUND(VLOOKUP($B35,'3.ข้อมูลงบทดลองปัจจุบัน เติมเอง'!$A$5:$CL$846,82,0),2)</f>
        <v>306037</v>
      </c>
      <c r="CF35" s="19">
        <f>ROUND(VLOOKUP($B35,'3.ข้อมูลงบทดลองปัจจุบัน เติมเอง'!$A$5:$CL$846,83,0),2)</f>
        <v>1248970.5</v>
      </c>
      <c r="CG35" s="19">
        <f>ROUND(VLOOKUP($B35,'3.ข้อมูลงบทดลองปัจจุบัน เติมเอง'!$A$5:$CL$846,84,0),2)</f>
        <v>39192</v>
      </c>
      <c r="CH35" s="19">
        <f>ROUND(VLOOKUP($B35,'3.ข้อมูลงบทดลองปัจจุบัน เติมเอง'!$A$5:$CL$846,85,0),2)</f>
        <v>39713</v>
      </c>
      <c r="CI35" s="19">
        <f>ROUND(VLOOKUP($B35,'3.ข้อมูลงบทดลองปัจจุบัน เติมเอง'!$A$5:$CL$846,86,0),2)</f>
        <v>46169</v>
      </c>
      <c r="CJ35" s="19">
        <f>ROUND(VLOOKUP($B35,'3.ข้อมูลงบทดลองปัจจุบัน เติมเอง'!$A$5:$CL$846,87,0),2)</f>
        <v>33650</v>
      </c>
      <c r="CK35" s="19">
        <f>ROUND(VLOOKUP($B35,'3.ข้อมูลงบทดลองปัจจุบัน เติมเอง'!$A$5:$CL$846,88,0),2)</f>
        <v>1702193</v>
      </c>
      <c r="CL35" s="19">
        <f>ROUND(VLOOKUP($B35,'3.ข้อมูลงบทดลองปัจจุบัน เติมเอง'!$A$5:$CL$846,89,0),2)</f>
        <v>62087</v>
      </c>
      <c r="CM35" s="19">
        <f>ROUND(VLOOKUP($B35,'3.ข้อมูลงบทดลองปัจจุบัน เติมเอง'!$A$5:$CL$846,90,0),2)</f>
        <v>33507</v>
      </c>
      <c r="CO35" s="29"/>
    </row>
    <row r="36" spans="1:94" x14ac:dyDescent="0.7">
      <c r="A36" s="3" t="s">
        <v>1469</v>
      </c>
      <c r="B36" s="49" t="s">
        <v>1224</v>
      </c>
      <c r="C36" s="8" t="s">
        <v>1480</v>
      </c>
      <c r="D36" s="19">
        <f>ROUND(VLOOKUP($B36,'3.ข้อมูลงบทดลองปัจจุบัน เติมเอง'!$A$5:$CL$846,3,0),2)</f>
        <v>60605</v>
      </c>
      <c r="E36" s="19">
        <f>ROUND(VLOOKUP($B36,'3.ข้อมูลงบทดลองปัจจุบัน เติมเอง'!$A$5:$CL$846,4,0),2)</f>
        <v>0</v>
      </c>
      <c r="F36" s="19">
        <f>ROUND(VLOOKUP($B36,'3.ข้อมูลงบทดลองปัจจุบัน เติมเอง'!$A$5:$CL$846,5,0),2)</f>
        <v>0</v>
      </c>
      <c r="G36" s="19">
        <f>ROUND(VLOOKUP($B36,'3.ข้อมูลงบทดลองปัจจุบัน เติมเอง'!$A$5:$CL$846,6,0),2)</f>
        <v>0</v>
      </c>
      <c r="H36" s="19">
        <f>ROUND(VLOOKUP($B36,'3.ข้อมูลงบทดลองปัจจุบัน เติมเอง'!$A$5:$CL$846,7,0),2)</f>
        <v>0</v>
      </c>
      <c r="I36" s="19">
        <f>ROUND(VLOOKUP($B36,'3.ข้อมูลงบทดลองปัจจุบัน เติมเอง'!$A$5:$CL$846,8,0),2)</f>
        <v>0</v>
      </c>
      <c r="J36" s="19">
        <f>ROUND(VLOOKUP($B36,'3.ข้อมูลงบทดลองปัจจุบัน เติมเอง'!$A$5:$CL$846,9,0),2)</f>
        <v>0</v>
      </c>
      <c r="K36" s="19">
        <f>ROUND(VLOOKUP($B36,'3.ข้อมูลงบทดลองปัจจุบัน เติมเอง'!$A$5:$CL$846,10,0),2)</f>
        <v>12280</v>
      </c>
      <c r="L36" s="19">
        <f>ROUND(VLOOKUP($B36,'3.ข้อมูลงบทดลองปัจจุบัน เติมเอง'!$A$5:$CL$846,11,0),2)</f>
        <v>0</v>
      </c>
      <c r="M36" s="19">
        <f>ROUND(VLOOKUP($B36,'3.ข้อมูลงบทดลองปัจจุบัน เติมเอง'!$A$5:$CL$846,12,0),2)</f>
        <v>0</v>
      </c>
      <c r="N36" s="19">
        <f>ROUND(VLOOKUP($B36,'3.ข้อมูลงบทดลองปัจจุบัน เติมเอง'!$A$5:$CL$846,13,0),2)</f>
        <v>0</v>
      </c>
      <c r="O36" s="19">
        <f>ROUND(VLOOKUP($B36,'3.ข้อมูลงบทดลองปัจจุบัน เติมเอง'!$A$5:$CL$846,14,0),2)</f>
        <v>0</v>
      </c>
      <c r="P36" s="19">
        <f>ROUND(VLOOKUP($B36,'3.ข้อมูลงบทดลองปัจจุบัน เติมเอง'!$A$5:$CL$846,15,0),2)</f>
        <v>12090.25</v>
      </c>
      <c r="Q36" s="19">
        <f>ROUND(VLOOKUP($B36,'3.ข้อมูลงบทดลองปัจจุบัน เติมเอง'!$A$5:$CL$846,16,0),2)</f>
        <v>0</v>
      </c>
      <c r="R36" s="19">
        <f>ROUND(VLOOKUP($B36,'3.ข้อมูลงบทดลองปัจจุบัน เติมเอง'!$A$5:$CL$846,17,0),2)</f>
        <v>0</v>
      </c>
      <c r="S36" s="19">
        <f>ROUND(VLOOKUP($B36,'3.ข้อมูลงบทดลองปัจจุบัน เติมเอง'!$A$5:$CL$846,18,0),2)</f>
        <v>0</v>
      </c>
      <c r="T36" s="19">
        <f>ROUND(VLOOKUP($B36,'3.ข้อมูลงบทดลองปัจจุบัน เติมเอง'!$A$5:$CL$846,19,0),2)</f>
        <v>0</v>
      </c>
      <c r="U36" s="19">
        <f>ROUND(VLOOKUP($B36,'3.ข้อมูลงบทดลองปัจจุบัน เติมเอง'!$A$5:$CL$846,20,0),2)</f>
        <v>0</v>
      </c>
      <c r="V36" s="19">
        <f>ROUND(VLOOKUP($B36,'3.ข้อมูลงบทดลองปัจจุบัน เติมเอง'!$A$5:$CL$846,21,0),2)</f>
        <v>0</v>
      </c>
      <c r="W36" s="19">
        <f>ROUND(VLOOKUP($B36,'3.ข้อมูลงบทดลองปัจจุบัน เติมเอง'!$A$5:$CL$846,22,0),2)</f>
        <v>0</v>
      </c>
      <c r="X36" s="19">
        <f>ROUND(VLOOKUP($B36,'3.ข้อมูลงบทดลองปัจจุบัน เติมเอง'!$A$5:$CL$846,23,0),2)</f>
        <v>10530</v>
      </c>
      <c r="Y36" s="19">
        <f>ROUND(VLOOKUP($B36,'3.ข้อมูลงบทดลองปัจจุบัน เติมเอง'!$A$5:$CL$846,24,0),2)</f>
        <v>0</v>
      </c>
      <c r="Z36" s="19">
        <f>ROUND(VLOOKUP($B36,'3.ข้อมูลงบทดลองปัจจุบัน เติมเอง'!$A$5:$CL$846,25,0),2)</f>
        <v>0</v>
      </c>
      <c r="AA36" s="19">
        <f>ROUND(VLOOKUP($B36,'3.ข้อมูลงบทดลองปัจจุบัน เติมเอง'!$A$5:$CL$846,26,0),2)</f>
        <v>0</v>
      </c>
      <c r="AB36" s="19">
        <f>ROUND(VLOOKUP($B36,'3.ข้อมูลงบทดลองปัจจุบัน เติมเอง'!$A$5:$CL$846,27,0),2)</f>
        <v>0</v>
      </c>
      <c r="AC36" s="19">
        <f>ROUND(VLOOKUP($B36,'3.ข้อมูลงบทดลองปัจจุบัน เติมเอง'!$A$5:$CL$846,28,0),2)</f>
        <v>0</v>
      </c>
      <c r="AD36" s="19">
        <f>ROUND(VLOOKUP($B36,'3.ข้อมูลงบทดลองปัจจุบัน เติมเอง'!$A$5:$CL$846,29,0),2)</f>
        <v>0</v>
      </c>
      <c r="AE36" s="19">
        <f>ROUND(VLOOKUP($B36,'3.ข้อมูลงบทดลองปัจจุบัน เติมเอง'!$A$5:$CL$846,30,0),2)</f>
        <v>0</v>
      </c>
      <c r="AF36" s="19">
        <f>ROUND(VLOOKUP($B36,'3.ข้อมูลงบทดลองปัจจุบัน เติมเอง'!$A$5:$CL$846,31,0),2)</f>
        <v>0</v>
      </c>
      <c r="AG36" s="19">
        <f>ROUND(VLOOKUP($B36,'3.ข้อมูลงบทดลองปัจจุบัน เติมเอง'!$A$5:$CL$846,32,0),2)</f>
        <v>0</v>
      </c>
      <c r="AH36" s="19">
        <f>ROUND(VLOOKUP($B36,'3.ข้อมูลงบทดลองปัจจุบัน เติมเอง'!$A$5:$CL$846,33,0),2)</f>
        <v>0</v>
      </c>
      <c r="AI36" s="19">
        <f>ROUND(VLOOKUP($B36,'3.ข้อมูลงบทดลองปัจจุบัน เติมเอง'!$A$5:$CL$846,34,0),2)</f>
        <v>0</v>
      </c>
      <c r="AJ36" s="19">
        <f>ROUND(VLOOKUP($B36,'3.ข้อมูลงบทดลองปัจจุบัน เติมเอง'!$A$5:$CL$846,35,0),2)</f>
        <v>0</v>
      </c>
      <c r="AK36" s="19">
        <f>ROUND(VLOOKUP($B36,'3.ข้อมูลงบทดลองปัจจุบัน เติมเอง'!$A$5:$CL$846,36,0),2)</f>
        <v>0</v>
      </c>
      <c r="AL36" s="19">
        <f>ROUND(VLOOKUP($B36,'3.ข้อมูลงบทดลองปัจจุบัน เติมเอง'!$A$5:$CL$846,37,0),2)</f>
        <v>9000</v>
      </c>
      <c r="AM36" s="19">
        <f>ROUND(VLOOKUP($B36,'3.ข้อมูลงบทดลองปัจจุบัน เติมเอง'!$A$5:$CL$846,38,0),2)</f>
        <v>0</v>
      </c>
      <c r="AN36" s="19">
        <f>ROUND(VLOOKUP($B36,'3.ข้อมูลงบทดลองปัจจุบัน เติมเอง'!$A$5:$CL$846,39,0),2)</f>
        <v>0</v>
      </c>
      <c r="AO36" s="19">
        <f>ROUND(VLOOKUP($B36,'3.ข้อมูลงบทดลองปัจจุบัน เติมเอง'!$A$5:$CL$846,40,0),2)</f>
        <v>0</v>
      </c>
      <c r="AP36" s="19">
        <f>ROUND(VLOOKUP($B36,'3.ข้อมูลงบทดลองปัจจุบัน เติมเอง'!$A$5:$CL$846,41,0),2)</f>
        <v>0</v>
      </c>
      <c r="AQ36" s="19">
        <f>ROUND(VLOOKUP($B36,'3.ข้อมูลงบทดลองปัจจุบัน เติมเอง'!$A$5:$CL$846,42,0),2)</f>
        <v>0</v>
      </c>
      <c r="AR36" s="19">
        <f>ROUND(VLOOKUP($B36,'3.ข้อมูลงบทดลองปัจจุบัน เติมเอง'!$A$5:$CL$846,43,0),2)</f>
        <v>0</v>
      </c>
      <c r="AS36" s="19">
        <f>ROUND(VLOOKUP($B36,'3.ข้อมูลงบทดลองปัจจุบัน เติมเอง'!$A$5:$CL$846,44,0),2)</f>
        <v>0</v>
      </c>
      <c r="AT36" s="19">
        <f>ROUND(VLOOKUP($B36,'3.ข้อมูลงบทดลองปัจจุบัน เติมเอง'!$A$5:$CL$846,45,0),2)</f>
        <v>0</v>
      </c>
      <c r="AU36" s="19">
        <f>ROUND(VLOOKUP($B36,'3.ข้อมูลงบทดลองปัจจุบัน เติมเอง'!$A$5:$CL$846,46,0),2)</f>
        <v>0</v>
      </c>
      <c r="AV36" s="19">
        <f>ROUND(VLOOKUP($B36,'3.ข้อมูลงบทดลองปัจจุบัน เติมเอง'!$A$5:$CL$846,47,0),2)</f>
        <v>0</v>
      </c>
      <c r="AW36" s="19">
        <f>ROUND(VLOOKUP($B36,'3.ข้อมูลงบทดลองปัจจุบัน เติมเอง'!$A$5:$CL$846,48,0),2)</f>
        <v>0</v>
      </c>
      <c r="AX36" s="19">
        <f>ROUND(VLOOKUP($B36,'3.ข้อมูลงบทดลองปัจจุบัน เติมเอง'!$A$5:$CL$846,49,0),2)</f>
        <v>0</v>
      </c>
      <c r="AY36" s="19">
        <f>ROUND(VLOOKUP($B36,'3.ข้อมูลงบทดลองปัจจุบัน เติมเอง'!$A$5:$CL$846,50,0),2)</f>
        <v>0</v>
      </c>
      <c r="AZ36" s="19">
        <f>ROUND(VLOOKUP($B36,'3.ข้อมูลงบทดลองปัจจุบัน เติมเอง'!$A$5:$CL$846,51,0),2)</f>
        <v>0</v>
      </c>
      <c r="BA36" s="19">
        <f>ROUND(VLOOKUP($B36,'3.ข้อมูลงบทดลองปัจจุบัน เติมเอง'!$A$5:$CL$846,52,0),2)</f>
        <v>0</v>
      </c>
      <c r="BB36" s="19">
        <f>ROUND(VLOOKUP($B36,'3.ข้อมูลงบทดลองปัจจุบัน เติมเอง'!$A$5:$CL$846,53,0),2)</f>
        <v>0</v>
      </c>
      <c r="BC36" s="19">
        <f>ROUND(VLOOKUP($B36,'3.ข้อมูลงบทดลองปัจจุบัน เติมเอง'!$A$5:$CL$846,54,0),2)</f>
        <v>0</v>
      </c>
      <c r="BD36" s="19">
        <f>ROUND(VLOOKUP($B36,'3.ข้อมูลงบทดลองปัจจุบัน เติมเอง'!$A$5:$CL$846,55,0),2)</f>
        <v>0</v>
      </c>
      <c r="BE36" s="19">
        <f>ROUND(VLOOKUP($B36,'3.ข้อมูลงบทดลองปัจจุบัน เติมเอง'!$A$5:$CL$846,56,0),2)</f>
        <v>0</v>
      </c>
      <c r="BF36" s="19">
        <f>ROUND(VLOOKUP($B36,'3.ข้อมูลงบทดลองปัจจุบัน เติมเอง'!$A$5:$CL$846,57,0),2)</f>
        <v>0</v>
      </c>
      <c r="BG36" s="19">
        <f>ROUND(VLOOKUP($B36,'3.ข้อมูลงบทดลองปัจจุบัน เติมเอง'!$A$5:$CL$846,58,0),2)</f>
        <v>0</v>
      </c>
      <c r="BH36" s="19">
        <f>ROUND(VLOOKUP($B36,'3.ข้อมูลงบทดลองปัจจุบัน เติมเอง'!$A$5:$CL$846,59,0),2)</f>
        <v>0</v>
      </c>
      <c r="BI36" s="19">
        <f>ROUND(VLOOKUP($B36,'3.ข้อมูลงบทดลองปัจจุบัน เติมเอง'!$A$5:$CL$846,60,0),2)</f>
        <v>6740</v>
      </c>
      <c r="BJ36" s="19">
        <f>ROUND(VLOOKUP($B36,'3.ข้อมูลงบทดลองปัจจุบัน เติมเอง'!$A$5:$CL$846,61,0),2)</f>
        <v>0</v>
      </c>
      <c r="BK36" s="19">
        <f>ROUND(VLOOKUP($B36,'3.ข้อมูลงบทดลองปัจจุบัน เติมเอง'!$A$5:$CL$846,62,0),2)</f>
        <v>0</v>
      </c>
      <c r="BL36" s="19">
        <f>ROUND(VLOOKUP($B36,'3.ข้อมูลงบทดลองปัจจุบัน เติมเอง'!$A$5:$CL$846,63,0),2)</f>
        <v>0</v>
      </c>
      <c r="BM36" s="19">
        <f>ROUND(VLOOKUP($B36,'3.ข้อมูลงบทดลองปัจจุบัน เติมเอง'!$A$5:$CL$846,64,0),2)</f>
        <v>0</v>
      </c>
      <c r="BN36" s="19">
        <f>ROUND(VLOOKUP($B36,'3.ข้อมูลงบทดลองปัจจุบัน เติมเอง'!$A$5:$CL$846,65,0),2)</f>
        <v>0</v>
      </c>
      <c r="BO36" s="19">
        <f>ROUND(VLOOKUP($B36,'3.ข้อมูลงบทดลองปัจจุบัน เติมเอง'!$A$5:$CL$846,66,0),2)</f>
        <v>0</v>
      </c>
      <c r="BP36" s="19">
        <f>ROUND(VLOOKUP($B36,'3.ข้อมูลงบทดลองปัจจุบัน เติมเอง'!$A$5:$CL$846,67,0),2)</f>
        <v>0</v>
      </c>
      <c r="BQ36" s="19">
        <f>ROUND(VLOOKUP($B36,'3.ข้อมูลงบทดลองปัจจุบัน เติมเอง'!$A$5:$CL$846,68,0),2)</f>
        <v>0</v>
      </c>
      <c r="BR36" s="19">
        <f>ROUND(VLOOKUP($B36,'3.ข้อมูลงบทดลองปัจจุบัน เติมเอง'!$A$5:$CL$846,69,0),2)</f>
        <v>0</v>
      </c>
      <c r="BS36" s="19">
        <f>ROUND(VLOOKUP($B36,'3.ข้อมูลงบทดลองปัจจุบัน เติมเอง'!$A$5:$CL$846,70,0),2)</f>
        <v>0</v>
      </c>
      <c r="BT36" s="19">
        <f>ROUND(VLOOKUP($B36,'3.ข้อมูลงบทดลองปัจจุบัน เติมเอง'!$A$5:$CL$846,71,0),2)</f>
        <v>0</v>
      </c>
      <c r="BU36" s="19">
        <f>ROUND(VLOOKUP($B36,'3.ข้อมูลงบทดลองปัจจุบัน เติมเอง'!$A$5:$CL$846,72,0),2)</f>
        <v>0</v>
      </c>
      <c r="BV36" s="19">
        <f>ROUND(VLOOKUP($B36,'3.ข้อมูลงบทดลองปัจจุบัน เติมเอง'!$A$5:$CL$846,73,0),2)</f>
        <v>0</v>
      </c>
      <c r="BW36" s="19">
        <f>ROUND(VLOOKUP($B36,'3.ข้อมูลงบทดลองปัจจุบัน เติมเอง'!$A$5:$CL$846,74,0),2)</f>
        <v>0</v>
      </c>
      <c r="BX36" s="19">
        <f>ROUND(VLOOKUP($B36,'3.ข้อมูลงบทดลองปัจจุบัน เติมเอง'!$A$5:$CL$846,75,0),2)</f>
        <v>0</v>
      </c>
      <c r="BY36" s="19">
        <f>ROUND(VLOOKUP($B36,'3.ข้อมูลงบทดลองปัจจุบัน เติมเอง'!$A$5:$CL$846,76,0),2)</f>
        <v>0</v>
      </c>
      <c r="BZ36" s="19">
        <f>ROUND(VLOOKUP($B36,'3.ข้อมูลงบทดลองปัจจุบัน เติมเอง'!$A$5:$CL$846,77,0),2)</f>
        <v>0</v>
      </c>
      <c r="CA36" s="19">
        <f>ROUND(VLOOKUP($B36,'3.ข้อมูลงบทดลองปัจจุบัน เติมเอง'!$A$5:$CL$846,78,0),2)</f>
        <v>0</v>
      </c>
      <c r="CB36" s="19">
        <f>ROUND(VLOOKUP($B36,'3.ข้อมูลงบทดลองปัจจุบัน เติมเอง'!$A$5:$CL$846,79,0),2)</f>
        <v>0</v>
      </c>
      <c r="CC36" s="19">
        <f>ROUND(VLOOKUP($B36,'3.ข้อมูลงบทดลองปัจจุบัน เติมเอง'!$A$5:$CL$846,80,0),2)</f>
        <v>0</v>
      </c>
      <c r="CD36" s="19">
        <f>ROUND(VLOOKUP($B36,'3.ข้อมูลงบทดลองปัจจุบัน เติมเอง'!$A$5:$CL$846,81,0),2)</f>
        <v>0</v>
      </c>
      <c r="CE36" s="19">
        <f>ROUND(VLOOKUP($B36,'3.ข้อมูลงบทดลองปัจจุบัน เติมเอง'!$A$5:$CL$846,82,0),2)</f>
        <v>0</v>
      </c>
      <c r="CF36" s="19">
        <f>ROUND(VLOOKUP($B36,'3.ข้อมูลงบทดลองปัจจุบัน เติมเอง'!$A$5:$CL$846,83,0),2)</f>
        <v>6791.5</v>
      </c>
      <c r="CG36" s="19">
        <f>ROUND(VLOOKUP($B36,'3.ข้อมูลงบทดลองปัจจุบัน เติมเอง'!$A$5:$CL$846,84,0),2)</f>
        <v>0</v>
      </c>
      <c r="CH36" s="19">
        <f>ROUND(VLOOKUP($B36,'3.ข้อมูลงบทดลองปัจจุบัน เติมเอง'!$A$5:$CL$846,85,0),2)</f>
        <v>0</v>
      </c>
      <c r="CI36" s="19">
        <f>ROUND(VLOOKUP($B36,'3.ข้อมูลงบทดลองปัจจุบัน เติมเอง'!$A$5:$CL$846,86,0),2)</f>
        <v>0</v>
      </c>
      <c r="CJ36" s="19">
        <f>ROUND(VLOOKUP($B36,'3.ข้อมูลงบทดลองปัจจุบัน เติมเอง'!$A$5:$CL$846,87,0),2)</f>
        <v>0</v>
      </c>
      <c r="CK36" s="19">
        <f>ROUND(VLOOKUP($B36,'3.ข้อมูลงบทดลองปัจจุบัน เติมเอง'!$A$5:$CL$846,88,0),2)</f>
        <v>0</v>
      </c>
      <c r="CL36" s="19">
        <f>ROUND(VLOOKUP($B36,'3.ข้อมูลงบทดลองปัจจุบัน เติมเอง'!$A$5:$CL$846,89,0),2)</f>
        <v>0</v>
      </c>
      <c r="CM36" s="19">
        <f>ROUND(VLOOKUP($B36,'3.ข้อมูลงบทดลองปัจจุบัน เติมเอง'!$A$5:$CL$846,90,0),2)</f>
        <v>0</v>
      </c>
      <c r="CO36" s="29"/>
    </row>
    <row r="37" spans="1:94" x14ac:dyDescent="0.7">
      <c r="A37" s="3" t="s">
        <v>1469</v>
      </c>
      <c r="B37" s="49" t="s">
        <v>422</v>
      </c>
      <c r="C37" s="8" t="s">
        <v>423</v>
      </c>
      <c r="D37" s="19">
        <f>ROUND(VLOOKUP($B37,'3.ข้อมูลงบทดลองปัจจุบัน เติมเอง'!$A$5:$CL$846,3,0),2)</f>
        <v>14169784.460000001</v>
      </c>
      <c r="E37" s="19">
        <f>ROUND(VLOOKUP($B37,'3.ข้อมูลงบทดลองปัจจุบัน เติมเอง'!$A$5:$CL$846,4,0),2)</f>
        <v>250997.25</v>
      </c>
      <c r="F37" s="19">
        <f>ROUND(VLOOKUP($B37,'3.ข้อมูลงบทดลองปัจจุบัน เติมเอง'!$A$5:$CL$846,5,0),2)</f>
        <v>415230.4</v>
      </c>
      <c r="G37" s="19">
        <f>ROUND(VLOOKUP($B37,'3.ข้อมูลงบทดลองปัจจุบัน เติมเอง'!$A$5:$CL$846,6,0),2)</f>
        <v>311633.25</v>
      </c>
      <c r="H37" s="19">
        <f>ROUND(VLOOKUP($B37,'3.ข้อมูลงบทดลองปัจจุบัน เติมเอง'!$A$5:$CL$846,7,0),2)</f>
        <v>74041</v>
      </c>
      <c r="I37" s="19">
        <f>ROUND(VLOOKUP($B37,'3.ข้อมูลงบทดลองปัจจุบัน เติมเอง'!$A$5:$CL$846,8,0),2)</f>
        <v>508704.07</v>
      </c>
      <c r="J37" s="19">
        <f>ROUND(VLOOKUP($B37,'3.ข้อมูลงบทดลองปัจจุบัน เติมเอง'!$A$5:$CL$846,9,0),2)</f>
        <v>261872.75</v>
      </c>
      <c r="K37" s="19">
        <f>ROUND(VLOOKUP($B37,'3.ข้อมูลงบทดลองปัจจุบัน เติมเอง'!$A$5:$CL$846,10,0),2)</f>
        <v>914464.5</v>
      </c>
      <c r="L37" s="19">
        <f>ROUND(VLOOKUP($B37,'3.ข้อมูลงบทดลองปัจจุบัน เติมเอง'!$A$5:$CL$846,11,0),2)</f>
        <v>205514.3</v>
      </c>
      <c r="M37" s="19">
        <f>ROUND(VLOOKUP($B37,'3.ข้อมูลงบทดลองปัจจุบัน เติมเอง'!$A$5:$CL$846,12,0),2)</f>
        <v>603557.71</v>
      </c>
      <c r="N37" s="19">
        <f>ROUND(VLOOKUP($B37,'3.ข้อมูลงบทดลองปัจจุบัน เติมเอง'!$A$5:$CL$846,13,0),2)</f>
        <v>4325311.7</v>
      </c>
      <c r="O37" s="19">
        <f>ROUND(VLOOKUP($B37,'3.ข้อมูลงบทดลองปัจจุบัน เติมเอง'!$A$5:$CL$846,14,0),2)</f>
        <v>173925.38</v>
      </c>
      <c r="P37" s="19">
        <f>ROUND(VLOOKUP($B37,'3.ข้อมูลงบทดลองปัจจุบัน เติมเอง'!$A$5:$CL$846,15,0),2)</f>
        <v>9610611.5999999996</v>
      </c>
      <c r="Q37" s="19">
        <f>ROUND(VLOOKUP($B37,'3.ข้อมูลงบทดลองปัจจุบัน เติมเอง'!$A$5:$CL$846,16,0),2)</f>
        <v>405446.65</v>
      </c>
      <c r="R37" s="19">
        <f>ROUND(VLOOKUP($B37,'3.ข้อมูลงบทดลองปัจจุบัน เติมเอง'!$A$5:$CL$846,17,0),2)</f>
        <v>556178.65</v>
      </c>
      <c r="S37" s="19">
        <f>ROUND(VLOOKUP($B37,'3.ข้อมูลงบทดลองปัจจุบัน เติมเอง'!$A$5:$CL$846,18,0),2)</f>
        <v>3164285.28</v>
      </c>
      <c r="T37" s="19">
        <f>ROUND(VLOOKUP($B37,'3.ข้อมูลงบทดลองปัจจุบัน เติมเอง'!$A$5:$CL$846,19,0),2)</f>
        <v>292058.53999999998</v>
      </c>
      <c r="U37" s="19">
        <f>ROUND(VLOOKUP($B37,'3.ข้อมูลงบทดลองปัจจุบัน เติมเอง'!$A$5:$CL$846,20,0),2)</f>
        <v>698687</v>
      </c>
      <c r="V37" s="19">
        <f>ROUND(VLOOKUP($B37,'3.ข้อมูลงบทดลองปัจจุบัน เติมเอง'!$A$5:$CL$846,21,0),2)</f>
        <v>361441.5</v>
      </c>
      <c r="W37" s="19">
        <f>ROUND(VLOOKUP($B37,'3.ข้อมูลงบทดลองปัจจุบัน เติมเอง'!$A$5:$CL$846,22,0),2)</f>
        <v>151248.5</v>
      </c>
      <c r="X37" s="19">
        <f>ROUND(VLOOKUP($B37,'3.ข้อมูลงบทดลองปัจจุบัน เติมเอง'!$A$5:$CL$846,23,0),2)</f>
        <v>21303607.030000001</v>
      </c>
      <c r="Y37" s="19">
        <f>ROUND(VLOOKUP($B37,'3.ข้อมูลงบทดลองปัจจุบัน เติมเอง'!$A$5:$CL$846,24,0),2)</f>
        <v>304541.25</v>
      </c>
      <c r="Z37" s="19">
        <f>ROUND(VLOOKUP($B37,'3.ข้อมูลงบทดลองปัจจุบัน เติมเอง'!$A$5:$CL$846,25,0),2)</f>
        <v>525965.5</v>
      </c>
      <c r="AA37" s="19">
        <f>ROUND(VLOOKUP($B37,'3.ข้อมูลงบทดลองปัจจุบัน เติมเอง'!$A$5:$CL$846,26,0),2)</f>
        <v>348374.77</v>
      </c>
      <c r="AB37" s="19">
        <f>ROUND(VLOOKUP($B37,'3.ข้อมูลงบทดลองปัจจุบัน เติมเอง'!$A$5:$CL$846,27,0),2)</f>
        <v>186867.95</v>
      </c>
      <c r="AC37" s="19">
        <f>ROUND(VLOOKUP($B37,'3.ข้อมูลงบทดลองปัจจุบัน เติมเอง'!$A$5:$CL$846,28,0),2)</f>
        <v>283861</v>
      </c>
      <c r="AD37" s="19">
        <f>ROUND(VLOOKUP($B37,'3.ข้อมูลงบทดลองปัจจุบัน เติมเอง'!$A$5:$CL$846,29,0),2)</f>
        <v>396202</v>
      </c>
      <c r="AE37" s="19">
        <f>ROUND(VLOOKUP($B37,'3.ข้อมูลงบทดลองปัจจุบัน เติมเอง'!$A$5:$CL$846,30,0),2)</f>
        <v>2228077</v>
      </c>
      <c r="AF37" s="19">
        <f>ROUND(VLOOKUP($B37,'3.ข้อมูลงบทดลองปัจจุบัน เติมเอง'!$A$5:$CL$846,31,0),2)</f>
        <v>423637.8</v>
      </c>
      <c r="AG37" s="19">
        <f>ROUND(VLOOKUP($B37,'3.ข้อมูลงบทดลองปัจจุบัน เติมเอง'!$A$5:$CL$846,32,0),2)</f>
        <v>356861.29</v>
      </c>
      <c r="AH37" s="19">
        <f>ROUND(VLOOKUP($B37,'3.ข้อมูลงบทดลองปัจจุบัน เติมเอง'!$A$5:$CL$846,33,0),2)</f>
        <v>270443</v>
      </c>
      <c r="AI37" s="19">
        <f>ROUND(VLOOKUP($B37,'3.ข้อมูลงบทดลองปัจจุบัน เติมเอง'!$A$5:$CL$846,34,0),2)</f>
        <v>795129.07</v>
      </c>
      <c r="AJ37" s="19">
        <f>ROUND(VLOOKUP($B37,'3.ข้อมูลงบทดลองปัจจุบัน เติมเอง'!$A$5:$CL$846,35,0),2)</f>
        <v>384770</v>
      </c>
      <c r="AK37" s="19">
        <f>ROUND(VLOOKUP($B37,'3.ข้อมูลงบทดลองปัจจุบัน เติมเอง'!$A$5:$CL$846,36,0),2)</f>
        <v>203566.6</v>
      </c>
      <c r="AL37" s="19">
        <f>ROUND(VLOOKUP($B37,'3.ข้อมูลงบทดลองปัจจุบัน เติมเอง'!$A$5:$CL$846,37,0),2)</f>
        <v>42629087.840000004</v>
      </c>
      <c r="AM37" s="19">
        <f>ROUND(VLOOKUP($B37,'3.ข้อมูลงบทดลองปัจจุบัน เติมเอง'!$A$5:$CL$846,38,0),2)</f>
        <v>166945</v>
      </c>
      <c r="AN37" s="19">
        <f>ROUND(VLOOKUP($B37,'3.ข้อมูลงบทดลองปัจจุบัน เติมเอง'!$A$5:$CL$846,39,0),2)</f>
        <v>248695.5</v>
      </c>
      <c r="AO37" s="19">
        <f>ROUND(VLOOKUP($B37,'3.ข้อมูลงบทดลองปัจจุบัน เติมเอง'!$A$5:$CL$846,40,0),2)</f>
        <v>2334321.25</v>
      </c>
      <c r="AP37" s="19">
        <f>ROUND(VLOOKUP($B37,'3.ข้อมูลงบทดลองปัจจุบัน เติมเอง'!$A$5:$CL$846,41,0),2)</f>
        <v>1488211</v>
      </c>
      <c r="AQ37" s="19">
        <f>ROUND(VLOOKUP($B37,'3.ข้อมูลงบทดลองปัจจุบัน เติมเอง'!$A$5:$CL$846,42,0),2)</f>
        <v>417024</v>
      </c>
      <c r="AR37" s="19">
        <f>ROUND(VLOOKUP($B37,'3.ข้อมูลงบทดลองปัจจุบัน เติมเอง'!$A$5:$CL$846,43,0),2)</f>
        <v>89308</v>
      </c>
      <c r="AS37" s="19">
        <f>ROUND(VLOOKUP($B37,'3.ข้อมูลงบทดลองปัจจุบัน เติมเอง'!$A$5:$CL$846,44,0),2)</f>
        <v>6119136.4800000004</v>
      </c>
      <c r="AT37" s="19">
        <f>ROUND(VLOOKUP($B37,'3.ข้อมูลงบทดลองปัจจุบัน เติมเอง'!$A$5:$CL$846,45,0),2)</f>
        <v>226274.44</v>
      </c>
      <c r="AU37" s="19">
        <f>ROUND(VLOOKUP($B37,'3.ข้อมูลงบทดลองปัจจุบัน เติมเอง'!$A$5:$CL$846,46,0),2)</f>
        <v>376178.75</v>
      </c>
      <c r="AV37" s="19">
        <f>ROUND(VLOOKUP($B37,'3.ข้อมูลงบทดลองปัจจุบัน เติมเอง'!$A$5:$CL$846,47,0),2)</f>
        <v>837625.85</v>
      </c>
      <c r="AW37" s="19">
        <f>ROUND(VLOOKUP($B37,'3.ข้อมูลงบทดลองปัจจุบัน เติมเอง'!$A$5:$CL$846,48,0),2)</f>
        <v>257854</v>
      </c>
      <c r="AX37" s="19">
        <f>ROUND(VLOOKUP($B37,'3.ข้อมูลงบทดลองปัจจุบัน เติมเอง'!$A$5:$CL$846,49,0),2)</f>
        <v>297249</v>
      </c>
      <c r="AY37" s="19">
        <f>ROUND(VLOOKUP($B37,'3.ข้อมูลงบทดลองปัจจุบัน เติมเอง'!$A$5:$CL$846,50,0),2)</f>
        <v>511424.86</v>
      </c>
      <c r="AZ37" s="19">
        <f>ROUND(VLOOKUP($B37,'3.ข้อมูลงบทดลองปัจจุบัน เติมเอง'!$A$5:$CL$846,51,0),2)</f>
        <v>192526</v>
      </c>
      <c r="BA37" s="19">
        <f>ROUND(VLOOKUP($B37,'3.ข้อมูลงบทดลองปัจจุบัน เติมเอง'!$A$5:$CL$846,52,0),2)</f>
        <v>106624</v>
      </c>
      <c r="BB37" s="19">
        <f>ROUND(VLOOKUP($B37,'3.ข้อมูลงบทดลองปัจจุบัน เติมเอง'!$A$5:$CL$846,53,0),2)</f>
        <v>5841486.3499999996</v>
      </c>
      <c r="BC37" s="19">
        <f>ROUND(VLOOKUP($B37,'3.ข้อมูลงบทดลองปัจจุบัน เติมเอง'!$A$5:$CL$846,54,0),2)</f>
        <v>650529</v>
      </c>
      <c r="BD37" s="19">
        <f>ROUND(VLOOKUP($B37,'3.ข้อมูลงบทดลองปัจจุบัน เติมเอง'!$A$5:$CL$846,55,0),2)</f>
        <v>21682900.5</v>
      </c>
      <c r="BE37" s="19">
        <f>ROUND(VLOOKUP($B37,'3.ข้อมูลงบทดลองปัจจุบัน เติมเอง'!$A$5:$CL$846,56,0),2)</f>
        <v>2881743.28</v>
      </c>
      <c r="BF37" s="19">
        <f>ROUND(VLOOKUP($B37,'3.ข้อมูลงบทดลองปัจจุบัน เติมเอง'!$A$5:$CL$846,57,0),2)</f>
        <v>224892.5</v>
      </c>
      <c r="BG37" s="19">
        <f>ROUND(VLOOKUP($B37,'3.ข้อมูลงบทดลองปัจจุบัน เติมเอง'!$A$5:$CL$846,58,0),2)</f>
        <v>341945.69</v>
      </c>
      <c r="BH37" s="19">
        <f>ROUND(VLOOKUP($B37,'3.ข้อมูลงบทดลองปัจจุบัน เติมเอง'!$A$5:$CL$846,59,0),2)</f>
        <v>11155929.75</v>
      </c>
      <c r="BI37" s="19">
        <f>ROUND(VLOOKUP($B37,'3.ข้อมูลงบทดลองปัจจุบัน เติมเอง'!$A$5:$CL$846,60,0),2)</f>
        <v>201020.5</v>
      </c>
      <c r="BJ37" s="19">
        <f>ROUND(VLOOKUP($B37,'3.ข้อมูลงบทดลองปัจจุบัน เติมเอง'!$A$5:$CL$846,61,0),2)</f>
        <v>200174.92</v>
      </c>
      <c r="BK37" s="19">
        <f>ROUND(VLOOKUP($B37,'3.ข้อมูลงบทดลองปัจจุบัน เติมเอง'!$A$5:$CL$846,62,0),2)</f>
        <v>140603.5</v>
      </c>
      <c r="BL37" s="19">
        <f>ROUND(VLOOKUP($B37,'3.ข้อมูลงบทดลองปัจจุบัน เติมเอง'!$A$5:$CL$846,63,0),2)</f>
        <v>237707.26</v>
      </c>
      <c r="BM37" s="19">
        <f>ROUND(VLOOKUP($B37,'3.ข้อมูลงบทดลองปัจจุบัน เติมเอง'!$A$5:$CL$846,64,0),2)</f>
        <v>10106466.300000001</v>
      </c>
      <c r="BN37" s="19">
        <f>ROUND(VLOOKUP($B37,'3.ข้อมูลงบทดลองปัจจุบัน เติมเอง'!$A$5:$CL$846,65,0),2)</f>
        <v>669982.18999999994</v>
      </c>
      <c r="BO37" s="19">
        <f>ROUND(VLOOKUP($B37,'3.ข้อมูลงบทดลองปัจจุบัน เติมเอง'!$A$5:$CL$846,66,0),2)</f>
        <v>580545.31000000006</v>
      </c>
      <c r="BP37" s="19">
        <f>ROUND(VLOOKUP($B37,'3.ข้อมูลงบทดลองปัจจุบัน เติมเอง'!$A$5:$CL$846,67,0),2)</f>
        <v>973286</v>
      </c>
      <c r="BQ37" s="19">
        <f>ROUND(VLOOKUP($B37,'3.ข้อมูลงบทดลองปัจจุบัน เติมเอง'!$A$5:$CL$846,68,0),2)</f>
        <v>436992</v>
      </c>
      <c r="BR37" s="19">
        <f>ROUND(VLOOKUP($B37,'3.ข้อมูลงบทดลองปัจจุบัน เติมเอง'!$A$5:$CL$846,69,0),2)</f>
        <v>403199</v>
      </c>
      <c r="BS37" s="19">
        <f>ROUND(VLOOKUP($B37,'3.ข้อมูลงบทดลองปัจจุบัน เติมเอง'!$A$5:$CL$846,70,0),2)</f>
        <v>78525783.290000007</v>
      </c>
      <c r="BT37" s="19">
        <f>ROUND(VLOOKUP($B37,'3.ข้อมูลงบทดลองปัจจุบัน เติมเอง'!$A$5:$CL$846,71,0),2)</f>
        <v>870130</v>
      </c>
      <c r="BU37" s="19">
        <f>ROUND(VLOOKUP($B37,'3.ข้อมูลงบทดลองปัจจุบัน เติมเอง'!$A$5:$CL$846,72,0),2)</f>
        <v>1118163.8400000001</v>
      </c>
      <c r="BV37" s="19">
        <f>ROUND(VLOOKUP($B37,'3.ข้อมูลงบทดลองปัจจุบัน เติมเอง'!$A$5:$CL$846,73,0),2)</f>
        <v>7723662</v>
      </c>
      <c r="BW37" s="19">
        <f>ROUND(VLOOKUP($B37,'3.ข้อมูลงบทดลองปัจจุบัน เติมเอง'!$A$5:$CL$846,74,0),2)</f>
        <v>418613</v>
      </c>
      <c r="BX37" s="19">
        <f>ROUND(VLOOKUP($B37,'3.ข้อมูลงบทดลองปัจจุบัน เติมเอง'!$A$5:$CL$846,75,0),2)</f>
        <v>289047</v>
      </c>
      <c r="BY37" s="19">
        <f>ROUND(VLOOKUP($B37,'3.ข้อมูลงบทดลองปัจจุบัน เติมเอง'!$A$5:$CL$846,76,0),2)</f>
        <v>1854063.15</v>
      </c>
      <c r="BZ37" s="19">
        <f>ROUND(VLOOKUP($B37,'3.ข้อมูลงบทดลองปัจจุบัน เติมเอง'!$A$5:$CL$846,77,0),2)</f>
        <v>192263.27</v>
      </c>
      <c r="CA37" s="19">
        <f>ROUND(VLOOKUP($B37,'3.ข้อมูลงบทดลองปัจจุบัน เติมเอง'!$A$5:$CL$846,78,0),2)</f>
        <v>216345</v>
      </c>
      <c r="CB37" s="19">
        <f>ROUND(VLOOKUP($B37,'3.ข้อมูลงบทดลองปัจจุบัน เติมเอง'!$A$5:$CL$846,79,0),2)</f>
        <v>405563</v>
      </c>
      <c r="CC37" s="19">
        <f>ROUND(VLOOKUP($B37,'3.ข้อมูลงบทดลองปัจจุบัน เติมเอง'!$A$5:$CL$846,80,0),2)</f>
        <v>1013005.9</v>
      </c>
      <c r="CD37" s="19">
        <f>ROUND(VLOOKUP($B37,'3.ข้อมูลงบทดลองปัจจุบัน เติมเอง'!$A$5:$CL$846,81,0),2)</f>
        <v>1173303.3999999999</v>
      </c>
      <c r="CE37" s="19">
        <f>ROUND(VLOOKUP($B37,'3.ข้อมูลงบทดลองปัจจุบัน เติมเอง'!$A$5:$CL$846,82,0),2)</f>
        <v>699369</v>
      </c>
      <c r="CF37" s="19">
        <f>ROUND(VLOOKUP($B37,'3.ข้อมูลงบทดลองปัจจุบัน เติมเอง'!$A$5:$CL$846,83,0),2)</f>
        <v>1468740.5</v>
      </c>
      <c r="CG37" s="19">
        <f>ROUND(VLOOKUP($B37,'3.ข้อมูลงบทดลองปัจจุบัน เติมเอง'!$A$5:$CL$846,84,0),2)</f>
        <v>140140</v>
      </c>
      <c r="CH37" s="19">
        <f>ROUND(VLOOKUP($B37,'3.ข้อมูลงบทดลองปัจจุบัน เติมเอง'!$A$5:$CL$846,85,0),2)</f>
        <v>228183.25</v>
      </c>
      <c r="CI37" s="19">
        <f>ROUND(VLOOKUP($B37,'3.ข้อมูลงบทดลองปัจจุบัน เติมเอง'!$A$5:$CL$846,86,0),2)</f>
        <v>83172</v>
      </c>
      <c r="CJ37" s="19">
        <f>ROUND(VLOOKUP($B37,'3.ข้อมูลงบทดลองปัจจุบัน เติมเอง'!$A$5:$CL$846,87,0),2)</f>
        <v>176758</v>
      </c>
      <c r="CK37" s="19">
        <f>ROUND(VLOOKUP($B37,'3.ข้อมูลงบทดลองปัจจุบัน เติมเอง'!$A$5:$CL$846,88,0),2)</f>
        <v>2787685.32</v>
      </c>
      <c r="CL37" s="19">
        <f>ROUND(VLOOKUP($B37,'3.ข้อมูลงบทดลองปัจจุบัน เติมเอง'!$A$5:$CL$846,89,0),2)</f>
        <v>137258</v>
      </c>
      <c r="CM37" s="19">
        <f>ROUND(VLOOKUP($B37,'3.ข้อมูลงบทดลองปัจจุบัน เติมเอง'!$A$5:$CL$846,90,0),2)</f>
        <v>50679.59</v>
      </c>
      <c r="CO37" s="29"/>
    </row>
    <row r="38" spans="1:94" x14ac:dyDescent="0.7">
      <c r="A38" s="3" t="s">
        <v>1469</v>
      </c>
      <c r="B38" s="49" t="s">
        <v>430</v>
      </c>
      <c r="C38" s="8" t="s">
        <v>431</v>
      </c>
      <c r="D38" s="19">
        <f>ROUND(VLOOKUP($B38,'3.ข้อมูลงบทดลองปัจจุบัน เติมเอง'!$A$5:$CL$846,3,0),2)</f>
        <v>2024205</v>
      </c>
      <c r="E38" s="19">
        <f>ROUND(VLOOKUP($B38,'3.ข้อมูลงบทดลองปัจจุบัน เติมเอง'!$A$5:$CL$846,4,0),2)</f>
        <v>35120.5</v>
      </c>
      <c r="F38" s="19">
        <f>ROUND(VLOOKUP($B38,'3.ข้อมูลงบทดลองปัจจุบัน เติมเอง'!$A$5:$CL$846,5,0),2)</f>
        <v>8159</v>
      </c>
      <c r="G38" s="19">
        <f>ROUND(VLOOKUP($B38,'3.ข้อมูลงบทดลองปัจจุบัน เติมเอง'!$A$5:$CL$846,6,0),2)</f>
        <v>27653</v>
      </c>
      <c r="H38" s="19">
        <f>ROUND(VLOOKUP($B38,'3.ข้อมูลงบทดลองปัจจุบัน เติมเอง'!$A$5:$CL$846,7,0),2)</f>
        <v>44700</v>
      </c>
      <c r="I38" s="19">
        <f>ROUND(VLOOKUP($B38,'3.ข้อมูลงบทดลองปัจจุบัน เติมเอง'!$A$5:$CL$846,8,0),2)</f>
        <v>16331.5</v>
      </c>
      <c r="J38" s="19">
        <f>ROUND(VLOOKUP($B38,'3.ข้อมูลงบทดลองปัจจุบัน เติมเอง'!$A$5:$CL$846,9,0),2)</f>
        <v>86736</v>
      </c>
      <c r="K38" s="19">
        <f>ROUND(VLOOKUP($B38,'3.ข้อมูลงบทดลองปัจจุบัน เติมเอง'!$A$5:$CL$846,10,0),2)</f>
        <v>18704</v>
      </c>
      <c r="L38" s="19">
        <f>ROUND(VLOOKUP($B38,'3.ข้อมูลงบทดลองปัจจุบัน เติมเอง'!$A$5:$CL$846,11,0),2)</f>
        <v>21878.75</v>
      </c>
      <c r="M38" s="19">
        <f>ROUND(VLOOKUP($B38,'3.ข้อมูลงบทดลองปัจจุบัน เติมเอง'!$A$5:$CL$846,12,0),2)</f>
        <v>42655</v>
      </c>
      <c r="N38" s="19">
        <f>ROUND(VLOOKUP($B38,'3.ข้อมูลงบทดลองปัจจุบัน เติมเอง'!$A$5:$CL$846,13,0),2)</f>
        <v>270457.5</v>
      </c>
      <c r="O38" s="19">
        <f>ROUND(VLOOKUP($B38,'3.ข้อมูลงบทดลองปัจจุบัน เติมเอง'!$A$5:$CL$846,14,0),2)</f>
        <v>8160</v>
      </c>
      <c r="P38" s="19">
        <f>ROUND(VLOOKUP($B38,'3.ข้อมูลงบทดลองปัจจุบัน เติมเอง'!$A$5:$CL$846,15,0),2)</f>
        <v>2986931.9</v>
      </c>
      <c r="Q38" s="19">
        <f>ROUND(VLOOKUP($B38,'3.ข้อมูลงบทดลองปัจจุบัน เติมเอง'!$A$5:$CL$846,16,0),2)</f>
        <v>114857.24</v>
      </c>
      <c r="R38" s="19">
        <f>ROUND(VLOOKUP($B38,'3.ข้อมูลงบทดลองปัจจุบัน เติมเอง'!$A$5:$CL$846,17,0),2)</f>
        <v>187806</v>
      </c>
      <c r="S38" s="19">
        <f>ROUND(VLOOKUP($B38,'3.ข้อมูลงบทดลองปัจจุบัน เติมเอง'!$A$5:$CL$846,18,0),2)</f>
        <v>232314.75</v>
      </c>
      <c r="T38" s="19">
        <f>ROUND(VLOOKUP($B38,'3.ข้อมูลงบทดลองปัจจุบัน เติมเอง'!$A$5:$CL$846,19,0),2)</f>
        <v>58836</v>
      </c>
      <c r="U38" s="19">
        <f>ROUND(VLOOKUP($B38,'3.ข้อมูลงบทดลองปัจจุบัน เติมเอง'!$A$5:$CL$846,20,0),2)</f>
        <v>60253.02</v>
      </c>
      <c r="V38" s="19">
        <f>ROUND(VLOOKUP($B38,'3.ข้อมูลงบทดลองปัจจุบัน เติมเอง'!$A$5:$CL$846,21,0),2)</f>
        <v>112978</v>
      </c>
      <c r="W38" s="19">
        <f>ROUND(VLOOKUP($B38,'3.ข้อมูลงบทดลองปัจจุบัน เติมเอง'!$A$5:$CL$846,22,0),2)</f>
        <v>27941.5</v>
      </c>
      <c r="X38" s="19">
        <f>ROUND(VLOOKUP($B38,'3.ข้อมูลงบทดลองปัจจุบัน เติมเอง'!$A$5:$CL$846,23,0),2)</f>
        <v>7341977.6200000001</v>
      </c>
      <c r="Y38" s="19">
        <f>ROUND(VLOOKUP($B38,'3.ข้อมูลงบทดลองปัจจุบัน เติมเอง'!$A$5:$CL$846,24,0),2)</f>
        <v>93757</v>
      </c>
      <c r="Z38" s="19">
        <f>ROUND(VLOOKUP($B38,'3.ข้อมูลงบทดลองปัจจุบัน เติมเอง'!$A$5:$CL$846,25,0),2)</f>
        <v>51443</v>
      </c>
      <c r="AA38" s="19">
        <f>ROUND(VLOOKUP($B38,'3.ข้อมูลงบทดลองปัจจุบัน เติมเอง'!$A$5:$CL$846,26,0),2)</f>
        <v>25089</v>
      </c>
      <c r="AB38" s="19">
        <f>ROUND(VLOOKUP($B38,'3.ข้อมูลงบทดลองปัจจุบัน เติมเอง'!$A$5:$CL$846,27,0),2)</f>
        <v>26782</v>
      </c>
      <c r="AC38" s="19">
        <f>ROUND(VLOOKUP($B38,'3.ข้อมูลงบทดลองปัจจุบัน เติมเอง'!$A$5:$CL$846,28,0),2)</f>
        <v>54384</v>
      </c>
      <c r="AD38" s="19">
        <f>ROUND(VLOOKUP($B38,'3.ข้อมูลงบทดลองปัจจุบัน เติมเอง'!$A$5:$CL$846,29,0),2)</f>
        <v>23337</v>
      </c>
      <c r="AE38" s="19">
        <f>ROUND(VLOOKUP($B38,'3.ข้อมูลงบทดลองปัจจุบัน เติมเอง'!$A$5:$CL$846,30,0),2)</f>
        <v>229641</v>
      </c>
      <c r="AF38" s="19">
        <f>ROUND(VLOOKUP($B38,'3.ข้อมูลงบทดลองปัจจุบัน เติมเอง'!$A$5:$CL$846,31,0),2)</f>
        <v>17746</v>
      </c>
      <c r="AG38" s="19">
        <f>ROUND(VLOOKUP($B38,'3.ข้อมูลงบทดลองปัจจุบัน เติมเอง'!$A$5:$CL$846,32,0),2)</f>
        <v>36768</v>
      </c>
      <c r="AH38" s="19">
        <f>ROUND(VLOOKUP($B38,'3.ข้อมูลงบทดลองปัจจุบัน เติมเอง'!$A$5:$CL$846,33,0),2)</f>
        <v>18291</v>
      </c>
      <c r="AI38" s="19">
        <f>ROUND(VLOOKUP($B38,'3.ข้อมูลงบทดลองปัจจุบัน เติมเอง'!$A$5:$CL$846,34,0),2)</f>
        <v>15737</v>
      </c>
      <c r="AJ38" s="19">
        <f>ROUND(VLOOKUP($B38,'3.ข้อมูลงบทดลองปัจจุบัน เติมเอง'!$A$5:$CL$846,35,0),2)</f>
        <v>63971</v>
      </c>
      <c r="AK38" s="19">
        <f>ROUND(VLOOKUP($B38,'3.ข้อมูลงบทดลองปัจจุบัน เติมเอง'!$A$5:$CL$846,36,0),2)</f>
        <v>37519</v>
      </c>
      <c r="AL38" s="19">
        <f>ROUND(VLOOKUP($B38,'3.ข้อมูลงบทดลองปัจจุบัน เติมเอง'!$A$5:$CL$846,37,0),2)</f>
        <v>12199375.15</v>
      </c>
      <c r="AM38" s="19">
        <f>ROUND(VLOOKUP($B38,'3.ข้อมูลงบทดลองปัจจุบัน เติมเอง'!$A$5:$CL$846,38,0),2)</f>
        <v>16780</v>
      </c>
      <c r="AN38" s="19">
        <f>ROUND(VLOOKUP($B38,'3.ข้อมูลงบทดลองปัจจุบัน เติมเอง'!$A$5:$CL$846,39,0),2)</f>
        <v>11159</v>
      </c>
      <c r="AO38" s="19">
        <f>ROUND(VLOOKUP($B38,'3.ข้อมูลงบทดลองปัจจุบัน เติมเอง'!$A$5:$CL$846,40,0),2)</f>
        <v>27502</v>
      </c>
      <c r="AP38" s="19">
        <f>ROUND(VLOOKUP($B38,'3.ข้อมูลงบทดลองปัจจุบัน เติมเอง'!$A$5:$CL$846,41,0),2)</f>
        <v>103325</v>
      </c>
      <c r="AQ38" s="19">
        <f>ROUND(VLOOKUP($B38,'3.ข้อมูลงบทดลองปัจจุบัน เติมเอง'!$A$5:$CL$846,42,0),2)</f>
        <v>16299</v>
      </c>
      <c r="AR38" s="19">
        <f>ROUND(VLOOKUP($B38,'3.ข้อมูลงบทดลองปัจจุบัน เติมเอง'!$A$5:$CL$846,43,0),2)</f>
        <v>5178</v>
      </c>
      <c r="AS38" s="19">
        <f>ROUND(VLOOKUP($B38,'3.ข้อมูลงบทดลองปัจจุบัน เติมเอง'!$A$5:$CL$846,44,0),2)</f>
        <v>1645900.98</v>
      </c>
      <c r="AT38" s="19">
        <f>ROUND(VLOOKUP($B38,'3.ข้อมูลงบทดลองปัจจุบัน เติมเอง'!$A$5:$CL$846,45,0),2)</f>
        <v>87210.15</v>
      </c>
      <c r="AU38" s="19">
        <f>ROUND(VLOOKUP($B38,'3.ข้อมูลงบทดลองปัจจุบัน เติมเอง'!$A$5:$CL$846,46,0),2)</f>
        <v>255762</v>
      </c>
      <c r="AV38" s="19">
        <f>ROUND(VLOOKUP($B38,'3.ข้อมูลงบทดลองปัจจุบัน เติมเอง'!$A$5:$CL$846,47,0),2)</f>
        <v>31672.5</v>
      </c>
      <c r="AW38" s="19">
        <f>ROUND(VLOOKUP($B38,'3.ข้อมูลงบทดลองปัจจุบัน เติมเอง'!$A$5:$CL$846,48,0),2)</f>
        <v>54753</v>
      </c>
      <c r="AX38" s="19">
        <f>ROUND(VLOOKUP($B38,'3.ข้อมูลงบทดลองปัจจุบัน เติมเอง'!$A$5:$CL$846,49,0),2)</f>
        <v>18907</v>
      </c>
      <c r="AY38" s="19">
        <f>ROUND(VLOOKUP($B38,'3.ข้อมูลงบทดลองปัจจุบัน เติมเอง'!$A$5:$CL$846,50,0),2)</f>
        <v>7559</v>
      </c>
      <c r="AZ38" s="19">
        <f>ROUND(VLOOKUP($B38,'3.ข้อมูลงบทดลองปัจจุบัน เติมเอง'!$A$5:$CL$846,51,0),2)</f>
        <v>37757</v>
      </c>
      <c r="BA38" s="19">
        <f>ROUND(VLOOKUP($B38,'3.ข้อมูลงบทดลองปัจจุบัน เติมเอง'!$A$5:$CL$846,52,0),2)</f>
        <v>4684</v>
      </c>
      <c r="BB38" s="19">
        <f>ROUND(VLOOKUP($B38,'3.ข้อมูลงบทดลองปัจจุบัน เติมเอง'!$A$5:$CL$846,53,0),2)</f>
        <v>2346801</v>
      </c>
      <c r="BC38" s="19">
        <f>ROUND(VLOOKUP($B38,'3.ข้อมูลงบทดลองปัจจุบัน เติมเอง'!$A$5:$CL$846,54,0),2)</f>
        <v>15533</v>
      </c>
      <c r="BD38" s="19">
        <f>ROUND(VLOOKUP($B38,'3.ข้อมูลงบทดลองปัจจุบัน เติมเอง'!$A$5:$CL$846,55,0),2)</f>
        <v>4908085.2</v>
      </c>
      <c r="BE38" s="19">
        <f>ROUND(VLOOKUP($B38,'3.ข้อมูลงบทดลองปัจจุบัน เติมเอง'!$A$5:$CL$846,56,0),2)</f>
        <v>213609.36</v>
      </c>
      <c r="BF38" s="19">
        <f>ROUND(VLOOKUP($B38,'3.ข้อมูลงบทดลองปัจจุบัน เติมเอง'!$A$5:$CL$846,57,0),2)</f>
        <v>39530.75</v>
      </c>
      <c r="BG38" s="19">
        <f>ROUND(VLOOKUP($B38,'3.ข้อมูลงบทดลองปัจจุบัน เติมเอง'!$A$5:$CL$846,58,0),2)</f>
        <v>98394.5</v>
      </c>
      <c r="BH38" s="19">
        <f>ROUND(VLOOKUP($B38,'3.ข้อมูลงบทดลองปัจจุบัน เติมเอง'!$A$5:$CL$846,59,0),2)</f>
        <v>1268958.8</v>
      </c>
      <c r="BI38" s="19">
        <f>ROUND(VLOOKUP($B38,'3.ข้อมูลงบทดลองปัจจุบัน เติมเอง'!$A$5:$CL$846,60,0),2)</f>
        <v>69195</v>
      </c>
      <c r="BJ38" s="19">
        <f>ROUND(VLOOKUP($B38,'3.ข้อมูลงบทดลองปัจจุบัน เติมเอง'!$A$5:$CL$846,61,0),2)</f>
        <v>90304</v>
      </c>
      <c r="BK38" s="19">
        <f>ROUND(VLOOKUP($B38,'3.ข้อมูลงบทดลองปัจจุบัน เติมเอง'!$A$5:$CL$846,62,0),2)</f>
        <v>87398</v>
      </c>
      <c r="BL38" s="19">
        <f>ROUND(VLOOKUP($B38,'3.ข้อมูลงบทดลองปัจจุบัน เติมเอง'!$A$5:$CL$846,63,0),2)</f>
        <v>7776</v>
      </c>
      <c r="BM38" s="19">
        <f>ROUND(VLOOKUP($B38,'3.ข้อมูลงบทดลองปัจจุบัน เติมเอง'!$A$5:$CL$846,64,0),2)</f>
        <v>3958141.25</v>
      </c>
      <c r="BN38" s="19">
        <f>ROUND(VLOOKUP($B38,'3.ข้อมูลงบทดลองปัจจุบัน เติมเอง'!$A$5:$CL$846,65,0),2)</f>
        <v>0</v>
      </c>
      <c r="BO38" s="19">
        <f>ROUND(VLOOKUP($B38,'3.ข้อมูลงบทดลองปัจจุบัน เติมเอง'!$A$5:$CL$846,66,0),2)</f>
        <v>32937</v>
      </c>
      <c r="BP38" s="19">
        <f>ROUND(VLOOKUP($B38,'3.ข้อมูลงบทดลองปัจจุบัน เติมเอง'!$A$5:$CL$846,67,0),2)</f>
        <v>74059.5</v>
      </c>
      <c r="BQ38" s="19">
        <f>ROUND(VLOOKUP($B38,'3.ข้อมูลงบทดลองปัจจุบัน เติมเอง'!$A$5:$CL$846,68,0),2)</f>
        <v>18152</v>
      </c>
      <c r="BR38" s="19">
        <f>ROUND(VLOOKUP($B38,'3.ข้อมูลงบทดลองปัจจุบัน เติมเอง'!$A$5:$CL$846,69,0),2)</f>
        <v>39524</v>
      </c>
      <c r="BS38" s="19">
        <f>ROUND(VLOOKUP($B38,'3.ข้อมูลงบทดลองปัจจุบัน เติมเอง'!$A$5:$CL$846,70,0),2)</f>
        <v>13051250</v>
      </c>
      <c r="BT38" s="19">
        <f>ROUND(VLOOKUP($B38,'3.ข้อมูลงบทดลองปัจจุบัน เติมเอง'!$A$5:$CL$846,71,0),2)</f>
        <v>75057</v>
      </c>
      <c r="BU38" s="19">
        <f>ROUND(VLOOKUP($B38,'3.ข้อมูลงบทดลองปัจจุบัน เติมเอง'!$A$5:$CL$846,72,0),2)</f>
        <v>8865</v>
      </c>
      <c r="BV38" s="19">
        <f>ROUND(VLOOKUP($B38,'3.ข้อมูลงบทดลองปัจจุบัน เติมเอง'!$A$5:$CL$846,73,0),2)</f>
        <v>1982614</v>
      </c>
      <c r="BW38" s="19">
        <f>ROUND(VLOOKUP($B38,'3.ข้อมูลงบทดลองปัจจุบัน เติมเอง'!$A$5:$CL$846,74,0),2)</f>
        <v>0</v>
      </c>
      <c r="BX38" s="19">
        <f>ROUND(VLOOKUP($B38,'3.ข้อมูลงบทดลองปัจจุบัน เติมเอง'!$A$5:$CL$846,75,0),2)</f>
        <v>18386.5</v>
      </c>
      <c r="BY38" s="19">
        <f>ROUND(VLOOKUP($B38,'3.ข้อมูลงบทดลองปัจจุบัน เติมเอง'!$A$5:$CL$846,76,0),2)</f>
        <v>404277</v>
      </c>
      <c r="BZ38" s="19">
        <f>ROUND(VLOOKUP($B38,'3.ข้อมูลงบทดลองปัจจุบัน เติมเอง'!$A$5:$CL$846,77,0),2)</f>
        <v>34206</v>
      </c>
      <c r="CA38" s="19">
        <f>ROUND(VLOOKUP($B38,'3.ข้อมูลงบทดลองปัจจุบัน เติมเอง'!$A$5:$CL$846,78,0),2)</f>
        <v>29379</v>
      </c>
      <c r="CB38" s="19">
        <f>ROUND(VLOOKUP($B38,'3.ข้อมูลงบทดลองปัจจุบัน เติมเอง'!$A$5:$CL$846,79,0),2)</f>
        <v>19487</v>
      </c>
      <c r="CC38" s="19">
        <f>ROUND(VLOOKUP($B38,'3.ข้อมูลงบทดลองปัจจุบัน เติมเอง'!$A$5:$CL$846,80,0),2)</f>
        <v>62871</v>
      </c>
      <c r="CD38" s="19">
        <f>ROUND(VLOOKUP($B38,'3.ข้อมูลงบทดลองปัจจุบัน เติมเอง'!$A$5:$CL$846,81,0),2)</f>
        <v>327491</v>
      </c>
      <c r="CE38" s="19">
        <f>ROUND(VLOOKUP($B38,'3.ข้อมูลงบทดลองปัจจุบัน เติมเอง'!$A$5:$CL$846,82,0),2)</f>
        <v>44884</v>
      </c>
      <c r="CF38" s="19">
        <f>ROUND(VLOOKUP($B38,'3.ข้อมูลงบทดลองปัจจุบัน เติมเอง'!$A$5:$CL$846,83,0),2)</f>
        <v>131929.5</v>
      </c>
      <c r="CG38" s="19">
        <f>ROUND(VLOOKUP($B38,'3.ข้อมูลงบทดลองปัจจุบัน เติมเอง'!$A$5:$CL$846,84,0),2)</f>
        <v>25949</v>
      </c>
      <c r="CH38" s="19">
        <f>ROUND(VLOOKUP($B38,'3.ข้อมูลงบทดลองปัจจุบัน เติมเอง'!$A$5:$CL$846,85,0),2)</f>
        <v>9261</v>
      </c>
      <c r="CI38" s="19">
        <f>ROUND(VLOOKUP($B38,'3.ข้อมูลงบทดลองปัจจุบัน เติมเอง'!$A$5:$CL$846,86,0),2)</f>
        <v>31469</v>
      </c>
      <c r="CJ38" s="19">
        <f>ROUND(VLOOKUP($B38,'3.ข้อมูลงบทดลองปัจจุบัน เติมเอง'!$A$5:$CL$846,87,0),2)</f>
        <v>10962</v>
      </c>
      <c r="CK38" s="19">
        <f>ROUND(VLOOKUP($B38,'3.ข้อมูลงบทดลองปัจจุบัน เติมเอง'!$A$5:$CL$846,88,0),2)</f>
        <v>502973.76</v>
      </c>
      <c r="CL38" s="19">
        <f>ROUND(VLOOKUP($B38,'3.ข้อมูลงบทดลองปัจจุบัน เติมเอง'!$A$5:$CL$846,89,0),2)</f>
        <v>0</v>
      </c>
      <c r="CM38" s="19">
        <f>ROUND(VLOOKUP($B38,'3.ข้อมูลงบทดลองปัจจุบัน เติมเอง'!$A$5:$CL$846,90,0),2)</f>
        <v>28147.3</v>
      </c>
      <c r="CO38" s="29"/>
    </row>
    <row r="39" spans="1:94" x14ac:dyDescent="0.7">
      <c r="A39" s="3" t="s">
        <v>1469</v>
      </c>
      <c r="B39" s="49" t="s">
        <v>434</v>
      </c>
      <c r="C39" s="8" t="s">
        <v>1481</v>
      </c>
      <c r="D39" s="19">
        <f>ROUND(VLOOKUP($B39,'3.ข้อมูลงบทดลองปัจจุบัน เติมเอง'!$A$5:$CL$846,3,0),2)</f>
        <v>1521244</v>
      </c>
      <c r="E39" s="19">
        <f>ROUND(VLOOKUP($B39,'3.ข้อมูลงบทดลองปัจจุบัน เติมเอง'!$A$5:$CL$846,4,0),2)</f>
        <v>68447</v>
      </c>
      <c r="F39" s="19">
        <f>ROUND(VLOOKUP($B39,'3.ข้อมูลงบทดลองปัจจุบัน เติมเอง'!$A$5:$CL$846,5,0),2)</f>
        <v>54626.5</v>
      </c>
      <c r="G39" s="19">
        <f>ROUND(VLOOKUP($B39,'3.ข้อมูลงบทดลองปัจจุบัน เติมเอง'!$A$5:$CL$846,6,0),2)</f>
        <v>23883.95</v>
      </c>
      <c r="H39" s="19">
        <f>ROUND(VLOOKUP($B39,'3.ข้อมูลงบทดลองปัจจุบัน เติมเอง'!$A$5:$CL$846,7,0),2)</f>
        <v>9290</v>
      </c>
      <c r="I39" s="19">
        <f>ROUND(VLOOKUP($B39,'3.ข้อมูลงบทดลองปัจจุบัน เติมเอง'!$A$5:$CL$846,8,0),2)</f>
        <v>82895</v>
      </c>
      <c r="J39" s="19">
        <f>ROUND(VLOOKUP($B39,'3.ข้อมูลงบทดลองปัจจุบัน เติมเอง'!$A$5:$CL$846,9,0),2)</f>
        <v>17301.5</v>
      </c>
      <c r="K39" s="19">
        <f>ROUND(VLOOKUP($B39,'3.ข้อมูลงบทดลองปัจจุบัน เติมเอง'!$A$5:$CL$846,10,0),2)</f>
        <v>95469.75</v>
      </c>
      <c r="L39" s="19">
        <f>ROUND(VLOOKUP($B39,'3.ข้อมูลงบทดลองปัจจุบัน เติมเอง'!$A$5:$CL$846,11,0),2)</f>
        <v>44982.25</v>
      </c>
      <c r="M39" s="19">
        <f>ROUND(VLOOKUP($B39,'3.ข้อมูลงบทดลองปัจจุบัน เติมเอง'!$A$5:$CL$846,12,0),2)</f>
        <v>169923.5</v>
      </c>
      <c r="N39" s="19">
        <f>ROUND(VLOOKUP($B39,'3.ข้อมูลงบทดลองปัจจุบัน เติมเอง'!$A$5:$CL$846,13,0),2)</f>
        <v>717381</v>
      </c>
      <c r="O39" s="19">
        <f>ROUND(VLOOKUP($B39,'3.ข้อมูลงบทดลองปัจจุบัน เติมเอง'!$A$5:$CL$846,14,0),2)</f>
        <v>12557.5</v>
      </c>
      <c r="P39" s="19">
        <f>ROUND(VLOOKUP($B39,'3.ข้อมูลงบทดลองปัจจุบัน เติมเอง'!$A$5:$CL$846,15,0),2)</f>
        <v>1341612.2</v>
      </c>
      <c r="Q39" s="19">
        <f>ROUND(VLOOKUP($B39,'3.ข้อมูลงบทดลองปัจจุบัน เติมเอง'!$A$5:$CL$846,16,0),2)</f>
        <v>286443.53000000003</v>
      </c>
      <c r="R39" s="19">
        <f>ROUND(VLOOKUP($B39,'3.ข้อมูลงบทดลองปัจจุบัน เติมเอง'!$A$5:$CL$846,17,0),2)</f>
        <v>87224.5</v>
      </c>
      <c r="S39" s="19">
        <f>ROUND(VLOOKUP($B39,'3.ข้อมูลงบทดลองปัจจุบัน เติมเอง'!$A$5:$CL$846,18,0),2)</f>
        <v>588071</v>
      </c>
      <c r="T39" s="19">
        <f>ROUND(VLOOKUP($B39,'3.ข้อมูลงบทดลองปัจจุบัน เติมเอง'!$A$5:$CL$846,19,0),2)</f>
        <v>94507.75</v>
      </c>
      <c r="U39" s="19">
        <f>ROUND(VLOOKUP($B39,'3.ข้อมูลงบทดลองปัจจุบัน เติมเอง'!$A$5:$CL$846,20,0),2)</f>
        <v>111906</v>
      </c>
      <c r="V39" s="19">
        <f>ROUND(VLOOKUP($B39,'3.ข้อมูลงบทดลองปัจจุบัน เติมเอง'!$A$5:$CL$846,21,0),2)</f>
        <v>66845.5</v>
      </c>
      <c r="W39" s="19">
        <f>ROUND(VLOOKUP($B39,'3.ข้อมูลงบทดลองปัจจุบัน เติมเอง'!$A$5:$CL$846,22,0),2)</f>
        <v>38929</v>
      </c>
      <c r="X39" s="19">
        <f>ROUND(VLOOKUP($B39,'3.ข้อมูลงบทดลองปัจจุบัน เติมเอง'!$A$5:$CL$846,23,0),2)</f>
        <v>3104819.35</v>
      </c>
      <c r="Y39" s="19">
        <f>ROUND(VLOOKUP($B39,'3.ข้อมูลงบทดลองปัจจุบัน เติมเอง'!$A$5:$CL$846,24,0),2)</f>
        <v>72235</v>
      </c>
      <c r="Z39" s="19">
        <f>ROUND(VLOOKUP($B39,'3.ข้อมูลงบทดลองปัจจุบัน เติมเอง'!$A$5:$CL$846,25,0),2)</f>
        <v>124308.49</v>
      </c>
      <c r="AA39" s="19">
        <f>ROUND(VLOOKUP($B39,'3.ข้อมูลงบทดลองปัจจุบัน เติมเอง'!$A$5:$CL$846,26,0),2)</f>
        <v>51542</v>
      </c>
      <c r="AB39" s="19">
        <f>ROUND(VLOOKUP($B39,'3.ข้อมูลงบทดลองปัจจุบัน เติมเอง'!$A$5:$CL$846,27,0),2)</f>
        <v>26170.799999999999</v>
      </c>
      <c r="AC39" s="19">
        <f>ROUND(VLOOKUP($B39,'3.ข้อมูลงบทดลองปัจจุบัน เติมเอง'!$A$5:$CL$846,28,0),2)</f>
        <v>100442</v>
      </c>
      <c r="AD39" s="19">
        <f>ROUND(VLOOKUP($B39,'3.ข้อมูลงบทดลองปัจจุบัน เติมเอง'!$A$5:$CL$846,29,0),2)</f>
        <v>24810</v>
      </c>
      <c r="AE39" s="19">
        <f>ROUND(VLOOKUP($B39,'3.ข้อมูลงบทดลองปัจจุบัน เติมเอง'!$A$5:$CL$846,30,0),2)</f>
        <v>307843</v>
      </c>
      <c r="AF39" s="19">
        <f>ROUND(VLOOKUP($B39,'3.ข้อมูลงบทดลองปัจจุบัน เติมเอง'!$A$5:$CL$846,31,0),2)</f>
        <v>98368.2</v>
      </c>
      <c r="AG39" s="19">
        <f>ROUND(VLOOKUP($B39,'3.ข้อมูลงบทดลองปัจจุบัน เติมเอง'!$A$5:$CL$846,32,0),2)</f>
        <v>124517.5</v>
      </c>
      <c r="AH39" s="19">
        <f>ROUND(VLOOKUP($B39,'3.ข้อมูลงบทดลองปัจจุบัน เติมเอง'!$A$5:$CL$846,33,0),2)</f>
        <v>92824</v>
      </c>
      <c r="AI39" s="19">
        <f>ROUND(VLOOKUP($B39,'3.ข้อมูลงบทดลองปัจจุบัน เติมเอง'!$A$5:$CL$846,34,0),2)</f>
        <v>116848.5</v>
      </c>
      <c r="AJ39" s="19">
        <f>ROUND(VLOOKUP($B39,'3.ข้อมูลงบทดลองปัจจุบัน เติมเอง'!$A$5:$CL$846,35,0),2)</f>
        <v>107056</v>
      </c>
      <c r="AK39" s="19">
        <f>ROUND(VLOOKUP($B39,'3.ข้อมูลงบทดลองปัจจุบัน เติมเอง'!$A$5:$CL$846,36,0),2)</f>
        <v>63429.75</v>
      </c>
      <c r="AL39" s="19">
        <f>ROUND(VLOOKUP($B39,'3.ข้อมูลงบทดลองปัจจุบัน เติมเอง'!$A$5:$CL$846,37,0),2)</f>
        <v>6871230.7000000002</v>
      </c>
      <c r="AM39" s="19">
        <f>ROUND(VLOOKUP($B39,'3.ข้อมูลงบทดลองปัจจุบัน เติมเอง'!$A$5:$CL$846,38,0),2)</f>
        <v>50032</v>
      </c>
      <c r="AN39" s="19">
        <f>ROUND(VLOOKUP($B39,'3.ข้อมูลงบทดลองปัจจุบัน เติมเอง'!$A$5:$CL$846,39,0),2)</f>
        <v>28547.5</v>
      </c>
      <c r="AO39" s="19">
        <f>ROUND(VLOOKUP($B39,'3.ข้อมูลงบทดลองปัจจุบัน เติมเอง'!$A$5:$CL$846,40,0),2)</f>
        <v>339688</v>
      </c>
      <c r="AP39" s="19">
        <f>ROUND(VLOOKUP($B39,'3.ข้อมูลงบทดลองปัจจุบัน เติมเอง'!$A$5:$CL$846,41,0),2)</f>
        <v>435105</v>
      </c>
      <c r="AQ39" s="19">
        <f>ROUND(VLOOKUP($B39,'3.ข้อมูลงบทดลองปัจจุบัน เติมเอง'!$A$5:$CL$846,42,0),2)</f>
        <v>38384</v>
      </c>
      <c r="AR39" s="19">
        <f>ROUND(VLOOKUP($B39,'3.ข้อมูลงบทดลองปัจจุบัน เติมเอง'!$A$5:$CL$846,43,0),2)</f>
        <v>31564</v>
      </c>
      <c r="AS39" s="19">
        <f>ROUND(VLOOKUP($B39,'3.ข้อมูลงบทดลองปัจจุบัน เติมเอง'!$A$5:$CL$846,44,0),2)</f>
        <v>1621277.96</v>
      </c>
      <c r="AT39" s="19">
        <f>ROUND(VLOOKUP($B39,'3.ข้อมูลงบทดลองปัจจุบัน เติมเอง'!$A$5:$CL$846,45,0),2)</f>
        <v>72264</v>
      </c>
      <c r="AU39" s="19">
        <f>ROUND(VLOOKUP($B39,'3.ข้อมูลงบทดลองปัจจุบัน เติมเอง'!$A$5:$CL$846,46,0),2)</f>
        <v>62012.25</v>
      </c>
      <c r="AV39" s="19">
        <f>ROUND(VLOOKUP($B39,'3.ข้อมูลงบทดลองปัจจุบัน เติมเอง'!$A$5:$CL$846,47,0),2)</f>
        <v>277003.64</v>
      </c>
      <c r="AW39" s="19">
        <f>ROUND(VLOOKUP($B39,'3.ข้อมูลงบทดลองปัจจุบัน เติมเอง'!$A$5:$CL$846,48,0),2)</f>
        <v>21721</v>
      </c>
      <c r="AX39" s="19">
        <f>ROUND(VLOOKUP($B39,'3.ข้อมูลงบทดลองปัจจุบัน เติมเอง'!$A$5:$CL$846,49,0),2)</f>
        <v>32285.25</v>
      </c>
      <c r="AY39" s="19">
        <f>ROUND(VLOOKUP($B39,'3.ข้อมูลงบทดลองปัจจุบัน เติมเอง'!$A$5:$CL$846,50,0),2)</f>
        <v>52994.63</v>
      </c>
      <c r="AZ39" s="19">
        <f>ROUND(VLOOKUP($B39,'3.ข้อมูลงบทดลองปัจจุบัน เติมเอง'!$A$5:$CL$846,51,0),2)</f>
        <v>11154</v>
      </c>
      <c r="BA39" s="19">
        <f>ROUND(VLOOKUP($B39,'3.ข้อมูลงบทดลองปัจจุบัน เติมเอง'!$A$5:$CL$846,52,0),2)</f>
        <v>63237</v>
      </c>
      <c r="BB39" s="19">
        <f>ROUND(VLOOKUP($B39,'3.ข้อมูลงบทดลองปัจจุบัน เติมเอง'!$A$5:$CL$846,53,0),2)</f>
        <v>1043743.4</v>
      </c>
      <c r="BC39" s="19">
        <f>ROUND(VLOOKUP($B39,'3.ข้อมูลงบทดลองปัจจุบัน เติมเอง'!$A$5:$CL$846,54,0),2)</f>
        <v>131048</v>
      </c>
      <c r="BD39" s="19">
        <f>ROUND(VLOOKUP($B39,'3.ข้อมูลงบทดลองปัจจุบัน เติมเอง'!$A$5:$CL$846,55,0),2)</f>
        <v>2055439.75</v>
      </c>
      <c r="BE39" s="19">
        <f>ROUND(VLOOKUP($B39,'3.ข้อมูลงบทดลองปัจจุบัน เติมเอง'!$A$5:$CL$846,56,0),2)</f>
        <v>249554.39</v>
      </c>
      <c r="BF39" s="19">
        <f>ROUND(VLOOKUP($B39,'3.ข้อมูลงบทดลองปัจจุบัน เติมเอง'!$A$5:$CL$846,57,0),2)</f>
        <v>34879.29</v>
      </c>
      <c r="BG39" s="19">
        <f>ROUND(VLOOKUP($B39,'3.ข้อมูลงบทดลองปัจจุบัน เติมเอง'!$A$5:$CL$846,58,0),2)</f>
        <v>49884</v>
      </c>
      <c r="BH39" s="19">
        <f>ROUND(VLOOKUP($B39,'3.ข้อมูลงบทดลองปัจจุบัน เติมเอง'!$A$5:$CL$846,59,0),2)</f>
        <v>2400628.5</v>
      </c>
      <c r="BI39" s="19">
        <f>ROUND(VLOOKUP($B39,'3.ข้อมูลงบทดลองปัจจุบัน เติมเอง'!$A$5:$CL$846,60,0),2)</f>
        <v>28740.5</v>
      </c>
      <c r="BJ39" s="19">
        <f>ROUND(VLOOKUP($B39,'3.ข้อมูลงบทดลองปัจจุบัน เติมเอง'!$A$5:$CL$846,61,0),2)</f>
        <v>10049.799999999999</v>
      </c>
      <c r="BK39" s="19">
        <f>ROUND(VLOOKUP($B39,'3.ข้อมูลงบทดลองปัจจุบัน เติมเอง'!$A$5:$CL$846,62,0),2)</f>
        <v>46598</v>
      </c>
      <c r="BL39" s="19">
        <f>ROUND(VLOOKUP($B39,'3.ข้อมูลงบทดลองปัจจุบัน เติมเอง'!$A$5:$CL$846,63,0),2)</f>
        <v>26128</v>
      </c>
      <c r="BM39" s="19">
        <f>ROUND(VLOOKUP($B39,'3.ข้อมูลงบทดลองปัจจุบัน เติมเอง'!$A$5:$CL$846,64,0),2)</f>
        <v>1390937.78</v>
      </c>
      <c r="BN39" s="19">
        <f>ROUND(VLOOKUP($B39,'3.ข้อมูลงบทดลองปัจจุบัน เติมเอง'!$A$5:$CL$846,65,0),2)</f>
        <v>56745</v>
      </c>
      <c r="BO39" s="19">
        <f>ROUND(VLOOKUP($B39,'3.ข้อมูลงบทดลองปัจจุบัน เติมเอง'!$A$5:$CL$846,66,0),2)</f>
        <v>100810.62</v>
      </c>
      <c r="BP39" s="19">
        <f>ROUND(VLOOKUP($B39,'3.ข้อมูลงบทดลองปัจจุบัน เติมเอง'!$A$5:$CL$846,67,0),2)</f>
        <v>245678.75</v>
      </c>
      <c r="BQ39" s="19">
        <f>ROUND(VLOOKUP($B39,'3.ข้อมูลงบทดลองปัจจุบัน เติมเอง'!$A$5:$CL$846,68,0),2)</f>
        <v>93116</v>
      </c>
      <c r="BR39" s="19">
        <f>ROUND(VLOOKUP($B39,'3.ข้อมูลงบทดลองปัจจุบัน เติมเอง'!$A$5:$CL$846,69,0),2)</f>
        <v>110682</v>
      </c>
      <c r="BS39" s="19">
        <f>ROUND(VLOOKUP($B39,'3.ข้อมูลงบทดลองปัจจุบัน เติมเอง'!$A$5:$CL$846,70,0),2)</f>
        <v>10402846.75</v>
      </c>
      <c r="BT39" s="19">
        <f>ROUND(VLOOKUP($B39,'3.ข้อมูลงบทดลองปัจจุบัน เติมเอง'!$A$5:$CL$846,71,0),2)</f>
        <v>429389</v>
      </c>
      <c r="BU39" s="19">
        <f>ROUND(VLOOKUP($B39,'3.ข้อมูลงบทดลองปัจจุบัน เติมเอง'!$A$5:$CL$846,72,0),2)</f>
        <v>89359.31</v>
      </c>
      <c r="BV39" s="19">
        <f>ROUND(VLOOKUP($B39,'3.ข้อมูลงบทดลองปัจจุบัน เติมเอง'!$A$5:$CL$846,73,0),2)</f>
        <v>1235486</v>
      </c>
      <c r="BW39" s="19">
        <f>ROUND(VLOOKUP($B39,'3.ข้อมูลงบทดลองปัจจุบัน เติมเอง'!$A$5:$CL$846,74,0),2)</f>
        <v>11010</v>
      </c>
      <c r="BX39" s="19">
        <f>ROUND(VLOOKUP($B39,'3.ข้อมูลงบทดลองปัจจุบัน เติมเอง'!$A$5:$CL$846,75,0),2)</f>
        <v>16563</v>
      </c>
      <c r="BY39" s="19">
        <f>ROUND(VLOOKUP($B39,'3.ข้อมูลงบทดลองปัจจุบัน เติมเอง'!$A$5:$CL$846,76,0),2)</f>
        <v>393608.97</v>
      </c>
      <c r="BZ39" s="19">
        <f>ROUND(VLOOKUP($B39,'3.ข้อมูลงบทดลองปัจจุบัน เติมเอง'!$A$5:$CL$846,77,0),2)</f>
        <v>16454</v>
      </c>
      <c r="CA39" s="19">
        <f>ROUND(VLOOKUP($B39,'3.ข้อมูลงบทดลองปัจจุบัน เติมเอง'!$A$5:$CL$846,78,0),2)</f>
        <v>5042</v>
      </c>
      <c r="CB39" s="19">
        <f>ROUND(VLOOKUP($B39,'3.ข้อมูลงบทดลองปัจจุบัน เติมเอง'!$A$5:$CL$846,79,0),2)</f>
        <v>98354</v>
      </c>
      <c r="CC39" s="19">
        <f>ROUND(VLOOKUP($B39,'3.ข้อมูลงบทดลองปัจจุบัน เติมเอง'!$A$5:$CL$846,80,0),2)</f>
        <v>49204.35</v>
      </c>
      <c r="CD39" s="19">
        <f>ROUND(VLOOKUP($B39,'3.ข้อมูลงบทดลองปัจจุบัน เติมเอง'!$A$5:$CL$846,81,0),2)</f>
        <v>275976.75</v>
      </c>
      <c r="CE39" s="19">
        <f>ROUND(VLOOKUP($B39,'3.ข้อมูลงบทดลองปัจจุบัน เติมเอง'!$A$5:$CL$846,82,0),2)</f>
        <v>181651</v>
      </c>
      <c r="CF39" s="19">
        <f>ROUND(VLOOKUP($B39,'3.ข้อมูลงบทดลองปัจจุบัน เติมเอง'!$A$5:$CL$846,83,0),2)</f>
        <v>184889.5</v>
      </c>
      <c r="CG39" s="19">
        <f>ROUND(VLOOKUP($B39,'3.ข้อมูลงบทดลองปัจจุบัน เติมเอง'!$A$5:$CL$846,84,0),2)</f>
        <v>42239.81</v>
      </c>
      <c r="CH39" s="19">
        <f>ROUND(VLOOKUP($B39,'3.ข้อมูลงบทดลองปัจจุบัน เติมเอง'!$A$5:$CL$846,85,0),2)</f>
        <v>70064.5</v>
      </c>
      <c r="CI39" s="19">
        <f>ROUND(VLOOKUP($B39,'3.ข้อมูลงบทดลองปัจจุบัน เติมเอง'!$A$5:$CL$846,86,0),2)</f>
        <v>26474</v>
      </c>
      <c r="CJ39" s="19">
        <f>ROUND(VLOOKUP($B39,'3.ข้อมูลงบทดลองปัจจุบัน เติมเอง'!$A$5:$CL$846,87,0),2)</f>
        <v>8430</v>
      </c>
      <c r="CK39" s="19">
        <f>ROUND(VLOOKUP($B39,'3.ข้อมูลงบทดลองปัจจุบัน เติมเอง'!$A$5:$CL$846,88,0),2)</f>
        <v>427756.5</v>
      </c>
      <c r="CL39" s="19">
        <f>ROUND(VLOOKUP($B39,'3.ข้อมูลงบทดลองปัจจุบัน เติมเอง'!$A$5:$CL$846,89,0),2)</f>
        <v>84457</v>
      </c>
      <c r="CM39" s="19">
        <f>ROUND(VLOOKUP($B39,'3.ข้อมูลงบทดลองปัจจุบัน เติมเอง'!$A$5:$CL$846,90,0),2)</f>
        <v>20178.5</v>
      </c>
      <c r="CO39" s="29"/>
    </row>
    <row r="40" spans="1:94" x14ac:dyDescent="0.7">
      <c r="A40" s="3" t="s">
        <v>1469</v>
      </c>
      <c r="B40" s="49" t="s">
        <v>440</v>
      </c>
      <c r="C40" s="8" t="s">
        <v>1229</v>
      </c>
      <c r="D40" s="19">
        <f>ROUND(VLOOKUP($B40,'3.ข้อมูลงบทดลองปัจจุบัน เติมเอง'!$A$5:$CL$846,3,0),2)</f>
        <v>380722.54</v>
      </c>
      <c r="E40" s="19">
        <f>ROUND(VLOOKUP($B40,'3.ข้อมูลงบทดลองปัจจุบัน เติมเอง'!$A$5:$CL$846,4,0),2)</f>
        <v>0</v>
      </c>
      <c r="F40" s="19">
        <f>ROUND(VLOOKUP($B40,'3.ข้อมูลงบทดลองปัจจุบัน เติมเอง'!$A$5:$CL$846,5,0),2)</f>
        <v>3985</v>
      </c>
      <c r="G40" s="19">
        <f>ROUND(VLOOKUP($B40,'3.ข้อมูลงบทดลองปัจจุบัน เติมเอง'!$A$5:$CL$846,6,0),2)</f>
        <v>0</v>
      </c>
      <c r="H40" s="19">
        <f>ROUND(VLOOKUP($B40,'3.ข้อมูลงบทดลองปัจจุบัน เติมเอง'!$A$5:$CL$846,7,0),2)</f>
        <v>0</v>
      </c>
      <c r="I40" s="19">
        <f>ROUND(VLOOKUP($B40,'3.ข้อมูลงบทดลองปัจจุบัน เติมเอง'!$A$5:$CL$846,8,0),2)</f>
        <v>0</v>
      </c>
      <c r="J40" s="19">
        <f>ROUND(VLOOKUP($B40,'3.ข้อมูลงบทดลองปัจจุบัน เติมเอง'!$A$5:$CL$846,9,0),2)</f>
        <v>0</v>
      </c>
      <c r="K40" s="19">
        <f>ROUND(VLOOKUP($B40,'3.ข้อมูลงบทดลองปัจจุบัน เติมเอง'!$A$5:$CL$846,10,0),2)</f>
        <v>36922.5</v>
      </c>
      <c r="L40" s="19">
        <f>ROUND(VLOOKUP($B40,'3.ข้อมูลงบทดลองปัจจุบัน เติมเอง'!$A$5:$CL$846,11,0),2)</f>
        <v>0</v>
      </c>
      <c r="M40" s="19">
        <f>ROUND(VLOOKUP($B40,'3.ข้อมูลงบทดลองปัจจุบัน เติมเอง'!$A$5:$CL$846,12,0),2)</f>
        <v>1589.5</v>
      </c>
      <c r="N40" s="19">
        <f>ROUND(VLOOKUP($B40,'3.ข้อมูลงบทดลองปัจจุบัน เติมเอง'!$A$5:$CL$846,13,0),2)</f>
        <v>0</v>
      </c>
      <c r="O40" s="19">
        <f>ROUND(VLOOKUP($B40,'3.ข้อมูลงบทดลองปัจจุบัน เติมเอง'!$A$5:$CL$846,14,0),2)</f>
        <v>0</v>
      </c>
      <c r="P40" s="19">
        <f>ROUND(VLOOKUP($B40,'3.ข้อมูลงบทดลองปัจจุบัน เติมเอง'!$A$5:$CL$846,15,0),2)</f>
        <v>20925</v>
      </c>
      <c r="Q40" s="19">
        <f>ROUND(VLOOKUP($B40,'3.ข้อมูลงบทดลองปัจจุบัน เติมเอง'!$A$5:$CL$846,16,0),2)</f>
        <v>6359</v>
      </c>
      <c r="R40" s="19">
        <f>ROUND(VLOOKUP($B40,'3.ข้อมูลงบทดลองปัจจุบัน เติมเอง'!$A$5:$CL$846,17,0),2)</f>
        <v>0</v>
      </c>
      <c r="S40" s="19">
        <f>ROUND(VLOOKUP($B40,'3.ข้อมูลงบทดลองปัจจุบัน เติมเอง'!$A$5:$CL$846,18,0),2)</f>
        <v>0</v>
      </c>
      <c r="T40" s="19">
        <f>ROUND(VLOOKUP($B40,'3.ข้อมูลงบทดลองปัจจุบัน เติมเอง'!$A$5:$CL$846,19,0),2)</f>
        <v>1910</v>
      </c>
      <c r="U40" s="19">
        <f>ROUND(VLOOKUP($B40,'3.ข้อมูลงบทดลองปัจจุบัน เติมเอง'!$A$5:$CL$846,20,0),2)</f>
        <v>13642</v>
      </c>
      <c r="V40" s="19">
        <f>ROUND(VLOOKUP($B40,'3.ข้อมูลงบทดลองปัจจุบัน เติมเอง'!$A$5:$CL$846,21,0),2)</f>
        <v>5661.5</v>
      </c>
      <c r="W40" s="19">
        <f>ROUND(VLOOKUP($B40,'3.ข้อมูลงบทดลองปัจจุบัน เติมเอง'!$A$5:$CL$846,22,0),2)</f>
        <v>0</v>
      </c>
      <c r="X40" s="19">
        <f>ROUND(VLOOKUP($B40,'3.ข้อมูลงบทดลองปัจจุบัน เติมเอง'!$A$5:$CL$846,23,0),2)</f>
        <v>80570</v>
      </c>
      <c r="Y40" s="19">
        <f>ROUND(VLOOKUP($B40,'3.ข้อมูลงบทดลองปัจจุบัน เติมเอง'!$A$5:$CL$846,24,0),2)</f>
        <v>0</v>
      </c>
      <c r="Z40" s="19">
        <f>ROUND(VLOOKUP($B40,'3.ข้อมูลงบทดลองปัจจุบัน เติมเอง'!$A$5:$CL$846,25,0),2)</f>
        <v>0</v>
      </c>
      <c r="AA40" s="19">
        <f>ROUND(VLOOKUP($B40,'3.ข้อมูลงบทดลองปัจจุบัน เติมเอง'!$A$5:$CL$846,26,0),2)</f>
        <v>0</v>
      </c>
      <c r="AB40" s="19">
        <f>ROUND(VLOOKUP($B40,'3.ข้อมูลงบทดลองปัจจุบัน เติมเอง'!$A$5:$CL$846,27,0),2)</f>
        <v>0</v>
      </c>
      <c r="AC40" s="19">
        <f>ROUND(VLOOKUP($B40,'3.ข้อมูลงบทดลองปัจจุบัน เติมเอง'!$A$5:$CL$846,28,0),2)</f>
        <v>0</v>
      </c>
      <c r="AD40" s="19">
        <f>ROUND(VLOOKUP($B40,'3.ข้อมูลงบทดลองปัจจุบัน เติมเอง'!$A$5:$CL$846,29,0),2)</f>
        <v>0</v>
      </c>
      <c r="AE40" s="19">
        <f>ROUND(VLOOKUP($B40,'3.ข้อมูลงบทดลองปัจจุบัน เติมเอง'!$A$5:$CL$846,30,0),2)</f>
        <v>20565</v>
      </c>
      <c r="AF40" s="19">
        <f>ROUND(VLOOKUP($B40,'3.ข้อมูลงบทดลองปัจจุบัน เติมเอง'!$A$5:$CL$846,31,0),2)</f>
        <v>0</v>
      </c>
      <c r="AG40" s="19">
        <f>ROUND(VLOOKUP($B40,'3.ข้อมูลงบทดลองปัจจุบัน เติมเอง'!$A$5:$CL$846,32,0),2)</f>
        <v>0</v>
      </c>
      <c r="AH40" s="19">
        <f>ROUND(VLOOKUP($B40,'3.ข้อมูลงบทดลองปัจจุบัน เติมเอง'!$A$5:$CL$846,33,0),2)</f>
        <v>11201</v>
      </c>
      <c r="AI40" s="19">
        <f>ROUND(VLOOKUP($B40,'3.ข้อมูลงบทดลองปัจจุบัน เติมเอง'!$A$5:$CL$846,34,0),2)</f>
        <v>5658</v>
      </c>
      <c r="AJ40" s="19">
        <f>ROUND(VLOOKUP($B40,'3.ข้อมูลงบทดลองปัจจุบัน เติมเอง'!$A$5:$CL$846,35,0),2)</f>
        <v>0</v>
      </c>
      <c r="AK40" s="19">
        <f>ROUND(VLOOKUP($B40,'3.ข้อมูลงบทดลองปัจจุบัน เติมเอง'!$A$5:$CL$846,36,0),2)</f>
        <v>7122</v>
      </c>
      <c r="AL40" s="19">
        <f>ROUND(VLOOKUP($B40,'3.ข้อมูลงบทดลองปัจจุบัน เติมเอง'!$A$5:$CL$846,37,0),2)</f>
        <v>323277.7</v>
      </c>
      <c r="AM40" s="19">
        <f>ROUND(VLOOKUP($B40,'3.ข้อมูลงบทดลองปัจจุบัน เติมเอง'!$A$5:$CL$846,38,0),2)</f>
        <v>33109</v>
      </c>
      <c r="AN40" s="19">
        <f>ROUND(VLOOKUP($B40,'3.ข้อมูลงบทดลองปัจจุบัน เติมเอง'!$A$5:$CL$846,39,0),2)</f>
        <v>6369.5</v>
      </c>
      <c r="AO40" s="19">
        <f>ROUND(VLOOKUP($B40,'3.ข้อมูลงบทดลองปัจจุบัน เติมเอง'!$A$5:$CL$846,40,0),2)</f>
        <v>0</v>
      </c>
      <c r="AP40" s="19">
        <f>ROUND(VLOOKUP($B40,'3.ข้อมูลงบทดลองปัจจุบัน เติมเอง'!$A$5:$CL$846,41,0),2)</f>
        <v>0</v>
      </c>
      <c r="AQ40" s="19">
        <f>ROUND(VLOOKUP($B40,'3.ข้อมูลงบทดลองปัจจุบัน เติมเอง'!$A$5:$CL$846,42,0),2)</f>
        <v>0</v>
      </c>
      <c r="AR40" s="19">
        <f>ROUND(VLOOKUP($B40,'3.ข้อมูลงบทดลองปัจจุบัน เติมเอง'!$A$5:$CL$846,43,0),2)</f>
        <v>0</v>
      </c>
      <c r="AS40" s="19">
        <f>ROUND(VLOOKUP($B40,'3.ข้อมูลงบทดลองปัจจุบัน เติมเอง'!$A$5:$CL$846,44,0),2)</f>
        <v>71731</v>
      </c>
      <c r="AT40" s="19">
        <f>ROUND(VLOOKUP($B40,'3.ข้อมูลงบทดลองปัจจุบัน เติมเอง'!$A$5:$CL$846,45,0),2)</f>
        <v>0</v>
      </c>
      <c r="AU40" s="19">
        <f>ROUND(VLOOKUP($B40,'3.ข้อมูลงบทดลองปัจจุบัน เติมเอง'!$A$5:$CL$846,46,0),2)</f>
        <v>0</v>
      </c>
      <c r="AV40" s="19">
        <f>ROUND(VLOOKUP($B40,'3.ข้อมูลงบทดลองปัจจุบัน เติมเอง'!$A$5:$CL$846,47,0),2)</f>
        <v>0</v>
      </c>
      <c r="AW40" s="19">
        <f>ROUND(VLOOKUP($B40,'3.ข้อมูลงบทดลองปัจจุบัน เติมเอง'!$A$5:$CL$846,48,0),2)</f>
        <v>0</v>
      </c>
      <c r="AX40" s="19">
        <f>ROUND(VLOOKUP($B40,'3.ข้อมูลงบทดลองปัจจุบัน เติมเอง'!$A$5:$CL$846,49,0),2)</f>
        <v>0</v>
      </c>
      <c r="AY40" s="19">
        <f>ROUND(VLOOKUP($B40,'3.ข้อมูลงบทดลองปัจจุบัน เติมเอง'!$A$5:$CL$846,50,0),2)</f>
        <v>0</v>
      </c>
      <c r="AZ40" s="19">
        <f>ROUND(VLOOKUP($B40,'3.ข้อมูลงบทดลองปัจจุบัน เติมเอง'!$A$5:$CL$846,51,0),2)</f>
        <v>0</v>
      </c>
      <c r="BA40" s="19">
        <f>ROUND(VLOOKUP($B40,'3.ข้อมูลงบทดลองปัจจุบัน เติมเอง'!$A$5:$CL$846,52,0),2)</f>
        <v>0</v>
      </c>
      <c r="BB40" s="19">
        <f>ROUND(VLOOKUP($B40,'3.ข้อมูลงบทดลองปัจจุบัน เติมเอง'!$A$5:$CL$846,53,0),2)</f>
        <v>0</v>
      </c>
      <c r="BC40" s="19">
        <f>ROUND(VLOOKUP($B40,'3.ข้อมูลงบทดลองปัจจุบัน เติมเอง'!$A$5:$CL$846,54,0),2)</f>
        <v>0</v>
      </c>
      <c r="BD40" s="19">
        <f>ROUND(VLOOKUP($B40,'3.ข้อมูลงบทดลองปัจจุบัน เติมเอง'!$A$5:$CL$846,55,0),2)</f>
        <v>67690.75</v>
      </c>
      <c r="BE40" s="19">
        <f>ROUND(VLOOKUP($B40,'3.ข้อมูลงบทดลองปัจจุบัน เติมเอง'!$A$5:$CL$846,56,0),2)</f>
        <v>14275.2</v>
      </c>
      <c r="BF40" s="19">
        <f>ROUND(VLOOKUP($B40,'3.ข้อมูลงบทดลองปัจจุบัน เติมเอง'!$A$5:$CL$846,57,0),2)</f>
        <v>33861.83</v>
      </c>
      <c r="BG40" s="19">
        <f>ROUND(VLOOKUP($B40,'3.ข้อมูลงบทดลองปัจจุบัน เติมเอง'!$A$5:$CL$846,58,0),2)</f>
        <v>0</v>
      </c>
      <c r="BH40" s="19">
        <f>ROUND(VLOOKUP($B40,'3.ข้อมูลงบทดลองปัจจุบัน เติมเอง'!$A$5:$CL$846,59,0),2)</f>
        <v>0</v>
      </c>
      <c r="BI40" s="19">
        <f>ROUND(VLOOKUP($B40,'3.ข้อมูลงบทดลองปัจจุบัน เติมเอง'!$A$5:$CL$846,60,0),2)</f>
        <v>0</v>
      </c>
      <c r="BJ40" s="19">
        <f>ROUND(VLOOKUP($B40,'3.ข้อมูลงบทดลองปัจจุบัน เติมเอง'!$A$5:$CL$846,61,0),2)</f>
        <v>0</v>
      </c>
      <c r="BK40" s="19">
        <f>ROUND(VLOOKUP($B40,'3.ข้อมูลงบทดลองปัจจุบัน เติมเอง'!$A$5:$CL$846,62,0),2)</f>
        <v>0</v>
      </c>
      <c r="BL40" s="19">
        <f>ROUND(VLOOKUP($B40,'3.ข้อมูลงบทดลองปัจจุบัน เติมเอง'!$A$5:$CL$846,63,0),2)</f>
        <v>0</v>
      </c>
      <c r="BM40" s="19">
        <f>ROUND(VLOOKUP($B40,'3.ข้อมูลงบทดลองปัจจุบัน เติมเอง'!$A$5:$CL$846,64,0),2)</f>
        <v>117113.75</v>
      </c>
      <c r="BN40" s="19">
        <f>ROUND(VLOOKUP($B40,'3.ข้อมูลงบทดลองปัจจุบัน เติมเอง'!$A$5:$CL$846,65,0),2)</f>
        <v>0</v>
      </c>
      <c r="BO40" s="19">
        <f>ROUND(VLOOKUP($B40,'3.ข้อมูลงบทดลองปัจจุบัน เติมเอง'!$A$5:$CL$846,66,0),2)</f>
        <v>0</v>
      </c>
      <c r="BP40" s="19">
        <f>ROUND(VLOOKUP($B40,'3.ข้อมูลงบทดลองปัจจุบัน เติมเอง'!$A$5:$CL$846,67,0),2)</f>
        <v>17290</v>
      </c>
      <c r="BQ40" s="19">
        <f>ROUND(VLOOKUP($B40,'3.ข้อมูลงบทดลองปัจจุบัน เติมเอง'!$A$5:$CL$846,68,0),2)</f>
        <v>0</v>
      </c>
      <c r="BR40" s="19">
        <f>ROUND(VLOOKUP($B40,'3.ข้อมูลงบทดลองปัจจุบัน เติมเอง'!$A$5:$CL$846,69,0),2)</f>
        <v>0</v>
      </c>
      <c r="BS40" s="19">
        <f>ROUND(VLOOKUP($B40,'3.ข้อมูลงบทดลองปัจจุบัน เติมเอง'!$A$5:$CL$846,70,0),2)</f>
        <v>423292.68</v>
      </c>
      <c r="BT40" s="19">
        <f>ROUND(VLOOKUP($B40,'3.ข้อมูลงบทดลองปัจจุบัน เติมเอง'!$A$5:$CL$846,71,0),2)</f>
        <v>0</v>
      </c>
      <c r="BU40" s="19">
        <f>ROUND(VLOOKUP($B40,'3.ข้อมูลงบทดลองปัจจุบัน เติมเอง'!$A$5:$CL$846,72,0),2)</f>
        <v>0</v>
      </c>
      <c r="BV40" s="19">
        <f>ROUND(VLOOKUP($B40,'3.ข้อมูลงบทดลองปัจจุบัน เติมเอง'!$A$5:$CL$846,73,0),2)</f>
        <v>7444</v>
      </c>
      <c r="BW40" s="19">
        <f>ROUND(VLOOKUP($B40,'3.ข้อมูลงบทดลองปัจจุบัน เติมเอง'!$A$5:$CL$846,74,0),2)</f>
        <v>0</v>
      </c>
      <c r="BX40" s="19">
        <f>ROUND(VLOOKUP($B40,'3.ข้อมูลงบทดลองปัจจุบัน เติมเอง'!$A$5:$CL$846,75,0),2)</f>
        <v>0</v>
      </c>
      <c r="BY40" s="19">
        <f>ROUND(VLOOKUP($B40,'3.ข้อมูลงบทดลองปัจจุบัน เติมเอง'!$A$5:$CL$846,76,0),2)</f>
        <v>35616.5</v>
      </c>
      <c r="BZ40" s="19">
        <f>ROUND(VLOOKUP($B40,'3.ข้อมูลงบทดลองปัจจุบัน เติมเอง'!$A$5:$CL$846,77,0),2)</f>
        <v>233</v>
      </c>
      <c r="CA40" s="19">
        <f>ROUND(VLOOKUP($B40,'3.ข้อมูลงบทดลองปัจจุบัน เติมเอง'!$A$5:$CL$846,78,0),2)</f>
        <v>0</v>
      </c>
      <c r="CB40" s="19">
        <f>ROUND(VLOOKUP($B40,'3.ข้อมูลงบทดลองปัจจุบัน เติมเอง'!$A$5:$CL$846,79,0),2)</f>
        <v>0</v>
      </c>
      <c r="CC40" s="19">
        <f>ROUND(VLOOKUP($B40,'3.ข้อมูลงบทดลองปัจจุบัน เติมเอง'!$A$5:$CL$846,80,0),2)</f>
        <v>0</v>
      </c>
      <c r="CD40" s="19">
        <f>ROUND(VLOOKUP($B40,'3.ข้อมูลงบทดลองปัจจุบัน เติมเอง'!$A$5:$CL$846,81,0),2)</f>
        <v>4063</v>
      </c>
      <c r="CE40" s="19">
        <f>ROUND(VLOOKUP($B40,'3.ข้อมูลงบทดลองปัจจุบัน เติมเอง'!$A$5:$CL$846,82,0),2)</f>
        <v>0</v>
      </c>
      <c r="CF40" s="19">
        <f>ROUND(VLOOKUP($B40,'3.ข้อมูลงบทดลองปัจจุบัน เติมเอง'!$A$5:$CL$846,83,0),2)</f>
        <v>0</v>
      </c>
      <c r="CG40" s="19">
        <f>ROUND(VLOOKUP($B40,'3.ข้อมูลงบทดลองปัจจุบัน เติมเอง'!$A$5:$CL$846,84,0),2)</f>
        <v>0</v>
      </c>
      <c r="CH40" s="19">
        <f>ROUND(VLOOKUP($B40,'3.ข้อมูลงบทดลองปัจจุบัน เติมเอง'!$A$5:$CL$846,85,0),2)</f>
        <v>0</v>
      </c>
      <c r="CI40" s="19">
        <f>ROUND(VLOOKUP($B40,'3.ข้อมูลงบทดลองปัจจุบัน เติมเอง'!$A$5:$CL$846,86,0),2)</f>
        <v>11610</v>
      </c>
      <c r="CJ40" s="19">
        <f>ROUND(VLOOKUP($B40,'3.ข้อมูลงบทดลองปัจจุบัน เติมเอง'!$A$5:$CL$846,87,0),2)</f>
        <v>0</v>
      </c>
      <c r="CK40" s="19">
        <f>ROUND(VLOOKUP($B40,'3.ข้อมูลงบทดลองปัจจุบัน เติมเอง'!$A$5:$CL$846,88,0),2)</f>
        <v>22258.5</v>
      </c>
      <c r="CL40" s="19">
        <f>ROUND(VLOOKUP($B40,'3.ข้อมูลงบทดลองปัจจุบัน เติมเอง'!$A$5:$CL$846,89,0),2)</f>
        <v>0</v>
      </c>
      <c r="CM40" s="19">
        <f>ROUND(VLOOKUP($B40,'3.ข้อมูลงบทดลองปัจจุบัน เติมเอง'!$A$5:$CL$846,90,0),2)</f>
        <v>0</v>
      </c>
      <c r="CO40" s="29"/>
    </row>
    <row r="41" spans="1:94" x14ac:dyDescent="0.7">
      <c r="A41" s="3" t="s">
        <v>1469</v>
      </c>
      <c r="B41" s="49" t="s">
        <v>445</v>
      </c>
      <c r="C41" s="8" t="s">
        <v>446</v>
      </c>
      <c r="D41" s="19">
        <f>ROUND(VLOOKUP($B41,'3.ข้อมูลงบทดลองปัจจุบัน เติมเอง'!$A$5:$CL$846,3,0),2)</f>
        <v>101448188</v>
      </c>
      <c r="E41" s="19">
        <f>ROUND(VLOOKUP($B41,'3.ข้อมูลงบทดลองปัจจุบัน เติมเอง'!$A$5:$CL$846,4,0),2)</f>
        <v>1800516.31</v>
      </c>
      <c r="F41" s="19">
        <f>ROUND(VLOOKUP($B41,'3.ข้อมูลงบทดลองปัจจุบัน เติมเอง'!$A$5:$CL$846,5,0),2)</f>
        <v>3772901</v>
      </c>
      <c r="G41" s="19">
        <f>ROUND(VLOOKUP($B41,'3.ข้อมูลงบทดลองปัจจุบัน เติมเอง'!$A$5:$CL$846,6,0),2)</f>
        <v>2401615</v>
      </c>
      <c r="H41" s="19">
        <f>ROUND(VLOOKUP($B41,'3.ข้อมูลงบทดลองปัจจุบัน เติมเอง'!$A$5:$CL$846,7,0),2)</f>
        <v>1757773.5</v>
      </c>
      <c r="I41" s="19">
        <f>ROUND(VLOOKUP($B41,'3.ข้อมูลงบทดลองปัจจุบัน เติมเอง'!$A$5:$CL$846,8,0),2)</f>
        <v>3873309.25</v>
      </c>
      <c r="J41" s="19">
        <f>ROUND(VLOOKUP($B41,'3.ข้อมูลงบทดลองปัจจุบัน เติมเอง'!$A$5:$CL$846,9,0),2)</f>
        <v>3155220.25</v>
      </c>
      <c r="K41" s="19">
        <f>ROUND(VLOOKUP($B41,'3.ข้อมูลงบทดลองปัจจุบัน เติมเอง'!$A$5:$CL$846,10,0),2)</f>
        <v>8376821</v>
      </c>
      <c r="L41" s="19">
        <f>ROUND(VLOOKUP($B41,'3.ข้อมูลงบทดลองปัจจุบัน เติมเอง'!$A$5:$CL$846,11,0),2)</f>
        <v>2819489.08</v>
      </c>
      <c r="M41" s="19">
        <f>ROUND(VLOOKUP($B41,'3.ข้อมูลงบทดลองปัจจุบัน เติมเอง'!$A$5:$CL$846,12,0),2)</f>
        <v>3728786.21</v>
      </c>
      <c r="N41" s="19">
        <f>ROUND(VLOOKUP($B41,'3.ข้อมูลงบทดลองปัจจุบัน เติมเอง'!$A$5:$CL$846,13,0),2)</f>
        <v>26817959.829999998</v>
      </c>
      <c r="O41" s="19">
        <f>ROUND(VLOOKUP($B41,'3.ข้อมูลงบทดลองปัจจุบัน เติมเอง'!$A$5:$CL$846,14,0),2)</f>
        <v>2191601.59</v>
      </c>
      <c r="P41" s="19">
        <f>ROUND(VLOOKUP($B41,'3.ข้อมูลงบทดลองปัจจุบัน เติมเอง'!$A$5:$CL$846,15,0),2)</f>
        <v>72721105.189999998</v>
      </c>
      <c r="Q41" s="19">
        <f>ROUND(VLOOKUP($B41,'3.ข้อมูลงบทดลองปัจจุบัน เติมเอง'!$A$5:$CL$846,16,0),2)</f>
        <v>5864312.9800000004</v>
      </c>
      <c r="R41" s="19">
        <f>ROUND(VLOOKUP($B41,'3.ข้อมูลงบทดลองปัจจุบัน เติมเอง'!$A$5:$CL$846,17,0),2)</f>
        <v>10777480.050000001</v>
      </c>
      <c r="S41" s="19">
        <f>ROUND(VLOOKUP($B41,'3.ข้อมูลงบทดลองปัจจุบัน เติมเอง'!$A$5:$CL$846,18,0),2)</f>
        <v>27399936.850000001</v>
      </c>
      <c r="T41" s="19">
        <f>ROUND(VLOOKUP($B41,'3.ข้อมูลงบทดลองปัจจุบัน เติมเอง'!$A$5:$CL$846,19,0),2)</f>
        <v>5388308.4199999999</v>
      </c>
      <c r="U41" s="19">
        <f>ROUND(VLOOKUP($B41,'3.ข้อมูลงบทดลองปัจจุบัน เติมเอง'!$A$5:$CL$846,20,0),2)</f>
        <v>6174461.9299999997</v>
      </c>
      <c r="V41" s="19">
        <f>ROUND(VLOOKUP($B41,'3.ข้อมูลงบทดลองปัจจุบัน เติมเอง'!$A$5:$CL$846,21,0),2)</f>
        <v>3418466.5</v>
      </c>
      <c r="W41" s="19">
        <f>ROUND(VLOOKUP($B41,'3.ข้อมูลงบทดลองปัจจุบัน เติมเอง'!$A$5:$CL$846,22,0),2)</f>
        <v>1448601</v>
      </c>
      <c r="X41" s="19">
        <f>ROUND(VLOOKUP($B41,'3.ข้อมูลงบทดลองปัจจุบัน เติมเอง'!$A$5:$CL$846,23,0),2)</f>
        <v>139221538.68000001</v>
      </c>
      <c r="Y41" s="19">
        <f>ROUND(VLOOKUP($B41,'3.ข้อมูลงบทดลองปัจจุบัน เติมเอง'!$A$5:$CL$846,24,0),2)</f>
        <v>5215062</v>
      </c>
      <c r="Z41" s="19">
        <f>ROUND(VLOOKUP($B41,'3.ข้อมูลงบทดลองปัจจุบัน เติมเอง'!$A$5:$CL$846,25,0),2)</f>
        <v>6397679</v>
      </c>
      <c r="AA41" s="19">
        <f>ROUND(VLOOKUP($B41,'3.ข้อมูลงบทดลองปัจจุบัน เติมเอง'!$A$5:$CL$846,26,0),2)</f>
        <v>4645968</v>
      </c>
      <c r="AB41" s="19">
        <f>ROUND(VLOOKUP($B41,'3.ข้อมูลงบทดลองปัจจุบัน เติมเอง'!$A$5:$CL$846,27,0),2)</f>
        <v>1187861.1000000001</v>
      </c>
      <c r="AC41" s="19">
        <f>ROUND(VLOOKUP($B41,'3.ข้อมูลงบทดลองปัจจุบัน เติมเอง'!$A$5:$CL$846,28,0),2)</f>
        <v>2710000.88</v>
      </c>
      <c r="AD41" s="19">
        <f>ROUND(VLOOKUP($B41,'3.ข้อมูลงบทดลองปัจจุบัน เติมเอง'!$A$5:$CL$846,29,0),2)</f>
        <v>2650755</v>
      </c>
      <c r="AE41" s="19">
        <f>ROUND(VLOOKUP($B41,'3.ข้อมูลงบทดลองปัจจุบัน เติมเอง'!$A$5:$CL$846,30,0),2)</f>
        <v>20100660.120000001</v>
      </c>
      <c r="AF41" s="19">
        <f>ROUND(VLOOKUP($B41,'3.ข้อมูลงบทดลองปัจจุบัน เติมเอง'!$A$5:$CL$846,31,0),2)</f>
        <v>4167807</v>
      </c>
      <c r="AG41" s="19">
        <f>ROUND(VLOOKUP($B41,'3.ข้อมูลงบทดลองปัจจุบัน เติมเอง'!$A$5:$CL$846,32,0),2)</f>
        <v>4055851.16</v>
      </c>
      <c r="AH41" s="19">
        <f>ROUND(VLOOKUP($B41,'3.ข้อมูลงบทดลองปัจจุบัน เติมเอง'!$A$5:$CL$846,33,0),2)</f>
        <v>3875313</v>
      </c>
      <c r="AI41" s="19">
        <f>ROUND(VLOOKUP($B41,'3.ข้อมูลงบทดลองปัจจุบัน เติมเอง'!$A$5:$CL$846,34,0),2)</f>
        <v>7012848</v>
      </c>
      <c r="AJ41" s="19">
        <f>ROUND(VLOOKUP($B41,'3.ข้อมูลงบทดลองปัจจุบัน เติมเอง'!$A$5:$CL$846,35,0),2)</f>
        <v>4134896.5</v>
      </c>
      <c r="AK41" s="19">
        <f>ROUND(VLOOKUP($B41,'3.ข้อมูลงบทดลองปัจจุบัน เติมเอง'!$A$5:$CL$846,36,0),2)</f>
        <v>2506479.25</v>
      </c>
      <c r="AL41" s="19">
        <f>ROUND(VLOOKUP($B41,'3.ข้อมูลงบทดลองปัจจุบัน เติมเอง'!$A$5:$CL$846,37,0),2)</f>
        <v>201664372.44999999</v>
      </c>
      <c r="AM41" s="19">
        <f>ROUND(VLOOKUP($B41,'3.ข้อมูลงบทดลองปัจจุบัน เติมเอง'!$A$5:$CL$846,38,0),2)</f>
        <v>2537509</v>
      </c>
      <c r="AN41" s="19">
        <f>ROUND(VLOOKUP($B41,'3.ข้อมูลงบทดลองปัจจุบัน เติมเอง'!$A$5:$CL$846,39,0),2)</f>
        <v>2602518.5</v>
      </c>
      <c r="AO41" s="19">
        <f>ROUND(VLOOKUP($B41,'3.ข้อมูลงบทดลองปัจจุบัน เติมเอง'!$A$5:$CL$846,40,0),2)</f>
        <v>5807398.9199999999</v>
      </c>
      <c r="AP41" s="19">
        <f>ROUND(VLOOKUP($B41,'3.ข้อมูลงบทดลองปัจจุบัน เติมเอง'!$A$5:$CL$846,41,0),2)</f>
        <v>8775066</v>
      </c>
      <c r="AQ41" s="19">
        <f>ROUND(VLOOKUP($B41,'3.ข้อมูลงบทดลองปัจจุบัน เติมเอง'!$A$5:$CL$846,42,0),2)</f>
        <v>2811692</v>
      </c>
      <c r="AR41" s="19">
        <f>ROUND(VLOOKUP($B41,'3.ข้อมูลงบทดลองปัจจุบัน เติมเอง'!$A$5:$CL$846,43,0),2)</f>
        <v>900188.5</v>
      </c>
      <c r="AS41" s="19">
        <f>ROUND(VLOOKUP($B41,'3.ข้อมูลงบทดลองปัจจุบัน เติมเอง'!$A$5:$CL$846,44,0),2)</f>
        <v>45234142.509999998</v>
      </c>
      <c r="AT41" s="19">
        <f>ROUND(VLOOKUP($B41,'3.ข้อมูลงบทดลองปัจจุบัน เติมเอง'!$A$5:$CL$846,45,0),2)</f>
        <v>3252879.78</v>
      </c>
      <c r="AU41" s="19">
        <f>ROUND(VLOOKUP($B41,'3.ข้อมูลงบทดลองปัจจุบัน เติมเอง'!$A$5:$CL$846,46,0),2)</f>
        <v>8707079.3499999996</v>
      </c>
      <c r="AV41" s="19">
        <f>ROUND(VLOOKUP($B41,'3.ข้อมูลงบทดลองปัจจุบัน เติมเอง'!$A$5:$CL$846,47,0),2)</f>
        <v>5307445.5</v>
      </c>
      <c r="AW41" s="19">
        <f>ROUND(VLOOKUP($B41,'3.ข้อมูลงบทดลองปัจจุบัน เติมเอง'!$A$5:$CL$846,48,0),2)</f>
        <v>3423319</v>
      </c>
      <c r="AX41" s="19">
        <f>ROUND(VLOOKUP($B41,'3.ข้อมูลงบทดลองปัจจุบัน เติมเอง'!$A$5:$CL$846,49,0),2)</f>
        <v>2308228</v>
      </c>
      <c r="AY41" s="19">
        <f>ROUND(VLOOKUP($B41,'3.ข้อมูลงบทดลองปัจจุบัน เติมเอง'!$A$5:$CL$846,50,0),2)</f>
        <v>2589590.34</v>
      </c>
      <c r="AZ41" s="19">
        <f>ROUND(VLOOKUP($B41,'3.ข้อมูลงบทดลองปัจจุบัน เติมเอง'!$A$5:$CL$846,51,0),2)</f>
        <v>2758108</v>
      </c>
      <c r="BA41" s="19">
        <f>ROUND(VLOOKUP($B41,'3.ข้อมูลงบทดลองปัจจุบัน เติมเอง'!$A$5:$CL$846,52,0),2)</f>
        <v>2875303</v>
      </c>
      <c r="BB41" s="19">
        <f>ROUND(VLOOKUP($B41,'3.ข้อมูลงบทดลองปัจจุบัน เติมเอง'!$A$5:$CL$846,53,0),2)</f>
        <v>56425449.659999996</v>
      </c>
      <c r="BC41" s="19">
        <f>ROUND(VLOOKUP($B41,'3.ข้อมูลงบทดลองปัจจุบัน เติมเอง'!$A$5:$CL$846,54,0),2)</f>
        <v>3868169.42</v>
      </c>
      <c r="BD41" s="19">
        <f>ROUND(VLOOKUP($B41,'3.ข้อมูลงบทดลองปัจจุบัน เติมเอง'!$A$5:$CL$846,55,0),2)</f>
        <v>106618861.29000001</v>
      </c>
      <c r="BE41" s="19">
        <f>ROUND(VLOOKUP($B41,'3.ข้อมูลงบทดลองปัจจุบัน เติมเอง'!$A$5:$CL$846,56,0),2)</f>
        <v>28552788.780000001</v>
      </c>
      <c r="BF41" s="19">
        <f>ROUND(VLOOKUP($B41,'3.ข้อมูลงบทดลองปัจจุบัน เติมเอง'!$A$5:$CL$846,57,0),2)</f>
        <v>2332691.75</v>
      </c>
      <c r="BG41" s="19">
        <f>ROUND(VLOOKUP($B41,'3.ข้อมูลงบทดลองปัจจุบัน เติมเอง'!$A$5:$CL$846,58,0),2)</f>
        <v>2831893.18</v>
      </c>
      <c r="BH41" s="19">
        <f>ROUND(VLOOKUP($B41,'3.ข้อมูลงบทดลองปัจจุบัน เติมเอง'!$A$5:$CL$846,59,0),2)</f>
        <v>70083327.549999997</v>
      </c>
      <c r="BI41" s="19">
        <f>ROUND(VLOOKUP($B41,'3.ข้อมูลงบทดลองปัจจุบัน เติมเอง'!$A$5:$CL$846,60,0),2)</f>
        <v>2674754.5</v>
      </c>
      <c r="BJ41" s="19">
        <f>ROUND(VLOOKUP($B41,'3.ข้อมูลงบทดลองปัจจุบัน เติมเอง'!$A$5:$CL$846,61,0),2)</f>
        <v>1298753.01</v>
      </c>
      <c r="BK41" s="19">
        <f>ROUND(VLOOKUP($B41,'3.ข้อมูลงบทดลองปัจจุบัน เติมเอง'!$A$5:$CL$846,62,0),2)</f>
        <v>2436846.4</v>
      </c>
      <c r="BL41" s="19">
        <f>ROUND(VLOOKUP($B41,'3.ข้อมูลงบทดลองปัจจุบัน เติมเอง'!$A$5:$CL$846,63,0),2)</f>
        <v>3339434.25</v>
      </c>
      <c r="BM41" s="19">
        <f>ROUND(VLOOKUP($B41,'3.ข้อมูลงบทดลองปัจจุบัน เติมเอง'!$A$5:$CL$846,64,0),2)</f>
        <v>80686728.769999996</v>
      </c>
      <c r="BN41" s="19">
        <f>ROUND(VLOOKUP($B41,'3.ข้อมูลงบทดลองปัจจุบัน เติมเอง'!$A$5:$CL$846,65,0),2)</f>
        <v>8209443.7800000003</v>
      </c>
      <c r="BO41" s="19">
        <f>ROUND(VLOOKUP($B41,'3.ข้อมูลงบทดลองปัจจุบัน เติมเอง'!$A$5:$CL$846,66,0),2)</f>
        <v>6369287.9000000004</v>
      </c>
      <c r="BP41" s="19">
        <f>ROUND(VLOOKUP($B41,'3.ข้อมูลงบทดลองปัจจุบัน เติมเอง'!$A$5:$CL$846,67,0),2)</f>
        <v>13567027.810000001</v>
      </c>
      <c r="BQ41" s="19">
        <f>ROUND(VLOOKUP($B41,'3.ข้อมูลงบทดลองปัจจุบัน เติมเอง'!$A$5:$CL$846,68,0),2)</f>
        <v>6629083.1600000001</v>
      </c>
      <c r="BR41" s="19">
        <f>ROUND(VLOOKUP($B41,'3.ข้อมูลงบทดลองปัจจุบัน เติมเอง'!$A$5:$CL$846,69,0),2)</f>
        <v>4372175</v>
      </c>
      <c r="BS41" s="19">
        <f>ROUND(VLOOKUP($B41,'3.ข้อมูลงบทดลองปัจจุบัน เติมเอง'!$A$5:$CL$846,70,0),2)</f>
        <v>614210296.05999994</v>
      </c>
      <c r="BT41" s="19">
        <f>ROUND(VLOOKUP($B41,'3.ข้อมูลงบทดลองปัจจุบัน เติมเอง'!$A$5:$CL$846,71,0),2)</f>
        <v>7267388.5</v>
      </c>
      <c r="BU41" s="19">
        <f>ROUND(VLOOKUP($B41,'3.ข้อมูลงบทดลองปัจจุบัน เติมเอง'!$A$5:$CL$846,72,0),2)</f>
        <v>9898549.8399999999</v>
      </c>
      <c r="BV41" s="19">
        <f>ROUND(VLOOKUP($B41,'3.ข้อมูลงบทดลองปัจจุบัน เติมเอง'!$A$5:$CL$846,73,0),2)</f>
        <v>65056949.399999999</v>
      </c>
      <c r="BW41" s="19">
        <f>ROUND(VLOOKUP($B41,'3.ข้อมูลงบทดลองปัจจุบัน เติมเอง'!$A$5:$CL$846,74,0),2)</f>
        <v>11135</v>
      </c>
      <c r="BX41" s="19">
        <f>ROUND(VLOOKUP($B41,'3.ข้อมูลงบทดลองปัจจุบัน เติมเอง'!$A$5:$CL$846,75,0),2)</f>
        <v>4444106</v>
      </c>
      <c r="BY41" s="19">
        <f>ROUND(VLOOKUP($B41,'3.ข้อมูลงบทดลองปัจจุบัน เติมเอง'!$A$5:$CL$846,76,0),2)</f>
        <v>20400283.059999999</v>
      </c>
      <c r="BZ41" s="19">
        <f>ROUND(VLOOKUP($B41,'3.ข้อมูลงบทดลองปัจจุบัน เติมเอง'!$A$5:$CL$846,77,0),2)</f>
        <v>2604563.46</v>
      </c>
      <c r="CA41" s="19">
        <f>ROUND(VLOOKUP($B41,'3.ข้อมูลงบทดลองปัจจุบัน เติมเอง'!$A$5:$CL$846,78,0),2)</f>
        <v>2923864</v>
      </c>
      <c r="CB41" s="19">
        <f>ROUND(VLOOKUP($B41,'3.ข้อมูลงบทดลองปัจจุบัน เติมเอง'!$A$5:$CL$846,79,0),2)</f>
        <v>4605565</v>
      </c>
      <c r="CC41" s="19">
        <f>ROUND(VLOOKUP($B41,'3.ข้อมูลงบทดลองปัจจุบัน เติมเอง'!$A$5:$CL$846,80,0),2)</f>
        <v>7258341</v>
      </c>
      <c r="CD41" s="19">
        <f>ROUND(VLOOKUP($B41,'3.ข้อมูลงบทดลองปัจจุบัน เติมเอง'!$A$5:$CL$846,81,0),2)</f>
        <v>22442450.149999999</v>
      </c>
      <c r="CE41" s="19">
        <f>ROUND(VLOOKUP($B41,'3.ข้อมูลงบทดลองปัจจุบัน เติมเอง'!$A$5:$CL$846,82,0),2)</f>
        <v>7451536.5</v>
      </c>
      <c r="CF41" s="19">
        <f>ROUND(VLOOKUP($B41,'3.ข้อมูลงบทดลองปัจจุบัน เติมเอง'!$A$5:$CL$846,83,0),2)</f>
        <v>18677517.530000001</v>
      </c>
      <c r="CG41" s="19">
        <f>ROUND(VLOOKUP($B41,'3.ข้อมูลงบทดลองปัจจุบัน เติมเอง'!$A$5:$CL$846,84,0),2)</f>
        <v>1914905</v>
      </c>
      <c r="CH41" s="19">
        <f>ROUND(VLOOKUP($B41,'3.ข้อมูลงบทดลองปัจจุบัน เติมเอง'!$A$5:$CL$846,85,0),2)</f>
        <v>2196179.7999999998</v>
      </c>
      <c r="CI41" s="19">
        <f>ROUND(VLOOKUP($B41,'3.ข้อมูลงบทดลองปัจจุบัน เติมเอง'!$A$5:$CL$846,86,0),2)</f>
        <v>2010133.31</v>
      </c>
      <c r="CJ41" s="19">
        <f>ROUND(VLOOKUP($B41,'3.ข้อมูลงบทดลองปัจจุบัน เติมเอง'!$A$5:$CL$846,87,0),2)</f>
        <v>2704570</v>
      </c>
      <c r="CK41" s="19">
        <f>ROUND(VLOOKUP($B41,'3.ข้อมูลงบทดลองปัจจุบัน เติมเอง'!$A$5:$CL$846,88,0),2)</f>
        <v>29921696.629999999</v>
      </c>
      <c r="CL41" s="19">
        <f>ROUND(VLOOKUP($B41,'3.ข้อมูลงบทดลองปัจจุบัน เติมเอง'!$A$5:$CL$846,89,0),2)</f>
        <v>3220564</v>
      </c>
      <c r="CM41" s="19">
        <f>ROUND(VLOOKUP($B41,'3.ข้อมูลงบทดลองปัจจุบัน เติมเอง'!$A$5:$CL$846,90,0),2)</f>
        <v>1553285.25</v>
      </c>
      <c r="CO41" s="29"/>
    </row>
    <row r="42" spans="1:94" x14ac:dyDescent="0.7">
      <c r="A42" s="3" t="s">
        <v>1469</v>
      </c>
      <c r="B42" s="49" t="s">
        <v>481</v>
      </c>
      <c r="C42" s="8" t="s">
        <v>1234</v>
      </c>
      <c r="D42" s="19">
        <f>ROUND(VLOOKUP($B42,'3.ข้อมูลงบทดลองปัจจุบัน เติมเอง'!$A$5:$CL$846,3,0),2)</f>
        <v>9742696</v>
      </c>
      <c r="E42" s="19">
        <f>ROUND(VLOOKUP($B42,'3.ข้อมูลงบทดลองปัจจุบัน เติมเอง'!$A$5:$CL$846,4,0),2)</f>
        <v>49798</v>
      </c>
      <c r="F42" s="19">
        <f>ROUND(VLOOKUP($B42,'3.ข้อมูลงบทดลองปัจจุบัน เติมเอง'!$A$5:$CL$846,5,0),2)</f>
        <v>7726</v>
      </c>
      <c r="G42" s="19">
        <f>ROUND(VLOOKUP($B42,'3.ข้อมูลงบทดลองปัจจุบัน เติมเอง'!$A$5:$CL$846,6,0),2)</f>
        <v>20204.5</v>
      </c>
      <c r="H42" s="19">
        <f>ROUND(VLOOKUP($B42,'3.ข้อมูลงบทดลองปัจจุบัน เติมเอง'!$A$5:$CL$846,7,0),2)</f>
        <v>50920</v>
      </c>
      <c r="I42" s="19">
        <f>ROUND(VLOOKUP($B42,'3.ข้อมูลงบทดลองปัจจุบัน เติมเอง'!$A$5:$CL$846,8,0),2)</f>
        <v>31716</v>
      </c>
      <c r="J42" s="19">
        <f>ROUND(VLOOKUP($B42,'3.ข้อมูลงบทดลองปัจจุบัน เติมเอง'!$A$5:$CL$846,9,0),2)</f>
        <v>46881.25</v>
      </c>
      <c r="K42" s="19">
        <f>ROUND(VLOOKUP($B42,'3.ข้อมูลงบทดลองปัจจุบัน เติมเอง'!$A$5:$CL$846,10,0),2)</f>
        <v>1532832</v>
      </c>
      <c r="L42" s="19">
        <f>ROUND(VLOOKUP($B42,'3.ข้อมูลงบทดลองปัจจุบัน เติมเอง'!$A$5:$CL$846,11,0),2)</f>
        <v>92771.38</v>
      </c>
      <c r="M42" s="19">
        <f>ROUND(VLOOKUP($B42,'3.ข้อมูลงบทดลองปัจจุบัน เติมเอง'!$A$5:$CL$846,12,0),2)</f>
        <v>42320</v>
      </c>
      <c r="N42" s="19">
        <f>ROUND(VLOOKUP($B42,'3.ข้อมูลงบทดลองปัจจุบัน เติมเอง'!$A$5:$CL$846,13,0),2)</f>
        <v>14574</v>
      </c>
      <c r="O42" s="19">
        <f>ROUND(VLOOKUP($B42,'3.ข้อมูลงบทดลองปัจจุบัน เติมเอง'!$A$5:$CL$846,14,0),2)</f>
        <v>130842.32</v>
      </c>
      <c r="P42" s="19">
        <f>ROUND(VLOOKUP($B42,'3.ข้อมูลงบทดลองปัจจุบัน เติมเอง'!$A$5:$CL$846,15,0),2)</f>
        <v>5093656</v>
      </c>
      <c r="Q42" s="19">
        <f>ROUND(VLOOKUP($B42,'3.ข้อมูลงบทดลองปัจจุบัน เติมเอง'!$A$5:$CL$846,16,0),2)</f>
        <v>163326.85</v>
      </c>
      <c r="R42" s="19">
        <f>ROUND(VLOOKUP($B42,'3.ข้อมูลงบทดลองปัจจุบัน เติมเอง'!$A$5:$CL$846,17,0),2)</f>
        <v>49807</v>
      </c>
      <c r="S42" s="19">
        <f>ROUND(VLOOKUP($B42,'3.ข้อมูลงบทดลองปัจจุบัน เติมเอง'!$A$5:$CL$846,18,0),2)</f>
        <v>346858.1</v>
      </c>
      <c r="T42" s="19">
        <f>ROUND(VLOOKUP($B42,'3.ข้อมูลงบทดลองปัจจุบัน เติมเอง'!$A$5:$CL$846,19,0),2)</f>
        <v>51666.25</v>
      </c>
      <c r="U42" s="19">
        <f>ROUND(VLOOKUP($B42,'3.ข้อมูลงบทดลองปัจจุบัน เติมเอง'!$A$5:$CL$846,20,0),2)</f>
        <v>4313</v>
      </c>
      <c r="V42" s="19">
        <f>ROUND(VLOOKUP($B42,'3.ข้อมูลงบทดลองปัจจุบัน เติมเอง'!$A$5:$CL$846,21,0),2)</f>
        <v>6254.46</v>
      </c>
      <c r="W42" s="19">
        <f>ROUND(VLOOKUP($B42,'3.ข้อมูลงบทดลองปัจจุบัน เติมเอง'!$A$5:$CL$846,22,0),2)</f>
        <v>23431.5</v>
      </c>
      <c r="X42" s="19">
        <f>ROUND(VLOOKUP($B42,'3.ข้อมูลงบทดลองปัจจุบัน เติมเอง'!$A$5:$CL$846,23,0),2)</f>
        <v>11112620.970000001</v>
      </c>
      <c r="Y42" s="19">
        <f>ROUND(VLOOKUP($B42,'3.ข้อมูลงบทดลองปัจจุบัน เติมเอง'!$A$5:$CL$846,24,0),2)</f>
        <v>241986.75</v>
      </c>
      <c r="Z42" s="19">
        <f>ROUND(VLOOKUP($B42,'3.ข้อมูลงบทดลองปัจจุบัน เติมเอง'!$A$5:$CL$846,25,0),2)</f>
        <v>14962</v>
      </c>
      <c r="AA42" s="19">
        <f>ROUND(VLOOKUP($B42,'3.ข้อมูลงบทดลองปัจจุบัน เติมเอง'!$A$5:$CL$846,26,0),2)</f>
        <v>44682</v>
      </c>
      <c r="AB42" s="19">
        <f>ROUND(VLOOKUP($B42,'3.ข้อมูลงบทดลองปัจจุบัน เติมเอง'!$A$5:$CL$846,27,0),2)</f>
        <v>8799</v>
      </c>
      <c r="AC42" s="19">
        <f>ROUND(VLOOKUP($B42,'3.ข้อมูลงบทดลองปัจจุบัน เติมเอง'!$A$5:$CL$846,28,0),2)</f>
        <v>20923</v>
      </c>
      <c r="AD42" s="19">
        <f>ROUND(VLOOKUP($B42,'3.ข้อมูลงบทดลองปัจจุบัน เติมเอง'!$A$5:$CL$846,29,0),2)</f>
        <v>23400</v>
      </c>
      <c r="AE42" s="19">
        <f>ROUND(VLOOKUP($B42,'3.ข้อมูลงบทดลองปัจจุบัน เติมเอง'!$A$5:$CL$846,30,0),2)</f>
        <v>651524.88</v>
      </c>
      <c r="AF42" s="19">
        <f>ROUND(VLOOKUP($B42,'3.ข้อมูลงบทดลองปัจจุบัน เติมเอง'!$A$5:$CL$846,31,0),2)</f>
        <v>33512</v>
      </c>
      <c r="AG42" s="19">
        <f>ROUND(VLOOKUP($B42,'3.ข้อมูลงบทดลองปัจจุบัน เติมเอง'!$A$5:$CL$846,32,0),2)</f>
        <v>52865.25</v>
      </c>
      <c r="AH42" s="19">
        <f>ROUND(VLOOKUP($B42,'3.ข้อมูลงบทดลองปัจจุบัน เติมเอง'!$A$5:$CL$846,33,0),2)</f>
        <v>52059</v>
      </c>
      <c r="AI42" s="19">
        <f>ROUND(VLOOKUP($B42,'3.ข้อมูลงบทดลองปัจจุบัน เติมเอง'!$A$5:$CL$846,34,0),2)</f>
        <v>33320</v>
      </c>
      <c r="AJ42" s="19">
        <f>ROUND(VLOOKUP($B42,'3.ข้อมูลงบทดลองปัจจุบัน เติมเอง'!$A$5:$CL$846,35,0),2)</f>
        <v>15791.5</v>
      </c>
      <c r="AK42" s="19">
        <f>ROUND(VLOOKUP($B42,'3.ข้อมูลงบทดลองปัจจุบัน เติมเอง'!$A$5:$CL$846,36,0),2)</f>
        <v>21908</v>
      </c>
      <c r="AL42" s="19">
        <f>ROUND(VLOOKUP($B42,'3.ข้อมูลงบทดลองปัจจุบัน เติมเอง'!$A$5:$CL$846,37,0),2)</f>
        <v>28810441.219999999</v>
      </c>
      <c r="AM42" s="19">
        <f>ROUND(VLOOKUP($B42,'3.ข้อมูลงบทดลองปัจจุบัน เติมเอง'!$A$5:$CL$846,38,0),2)</f>
        <v>26939</v>
      </c>
      <c r="AN42" s="19">
        <f>ROUND(VLOOKUP($B42,'3.ข้อมูลงบทดลองปัจจุบัน เติมเอง'!$A$5:$CL$846,39,0),2)</f>
        <v>81849.5</v>
      </c>
      <c r="AO42" s="19">
        <f>ROUND(VLOOKUP($B42,'3.ข้อมูลงบทดลองปัจจุบัน เติมเอง'!$A$5:$CL$846,40,0),2)</f>
        <v>8093109.0800000001</v>
      </c>
      <c r="AP42" s="19">
        <f>ROUND(VLOOKUP($B42,'3.ข้อมูลงบทดลองปัจจุบัน เติมเอง'!$A$5:$CL$846,41,0),2)</f>
        <v>96308</v>
      </c>
      <c r="AQ42" s="19">
        <f>ROUND(VLOOKUP($B42,'3.ข้อมูลงบทดลองปัจจุบัน เติมเอง'!$A$5:$CL$846,42,0),2)</f>
        <v>35450</v>
      </c>
      <c r="AR42" s="19">
        <f>ROUND(VLOOKUP($B42,'3.ข้อมูลงบทดลองปัจจุบัน เติมเอง'!$A$5:$CL$846,43,0),2)</f>
        <v>40647</v>
      </c>
      <c r="AS42" s="19">
        <f>ROUND(VLOOKUP($B42,'3.ข้อมูลงบทดลองปัจจุบัน เติมเอง'!$A$5:$CL$846,44,0),2)</f>
        <v>8461878.5</v>
      </c>
      <c r="AT42" s="19">
        <f>ROUND(VLOOKUP($B42,'3.ข้อมูลงบทดลองปัจจุบัน เติมเอง'!$A$5:$CL$846,45,0),2)</f>
        <v>210754.5</v>
      </c>
      <c r="AU42" s="19">
        <f>ROUND(VLOOKUP($B42,'3.ข้อมูลงบทดลองปัจจุบัน เติมเอง'!$A$5:$CL$846,46,0),2)</f>
        <v>44375</v>
      </c>
      <c r="AV42" s="19">
        <f>ROUND(VLOOKUP($B42,'3.ข้อมูลงบทดลองปัจจุบัน เติมเอง'!$A$5:$CL$846,47,0),2)</f>
        <v>84875.49</v>
      </c>
      <c r="AW42" s="19">
        <f>ROUND(VLOOKUP($B42,'3.ข้อมูลงบทดลองปัจจุบัน เติมเอง'!$A$5:$CL$846,48,0),2)</f>
        <v>0</v>
      </c>
      <c r="AX42" s="19">
        <f>ROUND(VLOOKUP($B42,'3.ข้อมูลงบทดลองปัจจุบัน เติมเอง'!$A$5:$CL$846,49,0),2)</f>
        <v>7518</v>
      </c>
      <c r="AY42" s="19">
        <f>ROUND(VLOOKUP($B42,'3.ข้อมูลงบทดลองปัจจุบัน เติมเอง'!$A$5:$CL$846,50,0),2)</f>
        <v>80124.78</v>
      </c>
      <c r="AZ42" s="19">
        <f>ROUND(VLOOKUP($B42,'3.ข้อมูลงบทดลองปัจจุบัน เติมเอง'!$A$5:$CL$846,51,0),2)</f>
        <v>33442</v>
      </c>
      <c r="BA42" s="19">
        <f>ROUND(VLOOKUP($B42,'3.ข้อมูลงบทดลองปัจจุบัน เติมเอง'!$A$5:$CL$846,52,0),2)</f>
        <v>24553</v>
      </c>
      <c r="BB42" s="19">
        <f>ROUND(VLOOKUP($B42,'3.ข้อมูลงบทดลองปัจจุบัน เติมเอง'!$A$5:$CL$846,53,0),2)</f>
        <v>3172361.31</v>
      </c>
      <c r="BC42" s="19">
        <f>ROUND(VLOOKUP($B42,'3.ข้อมูลงบทดลองปัจจุบัน เติมเอง'!$A$5:$CL$846,54,0),2)</f>
        <v>331485.58</v>
      </c>
      <c r="BD42" s="19">
        <f>ROUND(VLOOKUP($B42,'3.ข้อมูลงบทดลองปัจจุบัน เติมเอง'!$A$5:$CL$846,55,0),2)</f>
        <v>18030892.75</v>
      </c>
      <c r="BE42" s="19">
        <f>ROUND(VLOOKUP($B42,'3.ข้อมูลงบทดลองปัจจุบัน เติมเอง'!$A$5:$CL$846,56,0),2)</f>
        <v>67469.149999999994</v>
      </c>
      <c r="BF42" s="19">
        <f>ROUND(VLOOKUP($B42,'3.ข้อมูลงบทดลองปัจจุบัน เติมเอง'!$A$5:$CL$846,57,0),2)</f>
        <v>20404.04</v>
      </c>
      <c r="BG42" s="19">
        <f>ROUND(VLOOKUP($B42,'3.ข้อมูลงบทดลองปัจจุบัน เติมเอง'!$A$5:$CL$846,58,0),2)</f>
        <v>13309</v>
      </c>
      <c r="BH42" s="19">
        <f>ROUND(VLOOKUP($B42,'3.ข้อมูลงบทดลองปัจจุบัน เติมเอง'!$A$5:$CL$846,59,0),2)</f>
        <v>4231718.5999999996</v>
      </c>
      <c r="BI42" s="19">
        <f>ROUND(VLOOKUP($B42,'3.ข้อมูลงบทดลองปัจจุบัน เติมเอง'!$A$5:$CL$846,60,0),2)</f>
        <v>19070</v>
      </c>
      <c r="BJ42" s="19">
        <f>ROUND(VLOOKUP($B42,'3.ข้อมูลงบทดลองปัจจุบัน เติมเอง'!$A$5:$CL$846,61,0),2)</f>
        <v>5145</v>
      </c>
      <c r="BK42" s="19">
        <f>ROUND(VLOOKUP($B42,'3.ข้อมูลงบทดลองปัจจุบัน เติมเอง'!$A$5:$CL$846,62,0),2)</f>
        <v>44147.6</v>
      </c>
      <c r="BL42" s="19">
        <f>ROUND(VLOOKUP($B42,'3.ข้อมูลงบทดลองปัจจุบัน เติมเอง'!$A$5:$CL$846,63,0),2)</f>
        <v>24006</v>
      </c>
      <c r="BM42" s="19">
        <f>ROUND(VLOOKUP($B42,'3.ข้อมูลงบทดลองปัจจุบัน เติมเอง'!$A$5:$CL$846,64,0),2)</f>
        <v>11959598.689999999</v>
      </c>
      <c r="BN42" s="19">
        <f>ROUND(VLOOKUP($B42,'3.ข้อมูลงบทดลองปัจจุบัน เติมเอง'!$A$5:$CL$846,65,0),2)</f>
        <v>57532.99</v>
      </c>
      <c r="BO42" s="19">
        <f>ROUND(VLOOKUP($B42,'3.ข้อมูลงบทดลองปัจจุบัน เติมเอง'!$A$5:$CL$846,66,0),2)</f>
        <v>68959.929999999993</v>
      </c>
      <c r="BP42" s="19">
        <f>ROUND(VLOOKUP($B42,'3.ข้อมูลงบทดลองปัจจุบัน เติมเอง'!$A$5:$CL$846,67,0),2)</f>
        <v>-1951</v>
      </c>
      <c r="BQ42" s="19">
        <f>ROUND(VLOOKUP($B42,'3.ข้อมูลงบทดลองปัจจุบัน เติมเอง'!$A$5:$CL$846,68,0),2)</f>
        <v>66295.8</v>
      </c>
      <c r="BR42" s="19">
        <f>ROUND(VLOOKUP($B42,'3.ข้อมูลงบทดลองปัจจุบัน เติมเอง'!$A$5:$CL$846,69,0),2)</f>
        <v>821873</v>
      </c>
      <c r="BS42" s="19">
        <f>ROUND(VLOOKUP($B42,'3.ข้อมูลงบทดลองปัจจุบัน เติมเอง'!$A$5:$CL$846,70,0),2)</f>
        <v>50087567.939999998</v>
      </c>
      <c r="BT42" s="19">
        <f>ROUND(VLOOKUP($B42,'3.ข้อมูลงบทดลองปัจจุบัน เติมเอง'!$A$5:$CL$846,71,0),2)</f>
        <v>16500</v>
      </c>
      <c r="BU42" s="19">
        <f>ROUND(VLOOKUP($B42,'3.ข้อมูลงบทดลองปัจจุบัน เติมเอง'!$A$5:$CL$846,72,0),2)</f>
        <v>28231.58</v>
      </c>
      <c r="BV42" s="19">
        <f>ROUND(VLOOKUP($B42,'3.ข้อมูลงบทดลองปัจจุบัน เติมเอง'!$A$5:$CL$846,73,0),2)</f>
        <v>2496958.6</v>
      </c>
      <c r="BW42" s="19">
        <f>ROUND(VLOOKUP($B42,'3.ข้อมูลงบทดลองปัจจุบัน เติมเอง'!$A$5:$CL$846,74,0),2)</f>
        <v>0</v>
      </c>
      <c r="BX42" s="19">
        <f>ROUND(VLOOKUP($B42,'3.ข้อมูลงบทดลองปัจจุบัน เติมเอง'!$A$5:$CL$846,75,0),2)</f>
        <v>33667</v>
      </c>
      <c r="BY42" s="19">
        <f>ROUND(VLOOKUP($B42,'3.ข้อมูลงบทดลองปัจจุบัน เติมเอง'!$A$5:$CL$846,76,0),2)</f>
        <v>1048393.94</v>
      </c>
      <c r="BZ42" s="19">
        <f>ROUND(VLOOKUP($B42,'3.ข้อมูลงบทดลองปัจจุบัน เติมเอง'!$A$5:$CL$846,77,0),2)</f>
        <v>39892.639999999999</v>
      </c>
      <c r="CA42" s="19">
        <f>ROUND(VLOOKUP($B42,'3.ข้อมูลงบทดลองปัจจุบัน เติมเอง'!$A$5:$CL$846,78,0),2)</f>
        <v>15211</v>
      </c>
      <c r="CB42" s="19">
        <f>ROUND(VLOOKUP($B42,'3.ข้อมูลงบทดลองปัจจุบัน เติมเอง'!$A$5:$CL$846,79,0),2)</f>
        <v>46734</v>
      </c>
      <c r="CC42" s="19">
        <f>ROUND(VLOOKUP($B42,'3.ข้อมูลงบทดลองปัจจุบัน เติมเอง'!$A$5:$CL$846,80,0),2)</f>
        <v>74010</v>
      </c>
      <c r="CD42" s="19">
        <f>ROUND(VLOOKUP($B42,'3.ข้อมูลงบทดลองปัจจุบัน เติมเอง'!$A$5:$CL$846,81,0),2)</f>
        <v>85263.25</v>
      </c>
      <c r="CE42" s="19">
        <f>ROUND(VLOOKUP($B42,'3.ข้อมูลงบทดลองปัจจุบัน เติมเอง'!$A$5:$CL$846,82,0),2)</f>
        <v>96511.5</v>
      </c>
      <c r="CF42" s="19">
        <f>ROUND(VLOOKUP($B42,'3.ข้อมูลงบทดลองปัจจุบัน เติมเอง'!$A$5:$CL$846,83,0),2)</f>
        <v>201189</v>
      </c>
      <c r="CG42" s="19">
        <f>ROUND(VLOOKUP($B42,'3.ข้อมูลงบทดลองปัจจุบัน เติมเอง'!$A$5:$CL$846,84,0),2)</f>
        <v>82848</v>
      </c>
      <c r="CH42" s="19">
        <f>ROUND(VLOOKUP($B42,'3.ข้อมูลงบทดลองปัจจุบัน เติมเอง'!$A$5:$CL$846,85,0),2)</f>
        <v>19662.25</v>
      </c>
      <c r="CI42" s="19">
        <f>ROUND(VLOOKUP($B42,'3.ข้อมูลงบทดลองปัจจุบัน เติมเอง'!$A$5:$CL$846,86,0),2)</f>
        <v>9307.58</v>
      </c>
      <c r="CJ42" s="19">
        <f>ROUND(VLOOKUP($B42,'3.ข้อมูลงบทดลองปัจจุบัน เติมเอง'!$A$5:$CL$846,87,0),2)</f>
        <v>13877</v>
      </c>
      <c r="CK42" s="19">
        <f>ROUND(VLOOKUP($B42,'3.ข้อมูลงบทดลองปัจจุบัน เติมเอง'!$A$5:$CL$846,88,0),2)</f>
        <v>1601571</v>
      </c>
      <c r="CL42" s="19">
        <f>ROUND(VLOOKUP($B42,'3.ข้อมูลงบทดลองปัจจุบัน เติมเอง'!$A$5:$CL$846,89,0),2)</f>
        <v>21717</v>
      </c>
      <c r="CM42" s="19">
        <f>ROUND(VLOOKUP($B42,'3.ข้อมูลงบทดลองปัจจุบัน เติมเอง'!$A$5:$CL$846,90,0),2)</f>
        <v>6968</v>
      </c>
      <c r="CO42" s="29"/>
    </row>
    <row r="43" spans="1:94" x14ac:dyDescent="0.7">
      <c r="A43" s="3" t="s">
        <v>1469</v>
      </c>
      <c r="B43" s="49" t="s">
        <v>1950</v>
      </c>
      <c r="C43" s="8" t="s">
        <v>1482</v>
      </c>
      <c r="D43" s="19">
        <f>ROUND(VLOOKUP($B43,'3.ข้อมูลงบทดลองปัจจุบัน เติมเอง'!$A$5:$CL$846,3,0),2)</f>
        <v>0</v>
      </c>
      <c r="E43" s="19">
        <f>ROUND(VLOOKUP($B43,'3.ข้อมูลงบทดลองปัจจุบัน เติมเอง'!$A$5:$CL$846,4,0),2)</f>
        <v>0</v>
      </c>
      <c r="F43" s="19">
        <f>ROUND(VLOOKUP($B43,'3.ข้อมูลงบทดลองปัจจุบัน เติมเอง'!$A$5:$CL$846,5,0),2)</f>
        <v>0</v>
      </c>
      <c r="G43" s="19">
        <f>ROUND(VLOOKUP($B43,'3.ข้อมูลงบทดลองปัจจุบัน เติมเอง'!$A$5:$CL$846,6,0),2)</f>
        <v>0</v>
      </c>
      <c r="H43" s="19">
        <f>ROUND(VLOOKUP($B43,'3.ข้อมูลงบทดลองปัจจุบัน เติมเอง'!$A$5:$CL$846,7,0),2)</f>
        <v>457503.62</v>
      </c>
      <c r="I43" s="19">
        <f>ROUND(VLOOKUP($B43,'3.ข้อมูลงบทดลองปัจจุบัน เติมเอง'!$A$5:$CL$846,8,0),2)</f>
        <v>0</v>
      </c>
      <c r="J43" s="19">
        <f>ROUND(VLOOKUP($B43,'3.ข้อมูลงบทดลองปัจจุบัน เติมเอง'!$A$5:$CL$846,9,0),2)</f>
        <v>390</v>
      </c>
      <c r="K43" s="19">
        <f>ROUND(VLOOKUP($B43,'3.ข้อมูลงบทดลองปัจจุบัน เติมเอง'!$A$5:$CL$846,10,0),2)</f>
        <v>4318597.2</v>
      </c>
      <c r="L43" s="19">
        <f>ROUND(VLOOKUP($B43,'3.ข้อมูลงบทดลองปัจจุบัน เติมเอง'!$A$5:$CL$846,11,0),2)</f>
        <v>0</v>
      </c>
      <c r="M43" s="19">
        <f>ROUND(VLOOKUP($B43,'3.ข้อมูลงบทดลองปัจจุบัน เติมเอง'!$A$5:$CL$846,12,0),2)</f>
        <v>0</v>
      </c>
      <c r="N43" s="19">
        <f>ROUND(VLOOKUP($B43,'3.ข้อมูลงบทดลองปัจจุบัน เติมเอง'!$A$5:$CL$846,13,0),2)</f>
        <v>484504.98</v>
      </c>
      <c r="O43" s="19">
        <f>ROUND(VLOOKUP($B43,'3.ข้อมูลงบทดลองปัจจุบัน เติมเอง'!$A$5:$CL$846,14,0),2)</f>
        <v>0</v>
      </c>
      <c r="P43" s="19">
        <f>ROUND(VLOOKUP($B43,'3.ข้อมูลงบทดลองปัจจุบัน เติมเอง'!$A$5:$CL$846,15,0),2)</f>
        <v>0</v>
      </c>
      <c r="Q43" s="19">
        <f>ROUND(VLOOKUP($B43,'3.ข้อมูลงบทดลองปัจจุบัน เติมเอง'!$A$5:$CL$846,16,0),2)</f>
        <v>0</v>
      </c>
      <c r="R43" s="19">
        <f>ROUND(VLOOKUP($B43,'3.ข้อมูลงบทดลองปัจจุบัน เติมเอง'!$A$5:$CL$846,17,0),2)</f>
        <v>0</v>
      </c>
      <c r="S43" s="19">
        <f>ROUND(VLOOKUP($B43,'3.ข้อมูลงบทดลองปัจจุบัน เติมเอง'!$A$5:$CL$846,18,0),2)</f>
        <v>0</v>
      </c>
      <c r="T43" s="19">
        <f>ROUND(VLOOKUP($B43,'3.ข้อมูลงบทดลองปัจจุบัน เติมเอง'!$A$5:$CL$846,19,0),2)</f>
        <v>0</v>
      </c>
      <c r="U43" s="19">
        <f>ROUND(VLOOKUP($B43,'3.ข้อมูลงบทดลองปัจจุบัน เติมเอง'!$A$5:$CL$846,20,0),2)</f>
        <v>0</v>
      </c>
      <c r="V43" s="19">
        <f>ROUND(VLOOKUP($B43,'3.ข้อมูลงบทดลองปัจจุบัน เติมเอง'!$A$5:$CL$846,21,0),2)</f>
        <v>0</v>
      </c>
      <c r="W43" s="19">
        <f>ROUND(VLOOKUP($B43,'3.ข้อมูลงบทดลองปัจจุบัน เติมเอง'!$A$5:$CL$846,22,0),2)</f>
        <v>0</v>
      </c>
      <c r="X43" s="19">
        <f>ROUND(VLOOKUP($B43,'3.ข้อมูลงบทดลองปัจจุบัน เติมเอง'!$A$5:$CL$846,23,0),2)</f>
        <v>0</v>
      </c>
      <c r="Y43" s="19">
        <f>ROUND(VLOOKUP($B43,'3.ข้อมูลงบทดลองปัจจุบัน เติมเอง'!$A$5:$CL$846,24,0),2)</f>
        <v>0</v>
      </c>
      <c r="Z43" s="19">
        <f>ROUND(VLOOKUP($B43,'3.ข้อมูลงบทดลองปัจจุบัน เติมเอง'!$A$5:$CL$846,25,0),2)</f>
        <v>0</v>
      </c>
      <c r="AA43" s="19">
        <f>ROUND(VLOOKUP($B43,'3.ข้อมูลงบทดลองปัจจุบัน เติมเอง'!$A$5:$CL$846,26,0),2)</f>
        <v>8700</v>
      </c>
      <c r="AB43" s="19">
        <f>ROUND(VLOOKUP($B43,'3.ข้อมูลงบทดลองปัจจุบัน เติมเอง'!$A$5:$CL$846,27,0),2)</f>
        <v>0</v>
      </c>
      <c r="AC43" s="19">
        <f>ROUND(VLOOKUP($B43,'3.ข้อมูลงบทดลองปัจจุบัน เติมเอง'!$A$5:$CL$846,28,0),2)</f>
        <v>0</v>
      </c>
      <c r="AD43" s="19">
        <f>ROUND(VLOOKUP($B43,'3.ข้อมูลงบทดลองปัจจุบัน เติมเอง'!$A$5:$CL$846,29,0),2)</f>
        <v>0</v>
      </c>
      <c r="AE43" s="19">
        <f>ROUND(VLOOKUP($B43,'3.ข้อมูลงบทดลองปัจจุบัน เติมเอง'!$A$5:$CL$846,30,0),2)</f>
        <v>0</v>
      </c>
      <c r="AF43" s="19">
        <f>ROUND(VLOOKUP($B43,'3.ข้อมูลงบทดลองปัจจุบัน เติมเอง'!$A$5:$CL$846,31,0),2)</f>
        <v>3262</v>
      </c>
      <c r="AG43" s="19">
        <f>ROUND(VLOOKUP($B43,'3.ข้อมูลงบทดลองปัจจุบัน เติมเอง'!$A$5:$CL$846,32,0),2)</f>
        <v>0</v>
      </c>
      <c r="AH43" s="19">
        <f>ROUND(VLOOKUP($B43,'3.ข้อมูลงบทดลองปัจจุบัน เติมเอง'!$A$5:$CL$846,33,0),2)</f>
        <v>0</v>
      </c>
      <c r="AI43" s="19">
        <f>ROUND(VLOOKUP($B43,'3.ข้อมูลงบทดลองปัจจุบัน เติมเอง'!$A$5:$CL$846,34,0),2)</f>
        <v>39183</v>
      </c>
      <c r="AJ43" s="19">
        <f>ROUND(VLOOKUP($B43,'3.ข้อมูลงบทดลองปัจจุบัน เติมเอง'!$A$5:$CL$846,35,0),2)</f>
        <v>0</v>
      </c>
      <c r="AK43" s="19">
        <f>ROUND(VLOOKUP($B43,'3.ข้อมูลงบทดลองปัจจุบัน เติมเอง'!$A$5:$CL$846,36,0),2)</f>
        <v>0</v>
      </c>
      <c r="AL43" s="19">
        <f>ROUND(VLOOKUP($B43,'3.ข้อมูลงบทดลองปัจจุบัน เติมเอง'!$A$5:$CL$846,37,0),2)</f>
        <v>0</v>
      </c>
      <c r="AM43" s="19">
        <f>ROUND(VLOOKUP($B43,'3.ข้อมูลงบทดลองปัจจุบัน เติมเอง'!$A$5:$CL$846,38,0),2)</f>
        <v>0</v>
      </c>
      <c r="AN43" s="19">
        <f>ROUND(VLOOKUP($B43,'3.ข้อมูลงบทดลองปัจจุบัน เติมเอง'!$A$5:$CL$846,39,0),2)</f>
        <v>0</v>
      </c>
      <c r="AO43" s="19">
        <f>ROUND(VLOOKUP($B43,'3.ข้อมูลงบทดลองปัจจุบัน เติมเอง'!$A$5:$CL$846,40,0),2)</f>
        <v>0</v>
      </c>
      <c r="AP43" s="19">
        <f>ROUND(VLOOKUP($B43,'3.ข้อมูลงบทดลองปัจจุบัน เติมเอง'!$A$5:$CL$846,41,0),2)</f>
        <v>0</v>
      </c>
      <c r="AQ43" s="19">
        <f>ROUND(VLOOKUP($B43,'3.ข้อมูลงบทดลองปัจจุบัน เติมเอง'!$A$5:$CL$846,42,0),2)</f>
        <v>0</v>
      </c>
      <c r="AR43" s="19">
        <f>ROUND(VLOOKUP($B43,'3.ข้อมูลงบทดลองปัจจุบัน เติมเอง'!$A$5:$CL$846,43,0),2)</f>
        <v>0</v>
      </c>
      <c r="AS43" s="19">
        <f>ROUND(VLOOKUP($B43,'3.ข้อมูลงบทดลองปัจจุบัน เติมเอง'!$A$5:$CL$846,44,0),2)</f>
        <v>1350</v>
      </c>
      <c r="AT43" s="19">
        <f>ROUND(VLOOKUP($B43,'3.ข้อมูลงบทดลองปัจจุบัน เติมเอง'!$A$5:$CL$846,45,0),2)</f>
        <v>0</v>
      </c>
      <c r="AU43" s="19">
        <f>ROUND(VLOOKUP($B43,'3.ข้อมูลงบทดลองปัจจุบัน เติมเอง'!$A$5:$CL$846,46,0),2)</f>
        <v>0</v>
      </c>
      <c r="AV43" s="19">
        <f>ROUND(VLOOKUP($B43,'3.ข้อมูลงบทดลองปัจจุบัน เติมเอง'!$A$5:$CL$846,47,0),2)</f>
        <v>0</v>
      </c>
      <c r="AW43" s="19">
        <f>ROUND(VLOOKUP($B43,'3.ข้อมูลงบทดลองปัจจุบัน เติมเอง'!$A$5:$CL$846,48,0),2)</f>
        <v>0</v>
      </c>
      <c r="AX43" s="19">
        <f>ROUND(VLOOKUP($B43,'3.ข้อมูลงบทดลองปัจจุบัน เติมเอง'!$A$5:$CL$846,49,0),2)</f>
        <v>0</v>
      </c>
      <c r="AY43" s="19">
        <f>ROUND(VLOOKUP($B43,'3.ข้อมูลงบทดลองปัจจุบัน เติมเอง'!$A$5:$CL$846,50,0),2)</f>
        <v>0</v>
      </c>
      <c r="AZ43" s="19">
        <f>ROUND(VLOOKUP($B43,'3.ข้อมูลงบทดลองปัจจุบัน เติมเอง'!$A$5:$CL$846,51,0),2)</f>
        <v>0</v>
      </c>
      <c r="BA43" s="19">
        <f>ROUND(VLOOKUP($B43,'3.ข้อมูลงบทดลองปัจจุบัน เติมเอง'!$A$5:$CL$846,52,0),2)</f>
        <v>0</v>
      </c>
      <c r="BB43" s="19">
        <f>ROUND(VLOOKUP($B43,'3.ข้อมูลงบทดลองปัจจุบัน เติมเอง'!$A$5:$CL$846,53,0),2)</f>
        <v>0</v>
      </c>
      <c r="BC43" s="19">
        <f>ROUND(VLOOKUP($B43,'3.ข้อมูลงบทดลองปัจจุบัน เติมเอง'!$A$5:$CL$846,54,0),2)</f>
        <v>0</v>
      </c>
      <c r="BD43" s="19">
        <f>ROUND(VLOOKUP($B43,'3.ข้อมูลงบทดลองปัจจุบัน เติมเอง'!$A$5:$CL$846,55,0),2)</f>
        <v>0</v>
      </c>
      <c r="BE43" s="19">
        <f>ROUND(VLOOKUP($B43,'3.ข้อมูลงบทดลองปัจจุบัน เติมเอง'!$A$5:$CL$846,56,0),2)</f>
        <v>347115.5</v>
      </c>
      <c r="BF43" s="19">
        <f>ROUND(VLOOKUP($B43,'3.ข้อมูลงบทดลองปัจจุบัน เติมเอง'!$A$5:$CL$846,57,0),2)</f>
        <v>0</v>
      </c>
      <c r="BG43" s="19">
        <f>ROUND(VLOOKUP($B43,'3.ข้อมูลงบทดลองปัจจุบัน เติมเอง'!$A$5:$CL$846,58,0),2)</f>
        <v>0</v>
      </c>
      <c r="BH43" s="19">
        <f>ROUND(VLOOKUP($B43,'3.ข้อมูลงบทดลองปัจจุบัน เติมเอง'!$A$5:$CL$846,59,0),2)</f>
        <v>0</v>
      </c>
      <c r="BI43" s="19">
        <f>ROUND(VLOOKUP($B43,'3.ข้อมูลงบทดลองปัจจุบัน เติมเอง'!$A$5:$CL$846,60,0),2)</f>
        <v>293207.49</v>
      </c>
      <c r="BJ43" s="19">
        <f>ROUND(VLOOKUP($B43,'3.ข้อมูลงบทดลองปัจจุบัน เติมเอง'!$A$5:$CL$846,61,0),2)</f>
        <v>223061.78</v>
      </c>
      <c r="BK43" s="19">
        <f>ROUND(VLOOKUP($B43,'3.ข้อมูลงบทดลองปัจจุบัน เติมเอง'!$A$5:$CL$846,62,0),2)</f>
        <v>0</v>
      </c>
      <c r="BL43" s="19">
        <f>ROUND(VLOOKUP($B43,'3.ข้อมูลงบทดลองปัจจุบัน เติมเอง'!$A$5:$CL$846,63,0),2)</f>
        <v>0</v>
      </c>
      <c r="BM43" s="19">
        <f>ROUND(VLOOKUP($B43,'3.ข้อมูลงบทดลองปัจจุบัน เติมเอง'!$A$5:$CL$846,64,0),2)</f>
        <v>301679.78999999998</v>
      </c>
      <c r="BN43" s="19">
        <f>ROUND(VLOOKUP($B43,'3.ข้อมูลงบทดลองปัจจุบัน เติมเอง'!$A$5:$CL$846,65,0),2)</f>
        <v>0</v>
      </c>
      <c r="BO43" s="19">
        <f>ROUND(VLOOKUP($B43,'3.ข้อมูลงบทดลองปัจจุบัน เติมเอง'!$A$5:$CL$846,66,0),2)</f>
        <v>0</v>
      </c>
      <c r="BP43" s="19">
        <f>ROUND(VLOOKUP($B43,'3.ข้อมูลงบทดลองปัจจุบัน เติมเอง'!$A$5:$CL$846,67,0),2)</f>
        <v>0</v>
      </c>
      <c r="BQ43" s="19">
        <f>ROUND(VLOOKUP($B43,'3.ข้อมูลงบทดลองปัจจุบัน เติมเอง'!$A$5:$CL$846,68,0),2)</f>
        <v>0</v>
      </c>
      <c r="BR43" s="19">
        <f>ROUND(VLOOKUP($B43,'3.ข้อมูลงบทดลองปัจจุบัน เติมเอง'!$A$5:$CL$846,69,0),2)</f>
        <v>0</v>
      </c>
      <c r="BS43" s="19">
        <f>ROUND(VLOOKUP($B43,'3.ข้อมูลงบทดลองปัจจุบัน เติมเอง'!$A$5:$CL$846,70,0),2)</f>
        <v>0</v>
      </c>
      <c r="BT43" s="19">
        <f>ROUND(VLOOKUP($B43,'3.ข้อมูลงบทดลองปัจจุบัน เติมเอง'!$A$5:$CL$846,71,0),2)</f>
        <v>0</v>
      </c>
      <c r="BU43" s="19">
        <f>ROUND(VLOOKUP($B43,'3.ข้อมูลงบทดลองปัจจุบัน เติมเอง'!$A$5:$CL$846,72,0),2)</f>
        <v>0</v>
      </c>
      <c r="BV43" s="19">
        <f>ROUND(VLOOKUP($B43,'3.ข้อมูลงบทดลองปัจจุบัน เติมเอง'!$A$5:$CL$846,73,0),2)</f>
        <v>0</v>
      </c>
      <c r="BW43" s="19">
        <f>ROUND(VLOOKUP($B43,'3.ข้อมูลงบทดลองปัจจุบัน เติมเอง'!$A$5:$CL$846,74,0),2)</f>
        <v>0</v>
      </c>
      <c r="BX43" s="19">
        <f>ROUND(VLOOKUP($B43,'3.ข้อมูลงบทดลองปัจจุบัน เติมเอง'!$A$5:$CL$846,75,0),2)</f>
        <v>0</v>
      </c>
      <c r="BY43" s="19">
        <f>ROUND(VLOOKUP($B43,'3.ข้อมูลงบทดลองปัจจุบัน เติมเอง'!$A$5:$CL$846,76,0),2)</f>
        <v>0</v>
      </c>
      <c r="BZ43" s="19">
        <f>ROUND(VLOOKUP($B43,'3.ข้อมูลงบทดลองปัจจุบัน เติมเอง'!$A$5:$CL$846,77,0),2)</f>
        <v>0</v>
      </c>
      <c r="CA43" s="19">
        <f>ROUND(VLOOKUP($B43,'3.ข้อมูลงบทดลองปัจจุบัน เติมเอง'!$A$5:$CL$846,78,0),2)</f>
        <v>0</v>
      </c>
      <c r="CB43" s="19">
        <f>ROUND(VLOOKUP($B43,'3.ข้อมูลงบทดลองปัจจุบัน เติมเอง'!$A$5:$CL$846,79,0),2)</f>
        <v>0</v>
      </c>
      <c r="CC43" s="19">
        <f>ROUND(VLOOKUP($B43,'3.ข้อมูลงบทดลองปัจจุบัน เติมเอง'!$A$5:$CL$846,80,0),2)</f>
        <v>0</v>
      </c>
      <c r="CD43" s="19">
        <f>ROUND(VLOOKUP($B43,'3.ข้อมูลงบทดลองปัจจุบัน เติมเอง'!$A$5:$CL$846,81,0),2)</f>
        <v>0</v>
      </c>
      <c r="CE43" s="19">
        <f>ROUND(VLOOKUP($B43,'3.ข้อมูลงบทดลองปัจจุบัน เติมเอง'!$A$5:$CL$846,82,0),2)</f>
        <v>323753.2</v>
      </c>
      <c r="CF43" s="19">
        <f>ROUND(VLOOKUP($B43,'3.ข้อมูลงบทดลองปัจจุบัน เติมเอง'!$A$5:$CL$846,83,0),2)</f>
        <v>0</v>
      </c>
      <c r="CG43" s="19">
        <f>ROUND(VLOOKUP($B43,'3.ข้อมูลงบทดลองปัจจุบัน เติมเอง'!$A$5:$CL$846,84,0),2)</f>
        <v>0</v>
      </c>
      <c r="CH43" s="19">
        <f>ROUND(VLOOKUP($B43,'3.ข้อมูลงบทดลองปัจจุบัน เติมเอง'!$A$5:$CL$846,85,0),2)</f>
        <v>0</v>
      </c>
      <c r="CI43" s="19">
        <f>ROUND(VLOOKUP($B43,'3.ข้อมูลงบทดลองปัจจุบัน เติมเอง'!$A$5:$CL$846,86,0),2)</f>
        <v>0</v>
      </c>
      <c r="CJ43" s="19">
        <f>ROUND(VLOOKUP($B43,'3.ข้อมูลงบทดลองปัจจุบัน เติมเอง'!$A$5:$CL$846,87,0),2)</f>
        <v>0</v>
      </c>
      <c r="CK43" s="19">
        <f>ROUND(VLOOKUP($B43,'3.ข้อมูลงบทดลองปัจจุบัน เติมเอง'!$A$5:$CL$846,88,0),2)</f>
        <v>0</v>
      </c>
      <c r="CL43" s="19">
        <f>ROUND(VLOOKUP($B43,'3.ข้อมูลงบทดลองปัจจุบัน เติมเอง'!$A$5:$CL$846,89,0),2)</f>
        <v>0</v>
      </c>
      <c r="CM43" s="19">
        <f>ROUND(VLOOKUP($B43,'3.ข้อมูลงบทดลองปัจจุบัน เติมเอง'!$A$5:$CL$846,90,0),2)</f>
        <v>562296.21</v>
      </c>
      <c r="CO43" s="29"/>
    </row>
    <row r="44" spans="1:94" x14ac:dyDescent="0.7">
      <c r="A44" s="3" t="s">
        <v>1469</v>
      </c>
      <c r="B44" s="49" t="s">
        <v>504</v>
      </c>
      <c r="C44" s="8" t="s">
        <v>505</v>
      </c>
      <c r="D44" s="19">
        <f>ROUND(VLOOKUP($B44,'3.ข้อมูลงบทดลองปัจจุบัน เติมเอง'!$A$5:$CL$846,3,0),2)</f>
        <v>4543884.55</v>
      </c>
      <c r="E44" s="19">
        <f>ROUND(VLOOKUP($B44,'3.ข้อมูลงบทดลองปัจจุบัน เติมเอง'!$A$5:$CL$846,4,0),2)</f>
        <v>66274.600000000006</v>
      </c>
      <c r="F44" s="19">
        <f>ROUND(VLOOKUP($B44,'3.ข้อมูลงบทดลองปัจจุบัน เติมเอง'!$A$5:$CL$846,5,0),2)</f>
        <v>121914</v>
      </c>
      <c r="G44" s="19">
        <f>ROUND(VLOOKUP($B44,'3.ข้อมูลงบทดลองปัจจุบัน เติมเอง'!$A$5:$CL$846,6,0),2)</f>
        <v>9438.5</v>
      </c>
      <c r="H44" s="19">
        <f>ROUND(VLOOKUP($B44,'3.ข้อมูลงบทดลองปัจจุบัน เติมเอง'!$A$5:$CL$846,7,0),2)</f>
        <v>92007</v>
      </c>
      <c r="I44" s="19">
        <f>ROUND(VLOOKUP($B44,'3.ข้อมูลงบทดลองปัจจุบัน เติมเอง'!$A$5:$CL$846,8,0),2)</f>
        <v>99967</v>
      </c>
      <c r="J44" s="19">
        <f>ROUND(VLOOKUP($B44,'3.ข้อมูลงบทดลองปัจจุบัน เติมเอง'!$A$5:$CL$846,9,0),2)</f>
        <v>26410.75</v>
      </c>
      <c r="K44" s="19">
        <f>ROUND(VLOOKUP($B44,'3.ข้อมูลงบทดลองปัจจุบัน เติมเอง'!$A$5:$CL$846,10,0),2)</f>
        <v>153054.25</v>
      </c>
      <c r="L44" s="19">
        <f>ROUND(VLOOKUP($B44,'3.ข้อมูลงบทดลองปัจจุบัน เติมเอง'!$A$5:$CL$846,11,0),2)</f>
        <v>55761.11</v>
      </c>
      <c r="M44" s="19">
        <f>ROUND(VLOOKUP($B44,'3.ข้อมูลงบทดลองปัจจุบัน เติมเอง'!$A$5:$CL$846,12,0),2)</f>
        <v>82348.679999999993</v>
      </c>
      <c r="N44" s="19">
        <f>ROUND(VLOOKUP($B44,'3.ข้อมูลงบทดลองปัจจุบัน เติมเอง'!$A$5:$CL$846,13,0),2)</f>
        <v>1019298.5</v>
      </c>
      <c r="O44" s="19">
        <f>ROUND(VLOOKUP($B44,'3.ข้อมูลงบทดลองปัจจุบัน เติมเอง'!$A$5:$CL$846,14,0),2)</f>
        <v>12048.5</v>
      </c>
      <c r="P44" s="19">
        <f>ROUND(VLOOKUP($B44,'3.ข้อมูลงบทดลองปัจจุบัน เติมเอง'!$A$5:$CL$846,15,0),2)</f>
        <v>3153844</v>
      </c>
      <c r="Q44" s="19">
        <f>ROUND(VLOOKUP($B44,'3.ข้อมูลงบทดลองปัจจุบัน เติมเอง'!$A$5:$CL$846,16,0),2)</f>
        <v>127673.38</v>
      </c>
      <c r="R44" s="19">
        <f>ROUND(VLOOKUP($B44,'3.ข้อมูลงบทดลองปัจจุบัน เติมเอง'!$A$5:$CL$846,17,0),2)</f>
        <v>161365.5</v>
      </c>
      <c r="S44" s="19">
        <f>ROUND(VLOOKUP($B44,'3.ข้อมูลงบทดลองปัจจุบัน เติมเอง'!$A$5:$CL$846,18,0),2)</f>
        <v>350591.75</v>
      </c>
      <c r="T44" s="19">
        <f>ROUND(VLOOKUP($B44,'3.ข้อมูลงบทดลองปัจจุบัน เติมเอง'!$A$5:$CL$846,19,0),2)</f>
        <v>82414.5</v>
      </c>
      <c r="U44" s="19">
        <f>ROUND(VLOOKUP($B44,'3.ข้อมูลงบทดลองปัจจุบัน เติมเอง'!$A$5:$CL$846,20,0),2)</f>
        <v>87616</v>
      </c>
      <c r="V44" s="19">
        <f>ROUND(VLOOKUP($B44,'3.ข้อมูลงบทดลองปัจจุบัน เติมเอง'!$A$5:$CL$846,21,0),2)</f>
        <v>110119.5</v>
      </c>
      <c r="W44" s="19">
        <f>ROUND(VLOOKUP($B44,'3.ข้อมูลงบทดลองปัจจุบัน เติมเอง'!$A$5:$CL$846,22,0),2)</f>
        <v>20827</v>
      </c>
      <c r="X44" s="19">
        <f>ROUND(VLOOKUP($B44,'3.ข้อมูลงบทดลองปัจจุบัน เติมเอง'!$A$5:$CL$846,23,0),2)</f>
        <v>6368646.7800000003</v>
      </c>
      <c r="Y44" s="19">
        <f>ROUND(VLOOKUP($B44,'3.ข้อมูลงบทดลองปัจจุบัน เติมเอง'!$A$5:$CL$846,24,0),2)</f>
        <v>96344.25</v>
      </c>
      <c r="Z44" s="19">
        <f>ROUND(VLOOKUP($B44,'3.ข้อมูลงบทดลองปัจจุบัน เติมเอง'!$A$5:$CL$846,25,0),2)</f>
        <v>197801.25</v>
      </c>
      <c r="AA44" s="19">
        <f>ROUND(VLOOKUP($B44,'3.ข้อมูลงบทดลองปัจจุบัน เติมเอง'!$A$5:$CL$846,26,0),2)</f>
        <v>80391.539999999994</v>
      </c>
      <c r="AB44" s="19">
        <f>ROUND(VLOOKUP($B44,'3.ข้อมูลงบทดลองปัจจุบัน เติมเอง'!$A$5:$CL$846,27,0),2)</f>
        <v>29147.25</v>
      </c>
      <c r="AC44" s="19">
        <f>ROUND(VLOOKUP($B44,'3.ข้อมูลงบทดลองปัจจุบัน เติมเอง'!$A$5:$CL$846,28,0),2)</f>
        <v>99139.5</v>
      </c>
      <c r="AD44" s="19">
        <f>ROUND(VLOOKUP($B44,'3.ข้อมูลงบทดลองปัจจุบัน เติมเอง'!$A$5:$CL$846,29,0),2)</f>
        <v>48913</v>
      </c>
      <c r="AE44" s="19">
        <f>ROUND(VLOOKUP($B44,'3.ข้อมูลงบทดลองปัจจุบัน เติมเอง'!$A$5:$CL$846,30,0),2)</f>
        <v>559037</v>
      </c>
      <c r="AF44" s="19">
        <f>ROUND(VLOOKUP($B44,'3.ข้อมูลงบทดลองปัจจุบัน เติมเอง'!$A$5:$CL$846,31,0),2)</f>
        <v>76287</v>
      </c>
      <c r="AG44" s="19">
        <f>ROUND(VLOOKUP($B44,'3.ข้อมูลงบทดลองปัจจุบัน เติมเอง'!$A$5:$CL$846,32,0),2)</f>
        <v>110015.48</v>
      </c>
      <c r="AH44" s="19">
        <f>ROUND(VLOOKUP($B44,'3.ข้อมูลงบทดลองปัจจุบัน เติมเอง'!$A$5:$CL$846,33,0),2)</f>
        <v>35827</v>
      </c>
      <c r="AI44" s="19">
        <f>ROUND(VLOOKUP($B44,'3.ข้อมูลงบทดลองปัจจุบัน เติมเอง'!$A$5:$CL$846,34,0),2)</f>
        <v>336213.16</v>
      </c>
      <c r="AJ44" s="19">
        <f>ROUND(VLOOKUP($B44,'3.ข้อมูลงบทดลองปัจจุบัน เติมเอง'!$A$5:$CL$846,35,0),2)</f>
        <v>82312</v>
      </c>
      <c r="AK44" s="19">
        <f>ROUND(VLOOKUP($B44,'3.ข้อมูลงบทดลองปัจจุบัน เติมเอง'!$A$5:$CL$846,36,0),2)</f>
        <v>25573.25</v>
      </c>
      <c r="AL44" s="19">
        <f>ROUND(VLOOKUP($B44,'3.ข้อมูลงบทดลองปัจจุบัน เติมเอง'!$A$5:$CL$846,37,0),2)</f>
        <v>18446102.460000001</v>
      </c>
      <c r="AM44" s="19">
        <f>ROUND(VLOOKUP($B44,'3.ข้อมูลงบทดลองปัจจุบัน เติมเอง'!$A$5:$CL$846,38,0),2)</f>
        <v>45559</v>
      </c>
      <c r="AN44" s="19">
        <f>ROUND(VLOOKUP($B44,'3.ข้อมูลงบทดลองปัจจุบัน เติมเอง'!$A$5:$CL$846,39,0),2)</f>
        <v>130880</v>
      </c>
      <c r="AO44" s="19">
        <f>ROUND(VLOOKUP($B44,'3.ข้อมูลงบทดลองปัจจุบัน เติมเอง'!$A$5:$CL$846,40,0),2)</f>
        <v>427744.65</v>
      </c>
      <c r="AP44" s="19">
        <f>ROUND(VLOOKUP($B44,'3.ข้อมูลงบทดลองปัจจุบัน เติมเอง'!$A$5:$CL$846,41,0),2)</f>
        <v>477787</v>
      </c>
      <c r="AQ44" s="19">
        <f>ROUND(VLOOKUP($B44,'3.ข้อมูลงบทดลองปัจจุบัน เติมเอง'!$A$5:$CL$846,42,0),2)</f>
        <v>105687</v>
      </c>
      <c r="AR44" s="19">
        <f>ROUND(VLOOKUP($B44,'3.ข้อมูลงบทดลองปัจจุบัน เติมเอง'!$A$5:$CL$846,43,0),2)</f>
        <v>1878.5</v>
      </c>
      <c r="AS44" s="19">
        <f>ROUND(VLOOKUP($B44,'3.ข้อมูลงบทดลองปัจจุบัน เติมเอง'!$A$5:$CL$846,44,0),2)</f>
        <v>3683441.33</v>
      </c>
      <c r="AT44" s="19">
        <f>ROUND(VLOOKUP($B44,'3.ข้อมูลงบทดลองปัจจุบัน เติมเอง'!$A$5:$CL$846,45,0),2)</f>
        <v>125584</v>
      </c>
      <c r="AU44" s="19">
        <f>ROUND(VLOOKUP($B44,'3.ข้อมูลงบทดลองปัจจุบัน เติมเอง'!$A$5:$CL$846,46,0),2)</f>
        <v>149390</v>
      </c>
      <c r="AV44" s="19">
        <f>ROUND(VLOOKUP($B44,'3.ข้อมูลงบทดลองปัจจุบัน เติมเอง'!$A$5:$CL$846,47,0),2)</f>
        <v>216962.78</v>
      </c>
      <c r="AW44" s="19">
        <f>ROUND(VLOOKUP($B44,'3.ข้อมูลงบทดลองปัจจุบัน เติมเอง'!$A$5:$CL$846,48,0),2)</f>
        <v>65930</v>
      </c>
      <c r="AX44" s="19">
        <f>ROUND(VLOOKUP($B44,'3.ข้อมูลงบทดลองปัจจุบัน เติมเอง'!$A$5:$CL$846,49,0),2)</f>
        <v>189304.75</v>
      </c>
      <c r="AY44" s="19">
        <f>ROUND(VLOOKUP($B44,'3.ข้อมูลงบทดลองปัจจุบัน เติมเอง'!$A$5:$CL$846,50,0),2)</f>
        <v>87647.33</v>
      </c>
      <c r="AZ44" s="19">
        <f>ROUND(VLOOKUP($B44,'3.ข้อมูลงบทดลองปัจจุบัน เติมเอง'!$A$5:$CL$846,51,0),2)</f>
        <v>31177</v>
      </c>
      <c r="BA44" s="19">
        <f>ROUND(VLOOKUP($B44,'3.ข้อมูลงบทดลองปัจจุบัน เติมเอง'!$A$5:$CL$846,52,0),2)</f>
        <v>48603</v>
      </c>
      <c r="BB44" s="19">
        <f>ROUND(VLOOKUP($B44,'3.ข้อมูลงบทดลองปัจจุบัน เติมเอง'!$A$5:$CL$846,53,0),2)</f>
        <v>2092905.25</v>
      </c>
      <c r="BC44" s="19">
        <f>ROUND(VLOOKUP($B44,'3.ข้อมูลงบทดลองปัจจุบัน เติมเอง'!$A$5:$CL$846,54,0),2)</f>
        <v>166085.5</v>
      </c>
      <c r="BD44" s="19">
        <f>ROUND(VLOOKUP($B44,'3.ข้อมูลงบทดลองปัจจุบัน เติมเอง'!$A$5:$CL$846,55,0),2)</f>
        <v>11422170.75</v>
      </c>
      <c r="BE44" s="19">
        <f>ROUND(VLOOKUP($B44,'3.ข้อมูลงบทดลองปัจจุบัน เติมเอง'!$A$5:$CL$846,56,0),2)</f>
        <v>953768.65</v>
      </c>
      <c r="BF44" s="19">
        <f>ROUND(VLOOKUP($B44,'3.ข้อมูลงบทดลองปัจจุบัน เติมเอง'!$A$5:$CL$846,57,0),2)</f>
        <v>62125.75</v>
      </c>
      <c r="BG44" s="19">
        <f>ROUND(VLOOKUP($B44,'3.ข้อมูลงบทดลองปัจจุบัน เติมเอง'!$A$5:$CL$846,58,0),2)</f>
        <v>86929.22</v>
      </c>
      <c r="BH44" s="19">
        <f>ROUND(VLOOKUP($B44,'3.ข้อมูลงบทดลองปัจจุบัน เติมเอง'!$A$5:$CL$846,59,0),2)</f>
        <v>2754343.5</v>
      </c>
      <c r="BI44" s="19">
        <f>ROUND(VLOOKUP($B44,'3.ข้อมูลงบทดลองปัจจุบัน เติมเอง'!$A$5:$CL$846,60,0),2)</f>
        <v>119800.5</v>
      </c>
      <c r="BJ44" s="19">
        <f>ROUND(VLOOKUP($B44,'3.ข้อมูลงบทดลองปัจจุบัน เติมเอง'!$A$5:$CL$846,61,0),2)</f>
        <v>14109.22</v>
      </c>
      <c r="BK44" s="19">
        <f>ROUND(VLOOKUP($B44,'3.ข้อมูลงบทดลองปัจจุบัน เติมเอง'!$A$5:$CL$846,62,0),2)</f>
        <v>17857</v>
      </c>
      <c r="BL44" s="19">
        <f>ROUND(VLOOKUP($B44,'3.ข้อมูลงบทดลองปัจจุบัน เติมเอง'!$A$5:$CL$846,63,0),2)</f>
        <v>56815.5</v>
      </c>
      <c r="BM44" s="19">
        <f>ROUND(VLOOKUP($B44,'3.ข้อมูลงบทดลองปัจจุบัน เติมเอง'!$A$5:$CL$846,64,0),2)</f>
        <v>4070708.75</v>
      </c>
      <c r="BN44" s="19">
        <f>ROUND(VLOOKUP($B44,'3.ข้อมูลงบทดลองปัจจุบัน เติมเอง'!$A$5:$CL$846,65,0),2)</f>
        <v>239705</v>
      </c>
      <c r="BO44" s="19">
        <f>ROUND(VLOOKUP($B44,'3.ข้อมูลงบทดลองปัจจุบัน เติมเอง'!$A$5:$CL$846,66,0),2)</f>
        <v>180801.5</v>
      </c>
      <c r="BP44" s="19">
        <f>ROUND(VLOOKUP($B44,'3.ข้อมูลงบทดลองปัจจุบัน เติมเอง'!$A$5:$CL$846,67,0),2)</f>
        <v>223441</v>
      </c>
      <c r="BQ44" s="19">
        <f>ROUND(VLOOKUP($B44,'3.ข้อมูลงบทดลองปัจจุบัน เติมเอง'!$A$5:$CL$846,68,0),2)</f>
        <v>133685</v>
      </c>
      <c r="BR44" s="19">
        <f>ROUND(VLOOKUP($B44,'3.ข้อมูลงบทดลองปัจจุบัน เติมเอง'!$A$5:$CL$846,69,0),2)</f>
        <v>96990</v>
      </c>
      <c r="BS44" s="19">
        <f>ROUND(VLOOKUP($B44,'3.ข้อมูลงบทดลองปัจจุบัน เติมเอง'!$A$5:$CL$846,70,0),2)</f>
        <v>25235646.5</v>
      </c>
      <c r="BT44" s="19">
        <f>ROUND(VLOOKUP($B44,'3.ข้อมูลงบทดลองปัจจุบัน เติมเอง'!$A$5:$CL$846,71,0),2)</f>
        <v>149945</v>
      </c>
      <c r="BU44" s="19">
        <f>ROUND(VLOOKUP($B44,'3.ข้อมูลงบทดลองปัจจุบัน เติมเอง'!$A$5:$CL$846,72,0),2)</f>
        <v>168010.45</v>
      </c>
      <c r="BV44" s="19">
        <f>ROUND(VLOOKUP($B44,'3.ข้อมูลงบทดลองปัจจุบัน เติมเอง'!$A$5:$CL$846,73,0),2)</f>
        <v>2912058</v>
      </c>
      <c r="BW44" s="19">
        <f>ROUND(VLOOKUP($B44,'3.ข้อมูลงบทดลองปัจจุบัน เติมเอง'!$A$5:$CL$846,74,0),2)</f>
        <v>0</v>
      </c>
      <c r="BX44" s="19">
        <f>ROUND(VLOOKUP($B44,'3.ข้อมูลงบทดลองปัจจุบัน เติมเอง'!$A$5:$CL$846,75,0),2)</f>
        <v>60914.5</v>
      </c>
      <c r="BY44" s="19">
        <f>ROUND(VLOOKUP($B44,'3.ข้อมูลงบทดลองปัจจุบัน เติมเอง'!$A$5:$CL$846,76,0),2)</f>
        <v>671290.6</v>
      </c>
      <c r="BZ44" s="19">
        <f>ROUND(VLOOKUP($B44,'3.ข้อมูลงบทดลองปัจจุบัน เติมเอง'!$A$5:$CL$846,77,0),2)</f>
        <v>21086.5</v>
      </c>
      <c r="CA44" s="19">
        <f>ROUND(VLOOKUP($B44,'3.ข้อมูลงบทดลองปัจจุบัน เติมเอง'!$A$5:$CL$846,78,0),2)</f>
        <v>16137</v>
      </c>
      <c r="CB44" s="19">
        <f>ROUND(VLOOKUP($B44,'3.ข้อมูลงบทดลองปัจจุบัน เติมเอง'!$A$5:$CL$846,79,0),2)</f>
        <v>147382</v>
      </c>
      <c r="CC44" s="19">
        <f>ROUND(VLOOKUP($B44,'3.ข้อมูลงบทดลองปัจจุบัน เติมเอง'!$A$5:$CL$846,80,0),2)</f>
        <v>96350</v>
      </c>
      <c r="CD44" s="19">
        <f>ROUND(VLOOKUP($B44,'3.ข้อมูลงบทดลองปัจจุบัน เติมเอง'!$A$5:$CL$846,81,0),2)</f>
        <v>655503.4</v>
      </c>
      <c r="CE44" s="19">
        <f>ROUND(VLOOKUP($B44,'3.ข้อมูลงบทดลองปัจจุบัน เติมเอง'!$A$5:$CL$846,82,0),2)</f>
        <v>207653</v>
      </c>
      <c r="CF44" s="19">
        <f>ROUND(VLOOKUP($B44,'3.ข้อมูลงบทดลองปัจจุบัน เติมเอง'!$A$5:$CL$846,83,0),2)</f>
        <v>394968.9</v>
      </c>
      <c r="CG44" s="19">
        <f>ROUND(VLOOKUP($B44,'3.ข้อมูลงบทดลองปัจจุบัน เติมเอง'!$A$5:$CL$846,84,0),2)</f>
        <v>47014</v>
      </c>
      <c r="CH44" s="19">
        <f>ROUND(VLOOKUP($B44,'3.ข้อมูลงบทดลองปัจจุบัน เติมเอง'!$A$5:$CL$846,85,0),2)</f>
        <v>63216.800000000003</v>
      </c>
      <c r="CI44" s="19">
        <f>ROUND(VLOOKUP($B44,'3.ข้อมูลงบทดลองปัจจุบัน เติมเอง'!$A$5:$CL$846,86,0),2)</f>
        <v>40072</v>
      </c>
      <c r="CJ44" s="19">
        <f>ROUND(VLOOKUP($B44,'3.ข้อมูลงบทดลองปัจจุบัน เติมเอง'!$A$5:$CL$846,87,0),2)</f>
        <v>79713</v>
      </c>
      <c r="CK44" s="19">
        <f>ROUND(VLOOKUP($B44,'3.ข้อมูลงบทดลองปัจจุบัน เติมเอง'!$A$5:$CL$846,88,0),2)</f>
        <v>636728</v>
      </c>
      <c r="CL44" s="19">
        <f>ROUND(VLOOKUP($B44,'3.ข้อมูลงบทดลองปัจจุบัน เติมเอง'!$A$5:$CL$846,89,0),2)</f>
        <v>46588</v>
      </c>
      <c r="CM44" s="19">
        <f>ROUND(VLOOKUP($B44,'3.ข้อมูลงบทดลองปัจจุบัน เติมเอง'!$A$5:$CL$846,90,0),2)</f>
        <v>61949.5</v>
      </c>
      <c r="CO44" s="29"/>
    </row>
    <row r="45" spans="1:94" x14ac:dyDescent="0.7">
      <c r="A45" s="3" t="s">
        <v>1469</v>
      </c>
      <c r="B45" s="49" t="s">
        <v>508</v>
      </c>
      <c r="C45" s="8" t="s">
        <v>1952</v>
      </c>
      <c r="D45" s="19">
        <f>ROUND(VLOOKUP($B45,'3.ข้อมูลงบทดลองปัจจุบัน เติมเอง'!$A$5:$CL$846,3,0),2)</f>
        <v>1136443</v>
      </c>
      <c r="E45" s="19">
        <f>ROUND(VLOOKUP($B45,'3.ข้อมูลงบทดลองปัจจุบัน เติมเอง'!$A$5:$CL$846,4,0),2)</f>
        <v>19847</v>
      </c>
      <c r="F45" s="19">
        <f>ROUND(VLOOKUP($B45,'3.ข้อมูลงบทดลองปัจจุบัน เติมเอง'!$A$5:$CL$846,5,0),2)</f>
        <v>0</v>
      </c>
      <c r="G45" s="19">
        <f>ROUND(VLOOKUP($B45,'3.ข้อมูลงบทดลองปัจจุบัน เติมเอง'!$A$5:$CL$846,6,0),2)</f>
        <v>0</v>
      </c>
      <c r="H45" s="19">
        <f>ROUND(VLOOKUP($B45,'3.ข้อมูลงบทดลองปัจจุบัน เติมเอง'!$A$5:$CL$846,7,0),2)</f>
        <v>0</v>
      </c>
      <c r="I45" s="19">
        <f>ROUND(VLOOKUP($B45,'3.ข้อมูลงบทดลองปัจจุบัน เติมเอง'!$A$5:$CL$846,8,0),2)</f>
        <v>26013</v>
      </c>
      <c r="J45" s="19">
        <f>ROUND(VLOOKUP($B45,'3.ข้อมูลงบทดลองปัจจุบัน เติมเอง'!$A$5:$CL$846,9,0),2)</f>
        <v>0</v>
      </c>
      <c r="K45" s="19">
        <f>ROUND(VLOOKUP($B45,'3.ข้อมูลงบทดลองปัจจุบัน เติมเอง'!$A$5:$CL$846,10,0),2)</f>
        <v>0</v>
      </c>
      <c r="L45" s="19">
        <f>ROUND(VLOOKUP($B45,'3.ข้อมูลงบทดลองปัจจุบัน เติมเอง'!$A$5:$CL$846,11,0),2)</f>
        <v>0</v>
      </c>
      <c r="M45" s="19">
        <f>ROUND(VLOOKUP($B45,'3.ข้อมูลงบทดลองปัจจุบัน เติมเอง'!$A$5:$CL$846,12,0),2)</f>
        <v>0</v>
      </c>
      <c r="N45" s="19">
        <f>ROUND(VLOOKUP($B45,'3.ข้อมูลงบทดลองปัจจุบัน เติมเอง'!$A$5:$CL$846,13,0),2)</f>
        <v>0</v>
      </c>
      <c r="O45" s="19">
        <f>ROUND(VLOOKUP($B45,'3.ข้อมูลงบทดลองปัจจุบัน เติมเอง'!$A$5:$CL$846,14,0),2)</f>
        <v>0</v>
      </c>
      <c r="P45" s="19">
        <f>ROUND(VLOOKUP($B45,'3.ข้อมูลงบทดลองปัจจุบัน เติมเอง'!$A$5:$CL$846,15,0),2)</f>
        <v>9227.25</v>
      </c>
      <c r="Q45" s="19">
        <f>ROUND(VLOOKUP($B45,'3.ข้อมูลงบทดลองปัจจุบัน เติมเอง'!$A$5:$CL$846,16,0),2)</f>
        <v>10708.4</v>
      </c>
      <c r="R45" s="19">
        <f>ROUND(VLOOKUP($B45,'3.ข้อมูลงบทดลองปัจจุบัน เติมเอง'!$A$5:$CL$846,17,0),2)</f>
        <v>0</v>
      </c>
      <c r="S45" s="19">
        <f>ROUND(VLOOKUP($B45,'3.ข้อมูลงบทดลองปัจจุบัน เติมเอง'!$A$5:$CL$846,18,0),2)</f>
        <v>0</v>
      </c>
      <c r="T45" s="19">
        <f>ROUND(VLOOKUP($B45,'3.ข้อมูลงบทดลองปัจจุบัน เติมเอง'!$A$5:$CL$846,19,0),2)</f>
        <v>0</v>
      </c>
      <c r="U45" s="19">
        <f>ROUND(VLOOKUP($B45,'3.ข้อมูลงบทดลองปัจจุบัน เติมเอง'!$A$5:$CL$846,20,0),2)</f>
        <v>0</v>
      </c>
      <c r="V45" s="19">
        <f>ROUND(VLOOKUP($B45,'3.ข้อมูลงบทดลองปัจจุบัน เติมเอง'!$A$5:$CL$846,21,0),2)</f>
        <v>0</v>
      </c>
      <c r="W45" s="19">
        <f>ROUND(VLOOKUP($B45,'3.ข้อมูลงบทดลองปัจจุบัน เติมเอง'!$A$5:$CL$846,22,0),2)</f>
        <v>0</v>
      </c>
      <c r="X45" s="19">
        <f>ROUND(VLOOKUP($B45,'3.ข้อมูลงบทดลองปัจจุบัน เติมเอง'!$A$5:$CL$846,23,0),2)</f>
        <v>93993</v>
      </c>
      <c r="Y45" s="19">
        <f>ROUND(VLOOKUP($B45,'3.ข้อมูลงบทดลองปัจจุบัน เติมเอง'!$A$5:$CL$846,24,0),2)</f>
        <v>0</v>
      </c>
      <c r="Z45" s="19">
        <f>ROUND(VLOOKUP($B45,'3.ข้อมูลงบทดลองปัจจุบัน เติมเอง'!$A$5:$CL$846,25,0),2)</f>
        <v>0</v>
      </c>
      <c r="AA45" s="19">
        <f>ROUND(VLOOKUP($B45,'3.ข้อมูลงบทดลองปัจจุบัน เติมเอง'!$A$5:$CL$846,26,0),2)</f>
        <v>0</v>
      </c>
      <c r="AB45" s="19">
        <f>ROUND(VLOOKUP($B45,'3.ข้อมูลงบทดลองปัจจุบัน เติมเอง'!$A$5:$CL$846,27,0),2)</f>
        <v>14237</v>
      </c>
      <c r="AC45" s="19">
        <f>ROUND(VLOOKUP($B45,'3.ข้อมูลงบทดลองปัจจุบัน เติมเอง'!$A$5:$CL$846,28,0),2)</f>
        <v>11540</v>
      </c>
      <c r="AD45" s="19">
        <f>ROUND(VLOOKUP($B45,'3.ข้อมูลงบทดลองปัจจุบัน เติมเอง'!$A$5:$CL$846,29,0),2)</f>
        <v>11803</v>
      </c>
      <c r="AE45" s="19">
        <f>ROUND(VLOOKUP($B45,'3.ข้อมูลงบทดลองปัจจุบัน เติมเอง'!$A$5:$CL$846,30,0),2)</f>
        <v>188269</v>
      </c>
      <c r="AF45" s="19">
        <f>ROUND(VLOOKUP($B45,'3.ข้อมูลงบทดลองปัจจุบัน เติมเอง'!$A$5:$CL$846,31,0),2)</f>
        <v>0</v>
      </c>
      <c r="AG45" s="19">
        <f>ROUND(VLOOKUP($B45,'3.ข้อมูลงบทดลองปัจจุบัน เติมเอง'!$A$5:$CL$846,32,0),2)</f>
        <v>26860.5</v>
      </c>
      <c r="AH45" s="19">
        <f>ROUND(VLOOKUP($B45,'3.ข้อมูลงบทดลองปัจจุบัน เติมเอง'!$A$5:$CL$846,33,0),2)</f>
        <v>0</v>
      </c>
      <c r="AI45" s="19">
        <f>ROUND(VLOOKUP($B45,'3.ข้อมูลงบทดลองปัจจุบัน เติมเอง'!$A$5:$CL$846,34,0),2)</f>
        <v>0</v>
      </c>
      <c r="AJ45" s="19">
        <f>ROUND(VLOOKUP($B45,'3.ข้อมูลงบทดลองปัจจุบัน เติมเอง'!$A$5:$CL$846,35,0),2)</f>
        <v>8952</v>
      </c>
      <c r="AK45" s="19">
        <f>ROUND(VLOOKUP($B45,'3.ข้อมูลงบทดลองปัจจุบัน เติมเอง'!$A$5:$CL$846,36,0),2)</f>
        <v>0</v>
      </c>
      <c r="AL45" s="19">
        <f>ROUND(VLOOKUP($B45,'3.ข้อมูลงบทดลองปัจจุบัน เติมเอง'!$A$5:$CL$846,37,0),2)</f>
        <v>3843010.09</v>
      </c>
      <c r="AM45" s="19">
        <f>ROUND(VLOOKUP($B45,'3.ข้อมูลงบทดลองปัจจุบัน เติมเอง'!$A$5:$CL$846,38,0),2)</f>
        <v>180</v>
      </c>
      <c r="AN45" s="19">
        <f>ROUND(VLOOKUP($B45,'3.ข้อมูลงบทดลองปัจจุบัน เติมเอง'!$A$5:$CL$846,39,0),2)</f>
        <v>37600</v>
      </c>
      <c r="AO45" s="19">
        <f>ROUND(VLOOKUP($B45,'3.ข้อมูลงบทดลองปัจจุบัน เติมเอง'!$A$5:$CL$846,40,0),2)</f>
        <v>24188</v>
      </c>
      <c r="AP45" s="19">
        <f>ROUND(VLOOKUP($B45,'3.ข้อมูลงบทดลองปัจจุบัน เติมเอง'!$A$5:$CL$846,41,0),2)</f>
        <v>12662</v>
      </c>
      <c r="AQ45" s="19">
        <f>ROUND(VLOOKUP($B45,'3.ข้อมูลงบทดลองปัจจุบัน เติมเอง'!$A$5:$CL$846,42,0),2)</f>
        <v>13104</v>
      </c>
      <c r="AR45" s="19">
        <f>ROUND(VLOOKUP($B45,'3.ข้อมูลงบทดลองปัจจุบัน เติมเอง'!$A$5:$CL$846,43,0),2)</f>
        <v>6051.5</v>
      </c>
      <c r="AS45" s="19">
        <f>ROUND(VLOOKUP($B45,'3.ข้อมูลงบทดลองปัจจุบัน เติมเอง'!$A$5:$CL$846,44,0),2)</f>
        <v>597761.6</v>
      </c>
      <c r="AT45" s="19">
        <f>ROUND(VLOOKUP($B45,'3.ข้อมูลงบทดลองปัจจุบัน เติมเอง'!$A$5:$CL$846,45,0),2)</f>
        <v>52678.25</v>
      </c>
      <c r="AU45" s="19">
        <f>ROUND(VLOOKUP($B45,'3.ข้อมูลงบทดลองปัจจุบัน เติมเอง'!$A$5:$CL$846,46,0),2)</f>
        <v>0</v>
      </c>
      <c r="AV45" s="19">
        <f>ROUND(VLOOKUP($B45,'3.ข้อมูลงบทดลองปัจจุบัน เติมเอง'!$A$5:$CL$846,47,0),2)</f>
        <v>0</v>
      </c>
      <c r="AW45" s="19">
        <f>ROUND(VLOOKUP($B45,'3.ข้อมูลงบทดลองปัจจุบัน เติมเอง'!$A$5:$CL$846,48,0),2)</f>
        <v>12269</v>
      </c>
      <c r="AX45" s="19">
        <f>ROUND(VLOOKUP($B45,'3.ข้อมูลงบทดลองปัจจุบัน เติมเอง'!$A$5:$CL$846,49,0),2)</f>
        <v>0</v>
      </c>
      <c r="AY45" s="19">
        <f>ROUND(VLOOKUP($B45,'3.ข้อมูลงบทดลองปัจจุบัน เติมเอง'!$A$5:$CL$846,50,0),2)</f>
        <v>29142</v>
      </c>
      <c r="AZ45" s="19">
        <f>ROUND(VLOOKUP($B45,'3.ข้อมูลงบทดลองปัจจุบัน เติมเอง'!$A$5:$CL$846,51,0),2)</f>
        <v>0</v>
      </c>
      <c r="BA45" s="19">
        <f>ROUND(VLOOKUP($B45,'3.ข้อมูลงบทดลองปัจจุบัน เติมเอง'!$A$5:$CL$846,52,0),2)</f>
        <v>0</v>
      </c>
      <c r="BB45" s="19">
        <f>ROUND(VLOOKUP($B45,'3.ข้อมูลงบทดลองปัจจุบัน เติมเอง'!$A$5:$CL$846,53,0),2)</f>
        <v>59051.5</v>
      </c>
      <c r="BC45" s="19">
        <f>ROUND(VLOOKUP($B45,'3.ข้อมูลงบทดลองปัจจุบัน เติมเอง'!$A$5:$CL$846,54,0),2)</f>
        <v>22758.25</v>
      </c>
      <c r="BD45" s="19">
        <f>ROUND(VLOOKUP($B45,'3.ข้อมูลงบทดลองปัจจุบัน เติมเอง'!$A$5:$CL$846,55,0),2)</f>
        <v>2152458.25</v>
      </c>
      <c r="BE45" s="19">
        <f>ROUND(VLOOKUP($B45,'3.ข้อมูลงบทดลองปัจจุบัน เติมเอง'!$A$5:$CL$846,56,0),2)</f>
        <v>28333.599999999999</v>
      </c>
      <c r="BF45" s="19">
        <f>ROUND(VLOOKUP($B45,'3.ข้อมูลงบทดลองปัจจุบัน เติมเอง'!$A$5:$CL$846,57,0),2)</f>
        <v>0</v>
      </c>
      <c r="BG45" s="19">
        <f>ROUND(VLOOKUP($B45,'3.ข้อมูลงบทดลองปัจจุบัน เติมเอง'!$A$5:$CL$846,58,0),2)</f>
        <v>0</v>
      </c>
      <c r="BH45" s="19">
        <f>ROUND(VLOOKUP($B45,'3.ข้อมูลงบทดลองปัจจุบัน เติมเอง'!$A$5:$CL$846,59,0),2)</f>
        <v>358742.25</v>
      </c>
      <c r="BI45" s="19">
        <f>ROUND(VLOOKUP($B45,'3.ข้อมูลงบทดลองปัจจุบัน เติมเอง'!$A$5:$CL$846,60,0),2)</f>
        <v>4085</v>
      </c>
      <c r="BJ45" s="19">
        <f>ROUND(VLOOKUP($B45,'3.ข้อมูลงบทดลองปัจจุบัน เติมเอง'!$A$5:$CL$846,61,0),2)</f>
        <v>0</v>
      </c>
      <c r="BK45" s="19">
        <f>ROUND(VLOOKUP($B45,'3.ข้อมูลงบทดลองปัจจุบัน เติมเอง'!$A$5:$CL$846,62,0),2)</f>
        <v>0</v>
      </c>
      <c r="BL45" s="19">
        <f>ROUND(VLOOKUP($B45,'3.ข้อมูลงบทดลองปัจจุบัน เติมเอง'!$A$5:$CL$846,63,0),2)</f>
        <v>0</v>
      </c>
      <c r="BM45" s="19">
        <f>ROUND(VLOOKUP($B45,'3.ข้อมูลงบทดลองปัจจุบัน เติมเอง'!$A$5:$CL$846,64,0),2)</f>
        <v>0</v>
      </c>
      <c r="BN45" s="19">
        <f>ROUND(VLOOKUP($B45,'3.ข้อมูลงบทดลองปัจจุบัน เติมเอง'!$A$5:$CL$846,65,0),2)</f>
        <v>0</v>
      </c>
      <c r="BO45" s="19">
        <f>ROUND(VLOOKUP($B45,'3.ข้อมูลงบทดลองปัจจุบัน เติมเอง'!$A$5:$CL$846,66,0),2)</f>
        <v>0</v>
      </c>
      <c r="BP45" s="19">
        <f>ROUND(VLOOKUP($B45,'3.ข้อมูลงบทดลองปัจจุบัน เติมเอง'!$A$5:$CL$846,67,0),2)</f>
        <v>-3520.6</v>
      </c>
      <c r="BQ45" s="19">
        <f>ROUND(VLOOKUP($B45,'3.ข้อมูลงบทดลองปัจจุบัน เติมเอง'!$A$5:$CL$846,68,0),2)</f>
        <v>7854</v>
      </c>
      <c r="BR45" s="19">
        <f>ROUND(VLOOKUP($B45,'3.ข้อมูลงบทดลองปัจจุบัน เติมเอง'!$A$5:$CL$846,69,0),2)</f>
        <v>0</v>
      </c>
      <c r="BS45" s="19">
        <f>ROUND(VLOOKUP($B45,'3.ข้อมูลงบทดลองปัจจุบัน เติมเอง'!$A$5:$CL$846,70,0),2)</f>
        <v>6975079</v>
      </c>
      <c r="BT45" s="19">
        <f>ROUND(VLOOKUP($B45,'3.ข้อมูลงบทดลองปัจจุบัน เติมเอง'!$A$5:$CL$846,71,0),2)</f>
        <v>-11410</v>
      </c>
      <c r="BU45" s="19">
        <f>ROUND(VLOOKUP($B45,'3.ข้อมูลงบทดลองปัจจุบัน เติมเอง'!$A$5:$CL$846,72,0),2)</f>
        <v>0</v>
      </c>
      <c r="BV45" s="19">
        <f>ROUND(VLOOKUP($B45,'3.ข้อมูลงบทดลองปัจจุบัน เติมเอง'!$A$5:$CL$846,73,0),2)</f>
        <v>247834</v>
      </c>
      <c r="BW45" s="19">
        <f>ROUND(VLOOKUP($B45,'3.ข้อมูลงบทดลองปัจจุบัน เติมเอง'!$A$5:$CL$846,74,0),2)</f>
        <v>0</v>
      </c>
      <c r="BX45" s="19">
        <f>ROUND(VLOOKUP($B45,'3.ข้อมูลงบทดลองปัจจุบัน เติมเอง'!$A$5:$CL$846,75,0),2)</f>
        <v>0</v>
      </c>
      <c r="BY45" s="19">
        <f>ROUND(VLOOKUP($B45,'3.ข้อมูลงบทดลองปัจจุบัน เติมเอง'!$A$5:$CL$846,76,0),2)</f>
        <v>30801.5</v>
      </c>
      <c r="BZ45" s="19">
        <f>ROUND(VLOOKUP($B45,'3.ข้อมูลงบทดลองปัจจุบัน เติมเอง'!$A$5:$CL$846,77,0),2)</f>
        <v>14809</v>
      </c>
      <c r="CA45" s="19">
        <f>ROUND(VLOOKUP($B45,'3.ข้อมูลงบทดลองปัจจุบัน เติมเอง'!$A$5:$CL$846,78,0),2)</f>
        <v>0</v>
      </c>
      <c r="CB45" s="19">
        <f>ROUND(VLOOKUP($B45,'3.ข้อมูลงบทดลองปัจจุบัน เติมเอง'!$A$5:$CL$846,79,0),2)</f>
        <v>22497</v>
      </c>
      <c r="CC45" s="19">
        <f>ROUND(VLOOKUP($B45,'3.ข้อมูลงบทดลองปัจจุบัน เติมเอง'!$A$5:$CL$846,80,0),2)</f>
        <v>26135</v>
      </c>
      <c r="CD45" s="19">
        <f>ROUND(VLOOKUP($B45,'3.ข้อมูลงบทดลองปัจจุบัน เติมเอง'!$A$5:$CL$846,81,0),2)</f>
        <v>88339.55</v>
      </c>
      <c r="CE45" s="19">
        <f>ROUND(VLOOKUP($B45,'3.ข้อมูลงบทดลองปัจจุบัน เติมเอง'!$A$5:$CL$846,82,0),2)</f>
        <v>6951</v>
      </c>
      <c r="CF45" s="19">
        <f>ROUND(VLOOKUP($B45,'3.ข้อมูลงบทดลองปัจจุบัน เติมเอง'!$A$5:$CL$846,83,0),2)</f>
        <v>50489</v>
      </c>
      <c r="CG45" s="19">
        <f>ROUND(VLOOKUP($B45,'3.ข้อมูลงบทดลองปัจจุบัน เติมเอง'!$A$5:$CL$846,84,0),2)</f>
        <v>0</v>
      </c>
      <c r="CH45" s="19">
        <f>ROUND(VLOOKUP($B45,'3.ข้อมูลงบทดลองปัจจุบัน เติมเอง'!$A$5:$CL$846,85,0),2)</f>
        <v>0</v>
      </c>
      <c r="CI45" s="19">
        <f>ROUND(VLOOKUP($B45,'3.ข้อมูลงบทดลองปัจจุบัน เติมเอง'!$A$5:$CL$846,86,0),2)</f>
        <v>0</v>
      </c>
      <c r="CJ45" s="19">
        <f>ROUND(VLOOKUP($B45,'3.ข้อมูลงบทดลองปัจจุบัน เติมเอง'!$A$5:$CL$846,87,0),2)</f>
        <v>0</v>
      </c>
      <c r="CK45" s="19">
        <f>ROUND(VLOOKUP($B45,'3.ข้อมูลงบทดลองปัจจุบัน เติมเอง'!$A$5:$CL$846,88,0),2)</f>
        <v>232749</v>
      </c>
      <c r="CL45" s="19">
        <f>ROUND(VLOOKUP($B45,'3.ข้อมูลงบทดลองปัจจุบัน เติมเอง'!$A$5:$CL$846,89,0),2)</f>
        <v>0</v>
      </c>
      <c r="CM45" s="19">
        <f>ROUND(VLOOKUP($B45,'3.ข้อมูลงบทดลองปัจจุบัน เติมเอง'!$A$5:$CL$846,90,0),2)</f>
        <v>17671</v>
      </c>
      <c r="CO45" s="29"/>
    </row>
    <row r="46" spans="1:94" x14ac:dyDescent="0.7">
      <c r="A46" s="3" t="s">
        <v>1469</v>
      </c>
      <c r="B46" s="49" t="s">
        <v>1954</v>
      </c>
      <c r="C46" s="8" t="s">
        <v>1367</v>
      </c>
      <c r="D46" s="19">
        <f>ROUND(VLOOKUP($B46,'3.ข้อมูลงบทดลองปัจจุบัน เติมเอง'!$A$5:$CL$846,3,0),2)</f>
        <v>0</v>
      </c>
      <c r="E46" s="19">
        <f>ROUND(VLOOKUP($B46,'3.ข้อมูลงบทดลองปัจจุบัน เติมเอง'!$A$5:$CL$846,4,0),2)</f>
        <v>0</v>
      </c>
      <c r="F46" s="19">
        <f>ROUND(VLOOKUP($B46,'3.ข้อมูลงบทดลองปัจจุบัน เติมเอง'!$A$5:$CL$846,5,0),2)</f>
        <v>0</v>
      </c>
      <c r="G46" s="19">
        <f>ROUND(VLOOKUP($B46,'3.ข้อมูลงบทดลองปัจจุบัน เติมเอง'!$A$5:$CL$846,6,0),2)</f>
        <v>0</v>
      </c>
      <c r="H46" s="19">
        <f>ROUND(VLOOKUP($B46,'3.ข้อมูลงบทดลองปัจจุบัน เติมเอง'!$A$5:$CL$846,7,0),2)</f>
        <v>0</v>
      </c>
      <c r="I46" s="19">
        <f>ROUND(VLOOKUP($B46,'3.ข้อมูลงบทดลองปัจจุบัน เติมเอง'!$A$5:$CL$846,8,0),2)</f>
        <v>0</v>
      </c>
      <c r="J46" s="19">
        <f>ROUND(VLOOKUP($B46,'3.ข้อมูลงบทดลองปัจจุบัน เติมเอง'!$A$5:$CL$846,9,0),2)</f>
        <v>0</v>
      </c>
      <c r="K46" s="19">
        <f>ROUND(VLOOKUP($B46,'3.ข้อมูลงบทดลองปัจจุบัน เติมเอง'!$A$5:$CL$846,10,0),2)</f>
        <v>0</v>
      </c>
      <c r="L46" s="19">
        <f>ROUND(VLOOKUP($B46,'3.ข้อมูลงบทดลองปัจจุบัน เติมเอง'!$A$5:$CL$846,11,0),2)</f>
        <v>0</v>
      </c>
      <c r="M46" s="19">
        <f>ROUND(VLOOKUP($B46,'3.ข้อมูลงบทดลองปัจจุบัน เติมเอง'!$A$5:$CL$846,12,0),2)</f>
        <v>0</v>
      </c>
      <c r="N46" s="19">
        <f>ROUND(VLOOKUP($B46,'3.ข้อมูลงบทดลองปัจจุบัน เติมเอง'!$A$5:$CL$846,13,0),2)</f>
        <v>0</v>
      </c>
      <c r="O46" s="19">
        <f>ROUND(VLOOKUP($B46,'3.ข้อมูลงบทดลองปัจจุบัน เติมเอง'!$A$5:$CL$846,14,0),2)</f>
        <v>0</v>
      </c>
      <c r="P46" s="19">
        <f>ROUND(VLOOKUP($B46,'3.ข้อมูลงบทดลองปัจจุบัน เติมเอง'!$A$5:$CL$846,15,0),2)</f>
        <v>0</v>
      </c>
      <c r="Q46" s="19">
        <f>ROUND(VLOOKUP($B46,'3.ข้อมูลงบทดลองปัจจุบัน เติมเอง'!$A$5:$CL$846,16,0),2)</f>
        <v>0</v>
      </c>
      <c r="R46" s="19">
        <f>ROUND(VLOOKUP($B46,'3.ข้อมูลงบทดลองปัจจุบัน เติมเอง'!$A$5:$CL$846,17,0),2)</f>
        <v>0</v>
      </c>
      <c r="S46" s="19">
        <f>ROUND(VLOOKUP($B46,'3.ข้อมูลงบทดลองปัจจุบัน เติมเอง'!$A$5:$CL$846,18,0),2)</f>
        <v>0</v>
      </c>
      <c r="T46" s="19">
        <f>ROUND(VLOOKUP($B46,'3.ข้อมูลงบทดลองปัจจุบัน เติมเอง'!$A$5:$CL$846,19,0),2)</f>
        <v>0</v>
      </c>
      <c r="U46" s="19">
        <f>ROUND(VLOOKUP($B46,'3.ข้อมูลงบทดลองปัจจุบัน เติมเอง'!$A$5:$CL$846,20,0),2)</f>
        <v>0</v>
      </c>
      <c r="V46" s="19">
        <f>ROUND(VLOOKUP($B46,'3.ข้อมูลงบทดลองปัจจุบัน เติมเอง'!$A$5:$CL$846,21,0),2)</f>
        <v>0</v>
      </c>
      <c r="W46" s="19">
        <f>ROUND(VLOOKUP($B46,'3.ข้อมูลงบทดลองปัจจุบัน เติมเอง'!$A$5:$CL$846,22,0),2)</f>
        <v>0</v>
      </c>
      <c r="X46" s="19">
        <f>ROUND(VLOOKUP($B46,'3.ข้อมูลงบทดลองปัจจุบัน เติมเอง'!$A$5:$CL$846,23,0),2)</f>
        <v>96454.5</v>
      </c>
      <c r="Y46" s="19">
        <f>ROUND(VLOOKUP($B46,'3.ข้อมูลงบทดลองปัจจุบัน เติมเอง'!$A$5:$CL$846,24,0),2)</f>
        <v>0</v>
      </c>
      <c r="Z46" s="19">
        <f>ROUND(VLOOKUP($B46,'3.ข้อมูลงบทดลองปัจจุบัน เติมเอง'!$A$5:$CL$846,25,0),2)</f>
        <v>0</v>
      </c>
      <c r="AA46" s="19">
        <f>ROUND(VLOOKUP($B46,'3.ข้อมูลงบทดลองปัจจุบัน เติมเอง'!$A$5:$CL$846,26,0),2)</f>
        <v>0</v>
      </c>
      <c r="AB46" s="19">
        <f>ROUND(VLOOKUP($B46,'3.ข้อมูลงบทดลองปัจจุบัน เติมเอง'!$A$5:$CL$846,27,0),2)</f>
        <v>0</v>
      </c>
      <c r="AC46" s="19">
        <f>ROUND(VLOOKUP($B46,'3.ข้อมูลงบทดลองปัจจุบัน เติมเอง'!$A$5:$CL$846,28,0),2)</f>
        <v>0</v>
      </c>
      <c r="AD46" s="19">
        <f>ROUND(VLOOKUP($B46,'3.ข้อมูลงบทดลองปัจจุบัน เติมเอง'!$A$5:$CL$846,29,0),2)</f>
        <v>0</v>
      </c>
      <c r="AE46" s="19">
        <f>ROUND(VLOOKUP($B46,'3.ข้อมูลงบทดลองปัจจุบัน เติมเอง'!$A$5:$CL$846,30,0),2)</f>
        <v>0</v>
      </c>
      <c r="AF46" s="19">
        <f>ROUND(VLOOKUP($B46,'3.ข้อมูลงบทดลองปัจจุบัน เติมเอง'!$A$5:$CL$846,31,0),2)</f>
        <v>0</v>
      </c>
      <c r="AG46" s="19">
        <f>ROUND(VLOOKUP($B46,'3.ข้อมูลงบทดลองปัจจุบัน เติมเอง'!$A$5:$CL$846,32,0),2)</f>
        <v>0</v>
      </c>
      <c r="AH46" s="19">
        <f>ROUND(VLOOKUP($B46,'3.ข้อมูลงบทดลองปัจจุบัน เติมเอง'!$A$5:$CL$846,33,0),2)</f>
        <v>0</v>
      </c>
      <c r="AI46" s="19">
        <f>ROUND(VLOOKUP($B46,'3.ข้อมูลงบทดลองปัจจุบัน เติมเอง'!$A$5:$CL$846,34,0),2)</f>
        <v>0</v>
      </c>
      <c r="AJ46" s="19">
        <f>ROUND(VLOOKUP($B46,'3.ข้อมูลงบทดลองปัจจุบัน เติมเอง'!$A$5:$CL$846,35,0),2)</f>
        <v>-8952</v>
      </c>
      <c r="AK46" s="19">
        <f>ROUND(VLOOKUP($B46,'3.ข้อมูลงบทดลองปัจจุบัน เติมเอง'!$A$5:$CL$846,36,0),2)</f>
        <v>0</v>
      </c>
      <c r="AL46" s="19">
        <f>ROUND(VLOOKUP($B46,'3.ข้อมูลงบทดลองปัจจุบัน เติมเอง'!$A$5:$CL$846,37,0),2)</f>
        <v>161024.85</v>
      </c>
      <c r="AM46" s="19">
        <f>ROUND(VLOOKUP($B46,'3.ข้อมูลงบทดลองปัจจุบัน เติมเอง'!$A$5:$CL$846,38,0),2)</f>
        <v>0</v>
      </c>
      <c r="AN46" s="19">
        <f>ROUND(VLOOKUP($B46,'3.ข้อมูลงบทดลองปัจจุบัน เติมเอง'!$A$5:$CL$846,39,0),2)</f>
        <v>0</v>
      </c>
      <c r="AO46" s="19">
        <f>ROUND(VLOOKUP($B46,'3.ข้อมูลงบทดลองปัจจุบัน เติมเอง'!$A$5:$CL$846,40,0),2)</f>
        <v>0</v>
      </c>
      <c r="AP46" s="19">
        <f>ROUND(VLOOKUP($B46,'3.ข้อมูลงบทดลองปัจจุบัน เติมเอง'!$A$5:$CL$846,41,0),2)</f>
        <v>0</v>
      </c>
      <c r="AQ46" s="19">
        <f>ROUND(VLOOKUP($B46,'3.ข้อมูลงบทดลองปัจจุบัน เติมเอง'!$A$5:$CL$846,42,0),2)</f>
        <v>0</v>
      </c>
      <c r="AR46" s="19">
        <f>ROUND(VLOOKUP($B46,'3.ข้อมูลงบทดลองปัจจุบัน เติมเอง'!$A$5:$CL$846,43,0),2)</f>
        <v>0</v>
      </c>
      <c r="AS46" s="19">
        <f>ROUND(VLOOKUP($B46,'3.ข้อมูลงบทดลองปัจจุบัน เติมเอง'!$A$5:$CL$846,44,0),2)</f>
        <v>0</v>
      </c>
      <c r="AT46" s="19">
        <f>ROUND(VLOOKUP($B46,'3.ข้อมูลงบทดลองปัจจุบัน เติมเอง'!$A$5:$CL$846,45,0),2)</f>
        <v>0</v>
      </c>
      <c r="AU46" s="19">
        <f>ROUND(VLOOKUP($B46,'3.ข้อมูลงบทดลองปัจจุบัน เติมเอง'!$A$5:$CL$846,46,0),2)</f>
        <v>0</v>
      </c>
      <c r="AV46" s="19">
        <f>ROUND(VLOOKUP($B46,'3.ข้อมูลงบทดลองปัจจุบัน เติมเอง'!$A$5:$CL$846,47,0),2)</f>
        <v>1583.04</v>
      </c>
      <c r="AW46" s="19">
        <f>ROUND(VLOOKUP($B46,'3.ข้อมูลงบทดลองปัจจุบัน เติมเอง'!$A$5:$CL$846,48,0),2)</f>
        <v>0</v>
      </c>
      <c r="AX46" s="19">
        <f>ROUND(VLOOKUP($B46,'3.ข้อมูลงบทดลองปัจจุบัน เติมเอง'!$A$5:$CL$846,49,0),2)</f>
        <v>0</v>
      </c>
      <c r="AY46" s="19">
        <f>ROUND(VLOOKUP($B46,'3.ข้อมูลงบทดลองปัจจุบัน เติมเอง'!$A$5:$CL$846,50,0),2)</f>
        <v>0</v>
      </c>
      <c r="AZ46" s="19">
        <f>ROUND(VLOOKUP($B46,'3.ข้อมูลงบทดลองปัจจุบัน เติมเอง'!$A$5:$CL$846,51,0),2)</f>
        <v>0</v>
      </c>
      <c r="BA46" s="19">
        <f>ROUND(VLOOKUP($B46,'3.ข้อมูลงบทดลองปัจจุบัน เติมเอง'!$A$5:$CL$846,52,0),2)</f>
        <v>0</v>
      </c>
      <c r="BB46" s="19">
        <f>ROUND(VLOOKUP($B46,'3.ข้อมูลงบทดลองปัจจุบัน เติมเอง'!$A$5:$CL$846,53,0),2)</f>
        <v>0</v>
      </c>
      <c r="BC46" s="19">
        <f>ROUND(VLOOKUP($B46,'3.ข้อมูลงบทดลองปัจจุบัน เติมเอง'!$A$5:$CL$846,54,0),2)</f>
        <v>0</v>
      </c>
      <c r="BD46" s="19">
        <f>ROUND(VLOOKUP($B46,'3.ข้อมูลงบทดลองปัจจุบัน เติมเอง'!$A$5:$CL$846,55,0),2)</f>
        <v>0</v>
      </c>
      <c r="BE46" s="19">
        <f>ROUND(VLOOKUP($B46,'3.ข้อมูลงบทดลองปัจจุบัน เติมเอง'!$A$5:$CL$846,56,0),2)</f>
        <v>0</v>
      </c>
      <c r="BF46" s="19">
        <f>ROUND(VLOOKUP($B46,'3.ข้อมูลงบทดลองปัจจุบัน เติมเอง'!$A$5:$CL$846,57,0),2)</f>
        <v>0</v>
      </c>
      <c r="BG46" s="19">
        <f>ROUND(VLOOKUP($B46,'3.ข้อมูลงบทดลองปัจจุบัน เติมเอง'!$A$5:$CL$846,58,0),2)</f>
        <v>0</v>
      </c>
      <c r="BH46" s="19">
        <f>ROUND(VLOOKUP($B46,'3.ข้อมูลงบทดลองปัจจุบัน เติมเอง'!$A$5:$CL$846,59,0),2)</f>
        <v>0</v>
      </c>
      <c r="BI46" s="19">
        <f>ROUND(VLOOKUP($B46,'3.ข้อมูลงบทดลองปัจจุบัน เติมเอง'!$A$5:$CL$846,60,0),2)</f>
        <v>0</v>
      </c>
      <c r="BJ46" s="19">
        <f>ROUND(VLOOKUP($B46,'3.ข้อมูลงบทดลองปัจจุบัน เติมเอง'!$A$5:$CL$846,61,0),2)</f>
        <v>0</v>
      </c>
      <c r="BK46" s="19">
        <f>ROUND(VLOOKUP($B46,'3.ข้อมูลงบทดลองปัจจุบัน เติมเอง'!$A$5:$CL$846,62,0),2)</f>
        <v>0</v>
      </c>
      <c r="BL46" s="19">
        <f>ROUND(VLOOKUP($B46,'3.ข้อมูลงบทดลองปัจจุบัน เติมเอง'!$A$5:$CL$846,63,0),2)</f>
        <v>0</v>
      </c>
      <c r="BM46" s="19">
        <f>ROUND(VLOOKUP($B46,'3.ข้อมูลงบทดลองปัจจุบัน เติมเอง'!$A$5:$CL$846,64,0),2)</f>
        <v>0</v>
      </c>
      <c r="BN46" s="19">
        <f>ROUND(VLOOKUP($B46,'3.ข้อมูลงบทดลองปัจจุบัน เติมเอง'!$A$5:$CL$846,65,0),2)</f>
        <v>0</v>
      </c>
      <c r="BO46" s="19">
        <f>ROUND(VLOOKUP($B46,'3.ข้อมูลงบทดลองปัจจุบัน เติมเอง'!$A$5:$CL$846,66,0),2)</f>
        <v>0</v>
      </c>
      <c r="BP46" s="19">
        <f>ROUND(VLOOKUP($B46,'3.ข้อมูลงบทดลองปัจจุบัน เติมเอง'!$A$5:$CL$846,67,0),2)</f>
        <v>0</v>
      </c>
      <c r="BQ46" s="19">
        <f>ROUND(VLOOKUP($B46,'3.ข้อมูลงบทดลองปัจจุบัน เติมเอง'!$A$5:$CL$846,68,0),2)</f>
        <v>0</v>
      </c>
      <c r="BR46" s="19">
        <f>ROUND(VLOOKUP($B46,'3.ข้อมูลงบทดลองปัจจุบัน เติมเอง'!$A$5:$CL$846,69,0),2)</f>
        <v>0</v>
      </c>
      <c r="BS46" s="19">
        <f>ROUND(VLOOKUP($B46,'3.ข้อมูลงบทดลองปัจจุบัน เติมเอง'!$A$5:$CL$846,70,0),2)</f>
        <v>1162190</v>
      </c>
      <c r="BT46" s="19">
        <f>ROUND(VLOOKUP($B46,'3.ข้อมูลงบทดลองปัจจุบัน เติมเอง'!$A$5:$CL$846,71,0),2)</f>
        <v>0</v>
      </c>
      <c r="BU46" s="19">
        <f>ROUND(VLOOKUP($B46,'3.ข้อมูลงบทดลองปัจจุบัน เติมเอง'!$A$5:$CL$846,72,0),2)</f>
        <v>0</v>
      </c>
      <c r="BV46" s="19">
        <f>ROUND(VLOOKUP($B46,'3.ข้อมูลงบทดลองปัจจุบัน เติมเอง'!$A$5:$CL$846,73,0),2)</f>
        <v>10977</v>
      </c>
      <c r="BW46" s="19">
        <f>ROUND(VLOOKUP($B46,'3.ข้อมูลงบทดลองปัจจุบัน เติมเอง'!$A$5:$CL$846,74,0),2)</f>
        <v>0</v>
      </c>
      <c r="BX46" s="19">
        <f>ROUND(VLOOKUP($B46,'3.ข้อมูลงบทดลองปัจจุบัน เติมเอง'!$A$5:$CL$846,75,0),2)</f>
        <v>0</v>
      </c>
      <c r="BY46" s="19">
        <f>ROUND(VLOOKUP($B46,'3.ข้อมูลงบทดลองปัจจุบัน เติมเอง'!$A$5:$CL$846,76,0),2)</f>
        <v>0</v>
      </c>
      <c r="BZ46" s="19">
        <f>ROUND(VLOOKUP($B46,'3.ข้อมูลงบทดลองปัจจุบัน เติมเอง'!$A$5:$CL$846,77,0),2)</f>
        <v>0</v>
      </c>
      <c r="CA46" s="19">
        <f>ROUND(VLOOKUP($B46,'3.ข้อมูลงบทดลองปัจจุบัน เติมเอง'!$A$5:$CL$846,78,0),2)</f>
        <v>0</v>
      </c>
      <c r="CB46" s="19">
        <f>ROUND(VLOOKUP($B46,'3.ข้อมูลงบทดลองปัจจุบัน เติมเอง'!$A$5:$CL$846,79,0),2)</f>
        <v>0</v>
      </c>
      <c r="CC46" s="19">
        <f>ROUND(VLOOKUP($B46,'3.ข้อมูลงบทดลองปัจจุบัน เติมเอง'!$A$5:$CL$846,80,0),2)</f>
        <v>0</v>
      </c>
      <c r="CD46" s="19">
        <f>ROUND(VLOOKUP($B46,'3.ข้อมูลงบทดลองปัจจุบัน เติมเอง'!$A$5:$CL$846,81,0),2)</f>
        <v>2948.75</v>
      </c>
      <c r="CE46" s="19">
        <f>ROUND(VLOOKUP($B46,'3.ข้อมูลงบทดลองปัจจุบัน เติมเอง'!$A$5:$CL$846,82,0),2)</f>
        <v>0</v>
      </c>
      <c r="CF46" s="19">
        <f>ROUND(VLOOKUP($B46,'3.ข้อมูลงบทดลองปัจจุบัน เติมเอง'!$A$5:$CL$846,83,0),2)</f>
        <v>0</v>
      </c>
      <c r="CG46" s="19">
        <f>ROUND(VLOOKUP($B46,'3.ข้อมูลงบทดลองปัจจุบัน เติมเอง'!$A$5:$CL$846,84,0),2)</f>
        <v>0</v>
      </c>
      <c r="CH46" s="19">
        <f>ROUND(VLOOKUP($B46,'3.ข้อมูลงบทดลองปัจจุบัน เติมเอง'!$A$5:$CL$846,85,0),2)</f>
        <v>0</v>
      </c>
      <c r="CI46" s="19">
        <f>ROUND(VLOOKUP($B46,'3.ข้อมูลงบทดลองปัจจุบัน เติมเอง'!$A$5:$CL$846,86,0),2)</f>
        <v>0</v>
      </c>
      <c r="CJ46" s="19">
        <f>ROUND(VLOOKUP($B46,'3.ข้อมูลงบทดลองปัจจุบัน เติมเอง'!$A$5:$CL$846,87,0),2)</f>
        <v>0</v>
      </c>
      <c r="CK46" s="19">
        <f>ROUND(VLOOKUP($B46,'3.ข้อมูลงบทดลองปัจจุบัน เติมเอง'!$A$5:$CL$846,88,0),2)</f>
        <v>0</v>
      </c>
      <c r="CL46" s="19">
        <f>ROUND(VLOOKUP($B46,'3.ข้อมูลงบทดลองปัจจุบัน เติมเอง'!$A$5:$CL$846,89,0),2)</f>
        <v>0</v>
      </c>
      <c r="CM46" s="19">
        <f>ROUND(VLOOKUP($B46,'3.ข้อมูลงบทดลองปัจจุบัน เติมเอง'!$A$5:$CL$846,90,0),2)</f>
        <v>0</v>
      </c>
      <c r="CO46" s="29"/>
    </row>
    <row r="47" spans="1:94" x14ac:dyDescent="0.7">
      <c r="A47" s="3" t="s">
        <v>1469</v>
      </c>
      <c r="B47" s="49" t="s">
        <v>512</v>
      </c>
      <c r="C47" s="8" t="s">
        <v>513</v>
      </c>
      <c r="D47" s="19">
        <f>ROUND(VLOOKUP($B47,'3.ข้อมูลงบทดลองปัจจุบัน เติมเอง'!$A$5:$CL$846,3,0),2)</f>
        <v>0</v>
      </c>
      <c r="E47" s="19">
        <f>ROUND(VLOOKUP($B47,'3.ข้อมูลงบทดลองปัจจุบัน เติมเอง'!$A$5:$CL$846,4,0),2)</f>
        <v>0</v>
      </c>
      <c r="F47" s="19">
        <f>ROUND(VLOOKUP($B47,'3.ข้อมูลงบทดลองปัจจุบัน เติมเอง'!$A$5:$CL$846,5,0),2)</f>
        <v>0</v>
      </c>
      <c r="G47" s="19">
        <f>ROUND(VLOOKUP($B47,'3.ข้อมูลงบทดลองปัจจุบัน เติมเอง'!$A$5:$CL$846,6,0),2)</f>
        <v>23009</v>
      </c>
      <c r="H47" s="19">
        <f>ROUND(VLOOKUP($B47,'3.ข้อมูลงบทดลองปัจจุบัน เติมเอง'!$A$5:$CL$846,7,0),2)</f>
        <v>18206</v>
      </c>
      <c r="I47" s="19">
        <f>ROUND(VLOOKUP($B47,'3.ข้อมูลงบทดลองปัจจุบัน เติมเอง'!$A$5:$CL$846,8,0),2)</f>
        <v>0</v>
      </c>
      <c r="J47" s="19">
        <f>ROUND(VLOOKUP($B47,'3.ข้อมูลงบทดลองปัจจุบัน เติมเอง'!$A$5:$CL$846,9,0),2)</f>
        <v>31330.75</v>
      </c>
      <c r="K47" s="19">
        <f>ROUND(VLOOKUP($B47,'3.ข้อมูลงบทดลองปัจจุบัน เติมเอง'!$A$5:$CL$846,10,0),2)</f>
        <v>50577</v>
      </c>
      <c r="L47" s="19">
        <f>ROUND(VLOOKUP($B47,'3.ข้อมูลงบทดลองปัจจุบัน เติมเอง'!$A$5:$CL$846,11,0),2)</f>
        <v>34440</v>
      </c>
      <c r="M47" s="19">
        <f>ROUND(VLOOKUP($B47,'3.ข้อมูลงบทดลองปัจจุบัน เติมเอง'!$A$5:$CL$846,12,0),2)</f>
        <v>67450.600000000006</v>
      </c>
      <c r="N47" s="19">
        <f>ROUND(VLOOKUP($B47,'3.ข้อมูลงบทดลองปัจจุบัน เติมเอง'!$A$5:$CL$846,13,0),2)</f>
        <v>106089</v>
      </c>
      <c r="O47" s="19">
        <f>ROUND(VLOOKUP($B47,'3.ข้อมูลงบทดลองปัจจุบัน เติมเอง'!$A$5:$CL$846,14,0),2)</f>
        <v>0</v>
      </c>
      <c r="P47" s="19">
        <f>ROUND(VLOOKUP($B47,'3.ข้อมูลงบทดลองปัจจุบัน เติมเอง'!$A$5:$CL$846,15,0),2)</f>
        <v>395324.85</v>
      </c>
      <c r="Q47" s="19">
        <f>ROUND(VLOOKUP($B47,'3.ข้อมูลงบทดลองปัจจุบัน เติมเอง'!$A$5:$CL$846,16,0),2)</f>
        <v>22849.1</v>
      </c>
      <c r="R47" s="19">
        <f>ROUND(VLOOKUP($B47,'3.ข้อมูลงบทดลองปัจจุบัน เติมเอง'!$A$5:$CL$846,17,0),2)</f>
        <v>45224</v>
      </c>
      <c r="S47" s="19">
        <f>ROUND(VLOOKUP($B47,'3.ข้อมูลงบทดลองปัจจุบัน เติมเอง'!$A$5:$CL$846,18,0),2)</f>
        <v>0</v>
      </c>
      <c r="T47" s="19">
        <f>ROUND(VLOOKUP($B47,'3.ข้อมูลงบทดลองปัจจุบัน เติมเอง'!$A$5:$CL$846,19,0),2)</f>
        <v>8540.5</v>
      </c>
      <c r="U47" s="19">
        <f>ROUND(VLOOKUP($B47,'3.ข้อมูลงบทดลองปัจจุบัน เติมเอง'!$A$5:$CL$846,20,0),2)</f>
        <v>4574</v>
      </c>
      <c r="V47" s="19">
        <f>ROUND(VLOOKUP($B47,'3.ข้อมูลงบทดลองปัจจุบัน เติมเอง'!$A$5:$CL$846,21,0),2)</f>
        <v>0</v>
      </c>
      <c r="W47" s="19">
        <f>ROUND(VLOOKUP($B47,'3.ข้อมูลงบทดลองปัจจุบัน เติมเอง'!$A$5:$CL$846,22,0),2)</f>
        <v>4421.5</v>
      </c>
      <c r="X47" s="19">
        <f>ROUND(VLOOKUP($B47,'3.ข้อมูลงบทดลองปัจจุบัน เติมเอง'!$A$5:$CL$846,23,0),2)</f>
        <v>1094424.8600000001</v>
      </c>
      <c r="Y47" s="19">
        <f>ROUND(VLOOKUP($B47,'3.ข้อมูลงบทดลองปัจจุบัน เติมเอง'!$A$5:$CL$846,24,0),2)</f>
        <v>58722.75</v>
      </c>
      <c r="Z47" s="19">
        <f>ROUND(VLOOKUP($B47,'3.ข้อมูลงบทดลองปัจจุบัน เติมเอง'!$A$5:$CL$846,25,0),2)</f>
        <v>115241.35</v>
      </c>
      <c r="AA47" s="19">
        <f>ROUND(VLOOKUP($B47,'3.ข้อมูลงบทดลองปัจจุบัน เติมเอง'!$A$5:$CL$846,26,0),2)</f>
        <v>8403</v>
      </c>
      <c r="AB47" s="19">
        <f>ROUND(VLOOKUP($B47,'3.ข้อมูลงบทดลองปัจจุบัน เติมเอง'!$A$5:$CL$846,27,0),2)</f>
        <v>0</v>
      </c>
      <c r="AC47" s="19">
        <f>ROUND(VLOOKUP($B47,'3.ข้อมูลงบทดลองปัจจุบัน เติมเอง'!$A$5:$CL$846,28,0),2)</f>
        <v>9993.5</v>
      </c>
      <c r="AD47" s="19">
        <f>ROUND(VLOOKUP($B47,'3.ข้อมูลงบทดลองปัจจุบัน เติมเอง'!$A$5:$CL$846,29,0),2)</f>
        <v>0</v>
      </c>
      <c r="AE47" s="19">
        <f>ROUND(VLOOKUP($B47,'3.ข้อมูลงบทดลองปัจจุบัน เติมเอง'!$A$5:$CL$846,30,0),2)</f>
        <v>0</v>
      </c>
      <c r="AF47" s="19">
        <f>ROUND(VLOOKUP($B47,'3.ข้อมูลงบทดลองปัจจุบัน เติมเอง'!$A$5:$CL$846,31,0),2)</f>
        <v>45778</v>
      </c>
      <c r="AG47" s="19">
        <f>ROUND(VLOOKUP($B47,'3.ข้อมูลงบทดลองปัจจุบัน เติมเอง'!$A$5:$CL$846,32,0),2)</f>
        <v>0</v>
      </c>
      <c r="AH47" s="19">
        <f>ROUND(VLOOKUP($B47,'3.ข้อมูลงบทดลองปัจจุบัน เติมเอง'!$A$5:$CL$846,33,0),2)</f>
        <v>56379</v>
      </c>
      <c r="AI47" s="19">
        <f>ROUND(VLOOKUP($B47,'3.ข้อมูลงบทดลองปัจจุบัน เติมเอง'!$A$5:$CL$846,34,0),2)</f>
        <v>44690</v>
      </c>
      <c r="AJ47" s="19">
        <f>ROUND(VLOOKUP($B47,'3.ข้อมูลงบทดลองปัจจุบัน เติมเอง'!$A$5:$CL$846,35,0),2)</f>
        <v>4006</v>
      </c>
      <c r="AK47" s="19">
        <f>ROUND(VLOOKUP($B47,'3.ข้อมูลงบทดลองปัจจุบัน เติมเอง'!$A$5:$CL$846,36,0),2)</f>
        <v>9306.5</v>
      </c>
      <c r="AL47" s="19">
        <f>ROUND(VLOOKUP($B47,'3.ข้อมูลงบทดลองปัจจุบัน เติมเอง'!$A$5:$CL$846,37,0),2)</f>
        <v>20484</v>
      </c>
      <c r="AM47" s="19">
        <f>ROUND(VLOOKUP($B47,'3.ข้อมูลงบทดลองปัจจุบัน เติมเอง'!$A$5:$CL$846,38,0),2)</f>
        <v>26137</v>
      </c>
      <c r="AN47" s="19">
        <f>ROUND(VLOOKUP($B47,'3.ข้อมูลงบทดลองปัจจุบัน เติมเอง'!$A$5:$CL$846,39,0),2)</f>
        <v>0</v>
      </c>
      <c r="AO47" s="19">
        <f>ROUND(VLOOKUP($B47,'3.ข้อมูลงบทดลองปัจจุบัน เติมเอง'!$A$5:$CL$846,40,0),2)</f>
        <v>38557</v>
      </c>
      <c r="AP47" s="19">
        <f>ROUND(VLOOKUP($B47,'3.ข้อมูลงบทดลองปัจจุบัน เติมเอง'!$A$5:$CL$846,41,0),2)</f>
        <v>29918</v>
      </c>
      <c r="AQ47" s="19">
        <f>ROUND(VLOOKUP($B47,'3.ข้อมูลงบทดลองปัจจุบัน เติมเอง'!$A$5:$CL$846,42,0),2)</f>
        <v>0</v>
      </c>
      <c r="AR47" s="19">
        <f>ROUND(VLOOKUP($B47,'3.ข้อมูลงบทดลองปัจจุบัน เติมเอง'!$A$5:$CL$846,43,0),2)</f>
        <v>0</v>
      </c>
      <c r="AS47" s="19">
        <f>ROUND(VLOOKUP($B47,'3.ข้อมูลงบทดลองปัจจุบัน เติมเอง'!$A$5:$CL$846,44,0),2)</f>
        <v>1089841.92</v>
      </c>
      <c r="AT47" s="19">
        <f>ROUND(VLOOKUP($B47,'3.ข้อมูลงบทดลองปัจจุบัน เติมเอง'!$A$5:$CL$846,45,0),2)</f>
        <v>0</v>
      </c>
      <c r="AU47" s="19">
        <f>ROUND(VLOOKUP($B47,'3.ข้อมูลงบทดลองปัจจุบัน เติมเอง'!$A$5:$CL$846,46,0),2)</f>
        <v>58132</v>
      </c>
      <c r="AV47" s="19">
        <f>ROUND(VLOOKUP($B47,'3.ข้อมูลงบทดลองปัจจุบัน เติมเอง'!$A$5:$CL$846,47,0),2)</f>
        <v>16328.65</v>
      </c>
      <c r="AW47" s="19">
        <f>ROUND(VLOOKUP($B47,'3.ข้อมูลงบทดลองปัจจุบัน เติมเอง'!$A$5:$CL$846,48,0),2)</f>
        <v>0</v>
      </c>
      <c r="AX47" s="19">
        <f>ROUND(VLOOKUP($B47,'3.ข้อมูลงบทดลองปัจจุบัน เติมเอง'!$A$5:$CL$846,49,0),2)</f>
        <v>2320.25</v>
      </c>
      <c r="AY47" s="19">
        <f>ROUND(VLOOKUP($B47,'3.ข้อมูลงบทดลองปัจจุบัน เติมเอง'!$A$5:$CL$846,50,0),2)</f>
        <v>0</v>
      </c>
      <c r="AZ47" s="19">
        <f>ROUND(VLOOKUP($B47,'3.ข้อมูลงบทดลองปัจจุบัน เติมเอง'!$A$5:$CL$846,51,0),2)</f>
        <v>16547</v>
      </c>
      <c r="BA47" s="19">
        <f>ROUND(VLOOKUP($B47,'3.ข้อมูลงบทดลองปัจจุบัน เติมเอง'!$A$5:$CL$846,52,0),2)</f>
        <v>20709</v>
      </c>
      <c r="BB47" s="19">
        <f>ROUND(VLOOKUP($B47,'3.ข้อมูลงบทดลองปัจจุบัน เติมเอง'!$A$5:$CL$846,53,0),2)</f>
        <v>477456.75</v>
      </c>
      <c r="BC47" s="19">
        <f>ROUND(VLOOKUP($B47,'3.ข้อมูลงบทดลองปัจจุบัน เติมเอง'!$A$5:$CL$846,54,0),2)</f>
        <v>0</v>
      </c>
      <c r="BD47" s="19">
        <f>ROUND(VLOOKUP($B47,'3.ข้อมูลงบทดลองปัจจุบัน เติมเอง'!$A$5:$CL$846,55,0),2)</f>
        <v>652127</v>
      </c>
      <c r="BE47" s="19">
        <f>ROUND(VLOOKUP($B47,'3.ข้อมูลงบทดลองปัจจุบัน เติมเอง'!$A$5:$CL$846,56,0),2)</f>
        <v>236438</v>
      </c>
      <c r="BF47" s="19">
        <f>ROUND(VLOOKUP($B47,'3.ข้อมูลงบทดลองปัจจุบัน เติมเอง'!$A$5:$CL$846,57,0),2)</f>
        <v>7956</v>
      </c>
      <c r="BG47" s="19">
        <f>ROUND(VLOOKUP($B47,'3.ข้อมูลงบทดลองปัจจุบัน เติมเอง'!$A$5:$CL$846,58,0),2)</f>
        <v>25719.25</v>
      </c>
      <c r="BH47" s="19">
        <f>ROUND(VLOOKUP($B47,'3.ข้อมูลงบทดลองปัจจุบัน เติมเอง'!$A$5:$CL$846,59,0),2)</f>
        <v>183128.25</v>
      </c>
      <c r="BI47" s="19">
        <f>ROUND(VLOOKUP($B47,'3.ข้อมูลงบทดลองปัจจุบัน เติมเอง'!$A$5:$CL$846,60,0),2)</f>
        <v>39018.5</v>
      </c>
      <c r="BJ47" s="19">
        <f>ROUND(VLOOKUP($B47,'3.ข้อมูลงบทดลองปัจจุบัน เติมเอง'!$A$5:$CL$846,61,0),2)</f>
        <v>6575.7</v>
      </c>
      <c r="BK47" s="19">
        <f>ROUND(VLOOKUP($B47,'3.ข้อมูลงบทดลองปัจจุบัน เติมเอง'!$A$5:$CL$846,62,0),2)</f>
        <v>14161</v>
      </c>
      <c r="BL47" s="19">
        <f>ROUND(VLOOKUP($B47,'3.ข้อมูลงบทดลองปัจจุบัน เติมเอง'!$A$5:$CL$846,63,0),2)</f>
        <v>0</v>
      </c>
      <c r="BM47" s="19">
        <f>ROUND(VLOOKUP($B47,'3.ข้อมูลงบทดลองปัจจุบัน เติมเอง'!$A$5:$CL$846,64,0),2)</f>
        <v>469865</v>
      </c>
      <c r="BN47" s="19">
        <f>ROUND(VLOOKUP($B47,'3.ข้อมูลงบทดลองปัจจุบัน เติมเอง'!$A$5:$CL$846,65,0),2)</f>
        <v>0</v>
      </c>
      <c r="BO47" s="19">
        <f>ROUND(VLOOKUP($B47,'3.ข้อมูลงบทดลองปัจจุบัน เติมเอง'!$A$5:$CL$846,66,0),2)</f>
        <v>65672.75</v>
      </c>
      <c r="BP47" s="19">
        <f>ROUND(VLOOKUP($B47,'3.ข้อมูลงบทดลองปัจจุบัน เติมเอง'!$A$5:$CL$846,67,0),2)</f>
        <v>98984.5</v>
      </c>
      <c r="BQ47" s="19">
        <f>ROUND(VLOOKUP($B47,'3.ข้อมูลงบทดลองปัจจุบัน เติมเอง'!$A$5:$CL$846,68,0),2)</f>
        <v>34096</v>
      </c>
      <c r="BR47" s="19">
        <f>ROUND(VLOOKUP($B47,'3.ข้อมูลงบทดลองปัจจุบัน เติมเอง'!$A$5:$CL$846,69,0),2)</f>
        <v>0</v>
      </c>
      <c r="BS47" s="19">
        <f>ROUND(VLOOKUP($B47,'3.ข้อมูลงบทดลองปัจจุบัน เติมเอง'!$A$5:$CL$846,70,0),2)</f>
        <v>802042</v>
      </c>
      <c r="BT47" s="19">
        <f>ROUND(VLOOKUP($B47,'3.ข้อมูลงบทดลองปัจจุบัน เติมเอง'!$A$5:$CL$846,71,0),2)</f>
        <v>48541</v>
      </c>
      <c r="BU47" s="19">
        <f>ROUND(VLOOKUP($B47,'3.ข้อมูลงบทดลองปัจจุบัน เติมเอง'!$A$5:$CL$846,72,0),2)</f>
        <v>0</v>
      </c>
      <c r="BV47" s="19">
        <f>ROUND(VLOOKUP($B47,'3.ข้อมูลงบทดลองปัจจุบัน เติมเอง'!$A$5:$CL$846,73,0),2)</f>
        <v>251868</v>
      </c>
      <c r="BW47" s="19">
        <f>ROUND(VLOOKUP($B47,'3.ข้อมูลงบทดลองปัจจุบัน เติมเอง'!$A$5:$CL$846,74,0),2)</f>
        <v>0</v>
      </c>
      <c r="BX47" s="19">
        <f>ROUND(VLOOKUP($B47,'3.ข้อมูลงบทดลองปัจจุบัน เติมเอง'!$A$5:$CL$846,75,0),2)</f>
        <v>59042.5</v>
      </c>
      <c r="BY47" s="19">
        <f>ROUND(VLOOKUP($B47,'3.ข้อมูลงบทดลองปัจจุบัน เติมเอง'!$A$5:$CL$846,76,0),2)</f>
        <v>157168</v>
      </c>
      <c r="BZ47" s="19">
        <f>ROUND(VLOOKUP($B47,'3.ข้อมูลงบทดลองปัจจุบัน เติมเอง'!$A$5:$CL$846,77,0),2)</f>
        <v>0</v>
      </c>
      <c r="CA47" s="19">
        <f>ROUND(VLOOKUP($B47,'3.ข้อมูลงบทดลองปัจจุบัน เติมเอง'!$A$5:$CL$846,78,0),2)</f>
        <v>36622</v>
      </c>
      <c r="CB47" s="19">
        <f>ROUND(VLOOKUP($B47,'3.ข้อมูลงบทดลองปัจจุบัน เติมเอง'!$A$5:$CL$846,79,0),2)</f>
        <v>9170</v>
      </c>
      <c r="CC47" s="19">
        <f>ROUND(VLOOKUP($B47,'3.ข้อมูลงบทดลองปัจจุบัน เติมเอง'!$A$5:$CL$846,80,0),2)</f>
        <v>53993</v>
      </c>
      <c r="CD47" s="19">
        <f>ROUND(VLOOKUP($B47,'3.ข้อมูลงบทดลองปัจจุบัน เติมเอง'!$A$5:$CL$846,81,0),2)</f>
        <v>85588.5</v>
      </c>
      <c r="CE47" s="19">
        <f>ROUND(VLOOKUP($B47,'3.ข้อมูลงบทดลองปัจจุบัน เติมเอง'!$A$5:$CL$846,82,0),2)</f>
        <v>66873</v>
      </c>
      <c r="CF47" s="19">
        <f>ROUND(VLOOKUP($B47,'3.ข้อมูลงบทดลองปัจจุบัน เติมเอง'!$A$5:$CL$846,83,0),2)</f>
        <v>52483</v>
      </c>
      <c r="CG47" s="19">
        <f>ROUND(VLOOKUP($B47,'3.ข้อมูลงบทดลองปัจจุบัน เติมเอง'!$A$5:$CL$846,84,0),2)</f>
        <v>0</v>
      </c>
      <c r="CH47" s="19">
        <f>ROUND(VLOOKUP($B47,'3.ข้อมูลงบทดลองปัจจุบัน เติมเอง'!$A$5:$CL$846,85,0),2)</f>
        <v>16298.75</v>
      </c>
      <c r="CI47" s="19">
        <f>ROUND(VLOOKUP($B47,'3.ข้อมูลงบทดลองปัจจุบัน เติมเอง'!$A$5:$CL$846,86,0),2)</f>
        <v>0</v>
      </c>
      <c r="CJ47" s="19">
        <f>ROUND(VLOOKUP($B47,'3.ข้อมูลงบทดลองปัจจุบัน เติมเอง'!$A$5:$CL$846,87,0),2)</f>
        <v>0</v>
      </c>
      <c r="CK47" s="19">
        <f>ROUND(VLOOKUP($B47,'3.ข้อมูลงบทดลองปัจจุบัน เติมเอง'!$A$5:$CL$846,88,0),2)</f>
        <v>480461</v>
      </c>
      <c r="CL47" s="19">
        <f>ROUND(VLOOKUP($B47,'3.ข้อมูลงบทดลองปัจจุบัน เติมเอง'!$A$5:$CL$846,89,0),2)</f>
        <v>15505</v>
      </c>
      <c r="CM47" s="19">
        <f>ROUND(VLOOKUP($B47,'3.ข้อมูลงบทดลองปัจจุบัน เติมเอง'!$A$5:$CL$846,90,0),2)</f>
        <v>20775.5</v>
      </c>
      <c r="CO47" s="29"/>
    </row>
    <row r="48" spans="1:94" x14ac:dyDescent="0.7">
      <c r="A48" s="3" t="s">
        <v>1469</v>
      </c>
      <c r="B48" s="49" t="s">
        <v>516</v>
      </c>
      <c r="C48" s="8" t="s">
        <v>517</v>
      </c>
      <c r="D48" s="19">
        <f>ROUND(VLOOKUP($B48,'3.ข้อมูลงบทดลองปัจจุบัน เติมเอง'!$A$5:$CL$846,3,0),2)</f>
        <v>257425.7</v>
      </c>
      <c r="E48" s="19">
        <f>ROUND(VLOOKUP($B48,'3.ข้อมูลงบทดลองปัจจุบัน เติมเอง'!$A$5:$CL$846,4,0),2)</f>
        <v>0</v>
      </c>
      <c r="F48" s="19">
        <f>ROUND(VLOOKUP($B48,'3.ข้อมูลงบทดลองปัจจุบัน เติมเอง'!$A$5:$CL$846,5,0),2)</f>
        <v>0</v>
      </c>
      <c r="G48" s="19">
        <f>ROUND(VLOOKUP($B48,'3.ข้อมูลงบทดลองปัจจุบัน เติมเอง'!$A$5:$CL$846,6,0),2)</f>
        <v>0</v>
      </c>
      <c r="H48" s="19">
        <f>ROUND(VLOOKUP($B48,'3.ข้อมูลงบทดลองปัจจุบัน เติมเอง'!$A$5:$CL$846,7,0),2)</f>
        <v>0</v>
      </c>
      <c r="I48" s="19">
        <f>ROUND(VLOOKUP($B48,'3.ข้อมูลงบทดลองปัจจุบัน เติมเอง'!$A$5:$CL$846,8,0),2)</f>
        <v>0</v>
      </c>
      <c r="J48" s="19">
        <f>ROUND(VLOOKUP($B48,'3.ข้อมูลงบทดลองปัจจุบัน เติมเอง'!$A$5:$CL$846,9,0),2)</f>
        <v>0</v>
      </c>
      <c r="K48" s="19">
        <f>ROUND(VLOOKUP($B48,'3.ข้อมูลงบทดลองปัจจุบัน เติมเอง'!$A$5:$CL$846,10,0),2)</f>
        <v>0</v>
      </c>
      <c r="L48" s="19">
        <f>ROUND(VLOOKUP($B48,'3.ข้อมูลงบทดลองปัจจุบัน เติมเอง'!$A$5:$CL$846,11,0),2)</f>
        <v>0</v>
      </c>
      <c r="M48" s="19">
        <f>ROUND(VLOOKUP($B48,'3.ข้อมูลงบทดลองปัจจุบัน เติมเอง'!$A$5:$CL$846,12,0),2)</f>
        <v>0</v>
      </c>
      <c r="N48" s="19">
        <f>ROUND(VLOOKUP($B48,'3.ข้อมูลงบทดลองปัจจุบัน เติมเอง'!$A$5:$CL$846,13,0),2)</f>
        <v>51470.400000000001</v>
      </c>
      <c r="O48" s="19">
        <f>ROUND(VLOOKUP($B48,'3.ข้อมูลงบทดลองปัจจุบัน เติมเอง'!$A$5:$CL$846,14,0),2)</f>
        <v>0</v>
      </c>
      <c r="P48" s="19">
        <f>ROUND(VLOOKUP($B48,'3.ข้อมูลงบทดลองปัจจุบัน เติมเอง'!$A$5:$CL$846,15,0),2)</f>
        <v>19740</v>
      </c>
      <c r="Q48" s="19">
        <f>ROUND(VLOOKUP($B48,'3.ข้อมูลงบทดลองปัจจุบัน เติมเอง'!$A$5:$CL$846,16,0),2)</f>
        <v>0</v>
      </c>
      <c r="R48" s="19">
        <f>ROUND(VLOOKUP($B48,'3.ข้อมูลงบทดลองปัจจุบัน เติมเอง'!$A$5:$CL$846,17,0),2)</f>
        <v>30326</v>
      </c>
      <c r="S48" s="19">
        <f>ROUND(VLOOKUP($B48,'3.ข้อมูลงบทดลองปัจจุบัน เติมเอง'!$A$5:$CL$846,18,0),2)</f>
        <v>0</v>
      </c>
      <c r="T48" s="19">
        <f>ROUND(VLOOKUP($B48,'3.ข้อมูลงบทดลองปัจจุบัน เติมเอง'!$A$5:$CL$846,19,0),2)</f>
        <v>2394</v>
      </c>
      <c r="U48" s="19">
        <f>ROUND(VLOOKUP($B48,'3.ข้อมูลงบทดลองปัจจุบัน เติมเอง'!$A$5:$CL$846,20,0),2)</f>
        <v>0</v>
      </c>
      <c r="V48" s="19">
        <f>ROUND(VLOOKUP($B48,'3.ข้อมูลงบทดลองปัจจุบัน เติมเอง'!$A$5:$CL$846,21,0),2)</f>
        <v>0</v>
      </c>
      <c r="W48" s="19">
        <f>ROUND(VLOOKUP($B48,'3.ข้อมูลงบทดลองปัจจุบัน เติมเอง'!$A$5:$CL$846,22,0),2)</f>
        <v>0</v>
      </c>
      <c r="X48" s="19">
        <f>ROUND(VLOOKUP($B48,'3.ข้อมูลงบทดลองปัจจุบัน เติมเอง'!$A$5:$CL$846,23,0),2)</f>
        <v>1138064.43</v>
      </c>
      <c r="Y48" s="19">
        <f>ROUND(VLOOKUP($B48,'3.ข้อมูลงบทดลองปัจจุบัน เติมเอง'!$A$5:$CL$846,24,0),2)</f>
        <v>36000</v>
      </c>
      <c r="Z48" s="19">
        <f>ROUND(VLOOKUP($B48,'3.ข้อมูลงบทดลองปัจจุบัน เติมเอง'!$A$5:$CL$846,25,0),2)</f>
        <v>0</v>
      </c>
      <c r="AA48" s="19">
        <f>ROUND(VLOOKUP($B48,'3.ข้อมูลงบทดลองปัจจุบัน เติมเอง'!$A$5:$CL$846,26,0),2)</f>
        <v>0</v>
      </c>
      <c r="AB48" s="19">
        <f>ROUND(VLOOKUP($B48,'3.ข้อมูลงบทดลองปัจจุบัน เติมเอง'!$A$5:$CL$846,27,0),2)</f>
        <v>0</v>
      </c>
      <c r="AC48" s="19">
        <f>ROUND(VLOOKUP($B48,'3.ข้อมูลงบทดลองปัจจุบัน เติมเอง'!$A$5:$CL$846,28,0),2)</f>
        <v>0</v>
      </c>
      <c r="AD48" s="19">
        <f>ROUND(VLOOKUP($B48,'3.ข้อมูลงบทดลองปัจจุบัน เติมเอง'!$A$5:$CL$846,29,0),2)</f>
        <v>0</v>
      </c>
      <c r="AE48" s="19">
        <f>ROUND(VLOOKUP($B48,'3.ข้อมูลงบทดลองปัจจุบัน เติมเอง'!$A$5:$CL$846,30,0),2)</f>
        <v>0</v>
      </c>
      <c r="AF48" s="19">
        <f>ROUND(VLOOKUP($B48,'3.ข้อมูลงบทดลองปัจจุบัน เติมเอง'!$A$5:$CL$846,31,0),2)</f>
        <v>0</v>
      </c>
      <c r="AG48" s="19">
        <f>ROUND(VLOOKUP($B48,'3.ข้อมูลงบทดลองปัจจุบัน เติมเอง'!$A$5:$CL$846,32,0),2)</f>
        <v>0</v>
      </c>
      <c r="AH48" s="19">
        <f>ROUND(VLOOKUP($B48,'3.ข้อมูลงบทดลองปัจจุบัน เติมเอง'!$A$5:$CL$846,33,0),2)</f>
        <v>0</v>
      </c>
      <c r="AI48" s="19">
        <f>ROUND(VLOOKUP($B48,'3.ข้อมูลงบทดลองปัจจุบัน เติมเอง'!$A$5:$CL$846,34,0),2)</f>
        <v>18926.060000000001</v>
      </c>
      <c r="AJ48" s="19">
        <f>ROUND(VLOOKUP($B48,'3.ข้อมูลงบทดลองปัจจุบัน เติมเอง'!$A$5:$CL$846,35,0),2)</f>
        <v>0</v>
      </c>
      <c r="AK48" s="19">
        <f>ROUND(VLOOKUP($B48,'3.ข้อมูลงบทดลองปัจจุบัน เติมเอง'!$A$5:$CL$846,36,0),2)</f>
        <v>0</v>
      </c>
      <c r="AL48" s="19">
        <f>ROUND(VLOOKUP($B48,'3.ข้อมูลงบทดลองปัจจุบัน เติมเอง'!$A$5:$CL$846,37,0),2)</f>
        <v>5446643.8899999997</v>
      </c>
      <c r="AM48" s="19">
        <f>ROUND(VLOOKUP($B48,'3.ข้อมูลงบทดลองปัจจุบัน เติมเอง'!$A$5:$CL$846,38,0),2)</f>
        <v>0</v>
      </c>
      <c r="AN48" s="19">
        <f>ROUND(VLOOKUP($B48,'3.ข้อมูลงบทดลองปัจจุบัน เติมเอง'!$A$5:$CL$846,39,0),2)</f>
        <v>0</v>
      </c>
      <c r="AO48" s="19">
        <f>ROUND(VLOOKUP($B48,'3.ข้อมูลงบทดลองปัจจุบัน เติมเอง'!$A$5:$CL$846,40,0),2)</f>
        <v>545546</v>
      </c>
      <c r="AP48" s="19">
        <f>ROUND(VLOOKUP($B48,'3.ข้อมูลงบทดลองปัจจุบัน เติมเอง'!$A$5:$CL$846,41,0),2)</f>
        <v>16802</v>
      </c>
      <c r="AQ48" s="19">
        <f>ROUND(VLOOKUP($B48,'3.ข้อมูลงบทดลองปัจจุบัน เติมเอง'!$A$5:$CL$846,42,0),2)</f>
        <v>200000</v>
      </c>
      <c r="AR48" s="19">
        <f>ROUND(VLOOKUP($B48,'3.ข้อมูลงบทดลองปัจจุบัน เติมเอง'!$A$5:$CL$846,43,0),2)</f>
        <v>12000</v>
      </c>
      <c r="AS48" s="19">
        <f>ROUND(VLOOKUP($B48,'3.ข้อมูลงบทดลองปัจจุบัน เติมเอง'!$A$5:$CL$846,44,0),2)</f>
        <v>28988073.600000001</v>
      </c>
      <c r="AT48" s="19">
        <f>ROUND(VLOOKUP($B48,'3.ข้อมูลงบทดลองปัจจุบัน เติมเอง'!$A$5:$CL$846,45,0),2)</f>
        <v>0</v>
      </c>
      <c r="AU48" s="19">
        <f>ROUND(VLOOKUP($B48,'3.ข้อมูลงบทดลองปัจจุบัน เติมเอง'!$A$5:$CL$846,46,0),2)</f>
        <v>0</v>
      </c>
      <c r="AV48" s="19">
        <f>ROUND(VLOOKUP($B48,'3.ข้อมูลงบทดลองปัจจุบัน เติมเอง'!$A$5:$CL$846,47,0),2)</f>
        <v>0</v>
      </c>
      <c r="AW48" s="19">
        <f>ROUND(VLOOKUP($B48,'3.ข้อมูลงบทดลองปัจจุบัน เติมเอง'!$A$5:$CL$846,48,0),2)</f>
        <v>0</v>
      </c>
      <c r="AX48" s="19">
        <f>ROUND(VLOOKUP($B48,'3.ข้อมูลงบทดลองปัจจุบัน เติมเอง'!$A$5:$CL$846,49,0),2)</f>
        <v>7367.5</v>
      </c>
      <c r="AY48" s="19">
        <f>ROUND(VLOOKUP($B48,'3.ข้อมูลงบทดลองปัจจุบัน เติมเอง'!$A$5:$CL$846,50,0),2)</f>
        <v>0</v>
      </c>
      <c r="AZ48" s="19">
        <f>ROUND(VLOOKUP($B48,'3.ข้อมูลงบทดลองปัจจุบัน เติมเอง'!$A$5:$CL$846,51,0),2)</f>
        <v>0</v>
      </c>
      <c r="BA48" s="19">
        <f>ROUND(VLOOKUP($B48,'3.ข้อมูลงบทดลองปัจจุบัน เติมเอง'!$A$5:$CL$846,52,0),2)</f>
        <v>0</v>
      </c>
      <c r="BB48" s="19">
        <f>ROUND(VLOOKUP($B48,'3.ข้อมูลงบทดลองปัจจุบัน เติมเอง'!$A$5:$CL$846,53,0),2)</f>
        <v>10500</v>
      </c>
      <c r="BC48" s="19">
        <f>ROUND(VLOOKUP($B48,'3.ข้อมูลงบทดลองปัจจุบัน เติมเอง'!$A$5:$CL$846,54,0),2)</f>
        <v>0</v>
      </c>
      <c r="BD48" s="19">
        <f>ROUND(VLOOKUP($B48,'3.ข้อมูลงบทดลองปัจจุบัน เติมเอง'!$A$5:$CL$846,55,0),2)</f>
        <v>16219157.6</v>
      </c>
      <c r="BE48" s="19">
        <f>ROUND(VLOOKUP($B48,'3.ข้อมูลงบทดลองปัจจุบัน เติมเอง'!$A$5:$CL$846,56,0),2)</f>
        <v>0</v>
      </c>
      <c r="BF48" s="19">
        <f>ROUND(VLOOKUP($B48,'3.ข้อมูลงบทดลองปัจจุบัน เติมเอง'!$A$5:$CL$846,57,0),2)</f>
        <v>0</v>
      </c>
      <c r="BG48" s="19">
        <f>ROUND(VLOOKUP($B48,'3.ข้อมูลงบทดลองปัจจุบัน เติมเอง'!$A$5:$CL$846,58,0),2)</f>
        <v>0</v>
      </c>
      <c r="BH48" s="19">
        <f>ROUND(VLOOKUP($B48,'3.ข้อมูลงบทดลองปัจจุบัน เติมเอง'!$A$5:$CL$846,59,0),2)</f>
        <v>313810</v>
      </c>
      <c r="BI48" s="19">
        <f>ROUND(VLOOKUP($B48,'3.ข้อมูลงบทดลองปัจจุบัน เติมเอง'!$A$5:$CL$846,60,0),2)</f>
        <v>0</v>
      </c>
      <c r="BJ48" s="19">
        <f>ROUND(VLOOKUP($B48,'3.ข้อมูลงบทดลองปัจจุบัน เติมเอง'!$A$5:$CL$846,61,0),2)</f>
        <v>0</v>
      </c>
      <c r="BK48" s="19">
        <f>ROUND(VLOOKUP($B48,'3.ข้อมูลงบทดลองปัจจุบัน เติมเอง'!$A$5:$CL$846,62,0),2)</f>
        <v>0</v>
      </c>
      <c r="BL48" s="19">
        <f>ROUND(VLOOKUP($B48,'3.ข้อมูลงบทดลองปัจจุบัน เติมเอง'!$A$5:$CL$846,63,0),2)</f>
        <v>0</v>
      </c>
      <c r="BM48" s="19">
        <f>ROUND(VLOOKUP($B48,'3.ข้อมูลงบทดลองปัจจุบัน เติมเอง'!$A$5:$CL$846,64,0),2)</f>
        <v>335300</v>
      </c>
      <c r="BN48" s="19">
        <f>ROUND(VLOOKUP($B48,'3.ข้อมูลงบทดลองปัจจุบัน เติมเอง'!$A$5:$CL$846,65,0),2)</f>
        <v>0</v>
      </c>
      <c r="BO48" s="19">
        <f>ROUND(VLOOKUP($B48,'3.ข้อมูลงบทดลองปัจจุบัน เติมเอง'!$A$5:$CL$846,66,0),2)</f>
        <v>0</v>
      </c>
      <c r="BP48" s="19">
        <f>ROUND(VLOOKUP($B48,'3.ข้อมูลงบทดลองปัจจุบัน เติมเอง'!$A$5:$CL$846,67,0),2)</f>
        <v>0</v>
      </c>
      <c r="BQ48" s="19">
        <f>ROUND(VLOOKUP($B48,'3.ข้อมูลงบทดลองปัจจุบัน เติมเอง'!$A$5:$CL$846,68,0),2)</f>
        <v>288820.8</v>
      </c>
      <c r="BR48" s="19">
        <f>ROUND(VLOOKUP($B48,'3.ข้อมูลงบทดลองปัจจุบัน เติมเอง'!$A$5:$CL$846,69,0),2)</f>
        <v>0</v>
      </c>
      <c r="BS48" s="19">
        <f>ROUND(VLOOKUP($B48,'3.ข้อมูลงบทดลองปัจจุบัน เติมเอง'!$A$5:$CL$846,70,0),2)</f>
        <v>11526358.5</v>
      </c>
      <c r="BT48" s="19">
        <f>ROUND(VLOOKUP($B48,'3.ข้อมูลงบทดลองปัจจุบัน เติมเอง'!$A$5:$CL$846,71,0),2)</f>
        <v>35439.599999999999</v>
      </c>
      <c r="BU48" s="19">
        <f>ROUND(VLOOKUP($B48,'3.ข้อมูลงบทดลองปัจจุบัน เติมเอง'!$A$5:$CL$846,72,0),2)</f>
        <v>0</v>
      </c>
      <c r="BV48" s="19">
        <f>ROUND(VLOOKUP($B48,'3.ข้อมูลงบทดลองปัจจุบัน เติมเอง'!$A$5:$CL$846,73,0),2)</f>
        <v>20500</v>
      </c>
      <c r="BW48" s="19">
        <f>ROUND(VLOOKUP($B48,'3.ข้อมูลงบทดลองปัจจุบัน เติมเอง'!$A$5:$CL$846,74,0),2)</f>
        <v>0</v>
      </c>
      <c r="BX48" s="19">
        <f>ROUND(VLOOKUP($B48,'3.ข้อมูลงบทดลองปัจจุบัน เติมเอง'!$A$5:$CL$846,75,0),2)</f>
        <v>0</v>
      </c>
      <c r="BY48" s="19">
        <f>ROUND(VLOOKUP($B48,'3.ข้อมูลงบทดลองปัจจุบัน เติมเอง'!$A$5:$CL$846,76,0),2)</f>
        <v>0</v>
      </c>
      <c r="BZ48" s="19">
        <f>ROUND(VLOOKUP($B48,'3.ข้อมูลงบทดลองปัจจุบัน เติมเอง'!$A$5:$CL$846,77,0),2)</f>
        <v>0</v>
      </c>
      <c r="CA48" s="19">
        <f>ROUND(VLOOKUP($B48,'3.ข้อมูลงบทดลองปัจจุบัน เติมเอง'!$A$5:$CL$846,78,0),2)</f>
        <v>0</v>
      </c>
      <c r="CB48" s="19">
        <f>ROUND(VLOOKUP($B48,'3.ข้อมูลงบทดลองปัจจุบัน เติมเอง'!$A$5:$CL$846,79,0),2)</f>
        <v>0</v>
      </c>
      <c r="CC48" s="19">
        <f>ROUND(VLOOKUP($B48,'3.ข้อมูลงบทดลองปัจจุบัน เติมเอง'!$A$5:$CL$846,80,0),2)</f>
        <v>0</v>
      </c>
      <c r="CD48" s="19">
        <f>ROUND(VLOOKUP($B48,'3.ข้อมูลงบทดลองปัจจุบัน เติมเอง'!$A$5:$CL$846,81,0),2)</f>
        <v>61465.2</v>
      </c>
      <c r="CE48" s="19">
        <f>ROUND(VLOOKUP($B48,'3.ข้อมูลงบทดลองปัจจุบัน เติมเอง'!$A$5:$CL$846,82,0),2)</f>
        <v>0</v>
      </c>
      <c r="CF48" s="19">
        <f>ROUND(VLOOKUP($B48,'3.ข้อมูลงบทดลองปัจจุบัน เติมเอง'!$A$5:$CL$846,83,0),2)</f>
        <v>25923.599999999999</v>
      </c>
      <c r="CG48" s="19">
        <f>ROUND(VLOOKUP($B48,'3.ข้อมูลงบทดลองปัจจุบัน เติมเอง'!$A$5:$CL$846,84,0),2)</f>
        <v>0</v>
      </c>
      <c r="CH48" s="19">
        <f>ROUND(VLOOKUP($B48,'3.ข้อมูลงบทดลองปัจจุบัน เติมเอง'!$A$5:$CL$846,85,0),2)</f>
        <v>493100</v>
      </c>
      <c r="CI48" s="19">
        <f>ROUND(VLOOKUP($B48,'3.ข้อมูลงบทดลองปัจจุบัน เติมเอง'!$A$5:$CL$846,86,0),2)</f>
        <v>2227</v>
      </c>
      <c r="CJ48" s="19">
        <f>ROUND(VLOOKUP($B48,'3.ข้อมูลงบทดลองปัจจุบัน เติมเอง'!$A$5:$CL$846,87,0),2)</f>
        <v>15931</v>
      </c>
      <c r="CK48" s="19">
        <f>ROUND(VLOOKUP($B48,'3.ข้อมูลงบทดลองปัจจุบัน เติมเอง'!$A$5:$CL$846,88,0),2)</f>
        <v>5000</v>
      </c>
      <c r="CL48" s="19">
        <f>ROUND(VLOOKUP($B48,'3.ข้อมูลงบทดลองปัจจุบัน เติมเอง'!$A$5:$CL$846,89,0),2)</f>
        <v>0</v>
      </c>
      <c r="CM48" s="19">
        <f>ROUND(VLOOKUP($B48,'3.ข้อมูลงบทดลองปัจจุบัน เติมเอง'!$A$5:$CL$846,90,0),2)</f>
        <v>0</v>
      </c>
      <c r="CO48" s="29"/>
    </row>
    <row r="49" spans="1:93" x14ac:dyDescent="0.7">
      <c r="A49" s="3" t="s">
        <v>1469</v>
      </c>
      <c r="B49" s="49" t="s">
        <v>530</v>
      </c>
      <c r="C49" s="8" t="s">
        <v>2320</v>
      </c>
      <c r="D49" s="19">
        <f>ROUND(VLOOKUP($B49,'3.ข้อมูลงบทดลองปัจจุบัน เติมเอง'!$A$5:$CL$846,3,0),2)</f>
        <v>237773.85</v>
      </c>
      <c r="E49" s="19">
        <f>ROUND(VLOOKUP($B49,'3.ข้อมูลงบทดลองปัจจุบัน เติมเอง'!$A$5:$CL$846,4,0),2)</f>
        <v>7664</v>
      </c>
      <c r="F49" s="19">
        <f>ROUND(VLOOKUP($B49,'3.ข้อมูลงบทดลองปัจจุบัน เติมเอง'!$A$5:$CL$846,5,0),2)</f>
        <v>20464</v>
      </c>
      <c r="G49" s="19">
        <f>ROUND(VLOOKUP($B49,'3.ข้อมูลงบทดลองปัจจุบัน เติมเอง'!$A$5:$CL$846,6,0),2)</f>
        <v>10048</v>
      </c>
      <c r="H49" s="19">
        <f>ROUND(VLOOKUP($B49,'3.ข้อมูลงบทดลองปัจจุบัน เติมเอง'!$A$5:$CL$846,7,0),2)</f>
        <v>0</v>
      </c>
      <c r="I49" s="19">
        <f>ROUND(VLOOKUP($B49,'3.ข้อมูลงบทดลองปัจจุบัน เติมเอง'!$A$5:$CL$846,8,0),2)</f>
        <v>30353</v>
      </c>
      <c r="J49" s="19">
        <f>ROUND(VLOOKUP($B49,'3.ข้อมูลงบทดลองปัจจุบัน เติมเอง'!$A$5:$CL$846,9,0),2)</f>
        <v>18464</v>
      </c>
      <c r="K49" s="19">
        <f>ROUND(VLOOKUP($B49,'3.ข้อมูลงบทดลองปัจจุบัน เติมเอง'!$A$5:$CL$846,10,0),2)</f>
        <v>0</v>
      </c>
      <c r="L49" s="19">
        <f>ROUND(VLOOKUP($B49,'3.ข้อมูลงบทดลองปัจจุบัน เติมเอง'!$A$5:$CL$846,11,0),2)</f>
        <v>0</v>
      </c>
      <c r="M49" s="19">
        <f>ROUND(VLOOKUP($B49,'3.ข้อมูลงบทดลองปัจจุบัน เติมเอง'!$A$5:$CL$846,12,0),2)</f>
        <v>8367</v>
      </c>
      <c r="N49" s="19">
        <f>ROUND(VLOOKUP($B49,'3.ข้อมูลงบทดลองปัจจุบัน เติมเอง'!$A$5:$CL$846,13,0),2)</f>
        <v>21985</v>
      </c>
      <c r="O49" s="19">
        <f>ROUND(VLOOKUP($B49,'3.ข้อมูลงบทดลองปัจจุบัน เติมเอง'!$A$5:$CL$846,14,0),2)</f>
        <v>2400.2399999999998</v>
      </c>
      <c r="P49" s="19">
        <f>ROUND(VLOOKUP($B49,'3.ข้อมูลงบทดลองปัจจุบัน เติมเอง'!$A$5:$CL$846,15,0),2)</f>
        <v>47567</v>
      </c>
      <c r="Q49" s="19">
        <f>ROUND(VLOOKUP($B49,'3.ข้อมูลงบทดลองปัจจุบัน เติมเอง'!$A$5:$CL$846,16,0),2)</f>
        <v>8269.1</v>
      </c>
      <c r="R49" s="19">
        <f>ROUND(VLOOKUP($B49,'3.ข้อมูลงบทดลองปัจจุบัน เติมเอง'!$A$5:$CL$846,17,0),2)</f>
        <v>7765</v>
      </c>
      <c r="S49" s="19">
        <f>ROUND(VLOOKUP($B49,'3.ข้อมูลงบทดลองปัจจุบัน เติมเอง'!$A$5:$CL$846,18,0),2)</f>
        <v>22442</v>
      </c>
      <c r="T49" s="19">
        <f>ROUND(VLOOKUP($B49,'3.ข้อมูลงบทดลองปัจจุบัน เติมเอง'!$A$5:$CL$846,19,0),2)</f>
        <v>10201</v>
      </c>
      <c r="U49" s="19">
        <f>ROUND(VLOOKUP($B49,'3.ข้อมูลงบทดลองปัจจุบัน เติมเอง'!$A$5:$CL$846,20,0),2)</f>
        <v>0</v>
      </c>
      <c r="V49" s="19">
        <f>ROUND(VLOOKUP($B49,'3.ข้อมูลงบทดลองปัจจุบัน เติมเอง'!$A$5:$CL$846,21,0),2)</f>
        <v>15039.5</v>
      </c>
      <c r="W49" s="19">
        <f>ROUND(VLOOKUP($B49,'3.ข้อมูลงบทดลองปัจจุบัน เติมเอง'!$A$5:$CL$846,22,0),2)</f>
        <v>10084.5</v>
      </c>
      <c r="X49" s="19">
        <f>ROUND(VLOOKUP($B49,'3.ข้อมูลงบทดลองปัจจุบัน เติมเอง'!$A$5:$CL$846,23,0),2)</f>
        <v>118281.82</v>
      </c>
      <c r="Y49" s="19">
        <f>ROUND(VLOOKUP($B49,'3.ข้อมูลงบทดลองปัจจุบัน เติมเอง'!$A$5:$CL$846,24,0),2)</f>
        <v>3927</v>
      </c>
      <c r="Z49" s="19">
        <f>ROUND(VLOOKUP($B49,'3.ข้อมูลงบทดลองปัจจุบัน เติมเอง'!$A$5:$CL$846,25,0),2)</f>
        <v>11043</v>
      </c>
      <c r="AA49" s="19">
        <f>ROUND(VLOOKUP($B49,'3.ข้อมูลงบทดลองปัจจุบัน เติมเอง'!$A$5:$CL$846,26,0),2)</f>
        <v>28448</v>
      </c>
      <c r="AB49" s="19">
        <f>ROUND(VLOOKUP($B49,'3.ข้อมูลงบทดลองปัจจุบัน เติมเอง'!$A$5:$CL$846,27,0),2)</f>
        <v>3571.5</v>
      </c>
      <c r="AC49" s="19">
        <f>ROUND(VLOOKUP($B49,'3.ข้อมูลงบทดลองปัจจุบัน เติมเอง'!$A$5:$CL$846,28,0),2)</f>
        <v>7151</v>
      </c>
      <c r="AD49" s="19">
        <f>ROUND(VLOOKUP($B49,'3.ข้อมูลงบทดลองปัจจุบัน เติมเอง'!$A$5:$CL$846,29,0),2)</f>
        <v>0</v>
      </c>
      <c r="AE49" s="19">
        <f>ROUND(VLOOKUP($B49,'3.ข้อมูลงบทดลองปัจจุบัน เติมเอง'!$A$5:$CL$846,30,0),2)</f>
        <v>36566</v>
      </c>
      <c r="AF49" s="19">
        <f>ROUND(VLOOKUP($B49,'3.ข้อมูลงบทดลองปัจจุบัน เติมเอง'!$A$5:$CL$846,31,0),2)</f>
        <v>0</v>
      </c>
      <c r="AG49" s="19">
        <f>ROUND(VLOOKUP($B49,'3.ข้อมูลงบทดลองปัจจุบัน เติมเอง'!$A$5:$CL$846,32,0),2)</f>
        <v>0</v>
      </c>
      <c r="AH49" s="19">
        <f>ROUND(VLOOKUP($B49,'3.ข้อมูลงบทดลองปัจจุบัน เติมเอง'!$A$5:$CL$846,33,0),2)</f>
        <v>0</v>
      </c>
      <c r="AI49" s="19">
        <f>ROUND(VLOOKUP($B49,'3.ข้อมูลงบทดลองปัจจุบัน เติมเอง'!$A$5:$CL$846,34,0),2)</f>
        <v>15874</v>
      </c>
      <c r="AJ49" s="19">
        <f>ROUND(VLOOKUP($B49,'3.ข้อมูลงบทดลองปัจจุบัน เติมเอง'!$A$5:$CL$846,35,0),2)</f>
        <v>0</v>
      </c>
      <c r="AK49" s="19">
        <f>ROUND(VLOOKUP($B49,'3.ข้อมูลงบทดลองปัจจุบัน เติมเอง'!$A$5:$CL$846,36,0),2)</f>
        <v>13605</v>
      </c>
      <c r="AL49" s="19">
        <f>ROUND(VLOOKUP($B49,'3.ข้อมูลงบทดลองปัจจุบัน เติมเอง'!$A$5:$CL$846,37,0),2)</f>
        <v>177372.71</v>
      </c>
      <c r="AM49" s="19">
        <f>ROUND(VLOOKUP($B49,'3.ข้อมูลงบทดลองปัจจุบัน เติมเอง'!$A$5:$CL$846,38,0),2)</f>
        <v>4881</v>
      </c>
      <c r="AN49" s="19">
        <f>ROUND(VLOOKUP($B49,'3.ข้อมูลงบทดลองปัจจุบัน เติมเอง'!$A$5:$CL$846,39,0),2)</f>
        <v>0</v>
      </c>
      <c r="AO49" s="19">
        <f>ROUND(VLOOKUP($B49,'3.ข้อมูลงบทดลองปัจจุบัน เติมเอง'!$A$5:$CL$846,40,0),2)</f>
        <v>7828</v>
      </c>
      <c r="AP49" s="19">
        <f>ROUND(VLOOKUP($B49,'3.ข้อมูลงบทดลองปัจจุบัน เติมเอง'!$A$5:$CL$846,41,0),2)</f>
        <v>29876</v>
      </c>
      <c r="AQ49" s="19">
        <f>ROUND(VLOOKUP($B49,'3.ข้อมูลงบทดลองปัจจุบัน เติมเอง'!$A$5:$CL$846,42,0),2)</f>
        <v>26293</v>
      </c>
      <c r="AR49" s="19">
        <f>ROUND(VLOOKUP($B49,'3.ข้อมูลงบทดลองปัจจุบัน เติมเอง'!$A$5:$CL$846,43,0),2)</f>
        <v>0</v>
      </c>
      <c r="AS49" s="19">
        <f>ROUND(VLOOKUP($B49,'3.ข้อมูลงบทดลองปัจจุบัน เติมเอง'!$A$5:$CL$846,44,0),2)</f>
        <v>0</v>
      </c>
      <c r="AT49" s="19">
        <f>ROUND(VLOOKUP($B49,'3.ข้อมูลงบทดลองปัจจุบัน เติมเอง'!$A$5:$CL$846,45,0),2)</f>
        <v>8421</v>
      </c>
      <c r="AU49" s="19">
        <f>ROUND(VLOOKUP($B49,'3.ข้อมูลงบทดลองปัจจุบัน เติมเอง'!$A$5:$CL$846,46,0),2)</f>
        <v>17160</v>
      </c>
      <c r="AV49" s="19">
        <f>ROUND(VLOOKUP($B49,'3.ข้อมูลงบทดลองปัจจุบัน เติมเอง'!$A$5:$CL$846,47,0),2)</f>
        <v>10872.25</v>
      </c>
      <c r="AW49" s="19">
        <f>ROUND(VLOOKUP($B49,'3.ข้อมูลงบทดลองปัจจุบัน เติมเอง'!$A$5:$CL$846,48,0),2)</f>
        <v>802</v>
      </c>
      <c r="AX49" s="19">
        <f>ROUND(VLOOKUP($B49,'3.ข้อมูลงบทดลองปัจจุบัน เติมเอง'!$A$5:$CL$846,49,0),2)</f>
        <v>5701</v>
      </c>
      <c r="AY49" s="19">
        <f>ROUND(VLOOKUP($B49,'3.ข้อมูลงบทดลองปัจจุบัน เติมเอง'!$A$5:$CL$846,50,0),2)</f>
        <v>0</v>
      </c>
      <c r="AZ49" s="19">
        <f>ROUND(VLOOKUP($B49,'3.ข้อมูลงบทดลองปัจจุบัน เติมเอง'!$A$5:$CL$846,51,0),2)</f>
        <v>0</v>
      </c>
      <c r="BA49" s="19">
        <f>ROUND(VLOOKUP($B49,'3.ข้อมูลงบทดลองปัจจุบัน เติมเอง'!$A$5:$CL$846,52,0),2)</f>
        <v>0</v>
      </c>
      <c r="BB49" s="19">
        <f>ROUND(VLOOKUP($B49,'3.ข้อมูลงบทดลองปัจจุบัน เติมเอง'!$A$5:$CL$846,53,0),2)</f>
        <v>34903.75</v>
      </c>
      <c r="BC49" s="19">
        <f>ROUND(VLOOKUP($B49,'3.ข้อมูลงบทดลองปัจจุบัน เติมเอง'!$A$5:$CL$846,54,0),2)</f>
        <v>9322</v>
      </c>
      <c r="BD49" s="19">
        <f>ROUND(VLOOKUP($B49,'3.ข้อมูลงบทดลองปัจจุบัน เติมเอง'!$A$5:$CL$846,55,0),2)</f>
        <v>224614.75</v>
      </c>
      <c r="BE49" s="19">
        <f>ROUND(VLOOKUP($B49,'3.ข้อมูลงบทดลองปัจจุบัน เติมเอง'!$A$5:$CL$846,56,0),2)</f>
        <v>94133.8</v>
      </c>
      <c r="BF49" s="19">
        <f>ROUND(VLOOKUP($B49,'3.ข้อมูลงบทดลองปัจจุบัน เติมเอง'!$A$5:$CL$846,57,0),2)</f>
        <v>11352.5</v>
      </c>
      <c r="BG49" s="19">
        <f>ROUND(VLOOKUP($B49,'3.ข้อมูลงบทดลองปัจจุบัน เติมเอง'!$A$5:$CL$846,58,0),2)</f>
        <v>18655.5</v>
      </c>
      <c r="BH49" s="19">
        <f>ROUND(VLOOKUP($B49,'3.ข้อมูลงบทดลองปัจจุบัน เติมเอง'!$A$5:$CL$846,59,0),2)</f>
        <v>26715.75</v>
      </c>
      <c r="BI49" s="19">
        <f>ROUND(VLOOKUP($B49,'3.ข้อมูลงบทดลองปัจจุบัน เติมเอง'!$A$5:$CL$846,60,0),2)</f>
        <v>0</v>
      </c>
      <c r="BJ49" s="19">
        <f>ROUND(VLOOKUP($B49,'3.ข้อมูลงบทดลองปัจจุบัน เติมเอง'!$A$5:$CL$846,61,0),2)</f>
        <v>0</v>
      </c>
      <c r="BK49" s="19">
        <f>ROUND(VLOOKUP($B49,'3.ข้อมูลงบทดลองปัจจุบัน เติมเอง'!$A$5:$CL$846,62,0),2)</f>
        <v>0</v>
      </c>
      <c r="BL49" s="19">
        <f>ROUND(VLOOKUP($B49,'3.ข้อมูลงบทดลองปัจจุบัน เติมเอง'!$A$5:$CL$846,63,0),2)</f>
        <v>0</v>
      </c>
      <c r="BM49" s="19">
        <f>ROUND(VLOOKUP($B49,'3.ข้อมูลงบทดลองปัจจุบัน เติมเอง'!$A$5:$CL$846,64,0),2)</f>
        <v>13184.5</v>
      </c>
      <c r="BN49" s="19">
        <f>ROUND(VLOOKUP($B49,'3.ข้อมูลงบทดลองปัจจุบัน เติมเอง'!$A$5:$CL$846,65,0),2)</f>
        <v>0</v>
      </c>
      <c r="BO49" s="19">
        <f>ROUND(VLOOKUP($B49,'3.ข้อมูลงบทดลองปัจจุบัน เติมเอง'!$A$5:$CL$846,66,0),2)</f>
        <v>4405</v>
      </c>
      <c r="BP49" s="19">
        <f>ROUND(VLOOKUP($B49,'3.ข้อมูลงบทดลองปัจจุบัน เติมเอง'!$A$5:$CL$846,67,0),2)</f>
        <v>8668</v>
      </c>
      <c r="BQ49" s="19">
        <f>ROUND(VLOOKUP($B49,'3.ข้อมูลงบทดลองปัจจุบัน เติมเอง'!$A$5:$CL$846,68,0),2)</f>
        <v>0</v>
      </c>
      <c r="BR49" s="19">
        <f>ROUND(VLOOKUP($B49,'3.ข้อมูลงบทดลองปัจจุบัน เติมเอง'!$A$5:$CL$846,69,0),2)</f>
        <v>0</v>
      </c>
      <c r="BS49" s="19">
        <f>ROUND(VLOOKUP($B49,'3.ข้อมูลงบทดลองปัจจุบัน เติมเอง'!$A$5:$CL$846,70,0),2)</f>
        <v>599691.25</v>
      </c>
      <c r="BT49" s="19">
        <f>ROUND(VLOOKUP($B49,'3.ข้อมูลงบทดลองปัจจุบัน เติมเอง'!$A$5:$CL$846,71,0),2)</f>
        <v>2928</v>
      </c>
      <c r="BU49" s="19">
        <f>ROUND(VLOOKUP($B49,'3.ข้อมูลงบทดลองปัจจุบัน เติมเอง'!$A$5:$CL$846,72,0),2)</f>
        <v>0</v>
      </c>
      <c r="BV49" s="19">
        <f>ROUND(VLOOKUP($B49,'3.ข้อมูลงบทดลองปัจจุบัน เติมเอง'!$A$5:$CL$846,73,0),2)</f>
        <v>6211</v>
      </c>
      <c r="BW49" s="19">
        <f>ROUND(VLOOKUP($B49,'3.ข้อมูลงบทดลองปัจจุบัน เติมเอง'!$A$5:$CL$846,74,0),2)</f>
        <v>0</v>
      </c>
      <c r="BX49" s="19">
        <f>ROUND(VLOOKUP($B49,'3.ข้อมูลงบทดลองปัจจุบัน เติมเอง'!$A$5:$CL$846,75,0),2)</f>
        <v>0</v>
      </c>
      <c r="BY49" s="19">
        <f>ROUND(VLOOKUP($B49,'3.ข้อมูลงบทดลองปัจจุบัน เติมเอง'!$A$5:$CL$846,76,0),2)</f>
        <v>8170</v>
      </c>
      <c r="BZ49" s="19">
        <f>ROUND(VLOOKUP($B49,'3.ข้อมูลงบทดลองปัจจุบัน เติมเอง'!$A$5:$CL$846,77,0),2)</f>
        <v>0</v>
      </c>
      <c r="CA49" s="19">
        <f>ROUND(VLOOKUP($B49,'3.ข้อมูลงบทดลองปัจจุบัน เติมเอง'!$A$5:$CL$846,78,0),2)</f>
        <v>0</v>
      </c>
      <c r="CB49" s="19">
        <f>ROUND(VLOOKUP($B49,'3.ข้อมูลงบทดลองปัจจุบัน เติมเอง'!$A$5:$CL$846,79,0),2)</f>
        <v>0</v>
      </c>
      <c r="CC49" s="19">
        <f>ROUND(VLOOKUP($B49,'3.ข้อมูลงบทดลองปัจจุบัน เติมเอง'!$A$5:$CL$846,80,0),2)</f>
        <v>0</v>
      </c>
      <c r="CD49" s="19">
        <f>ROUND(VLOOKUP($B49,'3.ข้อมูลงบทดลองปัจจุบัน เติมเอง'!$A$5:$CL$846,81,0),2)</f>
        <v>4118.25</v>
      </c>
      <c r="CE49" s="19">
        <f>ROUND(VLOOKUP($B49,'3.ข้อมูลงบทดลองปัจจุบัน เติมเอง'!$A$5:$CL$846,82,0),2)</f>
        <v>25100</v>
      </c>
      <c r="CF49" s="19">
        <f>ROUND(VLOOKUP($B49,'3.ข้อมูลงบทดลองปัจจุบัน เติมเอง'!$A$5:$CL$846,83,0),2)</f>
        <v>0</v>
      </c>
      <c r="CG49" s="19">
        <f>ROUND(VLOOKUP($B49,'3.ข้อมูลงบทดลองปัจจุบัน เติมเอง'!$A$5:$CL$846,84,0),2)</f>
        <v>0</v>
      </c>
      <c r="CH49" s="19">
        <f>ROUND(VLOOKUP($B49,'3.ข้อมูลงบทดลองปัจจุบัน เติมเอง'!$A$5:$CL$846,85,0),2)</f>
        <v>0</v>
      </c>
      <c r="CI49" s="19">
        <f>ROUND(VLOOKUP($B49,'3.ข้อมูลงบทดลองปัจจุบัน เติมเอง'!$A$5:$CL$846,86,0),2)</f>
        <v>0</v>
      </c>
      <c r="CJ49" s="19">
        <f>ROUND(VLOOKUP($B49,'3.ข้อมูลงบทดลองปัจจุบัน เติมเอง'!$A$5:$CL$846,87,0),2)</f>
        <v>7222</v>
      </c>
      <c r="CK49" s="19">
        <f>ROUND(VLOOKUP($B49,'3.ข้อมูลงบทดลองปัจจุบัน เติมเอง'!$A$5:$CL$846,88,0),2)</f>
        <v>22768.5</v>
      </c>
      <c r="CL49" s="19">
        <f>ROUND(VLOOKUP($B49,'3.ข้อมูลงบทดลองปัจจุบัน เติมเอง'!$A$5:$CL$846,89,0),2)</f>
        <v>3332</v>
      </c>
      <c r="CM49" s="19">
        <f>ROUND(VLOOKUP($B49,'3.ข้อมูลงบทดลองปัจจุบัน เติมเอง'!$A$5:$CL$846,90,0),2)</f>
        <v>0</v>
      </c>
      <c r="CO49" s="29"/>
    </row>
    <row r="50" spans="1:93" x14ac:dyDescent="0.7">
      <c r="A50" s="3" t="s">
        <v>1469</v>
      </c>
      <c r="B50" s="49" t="s">
        <v>544</v>
      </c>
      <c r="C50" s="8" t="s">
        <v>2321</v>
      </c>
      <c r="D50" s="19">
        <f>ROUND(VLOOKUP($B50,'3.ข้อมูลงบทดลองปัจจุบัน เติมเอง'!$A$5:$CL$846,3,0),2)</f>
        <v>0</v>
      </c>
      <c r="E50" s="19">
        <f>ROUND(VLOOKUP($B50,'3.ข้อมูลงบทดลองปัจจุบัน เติมเอง'!$A$5:$CL$846,4,0),2)</f>
        <v>0</v>
      </c>
      <c r="F50" s="19">
        <f>ROUND(VLOOKUP($B50,'3.ข้อมูลงบทดลองปัจจุบัน เติมเอง'!$A$5:$CL$846,5,0),2)</f>
        <v>0</v>
      </c>
      <c r="G50" s="19">
        <f>ROUND(VLOOKUP($B50,'3.ข้อมูลงบทดลองปัจจุบัน เติมเอง'!$A$5:$CL$846,6,0),2)</f>
        <v>0</v>
      </c>
      <c r="H50" s="19">
        <f>ROUND(VLOOKUP($B50,'3.ข้อมูลงบทดลองปัจจุบัน เติมเอง'!$A$5:$CL$846,7,0),2)</f>
        <v>0</v>
      </c>
      <c r="I50" s="19">
        <f>ROUND(VLOOKUP($B50,'3.ข้อมูลงบทดลองปัจจุบัน เติมเอง'!$A$5:$CL$846,8,0),2)</f>
        <v>0</v>
      </c>
      <c r="J50" s="19">
        <f>ROUND(VLOOKUP($B50,'3.ข้อมูลงบทดลองปัจจุบัน เติมเอง'!$A$5:$CL$846,9,0),2)</f>
        <v>0</v>
      </c>
      <c r="K50" s="19">
        <f>ROUND(VLOOKUP($B50,'3.ข้อมูลงบทดลองปัจจุบัน เติมเอง'!$A$5:$CL$846,10,0),2)</f>
        <v>0</v>
      </c>
      <c r="L50" s="19">
        <f>ROUND(VLOOKUP($B50,'3.ข้อมูลงบทดลองปัจจุบัน เติมเอง'!$A$5:$CL$846,11,0),2)</f>
        <v>0</v>
      </c>
      <c r="M50" s="19">
        <f>ROUND(VLOOKUP($B50,'3.ข้อมูลงบทดลองปัจจุบัน เติมเอง'!$A$5:$CL$846,12,0),2)</f>
        <v>0</v>
      </c>
      <c r="N50" s="19">
        <f>ROUND(VLOOKUP($B50,'3.ข้อมูลงบทดลองปัจจุบัน เติมเอง'!$A$5:$CL$846,13,0),2)</f>
        <v>0</v>
      </c>
      <c r="O50" s="19">
        <f>ROUND(VLOOKUP($B50,'3.ข้อมูลงบทดลองปัจจุบัน เติมเอง'!$A$5:$CL$846,14,0),2)</f>
        <v>0</v>
      </c>
      <c r="P50" s="19">
        <f>ROUND(VLOOKUP($B50,'3.ข้อมูลงบทดลองปัจจุบัน เติมเอง'!$A$5:$CL$846,15,0),2)</f>
        <v>184675</v>
      </c>
      <c r="Q50" s="19">
        <f>ROUND(VLOOKUP($B50,'3.ข้อมูลงบทดลองปัจจุบัน เติมเอง'!$A$5:$CL$846,16,0),2)</f>
        <v>0</v>
      </c>
      <c r="R50" s="19">
        <f>ROUND(VLOOKUP($B50,'3.ข้อมูลงบทดลองปัจจุบัน เติมเอง'!$A$5:$CL$846,17,0),2)</f>
        <v>0</v>
      </c>
      <c r="S50" s="19">
        <f>ROUND(VLOOKUP($B50,'3.ข้อมูลงบทดลองปัจจุบัน เติมเอง'!$A$5:$CL$846,18,0),2)</f>
        <v>0</v>
      </c>
      <c r="T50" s="19">
        <f>ROUND(VLOOKUP($B50,'3.ข้อมูลงบทดลองปัจจุบัน เติมเอง'!$A$5:$CL$846,19,0),2)</f>
        <v>0</v>
      </c>
      <c r="U50" s="19">
        <f>ROUND(VLOOKUP($B50,'3.ข้อมูลงบทดลองปัจจุบัน เติมเอง'!$A$5:$CL$846,20,0),2)</f>
        <v>0</v>
      </c>
      <c r="V50" s="19">
        <f>ROUND(VLOOKUP($B50,'3.ข้อมูลงบทดลองปัจจุบัน เติมเอง'!$A$5:$CL$846,21,0),2)</f>
        <v>0</v>
      </c>
      <c r="W50" s="19">
        <f>ROUND(VLOOKUP($B50,'3.ข้อมูลงบทดลองปัจจุบัน เติมเอง'!$A$5:$CL$846,22,0),2)</f>
        <v>0</v>
      </c>
      <c r="X50" s="19">
        <f>ROUND(VLOOKUP($B50,'3.ข้อมูลงบทดลองปัจจุบัน เติมเอง'!$A$5:$CL$846,23,0),2)</f>
        <v>371415.5</v>
      </c>
      <c r="Y50" s="19">
        <f>ROUND(VLOOKUP($B50,'3.ข้อมูลงบทดลองปัจจุบัน เติมเอง'!$A$5:$CL$846,24,0),2)</f>
        <v>0</v>
      </c>
      <c r="Z50" s="19">
        <f>ROUND(VLOOKUP($B50,'3.ข้อมูลงบทดลองปัจจุบัน เติมเอง'!$A$5:$CL$846,25,0),2)</f>
        <v>0</v>
      </c>
      <c r="AA50" s="19">
        <f>ROUND(VLOOKUP($B50,'3.ข้อมูลงบทดลองปัจจุบัน เติมเอง'!$A$5:$CL$846,26,0),2)</f>
        <v>0</v>
      </c>
      <c r="AB50" s="19">
        <f>ROUND(VLOOKUP($B50,'3.ข้อมูลงบทดลองปัจจุบัน เติมเอง'!$A$5:$CL$846,27,0),2)</f>
        <v>0</v>
      </c>
      <c r="AC50" s="19">
        <f>ROUND(VLOOKUP($B50,'3.ข้อมูลงบทดลองปัจจุบัน เติมเอง'!$A$5:$CL$846,28,0),2)</f>
        <v>0</v>
      </c>
      <c r="AD50" s="19">
        <f>ROUND(VLOOKUP($B50,'3.ข้อมูลงบทดลองปัจจุบัน เติมเอง'!$A$5:$CL$846,29,0),2)</f>
        <v>0</v>
      </c>
      <c r="AE50" s="19">
        <f>ROUND(VLOOKUP($B50,'3.ข้อมูลงบทดลองปัจจุบัน เติมเอง'!$A$5:$CL$846,30,0),2)</f>
        <v>0</v>
      </c>
      <c r="AF50" s="19">
        <f>ROUND(VLOOKUP($B50,'3.ข้อมูลงบทดลองปัจจุบัน เติมเอง'!$A$5:$CL$846,31,0),2)</f>
        <v>0</v>
      </c>
      <c r="AG50" s="19">
        <f>ROUND(VLOOKUP($B50,'3.ข้อมูลงบทดลองปัจจุบัน เติมเอง'!$A$5:$CL$846,32,0),2)</f>
        <v>0</v>
      </c>
      <c r="AH50" s="19">
        <f>ROUND(VLOOKUP($B50,'3.ข้อมูลงบทดลองปัจจุบัน เติมเอง'!$A$5:$CL$846,33,0),2)</f>
        <v>0</v>
      </c>
      <c r="AI50" s="19">
        <f>ROUND(VLOOKUP($B50,'3.ข้อมูลงบทดลองปัจจุบัน เติมเอง'!$A$5:$CL$846,34,0),2)</f>
        <v>9379</v>
      </c>
      <c r="AJ50" s="19">
        <f>ROUND(VLOOKUP($B50,'3.ข้อมูลงบทดลองปัจจุบัน เติมเอง'!$A$5:$CL$846,35,0),2)</f>
        <v>0</v>
      </c>
      <c r="AK50" s="19">
        <f>ROUND(VLOOKUP($B50,'3.ข้อมูลงบทดลองปัจจุบัน เติมเอง'!$A$5:$CL$846,36,0),2)</f>
        <v>0</v>
      </c>
      <c r="AL50" s="19">
        <f>ROUND(VLOOKUP($B50,'3.ข้อมูลงบทดลองปัจจุบัน เติมเอง'!$A$5:$CL$846,37,0),2)</f>
        <v>238266.19</v>
      </c>
      <c r="AM50" s="19">
        <f>ROUND(VLOOKUP($B50,'3.ข้อมูลงบทดลองปัจจุบัน เติมเอง'!$A$5:$CL$846,38,0),2)</f>
        <v>0</v>
      </c>
      <c r="AN50" s="19">
        <f>ROUND(VLOOKUP($B50,'3.ข้อมูลงบทดลองปัจจุบัน เติมเอง'!$A$5:$CL$846,39,0),2)</f>
        <v>0</v>
      </c>
      <c r="AO50" s="19">
        <f>ROUND(VLOOKUP($B50,'3.ข้อมูลงบทดลองปัจจุบัน เติมเอง'!$A$5:$CL$846,40,0),2)</f>
        <v>0</v>
      </c>
      <c r="AP50" s="19">
        <f>ROUND(VLOOKUP($B50,'3.ข้อมูลงบทดลองปัจจุบัน เติมเอง'!$A$5:$CL$846,41,0),2)</f>
        <v>0</v>
      </c>
      <c r="AQ50" s="19">
        <f>ROUND(VLOOKUP($B50,'3.ข้อมูลงบทดลองปัจจุบัน เติมเอง'!$A$5:$CL$846,42,0),2)</f>
        <v>0</v>
      </c>
      <c r="AR50" s="19">
        <f>ROUND(VLOOKUP($B50,'3.ข้อมูลงบทดลองปัจจุบัน เติมเอง'!$A$5:$CL$846,43,0),2)</f>
        <v>0</v>
      </c>
      <c r="AS50" s="19">
        <f>ROUND(VLOOKUP($B50,'3.ข้อมูลงบทดลองปัจจุบัน เติมเอง'!$A$5:$CL$846,44,0),2)</f>
        <v>11471</v>
      </c>
      <c r="AT50" s="19">
        <f>ROUND(VLOOKUP($B50,'3.ข้อมูลงบทดลองปัจจุบัน เติมเอง'!$A$5:$CL$846,45,0),2)</f>
        <v>0</v>
      </c>
      <c r="AU50" s="19">
        <f>ROUND(VLOOKUP($B50,'3.ข้อมูลงบทดลองปัจจุบัน เติมเอง'!$A$5:$CL$846,46,0),2)</f>
        <v>0</v>
      </c>
      <c r="AV50" s="19">
        <f>ROUND(VLOOKUP($B50,'3.ข้อมูลงบทดลองปัจจุบัน เติมเอง'!$A$5:$CL$846,47,0),2)</f>
        <v>0</v>
      </c>
      <c r="AW50" s="19">
        <f>ROUND(VLOOKUP($B50,'3.ข้อมูลงบทดลองปัจจุบัน เติมเอง'!$A$5:$CL$846,48,0),2)</f>
        <v>0</v>
      </c>
      <c r="AX50" s="19">
        <f>ROUND(VLOOKUP($B50,'3.ข้อมูลงบทดลองปัจจุบัน เติมเอง'!$A$5:$CL$846,49,0),2)</f>
        <v>0</v>
      </c>
      <c r="AY50" s="19">
        <f>ROUND(VLOOKUP($B50,'3.ข้อมูลงบทดลองปัจจุบัน เติมเอง'!$A$5:$CL$846,50,0),2)</f>
        <v>0</v>
      </c>
      <c r="AZ50" s="19">
        <f>ROUND(VLOOKUP($B50,'3.ข้อมูลงบทดลองปัจจุบัน เติมเอง'!$A$5:$CL$846,51,0),2)</f>
        <v>0</v>
      </c>
      <c r="BA50" s="19">
        <f>ROUND(VLOOKUP($B50,'3.ข้อมูลงบทดลองปัจจุบัน เติมเอง'!$A$5:$CL$846,52,0),2)</f>
        <v>0</v>
      </c>
      <c r="BB50" s="19">
        <f>ROUND(VLOOKUP($B50,'3.ข้อมูลงบทดลองปัจจุบัน เติมเอง'!$A$5:$CL$846,53,0),2)</f>
        <v>10095</v>
      </c>
      <c r="BC50" s="19">
        <f>ROUND(VLOOKUP($B50,'3.ข้อมูลงบทดลองปัจจุบัน เติมเอง'!$A$5:$CL$846,54,0),2)</f>
        <v>0</v>
      </c>
      <c r="BD50" s="19">
        <f>ROUND(VLOOKUP($B50,'3.ข้อมูลงบทดลองปัจจุบัน เติมเอง'!$A$5:$CL$846,55,0),2)</f>
        <v>42829.5</v>
      </c>
      <c r="BE50" s="19">
        <f>ROUND(VLOOKUP($B50,'3.ข้อมูลงบทดลองปัจจุบัน เติมเอง'!$A$5:$CL$846,56,0),2)</f>
        <v>0</v>
      </c>
      <c r="BF50" s="19">
        <f>ROUND(VLOOKUP($B50,'3.ข้อมูลงบทดลองปัจจุบัน เติมเอง'!$A$5:$CL$846,57,0),2)</f>
        <v>0</v>
      </c>
      <c r="BG50" s="19">
        <f>ROUND(VLOOKUP($B50,'3.ข้อมูลงบทดลองปัจจุบัน เติมเอง'!$A$5:$CL$846,58,0),2)</f>
        <v>0</v>
      </c>
      <c r="BH50" s="19">
        <f>ROUND(VLOOKUP($B50,'3.ข้อมูลงบทดลองปัจจุบัน เติมเอง'!$A$5:$CL$846,59,0),2)</f>
        <v>5264.5</v>
      </c>
      <c r="BI50" s="19">
        <f>ROUND(VLOOKUP($B50,'3.ข้อมูลงบทดลองปัจจุบัน เติมเอง'!$A$5:$CL$846,60,0),2)</f>
        <v>0</v>
      </c>
      <c r="BJ50" s="19">
        <f>ROUND(VLOOKUP($B50,'3.ข้อมูลงบทดลองปัจจุบัน เติมเอง'!$A$5:$CL$846,61,0),2)</f>
        <v>0</v>
      </c>
      <c r="BK50" s="19">
        <f>ROUND(VLOOKUP($B50,'3.ข้อมูลงบทดลองปัจจุบัน เติมเอง'!$A$5:$CL$846,62,0),2)</f>
        <v>0</v>
      </c>
      <c r="BL50" s="19">
        <f>ROUND(VLOOKUP($B50,'3.ข้อมูลงบทดลองปัจจุบัน เติมเอง'!$A$5:$CL$846,63,0),2)</f>
        <v>0</v>
      </c>
      <c r="BM50" s="19">
        <f>ROUND(VLOOKUP($B50,'3.ข้อมูลงบทดลองปัจจุบัน เติมเอง'!$A$5:$CL$846,64,0),2)</f>
        <v>56600.25</v>
      </c>
      <c r="BN50" s="19">
        <f>ROUND(VLOOKUP($B50,'3.ข้อมูลงบทดลองปัจจุบัน เติมเอง'!$A$5:$CL$846,65,0),2)</f>
        <v>0</v>
      </c>
      <c r="BO50" s="19">
        <f>ROUND(VLOOKUP($B50,'3.ข้อมูลงบทดลองปัจจุบัน เติมเอง'!$A$5:$CL$846,66,0),2)</f>
        <v>0</v>
      </c>
      <c r="BP50" s="19">
        <f>ROUND(VLOOKUP($B50,'3.ข้อมูลงบทดลองปัจจุบัน เติมเอง'!$A$5:$CL$846,67,0),2)</f>
        <v>0</v>
      </c>
      <c r="BQ50" s="19">
        <f>ROUND(VLOOKUP($B50,'3.ข้อมูลงบทดลองปัจจุบัน เติมเอง'!$A$5:$CL$846,68,0),2)</f>
        <v>0</v>
      </c>
      <c r="BR50" s="19">
        <f>ROUND(VLOOKUP($B50,'3.ข้อมูลงบทดลองปัจจุบัน เติมเอง'!$A$5:$CL$846,69,0),2)</f>
        <v>0</v>
      </c>
      <c r="BS50" s="19">
        <f>ROUND(VLOOKUP($B50,'3.ข้อมูลงบทดลองปัจจุบัน เติมเอง'!$A$5:$CL$846,70,0),2)</f>
        <v>480729</v>
      </c>
      <c r="BT50" s="19">
        <f>ROUND(VLOOKUP($B50,'3.ข้อมูลงบทดลองปัจจุบัน เติมเอง'!$A$5:$CL$846,71,0),2)</f>
        <v>0</v>
      </c>
      <c r="BU50" s="19">
        <f>ROUND(VLOOKUP($B50,'3.ข้อมูลงบทดลองปัจจุบัน เติมเอง'!$A$5:$CL$846,72,0),2)</f>
        <v>0</v>
      </c>
      <c r="BV50" s="19">
        <f>ROUND(VLOOKUP($B50,'3.ข้อมูลงบทดลองปัจจุบัน เติมเอง'!$A$5:$CL$846,73,0),2)</f>
        <v>0</v>
      </c>
      <c r="BW50" s="19">
        <f>ROUND(VLOOKUP($B50,'3.ข้อมูลงบทดลองปัจจุบัน เติมเอง'!$A$5:$CL$846,74,0),2)</f>
        <v>0</v>
      </c>
      <c r="BX50" s="19">
        <f>ROUND(VLOOKUP($B50,'3.ข้อมูลงบทดลองปัจจุบัน เติมเอง'!$A$5:$CL$846,75,0),2)</f>
        <v>0</v>
      </c>
      <c r="BY50" s="19">
        <f>ROUND(VLOOKUP($B50,'3.ข้อมูลงบทดลองปัจจุบัน เติมเอง'!$A$5:$CL$846,76,0),2)</f>
        <v>0</v>
      </c>
      <c r="BZ50" s="19">
        <f>ROUND(VLOOKUP($B50,'3.ข้อมูลงบทดลองปัจจุบัน เติมเอง'!$A$5:$CL$846,77,0),2)</f>
        <v>0</v>
      </c>
      <c r="CA50" s="19">
        <f>ROUND(VLOOKUP($B50,'3.ข้อมูลงบทดลองปัจจุบัน เติมเอง'!$A$5:$CL$846,78,0),2)</f>
        <v>0</v>
      </c>
      <c r="CB50" s="19">
        <f>ROUND(VLOOKUP($B50,'3.ข้อมูลงบทดลองปัจจุบัน เติมเอง'!$A$5:$CL$846,79,0),2)</f>
        <v>0</v>
      </c>
      <c r="CC50" s="19">
        <f>ROUND(VLOOKUP($B50,'3.ข้อมูลงบทดลองปัจจุบัน เติมเอง'!$A$5:$CL$846,80,0),2)</f>
        <v>0</v>
      </c>
      <c r="CD50" s="19">
        <f>ROUND(VLOOKUP($B50,'3.ข้อมูลงบทดลองปัจจุบัน เติมเอง'!$A$5:$CL$846,81,0),2)</f>
        <v>0</v>
      </c>
      <c r="CE50" s="19">
        <f>ROUND(VLOOKUP($B50,'3.ข้อมูลงบทดลองปัจจุบัน เติมเอง'!$A$5:$CL$846,82,0),2)</f>
        <v>0</v>
      </c>
      <c r="CF50" s="19">
        <f>ROUND(VLOOKUP($B50,'3.ข้อมูลงบทดลองปัจจุบัน เติมเอง'!$A$5:$CL$846,83,0),2)</f>
        <v>0</v>
      </c>
      <c r="CG50" s="19">
        <f>ROUND(VLOOKUP($B50,'3.ข้อมูลงบทดลองปัจจุบัน เติมเอง'!$A$5:$CL$846,84,0),2)</f>
        <v>0</v>
      </c>
      <c r="CH50" s="19">
        <f>ROUND(VLOOKUP($B50,'3.ข้อมูลงบทดลองปัจจุบัน เติมเอง'!$A$5:$CL$846,85,0),2)</f>
        <v>0</v>
      </c>
      <c r="CI50" s="19">
        <f>ROUND(VLOOKUP($B50,'3.ข้อมูลงบทดลองปัจจุบัน เติมเอง'!$A$5:$CL$846,86,0),2)</f>
        <v>0</v>
      </c>
      <c r="CJ50" s="19">
        <f>ROUND(VLOOKUP($B50,'3.ข้อมูลงบทดลองปัจจุบัน เติมเอง'!$A$5:$CL$846,87,0),2)</f>
        <v>0</v>
      </c>
      <c r="CK50" s="19">
        <f>ROUND(VLOOKUP($B50,'3.ข้อมูลงบทดลองปัจจุบัน เติมเอง'!$A$5:$CL$846,88,0),2)</f>
        <v>0</v>
      </c>
      <c r="CL50" s="19">
        <f>ROUND(VLOOKUP($B50,'3.ข้อมูลงบทดลองปัจจุบัน เติมเอง'!$A$5:$CL$846,89,0),2)</f>
        <v>0</v>
      </c>
      <c r="CM50" s="19">
        <f>ROUND(VLOOKUP($B50,'3.ข้อมูลงบทดลองปัจจุบัน เติมเอง'!$A$5:$CL$846,90,0),2)</f>
        <v>0</v>
      </c>
      <c r="CO50" s="29"/>
    </row>
    <row r="51" spans="1:93" x14ac:dyDescent="0.7">
      <c r="A51" s="3" t="s">
        <v>1469</v>
      </c>
      <c r="B51" s="49" t="s">
        <v>546</v>
      </c>
      <c r="C51" s="8" t="s">
        <v>2322</v>
      </c>
      <c r="D51" s="19">
        <f>ROUND(VLOOKUP($B51,'3.ข้อมูลงบทดลองปัจจุบัน เติมเอง'!$A$5:$CL$846,3,0),2)</f>
        <v>89569.15</v>
      </c>
      <c r="E51" s="19">
        <f>ROUND(VLOOKUP($B51,'3.ข้อมูลงบทดลองปัจจุบัน เติมเอง'!$A$5:$CL$846,4,0),2)</f>
        <v>0</v>
      </c>
      <c r="F51" s="19">
        <f>ROUND(VLOOKUP($B51,'3.ข้อมูลงบทดลองปัจจุบัน เติมเอง'!$A$5:$CL$846,5,0),2)</f>
        <v>0</v>
      </c>
      <c r="G51" s="19">
        <f>ROUND(VLOOKUP($B51,'3.ข้อมูลงบทดลองปัจจุบัน เติมเอง'!$A$5:$CL$846,6,0),2)</f>
        <v>0</v>
      </c>
      <c r="H51" s="19">
        <f>ROUND(VLOOKUP($B51,'3.ข้อมูลงบทดลองปัจจุบัน เติมเอง'!$A$5:$CL$846,7,0),2)</f>
        <v>0</v>
      </c>
      <c r="I51" s="19">
        <f>ROUND(VLOOKUP($B51,'3.ข้อมูลงบทดลองปัจจุบัน เติมเอง'!$A$5:$CL$846,8,0),2)</f>
        <v>0</v>
      </c>
      <c r="J51" s="19">
        <f>ROUND(VLOOKUP($B51,'3.ข้อมูลงบทดลองปัจจุบัน เติมเอง'!$A$5:$CL$846,9,0),2)</f>
        <v>0</v>
      </c>
      <c r="K51" s="19">
        <f>ROUND(VLOOKUP($B51,'3.ข้อมูลงบทดลองปัจจุบัน เติมเอง'!$A$5:$CL$846,10,0),2)</f>
        <v>42204</v>
      </c>
      <c r="L51" s="19">
        <f>ROUND(VLOOKUP($B51,'3.ข้อมูลงบทดลองปัจจุบัน เติมเอง'!$A$5:$CL$846,11,0),2)</f>
        <v>0</v>
      </c>
      <c r="M51" s="19">
        <f>ROUND(VLOOKUP($B51,'3.ข้อมูลงบทดลองปัจจุบัน เติมเอง'!$A$5:$CL$846,12,0),2)</f>
        <v>0</v>
      </c>
      <c r="N51" s="19">
        <f>ROUND(VLOOKUP($B51,'3.ข้อมูลงบทดลองปัจจุบัน เติมเอง'!$A$5:$CL$846,13,0),2)</f>
        <v>0</v>
      </c>
      <c r="O51" s="19">
        <f>ROUND(VLOOKUP($B51,'3.ข้อมูลงบทดลองปัจจุบัน เติมเอง'!$A$5:$CL$846,14,0),2)</f>
        <v>0</v>
      </c>
      <c r="P51" s="19">
        <f>ROUND(VLOOKUP($B51,'3.ข้อมูลงบทดลองปัจจุบัน เติมเอง'!$A$5:$CL$846,15,0),2)</f>
        <v>0</v>
      </c>
      <c r="Q51" s="19">
        <f>ROUND(VLOOKUP($B51,'3.ข้อมูลงบทดลองปัจจุบัน เติมเอง'!$A$5:$CL$846,16,0),2)</f>
        <v>0</v>
      </c>
      <c r="R51" s="19">
        <f>ROUND(VLOOKUP($B51,'3.ข้อมูลงบทดลองปัจจุบัน เติมเอง'!$A$5:$CL$846,17,0),2)</f>
        <v>0</v>
      </c>
      <c r="S51" s="19">
        <f>ROUND(VLOOKUP($B51,'3.ข้อมูลงบทดลองปัจจุบัน เติมเอง'!$A$5:$CL$846,18,0),2)</f>
        <v>0</v>
      </c>
      <c r="T51" s="19">
        <f>ROUND(VLOOKUP($B51,'3.ข้อมูลงบทดลองปัจจุบัน เติมเอง'!$A$5:$CL$846,19,0),2)</f>
        <v>0</v>
      </c>
      <c r="U51" s="19">
        <f>ROUND(VLOOKUP($B51,'3.ข้อมูลงบทดลองปัจจุบัน เติมเอง'!$A$5:$CL$846,20,0),2)</f>
        <v>0</v>
      </c>
      <c r="V51" s="19">
        <f>ROUND(VLOOKUP($B51,'3.ข้อมูลงบทดลองปัจจุบัน เติมเอง'!$A$5:$CL$846,21,0),2)</f>
        <v>0</v>
      </c>
      <c r="W51" s="19">
        <f>ROUND(VLOOKUP($B51,'3.ข้อมูลงบทดลองปัจจุบัน เติมเอง'!$A$5:$CL$846,22,0),2)</f>
        <v>0</v>
      </c>
      <c r="X51" s="19">
        <f>ROUND(VLOOKUP($B51,'3.ข้อมูลงบทดลองปัจจุบัน เติมเอง'!$A$5:$CL$846,23,0),2)</f>
        <v>23569</v>
      </c>
      <c r="Y51" s="19">
        <f>ROUND(VLOOKUP($B51,'3.ข้อมูลงบทดลองปัจจุบัน เติมเอง'!$A$5:$CL$846,24,0),2)</f>
        <v>0</v>
      </c>
      <c r="Z51" s="19">
        <f>ROUND(VLOOKUP($B51,'3.ข้อมูลงบทดลองปัจจุบัน เติมเอง'!$A$5:$CL$846,25,0),2)</f>
        <v>0</v>
      </c>
      <c r="AA51" s="19">
        <f>ROUND(VLOOKUP($B51,'3.ข้อมูลงบทดลองปัจจุบัน เติมเอง'!$A$5:$CL$846,26,0),2)</f>
        <v>0</v>
      </c>
      <c r="AB51" s="19">
        <f>ROUND(VLOOKUP($B51,'3.ข้อมูลงบทดลองปัจจุบัน เติมเอง'!$A$5:$CL$846,27,0),2)</f>
        <v>0</v>
      </c>
      <c r="AC51" s="19">
        <f>ROUND(VLOOKUP($B51,'3.ข้อมูลงบทดลองปัจจุบัน เติมเอง'!$A$5:$CL$846,28,0),2)</f>
        <v>0</v>
      </c>
      <c r="AD51" s="19">
        <f>ROUND(VLOOKUP($B51,'3.ข้อมูลงบทดลองปัจจุบัน เติมเอง'!$A$5:$CL$846,29,0),2)</f>
        <v>0</v>
      </c>
      <c r="AE51" s="19">
        <f>ROUND(VLOOKUP($B51,'3.ข้อมูลงบทดลองปัจจุบัน เติมเอง'!$A$5:$CL$846,30,0),2)</f>
        <v>0</v>
      </c>
      <c r="AF51" s="19">
        <f>ROUND(VLOOKUP($B51,'3.ข้อมูลงบทดลองปัจจุบัน เติมเอง'!$A$5:$CL$846,31,0),2)</f>
        <v>0</v>
      </c>
      <c r="AG51" s="19">
        <f>ROUND(VLOOKUP($B51,'3.ข้อมูลงบทดลองปัจจุบัน เติมเอง'!$A$5:$CL$846,32,0),2)</f>
        <v>0</v>
      </c>
      <c r="AH51" s="19">
        <f>ROUND(VLOOKUP($B51,'3.ข้อมูลงบทดลองปัจจุบัน เติมเอง'!$A$5:$CL$846,33,0),2)</f>
        <v>0</v>
      </c>
      <c r="AI51" s="19">
        <f>ROUND(VLOOKUP($B51,'3.ข้อมูลงบทดลองปัจจุบัน เติมเอง'!$A$5:$CL$846,34,0),2)</f>
        <v>0</v>
      </c>
      <c r="AJ51" s="19">
        <f>ROUND(VLOOKUP($B51,'3.ข้อมูลงบทดลองปัจจุบัน เติมเอง'!$A$5:$CL$846,35,0),2)</f>
        <v>0</v>
      </c>
      <c r="AK51" s="19">
        <f>ROUND(VLOOKUP($B51,'3.ข้อมูลงบทดลองปัจจุบัน เติมเอง'!$A$5:$CL$846,36,0),2)</f>
        <v>0</v>
      </c>
      <c r="AL51" s="19">
        <f>ROUND(VLOOKUP($B51,'3.ข้อมูลงบทดลองปัจจุบัน เติมเอง'!$A$5:$CL$846,37,0),2)</f>
        <v>0</v>
      </c>
      <c r="AM51" s="19">
        <f>ROUND(VLOOKUP($B51,'3.ข้อมูลงบทดลองปัจจุบัน เติมเอง'!$A$5:$CL$846,38,0),2)</f>
        <v>0</v>
      </c>
      <c r="AN51" s="19">
        <f>ROUND(VLOOKUP($B51,'3.ข้อมูลงบทดลองปัจจุบัน เติมเอง'!$A$5:$CL$846,39,0),2)</f>
        <v>0</v>
      </c>
      <c r="AO51" s="19">
        <f>ROUND(VLOOKUP($B51,'3.ข้อมูลงบทดลองปัจจุบัน เติมเอง'!$A$5:$CL$846,40,0),2)</f>
        <v>0</v>
      </c>
      <c r="AP51" s="19">
        <f>ROUND(VLOOKUP($B51,'3.ข้อมูลงบทดลองปัจจุบัน เติมเอง'!$A$5:$CL$846,41,0),2)</f>
        <v>0</v>
      </c>
      <c r="AQ51" s="19">
        <f>ROUND(VLOOKUP($B51,'3.ข้อมูลงบทดลองปัจจุบัน เติมเอง'!$A$5:$CL$846,42,0),2)</f>
        <v>0</v>
      </c>
      <c r="AR51" s="19">
        <f>ROUND(VLOOKUP($B51,'3.ข้อมูลงบทดลองปัจจุบัน เติมเอง'!$A$5:$CL$846,43,0),2)</f>
        <v>0</v>
      </c>
      <c r="AS51" s="19">
        <f>ROUND(VLOOKUP($B51,'3.ข้อมูลงบทดลองปัจจุบัน เติมเอง'!$A$5:$CL$846,44,0),2)</f>
        <v>0</v>
      </c>
      <c r="AT51" s="19">
        <f>ROUND(VLOOKUP($B51,'3.ข้อมูลงบทดลองปัจจุบัน เติมเอง'!$A$5:$CL$846,45,0),2)</f>
        <v>0</v>
      </c>
      <c r="AU51" s="19">
        <f>ROUND(VLOOKUP($B51,'3.ข้อมูลงบทดลองปัจจุบัน เติมเอง'!$A$5:$CL$846,46,0),2)</f>
        <v>0</v>
      </c>
      <c r="AV51" s="19">
        <f>ROUND(VLOOKUP($B51,'3.ข้อมูลงบทดลองปัจจุบัน เติมเอง'!$A$5:$CL$846,47,0),2)</f>
        <v>0</v>
      </c>
      <c r="AW51" s="19">
        <f>ROUND(VLOOKUP($B51,'3.ข้อมูลงบทดลองปัจจุบัน เติมเอง'!$A$5:$CL$846,48,0),2)</f>
        <v>0</v>
      </c>
      <c r="AX51" s="19">
        <f>ROUND(VLOOKUP($B51,'3.ข้อมูลงบทดลองปัจจุบัน เติมเอง'!$A$5:$CL$846,49,0),2)</f>
        <v>0</v>
      </c>
      <c r="AY51" s="19">
        <f>ROUND(VLOOKUP($B51,'3.ข้อมูลงบทดลองปัจจุบัน เติมเอง'!$A$5:$CL$846,50,0),2)</f>
        <v>0</v>
      </c>
      <c r="AZ51" s="19">
        <f>ROUND(VLOOKUP($B51,'3.ข้อมูลงบทดลองปัจจุบัน เติมเอง'!$A$5:$CL$846,51,0),2)</f>
        <v>0</v>
      </c>
      <c r="BA51" s="19">
        <f>ROUND(VLOOKUP($B51,'3.ข้อมูลงบทดลองปัจจุบัน เติมเอง'!$A$5:$CL$846,52,0),2)</f>
        <v>0</v>
      </c>
      <c r="BB51" s="19">
        <f>ROUND(VLOOKUP($B51,'3.ข้อมูลงบทดลองปัจจุบัน เติมเอง'!$A$5:$CL$846,53,0),2)</f>
        <v>0</v>
      </c>
      <c r="BC51" s="19">
        <f>ROUND(VLOOKUP($B51,'3.ข้อมูลงบทดลองปัจจุบัน เติมเอง'!$A$5:$CL$846,54,0),2)</f>
        <v>0</v>
      </c>
      <c r="BD51" s="19">
        <f>ROUND(VLOOKUP($B51,'3.ข้อมูลงบทดลองปัจจุบัน เติมเอง'!$A$5:$CL$846,55,0),2)</f>
        <v>0</v>
      </c>
      <c r="BE51" s="19">
        <f>ROUND(VLOOKUP($B51,'3.ข้อมูลงบทดลองปัจจุบัน เติมเอง'!$A$5:$CL$846,56,0),2)</f>
        <v>0</v>
      </c>
      <c r="BF51" s="19">
        <f>ROUND(VLOOKUP($B51,'3.ข้อมูลงบทดลองปัจจุบัน เติมเอง'!$A$5:$CL$846,57,0),2)</f>
        <v>0</v>
      </c>
      <c r="BG51" s="19">
        <f>ROUND(VLOOKUP($B51,'3.ข้อมูลงบทดลองปัจจุบัน เติมเอง'!$A$5:$CL$846,58,0),2)</f>
        <v>0</v>
      </c>
      <c r="BH51" s="19">
        <f>ROUND(VLOOKUP($B51,'3.ข้อมูลงบทดลองปัจจุบัน เติมเอง'!$A$5:$CL$846,59,0),2)</f>
        <v>0</v>
      </c>
      <c r="BI51" s="19">
        <f>ROUND(VLOOKUP($B51,'3.ข้อมูลงบทดลองปัจจุบัน เติมเอง'!$A$5:$CL$846,60,0),2)</f>
        <v>0</v>
      </c>
      <c r="BJ51" s="19">
        <f>ROUND(VLOOKUP($B51,'3.ข้อมูลงบทดลองปัจจุบัน เติมเอง'!$A$5:$CL$846,61,0),2)</f>
        <v>0</v>
      </c>
      <c r="BK51" s="19">
        <f>ROUND(VLOOKUP($B51,'3.ข้อมูลงบทดลองปัจจุบัน เติมเอง'!$A$5:$CL$846,62,0),2)</f>
        <v>0</v>
      </c>
      <c r="BL51" s="19">
        <f>ROUND(VLOOKUP($B51,'3.ข้อมูลงบทดลองปัจจุบัน เติมเอง'!$A$5:$CL$846,63,0),2)</f>
        <v>0</v>
      </c>
      <c r="BM51" s="19">
        <f>ROUND(VLOOKUP($B51,'3.ข้อมูลงบทดลองปัจจุบัน เติมเอง'!$A$5:$CL$846,64,0),2)</f>
        <v>0</v>
      </c>
      <c r="BN51" s="19">
        <f>ROUND(VLOOKUP($B51,'3.ข้อมูลงบทดลองปัจจุบัน เติมเอง'!$A$5:$CL$846,65,0),2)</f>
        <v>0</v>
      </c>
      <c r="BO51" s="19">
        <f>ROUND(VLOOKUP($B51,'3.ข้อมูลงบทดลองปัจจุบัน เติมเอง'!$A$5:$CL$846,66,0),2)</f>
        <v>0</v>
      </c>
      <c r="BP51" s="19">
        <f>ROUND(VLOOKUP($B51,'3.ข้อมูลงบทดลองปัจจุบัน เติมเอง'!$A$5:$CL$846,67,0),2)</f>
        <v>0</v>
      </c>
      <c r="BQ51" s="19">
        <f>ROUND(VLOOKUP($B51,'3.ข้อมูลงบทดลองปัจจุบัน เติมเอง'!$A$5:$CL$846,68,0),2)</f>
        <v>0</v>
      </c>
      <c r="BR51" s="19">
        <f>ROUND(VLOOKUP($B51,'3.ข้อมูลงบทดลองปัจจุบัน เติมเอง'!$A$5:$CL$846,69,0),2)</f>
        <v>0</v>
      </c>
      <c r="BS51" s="19">
        <f>ROUND(VLOOKUP($B51,'3.ข้อมูลงบทดลองปัจจุบัน เติมเอง'!$A$5:$CL$846,70,0),2)</f>
        <v>0</v>
      </c>
      <c r="BT51" s="19">
        <f>ROUND(VLOOKUP($B51,'3.ข้อมูลงบทดลองปัจจุบัน เติมเอง'!$A$5:$CL$846,71,0),2)</f>
        <v>0</v>
      </c>
      <c r="BU51" s="19">
        <f>ROUND(VLOOKUP($B51,'3.ข้อมูลงบทดลองปัจจุบัน เติมเอง'!$A$5:$CL$846,72,0),2)</f>
        <v>0</v>
      </c>
      <c r="BV51" s="19">
        <f>ROUND(VLOOKUP($B51,'3.ข้อมูลงบทดลองปัจจุบัน เติมเอง'!$A$5:$CL$846,73,0),2)</f>
        <v>0</v>
      </c>
      <c r="BW51" s="19">
        <f>ROUND(VLOOKUP($B51,'3.ข้อมูลงบทดลองปัจจุบัน เติมเอง'!$A$5:$CL$846,74,0),2)</f>
        <v>0</v>
      </c>
      <c r="BX51" s="19">
        <f>ROUND(VLOOKUP($B51,'3.ข้อมูลงบทดลองปัจจุบัน เติมเอง'!$A$5:$CL$846,75,0),2)</f>
        <v>0</v>
      </c>
      <c r="BY51" s="19">
        <f>ROUND(VLOOKUP($B51,'3.ข้อมูลงบทดลองปัจจุบัน เติมเอง'!$A$5:$CL$846,76,0),2)</f>
        <v>0</v>
      </c>
      <c r="BZ51" s="19">
        <f>ROUND(VLOOKUP($B51,'3.ข้อมูลงบทดลองปัจจุบัน เติมเอง'!$A$5:$CL$846,77,0),2)</f>
        <v>0</v>
      </c>
      <c r="CA51" s="19">
        <f>ROUND(VLOOKUP($B51,'3.ข้อมูลงบทดลองปัจจุบัน เติมเอง'!$A$5:$CL$846,78,0),2)</f>
        <v>0</v>
      </c>
      <c r="CB51" s="19">
        <f>ROUND(VLOOKUP($B51,'3.ข้อมูลงบทดลองปัจจุบัน เติมเอง'!$A$5:$CL$846,79,0),2)</f>
        <v>0</v>
      </c>
      <c r="CC51" s="19">
        <f>ROUND(VLOOKUP($B51,'3.ข้อมูลงบทดลองปัจจุบัน เติมเอง'!$A$5:$CL$846,80,0),2)</f>
        <v>0</v>
      </c>
      <c r="CD51" s="19">
        <f>ROUND(VLOOKUP($B51,'3.ข้อมูลงบทดลองปัจจุบัน เติมเอง'!$A$5:$CL$846,81,0),2)</f>
        <v>0</v>
      </c>
      <c r="CE51" s="19">
        <f>ROUND(VLOOKUP($B51,'3.ข้อมูลงบทดลองปัจจุบัน เติมเอง'!$A$5:$CL$846,82,0),2)</f>
        <v>0</v>
      </c>
      <c r="CF51" s="19">
        <f>ROUND(VLOOKUP($B51,'3.ข้อมูลงบทดลองปัจจุบัน เติมเอง'!$A$5:$CL$846,83,0),2)</f>
        <v>0</v>
      </c>
      <c r="CG51" s="19">
        <f>ROUND(VLOOKUP($B51,'3.ข้อมูลงบทดลองปัจจุบัน เติมเอง'!$A$5:$CL$846,84,0),2)</f>
        <v>0</v>
      </c>
      <c r="CH51" s="19">
        <f>ROUND(VLOOKUP($B51,'3.ข้อมูลงบทดลองปัจจุบัน เติมเอง'!$A$5:$CL$846,85,0),2)</f>
        <v>0</v>
      </c>
      <c r="CI51" s="19">
        <f>ROUND(VLOOKUP($B51,'3.ข้อมูลงบทดลองปัจจุบัน เติมเอง'!$A$5:$CL$846,86,0),2)</f>
        <v>0</v>
      </c>
      <c r="CJ51" s="19">
        <f>ROUND(VLOOKUP($B51,'3.ข้อมูลงบทดลองปัจจุบัน เติมเอง'!$A$5:$CL$846,87,0),2)</f>
        <v>0</v>
      </c>
      <c r="CK51" s="19">
        <f>ROUND(VLOOKUP($B51,'3.ข้อมูลงบทดลองปัจจุบัน เติมเอง'!$A$5:$CL$846,88,0),2)</f>
        <v>0</v>
      </c>
      <c r="CL51" s="19">
        <f>ROUND(VLOOKUP($B51,'3.ข้อมูลงบทดลองปัจจุบัน เติมเอง'!$A$5:$CL$846,89,0),2)</f>
        <v>0</v>
      </c>
      <c r="CM51" s="19">
        <f>ROUND(VLOOKUP($B51,'3.ข้อมูลงบทดลองปัจจุบัน เติมเอง'!$A$5:$CL$846,90,0),2)</f>
        <v>0</v>
      </c>
      <c r="CO51" s="29"/>
    </row>
    <row r="52" spans="1:93" x14ac:dyDescent="0.7">
      <c r="A52" s="3" t="s">
        <v>1469</v>
      </c>
      <c r="B52" s="49" t="s">
        <v>568</v>
      </c>
      <c r="C52" s="8" t="s">
        <v>569</v>
      </c>
      <c r="D52" s="19">
        <f>ROUND(VLOOKUP($B52,'3.ข้อมูลงบทดลองปัจจุบัน เติมเอง'!$A$5:$CL$846,3,0),2)</f>
        <v>354811</v>
      </c>
      <c r="E52" s="19">
        <f>ROUND(VLOOKUP($B52,'3.ข้อมูลงบทดลองปัจจุบัน เติมเอง'!$A$5:$CL$846,4,0),2)</f>
        <v>0</v>
      </c>
      <c r="F52" s="19">
        <f>ROUND(VLOOKUP($B52,'3.ข้อมูลงบทดลองปัจจุบัน เติมเอง'!$A$5:$CL$846,5,0),2)</f>
        <v>28395</v>
      </c>
      <c r="G52" s="19">
        <f>ROUND(VLOOKUP($B52,'3.ข้อมูลงบทดลองปัจจุบัน เติมเอง'!$A$5:$CL$846,6,0),2)</f>
        <v>8812</v>
      </c>
      <c r="H52" s="19">
        <f>ROUND(VLOOKUP($B52,'3.ข้อมูลงบทดลองปัจจุบัน เติมเอง'!$A$5:$CL$846,7,0),2)</f>
        <v>0</v>
      </c>
      <c r="I52" s="19">
        <f>ROUND(VLOOKUP($B52,'3.ข้อมูลงบทดลองปัจจุบัน เติมเอง'!$A$5:$CL$846,8,0),2)</f>
        <v>0</v>
      </c>
      <c r="J52" s="19">
        <f>ROUND(VLOOKUP($B52,'3.ข้อมูลงบทดลองปัจจุบัน เติมเอง'!$A$5:$CL$846,9,0),2)</f>
        <v>37780.65</v>
      </c>
      <c r="K52" s="19">
        <f>ROUND(VLOOKUP($B52,'3.ข้อมูลงบทดลองปัจจุบัน เติมเอง'!$A$5:$CL$846,10,0),2)</f>
        <v>4047</v>
      </c>
      <c r="L52" s="19">
        <f>ROUND(VLOOKUP($B52,'3.ข้อมูลงบทดลองปัจจุบัน เติมเอง'!$A$5:$CL$846,11,0),2)</f>
        <v>4661</v>
      </c>
      <c r="M52" s="19">
        <f>ROUND(VLOOKUP($B52,'3.ข้อมูลงบทดลองปัจจุบัน เติมเอง'!$A$5:$CL$846,12,0),2)</f>
        <v>0</v>
      </c>
      <c r="N52" s="19">
        <f>ROUND(VLOOKUP($B52,'3.ข้อมูลงบทดลองปัจจุบัน เติมเอง'!$A$5:$CL$846,13,0),2)</f>
        <v>0</v>
      </c>
      <c r="O52" s="19">
        <f>ROUND(VLOOKUP($B52,'3.ข้อมูลงบทดลองปัจจุบัน เติมเอง'!$A$5:$CL$846,14,0),2)</f>
        <v>0</v>
      </c>
      <c r="P52" s="19">
        <f>ROUND(VLOOKUP($B52,'3.ข้อมูลงบทดลองปัจจุบัน เติมเอง'!$A$5:$CL$846,15,0),2)</f>
        <v>28895</v>
      </c>
      <c r="Q52" s="19">
        <f>ROUND(VLOOKUP($B52,'3.ข้อมูลงบทดลองปัจจุบัน เติมเอง'!$A$5:$CL$846,16,0),2)</f>
        <v>0</v>
      </c>
      <c r="R52" s="19">
        <f>ROUND(VLOOKUP($B52,'3.ข้อมูลงบทดลองปัจจุบัน เติมเอง'!$A$5:$CL$846,17,0),2)</f>
        <v>0</v>
      </c>
      <c r="S52" s="19">
        <f>ROUND(VLOOKUP($B52,'3.ข้อมูลงบทดลองปัจจุบัน เติมเอง'!$A$5:$CL$846,18,0),2)</f>
        <v>0</v>
      </c>
      <c r="T52" s="19">
        <f>ROUND(VLOOKUP($B52,'3.ข้อมูลงบทดลองปัจจุบัน เติมเอง'!$A$5:$CL$846,19,0),2)</f>
        <v>14245.75</v>
      </c>
      <c r="U52" s="19">
        <f>ROUND(VLOOKUP($B52,'3.ข้อมูลงบทดลองปัจจุบัน เติมเอง'!$A$5:$CL$846,20,0),2)</f>
        <v>0</v>
      </c>
      <c r="V52" s="19">
        <f>ROUND(VLOOKUP($B52,'3.ข้อมูลงบทดลองปัจจุบัน เติมเอง'!$A$5:$CL$846,21,0),2)</f>
        <v>0</v>
      </c>
      <c r="W52" s="19">
        <f>ROUND(VLOOKUP($B52,'3.ข้อมูลงบทดลองปัจจุบัน เติมเอง'!$A$5:$CL$846,22,0),2)</f>
        <v>25021.5</v>
      </c>
      <c r="X52" s="19">
        <f>ROUND(VLOOKUP($B52,'3.ข้อมูลงบทดลองปัจจุบัน เติมเอง'!$A$5:$CL$846,23,0),2)</f>
        <v>808092.56</v>
      </c>
      <c r="Y52" s="19">
        <f>ROUND(VLOOKUP($B52,'3.ข้อมูลงบทดลองปัจจุบัน เติมเอง'!$A$5:$CL$846,24,0),2)</f>
        <v>12199.5</v>
      </c>
      <c r="Z52" s="19">
        <f>ROUND(VLOOKUP($B52,'3.ข้อมูลงบทดลองปัจจุบัน เติมเอง'!$A$5:$CL$846,25,0),2)</f>
        <v>109182</v>
      </c>
      <c r="AA52" s="19">
        <f>ROUND(VLOOKUP($B52,'3.ข้อมูลงบทดลองปัจจุบัน เติมเอง'!$A$5:$CL$846,26,0),2)</f>
        <v>115775</v>
      </c>
      <c r="AB52" s="19">
        <f>ROUND(VLOOKUP($B52,'3.ข้อมูลงบทดลองปัจจุบัน เติมเอง'!$A$5:$CL$846,27,0),2)</f>
        <v>21162.25</v>
      </c>
      <c r="AC52" s="19">
        <f>ROUND(VLOOKUP($B52,'3.ข้อมูลงบทดลองปัจจุบัน เติมเอง'!$A$5:$CL$846,28,0),2)</f>
        <v>28363</v>
      </c>
      <c r="AD52" s="19">
        <f>ROUND(VLOOKUP($B52,'3.ข้อมูลงบทดลองปัจจุบัน เติมเอง'!$A$5:$CL$846,29,0),2)</f>
        <v>103228</v>
      </c>
      <c r="AE52" s="19">
        <f>ROUND(VLOOKUP($B52,'3.ข้อมูลงบทดลองปัจจุบัน เติมเอง'!$A$5:$CL$846,30,0),2)</f>
        <v>38070</v>
      </c>
      <c r="AF52" s="19">
        <f>ROUND(VLOOKUP($B52,'3.ข้อมูลงบทดลองปัจจุบัน เติมเอง'!$A$5:$CL$846,31,0),2)</f>
        <v>14091</v>
      </c>
      <c r="AG52" s="19">
        <f>ROUND(VLOOKUP($B52,'3.ข้อมูลงบทดลองปัจจุบัน เติมเอง'!$A$5:$CL$846,32,0),2)</f>
        <v>0</v>
      </c>
      <c r="AH52" s="19">
        <f>ROUND(VLOOKUP($B52,'3.ข้อมูลงบทดลองปัจจุบัน เติมเอง'!$A$5:$CL$846,33,0),2)</f>
        <v>11284</v>
      </c>
      <c r="AI52" s="19">
        <f>ROUND(VLOOKUP($B52,'3.ข้อมูลงบทดลองปัจจุบัน เติมเอง'!$A$5:$CL$846,34,0),2)</f>
        <v>0</v>
      </c>
      <c r="AJ52" s="19">
        <f>ROUND(VLOOKUP($B52,'3.ข้อมูลงบทดลองปัจจุบัน เติมเอง'!$A$5:$CL$846,35,0),2)</f>
        <v>0</v>
      </c>
      <c r="AK52" s="19">
        <f>ROUND(VLOOKUP($B52,'3.ข้อมูลงบทดลองปัจจุบัน เติมเอง'!$A$5:$CL$846,36,0),2)</f>
        <v>0</v>
      </c>
      <c r="AL52" s="19">
        <f>ROUND(VLOOKUP($B52,'3.ข้อมูลงบทดลองปัจจุบัน เติมเอง'!$A$5:$CL$846,37,0),2)</f>
        <v>429587.38</v>
      </c>
      <c r="AM52" s="19">
        <f>ROUND(VLOOKUP($B52,'3.ข้อมูลงบทดลองปัจจุบัน เติมเอง'!$A$5:$CL$846,38,0),2)</f>
        <v>0</v>
      </c>
      <c r="AN52" s="19">
        <f>ROUND(VLOOKUP($B52,'3.ข้อมูลงบทดลองปัจจุบัน เติมเอง'!$A$5:$CL$846,39,0),2)</f>
        <v>0</v>
      </c>
      <c r="AO52" s="19">
        <f>ROUND(VLOOKUP($B52,'3.ข้อมูลงบทดลองปัจจุบัน เติมเอง'!$A$5:$CL$846,40,0),2)</f>
        <v>0</v>
      </c>
      <c r="AP52" s="19">
        <f>ROUND(VLOOKUP($B52,'3.ข้อมูลงบทดลองปัจจุบัน เติมเอง'!$A$5:$CL$846,41,0),2)</f>
        <v>0</v>
      </c>
      <c r="AQ52" s="19">
        <f>ROUND(VLOOKUP($B52,'3.ข้อมูลงบทดลองปัจจุบัน เติมเอง'!$A$5:$CL$846,42,0),2)</f>
        <v>0</v>
      </c>
      <c r="AR52" s="19">
        <f>ROUND(VLOOKUP($B52,'3.ข้อมูลงบทดลองปัจจุบัน เติมเอง'!$A$5:$CL$846,43,0),2)</f>
        <v>0</v>
      </c>
      <c r="AS52" s="19">
        <f>ROUND(VLOOKUP($B52,'3.ข้อมูลงบทดลองปัจจุบัน เติมเอง'!$A$5:$CL$846,44,0),2)</f>
        <v>6975</v>
      </c>
      <c r="AT52" s="19">
        <f>ROUND(VLOOKUP($B52,'3.ข้อมูลงบทดลองปัจจุบัน เติมเอง'!$A$5:$CL$846,45,0),2)</f>
        <v>0</v>
      </c>
      <c r="AU52" s="19">
        <f>ROUND(VLOOKUP($B52,'3.ข้อมูลงบทดลองปัจจุบัน เติมเอง'!$A$5:$CL$846,46,0),2)</f>
        <v>0</v>
      </c>
      <c r="AV52" s="19">
        <f>ROUND(VLOOKUP($B52,'3.ข้อมูลงบทดลองปัจจุบัน เติมเอง'!$A$5:$CL$846,47,0),2)</f>
        <v>0</v>
      </c>
      <c r="AW52" s="19">
        <f>ROUND(VLOOKUP($B52,'3.ข้อมูลงบทดลองปัจจุบัน เติมเอง'!$A$5:$CL$846,48,0),2)</f>
        <v>0</v>
      </c>
      <c r="AX52" s="19">
        <f>ROUND(VLOOKUP($B52,'3.ข้อมูลงบทดลองปัจจุบัน เติมเอง'!$A$5:$CL$846,49,0),2)</f>
        <v>10278</v>
      </c>
      <c r="AY52" s="19">
        <f>ROUND(VLOOKUP($B52,'3.ข้อมูลงบทดลองปัจจุบัน เติมเอง'!$A$5:$CL$846,50,0),2)</f>
        <v>0</v>
      </c>
      <c r="AZ52" s="19">
        <f>ROUND(VLOOKUP($B52,'3.ข้อมูลงบทดลองปัจจุบัน เติมเอง'!$A$5:$CL$846,51,0),2)</f>
        <v>0</v>
      </c>
      <c r="BA52" s="19">
        <f>ROUND(VLOOKUP($B52,'3.ข้อมูลงบทดลองปัจจุบัน เติมเอง'!$A$5:$CL$846,52,0),2)</f>
        <v>0</v>
      </c>
      <c r="BB52" s="19">
        <f>ROUND(VLOOKUP($B52,'3.ข้อมูลงบทดลองปัจจุบัน เติมเอง'!$A$5:$CL$846,53,0),2)</f>
        <v>6511.5</v>
      </c>
      <c r="BC52" s="19">
        <f>ROUND(VLOOKUP($B52,'3.ข้อมูลงบทดลองปัจจุบัน เติมเอง'!$A$5:$CL$846,54,0),2)</f>
        <v>0</v>
      </c>
      <c r="BD52" s="19">
        <f>ROUND(VLOOKUP($B52,'3.ข้อมูลงบทดลองปัจจุบัน เติมเอง'!$A$5:$CL$846,55,0),2)</f>
        <v>536005.5</v>
      </c>
      <c r="BE52" s="19">
        <f>ROUND(VLOOKUP($B52,'3.ข้อมูลงบทดลองปัจจุบัน เติมเอง'!$A$5:$CL$846,56,0),2)</f>
        <v>18343.7</v>
      </c>
      <c r="BF52" s="19">
        <f>ROUND(VLOOKUP($B52,'3.ข้อมูลงบทดลองปัจจุบัน เติมเอง'!$A$5:$CL$846,57,0),2)</f>
        <v>8113.5</v>
      </c>
      <c r="BG52" s="19">
        <f>ROUND(VLOOKUP($B52,'3.ข้อมูลงบทดลองปัจจุบัน เติมเอง'!$A$5:$CL$846,58,0),2)</f>
        <v>5537</v>
      </c>
      <c r="BH52" s="19">
        <f>ROUND(VLOOKUP($B52,'3.ข้อมูลงบทดลองปัจจุบัน เติมเอง'!$A$5:$CL$846,59,0),2)</f>
        <v>630096.93000000005</v>
      </c>
      <c r="BI52" s="19">
        <f>ROUND(VLOOKUP($B52,'3.ข้อมูลงบทดลองปัจจุบัน เติมเอง'!$A$5:$CL$846,60,0),2)</f>
        <v>0</v>
      </c>
      <c r="BJ52" s="19">
        <f>ROUND(VLOOKUP($B52,'3.ข้อมูลงบทดลองปัจจุบัน เติมเอง'!$A$5:$CL$846,61,0),2)</f>
        <v>0</v>
      </c>
      <c r="BK52" s="19">
        <f>ROUND(VLOOKUP($B52,'3.ข้อมูลงบทดลองปัจจุบัน เติมเอง'!$A$5:$CL$846,62,0),2)</f>
        <v>0</v>
      </c>
      <c r="BL52" s="19">
        <f>ROUND(VLOOKUP($B52,'3.ข้อมูลงบทดลองปัจจุบัน เติมเอง'!$A$5:$CL$846,63,0),2)</f>
        <v>0</v>
      </c>
      <c r="BM52" s="19">
        <f>ROUND(VLOOKUP($B52,'3.ข้อมูลงบทดลองปัจจุบัน เติมเอง'!$A$5:$CL$846,64,0),2)</f>
        <v>340054</v>
      </c>
      <c r="BN52" s="19">
        <f>ROUND(VLOOKUP($B52,'3.ข้อมูลงบทดลองปัจจุบัน เติมเอง'!$A$5:$CL$846,65,0),2)</f>
        <v>0</v>
      </c>
      <c r="BO52" s="19">
        <f>ROUND(VLOOKUP($B52,'3.ข้อมูลงบทดลองปัจจุบัน เติมเอง'!$A$5:$CL$846,66,0),2)</f>
        <v>0</v>
      </c>
      <c r="BP52" s="19">
        <f>ROUND(VLOOKUP($B52,'3.ข้อมูลงบทดลองปัจจุบัน เติมเอง'!$A$5:$CL$846,67,0),2)</f>
        <v>0</v>
      </c>
      <c r="BQ52" s="19">
        <f>ROUND(VLOOKUP($B52,'3.ข้อมูลงบทดลองปัจจุบัน เติมเอง'!$A$5:$CL$846,68,0),2)</f>
        <v>0</v>
      </c>
      <c r="BR52" s="19">
        <f>ROUND(VLOOKUP($B52,'3.ข้อมูลงบทดลองปัจจุบัน เติมเอง'!$A$5:$CL$846,69,0),2)</f>
        <v>0</v>
      </c>
      <c r="BS52" s="19">
        <f>ROUND(VLOOKUP($B52,'3.ข้อมูลงบทดลองปัจจุบัน เติมเอง'!$A$5:$CL$846,70,0),2)</f>
        <v>2270089.5</v>
      </c>
      <c r="BT52" s="19">
        <f>ROUND(VLOOKUP($B52,'3.ข้อมูลงบทดลองปัจจุบัน เติมเอง'!$A$5:$CL$846,71,0),2)</f>
        <v>8123</v>
      </c>
      <c r="BU52" s="19">
        <f>ROUND(VLOOKUP($B52,'3.ข้อมูลงบทดลองปัจจุบัน เติมเอง'!$A$5:$CL$846,72,0),2)</f>
        <v>0</v>
      </c>
      <c r="BV52" s="19">
        <f>ROUND(VLOOKUP($B52,'3.ข้อมูลงบทดลองปัจจุบัน เติมเอง'!$A$5:$CL$846,73,0),2)</f>
        <v>0</v>
      </c>
      <c r="BW52" s="19">
        <f>ROUND(VLOOKUP($B52,'3.ข้อมูลงบทดลองปัจจุบัน เติมเอง'!$A$5:$CL$846,74,0),2)</f>
        <v>0</v>
      </c>
      <c r="BX52" s="19">
        <f>ROUND(VLOOKUP($B52,'3.ข้อมูลงบทดลองปัจจุบัน เติมเอง'!$A$5:$CL$846,75,0),2)</f>
        <v>0</v>
      </c>
      <c r="BY52" s="19">
        <f>ROUND(VLOOKUP($B52,'3.ข้อมูลงบทดลองปัจจุบัน เติมเอง'!$A$5:$CL$846,76,0),2)</f>
        <v>0</v>
      </c>
      <c r="BZ52" s="19">
        <f>ROUND(VLOOKUP($B52,'3.ข้อมูลงบทดลองปัจจุบัน เติมเอง'!$A$5:$CL$846,77,0),2)</f>
        <v>0</v>
      </c>
      <c r="CA52" s="19">
        <f>ROUND(VLOOKUP($B52,'3.ข้อมูลงบทดลองปัจจุบัน เติมเอง'!$A$5:$CL$846,78,0),2)</f>
        <v>0</v>
      </c>
      <c r="CB52" s="19">
        <f>ROUND(VLOOKUP($B52,'3.ข้อมูลงบทดลองปัจจุบัน เติมเอง'!$A$5:$CL$846,79,0),2)</f>
        <v>0</v>
      </c>
      <c r="CC52" s="19">
        <f>ROUND(VLOOKUP($B52,'3.ข้อมูลงบทดลองปัจจุบัน เติมเอง'!$A$5:$CL$846,80,0),2)</f>
        <v>0</v>
      </c>
      <c r="CD52" s="19">
        <f>ROUND(VLOOKUP($B52,'3.ข้อมูลงบทดลองปัจจุบัน เติมเอง'!$A$5:$CL$846,81,0),2)</f>
        <v>0</v>
      </c>
      <c r="CE52" s="19">
        <f>ROUND(VLOOKUP($B52,'3.ข้อมูลงบทดลองปัจจุบัน เติมเอง'!$A$5:$CL$846,82,0),2)</f>
        <v>0</v>
      </c>
      <c r="CF52" s="19">
        <f>ROUND(VLOOKUP($B52,'3.ข้อมูลงบทดลองปัจจุบัน เติมเอง'!$A$5:$CL$846,83,0),2)</f>
        <v>16131</v>
      </c>
      <c r="CG52" s="19">
        <f>ROUND(VLOOKUP($B52,'3.ข้อมูลงบทดลองปัจจุบัน เติมเอง'!$A$5:$CL$846,84,0),2)</f>
        <v>0</v>
      </c>
      <c r="CH52" s="19">
        <f>ROUND(VLOOKUP($B52,'3.ข้อมูลงบทดลองปัจจุบัน เติมเอง'!$A$5:$CL$846,85,0),2)</f>
        <v>0</v>
      </c>
      <c r="CI52" s="19">
        <f>ROUND(VLOOKUP($B52,'3.ข้อมูลงบทดลองปัจจุบัน เติมเอง'!$A$5:$CL$846,86,0),2)</f>
        <v>9571</v>
      </c>
      <c r="CJ52" s="19">
        <f>ROUND(VLOOKUP($B52,'3.ข้อมูลงบทดลองปัจจุบัน เติมเอง'!$A$5:$CL$846,87,0),2)</f>
        <v>0</v>
      </c>
      <c r="CK52" s="19">
        <f>ROUND(VLOOKUP($B52,'3.ข้อมูลงบทดลองปัจจุบัน เติมเอง'!$A$5:$CL$846,88,0),2)</f>
        <v>3711</v>
      </c>
      <c r="CL52" s="19">
        <f>ROUND(VLOOKUP($B52,'3.ข้อมูลงบทดลองปัจจุบัน เติมเอง'!$A$5:$CL$846,89,0),2)</f>
        <v>0</v>
      </c>
      <c r="CM52" s="19">
        <f>ROUND(VLOOKUP($B52,'3.ข้อมูลงบทดลองปัจจุบัน เติมเอง'!$A$5:$CL$846,90,0),2)</f>
        <v>0</v>
      </c>
      <c r="CO52" s="29"/>
    </row>
    <row r="53" spans="1:93" s="1" customFormat="1" x14ac:dyDescent="0.7">
      <c r="A53" s="26" t="s">
        <v>1469</v>
      </c>
      <c r="B53" s="35"/>
      <c r="C53" s="26" t="s">
        <v>1381</v>
      </c>
      <c r="D53" s="64">
        <f>SUM(D34:D52)</f>
        <v>146911683.75</v>
      </c>
      <c r="E53" s="64">
        <f t="shared" ref="E53:BP53" si="2">SUM(E34:E52)</f>
        <v>2250365.66</v>
      </c>
      <c r="F53" s="64">
        <f t="shared" si="2"/>
        <v>4724810.9000000004</v>
      </c>
      <c r="G53" s="64">
        <f t="shared" si="2"/>
        <v>3338294.2</v>
      </c>
      <c r="H53" s="64">
        <f t="shared" si="2"/>
        <v>2600502.12</v>
      </c>
      <c r="I53" s="64">
        <f t="shared" si="2"/>
        <v>4752172.82</v>
      </c>
      <c r="J53" s="64">
        <f t="shared" si="2"/>
        <v>3785100.4</v>
      </c>
      <c r="K53" s="64">
        <f t="shared" si="2"/>
        <v>16850292.199999999</v>
      </c>
      <c r="L53" s="64">
        <f t="shared" si="2"/>
        <v>3377705.8699999996</v>
      </c>
      <c r="M53" s="64">
        <f t="shared" si="2"/>
        <v>4938507.6999999993</v>
      </c>
      <c r="N53" s="64">
        <f t="shared" si="2"/>
        <v>36213758.909999996</v>
      </c>
      <c r="O53" s="64">
        <f t="shared" si="2"/>
        <v>2559480.5299999998</v>
      </c>
      <c r="P53" s="64">
        <f t="shared" si="2"/>
        <v>101590586.48999999</v>
      </c>
      <c r="Q53" s="64">
        <f t="shared" si="2"/>
        <v>7307587.1799999997</v>
      </c>
      <c r="R53" s="64">
        <f t="shared" si="2"/>
        <v>12152374.700000001</v>
      </c>
      <c r="S53" s="64">
        <f t="shared" si="2"/>
        <v>33599597.980000004</v>
      </c>
      <c r="T53" s="64">
        <f t="shared" si="2"/>
        <v>6345279.71</v>
      </c>
      <c r="U53" s="64">
        <f t="shared" si="2"/>
        <v>7800922.1499999994</v>
      </c>
      <c r="V53" s="64">
        <f t="shared" si="2"/>
        <v>4234334.46</v>
      </c>
      <c r="W53" s="64">
        <f t="shared" si="2"/>
        <v>1899166.5</v>
      </c>
      <c r="X53" s="64">
        <f t="shared" si="2"/>
        <v>211298755.18000001</v>
      </c>
      <c r="Y53" s="64">
        <f t="shared" si="2"/>
        <v>6415399.0499999998</v>
      </c>
      <c r="Z53" s="64">
        <f t="shared" si="2"/>
        <v>8468379.5899999999</v>
      </c>
      <c r="AA53" s="64">
        <f t="shared" si="2"/>
        <v>5872837.3099999996</v>
      </c>
      <c r="AB53" s="64">
        <f t="shared" si="2"/>
        <v>1587672.85</v>
      </c>
      <c r="AC53" s="64">
        <f t="shared" si="2"/>
        <v>3491606.88</v>
      </c>
      <c r="AD53" s="64">
        <f t="shared" si="2"/>
        <v>4222115</v>
      </c>
      <c r="AE53" s="64">
        <f t="shared" si="2"/>
        <v>25380688</v>
      </c>
      <c r="AF53" s="64">
        <f t="shared" si="2"/>
        <v>5015851</v>
      </c>
      <c r="AG53" s="64">
        <f t="shared" si="2"/>
        <v>4912249.1800000006</v>
      </c>
      <c r="AH53" s="64">
        <f t="shared" si="2"/>
        <v>4637913</v>
      </c>
      <c r="AI53" s="64">
        <f t="shared" si="2"/>
        <v>9563214.790000001</v>
      </c>
      <c r="AJ53" s="64">
        <f t="shared" si="2"/>
        <v>4902547</v>
      </c>
      <c r="AK53" s="64">
        <f t="shared" si="2"/>
        <v>3089988.35</v>
      </c>
      <c r="AL53" s="64">
        <f t="shared" si="2"/>
        <v>347026340.55999994</v>
      </c>
      <c r="AM53" s="64">
        <f t="shared" si="2"/>
        <v>2981822</v>
      </c>
      <c r="AN53" s="64">
        <f t="shared" si="2"/>
        <v>3198908</v>
      </c>
      <c r="AO53" s="64">
        <f t="shared" si="2"/>
        <v>17939964.899999999</v>
      </c>
      <c r="AP53" s="64">
        <f t="shared" si="2"/>
        <v>14417910.859999999</v>
      </c>
      <c r="AQ53" s="64">
        <f t="shared" si="2"/>
        <v>3815375</v>
      </c>
      <c r="AR53" s="64">
        <f t="shared" si="2"/>
        <v>1104986.5</v>
      </c>
      <c r="AS53" s="64">
        <f t="shared" si="2"/>
        <v>103136820.82999998</v>
      </c>
      <c r="AT53" s="64">
        <f t="shared" si="2"/>
        <v>4123109.1199999996</v>
      </c>
      <c r="AU53" s="64">
        <f t="shared" si="2"/>
        <v>10274275.35</v>
      </c>
      <c r="AV53" s="64">
        <f t="shared" si="2"/>
        <v>7238517.0700000003</v>
      </c>
      <c r="AW53" s="64">
        <f t="shared" si="2"/>
        <v>4131272</v>
      </c>
      <c r="AX53" s="64">
        <f t="shared" si="2"/>
        <v>2993907.5</v>
      </c>
      <c r="AY53" s="64">
        <f t="shared" si="2"/>
        <v>3551842.9899999998</v>
      </c>
      <c r="AZ53" s="64">
        <f t="shared" si="2"/>
        <v>3150694</v>
      </c>
      <c r="BA53" s="64">
        <f t="shared" si="2"/>
        <v>3205135</v>
      </c>
      <c r="BB53" s="64">
        <f t="shared" si="2"/>
        <v>77395327.969999999</v>
      </c>
      <c r="BC53" s="64">
        <f t="shared" si="2"/>
        <v>5312352.75</v>
      </c>
      <c r="BD53" s="64">
        <f t="shared" si="2"/>
        <v>203390672.44</v>
      </c>
      <c r="BE53" s="64">
        <f t="shared" si="2"/>
        <v>35891778.899999999</v>
      </c>
      <c r="BF53" s="64">
        <f t="shared" si="2"/>
        <v>2961132.41</v>
      </c>
      <c r="BG53" s="64">
        <f t="shared" si="2"/>
        <v>3694542.8400000003</v>
      </c>
      <c r="BH53" s="64">
        <f t="shared" si="2"/>
        <v>109042009.43000001</v>
      </c>
      <c r="BI53" s="64">
        <f t="shared" si="2"/>
        <v>3575278.99</v>
      </c>
      <c r="BJ53" s="64">
        <f t="shared" si="2"/>
        <v>2006547.43</v>
      </c>
      <c r="BK53" s="64">
        <f t="shared" si="2"/>
        <v>2845291.5</v>
      </c>
      <c r="BL53" s="64">
        <f t="shared" si="2"/>
        <v>3830341.51</v>
      </c>
      <c r="BM53" s="64">
        <f t="shared" si="2"/>
        <v>122286769.08</v>
      </c>
      <c r="BN53" s="64">
        <f t="shared" si="2"/>
        <v>9682742.9600000009</v>
      </c>
      <c r="BO53" s="64">
        <f t="shared" si="2"/>
        <v>7515103.5099999998</v>
      </c>
      <c r="BP53" s="64">
        <f t="shared" si="2"/>
        <v>15664738.260000002</v>
      </c>
      <c r="BQ53" s="64">
        <f t="shared" ref="BQ53:CM53" si="3">SUM(BQ34:BQ52)</f>
        <v>7790384.7599999998</v>
      </c>
      <c r="BR53" s="64">
        <f t="shared" si="3"/>
        <v>5966383</v>
      </c>
      <c r="BS53" s="64">
        <f t="shared" si="3"/>
        <v>855633455.72000003</v>
      </c>
      <c r="BT53" s="64">
        <f t="shared" si="3"/>
        <v>9047509.0999999996</v>
      </c>
      <c r="BU53" s="64">
        <f t="shared" si="3"/>
        <v>11536550.09</v>
      </c>
      <c r="BV53" s="64">
        <f t="shared" si="3"/>
        <v>85586544</v>
      </c>
      <c r="BW53" s="64">
        <f t="shared" si="3"/>
        <v>468358</v>
      </c>
      <c r="BX53" s="64">
        <f t="shared" si="3"/>
        <v>4996104.5</v>
      </c>
      <c r="BY53" s="64">
        <f t="shared" si="3"/>
        <v>27331640.970000003</v>
      </c>
      <c r="BZ53" s="64">
        <f t="shared" si="3"/>
        <v>2991295.87</v>
      </c>
      <c r="CA53" s="64">
        <f t="shared" si="3"/>
        <v>3317268</v>
      </c>
      <c r="CB53" s="64">
        <f t="shared" si="3"/>
        <v>5408926</v>
      </c>
      <c r="CC53" s="64">
        <f t="shared" si="3"/>
        <v>8815467.25</v>
      </c>
      <c r="CD53" s="64">
        <f t="shared" si="3"/>
        <v>26494348.199999996</v>
      </c>
      <c r="CE53" s="64">
        <f t="shared" si="3"/>
        <v>9474382.1999999993</v>
      </c>
      <c r="CF53" s="64">
        <f t="shared" si="3"/>
        <v>22500778.030000001</v>
      </c>
      <c r="CG53" s="64">
        <f t="shared" si="3"/>
        <v>2292287.81</v>
      </c>
      <c r="CH53" s="64">
        <f t="shared" si="3"/>
        <v>3135679.3499999996</v>
      </c>
      <c r="CI53" s="64">
        <f t="shared" si="3"/>
        <v>2270204.89</v>
      </c>
      <c r="CJ53" s="64">
        <f t="shared" si="3"/>
        <v>3051113</v>
      </c>
      <c r="CK53" s="64">
        <f t="shared" si="3"/>
        <v>38354668.710000001</v>
      </c>
      <c r="CL53" s="64">
        <f t="shared" si="3"/>
        <v>3591508</v>
      </c>
      <c r="CM53" s="64">
        <f t="shared" si="3"/>
        <v>2355457.85</v>
      </c>
      <c r="CN53" s="33"/>
      <c r="CO53" s="29"/>
    </row>
    <row r="54" spans="1:93" x14ac:dyDescent="0.7">
      <c r="A54" s="3" t="s">
        <v>1470</v>
      </c>
      <c r="B54" s="3" t="s">
        <v>1959</v>
      </c>
      <c r="C54" s="8" t="s">
        <v>642</v>
      </c>
      <c r="D54" s="19">
        <f>ROUND(VLOOKUP($B54,'3.ข้อมูลงบทดลองปัจจุบัน เติมเอง'!$A$5:$CL$846,3,0),2)</f>
        <v>57166920</v>
      </c>
      <c r="E54" s="19">
        <f>ROUND(VLOOKUP($B54,'3.ข้อมูลงบทดลองปัจจุบัน เติมเอง'!$A$5:$CL$846,4,0),2)</f>
        <v>8515157.0999999996</v>
      </c>
      <c r="F54" s="19">
        <f>ROUND(VLOOKUP($B54,'3.ข้อมูลงบทดลองปัจจุบัน เติมเอง'!$A$5:$CL$846,5,0),2)</f>
        <v>8921610</v>
      </c>
      <c r="G54" s="19">
        <f>ROUND(VLOOKUP($B54,'3.ข้อมูลงบทดลองปัจจุบัน เติมเอง'!$A$5:$CL$846,6,0),2)</f>
        <v>9337110</v>
      </c>
      <c r="H54" s="19">
        <f>ROUND(VLOOKUP($B54,'3.ข้อมูลงบทดลองปัจจุบัน เติมเอง'!$A$5:$CL$846,7,0),2)</f>
        <v>5815628.0599999996</v>
      </c>
      <c r="I54" s="19">
        <f>ROUND(VLOOKUP($B54,'3.ข้อมูลงบทดลองปัจจุบัน เติมเอง'!$A$5:$CL$846,8,0),2)</f>
        <v>9731843.5500000007</v>
      </c>
      <c r="J54" s="19">
        <f>ROUND(VLOOKUP($B54,'3.ข้อมูลงบทดลองปัจจุบัน เติมเอง'!$A$5:$CL$846,9,0),2)</f>
        <v>12649249.35</v>
      </c>
      <c r="K54" s="19">
        <f>ROUND(VLOOKUP($B54,'3.ข้อมูลงบทดลองปัจจุบัน เติมเอง'!$A$5:$CL$846,10,0),2)</f>
        <v>12679591.6</v>
      </c>
      <c r="L54" s="19">
        <f>ROUND(VLOOKUP($B54,'3.ข้อมูลงบทดลองปัจจุบัน เติมเอง'!$A$5:$CL$846,11,0),2)</f>
        <v>7900710</v>
      </c>
      <c r="M54" s="19">
        <f>ROUND(VLOOKUP($B54,'3.ข้อมูลงบทดลองปัจจุบัน เติมเอง'!$A$5:$CL$846,12,0),2)</f>
        <v>2786842.9</v>
      </c>
      <c r="N54" s="19">
        <f>ROUND(VLOOKUP($B54,'3.ข้อมูลงบทดลองปัจจุบัน เติมเอง'!$A$5:$CL$846,13,0),2)</f>
        <v>17858976.129999999</v>
      </c>
      <c r="O54" s="19">
        <f>ROUND(VLOOKUP($B54,'3.ข้อมูลงบทดลองปัจจุบัน เติมเอง'!$A$5:$CL$846,14,0),2)</f>
        <v>2025190</v>
      </c>
      <c r="P54" s="19">
        <f>ROUND(VLOOKUP($B54,'3.ข้อมูลงบทดลองปัจจุบัน เติมเอง'!$A$5:$CL$846,15,0),2)</f>
        <v>29022082.879999999</v>
      </c>
      <c r="Q54" s="19">
        <f>ROUND(VLOOKUP($B54,'3.ข้อมูลงบทดลองปัจจุบัน เติมเอง'!$A$5:$CL$846,16,0),2)</f>
        <v>7528560</v>
      </c>
      <c r="R54" s="19">
        <f>ROUND(VLOOKUP($B54,'3.ข้อมูลงบทดลองปัจจุบัน เติมเอง'!$A$5:$CL$846,17,0),2)</f>
        <v>7765560</v>
      </c>
      <c r="S54" s="19">
        <f>ROUND(VLOOKUP($B54,'3.ข้อมูลงบทดลองปัจจุบัน เติมเอง'!$A$5:$CL$846,18,0),2)</f>
        <v>8466694.8399999999</v>
      </c>
      <c r="T54" s="19">
        <f>ROUND(VLOOKUP($B54,'3.ข้อมูลงบทดลองปัจจุบัน เติมเอง'!$A$5:$CL$846,19,0),2)</f>
        <v>7906960.2199999997</v>
      </c>
      <c r="U54" s="19">
        <f>ROUND(VLOOKUP($B54,'3.ข้อมูลงบทดลองปัจจุบัน เติมเอง'!$A$5:$CL$846,20,0),2)</f>
        <v>6470290</v>
      </c>
      <c r="V54" s="19">
        <f>ROUND(VLOOKUP($B54,'3.ข้อมูลงบทดลองปัจจุบัน เติมเอง'!$A$5:$CL$846,21,0),2)</f>
        <v>7581931.8700000001</v>
      </c>
      <c r="W54" s="19">
        <f>ROUND(VLOOKUP($B54,'3.ข้อมูลงบทดลองปัจจุบัน เติมเอง'!$A$5:$CL$846,22,0),2)</f>
        <v>4125010</v>
      </c>
      <c r="X54" s="19">
        <f>ROUND(VLOOKUP($B54,'3.ข้อมูลงบทดลองปัจจุบัน เติมเอง'!$A$5:$CL$846,23,0),2)</f>
        <v>70485554.569999993</v>
      </c>
      <c r="Y54" s="19">
        <f>ROUND(VLOOKUP($B54,'3.ข้อมูลงบทดลองปัจจุบัน เติมเอง'!$A$5:$CL$846,24,0),2)</f>
        <v>5804160</v>
      </c>
      <c r="Z54" s="19">
        <f>ROUND(VLOOKUP($B54,'3.ข้อมูลงบทดลองปัจจุบัน เติมเอง'!$A$5:$CL$846,25,0),2)</f>
        <v>9428340</v>
      </c>
      <c r="AA54" s="19">
        <f>ROUND(VLOOKUP($B54,'3.ข้อมูลงบทดลองปัจจุบัน เติมเอง'!$A$5:$CL$846,26,0),2)</f>
        <v>6272880</v>
      </c>
      <c r="AB54" s="19">
        <f>ROUND(VLOOKUP($B54,'3.ข้อมูลงบทดลองปัจจุบัน เติมเอง'!$A$5:$CL$846,27,0),2)</f>
        <v>4115040</v>
      </c>
      <c r="AC54" s="19">
        <f>ROUND(VLOOKUP($B54,'3.ข้อมูลงบทดลองปัจจุบัน เติมเอง'!$A$5:$CL$846,28,0),2)</f>
        <v>5856330</v>
      </c>
      <c r="AD54" s="19">
        <f>ROUND(VLOOKUP($B54,'3.ข้อมูลงบทดลองปัจจุบัน เติมเอง'!$A$5:$CL$846,29,0),2)</f>
        <v>6307469.0099999998</v>
      </c>
      <c r="AE54" s="19">
        <f>ROUND(VLOOKUP($B54,'3.ข้อมูลงบทดลองปัจจุบัน เติมเอง'!$A$5:$CL$846,30,0),2)</f>
        <v>18048940</v>
      </c>
      <c r="AF54" s="19">
        <f>ROUND(VLOOKUP($B54,'3.ข้อมูลงบทดลองปัจจุบัน เติมเอง'!$A$5:$CL$846,31,0),2)</f>
        <v>7627200</v>
      </c>
      <c r="AG54" s="19">
        <f>ROUND(VLOOKUP($B54,'3.ข้อมูลงบทดลองปัจจุบัน เติมเอง'!$A$5:$CL$846,32,0),2)</f>
        <v>5836820</v>
      </c>
      <c r="AH54" s="19">
        <f>ROUND(VLOOKUP($B54,'3.ข้อมูลงบทดลองปัจจุบัน เติมเอง'!$A$5:$CL$846,33,0),2)</f>
        <v>7133020</v>
      </c>
      <c r="AI54" s="19">
        <f>ROUND(VLOOKUP($B54,'3.ข้อมูลงบทดลองปัจจุบัน เติมเอง'!$A$5:$CL$846,34,0),2)</f>
        <v>11881560</v>
      </c>
      <c r="AJ54" s="19">
        <f>ROUND(VLOOKUP($B54,'3.ข้อมูลงบทดลองปัจจุบัน เติมเอง'!$A$5:$CL$846,35,0),2)</f>
        <v>4801460</v>
      </c>
      <c r="AK54" s="19">
        <f>ROUND(VLOOKUP($B54,'3.ข้อมูลงบทดลองปัจจุบัน เติมเอง'!$A$5:$CL$846,36,0),2)</f>
        <v>3891930</v>
      </c>
      <c r="AL54" s="19">
        <f>ROUND(VLOOKUP($B54,'3.ข้อมูลงบทดลองปัจจุบัน เติมเอง'!$A$5:$CL$846,37,0),2)</f>
        <v>112133381.61</v>
      </c>
      <c r="AM54" s="19">
        <f>ROUND(VLOOKUP($B54,'3.ข้อมูลงบทดลองปัจจุบัน เติมเอง'!$A$5:$CL$846,38,0),2)</f>
        <v>7565425.8099999996</v>
      </c>
      <c r="AN54" s="19">
        <f>ROUND(VLOOKUP($B54,'3.ข้อมูลงบทดลองปัจจุบัน เติมเอง'!$A$5:$CL$846,39,0),2)</f>
        <v>5986316.29</v>
      </c>
      <c r="AO54" s="19">
        <f>ROUND(VLOOKUP($B54,'3.ข้อมูลงบทดลองปัจจุบัน เติมเอง'!$A$5:$CL$846,40,0),2)</f>
        <v>14067755.16</v>
      </c>
      <c r="AP54" s="19">
        <f>ROUND(VLOOKUP($B54,'3.ข้อมูลงบทดลองปัจจุบัน เติมเอง'!$A$5:$CL$846,41,0),2)</f>
        <v>13983171.93</v>
      </c>
      <c r="AQ54" s="19">
        <f>ROUND(VLOOKUP($B54,'3.ข้อมูลงบทดลองปัจจุบัน เติมเอง'!$A$5:$CL$846,42,0),2)</f>
        <v>7082780</v>
      </c>
      <c r="AR54" s="19">
        <f>ROUND(VLOOKUP($B54,'3.ข้อมูลงบทดลองปัจจุบัน เติมเอง'!$A$5:$CL$846,43,0),2)</f>
        <v>3899410</v>
      </c>
      <c r="AS54" s="19">
        <f>ROUND(VLOOKUP($B54,'3.ข้อมูลงบทดลองปัจจุบัน เติมเอง'!$A$5:$CL$846,44,0),2)</f>
        <v>22622658.32</v>
      </c>
      <c r="AT54" s="19">
        <f>ROUND(VLOOKUP($B54,'3.ข้อมูลงบทดลองปัจจุบัน เติมเอง'!$A$5:$CL$846,45,0),2)</f>
        <v>7133947.0999999996</v>
      </c>
      <c r="AU54" s="19">
        <f>ROUND(VLOOKUP($B54,'3.ข้อมูลงบทดลองปัจจุบัน เติมเอง'!$A$5:$CL$846,46,0),2)</f>
        <v>10784298.060000001</v>
      </c>
      <c r="AV54" s="19">
        <f>ROUND(VLOOKUP($B54,'3.ข้อมูลงบทดลองปัจจุบัน เติมเอง'!$A$5:$CL$846,47,0),2)</f>
        <v>14572940</v>
      </c>
      <c r="AW54" s="19">
        <f>ROUND(VLOOKUP($B54,'3.ข้อมูลงบทดลองปัจจุบัน เติมเอง'!$A$5:$CL$846,48,0),2)</f>
        <v>6970210.3200000003</v>
      </c>
      <c r="AX54" s="19">
        <f>ROUND(VLOOKUP($B54,'3.ข้อมูลงบทดลองปัจจุบัน เติมเอง'!$A$5:$CL$846,49,0),2)</f>
        <v>5046632.9000000004</v>
      </c>
      <c r="AY54" s="19">
        <f>ROUND(VLOOKUP($B54,'3.ข้อมูลงบทดลองปัจจุบัน เติมเอง'!$A$5:$CL$846,50,0),2)</f>
        <v>9802773.2300000004</v>
      </c>
      <c r="AZ54" s="19">
        <f>ROUND(VLOOKUP($B54,'3.ข้อมูลงบทดลองปัจจุบัน เติมเอง'!$A$5:$CL$846,51,0),2)</f>
        <v>5984335.4800000004</v>
      </c>
      <c r="BA54" s="19">
        <f>ROUND(VLOOKUP($B54,'3.ข้อมูลงบทดลองปัจจุบัน เติมเอง'!$A$5:$CL$846,52,0),2)</f>
        <v>5959419.6699999999</v>
      </c>
      <c r="BB54" s="19">
        <f>ROUND(VLOOKUP($B54,'3.ข้อมูลงบทดลองปัจจุบัน เติมเอง'!$A$5:$CL$846,53,0),2)</f>
        <v>46799913.969999999</v>
      </c>
      <c r="BC54" s="19">
        <f>ROUND(VLOOKUP($B54,'3.ข้อมูลงบทดลองปัจจุบัน เติมเอง'!$A$5:$CL$846,54,0),2)</f>
        <v>6246872.9000000004</v>
      </c>
      <c r="BD54" s="19">
        <f>ROUND(VLOOKUP($B54,'3.ข้อมูลงบทดลองปัจจุบัน เติมเอง'!$A$5:$CL$846,55,0),2)</f>
        <v>61783988.409999996</v>
      </c>
      <c r="BE54" s="19">
        <f>ROUND(VLOOKUP($B54,'3.ข้อมูลงบทดลองปัจจุบัน เติมเอง'!$A$5:$CL$846,56,0),2)</f>
        <v>18398156.329999998</v>
      </c>
      <c r="BF54" s="19">
        <f>ROUND(VLOOKUP($B54,'3.ข้อมูลงบทดลองปัจจุบัน เติมเอง'!$A$5:$CL$846,57,0),2)</f>
        <v>7557123.7599999998</v>
      </c>
      <c r="BG54" s="19">
        <f>ROUND(VLOOKUP($B54,'3.ข้อมูลงบทดลองปัจจุบัน เติมเอง'!$A$5:$CL$846,58,0),2)</f>
        <v>6514217.7400000002</v>
      </c>
      <c r="BH54" s="19">
        <f>ROUND(VLOOKUP($B54,'3.ข้อมูลงบทดลองปัจจุบัน เติมเอง'!$A$5:$CL$846,59,0),2)</f>
        <v>34273373.539999999</v>
      </c>
      <c r="BI54" s="19">
        <f>ROUND(VLOOKUP($B54,'3.ข้อมูลงบทดลองปัจจุบัน เติมเอง'!$A$5:$CL$846,60,0),2)</f>
        <v>4991440</v>
      </c>
      <c r="BJ54" s="19">
        <f>ROUND(VLOOKUP($B54,'3.ข้อมูลงบทดลองปัจจุบัน เติมเอง'!$A$5:$CL$846,61,0),2)</f>
        <v>3216600</v>
      </c>
      <c r="BK54" s="19">
        <f>ROUND(VLOOKUP($B54,'3.ข้อมูลงบทดลองปัจจุบัน เติมเอง'!$A$5:$CL$846,62,0),2)</f>
        <v>4034472.58</v>
      </c>
      <c r="BL54" s="19">
        <f>ROUND(VLOOKUP($B54,'3.ข้อมูลงบทดลองปัจจุบัน เติมเอง'!$A$5:$CL$846,63,0),2)</f>
        <v>3490321.61</v>
      </c>
      <c r="BM54" s="19">
        <f>ROUND(VLOOKUP($B54,'3.ข้อมูลงบทดลองปัจจุบัน เติมเอง'!$A$5:$CL$846,64,0),2)</f>
        <v>45109471.939999998</v>
      </c>
      <c r="BN54" s="19">
        <f>ROUND(VLOOKUP($B54,'3.ข้อมูลงบทดลองปัจจุบัน เติมเอง'!$A$5:$CL$846,65,0),2)</f>
        <v>11796390</v>
      </c>
      <c r="BO54" s="19">
        <f>ROUND(VLOOKUP($B54,'3.ข้อมูลงบทดลองปัจจุบัน เติมเอง'!$A$5:$CL$846,66,0),2)</f>
        <v>8903160</v>
      </c>
      <c r="BP54" s="19">
        <f>ROUND(VLOOKUP($B54,'3.ข้อมูลงบทดลองปัจจุบัน เติมเอง'!$A$5:$CL$846,67,0),2)</f>
        <v>12885209.57</v>
      </c>
      <c r="BQ54" s="19">
        <f>ROUND(VLOOKUP($B54,'3.ข้อมูลงบทดลองปัจจุบัน เติมเอง'!$A$5:$CL$846,68,0),2)</f>
        <v>9395940</v>
      </c>
      <c r="BR54" s="19">
        <f>ROUND(VLOOKUP($B54,'3.ข้อมูลงบทดลองปัจจุบัน เติมเอง'!$A$5:$CL$846,69,0),2)</f>
        <v>6212985</v>
      </c>
      <c r="BS54" s="19">
        <f>ROUND(VLOOKUP($B54,'3.ข้อมูลงบทดลองปัจจุบัน เติมเอง'!$A$5:$CL$846,70,0),2)</f>
        <v>169813278.65000001</v>
      </c>
      <c r="BT54" s="19">
        <f>ROUND(VLOOKUP($B54,'3.ข้อมูลงบทดลองปัจจุบัน เติมเอง'!$A$5:$CL$846,71,0),2)</f>
        <v>10262005.48</v>
      </c>
      <c r="BU54" s="19">
        <f>ROUND(VLOOKUP($B54,'3.ข้อมูลงบทดลองปัจจุบัน เติมเอง'!$A$5:$CL$846,72,0),2)</f>
        <v>9440478.8900000006</v>
      </c>
      <c r="BV54" s="19">
        <f>ROUND(VLOOKUP($B54,'3.ข้อมูลงบทดลองปัจจุบัน เติมเอง'!$A$5:$CL$846,73,0),2)</f>
        <v>29843911.609999999</v>
      </c>
      <c r="BW54" s="19">
        <f>ROUND(VLOOKUP($B54,'3.ข้อมูลงบทดลองปัจจุบัน เติมเอง'!$A$5:$CL$846,74,0),2)</f>
        <v>3161900</v>
      </c>
      <c r="BX54" s="19">
        <f>ROUND(VLOOKUP($B54,'3.ข้อมูลงบทดลองปัจจุบัน เติมเอง'!$A$5:$CL$846,75,0),2)</f>
        <v>7337496.4500000002</v>
      </c>
      <c r="BY54" s="19">
        <f>ROUND(VLOOKUP($B54,'3.ข้อมูลงบทดลองปัจจุบัน เติมเอง'!$A$5:$CL$846,76,0),2)</f>
        <v>18633050</v>
      </c>
      <c r="BZ54" s="19">
        <f>ROUND(VLOOKUP($B54,'3.ข้อมูลงบทดลองปัจจุบัน เติมเอง'!$A$5:$CL$846,77,0),2)</f>
        <v>6477875</v>
      </c>
      <c r="CA54" s="19">
        <f>ROUND(VLOOKUP($B54,'3.ข้อมูลงบทดลองปัจจุบัน เติมเอง'!$A$5:$CL$846,78,0),2)</f>
        <v>5491130</v>
      </c>
      <c r="CB54" s="19">
        <f>ROUND(VLOOKUP($B54,'3.ข้อมูลงบทดลองปัจจุบัน เติมเอง'!$A$5:$CL$846,79,0),2)</f>
        <v>7793095</v>
      </c>
      <c r="CC54" s="19">
        <f>ROUND(VLOOKUP($B54,'3.ข้อมูลงบทดลองปัจจุบัน เติมเอง'!$A$5:$CL$846,80,0),2)</f>
        <v>10341809.33</v>
      </c>
      <c r="CD54" s="19">
        <f>ROUND(VLOOKUP($B54,'3.ข้อมูลงบทดลองปัจจุบัน เติมเอง'!$A$5:$CL$846,81,0),2)</f>
        <v>17550450</v>
      </c>
      <c r="CE54" s="19">
        <f>ROUND(VLOOKUP($B54,'3.ข้อมูลงบทดลองปัจจุบัน เติมเอง'!$A$5:$CL$846,82,0),2)</f>
        <v>10959508.390000001</v>
      </c>
      <c r="CF54" s="19">
        <f>ROUND(VLOOKUP($B54,'3.ข้อมูลงบทดลองปัจจุบัน เติมเอง'!$A$5:$CL$846,83,0),2)</f>
        <v>14917102.26</v>
      </c>
      <c r="CG54" s="19">
        <f>ROUND(VLOOKUP($B54,'3.ข้อมูลงบทดลองปัจจุบัน เติมเอง'!$A$5:$CL$846,84,0),2)</f>
        <v>5257413.33</v>
      </c>
      <c r="CH54" s="19">
        <f>ROUND(VLOOKUP($B54,'3.ข้อมูลงบทดลองปัจจุบัน เติมเอง'!$A$5:$CL$846,85,0),2)</f>
        <v>5959150</v>
      </c>
      <c r="CI54" s="19">
        <f>ROUND(VLOOKUP($B54,'3.ข้อมูลงบทดลองปัจจุบัน เติมเอง'!$A$5:$CL$846,86,0),2)</f>
        <v>3953670</v>
      </c>
      <c r="CJ54" s="19">
        <f>ROUND(VLOOKUP($B54,'3.ข้อมูลงบทดลองปัจจุบัน เติมเอง'!$A$5:$CL$846,87,0),2)</f>
        <v>4285747.74</v>
      </c>
      <c r="CK54" s="19">
        <f>ROUND(VLOOKUP($B54,'3.ข้อมูลงบทดลองปัจจุบัน เติมเอง'!$A$5:$CL$846,88,0),2)</f>
        <v>18139586.399999999</v>
      </c>
      <c r="CL54" s="19">
        <f>ROUND(VLOOKUP($B54,'3.ข้อมูลงบทดลองปัจจุบัน เติมเอง'!$A$5:$CL$846,89,0),2)</f>
        <v>2737101.94</v>
      </c>
      <c r="CM54" s="19">
        <f>ROUND(VLOOKUP($B54,'3.ข้อมูลงบทดลองปัจจุบัน เติมเอง'!$A$5:$CL$846,90,0),2)</f>
        <v>2718859.68</v>
      </c>
      <c r="CO54" s="29"/>
    </row>
    <row r="55" spans="1:93" x14ac:dyDescent="0.7">
      <c r="A55" s="3" t="s">
        <v>1470</v>
      </c>
      <c r="B55" s="3" t="s">
        <v>1960</v>
      </c>
      <c r="C55" s="8" t="s">
        <v>643</v>
      </c>
      <c r="D55" s="19">
        <f>ROUND(VLOOKUP($B55,'3.ข้อมูลงบทดลองปัจจุบัน เติมเอง'!$A$5:$CL$846,3,0),2)</f>
        <v>3908820</v>
      </c>
      <c r="E55" s="19">
        <f>ROUND(VLOOKUP($B55,'3.ข้อมูลงบทดลองปัจจุบัน เติมเอง'!$A$5:$CL$846,4,0),2)</f>
        <v>285870</v>
      </c>
      <c r="F55" s="19">
        <f>ROUND(VLOOKUP($B55,'3.ข้อมูลงบทดลองปัจจุบัน เติมเอง'!$A$5:$CL$846,5,0),2)</f>
        <v>123930</v>
      </c>
      <c r="G55" s="19">
        <f>ROUND(VLOOKUP($B55,'3.ข้อมูลงบทดลองปัจจุบัน เติมเอง'!$A$5:$CL$846,6,0),2)</f>
        <v>350130</v>
      </c>
      <c r="H55" s="19">
        <f>ROUND(VLOOKUP($B55,'3.ข้อมูลงบทดลองปัจจุบัน เติมเอง'!$A$5:$CL$846,7,0),2)</f>
        <v>78060</v>
      </c>
      <c r="I55" s="19">
        <f>ROUND(VLOOKUP($B55,'3.ข้อมูลงบทดลองปัจจุบัน เติมเอง'!$A$5:$CL$846,8,0),2)</f>
        <v>58390</v>
      </c>
      <c r="J55" s="19">
        <f>ROUND(VLOOKUP($B55,'3.ข้อมูลงบทดลองปัจจุบัน เติมเอง'!$A$5:$CL$846,9,0),2)</f>
        <v>214230</v>
      </c>
      <c r="K55" s="19">
        <f>ROUND(VLOOKUP($B55,'3.ข้อมูลงบทดลองปัจจุบัน เติมเอง'!$A$5:$CL$846,10,0),2)</f>
        <v>0</v>
      </c>
      <c r="L55" s="19">
        <f>ROUND(VLOOKUP($B55,'3.ข้อมูลงบทดลองปัจจุบัน เติมเอง'!$A$5:$CL$846,11,0),2)</f>
        <v>231420</v>
      </c>
      <c r="M55" s="19">
        <f>ROUND(VLOOKUP($B55,'3.ข้อมูลงบทดลองปัจจุบัน เติมเอง'!$A$5:$CL$846,12,0),2)</f>
        <v>2573070</v>
      </c>
      <c r="N55" s="19">
        <f>ROUND(VLOOKUP($B55,'3.ข้อมูลงบทดลองปัจจุบัน เติมเอง'!$A$5:$CL$846,13,0),2)</f>
        <v>544290</v>
      </c>
      <c r="O55" s="19">
        <f>ROUND(VLOOKUP($B55,'3.ข้อมูลงบทดลองปัจจุบัน เติมเอง'!$A$5:$CL$846,14,0),2)</f>
        <v>134450</v>
      </c>
      <c r="P55" s="19">
        <f>ROUND(VLOOKUP($B55,'3.ข้อมูลงบทดลองปัจจุบัน เติมเอง'!$A$5:$CL$846,15,0),2)</f>
        <v>2780251.12</v>
      </c>
      <c r="Q55" s="19">
        <f>ROUND(VLOOKUP($B55,'3.ข้อมูลงบทดลองปัจจุบัน เติมเอง'!$A$5:$CL$846,16,0),2)</f>
        <v>106530</v>
      </c>
      <c r="R55" s="19">
        <f>ROUND(VLOOKUP($B55,'3.ข้อมูลงบทดลองปัจจุบัน เติมเอง'!$A$5:$CL$846,17,0),2)</f>
        <v>410992.33</v>
      </c>
      <c r="S55" s="19">
        <f>ROUND(VLOOKUP($B55,'3.ข้อมูลงบทดลองปัจจุบัน เติมเอง'!$A$5:$CL$846,18,0),2)</f>
        <v>4352366.13</v>
      </c>
      <c r="T55" s="19">
        <f>ROUND(VLOOKUP($B55,'3.ข้อมูลงบทดลองปัจจุบัน เติมเอง'!$A$5:$CL$846,19,0),2)</f>
        <v>314460</v>
      </c>
      <c r="U55" s="19">
        <f>ROUND(VLOOKUP($B55,'3.ข้อมูลงบทดลองปัจจุบัน เติมเอง'!$A$5:$CL$846,20,0),2)</f>
        <v>340170</v>
      </c>
      <c r="V55" s="19">
        <f>ROUND(VLOOKUP($B55,'3.ข้อมูลงบทดลองปัจจุบัน เติมเอง'!$A$5:$CL$846,21,0),2)</f>
        <v>107010</v>
      </c>
      <c r="W55" s="19">
        <f>ROUND(VLOOKUP($B55,'3.ข้อมูลงบทดลองปัจจุบัน เติมเอง'!$A$5:$CL$846,22,0),2)</f>
        <v>163695.48000000001</v>
      </c>
      <c r="X55" s="19">
        <f>ROUND(VLOOKUP($B55,'3.ข้อมูลงบทดลองปัจจุบัน เติมเอง'!$A$5:$CL$846,23,0),2)</f>
        <v>2925710</v>
      </c>
      <c r="Y55" s="19">
        <f>ROUND(VLOOKUP($B55,'3.ข้อมูลงบทดลองปัจจุบัน เติมเอง'!$A$5:$CL$846,24,0),2)</f>
        <v>252960</v>
      </c>
      <c r="Z55" s="19">
        <f>ROUND(VLOOKUP($B55,'3.ข้อมูลงบทดลองปัจจุบัน เติมเอง'!$A$5:$CL$846,25,0),2)</f>
        <v>339390</v>
      </c>
      <c r="AA55" s="19">
        <f>ROUND(VLOOKUP($B55,'3.ข้อมูลงบทดลองปัจจุบัน เติมเอง'!$A$5:$CL$846,26,0),2)</f>
        <v>318060</v>
      </c>
      <c r="AB55" s="19">
        <f>ROUND(VLOOKUP($B55,'3.ข้อมูลงบทดลองปัจจุบัน เติมเอง'!$A$5:$CL$846,27,0),2)</f>
        <v>461400</v>
      </c>
      <c r="AC55" s="19">
        <f>ROUND(VLOOKUP($B55,'3.ข้อมูลงบทดลองปัจจุบัน เติมเอง'!$A$5:$CL$846,28,0),2)</f>
        <v>291810</v>
      </c>
      <c r="AD55" s="19">
        <f>ROUND(VLOOKUP($B55,'3.ข้อมูลงบทดลองปัจจุบัน เติมเอง'!$A$5:$CL$846,29,0),2)</f>
        <v>321660</v>
      </c>
      <c r="AE55" s="19">
        <f>ROUND(VLOOKUP($B55,'3.ข้อมูลงบทดลองปัจจุบัน เติมเอง'!$A$5:$CL$846,30,0),2)</f>
        <v>1381180</v>
      </c>
      <c r="AF55" s="19">
        <f>ROUND(VLOOKUP($B55,'3.ข้อมูลงบทดลองปัจจุบัน เติมเอง'!$A$5:$CL$846,31,0),2)</f>
        <v>220380</v>
      </c>
      <c r="AG55" s="19">
        <f>ROUND(VLOOKUP($B55,'3.ข้อมูลงบทดลองปัจจุบัน เติมเอง'!$A$5:$CL$846,32,0),2)</f>
        <v>494990</v>
      </c>
      <c r="AH55" s="19">
        <f>ROUND(VLOOKUP($B55,'3.ข้อมูลงบทดลองปัจจุบัน เติมเอง'!$A$5:$CL$846,33,0),2)</f>
        <v>107460</v>
      </c>
      <c r="AI55" s="19">
        <f>ROUND(VLOOKUP($B55,'3.ข้อมูลงบทดลองปัจจุบัน เติมเอง'!$A$5:$CL$846,34,0),2)</f>
        <v>558180</v>
      </c>
      <c r="AJ55" s="19">
        <f>ROUND(VLOOKUP($B55,'3.ข้อมูลงบทดลองปัจจุบัน เติมเอง'!$A$5:$CL$846,35,0),2)</f>
        <v>1457110</v>
      </c>
      <c r="AK55" s="19">
        <f>ROUND(VLOOKUP($B55,'3.ข้อมูลงบทดลองปัจจุบัน เติมเอง'!$A$5:$CL$846,36,0),2)</f>
        <v>288730</v>
      </c>
      <c r="AL55" s="19">
        <f>ROUND(VLOOKUP($B55,'3.ข้อมูลงบทดลองปัจจุบัน เติมเอง'!$A$5:$CL$846,37,0),2)</f>
        <v>5052330</v>
      </c>
      <c r="AM55" s="19">
        <f>ROUND(VLOOKUP($B55,'3.ข้อมูลงบทดลองปัจจุบัน เติมเอง'!$A$5:$CL$846,38,0),2)</f>
        <v>522810</v>
      </c>
      <c r="AN55" s="19">
        <f>ROUND(VLOOKUP($B55,'3.ข้อมูลงบทดลองปัจจุบัน เติมเอง'!$A$5:$CL$846,39,0),2)</f>
        <v>278520</v>
      </c>
      <c r="AO55" s="19">
        <f>ROUND(VLOOKUP($B55,'3.ข้อมูลงบทดลองปัจจุบัน เติมเอง'!$A$5:$CL$846,40,0),2)</f>
        <v>541200</v>
      </c>
      <c r="AP55" s="19">
        <f>ROUND(VLOOKUP($B55,'3.ข้อมูลงบทดลองปัจจุบัน เติมเอง'!$A$5:$CL$846,41,0),2)</f>
        <v>231280</v>
      </c>
      <c r="AQ55" s="19">
        <f>ROUND(VLOOKUP($B55,'3.ข้อมูลงบทดลองปัจจุบัน เติมเอง'!$A$5:$CL$846,42,0),2)</f>
        <v>591540</v>
      </c>
      <c r="AR55" s="19">
        <f>ROUND(VLOOKUP($B55,'3.ข้อมูลงบทดลองปัจจุบัน เติมเอง'!$A$5:$CL$846,43,0),2)</f>
        <v>200970</v>
      </c>
      <c r="AS55" s="19">
        <f>ROUND(VLOOKUP($B55,'3.ข้อมูลงบทดลองปัจจุบัน เติมเอง'!$A$5:$CL$846,44,0),2)</f>
        <v>265650</v>
      </c>
      <c r="AT55" s="19">
        <f>ROUND(VLOOKUP($B55,'3.ข้อมูลงบทดลองปัจจุบัน เติมเอง'!$A$5:$CL$846,45,0),2)</f>
        <v>426380</v>
      </c>
      <c r="AU55" s="19">
        <f>ROUND(VLOOKUP($B55,'3.ข้อมูลงบทดลองปัจจุบัน เติมเอง'!$A$5:$CL$846,46,0),2)</f>
        <v>528540</v>
      </c>
      <c r="AV55" s="19">
        <f>ROUND(VLOOKUP($B55,'3.ข้อมูลงบทดลองปัจจุบัน เติมเอง'!$A$5:$CL$846,47,0),2)</f>
        <v>788100</v>
      </c>
      <c r="AW55" s="19">
        <f>ROUND(VLOOKUP($B55,'3.ข้อมูลงบทดลองปัจจุบัน เติมเอง'!$A$5:$CL$846,48,0),2)</f>
        <v>305840</v>
      </c>
      <c r="AX55" s="19">
        <f>ROUND(VLOOKUP($B55,'3.ข้อมูลงบทดลองปัจจุบัน เติมเอง'!$A$5:$CL$846,49,0),2)</f>
        <v>307290</v>
      </c>
      <c r="AY55" s="19">
        <f>ROUND(VLOOKUP($B55,'3.ข้อมูลงบทดลองปัจจุบัน เติมเอง'!$A$5:$CL$846,50,0),2)</f>
        <v>358560</v>
      </c>
      <c r="AZ55" s="19">
        <f>ROUND(VLOOKUP($B55,'3.ข้อมูลงบทดลองปัจจุบัน เติมเอง'!$A$5:$CL$846,51,0),2)</f>
        <v>559440</v>
      </c>
      <c r="BA55" s="19">
        <f>ROUND(VLOOKUP($B55,'3.ข้อมูลงบทดลองปัจจุบัน เติมเอง'!$A$5:$CL$846,52,0),2)</f>
        <v>385770</v>
      </c>
      <c r="BB55" s="19">
        <f>ROUND(VLOOKUP($B55,'3.ข้อมูลงบทดลองปัจจุบัน เติมเอง'!$A$5:$CL$846,53,0),2)</f>
        <v>1664190</v>
      </c>
      <c r="BC55" s="19">
        <f>ROUND(VLOOKUP($B55,'3.ข้อมูลงบทดลองปัจจุบัน เติมเอง'!$A$5:$CL$846,54,0),2)</f>
        <v>302370</v>
      </c>
      <c r="BD55" s="19">
        <f>ROUND(VLOOKUP($B55,'3.ข้อมูลงบทดลองปัจจุบัน เติมเอง'!$A$5:$CL$846,55,0),2)</f>
        <v>3672210</v>
      </c>
      <c r="BE55" s="19">
        <f>ROUND(VLOOKUP($B55,'3.ข้อมูลงบทดลองปัจจุบัน เติมเอง'!$A$5:$CL$846,56,0),2)</f>
        <v>431370</v>
      </c>
      <c r="BF55" s="19">
        <f>ROUND(VLOOKUP($B55,'3.ข้อมูลงบทดลองปัจจุบัน เติมเอง'!$A$5:$CL$846,57,0),2)</f>
        <v>593793</v>
      </c>
      <c r="BG55" s="19">
        <f>ROUND(VLOOKUP($B55,'3.ข้อมูลงบทดลองปัจจุบัน เติมเอง'!$A$5:$CL$846,58,0),2)</f>
        <v>312680</v>
      </c>
      <c r="BH55" s="19">
        <f>ROUND(VLOOKUP($B55,'3.ข้อมูลงบทดลองปัจจุบัน เติมเอง'!$A$5:$CL$846,59,0),2)</f>
        <v>629730</v>
      </c>
      <c r="BI55" s="19">
        <f>ROUND(VLOOKUP($B55,'3.ข้อมูลงบทดลองปัจจุบัน เติมเอง'!$A$5:$CL$846,60,0),2)</f>
        <v>402770</v>
      </c>
      <c r="BJ55" s="19">
        <f>ROUND(VLOOKUP($B55,'3.ข้อมูลงบทดลองปัจจุบัน เติมเอง'!$A$5:$CL$846,61,0),2)</f>
        <v>185700</v>
      </c>
      <c r="BK55" s="19">
        <f>ROUND(VLOOKUP($B55,'3.ข้อมูลงบทดลองปัจจุบัน เติมเอง'!$A$5:$CL$846,62,0),2)</f>
        <v>244560</v>
      </c>
      <c r="BL55" s="19">
        <f>ROUND(VLOOKUP($B55,'3.ข้อมูลงบทดลองปัจจุบัน เติมเอง'!$A$5:$CL$846,63,0),2)</f>
        <v>252750</v>
      </c>
      <c r="BM55" s="19">
        <f>ROUND(VLOOKUP($B55,'3.ข้อมูลงบทดลองปัจจุบัน เติมเอง'!$A$5:$CL$846,64,0),2)</f>
        <v>2178860.13</v>
      </c>
      <c r="BN55" s="19">
        <f>ROUND(VLOOKUP($B55,'3.ข้อมูลงบทดลองปัจจุบัน เติมเอง'!$A$5:$CL$846,65,0),2)</f>
        <v>626910</v>
      </c>
      <c r="BO55" s="19">
        <f>ROUND(VLOOKUP($B55,'3.ข้อมูลงบทดลองปัจจุบัน เติมเอง'!$A$5:$CL$846,66,0),2)</f>
        <v>567150</v>
      </c>
      <c r="BP55" s="19">
        <f>ROUND(VLOOKUP($B55,'3.ข้อมูลงบทดลองปัจจุบัน เติมเอง'!$A$5:$CL$846,67,0),2)</f>
        <v>506670</v>
      </c>
      <c r="BQ55" s="19">
        <f>ROUND(VLOOKUP($B55,'3.ข้อมูลงบทดลองปัจจุบัน เติมเอง'!$A$5:$CL$846,68,0),2)</f>
        <v>570480</v>
      </c>
      <c r="BR55" s="19">
        <f>ROUND(VLOOKUP($B55,'3.ข้อมูลงบทดลองปัจจุบัน เติมเอง'!$A$5:$CL$846,69,0),2)</f>
        <v>327040</v>
      </c>
      <c r="BS55" s="19">
        <f>ROUND(VLOOKUP($B55,'3.ข้อมูลงบทดลองปัจจุบัน เติมเอง'!$A$5:$CL$846,70,0),2)</f>
        <v>5933123.2999999998</v>
      </c>
      <c r="BT55" s="19">
        <f>ROUND(VLOOKUP($B55,'3.ข้อมูลงบทดลองปัจจุบัน เติมเอง'!$A$5:$CL$846,71,0),2)</f>
        <v>712260</v>
      </c>
      <c r="BU55" s="19">
        <f>ROUND(VLOOKUP($B55,'3.ข้อมูลงบทดลองปัจจุบัน เติมเอง'!$A$5:$CL$846,72,0),2)</f>
        <v>932310</v>
      </c>
      <c r="BV55" s="19">
        <f>ROUND(VLOOKUP($B55,'3.ข้อมูลงบทดลองปัจจุบัน เติมเอง'!$A$5:$CL$846,73,0),2)</f>
        <v>1112850</v>
      </c>
      <c r="BW55" s="19">
        <f>ROUND(VLOOKUP($B55,'3.ข้อมูลงบทดลองปัจจุบัน เติมเอง'!$A$5:$CL$846,74,0),2)</f>
        <v>0</v>
      </c>
      <c r="BX55" s="19">
        <f>ROUND(VLOOKUP($B55,'3.ข้อมูลงบทดลองปัจจุบัน เติมเอง'!$A$5:$CL$846,75,0),2)</f>
        <v>860640</v>
      </c>
      <c r="BY55" s="19">
        <f>ROUND(VLOOKUP($B55,'3.ข้อมูลงบทดลองปัจจุบัน เติมเอง'!$A$5:$CL$846,76,0),2)</f>
        <v>1307670</v>
      </c>
      <c r="BZ55" s="19">
        <f>ROUND(VLOOKUP($B55,'3.ข้อมูลงบทดลองปัจจุบัน เติมเอง'!$A$5:$CL$846,77,0),2)</f>
        <v>323800</v>
      </c>
      <c r="CA55" s="19">
        <f>ROUND(VLOOKUP($B55,'3.ข้อมูลงบทดลองปัจจุบัน เติมเอง'!$A$5:$CL$846,78,0),2)</f>
        <v>246082.67</v>
      </c>
      <c r="CB55" s="19">
        <f>ROUND(VLOOKUP($B55,'3.ข้อมูลงบทดลองปัจจุบัน เติมเอง'!$A$5:$CL$846,79,0),2)</f>
        <v>486570</v>
      </c>
      <c r="CC55" s="19">
        <f>ROUND(VLOOKUP($B55,'3.ข้อมูลงบทดลองปัจจุบัน เติมเอง'!$A$5:$CL$846,80,0),2)</f>
        <v>794069.67</v>
      </c>
      <c r="CD55" s="19">
        <f>ROUND(VLOOKUP($B55,'3.ข้อมูลงบทดลองปัจจุบัน เติมเอง'!$A$5:$CL$846,81,0),2)</f>
        <v>329340</v>
      </c>
      <c r="CE55" s="19">
        <f>ROUND(VLOOKUP($B55,'3.ข้อมูลงบทดลองปัจจุบัน เติมเอง'!$A$5:$CL$846,82,0),2)</f>
        <v>505441.61</v>
      </c>
      <c r="CF55" s="19">
        <f>ROUND(VLOOKUP($B55,'3.ข้อมูลงบทดลองปัจจุบัน เติมเอง'!$A$5:$CL$846,83,0),2)</f>
        <v>603371.93999999994</v>
      </c>
      <c r="CG55" s="19">
        <f>ROUND(VLOOKUP($B55,'3.ข้อมูลงบทดลองปัจจุบัน เติมเอง'!$A$5:$CL$846,84,0),2)</f>
        <v>0</v>
      </c>
      <c r="CH55" s="19">
        <f>ROUND(VLOOKUP($B55,'3.ข้อมูลงบทดลองปัจจุบัน เติมเอง'!$A$5:$CL$846,85,0),2)</f>
        <v>378510</v>
      </c>
      <c r="CI55" s="19">
        <f>ROUND(VLOOKUP($B55,'3.ข้อมูลงบทดลองปัจจุบัน เติมเอง'!$A$5:$CL$846,86,0),2)</f>
        <v>219030</v>
      </c>
      <c r="CJ55" s="19">
        <f>ROUND(VLOOKUP($B55,'3.ข้อมูลงบทดลองปัจจุบัน เติมเอง'!$A$5:$CL$846,87,0),2)</f>
        <v>2218715.7999999998</v>
      </c>
      <c r="CK55" s="19">
        <f>ROUND(VLOOKUP($B55,'3.ข้อมูลงบทดลองปัจจุบัน เติมเอง'!$A$5:$CL$846,88,0),2)</f>
        <v>380740</v>
      </c>
      <c r="CL55" s="19">
        <f>ROUND(VLOOKUP($B55,'3.ข้อมูลงบทดลองปัจจุบัน เติมเอง'!$A$5:$CL$846,89,0),2)</f>
        <v>159810</v>
      </c>
      <c r="CM55" s="19">
        <f>ROUND(VLOOKUP($B55,'3.ข้อมูลงบทดลองปัจจุบัน เติมเอง'!$A$5:$CL$846,90,0),2)</f>
        <v>442931.67</v>
      </c>
      <c r="CO55" s="29"/>
    </row>
    <row r="56" spans="1:93" x14ac:dyDescent="0.7">
      <c r="A56" s="3" t="s">
        <v>1470</v>
      </c>
      <c r="B56" s="3" t="s">
        <v>1961</v>
      </c>
      <c r="C56" s="8" t="s">
        <v>2280</v>
      </c>
      <c r="D56" s="19">
        <f>ROUND(VLOOKUP($B56,'3.ข้อมูลงบทดลองปัจจุบัน เติมเอง'!$A$5:$CL$846,3,0),2)</f>
        <v>30000</v>
      </c>
      <c r="E56" s="19">
        <f>ROUND(VLOOKUP($B56,'3.ข้อมูลงบทดลองปัจจุบัน เติมเอง'!$A$5:$CL$846,4,0),2)</f>
        <v>0</v>
      </c>
      <c r="F56" s="19">
        <f>ROUND(VLOOKUP($B56,'3.ข้อมูลงบทดลองปัจจุบัน เติมเอง'!$A$5:$CL$846,5,0),2)</f>
        <v>0</v>
      </c>
      <c r="G56" s="19">
        <f>ROUND(VLOOKUP($B56,'3.ข้อมูลงบทดลองปัจจุบัน เติมเอง'!$A$5:$CL$846,6,0),2)</f>
        <v>0</v>
      </c>
      <c r="H56" s="19">
        <f>ROUND(VLOOKUP($B56,'3.ข้อมูลงบทดลองปัจจุบัน เติมเอง'!$A$5:$CL$846,7,0),2)</f>
        <v>0</v>
      </c>
      <c r="I56" s="19">
        <f>ROUND(VLOOKUP($B56,'3.ข้อมูลงบทดลองปัจจุบัน เติมเอง'!$A$5:$CL$846,8,0),2)</f>
        <v>0</v>
      </c>
      <c r="J56" s="19">
        <f>ROUND(VLOOKUP($B56,'3.ข้อมูลงบทดลองปัจจุบัน เติมเอง'!$A$5:$CL$846,9,0),2)</f>
        <v>0</v>
      </c>
      <c r="K56" s="19">
        <f>ROUND(VLOOKUP($B56,'3.ข้อมูลงบทดลองปัจจุบัน เติมเอง'!$A$5:$CL$846,10,0),2)</f>
        <v>0</v>
      </c>
      <c r="L56" s="19">
        <f>ROUND(VLOOKUP($B56,'3.ข้อมูลงบทดลองปัจจุบัน เติมเอง'!$A$5:$CL$846,11,0),2)</f>
        <v>0</v>
      </c>
      <c r="M56" s="19">
        <f>ROUND(VLOOKUP($B56,'3.ข้อมูลงบทดลองปัจจุบัน เติมเอง'!$A$5:$CL$846,12,0),2)</f>
        <v>0</v>
      </c>
      <c r="N56" s="19">
        <f>ROUND(VLOOKUP($B56,'3.ข้อมูลงบทดลองปัจจุบัน เติมเอง'!$A$5:$CL$846,13,0),2)</f>
        <v>0</v>
      </c>
      <c r="O56" s="19">
        <f>ROUND(VLOOKUP($B56,'3.ข้อมูลงบทดลองปัจจุบัน เติมเอง'!$A$5:$CL$846,14,0),2)</f>
        <v>0</v>
      </c>
      <c r="P56" s="19">
        <f>ROUND(VLOOKUP($B56,'3.ข้อมูลงบทดลองปัจจุบัน เติมเอง'!$A$5:$CL$846,15,0),2)</f>
        <v>30000</v>
      </c>
      <c r="Q56" s="19">
        <f>ROUND(VLOOKUP($B56,'3.ข้อมูลงบทดลองปัจจุบัน เติมเอง'!$A$5:$CL$846,16,0),2)</f>
        <v>0</v>
      </c>
      <c r="R56" s="19">
        <f>ROUND(VLOOKUP($B56,'3.ข้อมูลงบทดลองปัจจุบัน เติมเอง'!$A$5:$CL$846,17,0),2)</f>
        <v>0</v>
      </c>
      <c r="S56" s="19">
        <f>ROUND(VLOOKUP($B56,'3.ข้อมูลงบทดลองปัจจุบัน เติมเอง'!$A$5:$CL$846,18,0),2)</f>
        <v>0</v>
      </c>
      <c r="T56" s="19">
        <f>ROUND(VLOOKUP($B56,'3.ข้อมูลงบทดลองปัจจุบัน เติมเอง'!$A$5:$CL$846,19,0),2)</f>
        <v>0</v>
      </c>
      <c r="U56" s="19">
        <f>ROUND(VLOOKUP($B56,'3.ข้อมูลงบทดลองปัจจุบัน เติมเอง'!$A$5:$CL$846,20,0),2)</f>
        <v>0</v>
      </c>
      <c r="V56" s="19">
        <f>ROUND(VLOOKUP($B56,'3.ข้อมูลงบทดลองปัจจุบัน เติมเอง'!$A$5:$CL$846,21,0),2)</f>
        <v>0</v>
      </c>
      <c r="W56" s="19">
        <f>ROUND(VLOOKUP($B56,'3.ข้อมูลงบทดลองปัจจุบัน เติมเอง'!$A$5:$CL$846,22,0),2)</f>
        <v>0</v>
      </c>
      <c r="X56" s="19">
        <f>ROUND(VLOOKUP($B56,'3.ข้อมูลงบทดลองปัจจุบัน เติมเอง'!$A$5:$CL$846,23,0),2)</f>
        <v>30000</v>
      </c>
      <c r="Y56" s="19">
        <f>ROUND(VLOOKUP($B56,'3.ข้อมูลงบทดลองปัจจุบัน เติมเอง'!$A$5:$CL$846,24,0),2)</f>
        <v>0</v>
      </c>
      <c r="Z56" s="19">
        <f>ROUND(VLOOKUP($B56,'3.ข้อมูลงบทดลองปัจจุบัน เติมเอง'!$A$5:$CL$846,25,0),2)</f>
        <v>0</v>
      </c>
      <c r="AA56" s="19">
        <f>ROUND(VLOOKUP($B56,'3.ข้อมูลงบทดลองปัจจุบัน เติมเอง'!$A$5:$CL$846,26,0),2)</f>
        <v>0</v>
      </c>
      <c r="AB56" s="19">
        <f>ROUND(VLOOKUP($B56,'3.ข้อมูลงบทดลองปัจจุบัน เติมเอง'!$A$5:$CL$846,27,0),2)</f>
        <v>0</v>
      </c>
      <c r="AC56" s="19">
        <f>ROUND(VLOOKUP($B56,'3.ข้อมูลงบทดลองปัจจุบัน เติมเอง'!$A$5:$CL$846,28,0),2)</f>
        <v>0</v>
      </c>
      <c r="AD56" s="19">
        <f>ROUND(VLOOKUP($B56,'3.ข้อมูลงบทดลองปัจจุบัน เติมเอง'!$A$5:$CL$846,29,0),2)</f>
        <v>0</v>
      </c>
      <c r="AE56" s="19">
        <f>ROUND(VLOOKUP($B56,'3.ข้อมูลงบทดลองปัจจุบัน เติมเอง'!$A$5:$CL$846,30,0),2)</f>
        <v>0</v>
      </c>
      <c r="AF56" s="19">
        <f>ROUND(VLOOKUP($B56,'3.ข้อมูลงบทดลองปัจจุบัน เติมเอง'!$A$5:$CL$846,31,0),2)</f>
        <v>0</v>
      </c>
      <c r="AG56" s="19">
        <f>ROUND(VLOOKUP($B56,'3.ข้อมูลงบทดลองปัจจุบัน เติมเอง'!$A$5:$CL$846,32,0),2)</f>
        <v>0</v>
      </c>
      <c r="AH56" s="19">
        <f>ROUND(VLOOKUP($B56,'3.ข้อมูลงบทดลองปัจจุบัน เติมเอง'!$A$5:$CL$846,33,0),2)</f>
        <v>0</v>
      </c>
      <c r="AI56" s="19">
        <f>ROUND(VLOOKUP($B56,'3.ข้อมูลงบทดลองปัจจุบัน เติมเอง'!$A$5:$CL$846,34,0),2)</f>
        <v>0</v>
      </c>
      <c r="AJ56" s="19">
        <f>ROUND(VLOOKUP($B56,'3.ข้อมูลงบทดลองปัจจุบัน เติมเอง'!$A$5:$CL$846,35,0),2)</f>
        <v>0</v>
      </c>
      <c r="AK56" s="19">
        <f>ROUND(VLOOKUP($B56,'3.ข้อมูลงบทดลองปัจจุบัน เติมเอง'!$A$5:$CL$846,36,0),2)</f>
        <v>0</v>
      </c>
      <c r="AL56" s="19">
        <f>ROUND(VLOOKUP($B56,'3.ข้อมูลงบทดลองปัจจุบัน เติมเอง'!$A$5:$CL$846,37,0),2)</f>
        <v>30000</v>
      </c>
      <c r="AM56" s="19">
        <f>ROUND(VLOOKUP($B56,'3.ข้อมูลงบทดลองปัจจุบัน เติมเอง'!$A$5:$CL$846,38,0),2)</f>
        <v>0</v>
      </c>
      <c r="AN56" s="19">
        <f>ROUND(VLOOKUP($B56,'3.ข้อมูลงบทดลองปัจจุบัน เติมเอง'!$A$5:$CL$846,39,0),2)</f>
        <v>0</v>
      </c>
      <c r="AO56" s="19">
        <f>ROUND(VLOOKUP($B56,'3.ข้อมูลงบทดลองปัจจุบัน เติมเอง'!$A$5:$CL$846,40,0),2)</f>
        <v>0</v>
      </c>
      <c r="AP56" s="19">
        <f>ROUND(VLOOKUP($B56,'3.ข้อมูลงบทดลองปัจจุบัน เติมเอง'!$A$5:$CL$846,41,0),2)</f>
        <v>0</v>
      </c>
      <c r="AQ56" s="19">
        <f>ROUND(VLOOKUP($B56,'3.ข้อมูลงบทดลองปัจจุบัน เติมเอง'!$A$5:$CL$846,42,0),2)</f>
        <v>0</v>
      </c>
      <c r="AR56" s="19">
        <f>ROUND(VLOOKUP($B56,'3.ข้อมูลงบทดลองปัจจุบัน เติมเอง'!$A$5:$CL$846,43,0),2)</f>
        <v>0</v>
      </c>
      <c r="AS56" s="19">
        <f>ROUND(VLOOKUP($B56,'3.ข้อมูลงบทดลองปัจจุบัน เติมเอง'!$A$5:$CL$846,44,0),2)</f>
        <v>0</v>
      </c>
      <c r="AT56" s="19">
        <f>ROUND(VLOOKUP($B56,'3.ข้อมูลงบทดลองปัจจุบัน เติมเอง'!$A$5:$CL$846,45,0),2)</f>
        <v>0</v>
      </c>
      <c r="AU56" s="19">
        <f>ROUND(VLOOKUP($B56,'3.ข้อมูลงบทดลองปัจจุบัน เติมเอง'!$A$5:$CL$846,46,0),2)</f>
        <v>0</v>
      </c>
      <c r="AV56" s="19">
        <f>ROUND(VLOOKUP($B56,'3.ข้อมูลงบทดลองปัจจุบัน เติมเอง'!$A$5:$CL$846,47,0),2)</f>
        <v>0</v>
      </c>
      <c r="AW56" s="19">
        <f>ROUND(VLOOKUP($B56,'3.ข้อมูลงบทดลองปัจจุบัน เติมเอง'!$A$5:$CL$846,48,0),2)</f>
        <v>0</v>
      </c>
      <c r="AX56" s="19">
        <f>ROUND(VLOOKUP($B56,'3.ข้อมูลงบทดลองปัจจุบัน เติมเอง'!$A$5:$CL$846,49,0),2)</f>
        <v>0</v>
      </c>
      <c r="AY56" s="19">
        <f>ROUND(VLOOKUP($B56,'3.ข้อมูลงบทดลองปัจจุบัน เติมเอง'!$A$5:$CL$846,50,0),2)</f>
        <v>0</v>
      </c>
      <c r="AZ56" s="19">
        <f>ROUND(VLOOKUP($B56,'3.ข้อมูลงบทดลองปัจจุบัน เติมเอง'!$A$5:$CL$846,51,0),2)</f>
        <v>0</v>
      </c>
      <c r="BA56" s="19">
        <f>ROUND(VLOOKUP($B56,'3.ข้อมูลงบทดลองปัจจุบัน เติมเอง'!$A$5:$CL$846,52,0),2)</f>
        <v>0</v>
      </c>
      <c r="BB56" s="19">
        <f>ROUND(VLOOKUP($B56,'3.ข้อมูลงบทดลองปัจจุบัน เติมเอง'!$A$5:$CL$846,53,0),2)</f>
        <v>30000</v>
      </c>
      <c r="BC56" s="19">
        <f>ROUND(VLOOKUP($B56,'3.ข้อมูลงบทดลองปัจจุบัน เติมเอง'!$A$5:$CL$846,54,0),2)</f>
        <v>0</v>
      </c>
      <c r="BD56" s="19">
        <f>ROUND(VLOOKUP($B56,'3.ข้อมูลงบทดลองปัจจุบัน เติมเอง'!$A$5:$CL$846,55,0),2)</f>
        <v>30000</v>
      </c>
      <c r="BE56" s="19">
        <f>ROUND(VLOOKUP($B56,'3.ข้อมูลงบทดลองปัจจุบัน เติมเอง'!$A$5:$CL$846,56,0),2)</f>
        <v>0</v>
      </c>
      <c r="BF56" s="19">
        <f>ROUND(VLOOKUP($B56,'3.ข้อมูลงบทดลองปัจจุบัน เติมเอง'!$A$5:$CL$846,57,0),2)</f>
        <v>0</v>
      </c>
      <c r="BG56" s="19">
        <f>ROUND(VLOOKUP($B56,'3.ข้อมูลงบทดลองปัจจุบัน เติมเอง'!$A$5:$CL$846,58,0),2)</f>
        <v>0</v>
      </c>
      <c r="BH56" s="19">
        <f>ROUND(VLOOKUP($B56,'3.ข้อมูลงบทดลองปัจจุบัน เติมเอง'!$A$5:$CL$846,59,0),2)</f>
        <v>0</v>
      </c>
      <c r="BI56" s="19">
        <f>ROUND(VLOOKUP($B56,'3.ข้อมูลงบทดลองปัจจุบัน เติมเอง'!$A$5:$CL$846,60,0),2)</f>
        <v>0</v>
      </c>
      <c r="BJ56" s="19">
        <f>ROUND(VLOOKUP($B56,'3.ข้อมูลงบทดลองปัจจุบัน เติมเอง'!$A$5:$CL$846,61,0),2)</f>
        <v>0</v>
      </c>
      <c r="BK56" s="19">
        <f>ROUND(VLOOKUP($B56,'3.ข้อมูลงบทดลองปัจจุบัน เติมเอง'!$A$5:$CL$846,62,0),2)</f>
        <v>0</v>
      </c>
      <c r="BL56" s="19">
        <f>ROUND(VLOOKUP($B56,'3.ข้อมูลงบทดลองปัจจุบัน เติมเอง'!$A$5:$CL$846,63,0),2)</f>
        <v>0</v>
      </c>
      <c r="BM56" s="19">
        <f>ROUND(VLOOKUP($B56,'3.ข้อมูลงบทดลองปัจจุบัน เติมเอง'!$A$5:$CL$846,64,0),2)</f>
        <v>70500</v>
      </c>
      <c r="BN56" s="19">
        <f>ROUND(VLOOKUP($B56,'3.ข้อมูลงบทดลองปัจจุบัน เติมเอง'!$A$5:$CL$846,65,0),2)</f>
        <v>0</v>
      </c>
      <c r="BO56" s="19">
        <f>ROUND(VLOOKUP($B56,'3.ข้อมูลงบทดลองปัจจุบัน เติมเอง'!$A$5:$CL$846,66,0),2)</f>
        <v>0</v>
      </c>
      <c r="BP56" s="19">
        <f>ROUND(VLOOKUP($B56,'3.ข้อมูลงบทดลองปัจจุบัน เติมเอง'!$A$5:$CL$846,67,0),2)</f>
        <v>0</v>
      </c>
      <c r="BQ56" s="19">
        <f>ROUND(VLOOKUP($B56,'3.ข้อมูลงบทดลองปัจจุบัน เติมเอง'!$A$5:$CL$846,68,0),2)</f>
        <v>0</v>
      </c>
      <c r="BR56" s="19">
        <f>ROUND(VLOOKUP($B56,'3.ข้อมูลงบทดลองปัจจุบัน เติมเอง'!$A$5:$CL$846,69,0),2)</f>
        <v>0</v>
      </c>
      <c r="BS56" s="19">
        <f>ROUND(VLOOKUP($B56,'3.ข้อมูลงบทดลองปัจจุบัน เติมเอง'!$A$5:$CL$846,70,0),2)</f>
        <v>20000</v>
      </c>
      <c r="BT56" s="19">
        <f>ROUND(VLOOKUP($B56,'3.ข้อมูลงบทดลองปัจจุบัน เติมเอง'!$A$5:$CL$846,71,0),2)</f>
        <v>0</v>
      </c>
      <c r="BU56" s="19">
        <f>ROUND(VLOOKUP($B56,'3.ข้อมูลงบทดลองปัจจุบัน เติมเอง'!$A$5:$CL$846,72,0),2)</f>
        <v>0</v>
      </c>
      <c r="BV56" s="19">
        <f>ROUND(VLOOKUP($B56,'3.ข้อมูลงบทดลองปัจจุบัน เติมเอง'!$A$5:$CL$846,73,0),2)</f>
        <v>28064.52</v>
      </c>
      <c r="BW56" s="19">
        <f>ROUND(VLOOKUP($B56,'3.ข้อมูลงบทดลองปัจจุบัน เติมเอง'!$A$5:$CL$846,74,0),2)</f>
        <v>0</v>
      </c>
      <c r="BX56" s="19">
        <f>ROUND(VLOOKUP($B56,'3.ข้อมูลงบทดลองปัจจุบัน เติมเอง'!$A$5:$CL$846,75,0),2)</f>
        <v>0</v>
      </c>
      <c r="BY56" s="19">
        <f>ROUND(VLOOKUP($B56,'3.ข้อมูลงบทดลองปัจจุบัน เติมเอง'!$A$5:$CL$846,76,0),2)</f>
        <v>0</v>
      </c>
      <c r="BZ56" s="19">
        <f>ROUND(VLOOKUP($B56,'3.ข้อมูลงบทดลองปัจจุบัน เติมเอง'!$A$5:$CL$846,77,0),2)</f>
        <v>0</v>
      </c>
      <c r="CA56" s="19">
        <f>ROUND(VLOOKUP($B56,'3.ข้อมูลงบทดลองปัจจุบัน เติมเอง'!$A$5:$CL$846,78,0),2)</f>
        <v>0</v>
      </c>
      <c r="CB56" s="19">
        <f>ROUND(VLOOKUP($B56,'3.ข้อมูลงบทดลองปัจจุบัน เติมเอง'!$A$5:$CL$846,79,0),2)</f>
        <v>0</v>
      </c>
      <c r="CC56" s="19">
        <f>ROUND(VLOOKUP($B56,'3.ข้อมูลงบทดลองปัจจุบัน เติมเอง'!$A$5:$CL$846,80,0),2)</f>
        <v>0</v>
      </c>
      <c r="CD56" s="19">
        <f>ROUND(VLOOKUP($B56,'3.ข้อมูลงบทดลองปัจจุบัน เติมเอง'!$A$5:$CL$846,81,0),2)</f>
        <v>0</v>
      </c>
      <c r="CE56" s="19">
        <f>ROUND(VLOOKUP($B56,'3.ข้อมูลงบทดลองปัจจุบัน เติมเอง'!$A$5:$CL$846,82,0),2)</f>
        <v>0</v>
      </c>
      <c r="CF56" s="19">
        <f>ROUND(VLOOKUP($B56,'3.ข้อมูลงบทดลองปัจจุบัน เติมเอง'!$A$5:$CL$846,83,0),2)</f>
        <v>0</v>
      </c>
      <c r="CG56" s="19">
        <f>ROUND(VLOOKUP($B56,'3.ข้อมูลงบทดลองปัจจุบัน เติมเอง'!$A$5:$CL$846,84,0),2)</f>
        <v>0</v>
      </c>
      <c r="CH56" s="19">
        <f>ROUND(VLOOKUP($B56,'3.ข้อมูลงบทดลองปัจจุบัน เติมเอง'!$A$5:$CL$846,85,0),2)</f>
        <v>0</v>
      </c>
      <c r="CI56" s="19">
        <f>ROUND(VLOOKUP($B56,'3.ข้อมูลงบทดลองปัจจุบัน เติมเอง'!$A$5:$CL$846,86,0),2)</f>
        <v>0</v>
      </c>
      <c r="CJ56" s="19">
        <f>ROUND(VLOOKUP($B56,'3.ข้อมูลงบทดลองปัจจุบัน เติมเอง'!$A$5:$CL$846,87,0),2)</f>
        <v>0</v>
      </c>
      <c r="CK56" s="19">
        <f>ROUND(VLOOKUP($B56,'3.ข้อมูลงบทดลองปัจจุบัน เติมเอง'!$A$5:$CL$846,88,0),2)</f>
        <v>0</v>
      </c>
      <c r="CL56" s="19">
        <f>ROUND(VLOOKUP($B56,'3.ข้อมูลงบทดลองปัจจุบัน เติมเอง'!$A$5:$CL$846,89,0),2)</f>
        <v>0</v>
      </c>
      <c r="CM56" s="19">
        <f>ROUND(VLOOKUP($B56,'3.ข้อมูลงบทดลองปัจจุบัน เติมเอง'!$A$5:$CL$846,90,0),2)</f>
        <v>0</v>
      </c>
      <c r="CO56" s="29"/>
    </row>
    <row r="57" spans="1:93" x14ac:dyDescent="0.7">
      <c r="A57" s="3" t="s">
        <v>1470</v>
      </c>
      <c r="B57" s="3" t="s">
        <v>1962</v>
      </c>
      <c r="C57" s="8" t="s">
        <v>645</v>
      </c>
      <c r="D57" s="19">
        <f>ROUND(VLOOKUP($B57,'3.ข้อมูลงบทดลองปัจจุบัน เติมเอง'!$A$5:$CL$846,3,0),2)</f>
        <v>3878995.81</v>
      </c>
      <c r="E57" s="19">
        <f>ROUND(VLOOKUP($B57,'3.ข้อมูลงบทดลองปัจจุบัน เติมเอง'!$A$5:$CL$846,4,0),2)</f>
        <v>519225.81</v>
      </c>
      <c r="F57" s="19">
        <f>ROUND(VLOOKUP($B57,'3.ข้อมูลงบทดลองปัจจุบัน เติมเอง'!$A$5:$CL$846,5,0),2)</f>
        <v>459312.9</v>
      </c>
      <c r="G57" s="19">
        <f>ROUND(VLOOKUP($B57,'3.ข้อมูลงบทดลองปัจจุบัน เติมเอง'!$A$5:$CL$846,6,0),2)</f>
        <v>507383.33</v>
      </c>
      <c r="H57" s="19">
        <f>ROUND(VLOOKUP($B57,'3.ข้อมูลงบทดลองปัจจุบัน เติมเอง'!$A$5:$CL$846,7,0),2)</f>
        <v>289912.90000000002</v>
      </c>
      <c r="I57" s="19">
        <f>ROUND(VLOOKUP($B57,'3.ข้อมูลงบทดลองปัจจุบัน เติมเอง'!$A$5:$CL$846,8,0),2)</f>
        <v>625326.67000000004</v>
      </c>
      <c r="J57" s="19">
        <f>ROUND(VLOOKUP($B57,'3.ข้อมูลงบทดลองปัจจุบัน เติมเอง'!$A$5:$CL$846,9,0),2)</f>
        <v>794850</v>
      </c>
      <c r="K57" s="19">
        <f>ROUND(VLOOKUP($B57,'3.ข้อมูลงบทดลองปัจจุบัน เติมเอง'!$A$5:$CL$846,10,0),2)</f>
        <v>833790.32</v>
      </c>
      <c r="L57" s="19">
        <f>ROUND(VLOOKUP($B57,'3.ข้อมูลงบทดลองปัจจุบัน เติมเอง'!$A$5:$CL$846,11,0),2)</f>
        <v>466200</v>
      </c>
      <c r="M57" s="19">
        <f>ROUND(VLOOKUP($B57,'3.ข้อมูลงบทดลองปัจจุบัน เติมเอง'!$A$5:$CL$846,12,0),2)</f>
        <v>427700</v>
      </c>
      <c r="N57" s="19">
        <f>ROUND(VLOOKUP($B57,'3.ข้อมูลงบทดลองปัจจุบัน เติมเอง'!$A$5:$CL$846,13,0),2)</f>
        <v>1096312.8999999999</v>
      </c>
      <c r="O57" s="19">
        <f>ROUND(VLOOKUP($B57,'3.ข้อมูลงบทดลองปัจจุบัน เติมเอง'!$A$5:$CL$846,14,0),2)</f>
        <v>105000</v>
      </c>
      <c r="P57" s="19">
        <f>ROUND(VLOOKUP($B57,'3.ข้อมูลงบทดลองปัจจุบัน เติมเอง'!$A$5:$CL$846,15,0),2)</f>
        <v>1985717.84</v>
      </c>
      <c r="Q57" s="19">
        <f>ROUND(VLOOKUP($B57,'3.ข้อมูลงบทดลองปัจจุบัน เติมเอง'!$A$5:$CL$846,16,0),2)</f>
        <v>377300</v>
      </c>
      <c r="R57" s="19">
        <f>ROUND(VLOOKUP($B57,'3.ข้อมูลงบทดลองปัจจุบัน เติมเอง'!$A$5:$CL$846,17,0),2)</f>
        <v>373800</v>
      </c>
      <c r="S57" s="19">
        <f>ROUND(VLOOKUP($B57,'3.ข้อมูลงบทดลองปัจจุบัน เติมเอง'!$A$5:$CL$846,18,0),2)</f>
        <v>774900</v>
      </c>
      <c r="T57" s="19">
        <f>ROUND(VLOOKUP($B57,'3.ข้อมูลงบทดลองปัจจุบัน เติมเอง'!$A$5:$CL$846,19,0),2)</f>
        <v>433300</v>
      </c>
      <c r="U57" s="19">
        <f>ROUND(VLOOKUP($B57,'3.ข้อมูลงบทดลองปัจจุบัน เติมเอง'!$A$5:$CL$846,20,0),2)</f>
        <v>321300</v>
      </c>
      <c r="V57" s="19">
        <f>ROUND(VLOOKUP($B57,'3.ข้อมูลงบทดลองปัจจุบัน เติมเอง'!$A$5:$CL$846,21,0),2)</f>
        <v>446833.33</v>
      </c>
      <c r="W57" s="19">
        <f>ROUND(VLOOKUP($B57,'3.ข้อมูลงบทดลองปัจจุบัน เติมเอง'!$A$5:$CL$846,22,0),2)</f>
        <v>302400</v>
      </c>
      <c r="X57" s="19">
        <f>ROUND(VLOOKUP($B57,'3.ข้อมูลงบทดลองปัจจุบัน เติมเอง'!$A$5:$CL$846,23,0),2)</f>
        <v>3306039.51</v>
      </c>
      <c r="Y57" s="19">
        <f>ROUND(VLOOKUP($B57,'3.ข้อมูลงบทดลองปัจจุบัน เติมเอง'!$A$5:$CL$846,24,0),2)</f>
        <v>274400</v>
      </c>
      <c r="Z57" s="19">
        <f>ROUND(VLOOKUP($B57,'3.ข้อมูลงบทดลองปัจจุบัน เติมเอง'!$A$5:$CL$846,25,0),2)</f>
        <v>379400</v>
      </c>
      <c r="AA57" s="19">
        <f>ROUND(VLOOKUP($B57,'3.ข้อมูลงบทดลองปัจจุบัน เติมเอง'!$A$5:$CL$846,26,0),2)</f>
        <v>274400</v>
      </c>
      <c r="AB57" s="19">
        <f>ROUND(VLOOKUP($B57,'3.ข้อมูลงบทดลองปัจจุบัน เติมเอง'!$A$5:$CL$846,27,0),2)</f>
        <v>168000</v>
      </c>
      <c r="AC57" s="19">
        <f>ROUND(VLOOKUP($B57,'3.ข้อมูลงบทดลองปัจจุบัน เติมเอง'!$A$5:$CL$846,28,0),2)</f>
        <v>279300</v>
      </c>
      <c r="AD57" s="19">
        <f>ROUND(VLOOKUP($B57,'3.ข้อมูลงบทดลองปัจจุบัน เติมเอง'!$A$5:$CL$846,29,0),2)</f>
        <v>308700</v>
      </c>
      <c r="AE57" s="19">
        <f>ROUND(VLOOKUP($B57,'3.ข้อมูลงบทดลองปัจจุบัน เติมเอง'!$A$5:$CL$846,30,0),2)</f>
        <v>937676.35</v>
      </c>
      <c r="AF57" s="19">
        <f>ROUND(VLOOKUP($B57,'3.ข้อมูลงบทดลองปัจจุบัน เติมเอง'!$A$5:$CL$846,31,0),2)</f>
        <v>369600</v>
      </c>
      <c r="AG57" s="19">
        <f>ROUND(VLOOKUP($B57,'3.ข้อมูลงบทดลองปัจจุบัน เติมเอง'!$A$5:$CL$846,32,0),2)</f>
        <v>307977.42</v>
      </c>
      <c r="AH57" s="19">
        <f>ROUND(VLOOKUP($B57,'3.ข้อมูลงบทดลองปัจจุบัน เติมเอง'!$A$5:$CL$846,33,0),2)</f>
        <v>376600</v>
      </c>
      <c r="AI57" s="19">
        <f>ROUND(VLOOKUP($B57,'3.ข้อมูลงบทดลองปัจจุบัน เติมเอง'!$A$5:$CL$846,34,0),2)</f>
        <v>636300</v>
      </c>
      <c r="AJ57" s="19">
        <f>ROUND(VLOOKUP($B57,'3.ข้อมูลงบทดลองปัจจุบัน เติมเอง'!$A$5:$CL$846,35,0),2)</f>
        <v>264509.68</v>
      </c>
      <c r="AK57" s="19">
        <f>ROUND(VLOOKUP($B57,'3.ข้อมูลงบทดลองปัจจุบัน เติมเอง'!$A$5:$CL$846,36,0),2)</f>
        <v>237300</v>
      </c>
      <c r="AL57" s="19">
        <f>ROUND(VLOOKUP($B57,'3.ข้อมูลงบทดลองปัจจุบัน เติมเอง'!$A$5:$CL$846,37,0),2)</f>
        <v>7210049.2199999997</v>
      </c>
      <c r="AM57" s="19">
        <f>ROUND(VLOOKUP($B57,'3.ข้อมูลงบทดลองปัจจุบัน เติมเอง'!$A$5:$CL$846,38,0),2)</f>
        <v>455276.23</v>
      </c>
      <c r="AN57" s="19">
        <f>ROUND(VLOOKUP($B57,'3.ข้อมูลงบทดลองปัจจุบัน เติมเอง'!$A$5:$CL$846,39,0),2)</f>
        <v>167051.6</v>
      </c>
      <c r="AO57" s="19">
        <f>ROUND(VLOOKUP($B57,'3.ข้อมูลงบทดลองปัจจุบัน เติมเอง'!$A$5:$CL$846,40,0),2)</f>
        <v>711922.58</v>
      </c>
      <c r="AP57" s="19">
        <f>ROUND(VLOOKUP($B57,'3.ข้อมูลงบทดลองปัจจุบัน เติมเอง'!$A$5:$CL$846,41,0),2)</f>
        <v>813051.61</v>
      </c>
      <c r="AQ57" s="19">
        <f>ROUND(VLOOKUP($B57,'3.ข้อมูลงบทดลองปัจจุบัน เติมเอง'!$A$5:$CL$846,42,0),2)</f>
        <v>347900</v>
      </c>
      <c r="AR57" s="19">
        <f>ROUND(VLOOKUP($B57,'3.ข้อมูลงบทดลองปัจจุบัน เติมเอง'!$A$5:$CL$846,43,0),2)</f>
        <v>212800</v>
      </c>
      <c r="AS57" s="19">
        <f>ROUND(VLOOKUP($B57,'3.ข้อมูลงบทดลองปัจจุบัน เติมเอง'!$A$5:$CL$846,44,0),2)</f>
        <v>1051400</v>
      </c>
      <c r="AT57" s="19">
        <f>ROUND(VLOOKUP($B57,'3.ข้อมูลงบทดลองปัจจุบัน เติมเอง'!$A$5:$CL$846,45,0),2)</f>
        <v>292012.90000000002</v>
      </c>
      <c r="AU57" s="19">
        <f>ROUND(VLOOKUP($B57,'3.ข้อมูลงบทดลองปัจจุบัน เติมเอง'!$A$5:$CL$846,46,0),2)</f>
        <v>661383.32999999996</v>
      </c>
      <c r="AV57" s="19">
        <f>ROUND(VLOOKUP($B57,'3.ข้อมูลงบทดลองปัจจุบัน เติมเอง'!$A$5:$CL$846,47,0),2)</f>
        <v>1013456.99</v>
      </c>
      <c r="AW57" s="19">
        <f>ROUND(VLOOKUP($B57,'3.ข้อมูลงบทดลองปัจจุบัน เติมเอง'!$A$5:$CL$846,48,0),2)</f>
        <v>386961.29</v>
      </c>
      <c r="AX57" s="19">
        <f>ROUND(VLOOKUP($B57,'3.ข้อมูลงบทดลองปัจจุบัน เติมเอง'!$A$5:$CL$846,49,0),2)</f>
        <v>275529.02</v>
      </c>
      <c r="AY57" s="19">
        <f>ROUND(VLOOKUP($B57,'3.ข้อมูลงบทดลองปัจจุบัน เติมเอง'!$A$5:$CL$846,50,0),2)</f>
        <v>609180.64</v>
      </c>
      <c r="AZ57" s="19">
        <f>ROUND(VLOOKUP($B57,'3.ข้อมูลงบทดลองปัจจุบัน เติมเอง'!$A$5:$CL$846,51,0),2)</f>
        <v>344400</v>
      </c>
      <c r="BA57" s="19">
        <f>ROUND(VLOOKUP($B57,'3.ข้อมูลงบทดลองปัจจุบัน เติมเอง'!$A$5:$CL$846,52,0),2)</f>
        <v>369769.35</v>
      </c>
      <c r="BB57" s="19">
        <f>ROUND(VLOOKUP($B57,'3.ข้อมูลงบทดลองปัจจุบัน เติมเอง'!$A$5:$CL$846,53,0),2)</f>
        <v>1858966.68</v>
      </c>
      <c r="BC57" s="19">
        <f>ROUND(VLOOKUP($B57,'3.ข้อมูลงบทดลองปัจจุบัน เติมเอง'!$A$5:$CL$846,54,0),2)</f>
        <v>390600</v>
      </c>
      <c r="BD57" s="19">
        <f>ROUND(VLOOKUP($B57,'3.ข้อมูลงบทดลองปัจจุบัน เติมเอง'!$A$5:$CL$846,55,0),2)</f>
        <v>4118140.62</v>
      </c>
      <c r="BE57" s="19">
        <f>ROUND(VLOOKUP($B57,'3.ข้อมูลงบทดลองปัจจุบัน เติมเอง'!$A$5:$CL$846,56,0),2)</f>
        <v>376488.18</v>
      </c>
      <c r="BF57" s="19">
        <f>ROUND(VLOOKUP($B57,'3.ข้อมูลงบทดลองปัจจุบัน เติมเอง'!$A$5:$CL$846,57,0),2)</f>
        <v>348825.81</v>
      </c>
      <c r="BG57" s="19">
        <f>ROUND(VLOOKUP($B57,'3.ข้อมูลงบทดลองปัจจุบัน เติมเอง'!$A$5:$CL$846,58,0),2)</f>
        <v>273000</v>
      </c>
      <c r="BH57" s="19">
        <f>ROUND(VLOOKUP($B57,'3.ข้อมูลงบทดลองปัจจุบัน เติมเอง'!$A$5:$CL$846,59,0),2)</f>
        <v>1717566.62</v>
      </c>
      <c r="BI57" s="19">
        <f>ROUND(VLOOKUP($B57,'3.ข้อมูลงบทดลองปัจจุบัน เติมเอง'!$A$5:$CL$846,60,0),2)</f>
        <v>319276.67</v>
      </c>
      <c r="BJ57" s="19">
        <f>ROUND(VLOOKUP($B57,'3.ข้อมูลงบทดลองปัจจุบัน เติมเอง'!$A$5:$CL$846,61,0),2)</f>
        <v>138848.39000000001</v>
      </c>
      <c r="BK57" s="19">
        <f>ROUND(VLOOKUP($B57,'3.ข้อมูลงบทดลองปัจจุบัน เติมเอง'!$A$5:$CL$846,62,0),2)</f>
        <v>105000</v>
      </c>
      <c r="BL57" s="19">
        <f>ROUND(VLOOKUP($B57,'3.ข้อมูลงบทดลองปัจจุบัน เติมเอง'!$A$5:$CL$846,63,0),2)</f>
        <v>167729.03</v>
      </c>
      <c r="BM57" s="19">
        <f>ROUND(VLOOKUP($B57,'3.ข้อมูลงบทดลองปัจจุบัน เติมเอง'!$A$5:$CL$846,64,0),2)</f>
        <v>3466416.55</v>
      </c>
      <c r="BN57" s="19">
        <f>ROUND(VLOOKUP($B57,'3.ข้อมูลงบทดลองปัจจุบัน เติมเอง'!$A$5:$CL$846,65,0),2)</f>
        <v>620200</v>
      </c>
      <c r="BO57" s="19">
        <f>ROUND(VLOOKUP($B57,'3.ข้อมูลงบทดลองปัจจุบัน เติมเอง'!$A$5:$CL$846,66,0),2)</f>
        <v>485100</v>
      </c>
      <c r="BP57" s="19">
        <f>ROUND(VLOOKUP($B57,'3.ข้อมูลงบทดลองปัจจุบัน เติมเอง'!$A$5:$CL$846,67,0),2)</f>
        <v>905581.72</v>
      </c>
      <c r="BQ57" s="19">
        <f>ROUND(VLOOKUP($B57,'3.ข้อมูลงบทดลองปัจจุบัน เติมเอง'!$A$5:$CL$846,68,0),2)</f>
        <v>497377.49</v>
      </c>
      <c r="BR57" s="19">
        <f>ROUND(VLOOKUP($B57,'3.ข้อมูลงบทดลองปัจจุบัน เติมเอง'!$A$5:$CL$846,69,0),2)</f>
        <v>216300</v>
      </c>
      <c r="BS57" s="19">
        <f>ROUND(VLOOKUP($B57,'3.ข้อมูลงบทดลองปัจจุบัน เติมเอง'!$A$5:$CL$846,70,0),2)</f>
        <v>10144049.24</v>
      </c>
      <c r="BT57" s="19">
        <f>ROUND(VLOOKUP($B57,'3.ข้อมูลงบทดลองปัจจุบัน เติมเอง'!$A$5:$CL$846,71,0),2)</f>
        <v>462000</v>
      </c>
      <c r="BU57" s="19">
        <f>ROUND(VLOOKUP($B57,'3.ข้อมูลงบทดลองปัจจุบัน เติมเอง'!$A$5:$CL$846,72,0),2)</f>
        <v>514500</v>
      </c>
      <c r="BV57" s="19">
        <f>ROUND(VLOOKUP($B57,'3.ข้อมูลงบทดลองปัจจุบัน เติมเอง'!$A$5:$CL$846,73,0),2)</f>
        <v>2024744.73</v>
      </c>
      <c r="BW57" s="19">
        <f>ROUND(VLOOKUP($B57,'3.ข้อมูลงบทดลองปัจจุบัน เติมเอง'!$A$5:$CL$846,74,0),2)</f>
        <v>75600</v>
      </c>
      <c r="BX57" s="19">
        <f>ROUND(VLOOKUP($B57,'3.ข้อมูลงบทดลองปัจจุบัน เติมเอง'!$A$5:$CL$846,75,0),2)</f>
        <v>315632.26</v>
      </c>
      <c r="BY57" s="19">
        <f>ROUND(VLOOKUP($B57,'3.ข้อมูลงบทดลองปัจจุบัน เติมเอง'!$A$5:$CL$846,76,0),2)</f>
        <v>1076703.23</v>
      </c>
      <c r="BZ57" s="19">
        <f>ROUND(VLOOKUP($B57,'3.ข้อมูลงบทดลองปัจจุบัน เติมเอง'!$A$5:$CL$846,77,0),2)</f>
        <v>454893.55</v>
      </c>
      <c r="CA57" s="19">
        <f>ROUND(VLOOKUP($B57,'3.ข้อมูลงบทดลองปัจจุบัน เติมเอง'!$A$5:$CL$846,78,0),2)</f>
        <v>327600</v>
      </c>
      <c r="CB57" s="19">
        <f>ROUND(VLOOKUP($B57,'3.ข้อมูลงบทดลองปัจจุบัน เติมเอง'!$A$5:$CL$846,79,0),2)</f>
        <v>387212.9</v>
      </c>
      <c r="CC57" s="19">
        <f>ROUND(VLOOKUP($B57,'3.ข้อมูลงบทดลองปัจจุบัน เติมเอง'!$A$5:$CL$846,80,0),2)</f>
        <v>492506.45</v>
      </c>
      <c r="CD57" s="19">
        <f>ROUND(VLOOKUP($B57,'3.ข้อมูลงบทดลองปัจจุบัน เติมเอง'!$A$5:$CL$846,81,0),2)</f>
        <v>890400</v>
      </c>
      <c r="CE57" s="19">
        <f>ROUND(VLOOKUP($B57,'3.ข้อมูลงบทดลองปัจจุบัน เติมเอง'!$A$5:$CL$846,82,0),2)</f>
        <v>596400</v>
      </c>
      <c r="CF57" s="19">
        <f>ROUND(VLOOKUP($B57,'3.ข้อมูลงบทดลองปัจจุบัน เติมเอง'!$A$5:$CL$846,83,0),2)</f>
        <v>825864.51</v>
      </c>
      <c r="CG57" s="19">
        <f>ROUND(VLOOKUP($B57,'3.ข้อมูลงบทดลองปัจจุบัน เติมเอง'!$A$5:$CL$846,84,0),2)</f>
        <v>355150</v>
      </c>
      <c r="CH57" s="19">
        <f>ROUND(VLOOKUP($B57,'3.ข้อมูลงบทดลองปัจจุบัน เติมเอง'!$A$5:$CL$846,85,0),2)</f>
        <v>253400</v>
      </c>
      <c r="CI57" s="19">
        <f>ROUND(VLOOKUP($B57,'3.ข้อมูลงบทดลองปัจจุบัน เติมเอง'!$A$5:$CL$846,86,0),2)</f>
        <v>197400</v>
      </c>
      <c r="CJ57" s="19">
        <f>ROUND(VLOOKUP($B57,'3.ข้อมูลงบทดลองปัจจุบัน เติมเอง'!$A$5:$CL$846,87,0),2)</f>
        <v>387754.84</v>
      </c>
      <c r="CK57" s="19">
        <f>ROUND(VLOOKUP($B57,'3.ข้อมูลงบทดลองปัจจุบัน เติมเอง'!$A$5:$CL$846,88,0),2)</f>
        <v>984154.84</v>
      </c>
      <c r="CL57" s="19">
        <f>ROUND(VLOOKUP($B57,'3.ข้อมูลงบทดลองปัจจุบัน เติมเอง'!$A$5:$CL$846,89,0),2)</f>
        <v>117600</v>
      </c>
      <c r="CM57" s="19">
        <f>ROUND(VLOOKUP($B57,'3.ข้อมูลงบทดลองปัจจุบัน เติมเอง'!$A$5:$CL$846,90,0),2)</f>
        <v>117600</v>
      </c>
      <c r="CO57" s="29"/>
    </row>
    <row r="58" spans="1:93" x14ac:dyDescent="0.7">
      <c r="A58" s="3" t="s">
        <v>1470</v>
      </c>
      <c r="B58" s="3" t="s">
        <v>1963</v>
      </c>
      <c r="C58" s="8" t="s">
        <v>646</v>
      </c>
      <c r="D58" s="19">
        <f>ROUND(VLOOKUP($B58,'3.ข้อมูลงบทดลองปัจจุบัน เติมเอง'!$A$5:$CL$846,3,0),2)</f>
        <v>29700</v>
      </c>
      <c r="E58" s="19">
        <f>ROUND(VLOOKUP($B58,'3.ข้อมูลงบทดลองปัจจุบัน เติมเอง'!$A$5:$CL$846,4,0),2)</f>
        <v>65000</v>
      </c>
      <c r="F58" s="19">
        <f>ROUND(VLOOKUP($B58,'3.ข้อมูลงบทดลองปัจจุบัน เติมเอง'!$A$5:$CL$846,5,0),2)</f>
        <v>29700</v>
      </c>
      <c r="G58" s="19">
        <f>ROUND(VLOOKUP($B58,'3.ข้อมูลงบทดลองปัจจุบัน เติมเอง'!$A$5:$CL$846,6,0),2)</f>
        <v>29700</v>
      </c>
      <c r="H58" s="19">
        <f>ROUND(VLOOKUP($B58,'3.ข้อมูลงบทดลองปัจจุบัน เติมเอง'!$A$5:$CL$846,7,0),2)</f>
        <v>0</v>
      </c>
      <c r="I58" s="19">
        <f>ROUND(VLOOKUP($B58,'3.ข้อมูลงบทดลองปัจจุบัน เติมเอง'!$A$5:$CL$846,8,0),2)</f>
        <v>0</v>
      </c>
      <c r="J58" s="19">
        <f>ROUND(VLOOKUP($B58,'3.ข้อมูลงบทดลองปัจจุบัน เติมเอง'!$A$5:$CL$846,9,0),2)</f>
        <v>29700</v>
      </c>
      <c r="K58" s="19">
        <f>ROUND(VLOOKUP($B58,'3.ข้อมูลงบทดลองปัจจุบัน เติมเอง'!$A$5:$CL$846,10,0),2)</f>
        <v>29700</v>
      </c>
      <c r="L58" s="19">
        <f>ROUND(VLOOKUP($B58,'3.ข้อมูลงบทดลองปัจจุบัน เติมเอง'!$A$5:$CL$846,11,0),2)</f>
        <v>0</v>
      </c>
      <c r="M58" s="19">
        <f>ROUND(VLOOKUP($B58,'3.ข้อมูลงบทดลองปัจจุบัน เติมเอง'!$A$5:$CL$846,12,0),2)</f>
        <v>0</v>
      </c>
      <c r="N58" s="19">
        <f>ROUND(VLOOKUP($B58,'3.ข้อมูลงบทดลองปัจจุบัน เติมเอง'!$A$5:$CL$846,13,0),2)</f>
        <v>59400</v>
      </c>
      <c r="O58" s="19">
        <f>ROUND(VLOOKUP($B58,'3.ข้อมูลงบทดลองปัจจุบัน เติมเอง'!$A$5:$CL$846,14,0),2)</f>
        <v>0</v>
      </c>
      <c r="P58" s="19">
        <f>ROUND(VLOOKUP($B58,'3.ข้อมูลงบทดลองปัจจุบัน เติมเอง'!$A$5:$CL$846,15,0),2)</f>
        <v>29700</v>
      </c>
      <c r="Q58" s="19">
        <f>ROUND(VLOOKUP($B58,'3.ข้อมูลงบทดลองปัจจุบัน เติมเอง'!$A$5:$CL$846,16,0),2)</f>
        <v>0</v>
      </c>
      <c r="R58" s="19">
        <f>ROUND(VLOOKUP($B58,'3.ข้อมูลงบทดลองปัจจุบัน เติมเอง'!$A$5:$CL$846,17,0),2)</f>
        <v>0</v>
      </c>
      <c r="S58" s="19">
        <f>ROUND(VLOOKUP($B58,'3.ข้อมูลงบทดลองปัจจุบัน เติมเอง'!$A$5:$CL$846,18,0),2)</f>
        <v>29700</v>
      </c>
      <c r="T58" s="19">
        <f>ROUND(VLOOKUP($B58,'3.ข้อมูลงบทดลองปัจจุบัน เติมเอง'!$A$5:$CL$846,19,0),2)</f>
        <v>59400</v>
      </c>
      <c r="U58" s="19">
        <f>ROUND(VLOOKUP($B58,'3.ข้อมูลงบทดลองปัจจุบัน เติมเอง'!$A$5:$CL$846,20,0),2)</f>
        <v>0</v>
      </c>
      <c r="V58" s="19">
        <f>ROUND(VLOOKUP($B58,'3.ข้อมูลงบทดลองปัจจุบัน เติมเอง'!$A$5:$CL$846,21,0),2)</f>
        <v>0</v>
      </c>
      <c r="W58" s="19">
        <f>ROUND(VLOOKUP($B58,'3.ข้อมูลงบทดลองปัจจุบัน เติมเอง'!$A$5:$CL$846,22,0),2)</f>
        <v>0</v>
      </c>
      <c r="X58" s="19">
        <f>ROUND(VLOOKUP($B58,'3.ข้อมูลงบทดลองปัจจุบัน เติมเอง'!$A$5:$CL$846,23,0),2)</f>
        <v>59400</v>
      </c>
      <c r="Y58" s="19">
        <f>ROUND(VLOOKUP($B58,'3.ข้อมูลงบทดลองปัจจุบัน เติมเอง'!$A$5:$CL$846,24,0),2)</f>
        <v>0</v>
      </c>
      <c r="Z58" s="19">
        <f>ROUND(VLOOKUP($B58,'3.ข้อมูลงบทดลองปัจจุบัน เติมเอง'!$A$5:$CL$846,25,0),2)</f>
        <v>0</v>
      </c>
      <c r="AA58" s="19">
        <f>ROUND(VLOOKUP($B58,'3.ข้อมูลงบทดลองปัจจุบัน เติมเอง'!$A$5:$CL$846,26,0),2)</f>
        <v>0</v>
      </c>
      <c r="AB58" s="19">
        <f>ROUND(VLOOKUP($B58,'3.ข้อมูลงบทดลองปัจจุบัน เติมเอง'!$A$5:$CL$846,27,0),2)</f>
        <v>0</v>
      </c>
      <c r="AC58" s="19">
        <f>ROUND(VLOOKUP($B58,'3.ข้อมูลงบทดลองปัจจุบัน เติมเอง'!$A$5:$CL$846,28,0),2)</f>
        <v>59400</v>
      </c>
      <c r="AD58" s="19">
        <f>ROUND(VLOOKUP($B58,'3.ข้อมูลงบทดลองปัจจุบัน เติมเอง'!$A$5:$CL$846,29,0),2)</f>
        <v>0</v>
      </c>
      <c r="AE58" s="19">
        <f>ROUND(VLOOKUP($B58,'3.ข้อมูลงบทดลองปัจจุบัน เติมเอง'!$A$5:$CL$846,30,0),2)</f>
        <v>29700</v>
      </c>
      <c r="AF58" s="19">
        <f>ROUND(VLOOKUP($B58,'3.ข้อมูลงบทดลองปัจจุบัน เติมเอง'!$A$5:$CL$846,31,0),2)</f>
        <v>29700</v>
      </c>
      <c r="AG58" s="19">
        <f>ROUND(VLOOKUP($B58,'3.ข้อมูลงบทดลองปัจจุบัน เติมเอง'!$A$5:$CL$846,32,0),2)</f>
        <v>0</v>
      </c>
      <c r="AH58" s="19">
        <f>ROUND(VLOOKUP($B58,'3.ข้อมูลงบทดลองปัจจุบัน เติมเอง'!$A$5:$CL$846,33,0),2)</f>
        <v>0</v>
      </c>
      <c r="AI58" s="19">
        <f>ROUND(VLOOKUP($B58,'3.ข้อมูลงบทดลองปัจจุบัน เติมเอง'!$A$5:$CL$846,34,0),2)</f>
        <v>29700</v>
      </c>
      <c r="AJ58" s="19">
        <f>ROUND(VLOOKUP($B58,'3.ข้อมูลงบทดลองปัจจุบัน เติมเอง'!$A$5:$CL$846,35,0),2)</f>
        <v>16800</v>
      </c>
      <c r="AK58" s="19">
        <f>ROUND(VLOOKUP($B58,'3.ข้อมูลงบทดลองปัจจุบัน เติมเอง'!$A$5:$CL$846,36,0),2)</f>
        <v>0</v>
      </c>
      <c r="AL58" s="19">
        <f>ROUND(VLOOKUP($B58,'3.ข้อมูลงบทดลองปัจจุบัน เติมเอง'!$A$5:$CL$846,37,0),2)</f>
        <v>240896.67</v>
      </c>
      <c r="AM58" s="19">
        <f>ROUND(VLOOKUP($B58,'3.ข้อมูลงบทดลองปัจจุบัน เติมเอง'!$A$5:$CL$846,38,0),2)</f>
        <v>29700</v>
      </c>
      <c r="AN58" s="19">
        <f>ROUND(VLOOKUP($B58,'3.ข้อมูลงบทดลองปัจจุบัน เติมเอง'!$A$5:$CL$846,39,0),2)</f>
        <v>0</v>
      </c>
      <c r="AO58" s="19">
        <f>ROUND(VLOOKUP($B58,'3.ข้อมูลงบทดลองปัจจุบัน เติมเอง'!$A$5:$CL$846,40,0),2)</f>
        <v>0</v>
      </c>
      <c r="AP58" s="19">
        <f>ROUND(VLOOKUP($B58,'3.ข้อมูลงบทดลองปัจจุบัน เติมเอง'!$A$5:$CL$846,41,0),2)</f>
        <v>0</v>
      </c>
      <c r="AQ58" s="19">
        <f>ROUND(VLOOKUP($B58,'3.ข้อมูลงบทดลองปัจจุบัน เติมเอง'!$A$5:$CL$846,42,0),2)</f>
        <v>29700</v>
      </c>
      <c r="AR58" s="19">
        <f>ROUND(VLOOKUP($B58,'3.ข้อมูลงบทดลองปัจจุบัน เติมเอง'!$A$5:$CL$846,43,0),2)</f>
        <v>0</v>
      </c>
      <c r="AS58" s="19">
        <f>ROUND(VLOOKUP($B58,'3.ข้อมูลงบทดลองปัจจุบัน เติมเอง'!$A$5:$CL$846,44,0),2)</f>
        <v>148500</v>
      </c>
      <c r="AT58" s="19">
        <f>ROUND(VLOOKUP($B58,'3.ข้อมูลงบทดลองปัจจุบัน เติมเอง'!$A$5:$CL$846,45,0),2)</f>
        <v>0</v>
      </c>
      <c r="AU58" s="19">
        <f>ROUND(VLOOKUP($B58,'3.ข้อมูลงบทดลองปัจจุบัน เติมเอง'!$A$5:$CL$846,46,0),2)</f>
        <v>0</v>
      </c>
      <c r="AV58" s="19">
        <f>ROUND(VLOOKUP($B58,'3.ข้อมูลงบทดลองปัจจุบัน เติมเอง'!$A$5:$CL$846,47,0),2)</f>
        <v>59400</v>
      </c>
      <c r="AW58" s="19">
        <f>ROUND(VLOOKUP($B58,'3.ข้อมูลงบทดลองปัจจุบัน เติมเอง'!$A$5:$CL$846,48,0),2)</f>
        <v>0</v>
      </c>
      <c r="AX58" s="19">
        <f>ROUND(VLOOKUP($B58,'3.ข้อมูลงบทดลองปัจจุบัน เติมเอง'!$A$5:$CL$846,49,0),2)</f>
        <v>0</v>
      </c>
      <c r="AY58" s="19">
        <f>ROUND(VLOOKUP($B58,'3.ข้อมูลงบทดลองปัจจุบัน เติมเอง'!$A$5:$CL$846,50,0),2)</f>
        <v>33600</v>
      </c>
      <c r="AZ58" s="19">
        <f>ROUND(VLOOKUP($B58,'3.ข้อมูลงบทดลองปัจจุบัน เติมเอง'!$A$5:$CL$846,51,0),2)</f>
        <v>0</v>
      </c>
      <c r="BA58" s="19">
        <f>ROUND(VLOOKUP($B58,'3.ข้อมูลงบทดลองปัจจุบัน เติมเอง'!$A$5:$CL$846,52,0),2)</f>
        <v>0</v>
      </c>
      <c r="BB58" s="19">
        <f>ROUND(VLOOKUP($B58,'3.ข้อมูลงบทดลองปัจจุบัน เติมเอง'!$A$5:$CL$846,53,0),2)</f>
        <v>89100</v>
      </c>
      <c r="BC58" s="19">
        <f>ROUND(VLOOKUP($B58,'3.ข้อมูลงบทดลองปัจจุบัน เติมเอง'!$A$5:$CL$846,54,0),2)</f>
        <v>0</v>
      </c>
      <c r="BD58" s="19">
        <f>ROUND(VLOOKUP($B58,'3.ข้อมูลงบทดลองปัจจุบัน เติมเอง'!$A$5:$CL$846,55,0),2)</f>
        <v>157800</v>
      </c>
      <c r="BE58" s="19">
        <f>ROUND(VLOOKUP($B58,'3.ข้อมูลงบทดลองปัจจุบัน เติมเอง'!$A$5:$CL$846,56,0),2)</f>
        <v>309706.67</v>
      </c>
      <c r="BF58" s="19">
        <f>ROUND(VLOOKUP($B58,'3.ข้อมูลงบทดลองปัจจุบัน เติมเอง'!$A$5:$CL$846,57,0),2)</f>
        <v>29700</v>
      </c>
      <c r="BG58" s="19">
        <f>ROUND(VLOOKUP($B58,'3.ข้อมูลงบทดลองปัจจุบัน เติมเอง'!$A$5:$CL$846,58,0),2)</f>
        <v>29700</v>
      </c>
      <c r="BH58" s="19">
        <f>ROUND(VLOOKUP($B58,'3.ข้อมูลงบทดลองปัจจุบัน เติมเอง'!$A$5:$CL$846,59,0),2)</f>
        <v>118800</v>
      </c>
      <c r="BI58" s="19">
        <f>ROUND(VLOOKUP($B58,'3.ข้อมูลงบทดลองปัจจุบัน เติมเอง'!$A$5:$CL$846,60,0),2)</f>
        <v>0</v>
      </c>
      <c r="BJ58" s="19">
        <f>ROUND(VLOOKUP($B58,'3.ข้อมูลงบทดลองปัจจุบัน เติมเอง'!$A$5:$CL$846,61,0),2)</f>
        <v>0</v>
      </c>
      <c r="BK58" s="19">
        <f>ROUND(VLOOKUP($B58,'3.ข้อมูลงบทดลองปัจจุบัน เติมเอง'!$A$5:$CL$846,62,0),2)</f>
        <v>0</v>
      </c>
      <c r="BL58" s="19">
        <f>ROUND(VLOOKUP($B58,'3.ข้อมูลงบทดลองปัจจุบัน เติมเอง'!$A$5:$CL$846,63,0),2)</f>
        <v>29700</v>
      </c>
      <c r="BM58" s="19">
        <f>ROUND(VLOOKUP($B58,'3.ข้อมูลงบทดลองปัจจุบัน เติมเอง'!$A$5:$CL$846,64,0),2)</f>
        <v>59400</v>
      </c>
      <c r="BN58" s="19">
        <f>ROUND(VLOOKUP($B58,'3.ข้อมูลงบทดลองปัจจุบัน เติมเอง'!$A$5:$CL$846,65,0),2)</f>
        <v>29700</v>
      </c>
      <c r="BO58" s="19">
        <f>ROUND(VLOOKUP($B58,'3.ข้อมูลงบทดลองปัจจุบัน เติมเอง'!$A$5:$CL$846,66,0),2)</f>
        <v>0</v>
      </c>
      <c r="BP58" s="19">
        <f>ROUND(VLOOKUP($B58,'3.ข้อมูลงบทดลองปัจจุบัน เติมเอง'!$A$5:$CL$846,67,0),2)</f>
        <v>29700</v>
      </c>
      <c r="BQ58" s="19">
        <f>ROUND(VLOOKUP($B58,'3.ข้อมูลงบทดลองปัจจุบัน เติมเอง'!$A$5:$CL$846,68,0),2)</f>
        <v>29700</v>
      </c>
      <c r="BR58" s="19">
        <f>ROUND(VLOOKUP($B58,'3.ข้อมูลงบทดลองปัจจุบัน เติมเอง'!$A$5:$CL$846,69,0),2)</f>
        <v>0</v>
      </c>
      <c r="BS58" s="19">
        <f>ROUND(VLOOKUP($B58,'3.ข้อมูลงบทดลองปัจจุบัน เติมเอง'!$A$5:$CL$846,70,0),2)</f>
        <v>977971.43</v>
      </c>
      <c r="BT58" s="19">
        <f>ROUND(VLOOKUP($B58,'3.ข้อมูลงบทดลองปัจจุบัน เติมเอง'!$A$5:$CL$846,71,0),2)</f>
        <v>29700</v>
      </c>
      <c r="BU58" s="19">
        <f>ROUND(VLOOKUP($B58,'3.ข้อมูลงบทดลองปัจจุบัน เติมเอง'!$A$5:$CL$846,72,0),2)</f>
        <v>29700</v>
      </c>
      <c r="BV58" s="19">
        <f>ROUND(VLOOKUP($B58,'3.ข้อมูลงบทดลองปัจจุบัน เติมเอง'!$A$5:$CL$846,73,0),2)</f>
        <v>59400</v>
      </c>
      <c r="BW58" s="19">
        <f>ROUND(VLOOKUP($B58,'3.ข้อมูลงบทดลองปัจจุบัน เติมเอง'!$A$5:$CL$846,74,0),2)</f>
        <v>0</v>
      </c>
      <c r="BX58" s="19">
        <f>ROUND(VLOOKUP($B58,'3.ข้อมูลงบทดลองปัจจุบัน เติมเอง'!$A$5:$CL$846,75,0),2)</f>
        <v>19800</v>
      </c>
      <c r="BY58" s="19">
        <f>ROUND(VLOOKUP($B58,'3.ข้อมูลงบทดลองปัจจุบัน เติมเอง'!$A$5:$CL$846,76,0),2)</f>
        <v>39600</v>
      </c>
      <c r="BZ58" s="19">
        <f>ROUND(VLOOKUP($B58,'3.ข้อมูลงบทดลองปัจจุบัน เติมเอง'!$A$5:$CL$846,77,0),2)</f>
        <v>29700</v>
      </c>
      <c r="CA58" s="19">
        <f>ROUND(VLOOKUP($B58,'3.ข้อมูลงบทดลองปัจจุบัน เติมเอง'!$A$5:$CL$846,78,0),2)</f>
        <v>29700</v>
      </c>
      <c r="CB58" s="19">
        <f>ROUND(VLOOKUP($B58,'3.ข้อมูลงบทดลองปัจจุบัน เติมเอง'!$A$5:$CL$846,79,0),2)</f>
        <v>0</v>
      </c>
      <c r="CC58" s="19">
        <f>ROUND(VLOOKUP($B58,'3.ข้อมูลงบทดลองปัจจุบัน เติมเอง'!$A$5:$CL$846,80,0),2)</f>
        <v>29700</v>
      </c>
      <c r="CD58" s="19">
        <f>ROUND(VLOOKUP($B58,'3.ข้อมูลงบทดลองปัจจุบัน เติมเอง'!$A$5:$CL$846,81,0),2)</f>
        <v>59400</v>
      </c>
      <c r="CE58" s="19">
        <f>ROUND(VLOOKUP($B58,'3.ข้อมูลงบทดลองปัจจุบัน เติมเอง'!$A$5:$CL$846,82,0),2)</f>
        <v>0</v>
      </c>
      <c r="CF58" s="19">
        <f>ROUND(VLOOKUP($B58,'3.ข้อมูลงบทดลองปัจจุบัน เติมเอง'!$A$5:$CL$846,83,0),2)</f>
        <v>59400</v>
      </c>
      <c r="CG58" s="19">
        <f>ROUND(VLOOKUP($B58,'3.ข้อมูลงบทดลองปัจจุบัน เติมเอง'!$A$5:$CL$846,84,0),2)</f>
        <v>0</v>
      </c>
      <c r="CH58" s="19">
        <f>ROUND(VLOOKUP($B58,'3.ข้อมูลงบทดลองปัจจุบัน เติมเอง'!$A$5:$CL$846,85,0),2)</f>
        <v>9900</v>
      </c>
      <c r="CI58" s="19">
        <f>ROUND(VLOOKUP($B58,'3.ข้อมูลงบทดลองปัจจุบัน เติมเอง'!$A$5:$CL$846,86,0),2)</f>
        <v>0</v>
      </c>
      <c r="CJ58" s="19">
        <f>ROUND(VLOOKUP($B58,'3.ข้อมูลงบทดลองปัจจุบัน เติมเอง'!$A$5:$CL$846,87,0),2)</f>
        <v>0</v>
      </c>
      <c r="CK58" s="19">
        <f>ROUND(VLOOKUP($B58,'3.ข้อมูลงบทดลองปัจจุบัน เติมเอง'!$A$5:$CL$846,88,0),2)</f>
        <v>88893.55</v>
      </c>
      <c r="CL58" s="19">
        <f>ROUND(VLOOKUP($B58,'3.ข้อมูลงบทดลองปัจจุบัน เติมเอง'!$A$5:$CL$846,89,0),2)</f>
        <v>0</v>
      </c>
      <c r="CM58" s="19">
        <f>ROUND(VLOOKUP($B58,'3.ข้อมูลงบทดลองปัจจุบัน เติมเอง'!$A$5:$CL$846,90,0),2)</f>
        <v>0</v>
      </c>
      <c r="CO58" s="29"/>
    </row>
    <row r="59" spans="1:93" x14ac:dyDescent="0.7">
      <c r="A59" s="3" t="s">
        <v>1470</v>
      </c>
      <c r="B59" s="3" t="s">
        <v>1964</v>
      </c>
      <c r="C59" s="8" t="s">
        <v>647</v>
      </c>
      <c r="D59" s="19">
        <f>ROUND(VLOOKUP($B59,'3.ข้อมูลงบทดลองปัจจุบัน เติมเอง'!$A$5:$CL$846,3,0),2)</f>
        <v>0</v>
      </c>
      <c r="E59" s="19">
        <f>ROUND(VLOOKUP($B59,'3.ข้อมูลงบทดลองปัจจุบัน เติมเอง'!$A$5:$CL$846,4,0),2)</f>
        <v>0</v>
      </c>
      <c r="F59" s="19">
        <f>ROUND(VLOOKUP($B59,'3.ข้อมูลงบทดลองปัจจุบัน เติมเอง'!$A$5:$CL$846,5,0),2)</f>
        <v>0</v>
      </c>
      <c r="G59" s="19">
        <f>ROUND(VLOOKUP($B59,'3.ข้อมูลงบทดลองปัจจุบัน เติมเอง'!$A$5:$CL$846,6,0),2)</f>
        <v>0</v>
      </c>
      <c r="H59" s="19">
        <f>ROUND(VLOOKUP($B59,'3.ข้อมูลงบทดลองปัจจุบัน เติมเอง'!$A$5:$CL$846,7,0),2)</f>
        <v>0</v>
      </c>
      <c r="I59" s="19">
        <f>ROUND(VLOOKUP($B59,'3.ข้อมูลงบทดลองปัจจุบัน เติมเอง'!$A$5:$CL$846,8,0),2)</f>
        <v>0</v>
      </c>
      <c r="J59" s="19">
        <f>ROUND(VLOOKUP($B59,'3.ข้อมูลงบทดลองปัจจุบัน เติมเอง'!$A$5:$CL$846,9,0),2)</f>
        <v>0</v>
      </c>
      <c r="K59" s="19">
        <f>ROUND(VLOOKUP($B59,'3.ข้อมูลงบทดลองปัจจุบัน เติมเอง'!$A$5:$CL$846,10,0),2)</f>
        <v>0</v>
      </c>
      <c r="L59" s="19">
        <f>ROUND(VLOOKUP($B59,'3.ข้อมูลงบทดลองปัจจุบัน เติมเอง'!$A$5:$CL$846,11,0),2)</f>
        <v>0</v>
      </c>
      <c r="M59" s="19">
        <f>ROUND(VLOOKUP($B59,'3.ข้อมูลงบทดลองปัจจุบัน เติมเอง'!$A$5:$CL$846,12,0),2)</f>
        <v>0</v>
      </c>
      <c r="N59" s="19">
        <f>ROUND(VLOOKUP($B59,'3.ข้อมูลงบทดลองปัจจุบัน เติมเอง'!$A$5:$CL$846,13,0),2)</f>
        <v>0</v>
      </c>
      <c r="O59" s="19">
        <f>ROUND(VLOOKUP($B59,'3.ข้อมูลงบทดลองปัจจุบัน เติมเอง'!$A$5:$CL$846,14,0),2)</f>
        <v>0</v>
      </c>
      <c r="P59" s="19">
        <f>ROUND(VLOOKUP($B59,'3.ข้อมูลงบทดลองปัจจุบัน เติมเอง'!$A$5:$CL$846,15,0),2)</f>
        <v>0</v>
      </c>
      <c r="Q59" s="19">
        <f>ROUND(VLOOKUP($B59,'3.ข้อมูลงบทดลองปัจจุบัน เติมเอง'!$A$5:$CL$846,16,0),2)</f>
        <v>0</v>
      </c>
      <c r="R59" s="19">
        <f>ROUND(VLOOKUP($B59,'3.ข้อมูลงบทดลองปัจจุบัน เติมเอง'!$A$5:$CL$846,17,0),2)</f>
        <v>0</v>
      </c>
      <c r="S59" s="19">
        <f>ROUND(VLOOKUP($B59,'3.ข้อมูลงบทดลองปัจจุบัน เติมเอง'!$A$5:$CL$846,18,0),2)</f>
        <v>0</v>
      </c>
      <c r="T59" s="19">
        <f>ROUND(VLOOKUP($B59,'3.ข้อมูลงบทดลองปัจจุบัน เติมเอง'!$A$5:$CL$846,19,0),2)</f>
        <v>0</v>
      </c>
      <c r="U59" s="19">
        <f>ROUND(VLOOKUP($B59,'3.ข้อมูลงบทดลองปัจจุบัน เติมเอง'!$A$5:$CL$846,20,0),2)</f>
        <v>0</v>
      </c>
      <c r="V59" s="19">
        <f>ROUND(VLOOKUP($B59,'3.ข้อมูลงบทดลองปัจจุบัน เติมเอง'!$A$5:$CL$846,21,0),2)</f>
        <v>0</v>
      </c>
      <c r="W59" s="19">
        <f>ROUND(VLOOKUP($B59,'3.ข้อมูลงบทดลองปัจจุบัน เติมเอง'!$A$5:$CL$846,22,0),2)</f>
        <v>0</v>
      </c>
      <c r="X59" s="19">
        <f>ROUND(VLOOKUP($B59,'3.ข้อมูลงบทดลองปัจจุบัน เติมเอง'!$A$5:$CL$846,23,0),2)</f>
        <v>781660</v>
      </c>
      <c r="Y59" s="19">
        <f>ROUND(VLOOKUP($B59,'3.ข้อมูลงบทดลองปัจจุบัน เติมเอง'!$A$5:$CL$846,24,0),2)</f>
        <v>14100</v>
      </c>
      <c r="Z59" s="19">
        <f>ROUND(VLOOKUP($B59,'3.ข้อมูลงบทดลองปัจจุบัน เติมเอง'!$A$5:$CL$846,25,0),2)</f>
        <v>4020</v>
      </c>
      <c r="AA59" s="19">
        <f>ROUND(VLOOKUP($B59,'3.ข้อมูลงบทดลองปัจจุบัน เติมเอง'!$A$5:$CL$846,26,0),2)</f>
        <v>61800</v>
      </c>
      <c r="AB59" s="19">
        <f>ROUND(VLOOKUP($B59,'3.ข้อมูลงบทดลองปัจจุบัน เติมเอง'!$A$5:$CL$846,27,0),2)</f>
        <v>12140</v>
      </c>
      <c r="AC59" s="19">
        <f>ROUND(VLOOKUP($B59,'3.ข้อมูลงบทดลองปัจจุบัน เติมเอง'!$A$5:$CL$846,28,0),2)</f>
        <v>26720</v>
      </c>
      <c r="AD59" s="19">
        <f>ROUND(VLOOKUP($B59,'3.ข้อมูลงบทดลองปัจจุบัน เติมเอง'!$A$5:$CL$846,29,0),2)</f>
        <v>0</v>
      </c>
      <c r="AE59" s="19">
        <f>ROUND(VLOOKUP($B59,'3.ข้อมูลงบทดลองปัจจุบัน เติมเอง'!$A$5:$CL$846,30,0),2)</f>
        <v>534850</v>
      </c>
      <c r="AF59" s="19">
        <f>ROUND(VLOOKUP($B59,'3.ข้อมูลงบทดลองปัจจุบัน เติมเอง'!$A$5:$CL$846,31,0),2)</f>
        <v>43780</v>
      </c>
      <c r="AG59" s="19">
        <f>ROUND(VLOOKUP($B59,'3.ข้อมูลงบทดลองปัจจุบัน เติมเอง'!$A$5:$CL$846,32,0),2)</f>
        <v>180220</v>
      </c>
      <c r="AH59" s="19">
        <f>ROUND(VLOOKUP($B59,'3.ข้อมูลงบทดลองปัจจุบัน เติมเอง'!$A$5:$CL$846,33,0),2)</f>
        <v>0</v>
      </c>
      <c r="AI59" s="19">
        <f>ROUND(VLOOKUP($B59,'3.ข้อมูลงบทดลองปัจจุบัน เติมเอง'!$A$5:$CL$846,34,0),2)</f>
        <v>53490</v>
      </c>
      <c r="AJ59" s="19">
        <f>ROUND(VLOOKUP($B59,'3.ข้อมูลงบทดลองปัจจุบัน เติมเอง'!$A$5:$CL$846,35,0),2)</f>
        <v>107030</v>
      </c>
      <c r="AK59" s="19">
        <f>ROUND(VLOOKUP($B59,'3.ข้อมูลงบทดลองปัจจุบัน เติมเอง'!$A$5:$CL$846,36,0),2)</f>
        <v>114580</v>
      </c>
      <c r="AL59" s="19">
        <f>ROUND(VLOOKUP($B59,'3.ข้อมูลงบทดลองปัจจุบัน เติมเอง'!$A$5:$CL$846,37,0),2)</f>
        <v>0</v>
      </c>
      <c r="AM59" s="19">
        <f>ROUND(VLOOKUP($B59,'3.ข้อมูลงบทดลองปัจจุบัน เติมเอง'!$A$5:$CL$846,38,0),2)</f>
        <v>0</v>
      </c>
      <c r="AN59" s="19">
        <f>ROUND(VLOOKUP($B59,'3.ข้อมูลงบทดลองปัจจุบัน เติมเอง'!$A$5:$CL$846,39,0),2)</f>
        <v>0</v>
      </c>
      <c r="AO59" s="19">
        <f>ROUND(VLOOKUP($B59,'3.ข้อมูลงบทดลองปัจจุบัน เติมเอง'!$A$5:$CL$846,40,0),2)</f>
        <v>0</v>
      </c>
      <c r="AP59" s="19">
        <f>ROUND(VLOOKUP($B59,'3.ข้อมูลงบทดลองปัจจุบัน เติมเอง'!$A$5:$CL$846,41,0),2)</f>
        <v>0</v>
      </c>
      <c r="AQ59" s="19">
        <f>ROUND(VLOOKUP($B59,'3.ข้อมูลงบทดลองปัจจุบัน เติมเอง'!$A$5:$CL$846,42,0),2)</f>
        <v>30680</v>
      </c>
      <c r="AR59" s="19">
        <f>ROUND(VLOOKUP($B59,'3.ข้อมูลงบทดลองปัจจุบัน เติมเอง'!$A$5:$CL$846,43,0),2)</f>
        <v>0</v>
      </c>
      <c r="AS59" s="19">
        <f>ROUND(VLOOKUP($B59,'3.ข้อมูลงบทดลองปัจจุบัน เติมเอง'!$A$5:$CL$846,44,0),2)</f>
        <v>0</v>
      </c>
      <c r="AT59" s="19">
        <f>ROUND(VLOOKUP($B59,'3.ข้อมูลงบทดลองปัจจุบัน เติมเอง'!$A$5:$CL$846,45,0),2)</f>
        <v>0</v>
      </c>
      <c r="AU59" s="19">
        <f>ROUND(VLOOKUP($B59,'3.ข้อมูลงบทดลองปัจจุบัน เติมเอง'!$A$5:$CL$846,46,0),2)</f>
        <v>0</v>
      </c>
      <c r="AV59" s="19">
        <f>ROUND(VLOOKUP($B59,'3.ข้อมูลงบทดลองปัจจุบัน เติมเอง'!$A$5:$CL$846,47,0),2)</f>
        <v>0</v>
      </c>
      <c r="AW59" s="19">
        <f>ROUND(VLOOKUP($B59,'3.ข้อมูลงบทดลองปัจจุบัน เติมเอง'!$A$5:$CL$846,48,0),2)</f>
        <v>0</v>
      </c>
      <c r="AX59" s="19">
        <f>ROUND(VLOOKUP($B59,'3.ข้อมูลงบทดลองปัจจุบัน เติมเอง'!$A$5:$CL$846,49,0),2)</f>
        <v>0</v>
      </c>
      <c r="AY59" s="19">
        <f>ROUND(VLOOKUP($B59,'3.ข้อมูลงบทดลองปัจจุบัน เติมเอง'!$A$5:$CL$846,50,0),2)</f>
        <v>0</v>
      </c>
      <c r="AZ59" s="19">
        <f>ROUND(VLOOKUP($B59,'3.ข้อมูลงบทดลองปัจจุบัน เติมเอง'!$A$5:$CL$846,51,0),2)</f>
        <v>0</v>
      </c>
      <c r="BA59" s="19">
        <f>ROUND(VLOOKUP($B59,'3.ข้อมูลงบทดลองปัจจุบัน เติมเอง'!$A$5:$CL$846,52,0),2)</f>
        <v>0</v>
      </c>
      <c r="BB59" s="19">
        <f>ROUND(VLOOKUP($B59,'3.ข้อมูลงบทดลองปัจจุบัน เติมเอง'!$A$5:$CL$846,53,0),2)</f>
        <v>1247415</v>
      </c>
      <c r="BC59" s="19">
        <f>ROUND(VLOOKUP($B59,'3.ข้อมูลงบทดลองปัจจุบัน เติมเอง'!$A$5:$CL$846,54,0),2)</f>
        <v>4750</v>
      </c>
      <c r="BD59" s="19">
        <f>ROUND(VLOOKUP($B59,'3.ข้อมูลงบทดลองปัจจุบัน เติมเอง'!$A$5:$CL$846,55,0),2)</f>
        <v>0</v>
      </c>
      <c r="BE59" s="19">
        <f>ROUND(VLOOKUP($B59,'3.ข้อมูลงบทดลองปัจจุบัน เติมเอง'!$A$5:$CL$846,56,0),2)</f>
        <v>0</v>
      </c>
      <c r="BF59" s="19">
        <f>ROUND(VLOOKUP($B59,'3.ข้อมูลงบทดลองปัจจุบัน เติมเอง'!$A$5:$CL$846,57,0),2)</f>
        <v>0</v>
      </c>
      <c r="BG59" s="19">
        <f>ROUND(VLOOKUP($B59,'3.ข้อมูลงบทดลองปัจจุบัน เติมเอง'!$A$5:$CL$846,58,0),2)</f>
        <v>0</v>
      </c>
      <c r="BH59" s="19">
        <f>ROUND(VLOOKUP($B59,'3.ข้อมูลงบทดลองปัจจุบัน เติมเอง'!$A$5:$CL$846,59,0),2)</f>
        <v>0</v>
      </c>
      <c r="BI59" s="19">
        <f>ROUND(VLOOKUP($B59,'3.ข้อมูลงบทดลองปัจจุบัน เติมเอง'!$A$5:$CL$846,60,0),2)</f>
        <v>0</v>
      </c>
      <c r="BJ59" s="19">
        <f>ROUND(VLOOKUP($B59,'3.ข้อมูลงบทดลองปัจจุบัน เติมเอง'!$A$5:$CL$846,61,0),2)</f>
        <v>0</v>
      </c>
      <c r="BK59" s="19">
        <f>ROUND(VLOOKUP($B59,'3.ข้อมูลงบทดลองปัจจุบัน เติมเอง'!$A$5:$CL$846,62,0),2)</f>
        <v>0</v>
      </c>
      <c r="BL59" s="19">
        <f>ROUND(VLOOKUP($B59,'3.ข้อมูลงบทดลองปัจจุบัน เติมเอง'!$A$5:$CL$846,63,0),2)</f>
        <v>0</v>
      </c>
      <c r="BM59" s="19">
        <f>ROUND(VLOOKUP($B59,'3.ข้อมูลงบทดลองปัจจุบัน เติมเอง'!$A$5:$CL$846,64,0),2)</f>
        <v>0</v>
      </c>
      <c r="BN59" s="19">
        <f>ROUND(VLOOKUP($B59,'3.ข้อมูลงบทดลองปัจจุบัน เติมเอง'!$A$5:$CL$846,65,0),2)</f>
        <v>0</v>
      </c>
      <c r="BO59" s="19">
        <f>ROUND(VLOOKUP($B59,'3.ข้อมูลงบทดลองปัจจุบัน เติมเอง'!$A$5:$CL$846,66,0),2)</f>
        <v>0</v>
      </c>
      <c r="BP59" s="19">
        <f>ROUND(VLOOKUP($B59,'3.ข้อมูลงบทดลองปัจจุบัน เติมเอง'!$A$5:$CL$846,67,0),2)</f>
        <v>0</v>
      </c>
      <c r="BQ59" s="19">
        <f>ROUND(VLOOKUP($B59,'3.ข้อมูลงบทดลองปัจจุบัน เติมเอง'!$A$5:$CL$846,68,0),2)</f>
        <v>0</v>
      </c>
      <c r="BR59" s="19">
        <f>ROUND(VLOOKUP($B59,'3.ข้อมูลงบทดลองปัจจุบัน เติมเอง'!$A$5:$CL$846,69,0),2)</f>
        <v>0</v>
      </c>
      <c r="BS59" s="19">
        <f>ROUND(VLOOKUP($B59,'3.ข้อมูลงบทดลองปัจจุบัน เติมเอง'!$A$5:$CL$846,70,0),2)</f>
        <v>0</v>
      </c>
      <c r="BT59" s="19">
        <f>ROUND(VLOOKUP($B59,'3.ข้อมูลงบทดลองปัจจุบัน เติมเอง'!$A$5:$CL$846,71,0),2)</f>
        <v>0</v>
      </c>
      <c r="BU59" s="19">
        <f>ROUND(VLOOKUP($B59,'3.ข้อมูลงบทดลองปัจจุบัน เติมเอง'!$A$5:$CL$846,72,0),2)</f>
        <v>0</v>
      </c>
      <c r="BV59" s="19">
        <f>ROUND(VLOOKUP($B59,'3.ข้อมูลงบทดลองปัจจุบัน เติมเอง'!$A$5:$CL$846,73,0),2)</f>
        <v>0</v>
      </c>
      <c r="BW59" s="19">
        <f>ROUND(VLOOKUP($B59,'3.ข้อมูลงบทดลองปัจจุบัน เติมเอง'!$A$5:$CL$846,74,0),2)</f>
        <v>0</v>
      </c>
      <c r="BX59" s="19">
        <f>ROUND(VLOOKUP($B59,'3.ข้อมูลงบทดลองปัจจุบัน เติมเอง'!$A$5:$CL$846,75,0),2)</f>
        <v>0</v>
      </c>
      <c r="BY59" s="19">
        <f>ROUND(VLOOKUP($B59,'3.ข้อมูลงบทดลองปัจจุบัน เติมเอง'!$A$5:$CL$846,76,0),2)</f>
        <v>0</v>
      </c>
      <c r="BZ59" s="19">
        <f>ROUND(VLOOKUP($B59,'3.ข้อมูลงบทดลองปัจจุบัน เติมเอง'!$A$5:$CL$846,77,0),2)</f>
        <v>0</v>
      </c>
      <c r="CA59" s="19">
        <f>ROUND(VLOOKUP($B59,'3.ข้อมูลงบทดลองปัจจุบัน เติมเอง'!$A$5:$CL$846,78,0),2)</f>
        <v>0</v>
      </c>
      <c r="CB59" s="19">
        <f>ROUND(VLOOKUP($B59,'3.ข้อมูลงบทดลองปัจจุบัน เติมเอง'!$A$5:$CL$846,79,0),2)</f>
        <v>108060</v>
      </c>
      <c r="CC59" s="19">
        <f>ROUND(VLOOKUP($B59,'3.ข้อมูลงบทดลองปัจจุบัน เติมเอง'!$A$5:$CL$846,80,0),2)</f>
        <v>0</v>
      </c>
      <c r="CD59" s="19">
        <f>ROUND(VLOOKUP($B59,'3.ข้อมูลงบทดลองปัจจุบัน เติมเอง'!$A$5:$CL$846,81,0),2)</f>
        <v>0</v>
      </c>
      <c r="CE59" s="19">
        <f>ROUND(VLOOKUP($B59,'3.ข้อมูลงบทดลองปัจจุบัน เติมเอง'!$A$5:$CL$846,82,0),2)</f>
        <v>0</v>
      </c>
      <c r="CF59" s="19">
        <f>ROUND(VLOOKUP($B59,'3.ข้อมูลงบทดลองปัจจุบัน เติมเอง'!$A$5:$CL$846,83,0),2)</f>
        <v>0</v>
      </c>
      <c r="CG59" s="19">
        <f>ROUND(VLOOKUP($B59,'3.ข้อมูลงบทดลองปัจจุบัน เติมเอง'!$A$5:$CL$846,84,0),2)</f>
        <v>0</v>
      </c>
      <c r="CH59" s="19">
        <f>ROUND(VLOOKUP($B59,'3.ข้อมูลงบทดลองปัจจุบัน เติมเอง'!$A$5:$CL$846,85,0),2)</f>
        <v>0</v>
      </c>
      <c r="CI59" s="19">
        <f>ROUND(VLOOKUP($B59,'3.ข้อมูลงบทดลองปัจจุบัน เติมเอง'!$A$5:$CL$846,86,0),2)</f>
        <v>0</v>
      </c>
      <c r="CJ59" s="19">
        <f>ROUND(VLOOKUP($B59,'3.ข้อมูลงบทดลองปัจจุบัน เติมเอง'!$A$5:$CL$846,87,0),2)</f>
        <v>0</v>
      </c>
      <c r="CK59" s="19">
        <f>ROUND(VLOOKUP($B59,'3.ข้อมูลงบทดลองปัจจุบัน เติมเอง'!$A$5:$CL$846,88,0),2)</f>
        <v>0</v>
      </c>
      <c r="CL59" s="19">
        <f>ROUND(VLOOKUP($B59,'3.ข้อมูลงบทดลองปัจจุบัน เติมเอง'!$A$5:$CL$846,89,0),2)</f>
        <v>0</v>
      </c>
      <c r="CM59" s="19">
        <f>ROUND(VLOOKUP($B59,'3.ข้อมูลงบทดลองปัจจุบัน เติมเอง'!$A$5:$CL$846,90,0),2)</f>
        <v>0</v>
      </c>
      <c r="CO59" s="29"/>
    </row>
    <row r="60" spans="1:93" x14ac:dyDescent="0.7">
      <c r="A60" s="3" t="s">
        <v>1470</v>
      </c>
      <c r="B60" s="3" t="s">
        <v>1965</v>
      </c>
      <c r="C60" s="8" t="s">
        <v>648</v>
      </c>
      <c r="D60" s="19">
        <f>ROUND(VLOOKUP($B60,'3.ข้อมูลงบทดลองปัจจุบัน เติมเอง'!$A$5:$CL$846,3,0),2)</f>
        <v>396564.47999999998</v>
      </c>
      <c r="E60" s="19">
        <f>ROUND(VLOOKUP($B60,'3.ข้อมูลงบทดลองปัจจุบัน เติมเอง'!$A$5:$CL$846,4,0),2)</f>
        <v>0</v>
      </c>
      <c r="F60" s="19">
        <f>ROUND(VLOOKUP($B60,'3.ข้อมูลงบทดลองปัจจุบัน เติมเอง'!$A$5:$CL$846,5,0),2)</f>
        <v>0</v>
      </c>
      <c r="G60" s="19">
        <f>ROUND(VLOOKUP($B60,'3.ข้อมูลงบทดลองปัจจุบัน เติมเอง'!$A$5:$CL$846,6,0),2)</f>
        <v>46668.23</v>
      </c>
      <c r="H60" s="19">
        <f>ROUND(VLOOKUP($B60,'3.ข้อมูลงบทดลองปัจจุบัน เติมเอง'!$A$5:$CL$846,7,0),2)</f>
        <v>0</v>
      </c>
      <c r="I60" s="19">
        <f>ROUND(VLOOKUP($B60,'3.ข้อมูลงบทดลองปัจจุบัน เติมเอง'!$A$5:$CL$846,8,0),2)</f>
        <v>14015.34</v>
      </c>
      <c r="J60" s="19">
        <f>ROUND(VLOOKUP($B60,'3.ข้อมูลงบทดลองปัจจุบัน เติมเอง'!$A$5:$CL$846,9,0),2)</f>
        <v>2917.6</v>
      </c>
      <c r="K60" s="19">
        <f>ROUND(VLOOKUP($B60,'3.ข้อมูลงบทดลองปัจจุบัน เติมเอง'!$A$5:$CL$846,10,0),2)</f>
        <v>0</v>
      </c>
      <c r="L60" s="19">
        <f>ROUND(VLOOKUP($B60,'3.ข้อมูลงบทดลองปัจจุบัน เติมเอง'!$A$5:$CL$846,11,0),2)</f>
        <v>22427.55</v>
      </c>
      <c r="M60" s="19">
        <f>ROUND(VLOOKUP($B60,'3.ข้อมูลงบทดลองปัจจุบัน เติมเอง'!$A$5:$CL$846,12,0),2)</f>
        <v>0</v>
      </c>
      <c r="N60" s="19">
        <f>ROUND(VLOOKUP($B60,'3.ข้อมูลงบทดลองปัจจุบัน เติมเอง'!$A$5:$CL$846,13,0),2)</f>
        <v>58053.27</v>
      </c>
      <c r="O60" s="19">
        <f>ROUND(VLOOKUP($B60,'3.ข้อมูลงบทดลองปัจจุบัน เติมเอง'!$A$5:$CL$846,14,0),2)</f>
        <v>0</v>
      </c>
      <c r="P60" s="19">
        <f>ROUND(VLOOKUP($B60,'3.ข้อมูลงบทดลองปัจจุบัน เติมเอง'!$A$5:$CL$846,15,0),2)</f>
        <v>37122.6</v>
      </c>
      <c r="Q60" s="19">
        <f>ROUND(VLOOKUP($B60,'3.ข้อมูลงบทดลองปัจจุบัน เติมเอง'!$A$5:$CL$846,16,0),2)</f>
        <v>0</v>
      </c>
      <c r="R60" s="19">
        <f>ROUND(VLOOKUP($B60,'3.ข้อมูลงบทดลองปัจจุบัน เติมเอง'!$A$5:$CL$846,17,0),2)</f>
        <v>31802.76</v>
      </c>
      <c r="S60" s="19">
        <f>ROUND(VLOOKUP($B60,'3.ข้อมูลงบทดลองปัจจุบัน เติมเอง'!$A$5:$CL$846,18,0),2)</f>
        <v>0</v>
      </c>
      <c r="T60" s="19">
        <f>ROUND(VLOOKUP($B60,'3.ข้อมูลงบทดลองปัจจุบัน เติมเอง'!$A$5:$CL$846,19,0),2)</f>
        <v>0</v>
      </c>
      <c r="U60" s="19">
        <f>ROUND(VLOOKUP($B60,'3.ข้อมูลงบทดลองปัจจุบัน เติมเอง'!$A$5:$CL$846,20,0),2)</f>
        <v>0</v>
      </c>
      <c r="V60" s="19">
        <f>ROUND(VLOOKUP($B60,'3.ข้อมูลงบทดลองปัจจุบัน เติมเอง'!$A$5:$CL$846,21,0),2)</f>
        <v>0</v>
      </c>
      <c r="W60" s="19">
        <f>ROUND(VLOOKUP($B60,'3.ข้อมูลงบทดลองปัจจุบัน เติมเอง'!$A$5:$CL$846,22,0),2)</f>
        <v>0</v>
      </c>
      <c r="X60" s="19">
        <f>ROUND(VLOOKUP($B60,'3.ข้อมูลงบทดลองปัจจุบัน เติมเอง'!$A$5:$CL$846,23,0),2)</f>
        <v>416270.2</v>
      </c>
      <c r="Y60" s="19">
        <f>ROUND(VLOOKUP($B60,'3.ข้อมูลงบทดลองปัจจุบัน เติมเอง'!$A$5:$CL$846,24,0),2)</f>
        <v>8475.69</v>
      </c>
      <c r="Z60" s="19">
        <f>ROUND(VLOOKUP($B60,'3.ข้อมูลงบทดลองปัจจุบัน เติมเอง'!$A$5:$CL$846,25,0),2)</f>
        <v>0</v>
      </c>
      <c r="AA60" s="19">
        <f>ROUND(VLOOKUP($B60,'3.ข้อมูลงบทดลองปัจจุบัน เติมเอง'!$A$5:$CL$846,26,0),2)</f>
        <v>0</v>
      </c>
      <c r="AB60" s="19">
        <f>ROUND(VLOOKUP($B60,'3.ข้อมูลงบทดลองปัจจุบัน เติมเอง'!$A$5:$CL$846,27,0),2)</f>
        <v>0</v>
      </c>
      <c r="AC60" s="19">
        <f>ROUND(VLOOKUP($B60,'3.ข้อมูลงบทดลองปัจจุบัน เติมเอง'!$A$5:$CL$846,28,0),2)</f>
        <v>5976.93</v>
      </c>
      <c r="AD60" s="19">
        <f>ROUND(VLOOKUP($B60,'3.ข้อมูลงบทดลองปัจจุบัน เติมเอง'!$A$5:$CL$846,29,0),2)</f>
        <v>0</v>
      </c>
      <c r="AE60" s="19">
        <f>ROUND(VLOOKUP($B60,'3.ข้อมูลงบทดลองปัจจุบัน เติมเอง'!$A$5:$CL$846,30,0),2)</f>
        <v>44241.54</v>
      </c>
      <c r="AF60" s="19">
        <f>ROUND(VLOOKUP($B60,'3.ข้อมูลงบทดลองปัจจุบัน เติมเอง'!$A$5:$CL$846,31,0),2)</f>
        <v>16055.97</v>
      </c>
      <c r="AG60" s="19">
        <f>ROUND(VLOOKUP($B60,'3.ข้อมูลงบทดลองปัจจุบัน เติมเอง'!$A$5:$CL$846,32,0),2)</f>
        <v>0</v>
      </c>
      <c r="AH60" s="19">
        <f>ROUND(VLOOKUP($B60,'3.ข้อมูลงบทดลองปัจจุบัน เติมเอง'!$A$5:$CL$846,33,0),2)</f>
        <v>3938.76</v>
      </c>
      <c r="AI60" s="19">
        <f>ROUND(VLOOKUP($B60,'3.ข้อมูลงบทดลองปัจจุบัน เติมเอง'!$A$5:$CL$846,34,0),2)</f>
        <v>12219.99</v>
      </c>
      <c r="AJ60" s="19">
        <f>ROUND(VLOOKUP($B60,'3.ข้อมูลงบทดลองปัจจุบัน เติมเอง'!$A$5:$CL$846,35,0),2)</f>
        <v>0</v>
      </c>
      <c r="AK60" s="19">
        <f>ROUND(VLOOKUP($B60,'3.ข้อมูลงบทดลองปัจจุบัน เติมเอง'!$A$5:$CL$846,36,0),2)</f>
        <v>0</v>
      </c>
      <c r="AL60" s="19">
        <f>ROUND(VLOOKUP($B60,'3.ข้อมูลงบทดลองปัจจุบัน เติมเอง'!$A$5:$CL$846,37,0),2)</f>
        <v>344952.92</v>
      </c>
      <c r="AM60" s="19">
        <f>ROUND(VLOOKUP($B60,'3.ข้อมูลงบทดลองปัจจุบัน เติมเอง'!$A$5:$CL$846,38,0),2)</f>
        <v>19225.47</v>
      </c>
      <c r="AN60" s="19">
        <f>ROUND(VLOOKUP($B60,'3.ข้อมูลงบทดลองปัจจุบัน เติมเอง'!$A$5:$CL$846,39,0),2)</f>
        <v>2126.4</v>
      </c>
      <c r="AO60" s="19">
        <f>ROUND(VLOOKUP($B60,'3.ข้อมูลงบทดลองปัจจุบัน เติมเอง'!$A$5:$CL$846,40,0),2)</f>
        <v>23005.5</v>
      </c>
      <c r="AP60" s="19">
        <f>ROUND(VLOOKUP($B60,'3.ข้อมูลงบทดลองปัจจุบัน เติมเอง'!$A$5:$CL$846,41,0),2)</f>
        <v>48595.97</v>
      </c>
      <c r="AQ60" s="19">
        <f>ROUND(VLOOKUP($B60,'3.ข้อมูลงบทดลองปัจจุบัน เติมเอง'!$A$5:$CL$846,42,0),2)</f>
        <v>28116.959999999999</v>
      </c>
      <c r="AR60" s="19">
        <f>ROUND(VLOOKUP($B60,'3.ข้อมูลงบทดลองปัจจุบัน เติมเอง'!$A$5:$CL$846,43,0),2)</f>
        <v>0</v>
      </c>
      <c r="AS60" s="19">
        <f>ROUND(VLOOKUP($B60,'3.ข้อมูลงบทดลองปัจจุบัน เติมเอง'!$A$5:$CL$846,44,0),2)</f>
        <v>58874.2</v>
      </c>
      <c r="AT60" s="19">
        <f>ROUND(VLOOKUP($B60,'3.ข้อมูลงบทดลองปัจจุบัน เติมเอง'!$A$5:$CL$846,45,0),2)</f>
        <v>0</v>
      </c>
      <c r="AU60" s="19">
        <f>ROUND(VLOOKUP($B60,'3.ข้อมูลงบทดลองปัจจุบัน เติมเอง'!$A$5:$CL$846,46,0),2)</f>
        <v>17636.88</v>
      </c>
      <c r="AV60" s="19">
        <f>ROUND(VLOOKUP($B60,'3.ข้อมูลงบทดลองปัจจุบัน เติมเอง'!$A$5:$CL$846,47,0),2)</f>
        <v>38444.910000000003</v>
      </c>
      <c r="AW60" s="19">
        <f>ROUND(VLOOKUP($B60,'3.ข้อมูลงบทดลองปัจจุบัน เติมเอง'!$A$5:$CL$846,48,0),2)</f>
        <v>7077.5</v>
      </c>
      <c r="AX60" s="19">
        <f>ROUND(VLOOKUP($B60,'3.ข้อมูลงบทดลองปัจจุบัน เติมเอง'!$A$5:$CL$846,49,0),2)</f>
        <v>32085.84</v>
      </c>
      <c r="AY60" s="19">
        <f>ROUND(VLOOKUP($B60,'3.ข้อมูลงบทดลองปัจจุบัน เติมเอง'!$A$5:$CL$846,50,0),2)</f>
        <v>39917.699999999997</v>
      </c>
      <c r="AZ60" s="19">
        <f>ROUND(VLOOKUP($B60,'3.ข้อมูลงบทดลองปัจจุบัน เติมเอง'!$A$5:$CL$846,51,0),2)</f>
        <v>5319.6</v>
      </c>
      <c r="BA60" s="19">
        <f>ROUND(VLOOKUP($B60,'3.ข้อมูลงบทดลองปัจจุบัน เติมเอง'!$A$5:$CL$846,52,0),2)</f>
        <v>8200.77</v>
      </c>
      <c r="BB60" s="19">
        <f>ROUND(VLOOKUP($B60,'3.ข้อมูลงบทดลองปัจจุบัน เติมเอง'!$A$5:$CL$846,53,0),2)</f>
        <v>165321.35999999999</v>
      </c>
      <c r="BC60" s="19">
        <f>ROUND(VLOOKUP($B60,'3.ข้อมูลงบทดลองปัจจุบัน เติมเอง'!$A$5:$CL$846,54,0),2)</f>
        <v>13596.69</v>
      </c>
      <c r="BD60" s="19">
        <f>ROUND(VLOOKUP($B60,'3.ข้อมูลงบทดลองปัจจุบัน เติมเอง'!$A$5:$CL$846,55,0),2)</f>
        <v>477724.25</v>
      </c>
      <c r="BE60" s="19">
        <f>ROUND(VLOOKUP($B60,'3.ข้อมูลงบทดลองปัจจุบัน เติมเอง'!$A$5:$CL$846,56,0),2)</f>
        <v>0</v>
      </c>
      <c r="BF60" s="19">
        <f>ROUND(VLOOKUP($B60,'3.ข้อมูลงบทดลองปัจจุบัน เติมเอง'!$A$5:$CL$846,57,0),2)</f>
        <v>28974.51</v>
      </c>
      <c r="BG60" s="19">
        <f>ROUND(VLOOKUP($B60,'3.ข้อมูลงบทดลองปัจจุบัน เติมเอง'!$A$5:$CL$846,58,0),2)</f>
        <v>12456.48</v>
      </c>
      <c r="BH60" s="19">
        <f>ROUND(VLOOKUP($B60,'3.ข้อมูลงบทดลองปัจจุบัน เติมเอง'!$A$5:$CL$846,59,0),2)</f>
        <v>69515.25</v>
      </c>
      <c r="BI60" s="19">
        <f>ROUND(VLOOKUP($B60,'3.ข้อมูลงบทดลองปัจจุบัน เติมเอง'!$A$5:$CL$846,60,0),2)</f>
        <v>0</v>
      </c>
      <c r="BJ60" s="19">
        <f>ROUND(VLOOKUP($B60,'3.ข้อมูลงบทดลองปัจจุบัน เติมเอง'!$A$5:$CL$846,61,0),2)</f>
        <v>0</v>
      </c>
      <c r="BK60" s="19">
        <f>ROUND(VLOOKUP($B60,'3.ข้อมูลงบทดลองปัจจุบัน เติมเอง'!$A$5:$CL$846,62,0),2)</f>
        <v>0</v>
      </c>
      <c r="BL60" s="19">
        <f>ROUND(VLOOKUP($B60,'3.ข้อมูลงบทดลองปัจจุบัน เติมเอง'!$A$5:$CL$846,63,0),2)</f>
        <v>0</v>
      </c>
      <c r="BM60" s="19">
        <f>ROUND(VLOOKUP($B60,'3.ข้อมูลงบทดลองปัจจุบัน เติมเอง'!$A$5:$CL$846,64,0),2)</f>
        <v>30335.61</v>
      </c>
      <c r="BN60" s="19">
        <f>ROUND(VLOOKUP($B60,'3.ข้อมูลงบทดลองปัจจุบัน เติมเอง'!$A$5:$CL$846,65,0),2)</f>
        <v>29616</v>
      </c>
      <c r="BO60" s="19">
        <f>ROUND(VLOOKUP($B60,'3.ข้อมูลงบทดลองปัจจุบัน เติมเอง'!$A$5:$CL$846,66,0),2)</f>
        <v>12673.03</v>
      </c>
      <c r="BP60" s="19">
        <f>ROUND(VLOOKUP($B60,'3.ข้อมูลงบทดลองปัจจุบัน เติมเอง'!$A$5:$CL$846,67,0),2)</f>
        <v>0</v>
      </c>
      <c r="BQ60" s="19">
        <f>ROUND(VLOOKUP($B60,'3.ข้อมูลงบทดลองปัจจุบัน เติมเอง'!$A$5:$CL$846,68,0),2)</f>
        <v>5867.52</v>
      </c>
      <c r="BR60" s="19">
        <f>ROUND(VLOOKUP($B60,'3.ข้อมูลงบทดลองปัจจุบัน เติมเอง'!$A$5:$CL$846,69,0),2)</f>
        <v>0</v>
      </c>
      <c r="BS60" s="19">
        <f>ROUND(VLOOKUP($B60,'3.ข้อมูลงบทดลองปัจจุบัน เติมเอง'!$A$5:$CL$846,70,0),2)</f>
        <v>707865.3</v>
      </c>
      <c r="BT60" s="19">
        <f>ROUND(VLOOKUP($B60,'3.ข้อมูลงบทดลองปัจจุบัน เติมเอง'!$A$5:$CL$846,71,0),2)</f>
        <v>67882.559999999998</v>
      </c>
      <c r="BU60" s="19">
        <f>ROUND(VLOOKUP($B60,'3.ข้อมูลงบทดลองปัจจุบัน เติมเอง'!$A$5:$CL$846,72,0),2)</f>
        <v>0</v>
      </c>
      <c r="BV60" s="19">
        <f>ROUND(VLOOKUP($B60,'3.ข้อมูลงบทดลองปัจจุบัน เติมเอง'!$A$5:$CL$846,73,0),2)</f>
        <v>129448.3</v>
      </c>
      <c r="BW60" s="19">
        <f>ROUND(VLOOKUP($B60,'3.ข้อมูลงบทดลองปัจจุบัน เติมเอง'!$A$5:$CL$846,74,0),2)</f>
        <v>0</v>
      </c>
      <c r="BX60" s="19">
        <f>ROUND(VLOOKUP($B60,'3.ข้อมูลงบทดลองปัจจุบัน เติมเอง'!$A$5:$CL$846,75,0),2)</f>
        <v>53109.47</v>
      </c>
      <c r="BY60" s="19">
        <f>ROUND(VLOOKUP($B60,'3.ข้อมูลงบทดลองปัจจุบัน เติมเอง'!$A$5:$CL$846,76,0),2)</f>
        <v>78316.97</v>
      </c>
      <c r="BZ60" s="19">
        <f>ROUND(VLOOKUP($B60,'3.ข้อมูลงบทดลองปัจจุบัน เติมเอง'!$A$5:$CL$846,77,0),2)</f>
        <v>0</v>
      </c>
      <c r="CA60" s="19">
        <f>ROUND(VLOOKUP($B60,'3.ข้อมูลงบทดลองปัจจุบัน เติมเอง'!$A$5:$CL$846,78,0),2)</f>
        <v>27343.41</v>
      </c>
      <c r="CB60" s="19">
        <f>ROUND(VLOOKUP($B60,'3.ข้อมูลงบทดลองปัจจุบัน เติมเอง'!$A$5:$CL$846,79,0),2)</f>
        <v>8900.94</v>
      </c>
      <c r="CC60" s="19">
        <f>ROUND(VLOOKUP($B60,'3.ข้อมูลงบทดลองปัจจุบัน เติมเอง'!$A$5:$CL$846,80,0),2)</f>
        <v>59205.36</v>
      </c>
      <c r="CD60" s="19">
        <f>ROUND(VLOOKUP($B60,'3.ข้อมูลงบทดลองปัจจุบัน เติมเอง'!$A$5:$CL$846,81,0),2)</f>
        <v>9514.86</v>
      </c>
      <c r="CE60" s="19">
        <f>ROUND(VLOOKUP($B60,'3.ข้อมูลงบทดลองปัจจุบัน เติมเอง'!$A$5:$CL$846,82,0),2)</f>
        <v>4536.54</v>
      </c>
      <c r="CF60" s="19">
        <f>ROUND(VLOOKUP($B60,'3.ข้อมูลงบทดลองปัจจุบัน เติมเอง'!$A$5:$CL$846,83,0),2)</f>
        <v>136288.20000000001</v>
      </c>
      <c r="CG60" s="19">
        <f>ROUND(VLOOKUP($B60,'3.ข้อมูลงบทดลองปัจจุบัน เติมเอง'!$A$5:$CL$846,84,0),2)</f>
        <v>49146.239999999998</v>
      </c>
      <c r="CH60" s="19">
        <f>ROUND(VLOOKUP($B60,'3.ข้อมูลงบทดลองปัจจุบัน เติมเอง'!$A$5:$CL$846,85,0),2)</f>
        <v>12471.97</v>
      </c>
      <c r="CI60" s="19">
        <f>ROUND(VLOOKUP($B60,'3.ข้อมูลงบทดลองปัจจุบัน เติมเอง'!$A$5:$CL$846,86,0),2)</f>
        <v>0</v>
      </c>
      <c r="CJ60" s="19">
        <f>ROUND(VLOOKUP($B60,'3.ข้อมูลงบทดลองปัจจุบัน เติมเอง'!$A$5:$CL$846,87,0),2)</f>
        <v>0</v>
      </c>
      <c r="CK60" s="19">
        <f>ROUND(VLOOKUP($B60,'3.ข้อมูลงบทดลองปัจจุบัน เติมเอง'!$A$5:$CL$846,88,0),2)</f>
        <v>72681.97</v>
      </c>
      <c r="CL60" s="19">
        <f>ROUND(VLOOKUP($B60,'3.ข้อมูลงบทดลองปัจจุบัน เติมเอง'!$A$5:$CL$846,89,0),2)</f>
        <v>0</v>
      </c>
      <c r="CM60" s="19">
        <f>ROUND(VLOOKUP($B60,'3.ข้อมูลงบทดลองปัจจุบัน เติมเอง'!$A$5:$CL$846,90,0),2)</f>
        <v>6735.12</v>
      </c>
      <c r="CO60" s="29"/>
    </row>
    <row r="61" spans="1:93" x14ac:dyDescent="0.7">
      <c r="A61" s="3" t="s">
        <v>1470</v>
      </c>
      <c r="B61" s="3" t="s">
        <v>1966</v>
      </c>
      <c r="C61" s="8" t="s">
        <v>649</v>
      </c>
      <c r="D61" s="19">
        <f>ROUND(VLOOKUP($B61,'3.ข้อมูลงบทดลองปัจจุบัน เติมเอง'!$A$5:$CL$846,3,0),2)</f>
        <v>0</v>
      </c>
      <c r="E61" s="19">
        <f>ROUND(VLOOKUP($B61,'3.ข้อมูลงบทดลองปัจจุบัน เติมเอง'!$A$5:$CL$846,4,0),2)</f>
        <v>0</v>
      </c>
      <c r="F61" s="19">
        <f>ROUND(VLOOKUP($B61,'3.ข้อมูลงบทดลองปัจจุบัน เติมเอง'!$A$5:$CL$846,5,0),2)</f>
        <v>44825.61</v>
      </c>
      <c r="G61" s="19">
        <f>ROUND(VLOOKUP($B61,'3.ข้อมูลงบทดลองปัจจุบัน เติมเอง'!$A$5:$CL$846,6,0),2)</f>
        <v>0</v>
      </c>
      <c r="H61" s="19">
        <f>ROUND(VLOOKUP($B61,'3.ข้อมูลงบทดลองปัจจุบัน เติมเอง'!$A$5:$CL$846,7,0),2)</f>
        <v>0</v>
      </c>
      <c r="I61" s="19">
        <f>ROUND(VLOOKUP($B61,'3.ข้อมูลงบทดลองปัจจุบัน เติมเอง'!$A$5:$CL$846,8,0),2)</f>
        <v>29489.48</v>
      </c>
      <c r="J61" s="19">
        <f>ROUND(VLOOKUP($B61,'3.ข้อมูลงบทดลองปัจจุบัน เติมเอง'!$A$5:$CL$846,9,0),2)</f>
        <v>1458.8</v>
      </c>
      <c r="K61" s="19">
        <f>ROUND(VLOOKUP($B61,'3.ข้อมูลงบทดลองปัจจุบัน เติมเอง'!$A$5:$CL$846,10,0),2)</f>
        <v>0</v>
      </c>
      <c r="L61" s="19">
        <f>ROUND(VLOOKUP($B61,'3.ข้อมูลงบทดลองปัจจุบัน เติมเอง'!$A$5:$CL$846,11,0),2)</f>
        <v>3589.5</v>
      </c>
      <c r="M61" s="19">
        <f>ROUND(VLOOKUP($B61,'3.ข้อมูลงบทดลองปัจจุบัน เติมเอง'!$A$5:$CL$846,12,0),2)</f>
        <v>0</v>
      </c>
      <c r="N61" s="19">
        <f>ROUND(VLOOKUP($B61,'3.ข้อมูลงบทดลองปัจจุบัน เติมเอง'!$A$5:$CL$846,13,0),2)</f>
        <v>0</v>
      </c>
      <c r="O61" s="19">
        <f>ROUND(VLOOKUP($B61,'3.ข้อมูลงบทดลองปัจจุบัน เติมเอง'!$A$5:$CL$846,14,0),2)</f>
        <v>0</v>
      </c>
      <c r="P61" s="19">
        <f>ROUND(VLOOKUP($B61,'3.ข้อมูลงบทดลองปัจจุบัน เติมเอง'!$A$5:$CL$846,15,0),2)</f>
        <v>1550.94</v>
      </c>
      <c r="Q61" s="19">
        <f>ROUND(VLOOKUP($B61,'3.ข้อมูลงบทดลองปัจจุบัน เติมเอง'!$A$5:$CL$846,16,0),2)</f>
        <v>0</v>
      </c>
      <c r="R61" s="19">
        <f>ROUND(VLOOKUP($B61,'3.ข้อมูลงบทดลองปัจจุบัน เติมเอง'!$A$5:$CL$846,17,0),2)</f>
        <v>0</v>
      </c>
      <c r="S61" s="19">
        <f>ROUND(VLOOKUP($B61,'3.ข้อมูลงบทดลองปัจจุบัน เติมเอง'!$A$5:$CL$846,18,0),2)</f>
        <v>0</v>
      </c>
      <c r="T61" s="19">
        <f>ROUND(VLOOKUP($B61,'3.ข้อมูลงบทดลองปัจจุบัน เติมเอง'!$A$5:$CL$846,19,0),2)</f>
        <v>0</v>
      </c>
      <c r="U61" s="19">
        <f>ROUND(VLOOKUP($B61,'3.ข้อมูลงบทดลองปัจจุบัน เติมเอง'!$A$5:$CL$846,20,0),2)</f>
        <v>0</v>
      </c>
      <c r="V61" s="19">
        <f>ROUND(VLOOKUP($B61,'3.ข้อมูลงบทดลองปัจจุบัน เติมเอง'!$A$5:$CL$846,21,0),2)</f>
        <v>0</v>
      </c>
      <c r="W61" s="19">
        <f>ROUND(VLOOKUP($B61,'3.ข้อมูลงบทดลองปัจจุบัน เติมเอง'!$A$5:$CL$846,22,0),2)</f>
        <v>0</v>
      </c>
      <c r="X61" s="19">
        <f>ROUND(VLOOKUP($B61,'3.ข้อมูลงบทดลองปัจจุบัน เติมเอง'!$A$5:$CL$846,23,0),2)</f>
        <v>42420.959999999999</v>
      </c>
      <c r="Y61" s="19">
        <f>ROUND(VLOOKUP($B61,'3.ข้อมูลงบทดลองปัจจุบัน เติมเอง'!$A$5:$CL$846,24,0),2)</f>
        <v>0</v>
      </c>
      <c r="Z61" s="19">
        <f>ROUND(VLOOKUP($B61,'3.ข้อมูลงบทดลองปัจจุบัน เติมเอง'!$A$5:$CL$846,25,0),2)</f>
        <v>0</v>
      </c>
      <c r="AA61" s="19">
        <f>ROUND(VLOOKUP($B61,'3.ข้อมูลงบทดลองปัจจุบัน เติมเอง'!$A$5:$CL$846,26,0),2)</f>
        <v>0</v>
      </c>
      <c r="AB61" s="19">
        <f>ROUND(VLOOKUP($B61,'3.ข้อมูลงบทดลองปัจจุบัน เติมเอง'!$A$5:$CL$846,27,0),2)</f>
        <v>0</v>
      </c>
      <c r="AC61" s="19">
        <f>ROUND(VLOOKUP($B61,'3.ข้อมูลงบทดลองปัจจุบัน เติมเอง'!$A$5:$CL$846,28,0),2)</f>
        <v>0</v>
      </c>
      <c r="AD61" s="19">
        <f>ROUND(VLOOKUP($B61,'3.ข้อมูลงบทดลองปัจจุบัน เติมเอง'!$A$5:$CL$846,29,0),2)</f>
        <v>0</v>
      </c>
      <c r="AE61" s="19">
        <f>ROUND(VLOOKUP($B61,'3.ข้อมูลงบทดลองปัจจุบัน เติมเอง'!$A$5:$CL$846,30,0),2)</f>
        <v>0</v>
      </c>
      <c r="AF61" s="19">
        <f>ROUND(VLOOKUP($B61,'3.ข้อมูลงบทดลองปัจจุบัน เติมเอง'!$A$5:$CL$846,31,0),2)</f>
        <v>0</v>
      </c>
      <c r="AG61" s="19">
        <f>ROUND(VLOOKUP($B61,'3.ข้อมูลงบทดลองปัจจุบัน เติมเอง'!$A$5:$CL$846,32,0),2)</f>
        <v>0</v>
      </c>
      <c r="AH61" s="19">
        <f>ROUND(VLOOKUP($B61,'3.ข้อมูลงบทดลองปัจจุบัน เติมเอง'!$A$5:$CL$846,33,0),2)</f>
        <v>0</v>
      </c>
      <c r="AI61" s="19">
        <f>ROUND(VLOOKUP($B61,'3.ข้อมูลงบทดลองปัจจุบัน เติมเอง'!$A$5:$CL$846,34,0),2)</f>
        <v>0</v>
      </c>
      <c r="AJ61" s="19">
        <f>ROUND(VLOOKUP($B61,'3.ข้อมูลงบทดลองปัจจุบัน เติมเอง'!$A$5:$CL$846,35,0),2)</f>
        <v>6296.34</v>
      </c>
      <c r="AK61" s="19">
        <f>ROUND(VLOOKUP($B61,'3.ข้อมูลงบทดลองปัจจุบัน เติมเอง'!$A$5:$CL$846,36,0),2)</f>
        <v>0</v>
      </c>
      <c r="AL61" s="19">
        <f>ROUND(VLOOKUP($B61,'3.ข้อมูลงบทดลองปัจจุบัน เติมเอง'!$A$5:$CL$846,37,0),2)</f>
        <v>0</v>
      </c>
      <c r="AM61" s="19">
        <f>ROUND(VLOOKUP($B61,'3.ข้อมูลงบทดลองปัจจุบัน เติมเอง'!$A$5:$CL$846,38,0),2)</f>
        <v>0</v>
      </c>
      <c r="AN61" s="19">
        <f>ROUND(VLOOKUP($B61,'3.ข้อมูลงบทดลองปัจจุบัน เติมเอง'!$A$5:$CL$846,39,0),2)</f>
        <v>0</v>
      </c>
      <c r="AO61" s="19">
        <f>ROUND(VLOOKUP($B61,'3.ข้อมูลงบทดลองปัจจุบัน เติมเอง'!$A$5:$CL$846,40,0),2)</f>
        <v>0</v>
      </c>
      <c r="AP61" s="19">
        <f>ROUND(VLOOKUP($B61,'3.ข้อมูลงบทดลองปัจจุบัน เติมเอง'!$A$5:$CL$846,41,0),2)</f>
        <v>0</v>
      </c>
      <c r="AQ61" s="19">
        <f>ROUND(VLOOKUP($B61,'3.ข้อมูลงบทดลองปัจจุบัน เติมเอง'!$A$5:$CL$846,42,0),2)</f>
        <v>0</v>
      </c>
      <c r="AR61" s="19">
        <f>ROUND(VLOOKUP($B61,'3.ข้อมูลงบทดลองปัจจุบัน เติมเอง'!$A$5:$CL$846,43,0),2)</f>
        <v>0</v>
      </c>
      <c r="AS61" s="19">
        <f>ROUND(VLOOKUP($B61,'3.ข้อมูลงบทดลองปัจจุบัน เติมเอง'!$A$5:$CL$846,44,0),2)</f>
        <v>0</v>
      </c>
      <c r="AT61" s="19">
        <f>ROUND(VLOOKUP($B61,'3.ข้อมูลงบทดลองปัจจุบัน เติมเอง'!$A$5:$CL$846,45,0),2)</f>
        <v>0</v>
      </c>
      <c r="AU61" s="19">
        <f>ROUND(VLOOKUP($B61,'3.ข้อมูลงบทดลองปัจจุบัน เติมเอง'!$A$5:$CL$846,46,0),2)</f>
        <v>0</v>
      </c>
      <c r="AV61" s="19">
        <f>ROUND(VLOOKUP($B61,'3.ข้อมูลงบทดลองปัจจุบัน เติมเอง'!$A$5:$CL$846,47,0),2)</f>
        <v>0</v>
      </c>
      <c r="AW61" s="19">
        <f>ROUND(VLOOKUP($B61,'3.ข้อมูลงบทดลองปัจจุบัน เติมเอง'!$A$5:$CL$846,48,0),2)</f>
        <v>0</v>
      </c>
      <c r="AX61" s="19">
        <f>ROUND(VLOOKUP($B61,'3.ข้อมูลงบทดลองปัจจุบัน เติมเอง'!$A$5:$CL$846,49,0),2)</f>
        <v>0</v>
      </c>
      <c r="AY61" s="19">
        <f>ROUND(VLOOKUP($B61,'3.ข้อมูลงบทดลองปัจจุบัน เติมเอง'!$A$5:$CL$846,50,0),2)</f>
        <v>0</v>
      </c>
      <c r="AZ61" s="19">
        <f>ROUND(VLOOKUP($B61,'3.ข้อมูลงบทดลองปัจจุบัน เติมเอง'!$A$5:$CL$846,51,0),2)</f>
        <v>8130.3</v>
      </c>
      <c r="BA61" s="19">
        <f>ROUND(VLOOKUP($B61,'3.ข้อมูลงบทดลองปัจจุบัน เติมเอง'!$A$5:$CL$846,52,0),2)</f>
        <v>0</v>
      </c>
      <c r="BB61" s="19">
        <f>ROUND(VLOOKUP($B61,'3.ข้อมูลงบทดลองปัจจุบัน เติมเอง'!$A$5:$CL$846,53,0),2)</f>
        <v>0</v>
      </c>
      <c r="BC61" s="19">
        <f>ROUND(VLOOKUP($B61,'3.ข้อมูลงบทดลองปัจจุบัน เติมเอง'!$A$5:$CL$846,54,0),2)</f>
        <v>0</v>
      </c>
      <c r="BD61" s="19">
        <f>ROUND(VLOOKUP($B61,'3.ข้อมูลงบทดลองปัจจุบัน เติมเอง'!$A$5:$CL$846,55,0),2)</f>
        <v>71102.7</v>
      </c>
      <c r="BE61" s="19">
        <f>ROUND(VLOOKUP($B61,'3.ข้อมูลงบทดลองปัจจุบัน เติมเอง'!$A$5:$CL$846,56,0),2)</f>
        <v>20892.73</v>
      </c>
      <c r="BF61" s="19">
        <f>ROUND(VLOOKUP($B61,'3.ข้อมูลงบทดลองปัจจุบัน เติมเอง'!$A$5:$CL$846,57,0),2)</f>
        <v>0</v>
      </c>
      <c r="BG61" s="19">
        <f>ROUND(VLOOKUP($B61,'3.ข้อมูลงบทดลองปัจจุบัน เติมเอง'!$A$5:$CL$846,58,0),2)</f>
        <v>0</v>
      </c>
      <c r="BH61" s="19">
        <f>ROUND(VLOOKUP($B61,'3.ข้อมูลงบทดลองปัจจุบัน เติมเอง'!$A$5:$CL$846,59,0),2)</f>
        <v>0</v>
      </c>
      <c r="BI61" s="19">
        <f>ROUND(VLOOKUP($B61,'3.ข้อมูลงบทดลองปัจจุบัน เติมเอง'!$A$5:$CL$846,60,0),2)</f>
        <v>0</v>
      </c>
      <c r="BJ61" s="19">
        <f>ROUND(VLOOKUP($B61,'3.ข้อมูลงบทดลองปัจจุบัน เติมเอง'!$A$5:$CL$846,61,0),2)</f>
        <v>0</v>
      </c>
      <c r="BK61" s="19">
        <f>ROUND(VLOOKUP($B61,'3.ข้อมูลงบทดลองปัจจุบัน เติมเอง'!$A$5:$CL$846,62,0),2)</f>
        <v>0</v>
      </c>
      <c r="BL61" s="19">
        <f>ROUND(VLOOKUP($B61,'3.ข้อมูลงบทดลองปัจจุบัน เติมเอง'!$A$5:$CL$846,63,0),2)</f>
        <v>0</v>
      </c>
      <c r="BM61" s="19">
        <f>ROUND(VLOOKUP($B61,'3.ข้อมูลงบทดลองปัจจุบัน เติมเอง'!$A$5:$CL$846,64,0),2)</f>
        <v>8050.68</v>
      </c>
      <c r="BN61" s="19">
        <f>ROUND(VLOOKUP($B61,'3.ข้อมูลงบทดลองปัจจุบัน เติมเอง'!$A$5:$CL$846,65,0),2)</f>
        <v>0</v>
      </c>
      <c r="BO61" s="19">
        <f>ROUND(VLOOKUP($B61,'3.ข้อมูลงบทดลองปัจจุบัน เติมเอง'!$A$5:$CL$846,66,0),2)</f>
        <v>0</v>
      </c>
      <c r="BP61" s="19">
        <f>ROUND(VLOOKUP($B61,'3.ข้อมูลงบทดลองปัจจุบัน เติมเอง'!$A$5:$CL$846,67,0),2)</f>
        <v>0</v>
      </c>
      <c r="BQ61" s="19">
        <f>ROUND(VLOOKUP($B61,'3.ข้อมูลงบทดลองปัจจุบัน เติมเอง'!$A$5:$CL$846,68,0),2)</f>
        <v>0</v>
      </c>
      <c r="BR61" s="19">
        <f>ROUND(VLOOKUP($B61,'3.ข้อมูลงบทดลองปัจจุบัน เติมเอง'!$A$5:$CL$846,69,0),2)</f>
        <v>0</v>
      </c>
      <c r="BS61" s="19">
        <f>ROUND(VLOOKUP($B61,'3.ข้อมูลงบทดลองปัจจุบัน เติมเอง'!$A$5:$CL$846,70,0),2)</f>
        <v>7600.05</v>
      </c>
      <c r="BT61" s="19">
        <f>ROUND(VLOOKUP($B61,'3.ข้อมูลงบทดลองปัจจุบัน เติมเอง'!$A$5:$CL$846,71,0),2)</f>
        <v>0</v>
      </c>
      <c r="BU61" s="19">
        <f>ROUND(VLOOKUP($B61,'3.ข้อมูลงบทดลองปัจจุบัน เติมเอง'!$A$5:$CL$846,72,0),2)</f>
        <v>0</v>
      </c>
      <c r="BV61" s="19">
        <f>ROUND(VLOOKUP($B61,'3.ข้อมูลงบทดลองปัจจุบัน เติมเอง'!$A$5:$CL$846,73,0),2)</f>
        <v>14614</v>
      </c>
      <c r="BW61" s="19">
        <f>ROUND(VLOOKUP($B61,'3.ข้อมูลงบทดลองปัจจุบัน เติมเอง'!$A$5:$CL$846,74,0),2)</f>
        <v>0</v>
      </c>
      <c r="BX61" s="19">
        <f>ROUND(VLOOKUP($B61,'3.ข้อมูลงบทดลองปัจจุบัน เติมเอง'!$A$5:$CL$846,75,0),2)</f>
        <v>0</v>
      </c>
      <c r="BY61" s="19">
        <f>ROUND(VLOOKUP($B61,'3.ข้อมูลงบทดลองปัจจุบัน เติมเอง'!$A$5:$CL$846,76,0),2)</f>
        <v>31912.1</v>
      </c>
      <c r="BZ61" s="19">
        <f>ROUND(VLOOKUP($B61,'3.ข้อมูลงบทดลองปัจจุบัน เติมเอง'!$A$5:$CL$846,77,0),2)</f>
        <v>23619.9</v>
      </c>
      <c r="CA61" s="19">
        <f>ROUND(VLOOKUP($B61,'3.ข้อมูลงบทดลองปัจจุบัน เติมเอง'!$A$5:$CL$846,78,0),2)</f>
        <v>0</v>
      </c>
      <c r="CB61" s="19">
        <f>ROUND(VLOOKUP($B61,'3.ข้อมูลงบทดลองปัจจุบัน เติมเอง'!$A$5:$CL$846,79,0),2)</f>
        <v>0</v>
      </c>
      <c r="CC61" s="19">
        <f>ROUND(VLOOKUP($B61,'3.ข้อมูลงบทดลองปัจจุบัน เติมเอง'!$A$5:$CL$846,80,0),2)</f>
        <v>0</v>
      </c>
      <c r="CD61" s="19">
        <f>ROUND(VLOOKUP($B61,'3.ข้อมูลงบทดลองปัจจุบัน เติมเอง'!$A$5:$CL$846,81,0),2)</f>
        <v>0</v>
      </c>
      <c r="CE61" s="19">
        <f>ROUND(VLOOKUP($B61,'3.ข้อมูลงบทดลองปัจจุบัน เติมเอง'!$A$5:$CL$846,82,0),2)</f>
        <v>4608.8999999999996</v>
      </c>
      <c r="CF61" s="19">
        <f>ROUND(VLOOKUP($B61,'3.ข้อมูลงบทดลองปัจจุบัน เติมเอง'!$A$5:$CL$846,83,0),2)</f>
        <v>0</v>
      </c>
      <c r="CG61" s="19">
        <f>ROUND(VLOOKUP($B61,'3.ข้อมูลงบทดลองปัจจุบัน เติมเอง'!$A$5:$CL$846,84,0),2)</f>
        <v>0</v>
      </c>
      <c r="CH61" s="19">
        <f>ROUND(VLOOKUP($B61,'3.ข้อมูลงบทดลองปัจจุบัน เติมเอง'!$A$5:$CL$846,85,0),2)</f>
        <v>0</v>
      </c>
      <c r="CI61" s="19">
        <f>ROUND(VLOOKUP($B61,'3.ข้อมูลงบทดลองปัจจุบัน เติมเอง'!$A$5:$CL$846,86,0),2)</f>
        <v>0</v>
      </c>
      <c r="CJ61" s="19">
        <f>ROUND(VLOOKUP($B61,'3.ข้อมูลงบทดลองปัจจุบัน เติมเอง'!$A$5:$CL$846,87,0),2)</f>
        <v>0</v>
      </c>
      <c r="CK61" s="19">
        <f>ROUND(VLOOKUP($B61,'3.ข้อมูลงบทดลองปัจจุบัน เติมเอง'!$A$5:$CL$846,88,0),2)</f>
        <v>0</v>
      </c>
      <c r="CL61" s="19">
        <f>ROUND(VLOOKUP($B61,'3.ข้อมูลงบทดลองปัจจุบัน เติมเอง'!$A$5:$CL$846,89,0),2)</f>
        <v>0</v>
      </c>
      <c r="CM61" s="19">
        <f>ROUND(VLOOKUP($B61,'3.ข้อมูลงบทดลองปัจจุบัน เติมเอง'!$A$5:$CL$846,90,0),2)</f>
        <v>0</v>
      </c>
      <c r="CO61" s="29"/>
    </row>
    <row r="62" spans="1:93" x14ac:dyDescent="0.7">
      <c r="A62" s="3" t="s">
        <v>1470</v>
      </c>
      <c r="B62" s="3" t="s">
        <v>1967</v>
      </c>
      <c r="C62" s="8" t="s">
        <v>650</v>
      </c>
      <c r="D62" s="19">
        <f>ROUND(VLOOKUP($B62,'3.ข้อมูลงบทดลองปัจจุบัน เติมเอง'!$A$5:$CL$846,3,0),2)</f>
        <v>18376.8</v>
      </c>
      <c r="E62" s="19">
        <f>ROUND(VLOOKUP($B62,'3.ข้อมูลงบทดลองปัจจุบัน เติมเอง'!$A$5:$CL$846,4,0),2)</f>
        <v>0</v>
      </c>
      <c r="F62" s="19">
        <f>ROUND(VLOOKUP($B62,'3.ข้อมูลงบทดลองปัจจุบัน เติมเอง'!$A$5:$CL$846,5,0),2)</f>
        <v>0</v>
      </c>
      <c r="G62" s="19">
        <f>ROUND(VLOOKUP($B62,'3.ข้อมูลงบทดลองปัจจุบัน เติมเอง'!$A$5:$CL$846,6,0),2)</f>
        <v>2053.6</v>
      </c>
      <c r="H62" s="19">
        <f>ROUND(VLOOKUP($B62,'3.ข้อมูลงบทดลองปัจจุบัน เติมเอง'!$A$5:$CL$846,7,0),2)</f>
        <v>0</v>
      </c>
      <c r="I62" s="19">
        <f>ROUND(VLOOKUP($B62,'3.ข้อมูลงบทดลองปัจจุบัน เติมเอง'!$A$5:$CL$846,8,0),2)</f>
        <v>0</v>
      </c>
      <c r="J62" s="19">
        <f>ROUND(VLOOKUP($B62,'3.ข้อมูลงบทดลองปัจจุบัน เติมเอง'!$A$5:$CL$846,9,0),2)</f>
        <v>3080.4</v>
      </c>
      <c r="K62" s="19">
        <f>ROUND(VLOOKUP($B62,'3.ข้อมูลงบทดลองปัจจุบัน เติมเอง'!$A$5:$CL$846,10,0),2)</f>
        <v>0</v>
      </c>
      <c r="L62" s="19">
        <f>ROUND(VLOOKUP($B62,'3.ข้อมูลงบทดลองปัจจุบัน เติมเอง'!$A$5:$CL$846,11,0),2)</f>
        <v>0</v>
      </c>
      <c r="M62" s="19">
        <f>ROUND(VLOOKUP($B62,'3.ข้อมูลงบทดลองปัจจุบัน เติมเอง'!$A$5:$CL$846,12,0),2)</f>
        <v>0</v>
      </c>
      <c r="N62" s="19">
        <f>ROUND(VLOOKUP($B62,'3.ข้อมูลงบทดลองปัจจุบัน เติมเอง'!$A$5:$CL$846,13,0),2)</f>
        <v>0</v>
      </c>
      <c r="O62" s="19">
        <f>ROUND(VLOOKUP($B62,'3.ข้อมูลงบทดลองปัจจุบัน เติมเอง'!$A$5:$CL$846,14,0),2)</f>
        <v>0</v>
      </c>
      <c r="P62" s="19">
        <f>ROUND(VLOOKUP($B62,'3.ข้อมูลงบทดลองปัจจุบัน เติมเอง'!$A$5:$CL$846,15,0),2)</f>
        <v>0</v>
      </c>
      <c r="Q62" s="19">
        <f>ROUND(VLOOKUP($B62,'3.ข้อมูลงบทดลองปัจจุบัน เติมเอง'!$A$5:$CL$846,16,0),2)</f>
        <v>0</v>
      </c>
      <c r="R62" s="19">
        <f>ROUND(VLOOKUP($B62,'3.ข้อมูลงบทดลองปัจจุบัน เติมเอง'!$A$5:$CL$846,17,0),2)</f>
        <v>0</v>
      </c>
      <c r="S62" s="19">
        <f>ROUND(VLOOKUP($B62,'3.ข้อมูลงบทดลองปัจจุบัน เติมเอง'!$A$5:$CL$846,18,0),2)</f>
        <v>0</v>
      </c>
      <c r="T62" s="19">
        <f>ROUND(VLOOKUP($B62,'3.ข้อมูลงบทดลองปัจจุบัน เติมเอง'!$A$5:$CL$846,19,0),2)</f>
        <v>0</v>
      </c>
      <c r="U62" s="19">
        <f>ROUND(VLOOKUP($B62,'3.ข้อมูลงบทดลองปัจจุบัน เติมเอง'!$A$5:$CL$846,20,0),2)</f>
        <v>0</v>
      </c>
      <c r="V62" s="19">
        <f>ROUND(VLOOKUP($B62,'3.ข้อมูลงบทดลองปัจจุบัน เติมเอง'!$A$5:$CL$846,21,0),2)</f>
        <v>0</v>
      </c>
      <c r="W62" s="19">
        <f>ROUND(VLOOKUP($B62,'3.ข้อมูลงบทดลองปัจจุบัน เติมเอง'!$A$5:$CL$846,22,0),2)</f>
        <v>0</v>
      </c>
      <c r="X62" s="19">
        <f>ROUND(VLOOKUP($B62,'3.ข้อมูลงบทดลองปัจจุบัน เติมเอง'!$A$5:$CL$846,23,0),2)</f>
        <v>17364</v>
      </c>
      <c r="Y62" s="19">
        <f>ROUND(VLOOKUP($B62,'3.ข้อมูลงบทดลองปัจจุบัน เติมเอง'!$A$5:$CL$846,24,0),2)</f>
        <v>0</v>
      </c>
      <c r="Z62" s="19">
        <f>ROUND(VLOOKUP($B62,'3.ข้อมูลงบทดลองปัจจุบัน เติมเอง'!$A$5:$CL$846,25,0),2)</f>
        <v>20308.98</v>
      </c>
      <c r="AA62" s="19">
        <f>ROUND(VLOOKUP($B62,'3.ข้อมูลงบทดลองปัจจุบัน เติมเอง'!$A$5:$CL$846,26,0),2)</f>
        <v>0</v>
      </c>
      <c r="AB62" s="19">
        <f>ROUND(VLOOKUP($B62,'3.ข้อมูลงบทดลองปัจจุบัน เติมเอง'!$A$5:$CL$846,27,0),2)</f>
        <v>0</v>
      </c>
      <c r="AC62" s="19">
        <f>ROUND(VLOOKUP($B62,'3.ข้อมูลงบทดลองปัจจุบัน เติมเอง'!$A$5:$CL$846,28,0),2)</f>
        <v>6139.8</v>
      </c>
      <c r="AD62" s="19">
        <f>ROUND(VLOOKUP($B62,'3.ข้อมูลงบทดลองปัจจุบัน เติมเอง'!$A$5:$CL$846,29,0),2)</f>
        <v>3781.8</v>
      </c>
      <c r="AE62" s="19">
        <f>ROUND(VLOOKUP($B62,'3.ข้อมูลงบทดลองปัจจุบัน เติมเอง'!$A$5:$CL$846,30,0),2)</f>
        <v>16414.8</v>
      </c>
      <c r="AF62" s="19">
        <f>ROUND(VLOOKUP($B62,'3.ข้อมูลงบทดลองปัจจุบัน เติมเอง'!$A$5:$CL$846,31,0),2)</f>
        <v>4093.2</v>
      </c>
      <c r="AG62" s="19">
        <f>ROUND(VLOOKUP($B62,'3.ข้อมูลงบทดลองปัจจุบัน เติมเอง'!$A$5:$CL$846,32,0),2)</f>
        <v>0</v>
      </c>
      <c r="AH62" s="19">
        <f>ROUND(VLOOKUP($B62,'3.ข้อมูลงบทดลองปัจจุบัน เติมเอง'!$A$5:$CL$846,33,0),2)</f>
        <v>0</v>
      </c>
      <c r="AI62" s="19">
        <f>ROUND(VLOOKUP($B62,'3.ข้อมูลงบทดลองปัจจุบัน เติมเอง'!$A$5:$CL$846,34,0),2)</f>
        <v>0</v>
      </c>
      <c r="AJ62" s="19">
        <f>ROUND(VLOOKUP($B62,'3.ข้อมูลงบทดลองปัจจุบัน เติมเอง'!$A$5:$CL$846,35,0),2)</f>
        <v>0</v>
      </c>
      <c r="AK62" s="19">
        <f>ROUND(VLOOKUP($B62,'3.ข้อมูลงบทดลองปัจจุบัน เติมเอง'!$A$5:$CL$846,36,0),2)</f>
        <v>0</v>
      </c>
      <c r="AL62" s="19">
        <f>ROUND(VLOOKUP($B62,'3.ข้อมูลงบทดลองปัจจุบัน เติมเอง'!$A$5:$CL$846,37,0),2)</f>
        <v>0</v>
      </c>
      <c r="AM62" s="19">
        <f>ROUND(VLOOKUP($B62,'3.ข้อมูลงบทดลองปัจจุบัน เติมเอง'!$A$5:$CL$846,38,0),2)</f>
        <v>5127</v>
      </c>
      <c r="AN62" s="19">
        <f>ROUND(VLOOKUP($B62,'3.ข้อมูลงบทดลองปัจจุบัน เติมเอง'!$A$5:$CL$846,39,0),2)</f>
        <v>0</v>
      </c>
      <c r="AO62" s="19">
        <f>ROUND(VLOOKUP($B62,'3.ข้อมูลงบทดลองปัจจุบัน เติมเอง'!$A$5:$CL$846,40,0),2)</f>
        <v>0</v>
      </c>
      <c r="AP62" s="19">
        <f>ROUND(VLOOKUP($B62,'3.ข้อมูลงบทดลองปัจจุบัน เติมเอง'!$A$5:$CL$846,41,0),2)</f>
        <v>2391.1999999999998</v>
      </c>
      <c r="AQ62" s="19">
        <f>ROUND(VLOOKUP($B62,'3.ข้อมูลงบทดลองปัจจุบัน เติมเอง'!$A$5:$CL$846,42,0),2)</f>
        <v>0</v>
      </c>
      <c r="AR62" s="19">
        <f>ROUND(VLOOKUP($B62,'3.ข้อมูลงบทดลองปัจจุบัน เติมเอง'!$A$5:$CL$846,43,0),2)</f>
        <v>0</v>
      </c>
      <c r="AS62" s="19">
        <f>ROUND(VLOOKUP($B62,'3.ข้อมูลงบทดลองปัจจุบัน เติมเอง'!$A$5:$CL$846,44,0),2)</f>
        <v>0</v>
      </c>
      <c r="AT62" s="19">
        <f>ROUND(VLOOKUP($B62,'3.ข้อมูลงบทดลองปัจจุบัน เติมเอง'!$A$5:$CL$846,45,0),2)</f>
        <v>10725.45</v>
      </c>
      <c r="AU62" s="19">
        <f>ROUND(VLOOKUP($B62,'3.ข้อมูลงบทดลองปัจจุบัน เติมเอง'!$A$5:$CL$846,46,0),2)</f>
        <v>3080.4</v>
      </c>
      <c r="AV62" s="19">
        <f>ROUND(VLOOKUP($B62,'3.ข้อมูลงบทดลองปัจจุบัน เติมเอง'!$A$5:$CL$846,47,0),2)</f>
        <v>5601.6</v>
      </c>
      <c r="AW62" s="19">
        <f>ROUND(VLOOKUP($B62,'3.ข้อมูลงบทดลองปัจจุบัน เติมเอง'!$A$5:$CL$846,48,0),2)</f>
        <v>8186.4</v>
      </c>
      <c r="AX62" s="19">
        <f>ROUND(VLOOKUP($B62,'3.ข้อมูลงบทดลองปัจจุบัน เติมเอง'!$A$5:$CL$846,49,0),2)</f>
        <v>682.2</v>
      </c>
      <c r="AY62" s="19">
        <f>ROUND(VLOOKUP($B62,'3.ข้อมูลงบทดลองปัจจุบัน เติมเอง'!$A$5:$CL$846,50,0),2)</f>
        <v>0</v>
      </c>
      <c r="AZ62" s="19">
        <f>ROUND(VLOOKUP($B62,'3.ข้อมูลงบทดลองปัจจุบัน เติมเอง'!$A$5:$CL$846,51,0),2)</f>
        <v>0</v>
      </c>
      <c r="BA62" s="19">
        <f>ROUND(VLOOKUP($B62,'3.ข้อมูลงบทดลองปัจจุบัน เติมเอง'!$A$5:$CL$846,52,0),2)</f>
        <v>0</v>
      </c>
      <c r="BB62" s="19">
        <f>ROUND(VLOOKUP($B62,'3.ข้อมูลงบทดลองปัจจุบัน เติมเอง'!$A$5:$CL$846,53,0),2)</f>
        <v>0</v>
      </c>
      <c r="BC62" s="19">
        <f>ROUND(VLOOKUP($B62,'3.ข้อมูลงบทดลองปัจจุบัน เติมเอง'!$A$5:$CL$846,54,0),2)</f>
        <v>0</v>
      </c>
      <c r="BD62" s="19">
        <f>ROUND(VLOOKUP($B62,'3.ข้อมูลงบทดลองปัจจุบัน เติมเอง'!$A$5:$CL$846,55,0),2)</f>
        <v>0</v>
      </c>
      <c r="BE62" s="19">
        <f>ROUND(VLOOKUP($B62,'3.ข้อมูลงบทดลองปัจจุบัน เติมเอง'!$A$5:$CL$846,56,0),2)</f>
        <v>1136.5999999999999</v>
      </c>
      <c r="BF62" s="19">
        <f>ROUND(VLOOKUP($B62,'3.ข้อมูลงบทดลองปัจจุบัน เติมเอง'!$A$5:$CL$846,57,0),2)</f>
        <v>0</v>
      </c>
      <c r="BG62" s="19">
        <f>ROUND(VLOOKUP($B62,'3.ข้อมูลงบทดลองปัจจุบัน เติมเอง'!$A$5:$CL$846,58,0),2)</f>
        <v>0</v>
      </c>
      <c r="BH62" s="19">
        <f>ROUND(VLOOKUP($B62,'3.ข้อมูลงบทดลองปัจจุบัน เติมเอง'!$A$5:$CL$846,59,0),2)</f>
        <v>0</v>
      </c>
      <c r="BI62" s="19">
        <f>ROUND(VLOOKUP($B62,'3.ข้อมูลงบทดลองปัจจุบัน เติมเอง'!$A$5:$CL$846,60,0),2)</f>
        <v>0</v>
      </c>
      <c r="BJ62" s="19">
        <f>ROUND(VLOOKUP($B62,'3.ข้อมูลงบทดลองปัจจุบัน เติมเอง'!$A$5:$CL$846,61,0),2)</f>
        <v>0</v>
      </c>
      <c r="BK62" s="19">
        <f>ROUND(VLOOKUP($B62,'3.ข้อมูลงบทดลองปัจจุบัน เติมเอง'!$A$5:$CL$846,62,0),2)</f>
        <v>0</v>
      </c>
      <c r="BL62" s="19">
        <f>ROUND(VLOOKUP($B62,'3.ข้อมูลงบทดลองปัจจุบัน เติมเอง'!$A$5:$CL$846,63,0),2)</f>
        <v>0</v>
      </c>
      <c r="BM62" s="19">
        <f>ROUND(VLOOKUP($B62,'3.ข้อมูลงบทดลองปัจจุบัน เติมเอง'!$A$5:$CL$846,64,0),2)</f>
        <v>0</v>
      </c>
      <c r="BN62" s="19">
        <f>ROUND(VLOOKUP($B62,'3.ข้อมูลงบทดลองปัจจุบัน เติมเอง'!$A$5:$CL$846,65,0),2)</f>
        <v>0</v>
      </c>
      <c r="BO62" s="19">
        <f>ROUND(VLOOKUP($B62,'3.ข้อมูลงบทดลองปัจจุบัน เติมเอง'!$A$5:$CL$846,66,0),2)</f>
        <v>0</v>
      </c>
      <c r="BP62" s="19">
        <f>ROUND(VLOOKUP($B62,'3.ข้อมูลงบทดลองปัจจุบัน เติมเอง'!$A$5:$CL$846,67,0),2)</f>
        <v>0</v>
      </c>
      <c r="BQ62" s="19">
        <f>ROUND(VLOOKUP($B62,'3.ข้อมูลงบทดลองปัจจุบัน เติมเอง'!$A$5:$CL$846,68,0),2)</f>
        <v>0</v>
      </c>
      <c r="BR62" s="19">
        <f>ROUND(VLOOKUP($B62,'3.ข้อมูลงบทดลองปัจจุบัน เติมเอง'!$A$5:$CL$846,69,0),2)</f>
        <v>0</v>
      </c>
      <c r="BS62" s="19">
        <f>ROUND(VLOOKUP($B62,'3.ข้อมูลงบทดลองปัจจุบัน เติมเอง'!$A$5:$CL$846,70,0),2)</f>
        <v>0</v>
      </c>
      <c r="BT62" s="19">
        <f>ROUND(VLOOKUP($B62,'3.ข้อมูลงบทดลองปัจจุบัน เติมเอง'!$A$5:$CL$846,71,0),2)</f>
        <v>0</v>
      </c>
      <c r="BU62" s="19">
        <f>ROUND(VLOOKUP($B62,'3.ข้อมูลงบทดลองปัจจุบัน เติมเอง'!$A$5:$CL$846,72,0),2)</f>
        <v>0</v>
      </c>
      <c r="BV62" s="19">
        <f>ROUND(VLOOKUP($B62,'3.ข้อมูลงบทดลองปัจจุบัน เติมเอง'!$A$5:$CL$846,73,0),2)</f>
        <v>2046.6</v>
      </c>
      <c r="BW62" s="19">
        <f>ROUND(VLOOKUP($B62,'3.ข้อมูลงบทดลองปัจจุบัน เติมเอง'!$A$5:$CL$846,74,0),2)</f>
        <v>0</v>
      </c>
      <c r="BX62" s="19">
        <f>ROUND(VLOOKUP($B62,'3.ข้อมูลงบทดลองปัจจุบัน เติมเอง'!$A$5:$CL$846,75,0),2)</f>
        <v>0</v>
      </c>
      <c r="BY62" s="19">
        <f>ROUND(VLOOKUP($B62,'3.ข้อมูลงบทดลองปัจจุบัน เติมเอง'!$A$5:$CL$846,76,0),2)</f>
        <v>0</v>
      </c>
      <c r="BZ62" s="19">
        <f>ROUND(VLOOKUP($B62,'3.ข้อมูลงบทดลองปัจจุบัน เติมเอง'!$A$5:$CL$846,77,0),2)</f>
        <v>6160.8</v>
      </c>
      <c r="CA62" s="19">
        <f>ROUND(VLOOKUP($B62,'3.ข้อมูลงบทดลองปัจจุบัน เติมเอง'!$A$5:$CL$846,78,0),2)</f>
        <v>3080.4</v>
      </c>
      <c r="CB62" s="19">
        <f>ROUND(VLOOKUP($B62,'3.ข้อมูลงบทดลองปัจจุบัน เติมเอง'!$A$5:$CL$846,79,0),2)</f>
        <v>0</v>
      </c>
      <c r="CC62" s="19">
        <f>ROUND(VLOOKUP($B62,'3.ข้อมูลงบทดลองปัจจุบัน เติมเอง'!$A$5:$CL$846,80,0),2)</f>
        <v>0</v>
      </c>
      <c r="CD62" s="19">
        <f>ROUND(VLOOKUP($B62,'3.ข้อมูลงบทดลองปัจจุบัน เติมเอง'!$A$5:$CL$846,81,0),2)</f>
        <v>0</v>
      </c>
      <c r="CE62" s="19">
        <f>ROUND(VLOOKUP($B62,'3.ข้อมูลงบทดลองปัจจุบัน เติมเอง'!$A$5:$CL$846,82,0),2)</f>
        <v>7173.6</v>
      </c>
      <c r="CF62" s="19">
        <f>ROUND(VLOOKUP($B62,'3.ข้อมูลงบทดลองปัจจุบัน เติมเอง'!$A$5:$CL$846,83,0),2)</f>
        <v>0</v>
      </c>
      <c r="CG62" s="19">
        <f>ROUND(VLOOKUP($B62,'3.ข้อมูลงบทดลองปัจจุบัน เติมเอง'!$A$5:$CL$846,84,0),2)</f>
        <v>3080.4</v>
      </c>
      <c r="CH62" s="19">
        <f>ROUND(VLOOKUP($B62,'3.ข้อมูลงบทดลองปัจจุบัน เติมเอง'!$A$5:$CL$846,85,0),2)</f>
        <v>0</v>
      </c>
      <c r="CI62" s="19">
        <f>ROUND(VLOOKUP($B62,'3.ข้อมูลงบทดลองปัจจุบัน เติมเอง'!$A$5:$CL$846,86,0),2)</f>
        <v>0</v>
      </c>
      <c r="CJ62" s="19">
        <f>ROUND(VLOOKUP($B62,'3.ข้อมูลงบทดลองปัจจุบัน เติมเอง'!$A$5:$CL$846,87,0),2)</f>
        <v>0</v>
      </c>
      <c r="CK62" s="19">
        <f>ROUND(VLOOKUP($B62,'3.ข้อมูลงบทดลองปัจจุบัน เติมเอง'!$A$5:$CL$846,88,0),2)</f>
        <v>6139.8</v>
      </c>
      <c r="CL62" s="19">
        <f>ROUND(VLOOKUP($B62,'3.ข้อมูลงบทดลองปัจจุบัน เติมเอง'!$A$5:$CL$846,89,0),2)</f>
        <v>0</v>
      </c>
      <c r="CM62" s="19">
        <f>ROUND(VLOOKUP($B62,'3.ข้อมูลงบทดลองปัจจุบัน เติมเอง'!$A$5:$CL$846,90,0),2)</f>
        <v>0</v>
      </c>
      <c r="CO62" s="29"/>
    </row>
    <row r="63" spans="1:93" x14ac:dyDescent="0.7">
      <c r="A63" s="3" t="s">
        <v>1470</v>
      </c>
      <c r="B63" s="3" t="s">
        <v>1968</v>
      </c>
      <c r="C63" s="8" t="s">
        <v>651</v>
      </c>
      <c r="D63" s="19">
        <f>ROUND(VLOOKUP($B63,'3.ข้อมูลงบทดลองปัจจุบัน เติมเอง'!$A$5:$CL$846,3,0),2)</f>
        <v>0</v>
      </c>
      <c r="E63" s="19">
        <f>ROUND(VLOOKUP($B63,'3.ข้อมูลงบทดลองปัจจุบัน เติมเอง'!$A$5:$CL$846,4,0),2)</f>
        <v>0</v>
      </c>
      <c r="F63" s="19">
        <f>ROUND(VLOOKUP($B63,'3.ข้อมูลงบทดลองปัจจุบัน เติมเอง'!$A$5:$CL$846,5,0),2)</f>
        <v>0</v>
      </c>
      <c r="G63" s="19">
        <f>ROUND(VLOOKUP($B63,'3.ข้อมูลงบทดลองปัจจุบัน เติมเอง'!$A$5:$CL$846,6,0),2)</f>
        <v>0</v>
      </c>
      <c r="H63" s="19">
        <f>ROUND(VLOOKUP($B63,'3.ข้อมูลงบทดลองปัจจุบัน เติมเอง'!$A$5:$CL$846,7,0),2)</f>
        <v>0</v>
      </c>
      <c r="I63" s="19">
        <f>ROUND(VLOOKUP($B63,'3.ข้อมูลงบทดลองปัจจุบัน เติมเอง'!$A$5:$CL$846,8,0),2)</f>
        <v>0</v>
      </c>
      <c r="J63" s="19">
        <f>ROUND(VLOOKUP($B63,'3.ข้อมูลงบทดลองปัจจุบัน เติมเอง'!$A$5:$CL$846,9,0),2)</f>
        <v>0</v>
      </c>
      <c r="K63" s="19">
        <f>ROUND(VLOOKUP($B63,'3.ข้อมูลงบทดลองปัจจุบัน เติมเอง'!$A$5:$CL$846,10,0),2)</f>
        <v>0</v>
      </c>
      <c r="L63" s="19">
        <f>ROUND(VLOOKUP($B63,'3.ข้อมูลงบทดลองปัจจุบัน เติมเอง'!$A$5:$CL$846,11,0),2)</f>
        <v>0</v>
      </c>
      <c r="M63" s="19">
        <f>ROUND(VLOOKUP($B63,'3.ข้อมูลงบทดลองปัจจุบัน เติมเอง'!$A$5:$CL$846,12,0),2)</f>
        <v>0</v>
      </c>
      <c r="N63" s="19">
        <f>ROUND(VLOOKUP($B63,'3.ข้อมูลงบทดลองปัจจุบัน เติมเอง'!$A$5:$CL$846,13,0),2)</f>
        <v>0</v>
      </c>
      <c r="O63" s="19">
        <f>ROUND(VLOOKUP($B63,'3.ข้อมูลงบทดลองปัจจุบัน เติมเอง'!$A$5:$CL$846,14,0),2)</f>
        <v>0</v>
      </c>
      <c r="P63" s="19">
        <f>ROUND(VLOOKUP($B63,'3.ข้อมูลงบทดลองปัจจุบัน เติมเอง'!$A$5:$CL$846,15,0),2)</f>
        <v>0</v>
      </c>
      <c r="Q63" s="19">
        <f>ROUND(VLOOKUP($B63,'3.ข้อมูลงบทดลองปัจจุบัน เติมเอง'!$A$5:$CL$846,16,0),2)</f>
        <v>0</v>
      </c>
      <c r="R63" s="19">
        <f>ROUND(VLOOKUP($B63,'3.ข้อมูลงบทดลองปัจจุบัน เติมเอง'!$A$5:$CL$846,17,0),2)</f>
        <v>0</v>
      </c>
      <c r="S63" s="19">
        <f>ROUND(VLOOKUP($B63,'3.ข้อมูลงบทดลองปัจจุบัน เติมเอง'!$A$5:$CL$846,18,0),2)</f>
        <v>0</v>
      </c>
      <c r="T63" s="19">
        <f>ROUND(VLOOKUP($B63,'3.ข้อมูลงบทดลองปัจจุบัน เติมเอง'!$A$5:$CL$846,19,0),2)</f>
        <v>0</v>
      </c>
      <c r="U63" s="19">
        <f>ROUND(VLOOKUP($B63,'3.ข้อมูลงบทดลองปัจจุบัน เติมเอง'!$A$5:$CL$846,20,0),2)</f>
        <v>0</v>
      </c>
      <c r="V63" s="19">
        <f>ROUND(VLOOKUP($B63,'3.ข้อมูลงบทดลองปัจจุบัน เติมเอง'!$A$5:$CL$846,21,0),2)</f>
        <v>0</v>
      </c>
      <c r="W63" s="19">
        <f>ROUND(VLOOKUP($B63,'3.ข้อมูลงบทดลองปัจจุบัน เติมเอง'!$A$5:$CL$846,22,0),2)</f>
        <v>0</v>
      </c>
      <c r="X63" s="19">
        <f>ROUND(VLOOKUP($B63,'3.ข้อมูลงบทดลองปัจจุบัน เติมเอง'!$A$5:$CL$846,23,0),2)</f>
        <v>2521.1999999999998</v>
      </c>
      <c r="Y63" s="19">
        <f>ROUND(VLOOKUP($B63,'3.ข้อมูลงบทดลองปัจจุบัน เติมเอง'!$A$5:$CL$846,24,0),2)</f>
        <v>0</v>
      </c>
      <c r="Z63" s="19">
        <f>ROUND(VLOOKUP($B63,'3.ข้อมูลงบทดลองปัจจุบัน เติมเอง'!$A$5:$CL$846,25,0),2)</f>
        <v>0</v>
      </c>
      <c r="AA63" s="19">
        <f>ROUND(VLOOKUP($B63,'3.ข้อมูลงบทดลองปัจจุบัน เติมเอง'!$A$5:$CL$846,26,0),2)</f>
        <v>0</v>
      </c>
      <c r="AB63" s="19">
        <f>ROUND(VLOOKUP($B63,'3.ข้อมูลงบทดลองปัจจุบัน เติมเอง'!$A$5:$CL$846,27,0),2)</f>
        <v>0</v>
      </c>
      <c r="AC63" s="19">
        <f>ROUND(VLOOKUP($B63,'3.ข้อมูลงบทดลองปัจจุบัน เติมเอง'!$A$5:$CL$846,28,0),2)</f>
        <v>0</v>
      </c>
      <c r="AD63" s="19">
        <f>ROUND(VLOOKUP($B63,'3.ข้อมูลงบทดลองปัจจุบัน เติมเอง'!$A$5:$CL$846,29,0),2)</f>
        <v>0</v>
      </c>
      <c r="AE63" s="19">
        <f>ROUND(VLOOKUP($B63,'3.ข้อมูลงบทดลองปัจจุบัน เติมเอง'!$A$5:$CL$846,30,0),2)</f>
        <v>0</v>
      </c>
      <c r="AF63" s="19">
        <f>ROUND(VLOOKUP($B63,'3.ข้อมูลงบทดลองปัจจุบัน เติมเอง'!$A$5:$CL$846,31,0),2)</f>
        <v>0</v>
      </c>
      <c r="AG63" s="19">
        <f>ROUND(VLOOKUP($B63,'3.ข้อมูลงบทดลองปัจจุบัน เติมเอง'!$A$5:$CL$846,32,0),2)</f>
        <v>0</v>
      </c>
      <c r="AH63" s="19">
        <f>ROUND(VLOOKUP($B63,'3.ข้อมูลงบทดลองปัจจุบัน เติมเอง'!$A$5:$CL$846,33,0),2)</f>
        <v>0</v>
      </c>
      <c r="AI63" s="19">
        <f>ROUND(VLOOKUP($B63,'3.ข้อมูลงบทดลองปัจจุบัน เติมเอง'!$A$5:$CL$846,34,0),2)</f>
        <v>0</v>
      </c>
      <c r="AJ63" s="19">
        <f>ROUND(VLOOKUP($B63,'3.ข้อมูลงบทดลองปัจจุบัน เติมเอง'!$A$5:$CL$846,35,0),2)</f>
        <v>0</v>
      </c>
      <c r="AK63" s="19">
        <f>ROUND(VLOOKUP($B63,'3.ข้อมูลงบทดลองปัจจุบัน เติมเอง'!$A$5:$CL$846,36,0),2)</f>
        <v>0</v>
      </c>
      <c r="AL63" s="19">
        <f>ROUND(VLOOKUP($B63,'3.ข้อมูลงบทดลองปัจจุบัน เติมเอง'!$A$5:$CL$846,37,0),2)</f>
        <v>12184.2</v>
      </c>
      <c r="AM63" s="19">
        <f>ROUND(VLOOKUP($B63,'3.ข้อมูลงบทดลองปัจจุบัน เติมเอง'!$A$5:$CL$846,38,0),2)</f>
        <v>0</v>
      </c>
      <c r="AN63" s="19">
        <f>ROUND(VLOOKUP($B63,'3.ข้อมูลงบทดลองปัจจุบัน เติมเอง'!$A$5:$CL$846,39,0),2)</f>
        <v>0</v>
      </c>
      <c r="AO63" s="19">
        <f>ROUND(VLOOKUP($B63,'3.ข้อมูลงบทดลองปัจจุบัน เติมเอง'!$A$5:$CL$846,40,0),2)</f>
        <v>0</v>
      </c>
      <c r="AP63" s="19">
        <f>ROUND(VLOOKUP($B63,'3.ข้อมูลงบทดลองปัจจุบัน เติมเอง'!$A$5:$CL$846,41,0),2)</f>
        <v>0</v>
      </c>
      <c r="AQ63" s="19">
        <f>ROUND(VLOOKUP($B63,'3.ข้อมูลงบทดลองปัจจุบัน เติมเอง'!$A$5:$CL$846,42,0),2)</f>
        <v>0</v>
      </c>
      <c r="AR63" s="19">
        <f>ROUND(VLOOKUP($B63,'3.ข้อมูลงบทดลองปัจจุบัน เติมเอง'!$A$5:$CL$846,43,0),2)</f>
        <v>0</v>
      </c>
      <c r="AS63" s="19">
        <f>ROUND(VLOOKUP($B63,'3.ข้อมูลงบทดลองปัจจุบัน เติมเอง'!$A$5:$CL$846,44,0),2)</f>
        <v>3080.4</v>
      </c>
      <c r="AT63" s="19">
        <f>ROUND(VLOOKUP($B63,'3.ข้อมูลงบทดลองปัจจุบัน เติมเอง'!$A$5:$CL$846,45,0),2)</f>
        <v>4093.2</v>
      </c>
      <c r="AU63" s="19">
        <f>ROUND(VLOOKUP($B63,'3.ข้อมูลงบทดลองปัจจุบัน เติมเอง'!$A$5:$CL$846,46,0),2)</f>
        <v>0</v>
      </c>
      <c r="AV63" s="19">
        <f>ROUND(VLOOKUP($B63,'3.ข้อมูลงบทดลองปัจจุบัน เติมเอง'!$A$5:$CL$846,47,0),2)</f>
        <v>0</v>
      </c>
      <c r="AW63" s="19">
        <f>ROUND(VLOOKUP($B63,'3.ข้อมูลงบทดลองปัจจุบัน เติมเอง'!$A$5:$CL$846,48,0),2)</f>
        <v>0</v>
      </c>
      <c r="AX63" s="19">
        <f>ROUND(VLOOKUP($B63,'3.ข้อมูลงบทดลองปัจจุบัน เติมเอง'!$A$5:$CL$846,49,0),2)</f>
        <v>0</v>
      </c>
      <c r="AY63" s="19">
        <f>ROUND(VLOOKUP($B63,'3.ข้อมูลงบทดลองปัจจุบัน เติมเอง'!$A$5:$CL$846,50,0),2)</f>
        <v>0</v>
      </c>
      <c r="AZ63" s="19">
        <f>ROUND(VLOOKUP($B63,'3.ข้อมูลงบทดลองปัจจุบัน เติมเอง'!$A$5:$CL$846,51,0),2)</f>
        <v>0</v>
      </c>
      <c r="BA63" s="19">
        <f>ROUND(VLOOKUP($B63,'3.ข้อมูลงบทดลองปัจจุบัน เติมเอง'!$A$5:$CL$846,52,0),2)</f>
        <v>0</v>
      </c>
      <c r="BB63" s="19">
        <f>ROUND(VLOOKUP($B63,'3.ข้อมูลงบทดลองปัจจุบัน เติมเอง'!$A$5:$CL$846,53,0),2)</f>
        <v>0</v>
      </c>
      <c r="BC63" s="19">
        <f>ROUND(VLOOKUP($B63,'3.ข้อมูลงบทดลองปัจจุบัน เติมเอง'!$A$5:$CL$846,54,0),2)</f>
        <v>0</v>
      </c>
      <c r="BD63" s="19">
        <f>ROUND(VLOOKUP($B63,'3.ข้อมูลงบทดลองปัจจุบัน เติมเอง'!$A$5:$CL$846,55,0),2)</f>
        <v>0</v>
      </c>
      <c r="BE63" s="19">
        <f>ROUND(VLOOKUP($B63,'3.ข้อมูลงบทดลองปัจจุบัน เติมเอง'!$A$5:$CL$846,56,0),2)</f>
        <v>1801.8</v>
      </c>
      <c r="BF63" s="19">
        <f>ROUND(VLOOKUP($B63,'3.ข้อมูลงบทดลองปัจจุบัน เติมเอง'!$A$5:$CL$846,57,0),2)</f>
        <v>0</v>
      </c>
      <c r="BG63" s="19">
        <f>ROUND(VLOOKUP($B63,'3.ข้อมูลงบทดลองปัจจุบัน เติมเอง'!$A$5:$CL$846,58,0),2)</f>
        <v>0</v>
      </c>
      <c r="BH63" s="19">
        <f>ROUND(VLOOKUP($B63,'3.ข้อมูลงบทดลองปัจจุบัน เติมเอง'!$A$5:$CL$846,59,0),2)</f>
        <v>0</v>
      </c>
      <c r="BI63" s="19">
        <f>ROUND(VLOOKUP($B63,'3.ข้อมูลงบทดลองปัจจุบัน เติมเอง'!$A$5:$CL$846,60,0),2)</f>
        <v>0</v>
      </c>
      <c r="BJ63" s="19">
        <f>ROUND(VLOOKUP($B63,'3.ข้อมูลงบทดลองปัจจุบัน เติมเอง'!$A$5:$CL$846,61,0),2)</f>
        <v>0</v>
      </c>
      <c r="BK63" s="19">
        <f>ROUND(VLOOKUP($B63,'3.ข้อมูลงบทดลองปัจจุบัน เติมเอง'!$A$5:$CL$846,62,0),2)</f>
        <v>0</v>
      </c>
      <c r="BL63" s="19">
        <f>ROUND(VLOOKUP($B63,'3.ข้อมูลงบทดลองปัจจุบัน เติมเอง'!$A$5:$CL$846,63,0),2)</f>
        <v>0</v>
      </c>
      <c r="BM63" s="19">
        <f>ROUND(VLOOKUP($B63,'3.ข้อมูลงบทดลองปัจจุบัน เติมเอง'!$A$5:$CL$846,64,0),2)</f>
        <v>2046.6</v>
      </c>
      <c r="BN63" s="19">
        <f>ROUND(VLOOKUP($B63,'3.ข้อมูลงบทดลองปัจจุบัน เติมเอง'!$A$5:$CL$846,65,0),2)</f>
        <v>0</v>
      </c>
      <c r="BO63" s="19">
        <f>ROUND(VLOOKUP($B63,'3.ข้อมูลงบทดลองปัจจุบัน เติมเอง'!$A$5:$CL$846,66,0),2)</f>
        <v>0</v>
      </c>
      <c r="BP63" s="19">
        <f>ROUND(VLOOKUP($B63,'3.ข้อมูลงบทดลองปัจจุบัน เติมเอง'!$A$5:$CL$846,67,0),2)</f>
        <v>0</v>
      </c>
      <c r="BQ63" s="19">
        <f>ROUND(VLOOKUP($B63,'3.ข้อมูลงบทดลองปัจจุบัน เติมเอง'!$A$5:$CL$846,68,0),2)</f>
        <v>0</v>
      </c>
      <c r="BR63" s="19">
        <f>ROUND(VLOOKUP($B63,'3.ข้อมูลงบทดลองปัจจุบัน เติมเอง'!$A$5:$CL$846,69,0),2)</f>
        <v>0</v>
      </c>
      <c r="BS63" s="19">
        <f>ROUND(VLOOKUP($B63,'3.ข้อมูลงบทดลองปัจจุบัน เติมเอง'!$A$5:$CL$846,70,0),2)</f>
        <v>3080.4</v>
      </c>
      <c r="BT63" s="19">
        <f>ROUND(VLOOKUP($B63,'3.ข้อมูลงบทดลองปัจจุบัน เติมเอง'!$A$5:$CL$846,71,0),2)</f>
        <v>0</v>
      </c>
      <c r="BU63" s="19">
        <f>ROUND(VLOOKUP($B63,'3.ข้อมูลงบทดลองปัจจุบัน เติมเอง'!$A$5:$CL$846,72,0),2)</f>
        <v>0</v>
      </c>
      <c r="BV63" s="19">
        <f>ROUND(VLOOKUP($B63,'3.ข้อมูลงบทดลองปัจจุบัน เติมเอง'!$A$5:$CL$846,73,0),2)</f>
        <v>4093.2</v>
      </c>
      <c r="BW63" s="19">
        <f>ROUND(VLOOKUP($B63,'3.ข้อมูลงบทดลองปัจจุบัน เติมเอง'!$A$5:$CL$846,74,0),2)</f>
        <v>0</v>
      </c>
      <c r="BX63" s="19">
        <f>ROUND(VLOOKUP($B63,'3.ข้อมูลงบทดลองปัจจุบัน เติมเอง'!$A$5:$CL$846,75,0),2)</f>
        <v>0</v>
      </c>
      <c r="BY63" s="19">
        <f>ROUND(VLOOKUP($B63,'3.ข้อมูลงบทดลองปัจจุบัน เติมเอง'!$A$5:$CL$846,76,0),2)</f>
        <v>0</v>
      </c>
      <c r="BZ63" s="19">
        <f>ROUND(VLOOKUP($B63,'3.ข้อมูลงบทดลองปัจจุบัน เติมเอง'!$A$5:$CL$846,77,0),2)</f>
        <v>0</v>
      </c>
      <c r="CA63" s="19">
        <f>ROUND(VLOOKUP($B63,'3.ข้อมูลงบทดลองปัจจุบัน เติมเอง'!$A$5:$CL$846,78,0),2)</f>
        <v>3080.4</v>
      </c>
      <c r="CB63" s="19">
        <f>ROUND(VLOOKUP($B63,'3.ข้อมูลงบทดลองปัจจุบัน เติมเอง'!$A$5:$CL$846,79,0),2)</f>
        <v>1540.2</v>
      </c>
      <c r="CC63" s="19">
        <f>ROUND(VLOOKUP($B63,'3.ข้อมูลงบทดลองปัจจุบัน เติมเอง'!$A$5:$CL$846,80,0),2)</f>
        <v>0</v>
      </c>
      <c r="CD63" s="19">
        <f>ROUND(VLOOKUP($B63,'3.ข้อมูลงบทดลองปัจจุบัน เติมเอง'!$A$5:$CL$846,81,0),2)</f>
        <v>0</v>
      </c>
      <c r="CE63" s="19">
        <f>ROUND(VLOOKUP($B63,'3.ข้อมูลงบทดลองปัจจุบัน เติมเอง'!$A$5:$CL$846,82,0),2)</f>
        <v>0</v>
      </c>
      <c r="CF63" s="19">
        <f>ROUND(VLOOKUP($B63,'3.ข้อมูลงบทดลองปัจจุบัน เติมเอง'!$A$5:$CL$846,83,0),2)</f>
        <v>0</v>
      </c>
      <c r="CG63" s="19">
        <f>ROUND(VLOOKUP($B63,'3.ข้อมูลงบทดลองปัจจุบัน เติมเอง'!$A$5:$CL$846,84,0),2)</f>
        <v>0</v>
      </c>
      <c r="CH63" s="19">
        <f>ROUND(VLOOKUP($B63,'3.ข้อมูลงบทดลองปัจจุบัน เติมเอง'!$A$5:$CL$846,85,0),2)</f>
        <v>0</v>
      </c>
      <c r="CI63" s="19">
        <f>ROUND(VLOOKUP($B63,'3.ข้อมูลงบทดลองปัจจุบัน เติมเอง'!$A$5:$CL$846,86,0),2)</f>
        <v>0</v>
      </c>
      <c r="CJ63" s="19">
        <f>ROUND(VLOOKUP($B63,'3.ข้อมูลงบทดลองปัจจุบัน เติมเอง'!$A$5:$CL$846,87,0),2)</f>
        <v>0</v>
      </c>
      <c r="CK63" s="19">
        <f>ROUND(VLOOKUP($B63,'3.ข้อมูลงบทดลองปัจจุบัน เติมเอง'!$A$5:$CL$846,88,0),2)</f>
        <v>4093.2</v>
      </c>
      <c r="CL63" s="19">
        <f>ROUND(VLOOKUP($B63,'3.ข้อมูลงบทดลองปัจจุบัน เติมเอง'!$A$5:$CL$846,89,0),2)</f>
        <v>0</v>
      </c>
      <c r="CM63" s="19">
        <f>ROUND(VLOOKUP($B63,'3.ข้อมูลงบทดลองปัจจุบัน เติมเอง'!$A$5:$CL$846,90,0),2)</f>
        <v>0</v>
      </c>
      <c r="CO63" s="29"/>
    </row>
    <row r="64" spans="1:93" x14ac:dyDescent="0.7">
      <c r="A64" s="3" t="s">
        <v>1470</v>
      </c>
      <c r="B64" s="3" t="s">
        <v>1969</v>
      </c>
      <c r="C64" s="8" t="s">
        <v>652</v>
      </c>
      <c r="D64" s="19">
        <f>ROUND(VLOOKUP($B64,'3.ข้อมูลงบทดลองปัจจุบัน เติมเอง'!$A$5:$CL$846,3,0),2)</f>
        <v>296083.25</v>
      </c>
      <c r="E64" s="19">
        <f>ROUND(VLOOKUP($B64,'3.ข้อมูลงบทดลองปัจจุบัน เติมเอง'!$A$5:$CL$846,4,0),2)</f>
        <v>250800</v>
      </c>
      <c r="F64" s="19">
        <f>ROUND(VLOOKUP($B64,'3.ข้อมูลงบทดลองปัจจุบัน เติมเอง'!$A$5:$CL$846,5,0),2)</f>
        <v>693360</v>
      </c>
      <c r="G64" s="19">
        <f>ROUND(VLOOKUP($B64,'3.ข้อมูลงบทดลองปัจจุบัน เติมเอง'!$A$5:$CL$846,6,0),2)</f>
        <v>399884</v>
      </c>
      <c r="H64" s="19">
        <f>ROUND(VLOOKUP($B64,'3.ข้อมูลงบทดลองปัจจุบัน เติมเอง'!$A$5:$CL$846,7,0),2)</f>
        <v>270000</v>
      </c>
      <c r="I64" s="19">
        <f>ROUND(VLOOKUP($B64,'3.ข้อมูลงบทดลองปัจจุบัน เติมเอง'!$A$5:$CL$846,8,0),2)</f>
        <v>407910</v>
      </c>
      <c r="J64" s="19">
        <f>ROUND(VLOOKUP($B64,'3.ข้อมูลงบทดลองปัจจุบัน เติมเอง'!$A$5:$CL$846,9,0),2)</f>
        <v>530610</v>
      </c>
      <c r="K64" s="19">
        <f>ROUND(VLOOKUP($B64,'3.ข้อมูลงบทดลองปัจจุบัน เติมเอง'!$A$5:$CL$846,10,0),2)</f>
        <v>872181.6</v>
      </c>
      <c r="L64" s="19">
        <f>ROUND(VLOOKUP($B64,'3.ข้อมูลงบทดลองปัจจุบัน เติมเอง'!$A$5:$CL$846,11,0),2)</f>
        <v>0</v>
      </c>
      <c r="M64" s="19">
        <f>ROUND(VLOOKUP($B64,'3.ข้อมูลงบทดลองปัจจุบัน เติมเอง'!$A$5:$CL$846,12,0),2)</f>
        <v>545730</v>
      </c>
      <c r="N64" s="19">
        <f>ROUND(VLOOKUP($B64,'3.ข้อมูลงบทดลองปัจจุบัน เติมเอง'!$A$5:$CL$846,13,0),2)</f>
        <v>335490</v>
      </c>
      <c r="O64" s="19">
        <f>ROUND(VLOOKUP($B64,'3.ข้อมูลงบทดลองปัจจุบัน เติมเอง'!$A$5:$CL$846,14,0),2)</f>
        <v>0</v>
      </c>
      <c r="P64" s="19">
        <f>ROUND(VLOOKUP($B64,'3.ข้อมูลงบทดลองปัจจุบัน เติมเอง'!$A$5:$CL$846,15,0),2)</f>
        <v>262470</v>
      </c>
      <c r="Q64" s="19">
        <f>ROUND(VLOOKUP($B64,'3.ข้อมูลงบทดลองปัจจุบัน เติมเอง'!$A$5:$CL$846,16,0),2)</f>
        <v>169770</v>
      </c>
      <c r="R64" s="19">
        <f>ROUND(VLOOKUP($B64,'3.ข้อมูลงบทดลองปัจจุบัน เติมเอง'!$A$5:$CL$846,17,0),2)</f>
        <v>306980</v>
      </c>
      <c r="S64" s="19">
        <f>ROUND(VLOOKUP($B64,'3.ข้อมูลงบทดลองปัจจุบัน เติมเอง'!$A$5:$CL$846,18,0),2)</f>
        <v>486780</v>
      </c>
      <c r="T64" s="19">
        <f>ROUND(VLOOKUP($B64,'3.ข้อมูลงบทดลองปัจจุบัน เติมเอง'!$A$5:$CL$846,19,0),2)</f>
        <v>325710</v>
      </c>
      <c r="U64" s="19">
        <f>ROUND(VLOOKUP($B64,'3.ข้อมูลงบทดลองปัจจุบัน เติมเอง'!$A$5:$CL$846,20,0),2)</f>
        <v>318120</v>
      </c>
      <c r="V64" s="19">
        <f>ROUND(VLOOKUP($B64,'3.ข้อมูลงบทดลองปัจจุบัน เติมเอง'!$A$5:$CL$846,21,0),2)</f>
        <v>392640</v>
      </c>
      <c r="W64" s="19">
        <f>ROUND(VLOOKUP($B64,'3.ข้อมูลงบทดลองปัจจุบัน เติมเอง'!$A$5:$CL$846,22,0),2)</f>
        <v>407850</v>
      </c>
      <c r="X64" s="19">
        <f>ROUND(VLOOKUP($B64,'3.ข้อมูลงบทดลองปัจจุบัน เติมเอง'!$A$5:$CL$846,23,0),2)</f>
        <v>993656</v>
      </c>
      <c r="Y64" s="19">
        <f>ROUND(VLOOKUP($B64,'3.ข้อมูลงบทดลองปัจจุบัน เติมเอง'!$A$5:$CL$846,24,0),2)</f>
        <v>179700</v>
      </c>
      <c r="Z64" s="19">
        <f>ROUND(VLOOKUP($B64,'3.ข้อมูลงบทดลองปัจจุบัน เติมเอง'!$A$5:$CL$846,25,0),2)</f>
        <v>70020</v>
      </c>
      <c r="AA64" s="19">
        <f>ROUND(VLOOKUP($B64,'3.ข้อมูลงบทดลองปัจจุบัน เติมเอง'!$A$5:$CL$846,26,0),2)</f>
        <v>509924.4</v>
      </c>
      <c r="AB64" s="19">
        <f>ROUND(VLOOKUP($B64,'3.ข้อมูลงบทดลองปัจจุบัน เติมเอง'!$A$5:$CL$846,27,0),2)</f>
        <v>0</v>
      </c>
      <c r="AC64" s="19">
        <f>ROUND(VLOOKUP($B64,'3.ข้อมูลงบทดลองปัจจุบัน เติมเอง'!$A$5:$CL$846,28,0),2)</f>
        <v>358770</v>
      </c>
      <c r="AD64" s="19">
        <f>ROUND(VLOOKUP($B64,'3.ข้อมูลงบทดลองปัจจุบัน เติมเอง'!$A$5:$CL$846,29,0),2)</f>
        <v>587550</v>
      </c>
      <c r="AE64" s="19">
        <f>ROUND(VLOOKUP($B64,'3.ข้อมูลงบทดลองปัจจุบัน เติมเอง'!$A$5:$CL$846,30,0),2)</f>
        <v>1204128.06</v>
      </c>
      <c r="AF64" s="19">
        <f>ROUND(VLOOKUP($B64,'3.ข้อมูลงบทดลองปัจจุบัน เติมเอง'!$A$5:$CL$846,31,0),2)</f>
        <v>249030</v>
      </c>
      <c r="AG64" s="19">
        <f>ROUND(VLOOKUP($B64,'3.ข้อมูลงบทดลองปัจจุบัน เติมเอง'!$A$5:$CL$846,32,0),2)</f>
        <v>364470</v>
      </c>
      <c r="AH64" s="19">
        <f>ROUND(VLOOKUP($B64,'3.ข้อมูลงบทดลองปัจจุบัน เติมเอง'!$A$5:$CL$846,33,0),2)</f>
        <v>0</v>
      </c>
      <c r="AI64" s="19">
        <f>ROUND(VLOOKUP($B64,'3.ข้อมูลงบทดลองปัจจุบัน เติมเอง'!$A$5:$CL$846,34,0),2)</f>
        <v>411030</v>
      </c>
      <c r="AJ64" s="19">
        <f>ROUND(VLOOKUP($B64,'3.ข้อมูลงบทดลองปัจจุบัน เติมเอง'!$A$5:$CL$846,35,0),2)</f>
        <v>149100</v>
      </c>
      <c r="AK64" s="19">
        <f>ROUND(VLOOKUP($B64,'3.ข้อมูลงบทดลองปัจจุบัน เติมเอง'!$A$5:$CL$846,36,0),2)</f>
        <v>0</v>
      </c>
      <c r="AL64" s="19">
        <f>ROUND(VLOOKUP($B64,'3.ข้อมูลงบทดลองปัจจุบัน เติมเอง'!$A$5:$CL$846,37,0),2)</f>
        <v>1232950</v>
      </c>
      <c r="AM64" s="19">
        <f>ROUND(VLOOKUP($B64,'3.ข้อมูลงบทดลองปัจจุบัน เติมเอง'!$A$5:$CL$846,38,0),2)</f>
        <v>337800</v>
      </c>
      <c r="AN64" s="19">
        <f>ROUND(VLOOKUP($B64,'3.ข้อมูลงบทดลองปัจจุบัน เติมเอง'!$A$5:$CL$846,39,0),2)</f>
        <v>462180</v>
      </c>
      <c r="AO64" s="19">
        <f>ROUND(VLOOKUP($B64,'3.ข้อมูลงบทดลองปัจจุบัน เติมเอง'!$A$5:$CL$846,40,0),2)</f>
        <v>461790</v>
      </c>
      <c r="AP64" s="19">
        <f>ROUND(VLOOKUP($B64,'3.ข้อมูลงบทดลองปัจจุบัน เติมเอง'!$A$5:$CL$846,41,0),2)</f>
        <v>178370</v>
      </c>
      <c r="AQ64" s="19">
        <f>ROUND(VLOOKUP($B64,'3.ข้อมูลงบทดลองปัจจุบัน เติมเอง'!$A$5:$CL$846,42,0),2)</f>
        <v>441090</v>
      </c>
      <c r="AR64" s="19">
        <f>ROUND(VLOOKUP($B64,'3.ข้อมูลงบทดลองปัจจุบัน เติมเอง'!$A$5:$CL$846,43,0),2)</f>
        <v>252210</v>
      </c>
      <c r="AS64" s="19">
        <f>ROUND(VLOOKUP($B64,'3.ข้อมูลงบทดลองปัจจุบัน เติมเอง'!$A$5:$CL$846,44,0),2)</f>
        <v>283650</v>
      </c>
      <c r="AT64" s="19">
        <f>ROUND(VLOOKUP($B64,'3.ข้อมูลงบทดลองปัจจุบัน เติมเอง'!$A$5:$CL$846,45,0),2)</f>
        <v>354360</v>
      </c>
      <c r="AU64" s="19">
        <f>ROUND(VLOOKUP($B64,'3.ข้อมูลงบทดลองปัจจุบัน เติมเอง'!$A$5:$CL$846,46,0),2)</f>
        <v>77010</v>
      </c>
      <c r="AV64" s="19">
        <f>ROUND(VLOOKUP($B64,'3.ข้อมูลงบทดลองปัจจุบัน เติมเอง'!$A$5:$CL$846,47,0),2)</f>
        <v>583560</v>
      </c>
      <c r="AW64" s="19">
        <f>ROUND(VLOOKUP($B64,'3.ข้อมูลงบทดลองปัจจุบัน เติมเอง'!$A$5:$CL$846,48,0),2)</f>
        <v>476140</v>
      </c>
      <c r="AX64" s="19">
        <f>ROUND(VLOOKUP($B64,'3.ข้อมูลงบทดลองปัจจุบัน เติมเอง'!$A$5:$CL$846,49,0),2)</f>
        <v>444494.4</v>
      </c>
      <c r="AY64" s="19">
        <f>ROUND(VLOOKUP($B64,'3.ข้อมูลงบทดลองปัจจุบัน เติมเอง'!$A$5:$CL$846,50,0),2)</f>
        <v>633630</v>
      </c>
      <c r="AZ64" s="19">
        <f>ROUND(VLOOKUP($B64,'3.ข้อมูลงบทดลองปัจจุบัน เติมเอง'!$A$5:$CL$846,51,0),2)</f>
        <v>262140</v>
      </c>
      <c r="BA64" s="19">
        <f>ROUND(VLOOKUP($B64,'3.ข้อมูลงบทดลองปัจจุบัน เติมเอง'!$A$5:$CL$846,52,0),2)</f>
        <v>72240</v>
      </c>
      <c r="BB64" s="19">
        <f>ROUND(VLOOKUP($B64,'3.ข้อมูลงบทดลองปัจจุบัน เติมเอง'!$A$5:$CL$846,53,0),2)</f>
        <v>566405</v>
      </c>
      <c r="BC64" s="19">
        <f>ROUND(VLOOKUP($B64,'3.ข้อมูลงบทดลองปัจจุบัน เติมเอง'!$A$5:$CL$846,54,0),2)</f>
        <v>0</v>
      </c>
      <c r="BD64" s="19">
        <f>ROUND(VLOOKUP($B64,'3.ข้อมูลงบทดลองปัจจุบัน เติมเอง'!$A$5:$CL$846,55,0),2)</f>
        <v>2582070</v>
      </c>
      <c r="BE64" s="19">
        <f>ROUND(VLOOKUP($B64,'3.ข้อมูลงบทดลองปัจจุบัน เติมเอง'!$A$5:$CL$846,56,0),2)</f>
        <v>321960</v>
      </c>
      <c r="BF64" s="19">
        <f>ROUND(VLOOKUP($B64,'3.ข้อมูลงบทดลองปัจจุบัน เติมเอง'!$A$5:$CL$846,57,0),2)</f>
        <v>423960</v>
      </c>
      <c r="BG64" s="19">
        <f>ROUND(VLOOKUP($B64,'3.ข้อมูลงบทดลองปัจจุบัน เติมเอง'!$A$5:$CL$846,58,0),2)</f>
        <v>326670</v>
      </c>
      <c r="BH64" s="19">
        <f>ROUND(VLOOKUP($B64,'3.ข้อมูลงบทดลองปัจจุบัน เติมเอง'!$A$5:$CL$846,59,0),2)</f>
        <v>597450</v>
      </c>
      <c r="BI64" s="19">
        <f>ROUND(VLOOKUP($B64,'3.ข้อมูลงบทดลองปัจจุบัน เติมเอง'!$A$5:$CL$846,60,0),2)</f>
        <v>184680</v>
      </c>
      <c r="BJ64" s="19">
        <f>ROUND(VLOOKUP($B64,'3.ข้อมูลงบทดลองปัจจุบัน เติมเอง'!$A$5:$CL$846,61,0),2)</f>
        <v>0</v>
      </c>
      <c r="BK64" s="19">
        <f>ROUND(VLOOKUP($B64,'3.ข้อมูลงบทดลองปัจจุบัน เติมเอง'!$A$5:$CL$846,62,0),2)</f>
        <v>0</v>
      </c>
      <c r="BL64" s="19">
        <f>ROUND(VLOOKUP($B64,'3.ข้อมูลงบทดลองปัจจุบัน เติมเอง'!$A$5:$CL$846,63,0),2)</f>
        <v>0</v>
      </c>
      <c r="BM64" s="19">
        <f>ROUND(VLOOKUP($B64,'3.ข้อมูลงบทดลองปัจจุบัน เติมเอง'!$A$5:$CL$846,64,0),2)</f>
        <v>681000</v>
      </c>
      <c r="BN64" s="19">
        <f>ROUND(VLOOKUP($B64,'3.ข้อมูลงบทดลองปัจจุบัน เติมเอง'!$A$5:$CL$846,65,0),2)</f>
        <v>385730</v>
      </c>
      <c r="BO64" s="19">
        <f>ROUND(VLOOKUP($B64,'3.ข้อมูลงบทดลองปัจจุบัน เติมเอง'!$A$5:$CL$846,66,0),2)</f>
        <v>323700</v>
      </c>
      <c r="BP64" s="19">
        <f>ROUND(VLOOKUP($B64,'3.ข้อมูลงบทดลองปัจจุบัน เติมเอง'!$A$5:$CL$846,67,0),2)</f>
        <v>103580</v>
      </c>
      <c r="BQ64" s="19">
        <f>ROUND(VLOOKUP($B64,'3.ข้อมูลงบทดลองปัจจุบัน เติมเอง'!$A$5:$CL$846,68,0),2)</f>
        <v>165720</v>
      </c>
      <c r="BR64" s="19">
        <f>ROUND(VLOOKUP($B64,'3.ข้อมูลงบทดลองปัจจุบัน เติมเอง'!$A$5:$CL$846,69,0),2)</f>
        <v>0</v>
      </c>
      <c r="BS64" s="19">
        <f>ROUND(VLOOKUP($B64,'3.ข้อมูลงบทดลองปัจจุบัน เติมเอง'!$A$5:$CL$846,70,0),2)</f>
        <v>1485000</v>
      </c>
      <c r="BT64" s="19">
        <f>ROUND(VLOOKUP($B64,'3.ข้อมูลงบทดลองปัจจุบัน เติมเอง'!$A$5:$CL$846,71,0),2)</f>
        <v>79380</v>
      </c>
      <c r="BU64" s="19">
        <f>ROUND(VLOOKUP($B64,'3.ข้อมูลงบทดลองปัจจุบัน เติมเอง'!$A$5:$CL$846,72,0),2)</f>
        <v>102330</v>
      </c>
      <c r="BV64" s="19">
        <f>ROUND(VLOOKUP($B64,'3.ข้อมูลงบทดลองปัจจุบัน เติมเอง'!$A$5:$CL$846,73,0),2)</f>
        <v>601290</v>
      </c>
      <c r="BW64" s="19">
        <f>ROUND(VLOOKUP($B64,'3.ข้อมูลงบทดลองปัจจุบัน เติมเอง'!$A$5:$CL$846,74,0),2)</f>
        <v>0</v>
      </c>
      <c r="BX64" s="19">
        <f>ROUND(VLOOKUP($B64,'3.ข้อมูลงบทดลองปัจจุบัน เติมเอง'!$A$5:$CL$846,75,0),2)</f>
        <v>502520</v>
      </c>
      <c r="BY64" s="19">
        <f>ROUND(VLOOKUP($B64,'3.ข้อมูลงบทดลองปัจจุบัน เติมเอง'!$A$5:$CL$846,76,0),2)</f>
        <v>257010</v>
      </c>
      <c r="BZ64" s="19">
        <f>ROUND(VLOOKUP($B64,'3.ข้อมูลงบทดลองปัจจุบัน เติมเอง'!$A$5:$CL$846,77,0),2)</f>
        <v>326430</v>
      </c>
      <c r="CA64" s="19">
        <f>ROUND(VLOOKUP($B64,'3.ข้อมูลงบทดลองปัจจุบัน เติมเอง'!$A$5:$CL$846,78,0),2)</f>
        <v>77010</v>
      </c>
      <c r="CB64" s="19">
        <f>ROUND(VLOOKUP($B64,'3.ข้อมูลงบทดลองปัจจุบัน เติมเอง'!$A$5:$CL$846,79,0),2)</f>
        <v>152460</v>
      </c>
      <c r="CC64" s="19">
        <f>ROUND(VLOOKUP($B64,'3.ข้อมูลงบทดลองปัจจุบัน เติมเอง'!$A$5:$CL$846,80,0),2)</f>
        <v>356070</v>
      </c>
      <c r="CD64" s="19">
        <f>ROUND(VLOOKUP($B64,'3.ข้อมูลงบทดลองปัจจุบัน เติมเอง'!$A$5:$CL$846,81,0),2)</f>
        <v>0</v>
      </c>
      <c r="CE64" s="19">
        <f>ROUND(VLOOKUP($B64,'3.ข้อมูลงบทดลองปัจจุบัน เติมเอง'!$A$5:$CL$846,82,0),2)</f>
        <v>606870</v>
      </c>
      <c r="CF64" s="19">
        <f>ROUND(VLOOKUP($B64,'3.ข้อมูลงบทดลองปัจจุบัน เติมเอง'!$A$5:$CL$846,83,0),2)</f>
        <v>0</v>
      </c>
      <c r="CG64" s="19">
        <f>ROUND(VLOOKUP($B64,'3.ข้อมูลงบทดลองปัจจุบัน เติมเอง'!$A$5:$CL$846,84,0),2)</f>
        <v>251760</v>
      </c>
      <c r="CH64" s="19">
        <f>ROUND(VLOOKUP($B64,'3.ข้อมูลงบทดลองปัจจุบัน เติมเอง'!$A$5:$CL$846,85,0),2)</f>
        <v>178090</v>
      </c>
      <c r="CI64" s="19">
        <f>ROUND(VLOOKUP($B64,'3.ข้อมูลงบทดลองปัจจุบัน เติมเอง'!$A$5:$CL$846,86,0),2)</f>
        <v>89040</v>
      </c>
      <c r="CJ64" s="19">
        <f>ROUND(VLOOKUP($B64,'3.ข้อมูลงบทดลองปัจจุบัน เติมเอง'!$A$5:$CL$846,87,0),2)</f>
        <v>0</v>
      </c>
      <c r="CK64" s="19">
        <f>ROUND(VLOOKUP($B64,'3.ข้อมูลงบทดลองปัจจุบัน เติมเอง'!$A$5:$CL$846,88,0),2)</f>
        <v>0</v>
      </c>
      <c r="CL64" s="19">
        <f>ROUND(VLOOKUP($B64,'3.ข้อมูลงบทดลองปัจจุบัน เติมเอง'!$A$5:$CL$846,89,0),2)</f>
        <v>0</v>
      </c>
      <c r="CM64" s="19">
        <f>ROUND(VLOOKUP($B64,'3.ข้อมูลงบทดลองปัจจุบัน เติมเอง'!$A$5:$CL$846,90,0),2)</f>
        <v>0</v>
      </c>
      <c r="CO64" s="29"/>
    </row>
    <row r="65" spans="1:93" x14ac:dyDescent="0.7">
      <c r="A65" s="3" t="s">
        <v>1470</v>
      </c>
      <c r="B65" s="3" t="s">
        <v>1970</v>
      </c>
      <c r="C65" s="8" t="s">
        <v>653</v>
      </c>
      <c r="D65" s="19">
        <f>ROUND(VLOOKUP($B65,'3.ข้อมูลงบทดลองปัจจุบัน เติมเอง'!$A$5:$CL$846,3,0),2)</f>
        <v>925702.13</v>
      </c>
      <c r="E65" s="19">
        <f>ROUND(VLOOKUP($B65,'3.ข้อมูลงบทดลองปัจจุบัน เติมเอง'!$A$5:$CL$846,4,0),2)</f>
        <v>0</v>
      </c>
      <c r="F65" s="19">
        <f>ROUND(VLOOKUP($B65,'3.ข้อมูลงบทดลองปัจจุบัน เติมเอง'!$A$5:$CL$846,5,0),2)</f>
        <v>111930</v>
      </c>
      <c r="G65" s="19">
        <f>ROUND(VLOOKUP($B65,'3.ข้อมูลงบทดลองปัจจุบัน เติมเอง'!$A$5:$CL$846,6,0),2)</f>
        <v>51340</v>
      </c>
      <c r="H65" s="19">
        <f>ROUND(VLOOKUP($B65,'3.ข้อมูลงบทดลองปัจจุบัน เติมเอง'!$A$5:$CL$846,7,0),2)</f>
        <v>0</v>
      </c>
      <c r="I65" s="19">
        <f>ROUND(VLOOKUP($B65,'3.ข้อมูลงบทดลองปัจจุบัน เติมเอง'!$A$5:$CL$846,8,0),2)</f>
        <v>0</v>
      </c>
      <c r="J65" s="19">
        <f>ROUND(VLOOKUP($B65,'3.ข้อมูลงบทดลองปัจจุบัน เติมเอง'!$A$5:$CL$846,9,0),2)</f>
        <v>102330</v>
      </c>
      <c r="K65" s="19">
        <f>ROUND(VLOOKUP($B65,'3.ข้อมูลงบทดลองปัจจุบัน เติมเอง'!$A$5:$CL$846,10,0),2)</f>
        <v>0</v>
      </c>
      <c r="L65" s="19">
        <f>ROUND(VLOOKUP($B65,'3.ข้อมูลงบทดลองปัจจุบัน เติมเอง'!$A$5:$CL$846,11,0),2)</f>
        <v>609840</v>
      </c>
      <c r="M65" s="19">
        <f>ROUND(VLOOKUP($B65,'3.ข้อมูลงบทดลองปัจจุบัน เติมเอง'!$A$5:$CL$846,12,0),2)</f>
        <v>316290</v>
      </c>
      <c r="N65" s="19">
        <f>ROUND(VLOOKUP($B65,'3.ข้อมูลงบทดลองปัจจุบัน เติมเอง'!$A$5:$CL$846,13,0),2)</f>
        <v>0</v>
      </c>
      <c r="O65" s="19">
        <f>ROUND(VLOOKUP($B65,'3.ข้อมูลงบทดลองปัจจุบัน เติมเอง'!$A$5:$CL$846,14,0),2)</f>
        <v>0</v>
      </c>
      <c r="P65" s="19">
        <f>ROUND(VLOOKUP($B65,'3.ข้อมูลงบทดลองปัจจุบัน เติมเอง'!$A$5:$CL$846,15,0),2)</f>
        <v>347850</v>
      </c>
      <c r="Q65" s="19">
        <f>ROUND(VLOOKUP($B65,'3.ข้อมูลงบทดลองปัจจุบัน เติมเอง'!$A$5:$CL$846,16,0),2)</f>
        <v>372900</v>
      </c>
      <c r="R65" s="19">
        <f>ROUND(VLOOKUP($B65,'3.ข้อมูลงบทดลองปัจจุบัน เติมเอง'!$A$5:$CL$846,17,0),2)</f>
        <v>77380</v>
      </c>
      <c r="S65" s="19">
        <f>ROUND(VLOOKUP($B65,'3.ข้อมูลงบทดลองปัจจุบัน เติมเอง'!$A$5:$CL$846,18,0),2)</f>
        <v>84090</v>
      </c>
      <c r="T65" s="19">
        <f>ROUND(VLOOKUP($B65,'3.ข้อมูลงบทดลองปัจจุบัน เติมเอง'!$A$5:$CL$846,19,0),2)</f>
        <v>92370</v>
      </c>
      <c r="U65" s="19">
        <f>ROUND(VLOOKUP($B65,'3.ข้อมูลงบทดลองปัจจุบัน เติมเอง'!$A$5:$CL$846,20,0),2)</f>
        <v>333360</v>
      </c>
      <c r="V65" s="19">
        <f>ROUND(VLOOKUP($B65,'3.ข้อมูลงบทดลองปัจจุบัน เติมเอง'!$A$5:$CL$846,21,0),2)</f>
        <v>336480</v>
      </c>
      <c r="W65" s="19">
        <f>ROUND(VLOOKUP($B65,'3.ข้อมูลงบทดลองปัจจุบัน เติมเอง'!$A$5:$CL$846,22,0),2)</f>
        <v>155700</v>
      </c>
      <c r="X65" s="19">
        <f>ROUND(VLOOKUP($B65,'3.ข้อมูลงบทดลองปัจจุบัน เติมเอง'!$A$5:$CL$846,23,0),2)</f>
        <v>547700.67000000004</v>
      </c>
      <c r="Y65" s="19">
        <f>ROUND(VLOOKUP($B65,'3.ข้อมูลงบทดลองปัจจุบัน เติมเอง'!$A$5:$CL$846,24,0),2)</f>
        <v>189720</v>
      </c>
      <c r="Z65" s="19">
        <f>ROUND(VLOOKUP($B65,'3.ข้อมูลงบทดลองปัจจุบัน เติมเอง'!$A$5:$CL$846,25,0),2)</f>
        <v>0</v>
      </c>
      <c r="AA65" s="19">
        <f>ROUND(VLOOKUP($B65,'3.ข้อมูลงบทดลองปัจจุบัน เติมเอง'!$A$5:$CL$846,26,0),2)</f>
        <v>140040</v>
      </c>
      <c r="AB65" s="19">
        <f>ROUND(VLOOKUP($B65,'3.ข้อมูลงบทดลองปัจจุบัน เติมเอง'!$A$5:$CL$846,27,0),2)</f>
        <v>176370</v>
      </c>
      <c r="AC65" s="19">
        <f>ROUND(VLOOKUP($B65,'3.ข้อมูลงบทดลองปัจจุบัน เติมเอง'!$A$5:$CL$846,28,0),2)</f>
        <v>181440</v>
      </c>
      <c r="AD65" s="19">
        <f>ROUND(VLOOKUP($B65,'3.ข้อมูลงบทดลองปัจจุบัน เติมเอง'!$A$5:$CL$846,29,0),2)</f>
        <v>0</v>
      </c>
      <c r="AE65" s="19">
        <f>ROUND(VLOOKUP($B65,'3.ข้อมูลงบทดลองปัจจุบัน เติมเอง'!$A$5:$CL$846,30,0),2)</f>
        <v>87330</v>
      </c>
      <c r="AF65" s="19">
        <f>ROUND(VLOOKUP($B65,'3.ข้อมูลงบทดลองปัจจุบัน เติมเอง'!$A$5:$CL$846,31,0),2)</f>
        <v>0</v>
      </c>
      <c r="AG65" s="19">
        <f>ROUND(VLOOKUP($B65,'3.ข้อมูลงบทดลองปัจจุบัน เติมเอง'!$A$5:$CL$846,32,0),2)</f>
        <v>0</v>
      </c>
      <c r="AH65" s="19">
        <f>ROUND(VLOOKUP($B65,'3.ข้อมูลงบทดลองปัจจุบัน เติมเอง'!$A$5:$CL$846,33,0),2)</f>
        <v>530610</v>
      </c>
      <c r="AI65" s="19">
        <f>ROUND(VLOOKUP($B65,'3.ข้อมูลงบทดลองปัจจุบัน เติมเอง'!$A$5:$CL$846,34,0),2)</f>
        <v>0</v>
      </c>
      <c r="AJ65" s="19">
        <f>ROUND(VLOOKUP($B65,'3.ข้อมูลงบทดลองปัจจุบัน เติมเอง'!$A$5:$CL$846,35,0),2)</f>
        <v>421650</v>
      </c>
      <c r="AK65" s="19">
        <f>ROUND(VLOOKUP($B65,'3.ข้อมูลงบทดลองปัจจุบัน เติมเอง'!$A$5:$CL$846,36,0),2)</f>
        <v>0</v>
      </c>
      <c r="AL65" s="19">
        <f>ROUND(VLOOKUP($B65,'3.ข้อมูลงบทดลองปัจจุบัน เติมเอง'!$A$5:$CL$846,37,0),2)</f>
        <v>642145.17000000004</v>
      </c>
      <c r="AM65" s="19">
        <f>ROUND(VLOOKUP($B65,'3.ข้อมูลงบทดลองปัจจุบัน เติมเอง'!$A$5:$CL$846,38,0),2)</f>
        <v>87330</v>
      </c>
      <c r="AN65" s="19">
        <f>ROUND(VLOOKUP($B65,'3.ข้อมูลงบทดลองปัจจุบัน เติมเอง'!$A$5:$CL$846,39,0),2)</f>
        <v>95640</v>
      </c>
      <c r="AO65" s="19">
        <f>ROUND(VLOOKUP($B65,'3.ข้อมูลงบทดลองปัจจุบัน เติมเอง'!$A$5:$CL$846,40,0),2)</f>
        <v>0</v>
      </c>
      <c r="AP65" s="19">
        <f>ROUND(VLOOKUP($B65,'3.ข้อมูลงบทดลองปัจจุบัน เติมเอง'!$A$5:$CL$846,41,0),2)</f>
        <v>164470</v>
      </c>
      <c r="AQ65" s="19">
        <f>ROUND(VLOOKUP($B65,'3.ข้อมูลงบทดลองปัจจุบัน เติมเอง'!$A$5:$CL$846,42,0),2)</f>
        <v>0</v>
      </c>
      <c r="AR65" s="19">
        <f>ROUND(VLOOKUP($B65,'3.ข้อมูลงบทดลองปัจจุบัน เติมเอง'!$A$5:$CL$846,43,0),2)</f>
        <v>160230</v>
      </c>
      <c r="AS65" s="19">
        <f>ROUND(VLOOKUP($B65,'3.ข้อมูลงบทดลองปัจจุบัน เติมเอง'!$A$5:$CL$846,44,0),2)</f>
        <v>77010</v>
      </c>
      <c r="AT65" s="19">
        <f>ROUND(VLOOKUP($B65,'3.ข้อมูลงบทดลองปัจจุบัน เติมเอง'!$A$5:$CL$846,45,0),2)</f>
        <v>334470</v>
      </c>
      <c r="AU65" s="19">
        <f>ROUND(VLOOKUP($B65,'3.ข้อมูลงบทดลองปัจจุบัน เติมเอง'!$A$5:$CL$846,46,0),2)</f>
        <v>173400</v>
      </c>
      <c r="AV65" s="19">
        <f>ROUND(VLOOKUP($B65,'3.ข้อมูลงบทดลองปัจจุบัน เติมเอง'!$A$5:$CL$846,47,0),2)</f>
        <v>0</v>
      </c>
      <c r="AW65" s="19">
        <f>ROUND(VLOOKUP($B65,'3.ข้อมูลงบทดลองปัจจุบัน เติมเอง'!$A$5:$CL$846,48,0),2)</f>
        <v>94550</v>
      </c>
      <c r="AX65" s="19">
        <f>ROUND(VLOOKUP($B65,'3.ข้อมูลงบทดลองปัจจุบัน เติมเอง'!$A$5:$CL$846,49,0),2)</f>
        <v>84090</v>
      </c>
      <c r="AY65" s="19">
        <f>ROUND(VLOOKUP($B65,'3.ข้อมูลงบทดลองปัจจุบัน เติมเอง'!$A$5:$CL$846,50,0),2)</f>
        <v>203010</v>
      </c>
      <c r="AZ65" s="19">
        <f>ROUND(VLOOKUP($B65,'3.ข้อมูลงบทดลองปัจจุบัน เติมเอง'!$A$5:$CL$846,51,0),2)</f>
        <v>423180</v>
      </c>
      <c r="BA65" s="19">
        <f>ROUND(VLOOKUP($B65,'3.ข้อมูลงบทดลองปัจจุบัน เติมเอง'!$A$5:$CL$846,52,0),2)</f>
        <v>176340</v>
      </c>
      <c r="BB65" s="19">
        <f>ROUND(VLOOKUP($B65,'3.ข้อมูลงบทดลองปัจจุบัน เติมเอง'!$A$5:$CL$846,53,0),2)</f>
        <v>183030</v>
      </c>
      <c r="BC65" s="19">
        <f>ROUND(VLOOKUP($B65,'3.ข้อมูลงบทดลองปัจจุบัน เติมเอง'!$A$5:$CL$846,54,0),2)</f>
        <v>0</v>
      </c>
      <c r="BD65" s="19">
        <f>ROUND(VLOOKUP($B65,'3.ข้อมูลงบทดลองปัจจุบัน เติมเอง'!$A$5:$CL$846,55,0),2)</f>
        <v>191230.8</v>
      </c>
      <c r="BE65" s="19">
        <f>ROUND(VLOOKUP($B65,'3.ข้อมูลงบทดลองปัจจุบัน เติมเอง'!$A$5:$CL$846,56,0),2)</f>
        <v>414250</v>
      </c>
      <c r="BF65" s="19">
        <f>ROUND(VLOOKUP($B65,'3.ข้อมูลงบทดลองปัจจุบัน เติมเอง'!$A$5:$CL$846,57,0),2)</f>
        <v>72240</v>
      </c>
      <c r="BG65" s="19">
        <f>ROUND(VLOOKUP($B65,'3.ข้อมูลงบทดลองปัจจุบัน เติมเอง'!$A$5:$CL$846,58,0),2)</f>
        <v>84090</v>
      </c>
      <c r="BH65" s="19">
        <f>ROUND(VLOOKUP($B65,'3.ข้อมูลงบทดลองปัจจุบัน เติมเอง'!$A$5:$CL$846,59,0),2)</f>
        <v>358170</v>
      </c>
      <c r="BI65" s="19">
        <f>ROUND(VLOOKUP($B65,'3.ข้อมูลงบทดลองปัจจุบัน เติมเอง'!$A$5:$CL$846,60,0),2)</f>
        <v>0</v>
      </c>
      <c r="BJ65" s="19">
        <f>ROUND(VLOOKUP($B65,'3.ข้อมูลงบทดลองปัจจุบัน เติมเอง'!$A$5:$CL$846,61,0),2)</f>
        <v>0</v>
      </c>
      <c r="BK65" s="19">
        <f>ROUND(VLOOKUP($B65,'3.ข้อมูลงบทดลองปัจจุบัน เติมเอง'!$A$5:$CL$846,62,0),2)</f>
        <v>0</v>
      </c>
      <c r="BL65" s="19">
        <f>ROUND(VLOOKUP($B65,'3.ข้อมูลงบทดลองปัจจุบัน เติมเอง'!$A$5:$CL$846,63,0),2)</f>
        <v>0</v>
      </c>
      <c r="BM65" s="19">
        <f>ROUND(VLOOKUP($B65,'3.ข้อมูลงบทดลองปัจจุบัน เติมเอง'!$A$5:$CL$846,64,0),2)</f>
        <v>1157736</v>
      </c>
      <c r="BN65" s="19">
        <f>ROUND(VLOOKUP($B65,'3.ข้อมูลงบทดลองปัจจุบัน เติมเอง'!$A$5:$CL$846,65,0),2)</f>
        <v>221060</v>
      </c>
      <c r="BO65" s="19">
        <f>ROUND(VLOOKUP($B65,'3.ข้อมูลงบทดลองปัจจุบัน เติมเอง'!$A$5:$CL$846,66,0),2)</f>
        <v>84069.03</v>
      </c>
      <c r="BP65" s="19">
        <f>ROUND(VLOOKUP($B65,'3.ข้อมูลงบทดลองปัจจุบัน เติมเอง'!$A$5:$CL$846,67,0),2)</f>
        <v>351790</v>
      </c>
      <c r="BQ65" s="19">
        <f>ROUND(VLOOKUP($B65,'3.ข้อมูลงบทดลองปัจจุบัน เติมเอง'!$A$5:$CL$846,68,0),2)</f>
        <v>245130</v>
      </c>
      <c r="BR65" s="19">
        <f>ROUND(VLOOKUP($B65,'3.ข้อมูลงบทดลองปัจจุบัน เติมเอง'!$A$5:$CL$846,69,0),2)</f>
        <v>0</v>
      </c>
      <c r="BS65" s="19">
        <f>ROUND(VLOOKUP($B65,'3.ข้อมูลงบทดลองปัจจุบัน เติมเอง'!$A$5:$CL$846,70,0),2)</f>
        <v>1031160</v>
      </c>
      <c r="BT65" s="19">
        <f>ROUND(VLOOKUP($B65,'3.ข้อมูลงบทดลองปัจจุบัน เติมเอง'!$A$5:$CL$846,71,0),2)</f>
        <v>281760</v>
      </c>
      <c r="BU65" s="19">
        <f>ROUND(VLOOKUP($B65,'3.ข้อมูลงบทดลองปัจจุบัน เติมเอง'!$A$5:$CL$846,72,0),2)</f>
        <v>1101600</v>
      </c>
      <c r="BV65" s="19">
        <f>ROUND(VLOOKUP($B65,'3.ข้อมูลงบทดลองปัจจุบัน เติมเอง'!$A$5:$CL$846,73,0),2)</f>
        <v>0</v>
      </c>
      <c r="BW65" s="19">
        <f>ROUND(VLOOKUP($B65,'3.ข้อมูลงบทดลองปัจจุบัน เติมเอง'!$A$5:$CL$846,74,0),2)</f>
        <v>0</v>
      </c>
      <c r="BX65" s="19">
        <f>ROUND(VLOOKUP($B65,'3.ข้อมูลงบทดลองปัจจุบัน เติมเอง'!$A$5:$CL$846,75,0),2)</f>
        <v>0</v>
      </c>
      <c r="BY65" s="19">
        <f>ROUND(VLOOKUP($B65,'3.ข้อมูลงบทดลองปัจจุบัน เติมเอง'!$A$5:$CL$846,76,0),2)</f>
        <v>92370</v>
      </c>
      <c r="BZ65" s="19">
        <f>ROUND(VLOOKUP($B65,'3.ข้อมูลงบทดลองปัจจุบัน เติมเอง'!$A$5:$CL$846,77,0),2)</f>
        <v>275340</v>
      </c>
      <c r="CA65" s="19">
        <f>ROUND(VLOOKUP($B65,'3.ข้อมูลงบทดลองปัจจุบัน เติมเอง'!$A$5:$CL$846,78,0),2)</f>
        <v>97350</v>
      </c>
      <c r="CB65" s="19">
        <f>ROUND(VLOOKUP($B65,'3.ข้อมูลงบทดลองปัจจุบัน เติมเอง'!$A$5:$CL$846,79,0),2)</f>
        <v>340710</v>
      </c>
      <c r="CC65" s="19">
        <f>ROUND(VLOOKUP($B65,'3.ข้อมูลงบทดลองปัจจุบัน เติมเอง'!$A$5:$CL$846,80,0),2)</f>
        <v>95640</v>
      </c>
      <c r="CD65" s="19">
        <f>ROUND(VLOOKUP($B65,'3.ข้อมูลงบทดลองปัจจุบัน เติมเอง'!$A$5:$CL$846,81,0),2)</f>
        <v>0</v>
      </c>
      <c r="CE65" s="19">
        <f>ROUND(VLOOKUP($B65,'3.ข้อมูลงบทดลองปัจจุบัน เติมเอง'!$A$5:$CL$846,82,0),2)</f>
        <v>99000</v>
      </c>
      <c r="CF65" s="19">
        <f>ROUND(VLOOKUP($B65,'3.ข้อมูลงบทดลองปัจจุบัน เติมเอง'!$A$5:$CL$846,83,0),2)</f>
        <v>85680</v>
      </c>
      <c r="CG65" s="19">
        <f>ROUND(VLOOKUP($B65,'3.ข้อมูลงบทดลองปัจจุบัน เติมเอง'!$A$5:$CL$846,84,0),2)</f>
        <v>0</v>
      </c>
      <c r="CH65" s="19">
        <f>ROUND(VLOOKUP($B65,'3.ข้อมูลงบทดลองปัจจุบัน เติมเอง'!$A$5:$CL$846,85,0),2)</f>
        <v>182000</v>
      </c>
      <c r="CI65" s="19">
        <f>ROUND(VLOOKUP($B65,'3.ข้อมูลงบทดลองปัจจุบัน เติมเอง'!$A$5:$CL$846,86,0),2)</f>
        <v>85680</v>
      </c>
      <c r="CJ65" s="19">
        <f>ROUND(VLOOKUP($B65,'3.ข้อมูลงบทดลองปัจจุบัน เติมเอง'!$A$5:$CL$846,87,0),2)</f>
        <v>71130</v>
      </c>
      <c r="CK65" s="19">
        <f>ROUND(VLOOKUP($B65,'3.ข้อมูลงบทดลองปัจจุบัน เติมเอง'!$A$5:$CL$846,88,0),2)</f>
        <v>184770</v>
      </c>
      <c r="CL65" s="19">
        <f>ROUND(VLOOKUP($B65,'3.ข้อมูลงบทดลองปัจจุบัน เติมเอง'!$A$5:$CL$846,89,0),2)</f>
        <v>0</v>
      </c>
      <c r="CM65" s="19">
        <f>ROUND(VLOOKUP($B65,'3.ข้อมูลงบทดลองปัจจุบัน เติมเอง'!$A$5:$CL$846,90,0),2)</f>
        <v>0</v>
      </c>
      <c r="CO65" s="29"/>
    </row>
    <row r="66" spans="1:93" x14ac:dyDescent="0.7">
      <c r="A66" s="3" t="s">
        <v>1470</v>
      </c>
      <c r="B66" s="3" t="s">
        <v>1971</v>
      </c>
      <c r="C66" s="8" t="s">
        <v>654</v>
      </c>
      <c r="D66" s="19">
        <f>ROUND(VLOOKUP($B66,'3.ข้อมูลงบทดลองปัจจุบัน เติมเอง'!$A$5:$CL$846,3,0),2)</f>
        <v>7418727</v>
      </c>
      <c r="E66" s="19">
        <f>ROUND(VLOOKUP($B66,'3.ข้อมูลงบทดลองปัจจุบัน เติมเอง'!$A$5:$CL$846,4,0),2)</f>
        <v>347430</v>
      </c>
      <c r="F66" s="19">
        <f>ROUND(VLOOKUP($B66,'3.ข้อมูลงบทดลองปัจจุบัน เติมเอง'!$A$5:$CL$846,5,0),2)</f>
        <v>495850</v>
      </c>
      <c r="G66" s="19">
        <f>ROUND(VLOOKUP($B66,'3.ข้อมูลงบทดลองปัจจุบัน เติมเอง'!$A$5:$CL$846,6,0),2)</f>
        <v>364194</v>
      </c>
      <c r="H66" s="19">
        <f>ROUND(VLOOKUP($B66,'3.ข้อมูลงบทดลองปัจจุบัน เติมเอง'!$A$5:$CL$846,7,0),2)</f>
        <v>664460</v>
      </c>
      <c r="I66" s="19">
        <f>ROUND(VLOOKUP($B66,'3.ข้อมูลงบทดลองปัจจุบัน เติมเอง'!$A$5:$CL$846,8,0),2)</f>
        <v>488190</v>
      </c>
      <c r="J66" s="19">
        <f>ROUND(VLOOKUP($B66,'3.ข้อมูลงบทดลองปัจจุบัน เติมเอง'!$A$5:$CL$846,9,0),2)</f>
        <v>949850</v>
      </c>
      <c r="K66" s="19">
        <f>ROUND(VLOOKUP($B66,'3.ข้อมูลงบทดลองปัจจุบัน เติมเอง'!$A$5:$CL$846,10,0),2)</f>
        <v>1232106.93</v>
      </c>
      <c r="L66" s="19">
        <f>ROUND(VLOOKUP($B66,'3.ข้อมูลงบทดลองปัจจุบัน เติมเอง'!$A$5:$CL$846,11,0),2)</f>
        <v>222942</v>
      </c>
      <c r="M66" s="19">
        <f>ROUND(VLOOKUP($B66,'3.ข้อมูลงบทดลองปัจจุบัน เติมเอง'!$A$5:$CL$846,12,0),2)</f>
        <v>1114826</v>
      </c>
      <c r="N66" s="19">
        <f>ROUND(VLOOKUP($B66,'3.ข้อมูลงบทดลองปัจจุบัน เติมเอง'!$A$5:$CL$846,13,0),2)</f>
        <v>828090</v>
      </c>
      <c r="O66" s="19">
        <f>ROUND(VLOOKUP($B66,'3.ข้อมูลงบทดลองปัจจุบัน เติมเอง'!$A$5:$CL$846,14,0),2)</f>
        <v>372300</v>
      </c>
      <c r="P66" s="19">
        <f>ROUND(VLOOKUP($B66,'3.ข้อมูลงบทดลองปัจจุบัน เติมเอง'!$A$5:$CL$846,15,0),2)</f>
        <v>3772902.2</v>
      </c>
      <c r="Q66" s="19">
        <f>ROUND(VLOOKUP($B66,'3.ข้อมูลงบทดลองปัจจุบัน เติมเอง'!$A$5:$CL$846,16,0),2)</f>
        <v>382828</v>
      </c>
      <c r="R66" s="19">
        <f>ROUND(VLOOKUP($B66,'3.ข้อมูลงบทดลองปัจจุบัน เติมเอง'!$A$5:$CL$846,17,0),2)</f>
        <v>424294.84</v>
      </c>
      <c r="S66" s="19">
        <f>ROUND(VLOOKUP($B66,'3.ข้อมูลงบทดลองปัจจุบัน เติมเอง'!$A$5:$CL$846,18,0),2)</f>
        <v>131012</v>
      </c>
      <c r="T66" s="19">
        <f>ROUND(VLOOKUP($B66,'3.ข้อมูลงบทดลองปัจจุบัน เติมเอง'!$A$5:$CL$846,19,0),2)</f>
        <v>183715.63</v>
      </c>
      <c r="U66" s="19">
        <f>ROUND(VLOOKUP($B66,'3.ข้อมูลงบทดลองปัจจุบัน เติมเอง'!$A$5:$CL$846,20,0),2)</f>
        <v>41400</v>
      </c>
      <c r="V66" s="19">
        <f>ROUND(VLOOKUP($B66,'3.ข้อมูลงบทดลองปัจจุบัน เติมเอง'!$A$5:$CL$846,21,0),2)</f>
        <v>133985</v>
      </c>
      <c r="W66" s="19">
        <f>ROUND(VLOOKUP($B66,'3.ข้อมูลงบทดลองปัจจุบัน เติมเอง'!$A$5:$CL$846,22,0),2)</f>
        <v>328680</v>
      </c>
      <c r="X66" s="19">
        <f>ROUND(VLOOKUP($B66,'3.ข้อมูลงบทดลองปัจจุบัน เติมเอง'!$A$5:$CL$846,23,0),2)</f>
        <v>6554366.54</v>
      </c>
      <c r="Y66" s="19">
        <f>ROUND(VLOOKUP($B66,'3.ข้อมูลงบทดลองปัจจุบัน เติมเอง'!$A$5:$CL$846,24,0),2)</f>
        <v>655831</v>
      </c>
      <c r="Z66" s="19">
        <f>ROUND(VLOOKUP($B66,'3.ข้อมูลงบทดลองปัจจุบัน เติมเอง'!$A$5:$CL$846,25,0),2)</f>
        <v>2480961.98</v>
      </c>
      <c r="AA66" s="19">
        <f>ROUND(VLOOKUP($B66,'3.ข้อมูลงบทดลองปัจจุบัน เติมเอง'!$A$5:$CL$846,26,0),2)</f>
        <v>1073774</v>
      </c>
      <c r="AB66" s="19">
        <f>ROUND(VLOOKUP($B66,'3.ข้อมูลงบทดลองปัจจุบัน เติมเอง'!$A$5:$CL$846,27,0),2)</f>
        <v>811920</v>
      </c>
      <c r="AC66" s="19">
        <f>ROUND(VLOOKUP($B66,'3.ข้อมูลงบทดลองปัจจุบัน เติมเอง'!$A$5:$CL$846,28,0),2)</f>
        <v>236215</v>
      </c>
      <c r="AD66" s="19">
        <f>ROUND(VLOOKUP($B66,'3.ข้อมูลงบทดลองปัจจุบัน เติมเอง'!$A$5:$CL$846,29,0),2)</f>
        <v>677100</v>
      </c>
      <c r="AE66" s="19">
        <f>ROUND(VLOOKUP($B66,'3.ข้อมูลงบทดลองปัจจุบัน เติมเอง'!$A$5:$CL$846,30,0),2)</f>
        <v>2333605</v>
      </c>
      <c r="AF66" s="19">
        <f>ROUND(VLOOKUP($B66,'3.ข้อมูลงบทดลองปัจจุบัน เติมเอง'!$A$5:$CL$846,31,0),2)</f>
        <v>647010</v>
      </c>
      <c r="AG66" s="19">
        <f>ROUND(VLOOKUP($B66,'3.ข้อมูลงบทดลองปัจจุบัน เติมเอง'!$A$5:$CL$846,32,0),2)</f>
        <v>587293</v>
      </c>
      <c r="AH66" s="19">
        <f>ROUND(VLOOKUP($B66,'3.ข้อมูลงบทดลองปัจจุบัน เติมเอง'!$A$5:$CL$846,33,0),2)</f>
        <v>381700</v>
      </c>
      <c r="AI66" s="19">
        <f>ROUND(VLOOKUP($B66,'3.ข้อมูลงบทดลองปัจจุบัน เติมเอง'!$A$5:$CL$846,34,0),2)</f>
        <v>1296269</v>
      </c>
      <c r="AJ66" s="19">
        <f>ROUND(VLOOKUP($B66,'3.ข้อมูลงบทดลองปัจจุบัน เติมเอง'!$A$5:$CL$846,35,0),2)</f>
        <v>546873</v>
      </c>
      <c r="AK66" s="19">
        <f>ROUND(VLOOKUP($B66,'3.ข้อมูลงบทดลองปัจจุบัน เติมเอง'!$A$5:$CL$846,36,0),2)</f>
        <v>318322</v>
      </c>
      <c r="AL66" s="19">
        <f>ROUND(VLOOKUP($B66,'3.ข้อมูลงบทดลองปัจจุบัน เติมเอง'!$A$5:$CL$846,37,0),2)</f>
        <v>15252823.25</v>
      </c>
      <c r="AM66" s="19">
        <f>ROUND(VLOOKUP($B66,'3.ข้อมูลงบทดลองปัจจุบัน เติมเอง'!$A$5:$CL$846,38,0),2)</f>
        <v>936853.23</v>
      </c>
      <c r="AN66" s="19">
        <f>ROUND(VLOOKUP($B66,'3.ข้อมูลงบทดลองปัจจุบัน เติมเอง'!$A$5:$CL$846,39,0),2)</f>
        <v>575009</v>
      </c>
      <c r="AO66" s="19">
        <f>ROUND(VLOOKUP($B66,'3.ข้อมูลงบทดลองปัจจุบัน เติมเอง'!$A$5:$CL$846,40,0),2)</f>
        <v>217560</v>
      </c>
      <c r="AP66" s="19">
        <f>ROUND(VLOOKUP($B66,'3.ข้อมูลงบทดลองปัจจุบัน เติมเอง'!$A$5:$CL$846,41,0),2)</f>
        <v>1196225.55</v>
      </c>
      <c r="AQ66" s="19">
        <f>ROUND(VLOOKUP($B66,'3.ข้อมูลงบทดลองปัจจุบัน เติมเอง'!$A$5:$CL$846,42,0),2)</f>
        <v>1187230</v>
      </c>
      <c r="AR66" s="19">
        <f>ROUND(VLOOKUP($B66,'3.ข้อมูลงบทดลองปัจจุบัน เติมเอง'!$A$5:$CL$846,43,0),2)</f>
        <v>284270</v>
      </c>
      <c r="AS66" s="19">
        <f>ROUND(VLOOKUP($B66,'3.ข้อมูลงบทดลองปัจจุบัน เติมเอง'!$A$5:$CL$846,44,0),2)</f>
        <v>5306836</v>
      </c>
      <c r="AT66" s="19">
        <f>ROUND(VLOOKUP($B66,'3.ข้อมูลงบทดลองปัจจุบัน เติมเอง'!$A$5:$CL$846,45,0),2)</f>
        <v>1286253</v>
      </c>
      <c r="AU66" s="19">
        <f>ROUND(VLOOKUP($B66,'3.ข้อมูลงบทดลองปัจจุบัน เติมเอง'!$A$5:$CL$846,46,0),2)</f>
        <v>2327207.6800000002</v>
      </c>
      <c r="AV66" s="19">
        <f>ROUND(VLOOKUP($B66,'3.ข้อมูลงบทดลองปัจจุบัน เติมเอง'!$A$5:$CL$846,47,0),2)</f>
        <v>793680</v>
      </c>
      <c r="AW66" s="19">
        <f>ROUND(VLOOKUP($B66,'3.ข้อมูลงบทดลองปัจจุบัน เติมเอง'!$A$5:$CL$846,48,0),2)</f>
        <v>839853</v>
      </c>
      <c r="AX66" s="19">
        <f>ROUND(VLOOKUP($B66,'3.ข้อมูลงบทดลองปัจจุบัน เติมเอง'!$A$5:$CL$846,49,0),2)</f>
        <v>492360</v>
      </c>
      <c r="AY66" s="19">
        <f>ROUND(VLOOKUP($B66,'3.ข้อมูลงบทดลองปัจจุบัน เติมเอง'!$A$5:$CL$846,50,0),2)</f>
        <v>374660</v>
      </c>
      <c r="AZ66" s="19">
        <f>ROUND(VLOOKUP($B66,'3.ข้อมูลงบทดลองปัจจุบัน เติมเอง'!$A$5:$CL$846,51,0),2)</f>
        <v>706092.99</v>
      </c>
      <c r="BA66" s="19">
        <f>ROUND(VLOOKUP($B66,'3.ข้อมูลงบทดลองปัจจุบัน เติมเอง'!$A$5:$CL$846,52,0),2)</f>
        <v>889910</v>
      </c>
      <c r="BB66" s="19">
        <f>ROUND(VLOOKUP($B66,'3.ข้อมูลงบทดลองปัจจุบัน เติมเอง'!$A$5:$CL$846,53,0),2)</f>
        <v>963286.26</v>
      </c>
      <c r="BC66" s="19">
        <f>ROUND(VLOOKUP($B66,'3.ข้อมูลงบทดลองปัจจุบัน เติมเอง'!$A$5:$CL$846,54,0),2)</f>
        <v>370730</v>
      </c>
      <c r="BD66" s="19">
        <f>ROUND(VLOOKUP($B66,'3.ข้อมูลงบทดลองปัจจุบัน เติมเอง'!$A$5:$CL$846,55,0),2)</f>
        <v>5398675.6799999997</v>
      </c>
      <c r="BE66" s="19">
        <f>ROUND(VLOOKUP($B66,'3.ข้อมูลงบทดลองปัจจุบัน เติมเอง'!$A$5:$CL$846,56,0),2)</f>
        <v>450510</v>
      </c>
      <c r="BF66" s="19">
        <f>ROUND(VLOOKUP($B66,'3.ข้อมูลงบทดลองปัจจุบัน เติมเอง'!$A$5:$CL$846,57,0),2)</f>
        <v>190470</v>
      </c>
      <c r="BG66" s="19">
        <f>ROUND(VLOOKUP($B66,'3.ข้อมูลงบทดลองปัจจุบัน เติมเอง'!$A$5:$CL$846,58,0),2)</f>
        <v>568974.31999999995</v>
      </c>
      <c r="BH66" s="19">
        <f>ROUND(VLOOKUP($B66,'3.ข้อมูลงบทดลองปัจจุบัน เติมเอง'!$A$5:$CL$846,59,0),2)</f>
        <v>1443780</v>
      </c>
      <c r="BI66" s="19">
        <f>ROUND(VLOOKUP($B66,'3.ข้อมูลงบทดลองปัจจุบัน เติมเอง'!$A$5:$CL$846,60,0),2)</f>
        <v>369660</v>
      </c>
      <c r="BJ66" s="19">
        <f>ROUND(VLOOKUP($B66,'3.ข้อมูลงบทดลองปัจจุบัน เติมเอง'!$A$5:$CL$846,61,0),2)</f>
        <v>319671</v>
      </c>
      <c r="BK66" s="19">
        <f>ROUND(VLOOKUP($B66,'3.ข้อมูลงบทดลองปัจจุบัน เติมเอง'!$A$5:$CL$846,62,0),2)</f>
        <v>616540.28</v>
      </c>
      <c r="BL66" s="19">
        <f>ROUND(VLOOKUP($B66,'3.ข้อมูลงบทดลองปัจจุบัน เติมเอง'!$A$5:$CL$846,63,0),2)</f>
        <v>1451727</v>
      </c>
      <c r="BM66" s="19">
        <f>ROUND(VLOOKUP($B66,'3.ข้อมูลงบทดลองปัจจุบัน เติมเอง'!$A$5:$CL$846,64,0),2)</f>
        <v>563360</v>
      </c>
      <c r="BN66" s="19">
        <f>ROUND(VLOOKUP($B66,'3.ข้อมูลงบทดลองปัจจุบัน เติมเอง'!$A$5:$CL$846,65,0),2)</f>
        <v>852092.5</v>
      </c>
      <c r="BO66" s="19">
        <f>ROUND(VLOOKUP($B66,'3.ข้อมูลงบทดลองปัจจุบัน เติมเอง'!$A$5:$CL$846,66,0),2)</f>
        <v>536055</v>
      </c>
      <c r="BP66" s="19">
        <f>ROUND(VLOOKUP($B66,'3.ข้อมูลงบทดลองปัจจุบัน เติมเอง'!$A$5:$CL$846,67,0),2)</f>
        <v>845542.93</v>
      </c>
      <c r="BQ66" s="19">
        <f>ROUND(VLOOKUP($B66,'3.ข้อมูลงบทดลองปัจจุบัน เติมเอง'!$A$5:$CL$846,68,0),2)</f>
        <v>233568.67</v>
      </c>
      <c r="BR66" s="19">
        <f>ROUND(VLOOKUP($B66,'3.ข้อมูลงบทดลองปัจจุบัน เติมเอง'!$A$5:$CL$846,69,0),2)</f>
        <v>1106219.32</v>
      </c>
      <c r="BS66" s="19">
        <f>ROUND(VLOOKUP($B66,'3.ข้อมูลงบทดลองปัจจุบัน เติมเอง'!$A$5:$CL$846,70,0),2)</f>
        <v>11961286</v>
      </c>
      <c r="BT66" s="19">
        <f>ROUND(VLOOKUP($B66,'3.ข้อมูลงบทดลองปัจจุบัน เติมเอง'!$A$5:$CL$846,71,0),2)</f>
        <v>816203.5</v>
      </c>
      <c r="BU66" s="19">
        <f>ROUND(VLOOKUP($B66,'3.ข้อมูลงบทดลองปัจจุบัน เติมเอง'!$A$5:$CL$846,72,0),2)</f>
        <v>1541940.2</v>
      </c>
      <c r="BV66" s="19">
        <f>ROUND(VLOOKUP($B66,'3.ข้อมูลงบทดลองปัจจุบัน เติมเอง'!$A$5:$CL$846,73,0),2)</f>
        <v>4127081.53</v>
      </c>
      <c r="BW66" s="19">
        <f>ROUND(VLOOKUP($B66,'3.ข้อมูลงบทดลองปัจจุบัน เติมเอง'!$A$5:$CL$846,74,0),2)</f>
        <v>283090</v>
      </c>
      <c r="BX66" s="19">
        <f>ROUND(VLOOKUP($B66,'3.ข้อมูลงบทดลองปัจจุบัน เติมเอง'!$A$5:$CL$846,75,0),2)</f>
        <v>204990</v>
      </c>
      <c r="BY66" s="19">
        <f>ROUND(VLOOKUP($B66,'3.ข้อมูลงบทดลองปัจจุบัน เติมเอง'!$A$5:$CL$846,76,0),2)</f>
        <v>1093439.72</v>
      </c>
      <c r="BZ66" s="19">
        <f>ROUND(VLOOKUP($B66,'3.ข้อมูลงบทดลองปัจจุบัน เติมเอง'!$A$5:$CL$846,77,0),2)</f>
        <v>430230</v>
      </c>
      <c r="CA66" s="19">
        <f>ROUND(VLOOKUP($B66,'3.ข้อมูลงบทดลองปัจจุบัน เติมเอง'!$A$5:$CL$846,78,0),2)</f>
        <v>429540</v>
      </c>
      <c r="CB66" s="19">
        <f>ROUND(VLOOKUP($B66,'3.ข้อมูลงบทดลองปัจจุบัน เติมเอง'!$A$5:$CL$846,79,0),2)</f>
        <v>828003.5</v>
      </c>
      <c r="CC66" s="19">
        <f>ROUND(VLOOKUP($B66,'3.ข้อมูลงบทดลองปัจจุบัน เติมเอง'!$A$5:$CL$846,80,0),2)</f>
        <v>1547865.5</v>
      </c>
      <c r="CD66" s="19">
        <f>ROUND(VLOOKUP($B66,'3.ข้อมูลงบทดลองปัจจุบัน เติมเอง'!$A$5:$CL$846,81,0),2)</f>
        <v>2363955</v>
      </c>
      <c r="CE66" s="19">
        <f>ROUND(VLOOKUP($B66,'3.ข้อมูลงบทดลองปัจจุบัน เติมเอง'!$A$5:$CL$846,82,0),2)</f>
        <v>574186.44999999995</v>
      </c>
      <c r="CF66" s="19">
        <f>ROUND(VLOOKUP($B66,'3.ข้อมูลงบทดลองปัจจุบัน เติมเอง'!$A$5:$CL$846,83,0),2)</f>
        <v>2038510</v>
      </c>
      <c r="CG66" s="19">
        <f>ROUND(VLOOKUP($B66,'3.ข้อมูลงบทดลองปัจจุบัน เติมเอง'!$A$5:$CL$846,84,0),2)</f>
        <v>1060939.68</v>
      </c>
      <c r="CH66" s="19">
        <f>ROUND(VLOOKUP($B66,'3.ข้อมูลงบทดลองปัจจุบัน เติมเอง'!$A$5:$CL$846,85,0),2)</f>
        <v>579370</v>
      </c>
      <c r="CI66" s="19">
        <f>ROUND(VLOOKUP($B66,'3.ข้อมูลงบทดลองปัจจุบัน เติมเอง'!$A$5:$CL$846,86,0),2)</f>
        <v>1020044</v>
      </c>
      <c r="CJ66" s="19">
        <f>ROUND(VLOOKUP($B66,'3.ข้อมูลงบทดลองปัจจุบัน เติมเอง'!$A$5:$CL$846,87,0),2)</f>
        <v>657690</v>
      </c>
      <c r="CK66" s="19">
        <f>ROUND(VLOOKUP($B66,'3.ข้อมูลงบทดลองปัจจุบัน เติมเอง'!$A$5:$CL$846,88,0),2)</f>
        <v>1432997.54</v>
      </c>
      <c r="CL66" s="19">
        <f>ROUND(VLOOKUP($B66,'3.ข้อมูลงบทดลองปัจจุบัน เติมเอง'!$A$5:$CL$846,89,0),2)</f>
        <v>566175.18000000005</v>
      </c>
      <c r="CM66" s="19">
        <f>ROUND(VLOOKUP($B66,'3.ข้อมูลงบทดลองปัจจุบัน เติมเอง'!$A$5:$CL$846,90,0),2)</f>
        <v>475530</v>
      </c>
      <c r="CO66" s="29"/>
    </row>
    <row r="67" spans="1:93" x14ac:dyDescent="0.7">
      <c r="A67" s="3" t="s">
        <v>1470</v>
      </c>
      <c r="B67" s="3" t="s">
        <v>1972</v>
      </c>
      <c r="C67" s="8" t="s">
        <v>655</v>
      </c>
      <c r="D67" s="19">
        <f>ROUND(VLOOKUP($B67,'3.ข้อมูลงบทดลองปัจจุบัน เติมเอง'!$A$5:$CL$846,3,0),2)</f>
        <v>749891</v>
      </c>
      <c r="E67" s="19">
        <f>ROUND(VLOOKUP($B67,'3.ข้อมูลงบทดลองปัจจุบัน เติมเอง'!$A$5:$CL$846,4,0),2)</f>
        <v>0</v>
      </c>
      <c r="F67" s="19">
        <f>ROUND(VLOOKUP($B67,'3.ข้อมูลงบทดลองปัจจุบัน เติมเอง'!$A$5:$CL$846,5,0),2)</f>
        <v>0</v>
      </c>
      <c r="G67" s="19">
        <f>ROUND(VLOOKUP($B67,'3.ข้อมูลงบทดลองปัจจุบัน เติมเอง'!$A$5:$CL$846,6,0),2)</f>
        <v>0</v>
      </c>
      <c r="H67" s="19">
        <f>ROUND(VLOOKUP($B67,'3.ข้อมูลงบทดลองปัจจุบัน เติมเอง'!$A$5:$CL$846,7,0),2)</f>
        <v>0</v>
      </c>
      <c r="I67" s="19">
        <f>ROUND(VLOOKUP($B67,'3.ข้อมูลงบทดลองปัจจุบัน เติมเอง'!$A$5:$CL$846,8,0),2)</f>
        <v>148455</v>
      </c>
      <c r="J67" s="19">
        <f>ROUND(VLOOKUP($B67,'3.ข้อมูลงบทดลองปัจจุบัน เติมเอง'!$A$5:$CL$846,9,0),2)</f>
        <v>258855</v>
      </c>
      <c r="K67" s="19">
        <f>ROUND(VLOOKUP($B67,'3.ข้อมูลงบทดลองปัจจุบัน เติมเอง'!$A$5:$CL$846,10,0),2)</f>
        <v>21470</v>
      </c>
      <c r="L67" s="19">
        <f>ROUND(VLOOKUP($B67,'3.ข้อมูลงบทดลองปัจจุบัน เติมเอง'!$A$5:$CL$846,11,0),2)</f>
        <v>30984</v>
      </c>
      <c r="M67" s="19">
        <f>ROUND(VLOOKUP($B67,'3.ข้อมูลงบทดลองปัจจุบัน เติมเอง'!$A$5:$CL$846,12,0),2)</f>
        <v>213440</v>
      </c>
      <c r="N67" s="19">
        <f>ROUND(VLOOKUP($B67,'3.ข้อมูลงบทดลองปัจจุบัน เติมเอง'!$A$5:$CL$846,13,0),2)</f>
        <v>0</v>
      </c>
      <c r="O67" s="19">
        <f>ROUND(VLOOKUP($B67,'3.ข้อมูลงบทดลองปัจจุบัน เติมเอง'!$A$5:$CL$846,14,0),2)</f>
        <v>61975</v>
      </c>
      <c r="P67" s="19">
        <f>ROUND(VLOOKUP($B67,'3.ข้อมูลงบทดลองปัจจุบัน เติมเอง'!$A$5:$CL$846,15,0),2)</f>
        <v>1450498.3</v>
      </c>
      <c r="Q67" s="19">
        <f>ROUND(VLOOKUP($B67,'3.ข้อมูลงบทดลองปัจจุบัน เติมเอง'!$A$5:$CL$846,16,0),2)</f>
        <v>101134</v>
      </c>
      <c r="R67" s="19">
        <f>ROUND(VLOOKUP($B67,'3.ข้อมูลงบทดลองปัจจุบัน เติมเอง'!$A$5:$CL$846,17,0),2)</f>
        <v>7380</v>
      </c>
      <c r="S67" s="19">
        <f>ROUND(VLOOKUP($B67,'3.ข้อมูลงบทดลองปัจจุบัน เติมเอง'!$A$5:$CL$846,18,0),2)</f>
        <v>36000</v>
      </c>
      <c r="T67" s="19">
        <f>ROUND(VLOOKUP($B67,'3.ข้อมูลงบทดลองปัจจุบัน เติมเอง'!$A$5:$CL$846,19,0),2)</f>
        <v>353577.5</v>
      </c>
      <c r="U67" s="19">
        <f>ROUND(VLOOKUP($B67,'3.ข้อมูลงบทดลองปัจจุบัน เติมเอง'!$A$5:$CL$846,20,0),2)</f>
        <v>0</v>
      </c>
      <c r="V67" s="19">
        <f>ROUND(VLOOKUP($B67,'3.ข้อมูลงบทดลองปัจจุบัน เติมเอง'!$A$5:$CL$846,21,0),2)</f>
        <v>0</v>
      </c>
      <c r="W67" s="19">
        <f>ROUND(VLOOKUP($B67,'3.ข้อมูลงบทดลองปัจจุบัน เติมเอง'!$A$5:$CL$846,22,0),2)</f>
        <v>0</v>
      </c>
      <c r="X67" s="19">
        <f>ROUND(VLOOKUP($B67,'3.ข้อมูลงบทดลองปัจจุบัน เติมเอง'!$A$5:$CL$846,23,0),2)</f>
        <v>605050</v>
      </c>
      <c r="Y67" s="19">
        <f>ROUND(VLOOKUP($B67,'3.ข้อมูลงบทดลองปัจจุบัน เติมเอง'!$A$5:$CL$846,24,0),2)</f>
        <v>149331</v>
      </c>
      <c r="Z67" s="19">
        <f>ROUND(VLOOKUP($B67,'3.ข้อมูลงบทดลองปัจจุบัน เติมเอง'!$A$5:$CL$846,25,0),2)</f>
        <v>515765</v>
      </c>
      <c r="AA67" s="19">
        <f>ROUND(VLOOKUP($B67,'3.ข้อมูลงบทดลองปัจจุบัน เติมเอง'!$A$5:$CL$846,26,0),2)</f>
        <v>106933.5</v>
      </c>
      <c r="AB67" s="19">
        <f>ROUND(VLOOKUP($B67,'3.ข้อมูลงบทดลองปัจจุบัน เติมเอง'!$A$5:$CL$846,27,0),2)</f>
        <v>0</v>
      </c>
      <c r="AC67" s="19">
        <f>ROUND(VLOOKUP($B67,'3.ข้อมูลงบทดลองปัจจุบัน เติมเอง'!$A$5:$CL$846,28,0),2)</f>
        <v>234660</v>
      </c>
      <c r="AD67" s="19">
        <f>ROUND(VLOOKUP($B67,'3.ข้อมูลงบทดลองปัจจุบัน เติมเอง'!$A$5:$CL$846,29,0),2)</f>
        <v>0</v>
      </c>
      <c r="AE67" s="19">
        <f>ROUND(VLOOKUP($B67,'3.ข้อมูลงบทดลองปัจจุบัน เติมเอง'!$A$5:$CL$846,30,0),2)</f>
        <v>13550</v>
      </c>
      <c r="AF67" s="19">
        <f>ROUND(VLOOKUP($B67,'3.ข้อมูลงบทดลองปัจจุบัน เติมเอง'!$A$5:$CL$846,31,0),2)</f>
        <v>0</v>
      </c>
      <c r="AG67" s="19">
        <f>ROUND(VLOOKUP($B67,'3.ข้อมูลงบทดลองปัจจุบัน เติมเอง'!$A$5:$CL$846,32,0),2)</f>
        <v>223099</v>
      </c>
      <c r="AH67" s="19">
        <f>ROUND(VLOOKUP($B67,'3.ข้อมูลงบทดลองปัจจุบัน เติมเอง'!$A$5:$CL$846,33,0),2)</f>
        <v>859860</v>
      </c>
      <c r="AI67" s="19">
        <f>ROUND(VLOOKUP($B67,'3.ข้อมูลงบทดลองปัจจุบัน เติมเอง'!$A$5:$CL$846,34,0),2)</f>
        <v>117110</v>
      </c>
      <c r="AJ67" s="19">
        <f>ROUND(VLOOKUP($B67,'3.ข้อมูลงบทดลองปัจจุบัน เติมเอง'!$A$5:$CL$846,35,0),2)</f>
        <v>232250</v>
      </c>
      <c r="AK67" s="19">
        <f>ROUND(VLOOKUP($B67,'3.ข้อมูลงบทดลองปัจจุบัน เติมเอง'!$A$5:$CL$846,36,0),2)</f>
        <v>518081</v>
      </c>
      <c r="AL67" s="19">
        <f>ROUND(VLOOKUP($B67,'3.ข้อมูลงบทดลองปัจจุบัน เติมเอง'!$A$5:$CL$846,37,0),2)</f>
        <v>880154</v>
      </c>
      <c r="AM67" s="19">
        <f>ROUND(VLOOKUP($B67,'3.ข้อมูลงบทดลองปัจจุบัน เติมเอง'!$A$5:$CL$846,38,0),2)</f>
        <v>234270</v>
      </c>
      <c r="AN67" s="19">
        <f>ROUND(VLOOKUP($B67,'3.ข้อมูลงบทดลองปัจจุบัน เติมเอง'!$A$5:$CL$846,39,0),2)</f>
        <v>0</v>
      </c>
      <c r="AO67" s="19">
        <f>ROUND(VLOOKUP($B67,'3.ข้อมูลงบทดลองปัจจุบัน เติมเอง'!$A$5:$CL$846,40,0),2)</f>
        <v>21640</v>
      </c>
      <c r="AP67" s="19">
        <f>ROUND(VLOOKUP($B67,'3.ข้อมูลงบทดลองปัจจุบัน เติมเอง'!$A$5:$CL$846,41,0),2)</f>
        <v>90240</v>
      </c>
      <c r="AQ67" s="19">
        <f>ROUND(VLOOKUP($B67,'3.ข้อมูลงบทดลองปัจจุบัน เติมเอง'!$A$5:$CL$846,42,0),2)</f>
        <v>0</v>
      </c>
      <c r="AR67" s="19">
        <f>ROUND(VLOOKUP($B67,'3.ข้อมูลงบทดลองปัจจุบัน เติมเอง'!$A$5:$CL$846,43,0),2)</f>
        <v>116550</v>
      </c>
      <c r="AS67" s="19">
        <f>ROUND(VLOOKUP($B67,'3.ข้อมูลงบทดลองปัจจุบัน เติมเอง'!$A$5:$CL$846,44,0),2)</f>
        <v>273790</v>
      </c>
      <c r="AT67" s="19">
        <f>ROUND(VLOOKUP($B67,'3.ข้อมูลงบทดลองปัจจุบัน เติมเอง'!$A$5:$CL$846,45,0),2)</f>
        <v>523262</v>
      </c>
      <c r="AU67" s="19">
        <f>ROUND(VLOOKUP($B67,'3.ข้อมูลงบทดลองปัจจุบัน เติมเอง'!$A$5:$CL$846,46,0),2)</f>
        <v>703090</v>
      </c>
      <c r="AV67" s="19">
        <f>ROUND(VLOOKUP($B67,'3.ข้อมูลงบทดลองปัจจุบัน เติมเอง'!$A$5:$CL$846,47,0),2)</f>
        <v>372786.98</v>
      </c>
      <c r="AW67" s="19">
        <f>ROUND(VLOOKUP($B67,'3.ข้อมูลงบทดลองปัจจุบัน เติมเอง'!$A$5:$CL$846,48,0),2)</f>
        <v>93564.83</v>
      </c>
      <c r="AX67" s="19">
        <f>ROUND(VLOOKUP($B67,'3.ข้อมูลงบทดลองปัจจุบัน เติมเอง'!$A$5:$CL$846,49,0),2)</f>
        <v>53284.21</v>
      </c>
      <c r="AY67" s="19">
        <f>ROUND(VLOOKUP($B67,'3.ข้อมูลงบทดลองปัจจุบัน เติมเอง'!$A$5:$CL$846,50,0),2)</f>
        <v>0</v>
      </c>
      <c r="AZ67" s="19">
        <f>ROUND(VLOOKUP($B67,'3.ข้อมูลงบทดลองปัจจุบัน เติมเอง'!$A$5:$CL$846,51,0),2)</f>
        <v>279647.94</v>
      </c>
      <c r="BA67" s="19">
        <f>ROUND(VLOOKUP($B67,'3.ข้อมูลงบทดลองปัจจุบัน เติมเอง'!$A$5:$CL$846,52,0),2)</f>
        <v>321555</v>
      </c>
      <c r="BB67" s="19">
        <f>ROUND(VLOOKUP($B67,'3.ข้อมูลงบทดลองปัจจุบัน เติมเอง'!$A$5:$CL$846,53,0),2)</f>
        <v>1033309.22</v>
      </c>
      <c r="BC67" s="19">
        <f>ROUND(VLOOKUP($B67,'3.ข้อมูลงบทดลองปัจจุบัน เติมเอง'!$A$5:$CL$846,54,0),2)</f>
        <v>27090</v>
      </c>
      <c r="BD67" s="19">
        <f>ROUND(VLOOKUP($B67,'3.ข้อมูลงบทดลองปัจจุบัน เติมเอง'!$A$5:$CL$846,55,0),2)</f>
        <v>2409139</v>
      </c>
      <c r="BE67" s="19">
        <f>ROUND(VLOOKUP($B67,'3.ข้อมูลงบทดลองปัจจุบัน เติมเอง'!$A$5:$CL$846,56,0),2)</f>
        <v>54000</v>
      </c>
      <c r="BF67" s="19">
        <f>ROUND(VLOOKUP($B67,'3.ข้อมูลงบทดลองปัจจุบัน เติมเอง'!$A$5:$CL$846,57,0),2)</f>
        <v>0</v>
      </c>
      <c r="BG67" s="19">
        <f>ROUND(VLOOKUP($B67,'3.ข้อมูลงบทดลองปัจจุบัน เติมเอง'!$A$5:$CL$846,58,0),2)</f>
        <v>935510</v>
      </c>
      <c r="BH67" s="19">
        <f>ROUND(VLOOKUP($B67,'3.ข้อมูลงบทดลองปัจจุบัน เติมเอง'!$A$5:$CL$846,59,0),2)</f>
        <v>0</v>
      </c>
      <c r="BI67" s="19">
        <f>ROUND(VLOOKUP($B67,'3.ข้อมูลงบทดลองปัจจุบัน เติมเอง'!$A$5:$CL$846,60,0),2)</f>
        <v>0</v>
      </c>
      <c r="BJ67" s="19">
        <f>ROUND(VLOOKUP($B67,'3.ข้อมูลงบทดลองปัจจุบัน เติมเอง'!$A$5:$CL$846,61,0),2)</f>
        <v>449317</v>
      </c>
      <c r="BK67" s="19">
        <f>ROUND(VLOOKUP($B67,'3.ข้อมูลงบทดลองปัจจุบัน เติมเอง'!$A$5:$CL$846,62,0),2)</f>
        <v>124770</v>
      </c>
      <c r="BL67" s="19">
        <f>ROUND(VLOOKUP($B67,'3.ข้อมูลงบทดลองปัจจุบัน เติมเอง'!$A$5:$CL$846,63,0),2)</f>
        <v>272556</v>
      </c>
      <c r="BM67" s="19">
        <f>ROUND(VLOOKUP($B67,'3.ข้อมูลงบทดลองปัจจุบัน เติมเอง'!$A$5:$CL$846,64,0),2)</f>
        <v>36540</v>
      </c>
      <c r="BN67" s="19">
        <f>ROUND(VLOOKUP($B67,'3.ข้อมูลงบทดลองปัจจุบัน เติมเอง'!$A$5:$CL$846,65,0),2)</f>
        <v>138847</v>
      </c>
      <c r="BO67" s="19">
        <f>ROUND(VLOOKUP($B67,'3.ข้อมูลงบทดลองปัจจุบัน เติมเอง'!$A$5:$CL$846,66,0),2)</f>
        <v>35192</v>
      </c>
      <c r="BP67" s="19">
        <f>ROUND(VLOOKUP($B67,'3.ข้อมูลงบทดลองปัจจุบัน เติมเอง'!$A$5:$CL$846,67,0),2)</f>
        <v>70620</v>
      </c>
      <c r="BQ67" s="19">
        <f>ROUND(VLOOKUP($B67,'3.ข้อมูลงบทดลองปัจจุบัน เติมเอง'!$A$5:$CL$846,68,0),2)</f>
        <v>706248</v>
      </c>
      <c r="BR67" s="19">
        <f>ROUND(VLOOKUP($B67,'3.ข้อมูลงบทดลองปัจจุบัน เติมเอง'!$A$5:$CL$846,69,0),2)</f>
        <v>166338.64000000001</v>
      </c>
      <c r="BS67" s="19">
        <f>ROUND(VLOOKUP($B67,'3.ข้อมูลงบทดลองปัจจุบัน เติมเอง'!$A$5:$CL$846,70,0),2)</f>
        <v>2342073</v>
      </c>
      <c r="BT67" s="19">
        <f>ROUND(VLOOKUP($B67,'3.ข้อมูลงบทดลองปัจจุบัน เติมเอง'!$A$5:$CL$846,71,0),2)</f>
        <v>251662.5</v>
      </c>
      <c r="BU67" s="19">
        <f>ROUND(VLOOKUP($B67,'3.ข้อมูลงบทดลองปัจจุบัน เติมเอง'!$A$5:$CL$846,72,0),2)</f>
        <v>720140</v>
      </c>
      <c r="BV67" s="19">
        <f>ROUND(VLOOKUP($B67,'3.ข้อมูลงบทดลองปัจจุบัน เติมเอง'!$A$5:$CL$846,73,0),2)</f>
        <v>278818.43</v>
      </c>
      <c r="BW67" s="19">
        <f>ROUND(VLOOKUP($B67,'3.ข้อมูลงบทดลองปัจจุบัน เติมเอง'!$A$5:$CL$846,74,0),2)</f>
        <v>88820</v>
      </c>
      <c r="BX67" s="19">
        <f>ROUND(VLOOKUP($B67,'3.ข้อมูลงบทดลองปัจจุบัน เติมเอง'!$A$5:$CL$846,75,0),2)</f>
        <v>266370</v>
      </c>
      <c r="BY67" s="19">
        <f>ROUND(VLOOKUP($B67,'3.ข้อมูลงบทดลองปัจจุบัน เติมเอง'!$A$5:$CL$846,76,0),2)</f>
        <v>409362</v>
      </c>
      <c r="BZ67" s="19">
        <f>ROUND(VLOOKUP($B67,'3.ข้อมูลงบทดลองปัจจุบัน เติมเอง'!$A$5:$CL$846,77,0),2)</f>
        <v>382943</v>
      </c>
      <c r="CA67" s="19">
        <f>ROUND(VLOOKUP($B67,'3.ข้อมูลงบทดลองปัจจุบัน เติมเอง'!$A$5:$CL$846,78,0),2)</f>
        <v>237640</v>
      </c>
      <c r="CB67" s="19">
        <f>ROUND(VLOOKUP($B67,'3.ข้อมูลงบทดลองปัจจุบัน เติมเอง'!$A$5:$CL$846,79,0),2)</f>
        <v>318733.03000000003</v>
      </c>
      <c r="CC67" s="19">
        <f>ROUND(VLOOKUP($B67,'3.ข้อมูลงบทดลองปัจจุบัน เติมเอง'!$A$5:$CL$846,80,0),2)</f>
        <v>135300</v>
      </c>
      <c r="CD67" s="19">
        <f>ROUND(VLOOKUP($B67,'3.ข้อมูลงบทดลองปัจจุบัน เติมเอง'!$A$5:$CL$846,81,0),2)</f>
        <v>93320</v>
      </c>
      <c r="CE67" s="19">
        <f>ROUND(VLOOKUP($B67,'3.ข้อมูลงบทดลองปัจจุบัน เติมเอง'!$A$5:$CL$846,82,0),2)</f>
        <v>316664</v>
      </c>
      <c r="CF67" s="19">
        <f>ROUND(VLOOKUP($B67,'3.ข้อมูลงบทดลองปัจจุบัน เติมเอง'!$A$5:$CL$846,83,0),2)</f>
        <v>511510</v>
      </c>
      <c r="CG67" s="19">
        <f>ROUND(VLOOKUP($B67,'3.ข้อมูลงบทดลองปัจจุบัน เติมเอง'!$A$5:$CL$846,84,0),2)</f>
        <v>0</v>
      </c>
      <c r="CH67" s="19">
        <f>ROUND(VLOOKUP($B67,'3.ข้อมูลงบทดลองปัจจุบัน เติมเอง'!$A$5:$CL$846,85,0),2)</f>
        <v>179000</v>
      </c>
      <c r="CI67" s="19">
        <f>ROUND(VLOOKUP($B67,'3.ข้อมูลงบทดลองปัจจุบัน เติมเอง'!$A$5:$CL$846,86,0),2)</f>
        <v>243384</v>
      </c>
      <c r="CJ67" s="19">
        <f>ROUND(VLOOKUP($B67,'3.ข้อมูลงบทดลองปัจจุบัน เติมเอง'!$A$5:$CL$846,87,0),2)</f>
        <v>118640</v>
      </c>
      <c r="CK67" s="19">
        <f>ROUND(VLOOKUP($B67,'3.ข้อมูลงบทดลองปัจจุบัน เติมเอง'!$A$5:$CL$846,88,0),2)</f>
        <v>1052543.5</v>
      </c>
      <c r="CL67" s="19">
        <f>ROUND(VLOOKUP($B67,'3.ข้อมูลงบทดลองปัจจุบัน เติมเอง'!$A$5:$CL$846,89,0),2)</f>
        <v>204832</v>
      </c>
      <c r="CM67" s="19">
        <f>ROUND(VLOOKUP($B67,'3.ข้อมูลงบทดลองปัจจุบัน เติมเอง'!$A$5:$CL$846,90,0),2)</f>
        <v>0</v>
      </c>
      <c r="CO67" s="29"/>
    </row>
    <row r="68" spans="1:93" x14ac:dyDescent="0.7">
      <c r="A68" s="3" t="s">
        <v>1470</v>
      </c>
      <c r="B68" s="3" t="s">
        <v>1973</v>
      </c>
      <c r="C68" s="8" t="s">
        <v>656</v>
      </c>
      <c r="D68" s="19">
        <f>ROUND(VLOOKUP($B68,'3.ข้อมูลงบทดลองปัจจุบัน เติมเอง'!$A$5:$CL$846,3,0),2)</f>
        <v>9798872</v>
      </c>
      <c r="E68" s="19">
        <f>ROUND(VLOOKUP($B68,'3.ข้อมูลงบทดลองปัจจุบัน เติมเอง'!$A$5:$CL$846,4,0),2)</f>
        <v>1687340</v>
      </c>
      <c r="F68" s="19">
        <f>ROUND(VLOOKUP($B68,'3.ข้อมูลงบทดลองปัจจุบัน เติมเอง'!$A$5:$CL$846,5,0),2)</f>
        <v>519670</v>
      </c>
      <c r="G68" s="19">
        <f>ROUND(VLOOKUP($B68,'3.ข้อมูลงบทดลองปัจจุบัน เติมเอง'!$A$5:$CL$846,6,0),2)</f>
        <v>1038940</v>
      </c>
      <c r="H68" s="19">
        <f>ROUND(VLOOKUP($B68,'3.ข้อมูลงบทดลองปัจจุบัน เติมเอง'!$A$5:$CL$846,7,0),2)</f>
        <v>938893</v>
      </c>
      <c r="I68" s="19">
        <f>ROUND(VLOOKUP($B68,'3.ข้อมูลงบทดลองปัจจุบัน เติมเอง'!$A$5:$CL$846,8,0),2)</f>
        <v>1630680</v>
      </c>
      <c r="J68" s="19">
        <f>ROUND(VLOOKUP($B68,'3.ข้อมูลงบทดลองปัจจุบัน เติมเอง'!$A$5:$CL$846,9,0),2)</f>
        <v>762553</v>
      </c>
      <c r="K68" s="19">
        <f>ROUND(VLOOKUP($B68,'3.ข้อมูลงบทดลองปัจจุบัน เติมเอง'!$A$5:$CL$846,10,0),2)</f>
        <v>2510065.0699999998</v>
      </c>
      <c r="L68" s="19">
        <f>ROUND(VLOOKUP($B68,'3.ข้อมูลงบทดลองปัจจุบัน เติมเอง'!$A$5:$CL$846,11,0),2)</f>
        <v>1141910</v>
      </c>
      <c r="M68" s="19">
        <f>ROUND(VLOOKUP($B68,'3.ข้อมูลงบทดลองปัจจุบัน เติมเอง'!$A$5:$CL$846,12,0),2)</f>
        <v>951708</v>
      </c>
      <c r="N68" s="19">
        <f>ROUND(VLOOKUP($B68,'3.ข้อมูลงบทดลองปัจจุบัน เติมเอง'!$A$5:$CL$846,13,0),2)</f>
        <v>3474070</v>
      </c>
      <c r="O68" s="19">
        <f>ROUND(VLOOKUP($B68,'3.ข้อมูลงบทดลองปัจจุบัน เติมเอง'!$A$5:$CL$846,14,0),2)</f>
        <v>288000</v>
      </c>
      <c r="P68" s="19">
        <f>ROUND(VLOOKUP($B68,'3.ข้อมูลงบทดลองปัจจุบัน เติมเอง'!$A$5:$CL$846,15,0),2)</f>
        <v>5263298.5</v>
      </c>
      <c r="Q68" s="19">
        <f>ROUND(VLOOKUP($B68,'3.ข้อมูลงบทดลองปัจจุบัน เติมเอง'!$A$5:$CL$846,16,0),2)</f>
        <v>1277907</v>
      </c>
      <c r="R68" s="19">
        <f>ROUND(VLOOKUP($B68,'3.ข้อมูลงบทดลองปัจจุบัน เติมเอง'!$A$5:$CL$846,17,0),2)</f>
        <v>1532410</v>
      </c>
      <c r="S68" s="19">
        <f>ROUND(VLOOKUP($B68,'3.ข้อมูลงบทดลองปัจจุบัน เติมเอง'!$A$5:$CL$846,18,0),2)</f>
        <v>2353966.83</v>
      </c>
      <c r="T68" s="19">
        <f>ROUND(VLOOKUP($B68,'3.ข้อมูลงบทดลองปัจจุบัน เติมเอง'!$A$5:$CL$846,19,0),2)</f>
        <v>1662668.7</v>
      </c>
      <c r="U68" s="19">
        <f>ROUND(VLOOKUP($B68,'3.ข้อมูลงบทดลองปัจจุบัน เติมเอง'!$A$5:$CL$846,20,0),2)</f>
        <v>1447180</v>
      </c>
      <c r="V68" s="19">
        <f>ROUND(VLOOKUP($B68,'3.ข้อมูลงบทดลองปัจจุบัน เติมเอง'!$A$5:$CL$846,21,0),2)</f>
        <v>1536830</v>
      </c>
      <c r="W68" s="19">
        <f>ROUND(VLOOKUP($B68,'3.ข้อมูลงบทดลองปัจจุบัน เติมเอง'!$A$5:$CL$846,22,0),2)</f>
        <v>739531</v>
      </c>
      <c r="X68" s="19">
        <f>ROUND(VLOOKUP($B68,'3.ข้อมูลงบทดลองปัจจุบัน เติมเอง'!$A$5:$CL$846,23,0),2)</f>
        <v>11437984.800000001</v>
      </c>
      <c r="Y68" s="19">
        <f>ROUND(VLOOKUP($B68,'3.ข้อมูลงบทดลองปัจจุบัน เติมเอง'!$A$5:$CL$846,24,0),2)</f>
        <v>587310</v>
      </c>
      <c r="Z68" s="19">
        <f>ROUND(VLOOKUP($B68,'3.ข้อมูลงบทดลองปัจจุบัน เติมเอง'!$A$5:$CL$846,25,0),2)</f>
        <v>1525790</v>
      </c>
      <c r="AA68" s="19">
        <f>ROUND(VLOOKUP($B68,'3.ข้อมูลงบทดลองปัจจุบัน เติมเอง'!$A$5:$CL$846,26,0),2)</f>
        <v>1804728.7</v>
      </c>
      <c r="AB68" s="19">
        <f>ROUND(VLOOKUP($B68,'3.ข้อมูลงบทดลองปัจจุบัน เติมเอง'!$A$5:$CL$846,27,0),2)</f>
        <v>870161</v>
      </c>
      <c r="AC68" s="19">
        <f>ROUND(VLOOKUP($B68,'3.ข้อมูลงบทดลองปัจจุบัน เติมเอง'!$A$5:$CL$846,28,0),2)</f>
        <v>1162706.3999999999</v>
      </c>
      <c r="AD68" s="19">
        <f>ROUND(VLOOKUP($B68,'3.ข้อมูลงบทดลองปัจจุบัน เติมเอง'!$A$5:$CL$846,29,0),2)</f>
        <v>1093680</v>
      </c>
      <c r="AE68" s="19">
        <f>ROUND(VLOOKUP($B68,'3.ข้อมูลงบทดลองปัจจุบัน เติมเอง'!$A$5:$CL$846,30,0),2)</f>
        <v>3591598.96</v>
      </c>
      <c r="AF68" s="19">
        <f>ROUND(VLOOKUP($B68,'3.ข้อมูลงบทดลองปัจจุบัน เติมเอง'!$A$5:$CL$846,31,0),2)</f>
        <v>579120</v>
      </c>
      <c r="AG68" s="19">
        <f>ROUND(VLOOKUP($B68,'3.ข้อมูลงบทดลองปัจจุบัน เติมเอง'!$A$5:$CL$846,32,0),2)</f>
        <v>1063932</v>
      </c>
      <c r="AH68" s="19">
        <f>ROUND(VLOOKUP($B68,'3.ข้อมูลงบทดลองปัจจุบัน เติมเอง'!$A$5:$CL$846,33,0),2)</f>
        <v>353150</v>
      </c>
      <c r="AI68" s="19">
        <f>ROUND(VLOOKUP($B68,'3.ข้อมูลงบทดลองปัจจุบัน เติมเอง'!$A$5:$CL$846,34,0),2)</f>
        <v>3003187</v>
      </c>
      <c r="AJ68" s="19">
        <f>ROUND(VLOOKUP($B68,'3.ข้อมูลงบทดลองปัจจุบัน เติมเอง'!$A$5:$CL$846,35,0),2)</f>
        <v>1000530</v>
      </c>
      <c r="AK68" s="19">
        <f>ROUND(VLOOKUP($B68,'3.ข้อมูลงบทดลองปัจจุบัน เติมเอง'!$A$5:$CL$846,36,0),2)</f>
        <v>111270</v>
      </c>
      <c r="AL68" s="19">
        <f>ROUND(VLOOKUP($B68,'3.ข้อมูลงบทดลองปัจจุบัน เติมเอง'!$A$5:$CL$846,37,0),2)</f>
        <v>22031121.219999999</v>
      </c>
      <c r="AM68" s="19">
        <f>ROUND(VLOOKUP($B68,'3.ข้อมูลงบทดลองปัจจุบัน เติมเอง'!$A$5:$CL$846,38,0),2)</f>
        <v>1167687.0900000001</v>
      </c>
      <c r="AN68" s="19">
        <f>ROUND(VLOOKUP($B68,'3.ข้อมูลงบทดลองปัจจุบัน เติมเอง'!$A$5:$CL$846,39,0),2)</f>
        <v>1765501</v>
      </c>
      <c r="AO68" s="19">
        <f>ROUND(VLOOKUP($B68,'3.ข้อมูลงบทดลองปัจจุบัน เติมเอง'!$A$5:$CL$846,40,0),2)</f>
        <v>1624560</v>
      </c>
      <c r="AP68" s="19">
        <f>ROUND(VLOOKUP($B68,'3.ข้อมูลงบทดลองปัจจุบัน เติมเอง'!$A$5:$CL$846,41,0),2)</f>
        <v>3117918.06</v>
      </c>
      <c r="AQ68" s="19">
        <f>ROUND(VLOOKUP($B68,'3.ข้อมูลงบทดลองปัจจุบัน เติมเอง'!$A$5:$CL$846,42,0),2)</f>
        <v>862910</v>
      </c>
      <c r="AR68" s="19">
        <f>ROUND(VLOOKUP($B68,'3.ข้อมูลงบทดลองปัจจุบัน เติมเอง'!$A$5:$CL$846,43,0),2)</f>
        <v>808980</v>
      </c>
      <c r="AS68" s="19">
        <f>ROUND(VLOOKUP($B68,'3.ข้อมูลงบทดลองปัจจุบัน เติมเอง'!$A$5:$CL$846,44,0),2)</f>
        <v>3812550</v>
      </c>
      <c r="AT68" s="19">
        <f>ROUND(VLOOKUP($B68,'3.ข้อมูลงบทดลองปัจจุบัน เติมเอง'!$A$5:$CL$846,45,0),2)</f>
        <v>748945</v>
      </c>
      <c r="AU68" s="19">
        <f>ROUND(VLOOKUP($B68,'3.ข้อมูลงบทดลองปัจจุบัน เติมเอง'!$A$5:$CL$846,46,0),2)</f>
        <v>2150617.91</v>
      </c>
      <c r="AV68" s="19">
        <f>ROUND(VLOOKUP($B68,'3.ข้อมูลงบทดลองปัจจุบัน เติมเอง'!$A$5:$CL$846,47,0),2)</f>
        <v>2780430</v>
      </c>
      <c r="AW68" s="19">
        <f>ROUND(VLOOKUP($B68,'3.ข้อมูลงบทดลองปัจจุบัน เติมเอง'!$A$5:$CL$846,48,0),2)</f>
        <v>1793900.64</v>
      </c>
      <c r="AX68" s="19">
        <f>ROUND(VLOOKUP($B68,'3.ข้อมูลงบทดลองปัจจุบัน เติมเอง'!$A$5:$CL$846,49,0),2)</f>
        <v>900040</v>
      </c>
      <c r="AY68" s="19">
        <f>ROUND(VLOOKUP($B68,'3.ข้อมูลงบทดลองปัจจุบัน เติมเอง'!$A$5:$CL$846,50,0),2)</f>
        <v>2025630</v>
      </c>
      <c r="AZ68" s="19">
        <f>ROUND(VLOOKUP($B68,'3.ข้อมูลงบทดลองปัจจุบัน เติมเอง'!$A$5:$CL$846,51,0),2)</f>
        <v>1795720</v>
      </c>
      <c r="BA68" s="19">
        <f>ROUND(VLOOKUP($B68,'3.ข้อมูลงบทดลองปัจจุบัน เติมเอง'!$A$5:$CL$846,52,0),2)</f>
        <v>1027780</v>
      </c>
      <c r="BB68" s="19">
        <f>ROUND(VLOOKUP($B68,'3.ข้อมูลงบทดลองปัจจุบัน เติมเอง'!$A$5:$CL$846,53,0),2)</f>
        <v>1040389.67</v>
      </c>
      <c r="BC68" s="19">
        <f>ROUND(VLOOKUP($B68,'3.ข้อมูลงบทดลองปัจจุบัน เติมเอง'!$A$5:$CL$846,54,0),2)</f>
        <v>2024738.71</v>
      </c>
      <c r="BD68" s="19">
        <f>ROUND(VLOOKUP($B68,'3.ข้อมูลงบทดลองปัจจุบัน เติมเอง'!$A$5:$CL$846,55,0),2)</f>
        <v>7036332.2599999998</v>
      </c>
      <c r="BE68" s="19">
        <f>ROUND(VLOOKUP($B68,'3.ข้อมูลงบทดลองปัจจุบัน เติมเอง'!$A$5:$CL$846,56,0),2)</f>
        <v>1955160</v>
      </c>
      <c r="BF68" s="19">
        <f>ROUND(VLOOKUP($B68,'3.ข้อมูลงบทดลองปัจจุบัน เติมเอง'!$A$5:$CL$846,57,0),2)</f>
        <v>1006250</v>
      </c>
      <c r="BG68" s="19">
        <f>ROUND(VLOOKUP($B68,'3.ข้อมูลงบทดลองปัจจุบัน เติมเอง'!$A$5:$CL$846,58,0),2)</f>
        <v>1252200</v>
      </c>
      <c r="BH68" s="19">
        <f>ROUND(VLOOKUP($B68,'3.ข้อมูลงบทดลองปัจจุบัน เติมเอง'!$A$5:$CL$846,59,0),2)</f>
        <v>4462790</v>
      </c>
      <c r="BI68" s="19">
        <f>ROUND(VLOOKUP($B68,'3.ข้อมูลงบทดลองปัจจุบัน เติมเอง'!$A$5:$CL$846,60,0),2)</f>
        <v>946260</v>
      </c>
      <c r="BJ68" s="19">
        <f>ROUND(VLOOKUP($B68,'3.ข้อมูลงบทดลองปัจจุบัน เติมเอง'!$A$5:$CL$846,61,0),2)</f>
        <v>405510</v>
      </c>
      <c r="BK68" s="19">
        <f>ROUND(VLOOKUP($B68,'3.ข้อมูลงบทดลองปัจจุบัน เติมเอง'!$A$5:$CL$846,62,0),2)</f>
        <v>531780</v>
      </c>
      <c r="BL68" s="19">
        <f>ROUND(VLOOKUP($B68,'3.ข้อมูลงบทดลองปัจจุบัน เติมเอง'!$A$5:$CL$846,63,0),2)</f>
        <v>372060</v>
      </c>
      <c r="BM68" s="19">
        <f>ROUND(VLOOKUP($B68,'3.ข้อมูลงบทดลองปัจจุบัน เติมเอง'!$A$5:$CL$846,64,0),2)</f>
        <v>6375855</v>
      </c>
      <c r="BN68" s="19">
        <f>ROUND(VLOOKUP($B68,'3.ข้อมูลงบทดลองปัจจุบัน เติมเอง'!$A$5:$CL$846,65,0),2)</f>
        <v>2075800.4</v>
      </c>
      <c r="BO68" s="19">
        <f>ROUND(VLOOKUP($B68,'3.ข้อมูลงบทดลองปัจจุบัน เติมเอง'!$A$5:$CL$846,66,0),2)</f>
        <v>1664560</v>
      </c>
      <c r="BP68" s="19">
        <f>ROUND(VLOOKUP($B68,'3.ข้อมูลงบทดลองปัจจุบัน เติมเอง'!$A$5:$CL$846,67,0),2)</f>
        <v>2920761.8</v>
      </c>
      <c r="BQ68" s="19">
        <f>ROUND(VLOOKUP($B68,'3.ข้อมูลงบทดลองปัจจุบัน เติมเอง'!$A$5:$CL$846,68,0),2)</f>
        <v>119100</v>
      </c>
      <c r="BR68" s="19">
        <f>ROUND(VLOOKUP($B68,'3.ข้อมูลงบทดลองปัจจุบัน เติมเอง'!$A$5:$CL$846,69,0),2)</f>
        <v>1345590</v>
      </c>
      <c r="BS68" s="19">
        <f>ROUND(VLOOKUP($B68,'3.ข้อมูลงบทดลองปัจจุบัน เติมเอง'!$A$5:$CL$846,70,0),2)</f>
        <v>32464885</v>
      </c>
      <c r="BT68" s="19">
        <f>ROUND(VLOOKUP($B68,'3.ข้อมูลงบทดลองปัจจุบัน เติมเอง'!$A$5:$CL$846,71,0),2)</f>
        <v>1508924.41</v>
      </c>
      <c r="BU68" s="19">
        <f>ROUND(VLOOKUP($B68,'3.ข้อมูลงบทดลองปัจจุบัน เติมเอง'!$A$5:$CL$846,72,0),2)</f>
        <v>1801740</v>
      </c>
      <c r="BV68" s="19">
        <f>ROUND(VLOOKUP($B68,'3.ข้อมูลงบทดลองปัจจุบัน เติมเอง'!$A$5:$CL$846,73,0),2)</f>
        <v>4877689.34</v>
      </c>
      <c r="BW68" s="19">
        <f>ROUND(VLOOKUP($B68,'3.ข้อมูลงบทดลองปัจจุบัน เติมเอง'!$A$5:$CL$846,74,0),2)</f>
        <v>229260</v>
      </c>
      <c r="BX68" s="19">
        <f>ROUND(VLOOKUP($B68,'3.ข้อมูลงบทดลองปัจจุบัน เติมเอง'!$A$5:$CL$846,75,0),2)</f>
        <v>1027142</v>
      </c>
      <c r="BY68" s="19">
        <f>ROUND(VLOOKUP($B68,'3.ข้อมูลงบทดลองปัจจุบัน เติมเอง'!$A$5:$CL$846,76,0),2)</f>
        <v>3909540.9</v>
      </c>
      <c r="BZ68" s="19">
        <f>ROUND(VLOOKUP($B68,'3.ข้อมูลงบทดลองปัจจุบัน เติมเอง'!$A$5:$CL$846,77,0),2)</f>
        <v>732550</v>
      </c>
      <c r="CA68" s="19">
        <f>ROUND(VLOOKUP($B68,'3.ข้อมูลงบทดลองปัจจุบัน เติมเอง'!$A$5:$CL$846,78,0),2)</f>
        <v>1267865</v>
      </c>
      <c r="CB68" s="19">
        <f>ROUND(VLOOKUP($B68,'3.ข้อมูลงบทดลองปัจจุบัน เติมเอง'!$A$5:$CL$846,79,0),2)</f>
        <v>1284830</v>
      </c>
      <c r="CC68" s="19">
        <f>ROUND(VLOOKUP($B68,'3.ข้อมูลงบทดลองปัจจุบัน เติมเอง'!$A$5:$CL$846,80,0),2)</f>
        <v>1562320</v>
      </c>
      <c r="CD68" s="19">
        <f>ROUND(VLOOKUP($B68,'3.ข้อมูลงบทดลองปัจจุบัน เติมเอง'!$A$5:$CL$846,81,0),2)</f>
        <v>4609447.7</v>
      </c>
      <c r="CE68" s="19">
        <f>ROUND(VLOOKUP($B68,'3.ข้อมูลงบทดลองปัจจุบัน เติมเอง'!$A$5:$CL$846,82,0),2)</f>
        <v>1299817.74</v>
      </c>
      <c r="CF68" s="19">
        <f>ROUND(VLOOKUP($B68,'3.ข้อมูลงบทดลองปัจจุบัน เติมเอง'!$A$5:$CL$846,83,0),2)</f>
        <v>3539050</v>
      </c>
      <c r="CG68" s="19">
        <f>ROUND(VLOOKUP($B68,'3.ข้อมูลงบทดลองปัจจุบัน เติมเอง'!$A$5:$CL$846,84,0),2)</f>
        <v>896250</v>
      </c>
      <c r="CH68" s="19">
        <f>ROUND(VLOOKUP($B68,'3.ข้อมูลงบทดลองปัจจุบัน เติมเอง'!$A$5:$CL$846,85,0),2)</f>
        <v>947730</v>
      </c>
      <c r="CI68" s="19">
        <f>ROUND(VLOOKUP($B68,'3.ข้อมูลงบทดลองปัจจุบัน เติมเอง'!$A$5:$CL$846,86,0),2)</f>
        <v>842328</v>
      </c>
      <c r="CJ68" s="19">
        <f>ROUND(VLOOKUP($B68,'3.ข้อมูลงบทดลองปัจจุบัน เติมเอง'!$A$5:$CL$846,87,0),2)</f>
        <v>602880</v>
      </c>
      <c r="CK68" s="19">
        <f>ROUND(VLOOKUP($B68,'3.ข้อมูลงบทดลองปัจจุบัน เติมเอง'!$A$5:$CL$846,88,0),2)</f>
        <v>830465.8</v>
      </c>
      <c r="CL68" s="19">
        <f>ROUND(VLOOKUP($B68,'3.ข้อมูลงบทดลองปัจจุบัน เติมเอง'!$A$5:$CL$846,89,0),2)</f>
        <v>727223.65</v>
      </c>
      <c r="CM68" s="19">
        <f>ROUND(VLOOKUP($B68,'3.ข้อมูลงบทดลองปัจจุบัน เติมเอง'!$A$5:$CL$846,90,0),2)</f>
        <v>137490</v>
      </c>
      <c r="CO68" s="29"/>
    </row>
    <row r="69" spans="1:93" x14ac:dyDescent="0.7">
      <c r="A69" s="3" t="s">
        <v>1470</v>
      </c>
      <c r="B69" s="3" t="s">
        <v>1974</v>
      </c>
      <c r="C69" s="8" t="s">
        <v>657</v>
      </c>
      <c r="D69" s="19">
        <f>ROUND(VLOOKUP($B69,'3.ข้อมูลงบทดลองปัจจุบัน เติมเอง'!$A$5:$CL$846,3,0),2)</f>
        <v>2198560</v>
      </c>
      <c r="E69" s="19">
        <f>ROUND(VLOOKUP($B69,'3.ข้อมูลงบทดลองปัจจุบัน เติมเอง'!$A$5:$CL$846,4,0),2)</f>
        <v>881260</v>
      </c>
      <c r="F69" s="19">
        <f>ROUND(VLOOKUP($B69,'3.ข้อมูลงบทดลองปัจจุบัน เติมเอง'!$A$5:$CL$846,5,0),2)</f>
        <v>984800</v>
      </c>
      <c r="G69" s="19">
        <f>ROUND(VLOOKUP($B69,'3.ข้อมูลงบทดลองปัจจุบัน เติมเอง'!$A$5:$CL$846,6,0),2)</f>
        <v>327130</v>
      </c>
      <c r="H69" s="19">
        <f>ROUND(VLOOKUP($B69,'3.ข้อมูลงบทดลองปัจจุบัน เติมเอง'!$A$5:$CL$846,7,0),2)</f>
        <v>119790</v>
      </c>
      <c r="I69" s="19">
        <f>ROUND(VLOOKUP($B69,'3.ข้อมูลงบทดลองปัจจุบัน เติมเอง'!$A$5:$CL$846,8,0),2)</f>
        <v>504080</v>
      </c>
      <c r="J69" s="19">
        <f>ROUND(VLOOKUP($B69,'3.ข้อมูลงบทดลองปัจจุบัน เติมเอง'!$A$5:$CL$846,9,0),2)</f>
        <v>197470</v>
      </c>
      <c r="K69" s="19">
        <f>ROUND(VLOOKUP($B69,'3.ข้อมูลงบทดลองปัจจุบัน เติมเอง'!$A$5:$CL$846,10,0),2)</f>
        <v>117850</v>
      </c>
      <c r="L69" s="19">
        <f>ROUND(VLOOKUP($B69,'3.ข้อมูลงบทดลองปัจจุบัน เติมเอง'!$A$5:$CL$846,11,0),2)</f>
        <v>826870</v>
      </c>
      <c r="M69" s="19">
        <f>ROUND(VLOOKUP($B69,'3.ข้อมูลงบทดลองปัจจุบัน เติมเอง'!$A$5:$CL$846,12,0),2)</f>
        <v>455190</v>
      </c>
      <c r="N69" s="19">
        <f>ROUND(VLOOKUP($B69,'3.ข้อมูลงบทดลองปัจจุบัน เติมเอง'!$A$5:$CL$846,13,0),2)</f>
        <v>475850</v>
      </c>
      <c r="O69" s="19">
        <f>ROUND(VLOOKUP($B69,'3.ข้อมูลงบทดลองปัจจุบัน เติมเอง'!$A$5:$CL$846,14,0),2)</f>
        <v>217350</v>
      </c>
      <c r="P69" s="19">
        <f>ROUND(VLOOKUP($B69,'3.ข้อมูลงบทดลองปัจจุบัน เติมเอง'!$A$5:$CL$846,15,0),2)</f>
        <v>4237713.55</v>
      </c>
      <c r="Q69" s="19">
        <f>ROUND(VLOOKUP($B69,'3.ข้อมูลงบทดลองปัจจุบัน เติมเอง'!$A$5:$CL$846,16,0),2)</f>
        <v>1086710</v>
      </c>
      <c r="R69" s="19">
        <f>ROUND(VLOOKUP($B69,'3.ข้อมูลงบทดลองปัจจุบัน เติมเอง'!$A$5:$CL$846,17,0),2)</f>
        <v>1105540.19</v>
      </c>
      <c r="S69" s="19">
        <f>ROUND(VLOOKUP($B69,'3.ข้อมูลงบทดลองปัจจุบัน เติมเอง'!$A$5:$CL$846,18,0),2)</f>
        <v>1166960</v>
      </c>
      <c r="T69" s="19">
        <f>ROUND(VLOOKUP($B69,'3.ข้อมูลงบทดลองปัจจุบัน เติมเอง'!$A$5:$CL$846,19,0),2)</f>
        <v>935186.12</v>
      </c>
      <c r="U69" s="19">
        <f>ROUND(VLOOKUP($B69,'3.ข้อมูลงบทดลองปัจจุบัน เติมเอง'!$A$5:$CL$846,20,0),2)</f>
        <v>480260</v>
      </c>
      <c r="V69" s="19">
        <f>ROUND(VLOOKUP($B69,'3.ข้อมูลงบทดลองปัจจุบัน เติมเอง'!$A$5:$CL$846,21,0),2)</f>
        <v>479200</v>
      </c>
      <c r="W69" s="19">
        <f>ROUND(VLOOKUP($B69,'3.ข้อมูลงบทดลองปัจจุบัน เติมเอง'!$A$5:$CL$846,22,0),2)</f>
        <v>679717</v>
      </c>
      <c r="X69" s="19">
        <f>ROUND(VLOOKUP($B69,'3.ข้อมูลงบทดลองปัจจุบัน เติมเอง'!$A$5:$CL$846,23,0),2)</f>
        <v>2711470</v>
      </c>
      <c r="Y69" s="19">
        <f>ROUND(VLOOKUP($B69,'3.ข้อมูลงบทดลองปัจจุบัน เติมเอง'!$A$5:$CL$846,24,0),2)</f>
        <v>715590</v>
      </c>
      <c r="Z69" s="19">
        <f>ROUND(VLOOKUP($B69,'3.ข้อมูลงบทดลองปัจจุบัน เติมเอง'!$A$5:$CL$846,25,0),2)</f>
        <v>787090</v>
      </c>
      <c r="AA69" s="19">
        <f>ROUND(VLOOKUP($B69,'3.ข้อมูลงบทดลองปัจจุบัน เติมเอง'!$A$5:$CL$846,26,0),2)</f>
        <v>348780</v>
      </c>
      <c r="AB69" s="19">
        <f>ROUND(VLOOKUP($B69,'3.ข้อมูลงบทดลองปัจจุบัน เติมเอง'!$A$5:$CL$846,27,0),2)</f>
        <v>0</v>
      </c>
      <c r="AC69" s="19">
        <f>ROUND(VLOOKUP($B69,'3.ข้อมูลงบทดลองปัจจุบัน เติมเอง'!$A$5:$CL$846,28,0),2)</f>
        <v>382590</v>
      </c>
      <c r="AD69" s="19">
        <f>ROUND(VLOOKUP($B69,'3.ข้อมูลงบทดลองปัจจุบัน เติมเอง'!$A$5:$CL$846,29,0),2)</f>
        <v>0</v>
      </c>
      <c r="AE69" s="19">
        <f>ROUND(VLOOKUP($B69,'3.ข้อมูลงบทดลองปัจจุบัน เติมเอง'!$A$5:$CL$846,30,0),2)</f>
        <v>595810</v>
      </c>
      <c r="AF69" s="19">
        <f>ROUND(VLOOKUP($B69,'3.ข้อมูลงบทดลองปัจจุบัน เติมเอง'!$A$5:$CL$846,31,0),2)</f>
        <v>39900</v>
      </c>
      <c r="AG69" s="19">
        <f>ROUND(VLOOKUP($B69,'3.ข้อมูลงบทดลองปัจจุบัน เติมเอง'!$A$5:$CL$846,32,0),2)</f>
        <v>331700</v>
      </c>
      <c r="AH69" s="19">
        <f>ROUND(VLOOKUP($B69,'3.ข้อมูลงบทดลองปัจจุบัน เติมเอง'!$A$5:$CL$846,33,0),2)</f>
        <v>1110277.6499999999</v>
      </c>
      <c r="AI69" s="19">
        <f>ROUND(VLOOKUP($B69,'3.ข้อมูลงบทดลองปัจจุบัน เติมเอง'!$A$5:$CL$846,34,0),2)</f>
        <v>290860</v>
      </c>
      <c r="AJ69" s="19">
        <f>ROUND(VLOOKUP($B69,'3.ข้อมูลงบทดลองปัจจุบัน เติมเอง'!$A$5:$CL$846,35,0),2)</f>
        <v>537750</v>
      </c>
      <c r="AK69" s="19">
        <f>ROUND(VLOOKUP($B69,'3.ข้อมูลงบทดลองปัจจุบัน เติมเอง'!$A$5:$CL$846,36,0),2)</f>
        <v>865390</v>
      </c>
      <c r="AL69" s="19">
        <f>ROUND(VLOOKUP($B69,'3.ข้อมูลงบทดลองปัจจุบัน เติมเอง'!$A$5:$CL$846,37,0),2)</f>
        <v>9043680</v>
      </c>
      <c r="AM69" s="19">
        <f>ROUND(VLOOKUP($B69,'3.ข้อมูลงบทดลองปัจจุบัน เติมเอง'!$A$5:$CL$846,38,0),2)</f>
        <v>454690</v>
      </c>
      <c r="AN69" s="19">
        <f>ROUND(VLOOKUP($B69,'3.ข้อมูลงบทดลองปัจจุบัน เติมเอง'!$A$5:$CL$846,39,0),2)</f>
        <v>234107</v>
      </c>
      <c r="AO69" s="19">
        <f>ROUND(VLOOKUP($B69,'3.ข้อมูลงบทดลองปัจจุบัน เติมเอง'!$A$5:$CL$846,40,0),2)</f>
        <v>2736221.37</v>
      </c>
      <c r="AP69" s="19">
        <f>ROUND(VLOOKUP($B69,'3.ข้อมูลงบทดลองปัจจุบัน เติมเอง'!$A$5:$CL$846,41,0),2)</f>
        <v>238440</v>
      </c>
      <c r="AQ69" s="19">
        <f>ROUND(VLOOKUP($B69,'3.ข้อมูลงบทดลองปัจจุบัน เติมเอง'!$A$5:$CL$846,42,0),2)</f>
        <v>1334540</v>
      </c>
      <c r="AR69" s="19">
        <f>ROUND(VLOOKUP($B69,'3.ข้อมูลงบทดลองปัจจุบัน เติมเอง'!$A$5:$CL$846,43,0),2)</f>
        <v>453650</v>
      </c>
      <c r="AS69" s="19">
        <f>ROUND(VLOOKUP($B69,'3.ข้อมูลงบทดลองปัจจุบัน เติมเอง'!$A$5:$CL$846,44,0),2)</f>
        <v>2788627</v>
      </c>
      <c r="AT69" s="19">
        <f>ROUND(VLOOKUP($B69,'3.ข้อมูลงบทดลองปัจจุบัน เติมเอง'!$A$5:$CL$846,45,0),2)</f>
        <v>568020</v>
      </c>
      <c r="AU69" s="19">
        <f>ROUND(VLOOKUP($B69,'3.ข้อมูลงบทดลองปัจจุบัน เติมเอง'!$A$5:$CL$846,46,0),2)</f>
        <v>2039766.4</v>
      </c>
      <c r="AV69" s="19">
        <f>ROUND(VLOOKUP($B69,'3.ข้อมูลงบทดลองปัจจุบัน เติมเอง'!$A$5:$CL$846,47,0),2)</f>
        <v>1179140</v>
      </c>
      <c r="AW69" s="19">
        <f>ROUND(VLOOKUP($B69,'3.ข้อมูลงบทดลองปัจจุบัน เติมเอง'!$A$5:$CL$846,48,0),2)</f>
        <v>509710</v>
      </c>
      <c r="AX69" s="19">
        <f>ROUND(VLOOKUP($B69,'3.ข้อมูลงบทดลองปัจจุบัน เติมเอง'!$A$5:$CL$846,49,0),2)</f>
        <v>464690</v>
      </c>
      <c r="AY69" s="19">
        <f>ROUND(VLOOKUP($B69,'3.ข้อมูลงบทดลองปัจจุบัน เติมเอง'!$A$5:$CL$846,50,0),2)</f>
        <v>858270</v>
      </c>
      <c r="AZ69" s="19">
        <f>ROUND(VLOOKUP($B69,'3.ข้อมูลงบทดลองปัจจุบัน เติมเอง'!$A$5:$CL$846,51,0),2)</f>
        <v>464300</v>
      </c>
      <c r="BA69" s="19">
        <f>ROUND(VLOOKUP($B69,'3.ข้อมูลงบทดลองปัจจุบัน เติมเอง'!$A$5:$CL$846,52,0),2)</f>
        <v>901190</v>
      </c>
      <c r="BB69" s="19">
        <f>ROUND(VLOOKUP($B69,'3.ข้อมูลงบทดลองปัจจุบัน เติมเอง'!$A$5:$CL$846,53,0),2)</f>
        <v>7180326.25</v>
      </c>
      <c r="BC69" s="19">
        <f>ROUND(VLOOKUP($B69,'3.ข้อมูลงบทดลองปัจจุบัน เติมเอง'!$A$5:$CL$846,54,0),2)</f>
        <v>327660</v>
      </c>
      <c r="BD69" s="19">
        <f>ROUND(VLOOKUP($B69,'3.ข้อมูลงบทดลองปัจจุบัน เติมเอง'!$A$5:$CL$846,55,0),2)</f>
        <v>2555756.13</v>
      </c>
      <c r="BE69" s="19">
        <f>ROUND(VLOOKUP($B69,'3.ข้อมูลงบทดลองปัจจุบัน เติมเอง'!$A$5:$CL$846,56,0),2)</f>
        <v>1138556</v>
      </c>
      <c r="BF69" s="19">
        <f>ROUND(VLOOKUP($B69,'3.ข้อมูลงบทดลองปัจจุบัน เติมเอง'!$A$5:$CL$846,57,0),2)</f>
        <v>360080</v>
      </c>
      <c r="BG69" s="19">
        <f>ROUND(VLOOKUP($B69,'3.ข้อมูลงบทดลองปัจจุบัน เติมเอง'!$A$5:$CL$846,58,0),2)</f>
        <v>540270</v>
      </c>
      <c r="BH69" s="19">
        <f>ROUND(VLOOKUP($B69,'3.ข้อมูลงบทดลองปัจจุบัน เติมเอง'!$A$5:$CL$846,59,0),2)</f>
        <v>1414650</v>
      </c>
      <c r="BI69" s="19">
        <f>ROUND(VLOOKUP($B69,'3.ข้อมูลงบทดลองปัจจุบัน เติมเอง'!$A$5:$CL$846,60,0),2)</f>
        <v>407430</v>
      </c>
      <c r="BJ69" s="19">
        <f>ROUND(VLOOKUP($B69,'3.ข้อมูลงบทดลองปัจจุบัน เติมเอง'!$A$5:$CL$846,61,0),2)</f>
        <v>378990</v>
      </c>
      <c r="BK69" s="19">
        <f>ROUND(VLOOKUP($B69,'3.ข้อมูลงบทดลองปัจจุบัน เติมเอง'!$A$5:$CL$846,62,0),2)</f>
        <v>608220</v>
      </c>
      <c r="BL69" s="19">
        <f>ROUND(VLOOKUP($B69,'3.ข้อมูลงบทดลองปัจจุบัน เติมเอง'!$A$5:$CL$846,63,0),2)</f>
        <v>511280</v>
      </c>
      <c r="BM69" s="19">
        <f>ROUND(VLOOKUP($B69,'3.ข้อมูลงบทดลองปัจจุบัน เติมเอง'!$A$5:$CL$846,64,0),2)</f>
        <v>4999751</v>
      </c>
      <c r="BN69" s="19">
        <f>ROUND(VLOOKUP($B69,'3.ข้อมูลงบทดลองปัจจุบัน เติมเอง'!$A$5:$CL$846,65,0),2)</f>
        <v>647569.6</v>
      </c>
      <c r="BO69" s="19">
        <f>ROUND(VLOOKUP($B69,'3.ข้อมูลงบทดลองปัจจุบัน เติมเอง'!$A$5:$CL$846,66,0),2)</f>
        <v>420330</v>
      </c>
      <c r="BP69" s="19">
        <f>ROUND(VLOOKUP($B69,'3.ข้อมูลงบทดลองปัจจุบัน เติมเอง'!$A$5:$CL$846,67,0),2)</f>
        <v>665032.19999999995</v>
      </c>
      <c r="BQ69" s="19">
        <f>ROUND(VLOOKUP($B69,'3.ข้อมูลงบทดลองปัจจุบัน เติมเอง'!$A$5:$CL$846,68,0),2)</f>
        <v>1887455</v>
      </c>
      <c r="BR69" s="19">
        <f>ROUND(VLOOKUP($B69,'3.ข้อมูลงบทดลองปัจจุบัน เติมเอง'!$A$5:$CL$846,69,0),2)</f>
        <v>230610</v>
      </c>
      <c r="BS69" s="19">
        <f>ROUND(VLOOKUP($B69,'3.ข้อมูลงบทดลองปัจจุบัน เติมเอง'!$A$5:$CL$846,70,0),2)</f>
        <v>9216159</v>
      </c>
      <c r="BT69" s="19">
        <f>ROUND(VLOOKUP($B69,'3.ข้อมูลงบทดลองปัจจุบัน เติมเอง'!$A$5:$CL$846,71,0),2)</f>
        <v>1408149.44</v>
      </c>
      <c r="BU69" s="19">
        <f>ROUND(VLOOKUP($B69,'3.ข้อมูลงบทดลองปัจจุบัน เติมเอง'!$A$5:$CL$846,72,0),2)</f>
        <v>583860</v>
      </c>
      <c r="BV69" s="19">
        <f>ROUND(VLOOKUP($B69,'3.ข้อมูลงบทดลองปัจจุบัน เติมเอง'!$A$5:$CL$846,73,0),2)</f>
        <v>1865580</v>
      </c>
      <c r="BW69" s="19">
        <f>ROUND(VLOOKUP($B69,'3.ข้อมูลงบทดลองปัจจุบัน เติมเอง'!$A$5:$CL$846,74,0),2)</f>
        <v>602730</v>
      </c>
      <c r="BX69" s="19">
        <f>ROUND(VLOOKUP($B69,'3.ข้อมูลงบทดลองปัจจุบัน เติมเอง'!$A$5:$CL$846,75,0),2)</f>
        <v>1380880</v>
      </c>
      <c r="BY69" s="19">
        <f>ROUND(VLOOKUP($B69,'3.ข้อมูลงบทดลองปัจจุบัน เติมเอง'!$A$5:$CL$846,76,0),2)</f>
        <v>1933428.48</v>
      </c>
      <c r="BZ69" s="19">
        <f>ROUND(VLOOKUP($B69,'3.ข้อมูลงบทดลองปัจจุบัน เติมเอง'!$A$5:$CL$846,77,0),2)</f>
        <v>730310</v>
      </c>
      <c r="CA69" s="19">
        <f>ROUND(VLOOKUP($B69,'3.ข้อมูลงบทดลองปัจจุบัน เติมเอง'!$A$5:$CL$846,78,0),2)</f>
        <v>697265</v>
      </c>
      <c r="CB69" s="19">
        <f>ROUND(VLOOKUP($B69,'3.ข้อมูลงบทดลองปัจจุบัน เติมเอง'!$A$5:$CL$846,79,0),2)</f>
        <v>518192</v>
      </c>
      <c r="CC69" s="19">
        <f>ROUND(VLOOKUP($B69,'3.ข้อมูลงบทดลองปัจจุบัน เติมเอง'!$A$5:$CL$846,80,0),2)</f>
        <v>565802.9</v>
      </c>
      <c r="CD69" s="19">
        <f>ROUND(VLOOKUP($B69,'3.ข้อมูลงบทดลองปัจจุบัน เติมเอง'!$A$5:$CL$846,81,0),2)</f>
        <v>642172</v>
      </c>
      <c r="CE69" s="19">
        <f>ROUND(VLOOKUP($B69,'3.ข้อมูลงบทดลองปัจจุบัน เติมเอง'!$A$5:$CL$846,82,0),2)</f>
        <v>1466660</v>
      </c>
      <c r="CF69" s="19">
        <f>ROUND(VLOOKUP($B69,'3.ข้อมูลงบทดลองปัจจุบัน เติมเอง'!$A$5:$CL$846,83,0),2)</f>
        <v>1435430</v>
      </c>
      <c r="CG69" s="19">
        <f>ROUND(VLOOKUP($B69,'3.ข้อมูลงบทดลองปัจจุบัน เติมเอง'!$A$5:$CL$846,84,0),2)</f>
        <v>359280</v>
      </c>
      <c r="CH69" s="19">
        <f>ROUND(VLOOKUP($B69,'3.ข้อมูลงบทดลองปัจจุบัน เติมเอง'!$A$5:$CL$846,85,0),2)</f>
        <v>691790</v>
      </c>
      <c r="CI69" s="19">
        <f>ROUND(VLOOKUP($B69,'3.ข้อมูลงบทดลองปัจจุบัน เติมเอง'!$A$5:$CL$846,86,0),2)</f>
        <v>649500</v>
      </c>
      <c r="CJ69" s="19">
        <f>ROUND(VLOOKUP($B69,'3.ข้อมูลงบทดลองปัจจุบัน เติมเอง'!$A$5:$CL$846,87,0),2)</f>
        <v>765930</v>
      </c>
      <c r="CK69" s="19">
        <f>ROUND(VLOOKUP($B69,'3.ข้อมูลงบทดลองปัจจุบัน เติมเอง'!$A$5:$CL$846,88,0),2)</f>
        <v>5472191.7699999996</v>
      </c>
      <c r="CL69" s="19">
        <f>ROUND(VLOOKUP($B69,'3.ข้อมูลงบทดลองปัจจุบัน เติมเอง'!$A$5:$CL$846,89,0),2)</f>
        <v>373410</v>
      </c>
      <c r="CM69" s="19">
        <f>ROUND(VLOOKUP($B69,'3.ข้อมูลงบทดลองปัจจุบัน เติมเอง'!$A$5:$CL$846,90,0),2)</f>
        <v>972244.33</v>
      </c>
      <c r="CO69" s="29"/>
    </row>
    <row r="70" spans="1:93" x14ac:dyDescent="0.7">
      <c r="A70" s="3" t="s">
        <v>1470</v>
      </c>
      <c r="B70" s="3" t="s">
        <v>1975</v>
      </c>
      <c r="C70" s="8" t="s">
        <v>658</v>
      </c>
      <c r="D70" s="19">
        <f>ROUND(VLOOKUP($B70,'3.ข้อมูลงบทดลองปัจจุบัน เติมเอง'!$A$5:$CL$846,3,0),2)</f>
        <v>100920</v>
      </c>
      <c r="E70" s="19">
        <f>ROUND(VLOOKUP($B70,'3.ข้อมูลงบทดลองปัจจุบัน เติมเอง'!$A$5:$CL$846,4,0),2)</f>
        <v>369620</v>
      </c>
      <c r="F70" s="19">
        <f>ROUND(VLOOKUP($B70,'3.ข้อมูลงบทดลองปัจจุบัน เติมเอง'!$A$5:$CL$846,5,0),2)</f>
        <v>0</v>
      </c>
      <c r="G70" s="19">
        <f>ROUND(VLOOKUP($B70,'3.ข้อมูลงบทดลองปัจจุบัน เติมเอง'!$A$5:$CL$846,6,0),2)</f>
        <v>443930</v>
      </c>
      <c r="H70" s="19">
        <f>ROUND(VLOOKUP($B70,'3.ข้อมูลงบทดลองปัจจุบัน เติมเอง'!$A$5:$CL$846,7,0),2)</f>
        <v>726481.07</v>
      </c>
      <c r="I70" s="19">
        <f>ROUND(VLOOKUP($B70,'3.ข้อมูลงบทดลองปัจจุบัน เติมเอง'!$A$5:$CL$846,8,0),2)</f>
        <v>104440</v>
      </c>
      <c r="J70" s="19">
        <f>ROUND(VLOOKUP($B70,'3.ข้อมูลงบทดลองปัจจุบัน เติมเอง'!$A$5:$CL$846,9,0),2)</f>
        <v>139185</v>
      </c>
      <c r="K70" s="19">
        <f>ROUND(VLOOKUP($B70,'3.ข้อมูลงบทดลองปัจจุบัน เติมเอง'!$A$5:$CL$846,10,0),2)</f>
        <v>659948</v>
      </c>
      <c r="L70" s="19">
        <f>ROUND(VLOOKUP($B70,'3.ข้อมูลงบทดลองปัจจุบัน เติมเอง'!$A$5:$CL$846,11,0),2)</f>
        <v>781385</v>
      </c>
      <c r="M70" s="19">
        <f>ROUND(VLOOKUP($B70,'3.ข้อมูลงบทดลองปัจจุบัน เติมเอง'!$A$5:$CL$846,12,0),2)</f>
        <v>735845</v>
      </c>
      <c r="N70" s="19">
        <f>ROUND(VLOOKUP($B70,'3.ข้อมูลงบทดลองปัจจุบัน เติมเอง'!$A$5:$CL$846,13,0),2)</f>
        <v>30000</v>
      </c>
      <c r="O70" s="19">
        <f>ROUND(VLOOKUP($B70,'3.ข้อมูลงบทดลองปัจจุบัน เติมเอง'!$A$5:$CL$846,14,0),2)</f>
        <v>0</v>
      </c>
      <c r="P70" s="19">
        <f>ROUND(VLOOKUP($B70,'3.ข้อมูลงบทดลองปัจจุบัน เติมเอง'!$A$5:$CL$846,15,0),2)</f>
        <v>46125</v>
      </c>
      <c r="Q70" s="19">
        <f>ROUND(VLOOKUP($B70,'3.ข้อมูลงบทดลองปัจจุบัน เติมเอง'!$A$5:$CL$846,16,0),2)</f>
        <v>0</v>
      </c>
      <c r="R70" s="19">
        <f>ROUND(VLOOKUP($B70,'3.ข้อมูลงบทดลองปัจจุบัน เติมเอง'!$A$5:$CL$846,17,0),2)</f>
        <v>57690</v>
      </c>
      <c r="S70" s="19">
        <f>ROUND(VLOOKUP($B70,'3.ข้อมูลงบทดลองปัจจุบัน เติมเอง'!$A$5:$CL$846,18,0),2)</f>
        <v>457443</v>
      </c>
      <c r="T70" s="19">
        <f>ROUND(VLOOKUP($B70,'3.ข้อมูลงบทดลองปัจจุบัน เติมเอง'!$A$5:$CL$846,19,0),2)</f>
        <v>0</v>
      </c>
      <c r="U70" s="19">
        <f>ROUND(VLOOKUP($B70,'3.ข้อมูลงบทดลองปัจจุบัน เติมเอง'!$A$5:$CL$846,20,0),2)</f>
        <v>54621</v>
      </c>
      <c r="V70" s="19">
        <f>ROUND(VLOOKUP($B70,'3.ข้อมูลงบทดลองปัจจุบัน เติมเอง'!$A$5:$CL$846,21,0),2)</f>
        <v>286024</v>
      </c>
      <c r="W70" s="19">
        <f>ROUND(VLOOKUP($B70,'3.ข้อมูลงบทดลองปัจจุบัน เติมเอง'!$A$5:$CL$846,22,0),2)</f>
        <v>0</v>
      </c>
      <c r="X70" s="19">
        <f>ROUND(VLOOKUP($B70,'3.ข้อมูลงบทดลองปัจจุบัน เติมเอง'!$A$5:$CL$846,23,0),2)</f>
        <v>0</v>
      </c>
      <c r="Y70" s="19">
        <f>ROUND(VLOOKUP($B70,'3.ข้อมูลงบทดลองปัจจุบัน เติมเอง'!$A$5:$CL$846,24,0),2)</f>
        <v>0</v>
      </c>
      <c r="Z70" s="19">
        <f>ROUND(VLOOKUP($B70,'3.ข้อมูลงบทดลองปัจจุบัน เติมเอง'!$A$5:$CL$846,25,0),2)</f>
        <v>72160</v>
      </c>
      <c r="AA70" s="19">
        <f>ROUND(VLOOKUP($B70,'3.ข้อมูลงบทดลองปัจจุบัน เติมเอง'!$A$5:$CL$846,26,0),2)</f>
        <v>0</v>
      </c>
      <c r="AB70" s="19">
        <f>ROUND(VLOOKUP($B70,'3.ข้อมูลงบทดลองปัจจุบัน เติมเอง'!$A$5:$CL$846,27,0),2)</f>
        <v>0</v>
      </c>
      <c r="AC70" s="19">
        <f>ROUND(VLOOKUP($B70,'3.ข้อมูลงบทดลองปัจจุบัน เติมเอง'!$A$5:$CL$846,28,0),2)</f>
        <v>0</v>
      </c>
      <c r="AD70" s="19">
        <f>ROUND(VLOOKUP($B70,'3.ข้อมูลงบทดลองปัจจุบัน เติมเอง'!$A$5:$CL$846,29,0),2)</f>
        <v>0</v>
      </c>
      <c r="AE70" s="19">
        <f>ROUND(VLOOKUP($B70,'3.ข้อมูลงบทดลองปัจจุบัน เติมเอง'!$A$5:$CL$846,30,0),2)</f>
        <v>190365</v>
      </c>
      <c r="AF70" s="19">
        <f>ROUND(VLOOKUP($B70,'3.ข้อมูลงบทดลองปัจจุบัน เติมเอง'!$A$5:$CL$846,31,0),2)</f>
        <v>0</v>
      </c>
      <c r="AG70" s="19">
        <f>ROUND(VLOOKUP($B70,'3.ข้อมูลงบทดลองปัจจุบัน เติมเอง'!$A$5:$CL$846,32,0),2)</f>
        <v>0</v>
      </c>
      <c r="AH70" s="19">
        <f>ROUND(VLOOKUP($B70,'3.ข้อมูลงบทดลองปัจจุบัน เติมเอง'!$A$5:$CL$846,33,0),2)</f>
        <v>0</v>
      </c>
      <c r="AI70" s="19">
        <f>ROUND(VLOOKUP($B70,'3.ข้อมูลงบทดลองปัจจุบัน เติมเอง'!$A$5:$CL$846,34,0),2)</f>
        <v>0</v>
      </c>
      <c r="AJ70" s="19">
        <f>ROUND(VLOOKUP($B70,'3.ข้อมูลงบทดลองปัจจุบัน เติมเอง'!$A$5:$CL$846,35,0),2)</f>
        <v>0</v>
      </c>
      <c r="AK70" s="19">
        <f>ROUND(VLOOKUP($B70,'3.ข้อมูลงบทดลองปัจจุบัน เติมเอง'!$A$5:$CL$846,36,0),2)</f>
        <v>0</v>
      </c>
      <c r="AL70" s="19">
        <f>ROUND(VLOOKUP($B70,'3.ข้อมูลงบทดลองปัจจุบัน เติมเอง'!$A$5:$CL$846,37,0),2)</f>
        <v>486200</v>
      </c>
      <c r="AM70" s="19">
        <f>ROUND(VLOOKUP($B70,'3.ข้อมูลงบทดลองปัจจุบัน เติมเอง'!$A$5:$CL$846,38,0),2)</f>
        <v>86640</v>
      </c>
      <c r="AN70" s="19">
        <f>ROUND(VLOOKUP($B70,'3.ข้อมูลงบทดลองปัจจุบัน เติมเอง'!$A$5:$CL$846,39,0),2)</f>
        <v>0</v>
      </c>
      <c r="AO70" s="19">
        <f>ROUND(VLOOKUP($B70,'3.ข้อมูลงบทดลองปัจจุบัน เติมเอง'!$A$5:$CL$846,40,0),2)</f>
        <v>534339.5</v>
      </c>
      <c r="AP70" s="19">
        <f>ROUND(VLOOKUP($B70,'3.ข้อมูลงบทดลองปัจจุบัน เติมเอง'!$A$5:$CL$846,41,0),2)</f>
        <v>0</v>
      </c>
      <c r="AQ70" s="19">
        <f>ROUND(VLOOKUP($B70,'3.ข้อมูลงบทดลองปัจจุบัน เติมเอง'!$A$5:$CL$846,42,0),2)</f>
        <v>0</v>
      </c>
      <c r="AR70" s="19">
        <f>ROUND(VLOOKUP($B70,'3.ข้อมูลงบทดลองปัจจุบัน เติมเอง'!$A$5:$CL$846,43,0),2)</f>
        <v>0</v>
      </c>
      <c r="AS70" s="19">
        <f>ROUND(VLOOKUP($B70,'3.ข้อมูลงบทดลองปัจจุบัน เติมเอง'!$A$5:$CL$846,44,0),2)</f>
        <v>0</v>
      </c>
      <c r="AT70" s="19">
        <f>ROUND(VLOOKUP($B70,'3.ข้อมูลงบทดลองปัจจุบัน เติมเอง'!$A$5:$CL$846,45,0),2)</f>
        <v>0</v>
      </c>
      <c r="AU70" s="19">
        <f>ROUND(VLOOKUP($B70,'3.ข้อมูลงบทดลองปัจจุบัน เติมเอง'!$A$5:$CL$846,46,0),2)</f>
        <v>0</v>
      </c>
      <c r="AV70" s="19">
        <f>ROUND(VLOOKUP($B70,'3.ข้อมูลงบทดลองปัจจุบัน เติมเอง'!$A$5:$CL$846,47,0),2)</f>
        <v>0</v>
      </c>
      <c r="AW70" s="19">
        <f>ROUND(VLOOKUP($B70,'3.ข้อมูลงบทดลองปัจจุบัน เติมเอง'!$A$5:$CL$846,48,0),2)</f>
        <v>0</v>
      </c>
      <c r="AX70" s="19">
        <f>ROUND(VLOOKUP($B70,'3.ข้อมูลงบทดลองปัจจุบัน เติมเอง'!$A$5:$CL$846,49,0),2)</f>
        <v>75300</v>
      </c>
      <c r="AY70" s="19">
        <f>ROUND(VLOOKUP($B70,'3.ข้อมูลงบทดลองปัจจุบัน เติมเอง'!$A$5:$CL$846,50,0),2)</f>
        <v>0</v>
      </c>
      <c r="AZ70" s="19">
        <f>ROUND(VLOOKUP($B70,'3.ข้อมูลงบทดลองปัจจุบัน เติมเอง'!$A$5:$CL$846,51,0),2)</f>
        <v>0</v>
      </c>
      <c r="BA70" s="19">
        <f>ROUND(VLOOKUP($B70,'3.ข้อมูลงบทดลองปัจจุบัน เติมเอง'!$A$5:$CL$846,52,0),2)</f>
        <v>0</v>
      </c>
      <c r="BB70" s="19">
        <f>ROUND(VLOOKUP($B70,'3.ข้อมูลงบทดลองปัจจุบัน เติมเอง'!$A$5:$CL$846,53,0),2)</f>
        <v>0</v>
      </c>
      <c r="BC70" s="19">
        <f>ROUND(VLOOKUP($B70,'3.ข้อมูลงบทดลองปัจจุบัน เติมเอง'!$A$5:$CL$846,54,0),2)</f>
        <v>0</v>
      </c>
      <c r="BD70" s="19">
        <f>ROUND(VLOOKUP($B70,'3.ข้อมูลงบทดลองปัจจุบัน เติมเอง'!$A$5:$CL$846,55,0),2)</f>
        <v>0</v>
      </c>
      <c r="BE70" s="19">
        <f>ROUND(VLOOKUP($B70,'3.ข้อมูลงบทดลองปัจจุบัน เติมเอง'!$A$5:$CL$846,56,0),2)</f>
        <v>1265535</v>
      </c>
      <c r="BF70" s="19">
        <f>ROUND(VLOOKUP($B70,'3.ข้อมูลงบทดลองปัจจุบัน เติมเอง'!$A$5:$CL$846,57,0),2)</f>
        <v>435585</v>
      </c>
      <c r="BG70" s="19">
        <f>ROUND(VLOOKUP($B70,'3.ข้อมูลงบทดลองปัจจุบัน เติมเอง'!$A$5:$CL$846,58,0),2)</f>
        <v>0</v>
      </c>
      <c r="BH70" s="19">
        <f>ROUND(VLOOKUP($B70,'3.ข้อมูลงบทดลองปัจจุบัน เติมเอง'!$A$5:$CL$846,59,0),2)</f>
        <v>4384272</v>
      </c>
      <c r="BI70" s="19">
        <f>ROUND(VLOOKUP($B70,'3.ข้อมูลงบทดลองปัจจุบัน เติมเอง'!$A$5:$CL$846,60,0),2)</f>
        <v>270000.5</v>
      </c>
      <c r="BJ70" s="19">
        <f>ROUND(VLOOKUP($B70,'3.ข้อมูลงบทดลองปัจจุบัน เติมเอง'!$A$5:$CL$846,61,0),2)</f>
        <v>21860</v>
      </c>
      <c r="BK70" s="19">
        <f>ROUND(VLOOKUP($B70,'3.ข้อมูลงบทดลองปัจจุบัน เติมเอง'!$A$5:$CL$846,62,0),2)</f>
        <v>328510</v>
      </c>
      <c r="BL70" s="19">
        <f>ROUND(VLOOKUP($B70,'3.ข้อมูลงบทดลองปัจจุบัน เติมเอง'!$A$5:$CL$846,63,0),2)</f>
        <v>0</v>
      </c>
      <c r="BM70" s="19">
        <f>ROUND(VLOOKUP($B70,'3.ข้อมูลงบทดลองปัจจุบัน เติมเอง'!$A$5:$CL$846,64,0),2)</f>
        <v>0</v>
      </c>
      <c r="BN70" s="19">
        <f>ROUND(VLOOKUP($B70,'3.ข้อมูลงบทดลองปัจจุบัน เติมเอง'!$A$5:$CL$846,65,0),2)</f>
        <v>0</v>
      </c>
      <c r="BO70" s="19">
        <f>ROUND(VLOOKUP($B70,'3.ข้อมูลงบทดลองปัจจุบัน เติมเอง'!$A$5:$CL$846,66,0),2)</f>
        <v>4980</v>
      </c>
      <c r="BP70" s="19">
        <f>ROUND(VLOOKUP($B70,'3.ข้อมูลงบทดลองปัจจุบัน เติมเอง'!$A$5:$CL$846,67,0),2)</f>
        <v>0</v>
      </c>
      <c r="BQ70" s="19">
        <f>ROUND(VLOOKUP($B70,'3.ข้อมูลงบทดลองปัจจุบัน เติมเอง'!$A$5:$CL$846,68,0),2)</f>
        <v>0</v>
      </c>
      <c r="BR70" s="19">
        <f>ROUND(VLOOKUP($B70,'3.ข้อมูลงบทดลองปัจจุบัน เติมเอง'!$A$5:$CL$846,69,0),2)</f>
        <v>107800</v>
      </c>
      <c r="BS70" s="19">
        <f>ROUND(VLOOKUP($B70,'3.ข้อมูลงบทดลองปัจจุบัน เติมเอง'!$A$5:$CL$846,70,0),2)</f>
        <v>0</v>
      </c>
      <c r="BT70" s="19">
        <f>ROUND(VLOOKUP($B70,'3.ข้อมูลงบทดลองปัจจุบัน เติมเอง'!$A$5:$CL$846,71,0),2)</f>
        <v>0</v>
      </c>
      <c r="BU70" s="19">
        <f>ROUND(VLOOKUP($B70,'3.ข้อมูลงบทดลองปัจจุบัน เติมเอง'!$A$5:$CL$846,72,0),2)</f>
        <v>0</v>
      </c>
      <c r="BV70" s="19">
        <f>ROUND(VLOOKUP($B70,'3.ข้อมูลงบทดลองปัจจุบัน เติมเอง'!$A$5:$CL$846,73,0),2)</f>
        <v>0</v>
      </c>
      <c r="BW70" s="19">
        <f>ROUND(VLOOKUP($B70,'3.ข้อมูลงบทดลองปัจจุบัน เติมเอง'!$A$5:$CL$846,74,0),2)</f>
        <v>77200</v>
      </c>
      <c r="BX70" s="19">
        <f>ROUND(VLOOKUP($B70,'3.ข้อมูลงบทดลองปัจจุบัน เติมเอง'!$A$5:$CL$846,75,0),2)</f>
        <v>0</v>
      </c>
      <c r="BY70" s="19">
        <f>ROUND(VLOOKUP($B70,'3.ข้อมูลงบทดลองปัจจุบัน เติมเอง'!$A$5:$CL$846,76,0),2)</f>
        <v>0</v>
      </c>
      <c r="BZ70" s="19">
        <f>ROUND(VLOOKUP($B70,'3.ข้อมูลงบทดลองปัจจุบัน เติมเอง'!$A$5:$CL$846,77,0),2)</f>
        <v>0</v>
      </c>
      <c r="CA70" s="19">
        <f>ROUND(VLOOKUP($B70,'3.ข้อมูลงบทดลองปัจจุบัน เติมเอง'!$A$5:$CL$846,78,0),2)</f>
        <v>0</v>
      </c>
      <c r="CB70" s="19">
        <f>ROUND(VLOOKUP($B70,'3.ข้อมูลงบทดลองปัจจุบัน เติมเอง'!$A$5:$CL$846,79,0),2)</f>
        <v>0</v>
      </c>
      <c r="CC70" s="19">
        <f>ROUND(VLOOKUP($B70,'3.ข้อมูลงบทดลองปัจจุบัน เติมเอง'!$A$5:$CL$846,80,0),2)</f>
        <v>0</v>
      </c>
      <c r="CD70" s="19">
        <f>ROUND(VLOOKUP($B70,'3.ข้อมูลงบทดลองปัจจุบัน เติมเอง'!$A$5:$CL$846,81,0),2)</f>
        <v>0</v>
      </c>
      <c r="CE70" s="19">
        <f>ROUND(VLOOKUP($B70,'3.ข้อมูลงบทดลองปัจจุบัน เติมเอง'!$A$5:$CL$846,82,0),2)</f>
        <v>0</v>
      </c>
      <c r="CF70" s="19">
        <f>ROUND(VLOOKUP($B70,'3.ข้อมูลงบทดลองปัจจุบัน เติมเอง'!$A$5:$CL$846,83,0),2)</f>
        <v>0</v>
      </c>
      <c r="CG70" s="19">
        <f>ROUND(VLOOKUP($B70,'3.ข้อมูลงบทดลองปัจจุบัน เติมเอง'!$A$5:$CL$846,84,0),2)</f>
        <v>53670</v>
      </c>
      <c r="CH70" s="19">
        <f>ROUND(VLOOKUP($B70,'3.ข้อมูลงบทดลองปัจจุบัน เติมเอง'!$A$5:$CL$846,85,0),2)</f>
        <v>0</v>
      </c>
      <c r="CI70" s="19">
        <f>ROUND(VLOOKUP($B70,'3.ข้อมูลงบทดลองปัจจุบัน เติมเอง'!$A$5:$CL$846,86,0),2)</f>
        <v>0</v>
      </c>
      <c r="CJ70" s="19">
        <f>ROUND(VLOOKUP($B70,'3.ข้อมูลงบทดลองปัจจุบัน เติมเอง'!$A$5:$CL$846,87,0),2)</f>
        <v>0</v>
      </c>
      <c r="CK70" s="19">
        <f>ROUND(VLOOKUP($B70,'3.ข้อมูลงบทดลองปัจจุบัน เติมเอง'!$A$5:$CL$846,88,0),2)</f>
        <v>0</v>
      </c>
      <c r="CL70" s="19">
        <f>ROUND(VLOOKUP($B70,'3.ข้อมูลงบทดลองปัจจุบัน เติมเอง'!$A$5:$CL$846,89,0),2)</f>
        <v>0</v>
      </c>
      <c r="CM70" s="19">
        <f>ROUND(VLOOKUP($B70,'3.ข้อมูลงบทดลองปัจจุบัน เติมเอง'!$A$5:$CL$846,90,0),2)</f>
        <v>0</v>
      </c>
      <c r="CO70" s="29"/>
    </row>
    <row r="71" spans="1:93" x14ac:dyDescent="0.7">
      <c r="A71" s="3" t="s">
        <v>1470</v>
      </c>
      <c r="B71" s="3" t="s">
        <v>1976</v>
      </c>
      <c r="C71" s="8" t="s">
        <v>659</v>
      </c>
      <c r="D71" s="19">
        <f>ROUND(VLOOKUP($B71,'3.ข้อมูลงบทดลองปัจจุบัน เติมเอง'!$A$5:$CL$846,3,0),2)</f>
        <v>89550</v>
      </c>
      <c r="E71" s="19">
        <f>ROUND(VLOOKUP($B71,'3.ข้อมูลงบทดลองปัจจุบัน เติมเอง'!$A$5:$CL$846,4,0),2)</f>
        <v>0</v>
      </c>
      <c r="F71" s="19">
        <f>ROUND(VLOOKUP($B71,'3.ข้อมูลงบทดลองปัจจุบัน เติมเอง'!$A$5:$CL$846,5,0),2)</f>
        <v>1215439.44</v>
      </c>
      <c r="G71" s="19">
        <f>ROUND(VLOOKUP($B71,'3.ข้อมูลงบทดลองปัจจุบัน เติมเอง'!$A$5:$CL$846,6,0),2)</f>
        <v>102746</v>
      </c>
      <c r="H71" s="19">
        <f>ROUND(VLOOKUP($B71,'3.ข้อมูลงบทดลองปัจจุบัน เติมเอง'!$A$5:$CL$846,7,0),2)</f>
        <v>0</v>
      </c>
      <c r="I71" s="19">
        <f>ROUND(VLOOKUP($B71,'3.ข้อมูลงบทดลองปัจจุบัน เติมเอง'!$A$5:$CL$846,8,0),2)</f>
        <v>0</v>
      </c>
      <c r="J71" s="19">
        <f>ROUND(VLOOKUP($B71,'3.ข้อมูลงบทดลองปัจจุบัน เติมเอง'!$A$5:$CL$846,9,0),2)</f>
        <v>0</v>
      </c>
      <c r="K71" s="19">
        <f>ROUND(VLOOKUP($B71,'3.ข้อมูลงบทดลองปัจจุบัน เติมเอง'!$A$5:$CL$846,10,0),2)</f>
        <v>18040</v>
      </c>
      <c r="L71" s="19">
        <f>ROUND(VLOOKUP($B71,'3.ข้อมูลงบทดลองปัจจุบัน เติมเอง'!$A$5:$CL$846,11,0),2)</f>
        <v>261214.5</v>
      </c>
      <c r="M71" s="19">
        <f>ROUND(VLOOKUP($B71,'3.ข้อมูลงบทดลองปัจจุบัน เติมเอง'!$A$5:$CL$846,12,0),2)</f>
        <v>157760</v>
      </c>
      <c r="N71" s="19">
        <f>ROUND(VLOOKUP($B71,'3.ข้อมูลงบทดลองปัจจุบัน เติมเอง'!$A$5:$CL$846,13,0),2)</f>
        <v>0</v>
      </c>
      <c r="O71" s="19">
        <f>ROUND(VLOOKUP($B71,'3.ข้อมูลงบทดลองปัจจุบัน เติมเอง'!$A$5:$CL$846,14,0),2)</f>
        <v>0</v>
      </c>
      <c r="P71" s="19">
        <f>ROUND(VLOOKUP($B71,'3.ข้อมูลงบทดลองปัจจุบัน เติมเอง'!$A$5:$CL$846,15,0),2)</f>
        <v>53710</v>
      </c>
      <c r="Q71" s="19">
        <f>ROUND(VLOOKUP($B71,'3.ข้อมูลงบทดลองปัจจุบัน เติมเอง'!$A$5:$CL$846,16,0),2)</f>
        <v>0</v>
      </c>
      <c r="R71" s="19">
        <f>ROUND(VLOOKUP($B71,'3.ข้อมูลงบทดลองปัจจุบัน เติมเอง'!$A$5:$CL$846,17,0),2)</f>
        <v>12300</v>
      </c>
      <c r="S71" s="19">
        <f>ROUND(VLOOKUP($B71,'3.ข้อมูลงบทดลองปัจจุบัน เติมเอง'!$A$5:$CL$846,18,0),2)</f>
        <v>6905</v>
      </c>
      <c r="T71" s="19">
        <f>ROUND(VLOOKUP($B71,'3.ข้อมูลงบทดลองปัจจุบัน เติมเอง'!$A$5:$CL$846,19,0),2)</f>
        <v>0</v>
      </c>
      <c r="U71" s="19">
        <f>ROUND(VLOOKUP($B71,'3.ข้อมูลงบทดลองปัจจุบัน เติมเอง'!$A$5:$CL$846,20,0),2)</f>
        <v>251385</v>
      </c>
      <c r="V71" s="19">
        <f>ROUND(VLOOKUP($B71,'3.ข้อมูลงบทดลองปัจจุบัน เติมเอง'!$A$5:$CL$846,21,0),2)</f>
        <v>250329</v>
      </c>
      <c r="W71" s="19">
        <f>ROUND(VLOOKUP($B71,'3.ข้อมูลงบทดลองปัจจุบัน เติมเอง'!$A$5:$CL$846,22,0),2)</f>
        <v>0</v>
      </c>
      <c r="X71" s="19">
        <f>ROUND(VLOOKUP($B71,'3.ข้อมูลงบทดลองปัจจุบัน เติมเอง'!$A$5:$CL$846,23,0),2)</f>
        <v>0</v>
      </c>
      <c r="Y71" s="19">
        <f>ROUND(VLOOKUP($B71,'3.ข้อมูลงบทดลองปัจจุบัน เติมเอง'!$A$5:$CL$846,24,0),2)</f>
        <v>216000</v>
      </c>
      <c r="Z71" s="19">
        <f>ROUND(VLOOKUP($B71,'3.ข้อมูลงบทดลองปัจจุบัน เติมเอง'!$A$5:$CL$846,25,0),2)</f>
        <v>8710</v>
      </c>
      <c r="AA71" s="19">
        <f>ROUND(VLOOKUP($B71,'3.ข้อมูลงบทดลองปัจจุบัน เติมเอง'!$A$5:$CL$846,26,0),2)</f>
        <v>0</v>
      </c>
      <c r="AB71" s="19">
        <f>ROUND(VLOOKUP($B71,'3.ข้อมูลงบทดลองปัจจุบัน เติมเอง'!$A$5:$CL$846,27,0),2)</f>
        <v>0</v>
      </c>
      <c r="AC71" s="19">
        <f>ROUND(VLOOKUP($B71,'3.ข้อมูลงบทดลองปัจจุบัน เติมเอง'!$A$5:$CL$846,28,0),2)</f>
        <v>38560</v>
      </c>
      <c r="AD71" s="19">
        <f>ROUND(VLOOKUP($B71,'3.ข้อมูลงบทดลองปัจจุบัน เติมเอง'!$A$5:$CL$846,29,0),2)</f>
        <v>0</v>
      </c>
      <c r="AE71" s="19">
        <f>ROUND(VLOOKUP($B71,'3.ข้อมูลงบทดลองปัจจุบัน เติมเอง'!$A$5:$CL$846,30,0),2)</f>
        <v>0</v>
      </c>
      <c r="AF71" s="19">
        <f>ROUND(VLOOKUP($B71,'3.ข้อมูลงบทดลองปัจจุบัน เติมเอง'!$A$5:$CL$846,31,0),2)</f>
        <v>0</v>
      </c>
      <c r="AG71" s="19">
        <f>ROUND(VLOOKUP($B71,'3.ข้อมูลงบทดลองปัจจุบัน เติมเอง'!$A$5:$CL$846,32,0),2)</f>
        <v>0</v>
      </c>
      <c r="AH71" s="19">
        <f>ROUND(VLOOKUP($B71,'3.ข้อมูลงบทดลองปัจจุบัน เติมเอง'!$A$5:$CL$846,33,0),2)</f>
        <v>0</v>
      </c>
      <c r="AI71" s="19">
        <f>ROUND(VLOOKUP($B71,'3.ข้อมูลงบทดลองปัจจุบัน เติมเอง'!$A$5:$CL$846,34,0),2)</f>
        <v>0</v>
      </c>
      <c r="AJ71" s="19">
        <f>ROUND(VLOOKUP($B71,'3.ข้อมูลงบทดลองปัจจุบัน เติมเอง'!$A$5:$CL$846,35,0),2)</f>
        <v>0</v>
      </c>
      <c r="AK71" s="19">
        <f>ROUND(VLOOKUP($B71,'3.ข้อมูลงบทดลองปัจจุบัน เติมเอง'!$A$5:$CL$846,36,0),2)</f>
        <v>0</v>
      </c>
      <c r="AL71" s="19">
        <f>ROUND(VLOOKUP($B71,'3.ข้อมูลงบทดลองปัจจุบัน เติมเอง'!$A$5:$CL$846,37,0),2)</f>
        <v>150000</v>
      </c>
      <c r="AM71" s="19">
        <f>ROUND(VLOOKUP($B71,'3.ข้อมูลงบทดลองปัจจุบัน เติมเอง'!$A$5:$CL$846,38,0),2)</f>
        <v>0</v>
      </c>
      <c r="AN71" s="19">
        <f>ROUND(VLOOKUP($B71,'3.ข้อมูลงบทดลองปัจจุบัน เติมเอง'!$A$5:$CL$846,39,0),2)</f>
        <v>0</v>
      </c>
      <c r="AO71" s="19">
        <f>ROUND(VLOOKUP($B71,'3.ข้อมูลงบทดลองปัจจุบัน เติมเอง'!$A$5:$CL$846,40,0),2)</f>
        <v>252286.07</v>
      </c>
      <c r="AP71" s="19">
        <f>ROUND(VLOOKUP($B71,'3.ข้อมูลงบทดลองปัจจุบัน เติมเอง'!$A$5:$CL$846,41,0),2)</f>
        <v>0</v>
      </c>
      <c r="AQ71" s="19">
        <f>ROUND(VLOOKUP($B71,'3.ข้อมูลงบทดลองปัจจุบัน เติมเอง'!$A$5:$CL$846,42,0),2)</f>
        <v>0</v>
      </c>
      <c r="AR71" s="19">
        <f>ROUND(VLOOKUP($B71,'3.ข้อมูลงบทดลองปัจจุบัน เติมเอง'!$A$5:$CL$846,43,0),2)</f>
        <v>8428</v>
      </c>
      <c r="AS71" s="19">
        <f>ROUND(VLOOKUP($B71,'3.ข้อมูลงบทดลองปัจจุบัน เติมเอง'!$A$5:$CL$846,44,0),2)</f>
        <v>54000</v>
      </c>
      <c r="AT71" s="19">
        <f>ROUND(VLOOKUP($B71,'3.ข้อมูลงบทดลองปัจจุบัน เติมเอง'!$A$5:$CL$846,45,0),2)</f>
        <v>101062</v>
      </c>
      <c r="AU71" s="19">
        <f>ROUND(VLOOKUP($B71,'3.ข้อมูลงบทดลองปัจจุบัน เติมเอง'!$A$5:$CL$846,46,0),2)</f>
        <v>0</v>
      </c>
      <c r="AV71" s="19">
        <f>ROUND(VLOOKUP($B71,'3.ข้อมูลงบทดลองปัจจุบัน เติมเอง'!$A$5:$CL$846,47,0),2)</f>
        <v>0</v>
      </c>
      <c r="AW71" s="19">
        <f>ROUND(VLOOKUP($B71,'3.ข้อมูลงบทดลองปัจจุบัน เติมเอง'!$A$5:$CL$846,48,0),2)</f>
        <v>0</v>
      </c>
      <c r="AX71" s="19">
        <f>ROUND(VLOOKUP($B71,'3.ข้อมูลงบทดลองปัจจุบัน เติมเอง'!$A$5:$CL$846,49,0),2)</f>
        <v>39000</v>
      </c>
      <c r="AY71" s="19">
        <f>ROUND(VLOOKUP($B71,'3.ข้อมูลงบทดลองปัจจุบัน เติมเอง'!$A$5:$CL$846,50,0),2)</f>
        <v>0</v>
      </c>
      <c r="AZ71" s="19">
        <f>ROUND(VLOOKUP($B71,'3.ข้อมูลงบทดลองปัจจุบัน เติมเอง'!$A$5:$CL$846,51,0),2)</f>
        <v>0</v>
      </c>
      <c r="BA71" s="19">
        <f>ROUND(VLOOKUP($B71,'3.ข้อมูลงบทดลองปัจจุบัน เติมเอง'!$A$5:$CL$846,52,0),2)</f>
        <v>0</v>
      </c>
      <c r="BB71" s="19">
        <f>ROUND(VLOOKUP($B71,'3.ข้อมูลงบทดลองปัจจุบัน เติมเอง'!$A$5:$CL$846,53,0),2)</f>
        <v>0</v>
      </c>
      <c r="BC71" s="19">
        <f>ROUND(VLOOKUP($B71,'3.ข้อมูลงบทดลองปัจจุบัน เติมเอง'!$A$5:$CL$846,54,0),2)</f>
        <v>0</v>
      </c>
      <c r="BD71" s="19">
        <f>ROUND(VLOOKUP($B71,'3.ข้อมูลงบทดลองปัจจุบัน เติมเอง'!$A$5:$CL$846,55,0),2)</f>
        <v>0</v>
      </c>
      <c r="BE71" s="19">
        <f>ROUND(VLOOKUP($B71,'3.ข้อมูลงบทดลองปัจจุบัน เติมเอง'!$A$5:$CL$846,56,0),2)</f>
        <v>189680</v>
      </c>
      <c r="BF71" s="19">
        <f>ROUND(VLOOKUP($B71,'3.ข้อมูลงบทดลองปัจจุบัน เติมเอง'!$A$5:$CL$846,57,0),2)</f>
        <v>0</v>
      </c>
      <c r="BG71" s="19">
        <f>ROUND(VLOOKUP($B71,'3.ข้อมูลงบทดลองปัจจุบัน เติมเอง'!$A$5:$CL$846,58,0),2)</f>
        <v>0</v>
      </c>
      <c r="BH71" s="19">
        <f>ROUND(VLOOKUP($B71,'3.ข้อมูลงบทดลองปัจจุบัน เติมเอง'!$A$5:$CL$846,59,0),2)</f>
        <v>3763593</v>
      </c>
      <c r="BI71" s="19">
        <f>ROUND(VLOOKUP($B71,'3.ข้อมูลงบทดลองปัจจุบัน เติมเอง'!$A$5:$CL$846,60,0),2)</f>
        <v>429769.51</v>
      </c>
      <c r="BJ71" s="19">
        <f>ROUND(VLOOKUP($B71,'3.ข้อมูลงบทดลองปัจจุบัน เติมเอง'!$A$5:$CL$846,61,0),2)</f>
        <v>0</v>
      </c>
      <c r="BK71" s="19">
        <f>ROUND(VLOOKUP($B71,'3.ข้อมูลงบทดลองปัจจุบัน เติมเอง'!$A$5:$CL$846,62,0),2)</f>
        <v>128310</v>
      </c>
      <c r="BL71" s="19">
        <f>ROUND(VLOOKUP($B71,'3.ข้อมูลงบทดลองปัจจุบัน เติมเอง'!$A$5:$CL$846,63,0),2)</f>
        <v>0</v>
      </c>
      <c r="BM71" s="19">
        <f>ROUND(VLOOKUP($B71,'3.ข้อมูลงบทดลองปัจจุบัน เติมเอง'!$A$5:$CL$846,64,0),2)</f>
        <v>0</v>
      </c>
      <c r="BN71" s="19">
        <f>ROUND(VLOOKUP($B71,'3.ข้อมูลงบทดลองปัจจุบัน เติมเอง'!$A$5:$CL$846,65,0),2)</f>
        <v>0</v>
      </c>
      <c r="BO71" s="19">
        <f>ROUND(VLOOKUP($B71,'3.ข้อมูลงบทดลองปัจจุบัน เติมเอง'!$A$5:$CL$846,66,0),2)</f>
        <v>0</v>
      </c>
      <c r="BP71" s="19">
        <f>ROUND(VLOOKUP($B71,'3.ข้อมูลงบทดลองปัจจุบัน เติมเอง'!$A$5:$CL$846,67,0),2)</f>
        <v>0</v>
      </c>
      <c r="BQ71" s="19">
        <f>ROUND(VLOOKUP($B71,'3.ข้อมูลงบทดลองปัจจุบัน เติมเอง'!$A$5:$CL$846,68,0),2)</f>
        <v>0</v>
      </c>
      <c r="BR71" s="19">
        <f>ROUND(VLOOKUP($B71,'3.ข้อมูลงบทดลองปัจจุบัน เติมเอง'!$A$5:$CL$846,69,0),2)</f>
        <v>0</v>
      </c>
      <c r="BS71" s="19">
        <f>ROUND(VLOOKUP($B71,'3.ข้อมูลงบทดลองปัจจุบัน เติมเอง'!$A$5:$CL$846,70,0),2)</f>
        <v>0</v>
      </c>
      <c r="BT71" s="19">
        <f>ROUND(VLOOKUP($B71,'3.ข้อมูลงบทดลองปัจจุบัน เติมเอง'!$A$5:$CL$846,71,0),2)</f>
        <v>0</v>
      </c>
      <c r="BU71" s="19">
        <f>ROUND(VLOOKUP($B71,'3.ข้อมูลงบทดลองปัจจุบัน เติมเอง'!$A$5:$CL$846,72,0),2)</f>
        <v>0</v>
      </c>
      <c r="BV71" s="19">
        <f>ROUND(VLOOKUP($B71,'3.ข้อมูลงบทดลองปัจจุบัน เติมเอง'!$A$5:$CL$846,73,0),2)</f>
        <v>0</v>
      </c>
      <c r="BW71" s="19">
        <f>ROUND(VLOOKUP($B71,'3.ข้อมูลงบทดลองปัจจุบัน เติมเอง'!$A$5:$CL$846,74,0),2)</f>
        <v>0</v>
      </c>
      <c r="BX71" s="19">
        <f>ROUND(VLOOKUP($B71,'3.ข้อมูลงบทดลองปัจจุบัน เติมเอง'!$A$5:$CL$846,75,0),2)</f>
        <v>0</v>
      </c>
      <c r="BY71" s="19">
        <f>ROUND(VLOOKUP($B71,'3.ข้อมูลงบทดลองปัจจุบัน เติมเอง'!$A$5:$CL$846,76,0),2)</f>
        <v>0</v>
      </c>
      <c r="BZ71" s="19">
        <f>ROUND(VLOOKUP($B71,'3.ข้อมูลงบทดลองปัจจุบัน เติมเอง'!$A$5:$CL$846,77,0),2)</f>
        <v>0</v>
      </c>
      <c r="CA71" s="19">
        <f>ROUND(VLOOKUP($B71,'3.ข้อมูลงบทดลองปัจจุบัน เติมเอง'!$A$5:$CL$846,78,0),2)</f>
        <v>0</v>
      </c>
      <c r="CB71" s="19">
        <f>ROUND(VLOOKUP($B71,'3.ข้อมูลงบทดลองปัจจุบัน เติมเอง'!$A$5:$CL$846,79,0),2)</f>
        <v>0</v>
      </c>
      <c r="CC71" s="19">
        <f>ROUND(VLOOKUP($B71,'3.ข้อมูลงบทดลองปัจจุบัน เติมเอง'!$A$5:$CL$846,80,0),2)</f>
        <v>0</v>
      </c>
      <c r="CD71" s="19">
        <f>ROUND(VLOOKUP($B71,'3.ข้อมูลงบทดลองปัจจุบัน เติมเอง'!$A$5:$CL$846,81,0),2)</f>
        <v>0</v>
      </c>
      <c r="CE71" s="19">
        <f>ROUND(VLOOKUP($B71,'3.ข้อมูลงบทดลองปัจจุบัน เติมเอง'!$A$5:$CL$846,82,0),2)</f>
        <v>0</v>
      </c>
      <c r="CF71" s="19">
        <f>ROUND(VLOOKUP($B71,'3.ข้อมูลงบทดลองปัจจุบัน เติมเอง'!$A$5:$CL$846,83,0),2)</f>
        <v>0</v>
      </c>
      <c r="CG71" s="19">
        <f>ROUND(VLOOKUP($B71,'3.ข้อมูลงบทดลองปัจจุบัน เติมเอง'!$A$5:$CL$846,84,0),2)</f>
        <v>0</v>
      </c>
      <c r="CH71" s="19">
        <f>ROUND(VLOOKUP($B71,'3.ข้อมูลงบทดลองปัจจุบัน เติมเอง'!$A$5:$CL$846,85,0),2)</f>
        <v>0</v>
      </c>
      <c r="CI71" s="19">
        <f>ROUND(VLOOKUP($B71,'3.ข้อมูลงบทดลองปัจจุบัน เติมเอง'!$A$5:$CL$846,86,0),2)</f>
        <v>0</v>
      </c>
      <c r="CJ71" s="19">
        <f>ROUND(VLOOKUP($B71,'3.ข้อมูลงบทดลองปัจจุบัน เติมเอง'!$A$5:$CL$846,87,0),2)</f>
        <v>0</v>
      </c>
      <c r="CK71" s="19">
        <f>ROUND(VLOOKUP($B71,'3.ข้อมูลงบทดลองปัจจุบัน เติมเอง'!$A$5:$CL$846,88,0),2)</f>
        <v>0</v>
      </c>
      <c r="CL71" s="19">
        <f>ROUND(VLOOKUP($B71,'3.ข้อมูลงบทดลองปัจจุบัน เติมเอง'!$A$5:$CL$846,89,0),2)</f>
        <v>0</v>
      </c>
      <c r="CM71" s="19">
        <f>ROUND(VLOOKUP($B71,'3.ข้อมูลงบทดลองปัจจุบัน เติมเอง'!$A$5:$CL$846,90,0),2)</f>
        <v>445350</v>
      </c>
      <c r="CO71" s="29"/>
    </row>
    <row r="72" spans="1:93" x14ac:dyDescent="0.7">
      <c r="A72" s="3" t="s">
        <v>1470</v>
      </c>
      <c r="B72" s="3" t="s">
        <v>1977</v>
      </c>
      <c r="C72" s="8" t="s">
        <v>660</v>
      </c>
      <c r="D72" s="19">
        <f>ROUND(VLOOKUP($B72,'3.ข้อมูลงบทดลองปัจจุบัน เติมเอง'!$A$5:$CL$846,3,0),2)</f>
        <v>1431060</v>
      </c>
      <c r="E72" s="19">
        <f>ROUND(VLOOKUP($B72,'3.ข้อมูลงบทดลองปัจจุบัน เติมเอง'!$A$5:$CL$846,4,0),2)</f>
        <v>0</v>
      </c>
      <c r="F72" s="19">
        <f>ROUND(VLOOKUP($B72,'3.ข้อมูลงบทดลองปัจจุบัน เติมเอง'!$A$5:$CL$846,5,0),2)</f>
        <v>56520</v>
      </c>
      <c r="G72" s="19">
        <f>ROUND(VLOOKUP($B72,'3.ข้อมูลงบทดลองปัจจุบัน เติมเอง'!$A$5:$CL$846,6,0),2)</f>
        <v>164970</v>
      </c>
      <c r="H72" s="19">
        <f>ROUND(VLOOKUP($B72,'3.ข้อมูลงบทดลองปัจจุบัน เติมเอง'!$A$5:$CL$846,7,0),2)</f>
        <v>74640</v>
      </c>
      <c r="I72" s="19">
        <f>ROUND(VLOOKUP($B72,'3.ข้อมูลงบทดลองปัจจุบัน เติมเอง'!$A$5:$CL$846,8,0),2)</f>
        <v>0</v>
      </c>
      <c r="J72" s="19">
        <f>ROUND(VLOOKUP($B72,'3.ข้อมูลงบทดลองปัจจุบัน เติมเอง'!$A$5:$CL$846,9,0),2)</f>
        <v>131180</v>
      </c>
      <c r="K72" s="19">
        <f>ROUND(VLOOKUP($B72,'3.ข้อมูลงบทดลองปัจจุบัน เติมเอง'!$A$5:$CL$846,10,0),2)</f>
        <v>206370</v>
      </c>
      <c r="L72" s="19">
        <f>ROUND(VLOOKUP($B72,'3.ข้อมูลงบทดลองปัจจุบัน เติมเอง'!$A$5:$CL$846,11,0),2)</f>
        <v>131040</v>
      </c>
      <c r="M72" s="19">
        <f>ROUND(VLOOKUP($B72,'3.ข้อมูลงบทดลองปัจจุบัน เติมเอง'!$A$5:$CL$846,12,0),2)</f>
        <v>0</v>
      </c>
      <c r="N72" s="19">
        <f>ROUND(VLOOKUP($B72,'3.ข้อมูลงบทดลองปัจจุบัน เติมเอง'!$A$5:$CL$846,13,0),2)</f>
        <v>0</v>
      </c>
      <c r="O72" s="19">
        <f>ROUND(VLOOKUP($B72,'3.ข้อมูลงบทดลองปัจจุบัน เติมเอง'!$A$5:$CL$846,14,0),2)</f>
        <v>78490</v>
      </c>
      <c r="P72" s="19">
        <f>ROUND(VLOOKUP($B72,'3.ข้อมูลงบทดลองปัจจุบัน เติมเอง'!$A$5:$CL$846,15,0),2)</f>
        <v>201660</v>
      </c>
      <c r="Q72" s="19">
        <f>ROUND(VLOOKUP($B72,'3.ข้อมูลงบทดลองปัจจุบัน เติมเอง'!$A$5:$CL$846,16,0),2)</f>
        <v>0</v>
      </c>
      <c r="R72" s="19">
        <f>ROUND(VLOOKUP($B72,'3.ข้อมูลงบทดลองปัจจุบัน เติมเอง'!$A$5:$CL$846,17,0),2)</f>
        <v>147780</v>
      </c>
      <c r="S72" s="19">
        <f>ROUND(VLOOKUP($B72,'3.ข้อมูลงบทดลองปัจจุบัน เติมเอง'!$A$5:$CL$846,18,0),2)</f>
        <v>75180</v>
      </c>
      <c r="T72" s="19">
        <f>ROUND(VLOOKUP($B72,'3.ข้อมูลงบทดลองปัจจุบัน เติมเอง'!$A$5:$CL$846,19,0),2)</f>
        <v>217320</v>
      </c>
      <c r="U72" s="19">
        <f>ROUND(VLOOKUP($B72,'3.ข้อมูลงบทดลองปัจจุบัน เติมเอง'!$A$5:$CL$846,20,0),2)</f>
        <v>228170.97</v>
      </c>
      <c r="V72" s="19">
        <f>ROUND(VLOOKUP($B72,'3.ข้อมูลงบทดลองปัจจุบัน เติมเอง'!$A$5:$CL$846,21,0),2)</f>
        <v>71610</v>
      </c>
      <c r="W72" s="19">
        <f>ROUND(VLOOKUP($B72,'3.ข้อมูลงบทดลองปัจจุบัน เติมเอง'!$A$5:$CL$846,22,0),2)</f>
        <v>0</v>
      </c>
      <c r="X72" s="19">
        <f>ROUND(VLOOKUP($B72,'3.ข้อมูลงบทดลองปัจจุบัน เติมเอง'!$A$5:$CL$846,23,0),2)</f>
        <v>983686.44</v>
      </c>
      <c r="Y72" s="19">
        <f>ROUND(VLOOKUP($B72,'3.ข้อมูลงบทดลองปัจจุบัน เติมเอง'!$A$5:$CL$846,24,0),2)</f>
        <v>71280</v>
      </c>
      <c r="Z72" s="19">
        <f>ROUND(VLOOKUP($B72,'3.ข้อมูลงบทดลองปัจจุบัน เติมเอง'!$A$5:$CL$846,25,0),2)</f>
        <v>0</v>
      </c>
      <c r="AA72" s="19">
        <f>ROUND(VLOOKUP($B72,'3.ข้อมูลงบทดลองปัจจุบัน เติมเอง'!$A$5:$CL$846,26,0),2)</f>
        <v>71280</v>
      </c>
      <c r="AB72" s="19">
        <f>ROUND(VLOOKUP($B72,'3.ข้อมูลงบทดลองปัจจุบัน เติมเอง'!$A$5:$CL$846,27,0),2)</f>
        <v>71190</v>
      </c>
      <c r="AC72" s="19">
        <f>ROUND(VLOOKUP($B72,'3.ข้อมูลงบทดลองปัจจุบัน เติมเอง'!$A$5:$CL$846,28,0),2)</f>
        <v>71280</v>
      </c>
      <c r="AD72" s="19">
        <f>ROUND(VLOOKUP($B72,'3.ข้อมูลงบทดลองปัจจุบัน เติมเอง'!$A$5:$CL$846,29,0),2)</f>
        <v>0</v>
      </c>
      <c r="AE72" s="19">
        <f>ROUND(VLOOKUP($B72,'3.ข้อมูลงบทดลองปัจจุบัน เติมเอง'!$A$5:$CL$846,30,0),2)</f>
        <v>107430</v>
      </c>
      <c r="AF72" s="19">
        <f>ROUND(VLOOKUP($B72,'3.ข้อมูลงบทดลองปัจจุบัน เติมเอง'!$A$5:$CL$846,31,0),2)</f>
        <v>71280</v>
      </c>
      <c r="AG72" s="19">
        <f>ROUND(VLOOKUP($B72,'3.ข้อมูลงบทดลองปัจจุบัน เติมเอง'!$A$5:$CL$846,32,0),2)</f>
        <v>136500</v>
      </c>
      <c r="AH72" s="19">
        <f>ROUND(VLOOKUP($B72,'3.ข้อมูลงบทดลองปัจจุบัน เติมเอง'!$A$5:$CL$846,33,0),2)</f>
        <v>71280</v>
      </c>
      <c r="AI72" s="19">
        <f>ROUND(VLOOKUP($B72,'3.ข้อมูลงบทดลองปัจจุบัน เติมเอง'!$A$5:$CL$846,34,0),2)</f>
        <v>71070</v>
      </c>
      <c r="AJ72" s="19">
        <f>ROUND(VLOOKUP($B72,'3.ข้อมูลงบทดลองปัจจุบัน เติมเอง'!$A$5:$CL$846,35,0),2)</f>
        <v>66782.23</v>
      </c>
      <c r="AK72" s="19">
        <f>ROUND(VLOOKUP($B72,'3.ข้อมูลงบทดลองปัจจุบัน เติมเอง'!$A$5:$CL$846,36,0),2)</f>
        <v>0</v>
      </c>
      <c r="AL72" s="19">
        <f>ROUND(VLOOKUP($B72,'3.ข้อมูลงบทดลองปัจจุบัน เติมเอง'!$A$5:$CL$846,37,0),2)</f>
        <v>593952.26</v>
      </c>
      <c r="AM72" s="19">
        <f>ROUND(VLOOKUP($B72,'3.ข้อมูลงบทดลองปัจจุบัน เติมเอง'!$A$5:$CL$846,38,0),2)</f>
        <v>76860</v>
      </c>
      <c r="AN72" s="19">
        <f>ROUND(VLOOKUP($B72,'3.ข้อมูลงบทดลองปัจจุบัน เติมเอง'!$A$5:$CL$846,39,0),2)</f>
        <v>71310</v>
      </c>
      <c r="AO72" s="19">
        <f>ROUND(VLOOKUP($B72,'3.ข้อมูลงบทดลองปัจจุบัน เติมเอง'!$A$5:$CL$846,40,0),2)</f>
        <v>330900</v>
      </c>
      <c r="AP72" s="19">
        <f>ROUND(VLOOKUP($B72,'3.ข้อมูลงบทดลองปัจจุบัน เติมเอง'!$A$5:$CL$846,41,0),2)</f>
        <v>0</v>
      </c>
      <c r="AQ72" s="19">
        <f>ROUND(VLOOKUP($B72,'3.ข้อมูลงบทดลองปัจจุบัน เติมเอง'!$A$5:$CL$846,42,0),2)</f>
        <v>0</v>
      </c>
      <c r="AR72" s="19">
        <f>ROUND(VLOOKUP($B72,'3.ข้อมูลงบทดลองปัจจุบัน เติมเอง'!$A$5:$CL$846,43,0),2)</f>
        <v>71760</v>
      </c>
      <c r="AS72" s="19">
        <f>ROUND(VLOOKUP($B72,'3.ข้อมูลงบทดลองปัจจุบัน เติมเอง'!$A$5:$CL$846,44,0),2)</f>
        <v>259330</v>
      </c>
      <c r="AT72" s="19">
        <f>ROUND(VLOOKUP($B72,'3.ข้อมูลงบทดลองปัจจุบัน เติมเอง'!$A$5:$CL$846,45,0),2)</f>
        <v>92100</v>
      </c>
      <c r="AU72" s="19">
        <f>ROUND(VLOOKUP($B72,'3.ข้อมูลงบทดลองปัจจุบัน เติมเอง'!$A$5:$CL$846,46,0),2)</f>
        <v>285780</v>
      </c>
      <c r="AV72" s="19">
        <f>ROUND(VLOOKUP($B72,'3.ข้อมูลงบทดลองปัจจุบัน เติมเอง'!$A$5:$CL$846,47,0),2)</f>
        <v>45500</v>
      </c>
      <c r="AW72" s="19">
        <f>ROUND(VLOOKUP($B72,'3.ข้อมูลงบทดลองปัจจุบัน เติมเอง'!$A$5:$CL$846,48,0),2)</f>
        <v>140758</v>
      </c>
      <c r="AX72" s="19">
        <f>ROUND(VLOOKUP($B72,'3.ข้อมูลงบทดลองปัจจุบัน เติมเอง'!$A$5:$CL$846,49,0),2)</f>
        <v>68250</v>
      </c>
      <c r="AY72" s="19">
        <f>ROUND(VLOOKUP($B72,'3.ข้อมูลงบทดลองปัจจุบัน เติมเอง'!$A$5:$CL$846,50,0),2)</f>
        <v>59550</v>
      </c>
      <c r="AZ72" s="19">
        <f>ROUND(VLOOKUP($B72,'3.ข้อมูลงบทดลองปัจจุบัน เติมเอง'!$A$5:$CL$846,51,0),2)</f>
        <v>70980</v>
      </c>
      <c r="BA72" s="19">
        <f>ROUND(VLOOKUP($B72,'3.ข้อมูลงบทดลองปัจจุบัน เติมเอง'!$A$5:$CL$846,52,0),2)</f>
        <v>70890</v>
      </c>
      <c r="BB72" s="19">
        <f>ROUND(VLOOKUP($B72,'3.ข้อมูลงบทดลองปัจจุบัน เติมเอง'!$A$5:$CL$846,53,0),2)</f>
        <v>186260</v>
      </c>
      <c r="BC72" s="19">
        <f>ROUND(VLOOKUP($B72,'3.ข้อมูลงบทดลองปัจจุบัน เติมเอง'!$A$5:$CL$846,54,0),2)</f>
        <v>0</v>
      </c>
      <c r="BD72" s="19">
        <f>ROUND(VLOOKUP($B72,'3.ข้อมูลงบทดลองปัจจุบัน เติมเอง'!$A$5:$CL$846,55,0),2)</f>
        <v>923640</v>
      </c>
      <c r="BE72" s="19">
        <f>ROUND(VLOOKUP($B72,'3.ข้อมูลงบทดลองปัจจุบัน เติมเอง'!$A$5:$CL$846,56,0),2)</f>
        <v>355590</v>
      </c>
      <c r="BF72" s="19">
        <f>ROUND(VLOOKUP($B72,'3.ข้อมูลงบทดลองปัจจุบัน เติมเอง'!$A$5:$CL$846,57,0),2)</f>
        <v>66680</v>
      </c>
      <c r="BG72" s="19">
        <f>ROUND(VLOOKUP($B72,'3.ข้อมูลงบทดลองปัจจุบัน เติมเอง'!$A$5:$CL$846,58,0),2)</f>
        <v>132390</v>
      </c>
      <c r="BH72" s="19">
        <f>ROUND(VLOOKUP($B72,'3.ข้อมูลงบทดลองปัจจุบัน เติมเอง'!$A$5:$CL$846,59,0),2)</f>
        <v>80250</v>
      </c>
      <c r="BI72" s="19">
        <f>ROUND(VLOOKUP($B72,'3.ข้อมูลงบทดลองปัจจุบัน เติมเอง'!$A$5:$CL$846,60,0),2)</f>
        <v>0</v>
      </c>
      <c r="BJ72" s="19">
        <f>ROUND(VLOOKUP($B72,'3.ข้อมูลงบทดลองปัจจุบัน เติมเอง'!$A$5:$CL$846,61,0),2)</f>
        <v>0</v>
      </c>
      <c r="BK72" s="19">
        <f>ROUND(VLOOKUP($B72,'3.ข้อมูลงบทดลองปัจจุบัน เติมเอง'!$A$5:$CL$846,62,0),2)</f>
        <v>0</v>
      </c>
      <c r="BL72" s="19">
        <f>ROUND(VLOOKUP($B72,'3.ข้อมูลงบทดลองปัจจุบัน เติมเอง'!$A$5:$CL$846,63,0),2)</f>
        <v>0</v>
      </c>
      <c r="BM72" s="19">
        <f>ROUND(VLOOKUP($B72,'3.ข้อมูลงบทดลองปัจจุบัน เติมเอง'!$A$5:$CL$846,64,0),2)</f>
        <v>230700</v>
      </c>
      <c r="BN72" s="19">
        <f>ROUND(VLOOKUP($B72,'3.ข้อมูลงบทดลองปัจจุบัน เติมเอง'!$A$5:$CL$846,65,0),2)</f>
        <v>142140</v>
      </c>
      <c r="BO72" s="19">
        <f>ROUND(VLOOKUP($B72,'3.ข้อมูลงบทดลองปัจจุบัน เติมเอง'!$A$5:$CL$846,66,0),2)</f>
        <v>0</v>
      </c>
      <c r="BP72" s="19">
        <f>ROUND(VLOOKUP($B72,'3.ข้อมูลงบทดลองปัจจุบัน เติมเอง'!$A$5:$CL$846,67,0),2)</f>
        <v>0</v>
      </c>
      <c r="BQ72" s="19">
        <f>ROUND(VLOOKUP($B72,'3.ข้อมูลงบทดลองปัจจุบัน เติมเอง'!$A$5:$CL$846,68,0),2)</f>
        <v>0</v>
      </c>
      <c r="BR72" s="19">
        <f>ROUND(VLOOKUP($B72,'3.ข้อมูลงบทดลองปัจจุบัน เติมเอง'!$A$5:$CL$846,69,0),2)</f>
        <v>92700</v>
      </c>
      <c r="BS72" s="19">
        <f>ROUND(VLOOKUP($B72,'3.ข้อมูลงบทดลองปัจจุบัน เติมเอง'!$A$5:$CL$846,70,0),2)</f>
        <v>1181132</v>
      </c>
      <c r="BT72" s="19">
        <f>ROUND(VLOOKUP($B72,'3.ข้อมูลงบทดลองปัจจุบัน เติมเอง'!$A$5:$CL$846,71,0),2)</f>
        <v>0</v>
      </c>
      <c r="BU72" s="19">
        <f>ROUND(VLOOKUP($B72,'3.ข้อมูลงบทดลองปัจจุบัน เติมเอง'!$A$5:$CL$846,72,0),2)</f>
        <v>0</v>
      </c>
      <c r="BV72" s="19">
        <f>ROUND(VLOOKUP($B72,'3.ข้อมูลงบทดลองปัจจุบัน เติมเอง'!$A$5:$CL$846,73,0),2)</f>
        <v>222280</v>
      </c>
      <c r="BW72" s="19">
        <f>ROUND(VLOOKUP($B72,'3.ข้อมูลงบทดลองปัจจุบัน เติมเอง'!$A$5:$CL$846,74,0),2)</f>
        <v>71910</v>
      </c>
      <c r="BX72" s="19">
        <f>ROUND(VLOOKUP($B72,'3.ข้อมูลงบทดลองปัจจุบัน เติมเอง'!$A$5:$CL$846,75,0),2)</f>
        <v>0</v>
      </c>
      <c r="BY72" s="19">
        <f>ROUND(VLOOKUP($B72,'3.ข้อมูลงบทดลองปัจจุบัน เติมเอง'!$A$5:$CL$846,76,0),2)</f>
        <v>255080</v>
      </c>
      <c r="BZ72" s="19">
        <f>ROUND(VLOOKUP($B72,'3.ข้อมูลงบทดลองปัจจุบัน เติมเอง'!$A$5:$CL$846,77,0),2)</f>
        <v>0</v>
      </c>
      <c r="CA72" s="19">
        <f>ROUND(VLOOKUP($B72,'3.ข้อมูลงบทดลองปัจจุบัน เติมเอง'!$A$5:$CL$846,78,0),2)</f>
        <v>0</v>
      </c>
      <c r="CB72" s="19">
        <f>ROUND(VLOOKUP($B72,'3.ข้อมูลงบทดลองปัจจุบัน เติมเอง'!$A$5:$CL$846,79,0),2)</f>
        <v>0</v>
      </c>
      <c r="CC72" s="19">
        <f>ROUND(VLOOKUP($B72,'3.ข้อมูลงบทดลองปัจจุบัน เติมเอง'!$A$5:$CL$846,80,0),2)</f>
        <v>0</v>
      </c>
      <c r="CD72" s="19">
        <f>ROUND(VLOOKUP($B72,'3.ข้อมูลงบทดลองปัจจุบัน เติมเอง'!$A$5:$CL$846,81,0),2)</f>
        <v>117270</v>
      </c>
      <c r="CE72" s="19">
        <f>ROUND(VLOOKUP($B72,'3.ข้อมูลงบทดลองปัจจุบัน เติมเอง'!$A$5:$CL$846,82,0),2)</f>
        <v>214790</v>
      </c>
      <c r="CF72" s="19">
        <f>ROUND(VLOOKUP($B72,'3.ข้อมูลงบทดลองปัจจุบัน เติมเอง'!$A$5:$CL$846,83,0),2)</f>
        <v>64075.16</v>
      </c>
      <c r="CG72" s="19">
        <f>ROUND(VLOOKUP($B72,'3.ข้อมูลงบทดลองปัจจุบัน เติมเอง'!$A$5:$CL$846,84,0),2)</f>
        <v>0</v>
      </c>
      <c r="CH72" s="19">
        <f>ROUND(VLOOKUP($B72,'3.ข้อมูลงบทดลองปัจจุบัน เติมเอง'!$A$5:$CL$846,85,0),2)</f>
        <v>96650</v>
      </c>
      <c r="CI72" s="19">
        <f>ROUND(VLOOKUP($B72,'3.ข้อมูลงบทดลองปัจจุบัน เติมเอง'!$A$5:$CL$846,86,0),2)</f>
        <v>139470</v>
      </c>
      <c r="CJ72" s="19">
        <f>ROUND(VLOOKUP($B72,'3.ข้อมูลงบทดลองปัจจุบัน เติมเอง'!$A$5:$CL$846,87,0),2)</f>
        <v>0</v>
      </c>
      <c r="CK72" s="19">
        <f>ROUND(VLOOKUP($B72,'3.ข้อมูลงบทดลองปัจจุบัน เติมเอง'!$A$5:$CL$846,88,0),2)</f>
        <v>61140</v>
      </c>
      <c r="CL72" s="19">
        <f>ROUND(VLOOKUP($B72,'3.ข้อมูลงบทดลองปัจจุบัน เติมเอง'!$A$5:$CL$846,89,0),2)</f>
        <v>68250</v>
      </c>
      <c r="CM72" s="19">
        <f>ROUND(VLOOKUP($B72,'3.ข้อมูลงบทดลองปัจจุบัน เติมเอง'!$A$5:$CL$846,90,0),2)</f>
        <v>0</v>
      </c>
      <c r="CO72" s="29"/>
    </row>
    <row r="73" spans="1:93" x14ac:dyDescent="0.7">
      <c r="A73" s="3" t="s">
        <v>1470</v>
      </c>
      <c r="B73" s="3" t="s">
        <v>1978</v>
      </c>
      <c r="C73" s="8" t="s">
        <v>1242</v>
      </c>
      <c r="D73" s="19">
        <f>ROUND(VLOOKUP($B73,'3.ข้อมูลงบทดลองปัจจุบัน เติมเอง'!$A$5:$CL$846,3,0),2)</f>
        <v>1483530</v>
      </c>
      <c r="E73" s="19">
        <f>ROUND(VLOOKUP($B73,'3.ข้อมูลงบทดลองปัจจุบัน เติมเอง'!$A$5:$CL$846,4,0),2)</f>
        <v>129570</v>
      </c>
      <c r="F73" s="19">
        <f>ROUND(VLOOKUP($B73,'3.ข้อมูลงบทดลองปัจจุบัน เติมเอง'!$A$5:$CL$846,5,0),2)</f>
        <v>179061</v>
      </c>
      <c r="G73" s="19">
        <f>ROUND(VLOOKUP($B73,'3.ข้อมูลงบทดลองปัจจุบัน เติมเอง'!$A$5:$CL$846,6,0),2)</f>
        <v>104850</v>
      </c>
      <c r="H73" s="19">
        <f>ROUND(VLOOKUP($B73,'3.ข้อมูลงบทดลองปัจจุบัน เติมเอง'!$A$5:$CL$846,7,0),2)</f>
        <v>141750</v>
      </c>
      <c r="I73" s="19">
        <f>ROUND(VLOOKUP($B73,'3.ข้อมูลงบทดลองปัจจุบัน เติมเอง'!$A$5:$CL$846,8,0),2)</f>
        <v>261970</v>
      </c>
      <c r="J73" s="19">
        <f>ROUND(VLOOKUP($B73,'3.ข้อมูลงบทดลองปัจจุบัน เติมเอง'!$A$5:$CL$846,9,0),2)</f>
        <v>123480</v>
      </c>
      <c r="K73" s="19">
        <f>ROUND(VLOOKUP($B73,'3.ข้อมูลงบทดลองปัจจุบัน เติมเอง'!$A$5:$CL$846,10,0),2)</f>
        <v>107160</v>
      </c>
      <c r="L73" s="19">
        <f>ROUND(VLOOKUP($B73,'3.ข้อมูลงบทดลองปัจจุบัน เติมเอง'!$A$5:$CL$846,11,0),2)</f>
        <v>135540</v>
      </c>
      <c r="M73" s="19">
        <f>ROUND(VLOOKUP($B73,'3.ข้อมูลงบทดลองปัจจุบัน เติมเอง'!$A$5:$CL$846,12,0),2)</f>
        <v>73030</v>
      </c>
      <c r="N73" s="19">
        <f>ROUND(VLOOKUP($B73,'3.ข้อมูลงบทดลองปัจจุบัน เติมเอง'!$A$5:$CL$846,13,0),2)</f>
        <v>287040</v>
      </c>
      <c r="O73" s="19">
        <f>ROUND(VLOOKUP($B73,'3.ข้อมูลงบทดลองปัจจุบัน เติมเอง'!$A$5:$CL$846,14,0),2)</f>
        <v>116380</v>
      </c>
      <c r="P73" s="19">
        <f>ROUND(VLOOKUP($B73,'3.ข้อมูลงบทดลองปัจจุบัน เติมเอง'!$A$5:$CL$846,15,0),2)</f>
        <v>882120</v>
      </c>
      <c r="Q73" s="19">
        <f>ROUND(VLOOKUP($B73,'3.ข้อมูลงบทดลองปัจจุบัน เติมเอง'!$A$5:$CL$846,16,0),2)</f>
        <v>162180</v>
      </c>
      <c r="R73" s="19">
        <f>ROUND(VLOOKUP($B73,'3.ข้อมูลงบทดลองปัจจุบัน เติมเอง'!$A$5:$CL$846,17,0),2)</f>
        <v>199200</v>
      </c>
      <c r="S73" s="19">
        <f>ROUND(VLOOKUP($B73,'3.ข้อมูลงบทดลองปัจจุบัน เติมเอง'!$A$5:$CL$846,18,0),2)</f>
        <v>213630</v>
      </c>
      <c r="T73" s="19">
        <f>ROUND(VLOOKUP($B73,'3.ข้อมูลงบทดลองปัจจุบัน เติมเอง'!$A$5:$CL$846,19,0),2)</f>
        <v>156240</v>
      </c>
      <c r="U73" s="19">
        <f>ROUND(VLOOKUP($B73,'3.ข้อมูลงบทดลองปัจจุบัน เติมเอง'!$A$5:$CL$846,20,0),2)</f>
        <v>73890</v>
      </c>
      <c r="V73" s="19">
        <f>ROUND(VLOOKUP($B73,'3.ข้อมูลงบทดลองปัจจุบัน เติมเอง'!$A$5:$CL$846,21,0),2)</f>
        <v>236850</v>
      </c>
      <c r="W73" s="19">
        <f>ROUND(VLOOKUP($B73,'3.ข้อมูลงบทดลองปัจจุบัน เติมเอง'!$A$5:$CL$846,22,0),2)</f>
        <v>100620</v>
      </c>
      <c r="X73" s="19">
        <f>ROUND(VLOOKUP($B73,'3.ข้อมูลงบทดลองปัจจุบัน เติมเอง'!$A$5:$CL$846,23,0),2)</f>
        <v>1646580</v>
      </c>
      <c r="Y73" s="19">
        <f>ROUND(VLOOKUP($B73,'3.ข้อมูลงบทดลองปัจจุบัน เติมเอง'!$A$5:$CL$846,24,0),2)</f>
        <v>145170</v>
      </c>
      <c r="Z73" s="19">
        <f>ROUND(VLOOKUP($B73,'3.ข้อมูลงบทดลองปัจจุบัน เติมเอง'!$A$5:$CL$846,25,0),2)</f>
        <v>61770</v>
      </c>
      <c r="AA73" s="19">
        <f>ROUND(VLOOKUP($B73,'3.ข้อมูลงบทดลองปัจจุบัน เติมเอง'!$A$5:$CL$846,26,0),2)</f>
        <v>93870</v>
      </c>
      <c r="AB73" s="19">
        <f>ROUND(VLOOKUP($B73,'3.ข้อมูลงบทดลองปัจจุบัน เติมเอง'!$A$5:$CL$846,27,0),2)</f>
        <v>198960</v>
      </c>
      <c r="AC73" s="19">
        <f>ROUND(VLOOKUP($B73,'3.ข้อมูลงบทดลองปัจจุบัน เติมเอง'!$A$5:$CL$846,28,0),2)</f>
        <v>182130</v>
      </c>
      <c r="AD73" s="19">
        <f>ROUND(VLOOKUP($B73,'3.ข้อมูลงบทดลองปัจจุบัน เติมเอง'!$A$5:$CL$846,29,0),2)</f>
        <v>62580</v>
      </c>
      <c r="AE73" s="19">
        <f>ROUND(VLOOKUP($B73,'3.ข้อมูลงบทดลองปัจจุบัน เติมเอง'!$A$5:$CL$846,30,0),2)</f>
        <v>75330</v>
      </c>
      <c r="AF73" s="19">
        <f>ROUND(VLOOKUP($B73,'3.ข้อมูลงบทดลองปัจจุบัน เติมเอง'!$A$5:$CL$846,31,0),2)</f>
        <v>214110</v>
      </c>
      <c r="AG73" s="19">
        <f>ROUND(VLOOKUP($B73,'3.ข้อมูลงบทดลองปัจจุบัน เติมเอง'!$A$5:$CL$846,32,0),2)</f>
        <v>201570</v>
      </c>
      <c r="AH73" s="19">
        <f>ROUND(VLOOKUP($B73,'3.ข้อมูลงบทดลองปัจจุบัน เติมเอง'!$A$5:$CL$846,33,0),2)</f>
        <v>234150</v>
      </c>
      <c r="AI73" s="19">
        <f>ROUND(VLOOKUP($B73,'3.ข้อมูลงบทดลองปัจจุบัน เติมเอง'!$A$5:$CL$846,34,0),2)</f>
        <v>163620</v>
      </c>
      <c r="AJ73" s="19">
        <f>ROUND(VLOOKUP($B73,'3.ข้อมูลงบทดลองปัจจุบัน เติมเอง'!$A$5:$CL$846,35,0),2)</f>
        <v>269640</v>
      </c>
      <c r="AK73" s="19">
        <f>ROUND(VLOOKUP($B73,'3.ข้อมูลงบทดลองปัจจุบัน เติมเอง'!$A$5:$CL$846,36,0),2)</f>
        <v>69240</v>
      </c>
      <c r="AL73" s="19">
        <f>ROUND(VLOOKUP($B73,'3.ข้อมูลงบทดลองปัจจุบัน เติมเอง'!$A$5:$CL$846,37,0),2)</f>
        <v>1623090</v>
      </c>
      <c r="AM73" s="19">
        <f>ROUND(VLOOKUP($B73,'3.ข้อมูลงบทดลองปัจจุบัน เติมเอง'!$A$5:$CL$846,38,0),2)</f>
        <v>69150</v>
      </c>
      <c r="AN73" s="19">
        <f>ROUND(VLOOKUP($B73,'3.ข้อมูลงบทดลองปัจจุบัน เติมเอง'!$A$5:$CL$846,39,0),2)</f>
        <v>120750</v>
      </c>
      <c r="AO73" s="19">
        <f>ROUND(VLOOKUP($B73,'3.ข้อมูลงบทดลองปัจจุบัน เติมเอง'!$A$5:$CL$846,40,0),2)</f>
        <v>299280</v>
      </c>
      <c r="AP73" s="19">
        <f>ROUND(VLOOKUP($B73,'3.ข้อมูลงบทดลองปัจจุบัน เติมเอง'!$A$5:$CL$846,41,0),2)</f>
        <v>239640</v>
      </c>
      <c r="AQ73" s="19">
        <f>ROUND(VLOOKUP($B73,'3.ข้อมูลงบทดลองปัจจุบัน เติมเอง'!$A$5:$CL$846,42,0),2)</f>
        <v>276990</v>
      </c>
      <c r="AR73" s="19">
        <f>ROUND(VLOOKUP($B73,'3.ข้อมูลงบทดลองปัจจุบัน เติมเอง'!$A$5:$CL$846,43,0),2)</f>
        <v>170520</v>
      </c>
      <c r="AS73" s="19">
        <f>ROUND(VLOOKUP($B73,'3.ข้อมูลงบทดลองปัจจุบัน เติมเอง'!$A$5:$CL$846,44,0),2)</f>
        <v>228927.74</v>
      </c>
      <c r="AT73" s="19">
        <f>ROUND(VLOOKUP($B73,'3.ข้อมูลงบทดลองปัจจุบัน เติมเอง'!$A$5:$CL$846,45,0),2)</f>
        <v>103710</v>
      </c>
      <c r="AU73" s="19">
        <f>ROUND(VLOOKUP($B73,'3.ข้อมูลงบทดลองปัจจุบัน เติมเอง'!$A$5:$CL$846,46,0),2)</f>
        <v>166830</v>
      </c>
      <c r="AV73" s="19">
        <f>ROUND(VLOOKUP($B73,'3.ข้อมูลงบทดลองปัจจุบัน เติมเอง'!$A$5:$CL$846,47,0),2)</f>
        <v>83960</v>
      </c>
      <c r="AW73" s="19">
        <f>ROUND(VLOOKUP($B73,'3.ข้อมูลงบทดลองปัจจุบัน เติมเอง'!$A$5:$CL$846,48,0),2)</f>
        <v>29536</v>
      </c>
      <c r="AX73" s="19">
        <f>ROUND(VLOOKUP($B73,'3.ข้อมูลงบทดลองปัจจุบัน เติมเอง'!$A$5:$CL$846,49,0),2)</f>
        <v>144780</v>
      </c>
      <c r="AY73" s="19">
        <f>ROUND(VLOOKUP($B73,'3.ข้อมูลงบทดลองปัจจุบัน เติมเอง'!$A$5:$CL$846,50,0),2)</f>
        <v>86280</v>
      </c>
      <c r="AZ73" s="19">
        <f>ROUND(VLOOKUP($B73,'3.ข้อมูลงบทดลองปัจจุบัน เติมเอง'!$A$5:$CL$846,51,0),2)</f>
        <v>123990</v>
      </c>
      <c r="BA73" s="19">
        <f>ROUND(VLOOKUP($B73,'3.ข้อมูลงบทดลองปัจจุบัน เติมเอง'!$A$5:$CL$846,52,0),2)</f>
        <v>64620</v>
      </c>
      <c r="BB73" s="19">
        <f>ROUND(VLOOKUP($B73,'3.ข้อมูลงบทดลองปัจจุบัน เติมเอง'!$A$5:$CL$846,53,0),2)</f>
        <v>735380</v>
      </c>
      <c r="BC73" s="19">
        <f>ROUND(VLOOKUP($B73,'3.ข้อมูลงบทดลองปัจจุบัน เติมเอง'!$A$5:$CL$846,54,0),2)</f>
        <v>165000</v>
      </c>
      <c r="BD73" s="19">
        <f>ROUND(VLOOKUP($B73,'3.ข้อมูลงบทดลองปัจจุบัน เติมเอง'!$A$5:$CL$846,55,0),2)</f>
        <v>1469730</v>
      </c>
      <c r="BE73" s="19">
        <f>ROUND(VLOOKUP($B73,'3.ข้อมูลงบทดลองปัจจุบัน เติมเอง'!$A$5:$CL$846,56,0),2)</f>
        <v>292860</v>
      </c>
      <c r="BF73" s="19">
        <f>ROUND(VLOOKUP($B73,'3.ข้อมูลงบทดลองปัจจุบัน เติมเอง'!$A$5:$CL$846,57,0),2)</f>
        <v>137020</v>
      </c>
      <c r="BG73" s="19">
        <f>ROUND(VLOOKUP($B73,'3.ข้อมูลงบทดลองปัจจุบัน เติมเอง'!$A$5:$CL$846,58,0),2)</f>
        <v>213330</v>
      </c>
      <c r="BH73" s="19">
        <f>ROUND(VLOOKUP($B73,'3.ข้อมูลงบทดลองปัจจุบัน เติมเอง'!$A$5:$CL$846,59,0),2)</f>
        <v>161160</v>
      </c>
      <c r="BI73" s="19">
        <f>ROUND(VLOOKUP($B73,'3.ข้อมูลงบทดลองปัจจุบัน เติมเอง'!$A$5:$CL$846,60,0),2)</f>
        <v>203760</v>
      </c>
      <c r="BJ73" s="19">
        <f>ROUND(VLOOKUP($B73,'3.ข้อมูลงบทดลองปัจจุบัน เติมเอง'!$A$5:$CL$846,61,0),2)</f>
        <v>56160</v>
      </c>
      <c r="BK73" s="19">
        <f>ROUND(VLOOKUP($B73,'3.ข้อมูลงบทดลองปัจจุบัน เติมเอง'!$A$5:$CL$846,62,0),2)</f>
        <v>69270</v>
      </c>
      <c r="BL73" s="19">
        <f>ROUND(VLOOKUP($B73,'3.ข้อมูลงบทดลองปัจจุบัน เติมเอง'!$A$5:$CL$846,63,0),2)</f>
        <v>58710</v>
      </c>
      <c r="BM73" s="19">
        <f>ROUND(VLOOKUP($B73,'3.ข้อมูลงบทดลองปัจจุบัน เติมเอง'!$A$5:$CL$846,64,0),2)</f>
        <v>1662660</v>
      </c>
      <c r="BN73" s="19">
        <f>ROUND(VLOOKUP($B73,'3.ข้อมูลงบทดลองปัจจุบัน เติมเอง'!$A$5:$CL$846,65,0),2)</f>
        <v>265080</v>
      </c>
      <c r="BO73" s="19">
        <f>ROUND(VLOOKUP($B73,'3.ข้อมูลงบทดลองปัจจุบัน เติมเอง'!$A$5:$CL$846,66,0),2)</f>
        <v>227610</v>
      </c>
      <c r="BP73" s="19">
        <f>ROUND(VLOOKUP($B73,'3.ข้อมูลงบทดลองปัจจุบัน เติมเอง'!$A$5:$CL$846,67,0),2)</f>
        <v>229950</v>
      </c>
      <c r="BQ73" s="19">
        <f>ROUND(VLOOKUP($B73,'3.ข้อมูลงบทดลองปัจจุบัน เติมเอง'!$A$5:$CL$846,68,0),2)</f>
        <v>183510</v>
      </c>
      <c r="BR73" s="19">
        <f>ROUND(VLOOKUP($B73,'3.ข้อมูลงบทดลองปัจจุบัน เติมเอง'!$A$5:$CL$846,69,0),2)</f>
        <v>308580</v>
      </c>
      <c r="BS73" s="19">
        <f>ROUND(VLOOKUP($B73,'3.ข้อมูลงบทดลองปัจจุบัน เติมเอง'!$A$5:$CL$846,70,0),2)</f>
        <v>3530965</v>
      </c>
      <c r="BT73" s="19">
        <f>ROUND(VLOOKUP($B73,'3.ข้อมูลงบทดลองปัจจุบัน เติมเอง'!$A$5:$CL$846,71,0),2)</f>
        <v>145170</v>
      </c>
      <c r="BU73" s="19">
        <f>ROUND(VLOOKUP($B73,'3.ข้อมูลงบทดลองปัจจุบัน เติมเอง'!$A$5:$CL$846,72,0),2)</f>
        <v>147720</v>
      </c>
      <c r="BV73" s="19">
        <f>ROUND(VLOOKUP($B73,'3.ข้อมูลงบทดลองปัจจุบัน เติมเอง'!$A$5:$CL$846,73,0),2)</f>
        <v>668000</v>
      </c>
      <c r="BW73" s="19">
        <f>ROUND(VLOOKUP($B73,'3.ข้อมูลงบทดลองปัจจุบัน เติมเอง'!$A$5:$CL$846,74,0),2)</f>
        <v>175440</v>
      </c>
      <c r="BX73" s="19">
        <f>ROUND(VLOOKUP($B73,'3.ข้อมูลงบทดลองปัจจุบัน เติมเอง'!$A$5:$CL$846,75,0),2)</f>
        <v>65670</v>
      </c>
      <c r="BY73" s="19">
        <f>ROUND(VLOOKUP($B73,'3.ข้อมูลงบทดลองปัจจุบัน เติมเอง'!$A$5:$CL$846,76,0),2)</f>
        <v>226240</v>
      </c>
      <c r="BZ73" s="19">
        <f>ROUND(VLOOKUP($B73,'3.ข้อมูลงบทดลองปัจจุบัน เติมเอง'!$A$5:$CL$846,77,0),2)</f>
        <v>159600</v>
      </c>
      <c r="CA73" s="19">
        <f>ROUND(VLOOKUP($B73,'3.ข้อมูลงบทดลองปัจจุบัน เติมเอง'!$A$5:$CL$846,78,0),2)</f>
        <v>196410</v>
      </c>
      <c r="CB73" s="19">
        <f>ROUND(VLOOKUP($B73,'3.ข้อมูลงบทดลองปัจจุบัน เติมเอง'!$A$5:$CL$846,79,0),2)</f>
        <v>86130</v>
      </c>
      <c r="CC73" s="19">
        <f>ROUND(VLOOKUP($B73,'3.ข้อมูลงบทดลองปัจจุบัน เติมเอง'!$A$5:$CL$846,80,0),2)</f>
        <v>59610</v>
      </c>
      <c r="CD73" s="19">
        <f>ROUND(VLOOKUP($B73,'3.ข้อมูลงบทดลองปัจจุบัน เติมเอง'!$A$5:$CL$846,81,0),2)</f>
        <v>171300</v>
      </c>
      <c r="CE73" s="19">
        <f>ROUND(VLOOKUP($B73,'3.ข้อมูลงบทดลองปัจจุบัน เติมเอง'!$A$5:$CL$846,82,0),2)</f>
        <v>72340</v>
      </c>
      <c r="CF73" s="19">
        <f>ROUND(VLOOKUP($B73,'3.ข้อมูลงบทดลองปัจจุบัน เติมเอง'!$A$5:$CL$846,83,0),2)</f>
        <v>87222.26</v>
      </c>
      <c r="CG73" s="19">
        <f>ROUND(VLOOKUP($B73,'3.ข้อมูลงบทดลองปัจจุบัน เติมเอง'!$A$5:$CL$846,84,0),2)</f>
        <v>165510</v>
      </c>
      <c r="CH73" s="19">
        <f>ROUND(VLOOKUP($B73,'3.ข้อมูลงบทดลองปัจจุบัน เติมเอง'!$A$5:$CL$846,85,0),2)</f>
        <v>122080</v>
      </c>
      <c r="CI73" s="19">
        <f>ROUND(VLOOKUP($B73,'3.ข้อมูลงบทดลองปัจจุบัน เติมเอง'!$A$5:$CL$846,86,0),2)</f>
        <v>65640</v>
      </c>
      <c r="CJ73" s="19">
        <f>ROUND(VLOOKUP($B73,'3.ข้อมูลงบทดลองปัจจุบัน เติมเอง'!$A$5:$CL$846,87,0),2)</f>
        <v>239700</v>
      </c>
      <c r="CK73" s="19">
        <f>ROUND(VLOOKUP($B73,'3.ข้อมูลงบทดลองปัจจุบัน เติมเอง'!$A$5:$CL$846,88,0),2)</f>
        <v>194580</v>
      </c>
      <c r="CL73" s="19">
        <f>ROUND(VLOOKUP($B73,'3.ข้อมูลงบทดลองปัจจุบัน เติมเอง'!$A$5:$CL$846,89,0),2)</f>
        <v>203070</v>
      </c>
      <c r="CM73" s="19">
        <f>ROUND(VLOOKUP($B73,'3.ข้อมูลงบทดลองปัจจุบัน เติมเอง'!$A$5:$CL$846,90,0),2)</f>
        <v>125820</v>
      </c>
      <c r="CO73" s="29"/>
    </row>
    <row r="74" spans="1:93" x14ac:dyDescent="0.7">
      <c r="A74" s="3" t="s">
        <v>1470</v>
      </c>
      <c r="B74" s="3" t="s">
        <v>1979</v>
      </c>
      <c r="C74" s="8" t="s">
        <v>661</v>
      </c>
      <c r="D74" s="19">
        <f>ROUND(VLOOKUP($B74,'3.ข้อมูลงบทดลองปัจจุบัน เติมเอง'!$A$5:$CL$846,3,0),2)</f>
        <v>3930</v>
      </c>
      <c r="E74" s="19">
        <f>ROUND(VLOOKUP($B74,'3.ข้อมูลงบทดลองปัจจุบัน เติมเอง'!$A$5:$CL$846,4,0),2)</f>
        <v>0</v>
      </c>
      <c r="F74" s="19">
        <f>ROUND(VLOOKUP($B74,'3.ข้อมูลงบทดลองปัจจุบัน เติมเอง'!$A$5:$CL$846,5,0),2)</f>
        <v>0</v>
      </c>
      <c r="G74" s="19">
        <f>ROUND(VLOOKUP($B74,'3.ข้อมูลงบทดลองปัจจุบัน เติมเอง'!$A$5:$CL$846,6,0),2)</f>
        <v>0</v>
      </c>
      <c r="H74" s="19">
        <f>ROUND(VLOOKUP($B74,'3.ข้อมูลงบทดลองปัจจุบัน เติมเอง'!$A$5:$CL$846,7,0),2)</f>
        <v>375</v>
      </c>
      <c r="I74" s="19">
        <f>ROUND(VLOOKUP($B74,'3.ข้อมูลงบทดลองปัจจุบัน เติมเอง'!$A$5:$CL$846,8,0),2)</f>
        <v>795</v>
      </c>
      <c r="J74" s="19">
        <f>ROUND(VLOOKUP($B74,'3.ข้อมูลงบทดลองปัจจุบัน เติมเอง'!$A$5:$CL$846,9,0),2)</f>
        <v>0</v>
      </c>
      <c r="K74" s="19">
        <f>ROUND(VLOOKUP($B74,'3.ข้อมูลงบทดลองปัจจุบัน เติมเอง'!$A$5:$CL$846,10,0),2)</f>
        <v>0</v>
      </c>
      <c r="L74" s="19">
        <f>ROUND(VLOOKUP($B74,'3.ข้อมูลงบทดลองปัจจุบัน เติมเอง'!$A$5:$CL$846,11,0),2)</f>
        <v>0</v>
      </c>
      <c r="M74" s="19">
        <f>ROUND(VLOOKUP($B74,'3.ข้อมูลงบทดลองปัจจุบัน เติมเอง'!$A$5:$CL$846,12,0),2)</f>
        <v>0</v>
      </c>
      <c r="N74" s="19">
        <f>ROUND(VLOOKUP($B74,'3.ข้อมูลงบทดลองปัจจุบัน เติมเอง'!$A$5:$CL$846,13,0),2)</f>
        <v>635</v>
      </c>
      <c r="O74" s="19">
        <f>ROUND(VLOOKUP($B74,'3.ข้อมูลงบทดลองปัจจุบัน เติมเอง'!$A$5:$CL$846,14,0),2)</f>
        <v>0</v>
      </c>
      <c r="P74" s="19">
        <f>ROUND(VLOOKUP($B74,'3.ข้อมูลงบทดลองปัจจุบัน เติมเอง'!$A$5:$CL$846,15,0),2)</f>
        <v>0</v>
      </c>
      <c r="Q74" s="19">
        <f>ROUND(VLOOKUP($B74,'3.ข้อมูลงบทดลองปัจจุบัน เติมเอง'!$A$5:$CL$846,16,0),2)</f>
        <v>3165</v>
      </c>
      <c r="R74" s="19">
        <f>ROUND(VLOOKUP($B74,'3.ข้อมูลงบทดลองปัจจุบัน เติมเอง'!$A$5:$CL$846,17,0),2)</f>
        <v>0</v>
      </c>
      <c r="S74" s="19">
        <f>ROUND(VLOOKUP($B74,'3.ข้อมูลงบทดลองปัจจุบัน เติมเอง'!$A$5:$CL$846,18,0),2)</f>
        <v>0</v>
      </c>
      <c r="T74" s="19">
        <f>ROUND(VLOOKUP($B74,'3.ข้อมูลงบทดลองปัจจุบัน เติมเอง'!$A$5:$CL$846,19,0),2)</f>
        <v>0</v>
      </c>
      <c r="U74" s="19">
        <f>ROUND(VLOOKUP($B74,'3.ข้อมูลงบทดลองปัจจุบัน เติมเอง'!$A$5:$CL$846,20,0),2)</f>
        <v>0</v>
      </c>
      <c r="V74" s="19">
        <f>ROUND(VLOOKUP($B74,'3.ข้อมูลงบทดลองปัจจุบัน เติมเอง'!$A$5:$CL$846,21,0),2)</f>
        <v>0</v>
      </c>
      <c r="W74" s="19">
        <f>ROUND(VLOOKUP($B74,'3.ข้อมูลงบทดลองปัจจุบัน เติมเอง'!$A$5:$CL$846,22,0),2)</f>
        <v>0</v>
      </c>
      <c r="X74" s="19">
        <f>ROUND(VLOOKUP($B74,'3.ข้อมูลงบทดลองปัจจุบัน เติมเอง'!$A$5:$CL$846,23,0),2)</f>
        <v>0</v>
      </c>
      <c r="Y74" s="19">
        <f>ROUND(VLOOKUP($B74,'3.ข้อมูลงบทดลองปัจจุบัน เติมเอง'!$A$5:$CL$846,24,0),2)</f>
        <v>0</v>
      </c>
      <c r="Z74" s="19">
        <f>ROUND(VLOOKUP($B74,'3.ข้อมูลงบทดลองปัจจุบัน เติมเอง'!$A$5:$CL$846,25,0),2)</f>
        <v>0</v>
      </c>
      <c r="AA74" s="19">
        <f>ROUND(VLOOKUP($B74,'3.ข้อมูลงบทดลองปัจจุบัน เติมเอง'!$A$5:$CL$846,26,0),2)</f>
        <v>0</v>
      </c>
      <c r="AB74" s="19">
        <f>ROUND(VLOOKUP($B74,'3.ข้อมูลงบทดลองปัจจุบัน เติมเอง'!$A$5:$CL$846,27,0),2)</f>
        <v>0</v>
      </c>
      <c r="AC74" s="19">
        <f>ROUND(VLOOKUP($B74,'3.ข้อมูลงบทดลองปัจจุบัน เติมเอง'!$A$5:$CL$846,28,0),2)</f>
        <v>0</v>
      </c>
      <c r="AD74" s="19">
        <f>ROUND(VLOOKUP($B74,'3.ข้อมูลงบทดลองปัจจุบัน เติมเอง'!$A$5:$CL$846,29,0),2)</f>
        <v>0</v>
      </c>
      <c r="AE74" s="19">
        <f>ROUND(VLOOKUP($B74,'3.ข้อมูลงบทดลองปัจจุบัน เติมเอง'!$A$5:$CL$846,30,0),2)</f>
        <v>0</v>
      </c>
      <c r="AF74" s="19">
        <f>ROUND(VLOOKUP($B74,'3.ข้อมูลงบทดลองปัจจุบัน เติมเอง'!$A$5:$CL$846,31,0),2)</f>
        <v>3195</v>
      </c>
      <c r="AG74" s="19">
        <f>ROUND(VLOOKUP($B74,'3.ข้อมูลงบทดลองปัจจุบัน เติมเอง'!$A$5:$CL$846,32,0),2)</f>
        <v>0</v>
      </c>
      <c r="AH74" s="19">
        <f>ROUND(VLOOKUP($B74,'3.ข้อมูลงบทดลองปัจจุบัน เติมเอง'!$A$5:$CL$846,33,0),2)</f>
        <v>0</v>
      </c>
      <c r="AI74" s="19">
        <f>ROUND(VLOOKUP($B74,'3.ข้อมูลงบทดลองปัจจุบัน เติมเอง'!$A$5:$CL$846,34,0),2)</f>
        <v>0</v>
      </c>
      <c r="AJ74" s="19">
        <f>ROUND(VLOOKUP($B74,'3.ข้อมูลงบทดลองปัจจุบัน เติมเอง'!$A$5:$CL$846,35,0),2)</f>
        <v>0</v>
      </c>
      <c r="AK74" s="19">
        <f>ROUND(VLOOKUP($B74,'3.ข้อมูลงบทดลองปัจจุบัน เติมเอง'!$A$5:$CL$846,36,0),2)</f>
        <v>0</v>
      </c>
      <c r="AL74" s="19">
        <f>ROUND(VLOOKUP($B74,'3.ข้อมูลงบทดลองปัจจุบัน เติมเอง'!$A$5:$CL$846,37,0),2)</f>
        <v>5010</v>
      </c>
      <c r="AM74" s="19">
        <f>ROUND(VLOOKUP($B74,'3.ข้อมูลงบทดลองปัจจุบัน เติมเอง'!$A$5:$CL$846,38,0),2)</f>
        <v>0</v>
      </c>
      <c r="AN74" s="19">
        <f>ROUND(VLOOKUP($B74,'3.ข้อมูลงบทดลองปัจจุบัน เติมเอง'!$A$5:$CL$846,39,0),2)</f>
        <v>0</v>
      </c>
      <c r="AO74" s="19">
        <f>ROUND(VLOOKUP($B74,'3.ข้อมูลงบทดลองปัจจุบัน เติมเอง'!$A$5:$CL$846,40,0),2)</f>
        <v>0</v>
      </c>
      <c r="AP74" s="19">
        <f>ROUND(VLOOKUP($B74,'3.ข้อมูลงบทดลองปัจจุบัน เติมเอง'!$A$5:$CL$846,41,0),2)</f>
        <v>0</v>
      </c>
      <c r="AQ74" s="19">
        <f>ROUND(VLOOKUP($B74,'3.ข้อมูลงบทดลองปัจจุบัน เติมเอง'!$A$5:$CL$846,42,0),2)</f>
        <v>0</v>
      </c>
      <c r="AR74" s="19">
        <f>ROUND(VLOOKUP($B74,'3.ข้อมูลงบทดลองปัจจุบัน เติมเอง'!$A$5:$CL$846,43,0),2)</f>
        <v>0</v>
      </c>
      <c r="AS74" s="19">
        <f>ROUND(VLOOKUP($B74,'3.ข้อมูลงบทดลองปัจจุบัน เติมเอง'!$A$5:$CL$846,44,0),2)</f>
        <v>905</v>
      </c>
      <c r="AT74" s="19">
        <f>ROUND(VLOOKUP($B74,'3.ข้อมูลงบทดลองปัจจุบัน เติมเอง'!$A$5:$CL$846,45,0),2)</f>
        <v>1635</v>
      </c>
      <c r="AU74" s="19">
        <f>ROUND(VLOOKUP($B74,'3.ข้อมูลงบทดลองปัจจุบัน เติมเอง'!$A$5:$CL$846,46,0),2)</f>
        <v>0</v>
      </c>
      <c r="AV74" s="19">
        <f>ROUND(VLOOKUP($B74,'3.ข้อมูลงบทดลองปัจจุบัน เติมเอง'!$A$5:$CL$846,47,0),2)</f>
        <v>855</v>
      </c>
      <c r="AW74" s="19">
        <f>ROUND(VLOOKUP($B74,'3.ข้อมูลงบทดลองปัจจุบัน เติมเอง'!$A$5:$CL$846,48,0),2)</f>
        <v>1785</v>
      </c>
      <c r="AX74" s="19">
        <f>ROUND(VLOOKUP($B74,'3.ข้อมูลงบทดลองปัจจุบัน เติมเอง'!$A$5:$CL$846,49,0),2)</f>
        <v>9411.66</v>
      </c>
      <c r="AY74" s="19">
        <f>ROUND(VLOOKUP($B74,'3.ข้อมูลงบทดลองปัจจุบัน เติมเอง'!$A$5:$CL$846,50,0),2)</f>
        <v>0</v>
      </c>
      <c r="AZ74" s="19">
        <f>ROUND(VLOOKUP($B74,'3.ข้อมูลงบทดลองปัจจุบัน เติมเอง'!$A$5:$CL$846,51,0),2)</f>
        <v>0</v>
      </c>
      <c r="BA74" s="19">
        <f>ROUND(VLOOKUP($B74,'3.ข้อมูลงบทดลองปัจจุบัน เติมเอง'!$A$5:$CL$846,52,0),2)</f>
        <v>0</v>
      </c>
      <c r="BB74" s="19">
        <f>ROUND(VLOOKUP($B74,'3.ข้อมูลงบทดลองปัจจุบัน เติมเอง'!$A$5:$CL$846,53,0),2)</f>
        <v>1100</v>
      </c>
      <c r="BC74" s="19">
        <f>ROUND(VLOOKUP($B74,'3.ข้อมูลงบทดลองปัจจุบัน เติมเอง'!$A$5:$CL$846,54,0),2)</f>
        <v>0</v>
      </c>
      <c r="BD74" s="19">
        <f>ROUND(VLOOKUP($B74,'3.ข้อมูลงบทดลองปัจจุบัน เติมเอง'!$A$5:$CL$846,55,0),2)</f>
        <v>297680</v>
      </c>
      <c r="BE74" s="19">
        <f>ROUND(VLOOKUP($B74,'3.ข้อมูลงบทดลองปัจจุบัน เติมเอง'!$A$5:$CL$846,56,0),2)</f>
        <v>104591.34</v>
      </c>
      <c r="BF74" s="19">
        <f>ROUND(VLOOKUP($B74,'3.ข้อมูลงบทดลองปัจจุบัน เติมเอง'!$A$5:$CL$846,57,0),2)</f>
        <v>345</v>
      </c>
      <c r="BG74" s="19">
        <f>ROUND(VLOOKUP($B74,'3.ข้อมูลงบทดลองปัจจุบัน เติมเอง'!$A$5:$CL$846,58,0),2)</f>
        <v>0</v>
      </c>
      <c r="BH74" s="19">
        <f>ROUND(VLOOKUP($B74,'3.ข้อมูลงบทดลองปัจจุบัน เติมเอง'!$A$5:$CL$846,59,0),2)</f>
        <v>0</v>
      </c>
      <c r="BI74" s="19">
        <f>ROUND(VLOOKUP($B74,'3.ข้อมูลงบทดลองปัจจุบัน เติมเอง'!$A$5:$CL$846,60,0),2)</f>
        <v>0</v>
      </c>
      <c r="BJ74" s="19">
        <f>ROUND(VLOOKUP($B74,'3.ข้อมูลงบทดลองปัจจุบัน เติมเอง'!$A$5:$CL$846,61,0),2)</f>
        <v>0</v>
      </c>
      <c r="BK74" s="19">
        <f>ROUND(VLOOKUP($B74,'3.ข้อมูลงบทดลองปัจจุบัน เติมเอง'!$A$5:$CL$846,62,0),2)</f>
        <v>3710</v>
      </c>
      <c r="BL74" s="19">
        <f>ROUND(VLOOKUP($B74,'3.ข้อมูลงบทดลองปัจจุบัน เติมเอง'!$A$5:$CL$846,63,0),2)</f>
        <v>45</v>
      </c>
      <c r="BM74" s="19">
        <f>ROUND(VLOOKUP($B74,'3.ข้อมูลงบทดลองปัจจุบัน เติมเอง'!$A$5:$CL$846,64,0),2)</f>
        <v>45</v>
      </c>
      <c r="BN74" s="19">
        <f>ROUND(VLOOKUP($B74,'3.ข้อมูลงบทดลองปัจจุบัน เติมเอง'!$A$5:$CL$846,65,0),2)</f>
        <v>0</v>
      </c>
      <c r="BO74" s="19">
        <f>ROUND(VLOOKUP($B74,'3.ข้อมูลงบทดลองปัจจุบัน เติมเอง'!$A$5:$CL$846,66,0),2)</f>
        <v>0</v>
      </c>
      <c r="BP74" s="19">
        <f>ROUND(VLOOKUP($B74,'3.ข้อมูลงบทดลองปัจจุบัน เติมเอง'!$A$5:$CL$846,67,0),2)</f>
        <v>11057.42</v>
      </c>
      <c r="BQ74" s="19">
        <f>ROUND(VLOOKUP($B74,'3.ข้อมูลงบทดลองปัจจุบัน เติมเอง'!$A$5:$CL$846,68,0),2)</f>
        <v>0</v>
      </c>
      <c r="BR74" s="19">
        <f>ROUND(VLOOKUP($B74,'3.ข้อมูลงบทดลองปัจจุบัน เติมเอง'!$A$5:$CL$846,69,0),2)</f>
        <v>3405</v>
      </c>
      <c r="BS74" s="19">
        <f>ROUND(VLOOKUP($B74,'3.ข้อมูลงบทดลองปัจจุบัน เติมเอง'!$A$5:$CL$846,70,0),2)</f>
        <v>0</v>
      </c>
      <c r="BT74" s="19">
        <f>ROUND(VLOOKUP($B74,'3.ข้อมูลงบทดลองปัจจุบัน เติมเอง'!$A$5:$CL$846,71,0),2)</f>
        <v>495</v>
      </c>
      <c r="BU74" s="19">
        <f>ROUND(VLOOKUP($B74,'3.ข้อมูลงบทดลองปัจจุบัน เติมเอง'!$A$5:$CL$846,72,0),2)</f>
        <v>0</v>
      </c>
      <c r="BV74" s="19">
        <f>ROUND(VLOOKUP($B74,'3.ข้อมูลงบทดลองปัจจุบัน เติมเอง'!$A$5:$CL$846,73,0),2)</f>
        <v>2820</v>
      </c>
      <c r="BW74" s="19">
        <f>ROUND(VLOOKUP($B74,'3.ข้อมูลงบทดลองปัจจุบัน เติมเอง'!$A$5:$CL$846,74,0),2)</f>
        <v>0</v>
      </c>
      <c r="BX74" s="19">
        <f>ROUND(VLOOKUP($B74,'3.ข้อมูลงบทดลองปัจจุบัน เติมเอง'!$A$5:$CL$846,75,0),2)</f>
        <v>0</v>
      </c>
      <c r="BY74" s="19">
        <f>ROUND(VLOOKUP($B74,'3.ข้อมูลงบทดลองปัจจุบัน เติมเอง'!$A$5:$CL$846,76,0),2)</f>
        <v>255</v>
      </c>
      <c r="BZ74" s="19">
        <f>ROUND(VLOOKUP($B74,'3.ข้อมูลงบทดลองปัจจุบัน เติมเอง'!$A$5:$CL$846,77,0),2)</f>
        <v>0</v>
      </c>
      <c r="CA74" s="19">
        <f>ROUND(VLOOKUP($B74,'3.ข้อมูลงบทดลองปัจจุบัน เติมเอง'!$A$5:$CL$846,78,0),2)</f>
        <v>225</v>
      </c>
      <c r="CB74" s="19">
        <f>ROUND(VLOOKUP($B74,'3.ข้อมูลงบทดลองปัจจุบัน เติมเอง'!$A$5:$CL$846,79,0),2)</f>
        <v>0</v>
      </c>
      <c r="CC74" s="19">
        <f>ROUND(VLOOKUP($B74,'3.ข้อมูลงบทดลองปัจจุบัน เติมเอง'!$A$5:$CL$846,80,0),2)</f>
        <v>90</v>
      </c>
      <c r="CD74" s="19">
        <f>ROUND(VLOOKUP($B74,'3.ข้อมูลงบทดลองปัจจุบัน เติมเอง'!$A$5:$CL$846,81,0),2)</f>
        <v>915</v>
      </c>
      <c r="CE74" s="19">
        <f>ROUND(VLOOKUP($B74,'3.ข้อมูลงบทดลองปัจจุบัน เติมเอง'!$A$5:$CL$846,82,0),2)</f>
        <v>0</v>
      </c>
      <c r="CF74" s="19">
        <f>ROUND(VLOOKUP($B74,'3.ข้อมูลงบทดลองปัจจุบัน เติมเอง'!$A$5:$CL$846,83,0),2)</f>
        <v>645</v>
      </c>
      <c r="CG74" s="19">
        <f>ROUND(VLOOKUP($B74,'3.ข้อมูลงบทดลองปัจจุบัน เติมเอง'!$A$5:$CL$846,84,0),2)</f>
        <v>0</v>
      </c>
      <c r="CH74" s="19">
        <f>ROUND(VLOOKUP($B74,'3.ข้อมูลงบทดลองปัจจุบัน เติมเอง'!$A$5:$CL$846,85,0),2)</f>
        <v>285</v>
      </c>
      <c r="CI74" s="19">
        <f>ROUND(VLOOKUP($B74,'3.ข้อมูลงบทดลองปัจจุบัน เติมเอง'!$A$5:$CL$846,86,0),2)</f>
        <v>0</v>
      </c>
      <c r="CJ74" s="19">
        <f>ROUND(VLOOKUP($B74,'3.ข้อมูลงบทดลองปัจจุบัน เติมเอง'!$A$5:$CL$846,87,0),2)</f>
        <v>0</v>
      </c>
      <c r="CK74" s="19">
        <f>ROUND(VLOOKUP($B74,'3.ข้อมูลงบทดลองปัจจุบัน เติมเอง'!$A$5:$CL$846,88,0),2)</f>
        <v>4690</v>
      </c>
      <c r="CL74" s="19">
        <f>ROUND(VLOOKUP($B74,'3.ข้อมูลงบทดลองปัจจุบัน เติมเอง'!$A$5:$CL$846,89,0),2)</f>
        <v>0</v>
      </c>
      <c r="CM74" s="19">
        <f>ROUND(VLOOKUP($B74,'3.ข้อมูลงบทดลองปัจจุบัน เติมเอง'!$A$5:$CL$846,90,0),2)</f>
        <v>0</v>
      </c>
      <c r="CO74" s="29"/>
    </row>
    <row r="75" spans="1:93" x14ac:dyDescent="0.7">
      <c r="A75" s="3" t="s">
        <v>1470</v>
      </c>
      <c r="B75" s="3" t="s">
        <v>1980</v>
      </c>
      <c r="C75" s="8" t="s">
        <v>662</v>
      </c>
      <c r="D75" s="19">
        <f>ROUND(VLOOKUP($B75,'3.ข้อมูลงบทดลองปัจจุบัน เติมเอง'!$A$5:$CL$846,3,0),2)</f>
        <v>0</v>
      </c>
      <c r="E75" s="19">
        <f>ROUND(VLOOKUP($B75,'3.ข้อมูลงบทดลองปัจจุบัน เติมเอง'!$A$5:$CL$846,4,0),2)</f>
        <v>0</v>
      </c>
      <c r="F75" s="19">
        <f>ROUND(VLOOKUP($B75,'3.ข้อมูลงบทดลองปัจจุบัน เติมเอง'!$A$5:$CL$846,5,0),2)</f>
        <v>0</v>
      </c>
      <c r="G75" s="19">
        <f>ROUND(VLOOKUP($B75,'3.ข้อมูลงบทดลองปัจจุบัน เติมเอง'!$A$5:$CL$846,6,0),2)</f>
        <v>0</v>
      </c>
      <c r="H75" s="19">
        <f>ROUND(VLOOKUP($B75,'3.ข้อมูลงบทดลองปัจจุบัน เติมเอง'!$A$5:$CL$846,7,0),2)</f>
        <v>0</v>
      </c>
      <c r="I75" s="19">
        <f>ROUND(VLOOKUP($B75,'3.ข้อมูลงบทดลองปัจจุบัน เติมเอง'!$A$5:$CL$846,8,0),2)</f>
        <v>0</v>
      </c>
      <c r="J75" s="19">
        <f>ROUND(VLOOKUP($B75,'3.ข้อมูลงบทดลองปัจจุบัน เติมเอง'!$A$5:$CL$846,9,0),2)</f>
        <v>0</v>
      </c>
      <c r="K75" s="19">
        <f>ROUND(VLOOKUP($B75,'3.ข้อมูลงบทดลองปัจจุบัน เติมเอง'!$A$5:$CL$846,10,0),2)</f>
        <v>0</v>
      </c>
      <c r="L75" s="19">
        <f>ROUND(VLOOKUP($B75,'3.ข้อมูลงบทดลองปัจจุบัน เติมเอง'!$A$5:$CL$846,11,0),2)</f>
        <v>0</v>
      </c>
      <c r="M75" s="19">
        <f>ROUND(VLOOKUP($B75,'3.ข้อมูลงบทดลองปัจจุบัน เติมเอง'!$A$5:$CL$846,12,0),2)</f>
        <v>0</v>
      </c>
      <c r="N75" s="19">
        <f>ROUND(VLOOKUP($B75,'3.ข้อมูลงบทดลองปัจจุบัน เติมเอง'!$A$5:$CL$846,13,0),2)</f>
        <v>0</v>
      </c>
      <c r="O75" s="19">
        <f>ROUND(VLOOKUP($B75,'3.ข้อมูลงบทดลองปัจจุบัน เติมเอง'!$A$5:$CL$846,14,0),2)</f>
        <v>5285</v>
      </c>
      <c r="P75" s="19">
        <f>ROUND(VLOOKUP($B75,'3.ข้อมูลงบทดลองปัจจุบัน เติมเอง'!$A$5:$CL$846,15,0),2)</f>
        <v>0</v>
      </c>
      <c r="Q75" s="19">
        <f>ROUND(VLOOKUP($B75,'3.ข้อมูลงบทดลองปัจจุบัน เติมเอง'!$A$5:$CL$846,16,0),2)</f>
        <v>0</v>
      </c>
      <c r="R75" s="19">
        <f>ROUND(VLOOKUP($B75,'3.ข้อมูลงบทดลองปัจจุบัน เติมเอง'!$A$5:$CL$846,17,0),2)</f>
        <v>0</v>
      </c>
      <c r="S75" s="19">
        <f>ROUND(VLOOKUP($B75,'3.ข้อมูลงบทดลองปัจจุบัน เติมเอง'!$A$5:$CL$846,18,0),2)</f>
        <v>0</v>
      </c>
      <c r="T75" s="19">
        <f>ROUND(VLOOKUP($B75,'3.ข้อมูลงบทดลองปัจจุบัน เติมเอง'!$A$5:$CL$846,19,0),2)</f>
        <v>763.17</v>
      </c>
      <c r="U75" s="19">
        <f>ROUND(VLOOKUP($B75,'3.ข้อมูลงบทดลองปัจจุบัน เติมเอง'!$A$5:$CL$846,20,0),2)</f>
        <v>0</v>
      </c>
      <c r="V75" s="19">
        <f>ROUND(VLOOKUP($B75,'3.ข้อมูลงบทดลองปัจจุบัน เติมเอง'!$A$5:$CL$846,21,0),2)</f>
        <v>0</v>
      </c>
      <c r="W75" s="19">
        <f>ROUND(VLOOKUP($B75,'3.ข้อมูลงบทดลองปัจจุบัน เติมเอง'!$A$5:$CL$846,22,0),2)</f>
        <v>0</v>
      </c>
      <c r="X75" s="19">
        <f>ROUND(VLOOKUP($B75,'3.ข้อมูลงบทดลองปัจจุบัน เติมเอง'!$A$5:$CL$846,23,0),2)</f>
        <v>0</v>
      </c>
      <c r="Y75" s="19">
        <f>ROUND(VLOOKUP($B75,'3.ข้อมูลงบทดลองปัจจุบัน เติมเอง'!$A$5:$CL$846,24,0),2)</f>
        <v>0</v>
      </c>
      <c r="Z75" s="19">
        <f>ROUND(VLOOKUP($B75,'3.ข้อมูลงบทดลองปัจจุบัน เติมเอง'!$A$5:$CL$846,25,0),2)</f>
        <v>0</v>
      </c>
      <c r="AA75" s="19">
        <f>ROUND(VLOOKUP($B75,'3.ข้อมูลงบทดลองปัจจุบัน เติมเอง'!$A$5:$CL$846,26,0),2)</f>
        <v>0</v>
      </c>
      <c r="AB75" s="19">
        <f>ROUND(VLOOKUP($B75,'3.ข้อมูลงบทดลองปัจจุบัน เติมเอง'!$A$5:$CL$846,27,0),2)</f>
        <v>0</v>
      </c>
      <c r="AC75" s="19">
        <f>ROUND(VLOOKUP($B75,'3.ข้อมูลงบทดลองปัจจุบัน เติมเอง'!$A$5:$CL$846,28,0),2)</f>
        <v>0</v>
      </c>
      <c r="AD75" s="19">
        <f>ROUND(VLOOKUP($B75,'3.ข้อมูลงบทดลองปัจจุบัน เติมเอง'!$A$5:$CL$846,29,0),2)</f>
        <v>0</v>
      </c>
      <c r="AE75" s="19">
        <f>ROUND(VLOOKUP($B75,'3.ข้อมูลงบทดลองปัจจุบัน เติมเอง'!$A$5:$CL$846,30,0),2)</f>
        <v>0</v>
      </c>
      <c r="AF75" s="19">
        <f>ROUND(VLOOKUP($B75,'3.ข้อมูลงบทดลองปัจจุบัน เติมเอง'!$A$5:$CL$846,31,0),2)</f>
        <v>0</v>
      </c>
      <c r="AG75" s="19">
        <f>ROUND(VLOOKUP($B75,'3.ข้อมูลงบทดลองปัจจุบัน เติมเอง'!$A$5:$CL$846,32,0),2)</f>
        <v>0</v>
      </c>
      <c r="AH75" s="19">
        <f>ROUND(VLOOKUP($B75,'3.ข้อมูลงบทดลองปัจจุบัน เติมเอง'!$A$5:$CL$846,33,0),2)</f>
        <v>0</v>
      </c>
      <c r="AI75" s="19">
        <f>ROUND(VLOOKUP($B75,'3.ข้อมูลงบทดลองปัจจุบัน เติมเอง'!$A$5:$CL$846,34,0),2)</f>
        <v>1125</v>
      </c>
      <c r="AJ75" s="19">
        <f>ROUND(VLOOKUP($B75,'3.ข้อมูลงบทดลองปัจจุบัน เติมเอง'!$A$5:$CL$846,35,0),2)</f>
        <v>0</v>
      </c>
      <c r="AK75" s="19">
        <f>ROUND(VLOOKUP($B75,'3.ข้อมูลงบทดลองปัจจุบัน เติมเอง'!$A$5:$CL$846,36,0),2)</f>
        <v>0</v>
      </c>
      <c r="AL75" s="19">
        <f>ROUND(VLOOKUP($B75,'3.ข้อมูลงบทดลองปัจจุบัน เติมเอง'!$A$5:$CL$846,37,0),2)</f>
        <v>0</v>
      </c>
      <c r="AM75" s="19">
        <f>ROUND(VLOOKUP($B75,'3.ข้อมูลงบทดลองปัจจุบัน เติมเอง'!$A$5:$CL$846,38,0),2)</f>
        <v>0</v>
      </c>
      <c r="AN75" s="19">
        <f>ROUND(VLOOKUP($B75,'3.ข้อมูลงบทดลองปัจจุบัน เติมเอง'!$A$5:$CL$846,39,0),2)</f>
        <v>0</v>
      </c>
      <c r="AO75" s="19">
        <f>ROUND(VLOOKUP($B75,'3.ข้อมูลงบทดลองปัจจุบัน เติมเอง'!$A$5:$CL$846,40,0),2)</f>
        <v>0</v>
      </c>
      <c r="AP75" s="19">
        <f>ROUND(VLOOKUP($B75,'3.ข้อมูลงบทดลองปัจจุบัน เติมเอง'!$A$5:$CL$846,41,0),2)</f>
        <v>0</v>
      </c>
      <c r="AQ75" s="19">
        <f>ROUND(VLOOKUP($B75,'3.ข้อมูลงบทดลองปัจจุบัน เติมเอง'!$A$5:$CL$846,42,0),2)</f>
        <v>0</v>
      </c>
      <c r="AR75" s="19">
        <f>ROUND(VLOOKUP($B75,'3.ข้อมูลงบทดลองปัจจุบัน เติมเอง'!$A$5:$CL$846,43,0),2)</f>
        <v>0</v>
      </c>
      <c r="AS75" s="19">
        <f>ROUND(VLOOKUP($B75,'3.ข้อมูลงบทดลองปัจจุบัน เติมเอง'!$A$5:$CL$846,44,0),2)</f>
        <v>0</v>
      </c>
      <c r="AT75" s="19">
        <f>ROUND(VLOOKUP($B75,'3.ข้อมูลงบทดลองปัจจุบัน เติมเอง'!$A$5:$CL$846,45,0),2)</f>
        <v>0</v>
      </c>
      <c r="AU75" s="19">
        <f>ROUND(VLOOKUP($B75,'3.ข้อมูลงบทดลองปัจจุบัน เติมเอง'!$A$5:$CL$846,46,0),2)</f>
        <v>0</v>
      </c>
      <c r="AV75" s="19">
        <f>ROUND(VLOOKUP($B75,'3.ข้อมูลงบทดลองปัจจุบัน เติมเอง'!$A$5:$CL$846,47,0),2)</f>
        <v>0</v>
      </c>
      <c r="AW75" s="19">
        <f>ROUND(VLOOKUP($B75,'3.ข้อมูลงบทดลองปัจจุบัน เติมเอง'!$A$5:$CL$846,48,0),2)</f>
        <v>0</v>
      </c>
      <c r="AX75" s="19">
        <f>ROUND(VLOOKUP($B75,'3.ข้อมูลงบทดลองปัจจุบัน เติมเอง'!$A$5:$CL$846,49,0),2)</f>
        <v>0</v>
      </c>
      <c r="AY75" s="19">
        <f>ROUND(VLOOKUP($B75,'3.ข้อมูลงบทดลองปัจจุบัน เติมเอง'!$A$5:$CL$846,50,0),2)</f>
        <v>0</v>
      </c>
      <c r="AZ75" s="19">
        <f>ROUND(VLOOKUP($B75,'3.ข้อมูลงบทดลองปัจจุบัน เติมเอง'!$A$5:$CL$846,51,0),2)</f>
        <v>0</v>
      </c>
      <c r="BA75" s="19">
        <f>ROUND(VLOOKUP($B75,'3.ข้อมูลงบทดลองปัจจุบัน เติมเอง'!$A$5:$CL$846,52,0),2)</f>
        <v>0</v>
      </c>
      <c r="BB75" s="19">
        <f>ROUND(VLOOKUP($B75,'3.ข้อมูลงบทดลองปัจจุบัน เติมเอง'!$A$5:$CL$846,53,0),2)</f>
        <v>0</v>
      </c>
      <c r="BC75" s="19">
        <f>ROUND(VLOOKUP($B75,'3.ข้อมูลงบทดลองปัจจุบัน เติมเอง'!$A$5:$CL$846,54,0),2)</f>
        <v>0</v>
      </c>
      <c r="BD75" s="19">
        <f>ROUND(VLOOKUP($B75,'3.ข้อมูลงบทดลองปัจจุบัน เติมเอง'!$A$5:$CL$846,55,0),2)</f>
        <v>21855</v>
      </c>
      <c r="BE75" s="19">
        <f>ROUND(VLOOKUP($B75,'3.ข้อมูลงบทดลองปัจจุบัน เติมเอง'!$A$5:$CL$846,56,0),2)</f>
        <v>3137.54</v>
      </c>
      <c r="BF75" s="19">
        <f>ROUND(VLOOKUP($B75,'3.ข้อมูลงบทดลองปัจจุบัน เติมเอง'!$A$5:$CL$846,57,0),2)</f>
        <v>0</v>
      </c>
      <c r="BG75" s="19">
        <f>ROUND(VLOOKUP($B75,'3.ข้อมูลงบทดลองปัจจุบัน เติมเอง'!$A$5:$CL$846,58,0),2)</f>
        <v>0</v>
      </c>
      <c r="BH75" s="19">
        <f>ROUND(VLOOKUP($B75,'3.ข้อมูลงบทดลองปัจจุบัน เติมเอง'!$A$5:$CL$846,59,0),2)</f>
        <v>0</v>
      </c>
      <c r="BI75" s="19">
        <f>ROUND(VLOOKUP($B75,'3.ข้อมูลงบทดลองปัจจุบัน เติมเอง'!$A$5:$CL$846,60,0),2)</f>
        <v>0</v>
      </c>
      <c r="BJ75" s="19">
        <f>ROUND(VLOOKUP($B75,'3.ข้อมูลงบทดลองปัจจุบัน เติมเอง'!$A$5:$CL$846,61,0),2)</f>
        <v>0</v>
      </c>
      <c r="BK75" s="19">
        <f>ROUND(VLOOKUP($B75,'3.ข้อมูลงบทดลองปัจจุบัน เติมเอง'!$A$5:$CL$846,62,0),2)</f>
        <v>0</v>
      </c>
      <c r="BL75" s="19">
        <f>ROUND(VLOOKUP($B75,'3.ข้อมูลงบทดลองปัจจุบัน เติมเอง'!$A$5:$CL$846,63,0),2)</f>
        <v>0</v>
      </c>
      <c r="BM75" s="19">
        <f>ROUND(VLOOKUP($B75,'3.ข้อมูลงบทดลองปัจจุบัน เติมเอง'!$A$5:$CL$846,64,0),2)</f>
        <v>0</v>
      </c>
      <c r="BN75" s="19">
        <f>ROUND(VLOOKUP($B75,'3.ข้อมูลงบทดลองปัจจุบัน เติมเอง'!$A$5:$CL$846,65,0),2)</f>
        <v>3485</v>
      </c>
      <c r="BO75" s="19">
        <f>ROUND(VLOOKUP($B75,'3.ข้อมูลงบทดลองปัจจุบัน เติมเอง'!$A$5:$CL$846,66,0),2)</f>
        <v>4245</v>
      </c>
      <c r="BP75" s="19">
        <f>ROUND(VLOOKUP($B75,'3.ข้อมูลงบทดลองปัจจุบัน เติมเอง'!$A$5:$CL$846,67,0),2)</f>
        <v>0</v>
      </c>
      <c r="BQ75" s="19">
        <f>ROUND(VLOOKUP($B75,'3.ข้อมูลงบทดลองปัจจุบัน เติมเอง'!$A$5:$CL$846,68,0),2)</f>
        <v>0</v>
      </c>
      <c r="BR75" s="19">
        <f>ROUND(VLOOKUP($B75,'3.ข้อมูลงบทดลองปัจจุบัน เติมเอง'!$A$5:$CL$846,69,0),2)</f>
        <v>4125</v>
      </c>
      <c r="BS75" s="19">
        <f>ROUND(VLOOKUP($B75,'3.ข้อมูลงบทดลองปัจจุบัน เติมเอง'!$A$5:$CL$846,70,0),2)</f>
        <v>6930</v>
      </c>
      <c r="BT75" s="19">
        <f>ROUND(VLOOKUP($B75,'3.ข้อมูลงบทดลองปัจจุบัน เติมเอง'!$A$5:$CL$846,71,0),2)</f>
        <v>0</v>
      </c>
      <c r="BU75" s="19">
        <f>ROUND(VLOOKUP($B75,'3.ข้อมูลงบทดลองปัจจุบัน เติมเอง'!$A$5:$CL$846,72,0),2)</f>
        <v>0</v>
      </c>
      <c r="BV75" s="19">
        <f>ROUND(VLOOKUP($B75,'3.ข้อมูลงบทดลองปัจจุบัน เติมเอง'!$A$5:$CL$846,73,0),2)</f>
        <v>0</v>
      </c>
      <c r="BW75" s="19">
        <f>ROUND(VLOOKUP($B75,'3.ข้อมูลงบทดลองปัจจุบัน เติมเอง'!$A$5:$CL$846,74,0),2)</f>
        <v>0</v>
      </c>
      <c r="BX75" s="19">
        <f>ROUND(VLOOKUP($B75,'3.ข้อมูลงบทดลองปัจจุบัน เติมเอง'!$A$5:$CL$846,75,0),2)</f>
        <v>0</v>
      </c>
      <c r="BY75" s="19">
        <f>ROUND(VLOOKUP($B75,'3.ข้อมูลงบทดลองปัจจุบัน เติมเอง'!$A$5:$CL$846,76,0),2)</f>
        <v>0</v>
      </c>
      <c r="BZ75" s="19">
        <f>ROUND(VLOOKUP($B75,'3.ข้อมูลงบทดลองปัจจุบัน เติมเอง'!$A$5:$CL$846,77,0),2)</f>
        <v>0</v>
      </c>
      <c r="CA75" s="19">
        <f>ROUND(VLOOKUP($B75,'3.ข้อมูลงบทดลองปัจจุบัน เติมเอง'!$A$5:$CL$846,78,0),2)</f>
        <v>0</v>
      </c>
      <c r="CB75" s="19">
        <f>ROUND(VLOOKUP($B75,'3.ข้อมูลงบทดลองปัจจุบัน เติมเอง'!$A$5:$CL$846,79,0),2)</f>
        <v>0</v>
      </c>
      <c r="CC75" s="19">
        <f>ROUND(VLOOKUP($B75,'3.ข้อมูลงบทดลองปัจจุบัน เติมเอง'!$A$5:$CL$846,80,0),2)</f>
        <v>0</v>
      </c>
      <c r="CD75" s="19">
        <f>ROUND(VLOOKUP($B75,'3.ข้อมูลงบทดลองปัจจุบัน เติมเอง'!$A$5:$CL$846,81,0),2)</f>
        <v>0</v>
      </c>
      <c r="CE75" s="19">
        <f>ROUND(VLOOKUP($B75,'3.ข้อมูลงบทดลองปัจจุบัน เติมเอง'!$A$5:$CL$846,82,0),2)</f>
        <v>0</v>
      </c>
      <c r="CF75" s="19">
        <f>ROUND(VLOOKUP($B75,'3.ข้อมูลงบทดลองปัจจุบัน เติมเอง'!$A$5:$CL$846,83,0),2)</f>
        <v>0</v>
      </c>
      <c r="CG75" s="19">
        <f>ROUND(VLOOKUP($B75,'3.ข้อมูลงบทดลองปัจจุบัน เติมเอง'!$A$5:$CL$846,84,0),2)</f>
        <v>0</v>
      </c>
      <c r="CH75" s="19">
        <f>ROUND(VLOOKUP($B75,'3.ข้อมูลงบทดลองปัจจุบัน เติมเอง'!$A$5:$CL$846,85,0),2)</f>
        <v>0</v>
      </c>
      <c r="CI75" s="19">
        <f>ROUND(VLOOKUP($B75,'3.ข้อมูลงบทดลองปัจจุบัน เติมเอง'!$A$5:$CL$846,86,0),2)</f>
        <v>0</v>
      </c>
      <c r="CJ75" s="19">
        <f>ROUND(VLOOKUP($B75,'3.ข้อมูลงบทดลองปัจจุบัน เติมเอง'!$A$5:$CL$846,87,0),2)</f>
        <v>0</v>
      </c>
      <c r="CK75" s="19">
        <f>ROUND(VLOOKUP($B75,'3.ข้อมูลงบทดลองปัจจุบัน เติมเอง'!$A$5:$CL$846,88,0),2)</f>
        <v>0</v>
      </c>
      <c r="CL75" s="19">
        <f>ROUND(VLOOKUP($B75,'3.ข้อมูลงบทดลองปัจจุบัน เติมเอง'!$A$5:$CL$846,89,0),2)</f>
        <v>0</v>
      </c>
      <c r="CM75" s="19">
        <f>ROUND(VLOOKUP($B75,'3.ข้อมูลงบทดลองปัจจุบัน เติมเอง'!$A$5:$CL$846,90,0),2)</f>
        <v>0</v>
      </c>
      <c r="CO75" s="29"/>
    </row>
    <row r="76" spans="1:93" x14ac:dyDescent="0.7">
      <c r="A76" s="3" t="s">
        <v>1470</v>
      </c>
      <c r="B76" s="3" t="s">
        <v>1981</v>
      </c>
      <c r="C76" s="8" t="s">
        <v>663</v>
      </c>
      <c r="D76" s="19">
        <f>ROUND(VLOOKUP($B76,'3.ข้อมูลงบทดลองปัจจุบัน เติมเอง'!$A$5:$CL$846,3,0),2)</f>
        <v>0</v>
      </c>
      <c r="E76" s="19">
        <f>ROUND(VLOOKUP($B76,'3.ข้อมูลงบทดลองปัจจุบัน เติมเอง'!$A$5:$CL$846,4,0),2)</f>
        <v>0</v>
      </c>
      <c r="F76" s="19">
        <f>ROUND(VLOOKUP($B76,'3.ข้อมูลงบทดลองปัจจุบัน เติมเอง'!$A$5:$CL$846,5,0),2)</f>
        <v>0</v>
      </c>
      <c r="G76" s="19">
        <f>ROUND(VLOOKUP($B76,'3.ข้อมูลงบทดลองปัจจุบัน เติมเอง'!$A$5:$CL$846,6,0),2)</f>
        <v>0</v>
      </c>
      <c r="H76" s="19">
        <f>ROUND(VLOOKUP($B76,'3.ข้อมูลงบทดลองปัจจุบัน เติมเอง'!$A$5:$CL$846,7,0),2)</f>
        <v>0</v>
      </c>
      <c r="I76" s="19">
        <f>ROUND(VLOOKUP($B76,'3.ข้อมูลงบทดลองปัจจุบัน เติมเอง'!$A$5:$CL$846,8,0),2)</f>
        <v>0</v>
      </c>
      <c r="J76" s="19">
        <f>ROUND(VLOOKUP($B76,'3.ข้อมูลงบทดลองปัจจุบัน เติมเอง'!$A$5:$CL$846,9,0),2)</f>
        <v>0</v>
      </c>
      <c r="K76" s="19">
        <f>ROUND(VLOOKUP($B76,'3.ข้อมูลงบทดลองปัจจุบัน เติมเอง'!$A$5:$CL$846,10,0),2)</f>
        <v>0</v>
      </c>
      <c r="L76" s="19">
        <f>ROUND(VLOOKUP($B76,'3.ข้อมูลงบทดลองปัจจุบัน เติมเอง'!$A$5:$CL$846,11,0),2)</f>
        <v>0</v>
      </c>
      <c r="M76" s="19">
        <f>ROUND(VLOOKUP($B76,'3.ข้อมูลงบทดลองปัจจุบัน เติมเอง'!$A$5:$CL$846,12,0),2)</f>
        <v>0</v>
      </c>
      <c r="N76" s="19">
        <f>ROUND(VLOOKUP($B76,'3.ข้อมูลงบทดลองปัจจุบัน เติมเอง'!$A$5:$CL$846,13,0),2)</f>
        <v>0</v>
      </c>
      <c r="O76" s="19">
        <f>ROUND(VLOOKUP($B76,'3.ข้อมูลงบทดลองปัจจุบัน เติมเอง'!$A$5:$CL$846,14,0),2)</f>
        <v>0</v>
      </c>
      <c r="P76" s="19">
        <f>ROUND(VLOOKUP($B76,'3.ข้อมูลงบทดลองปัจจุบัน เติมเอง'!$A$5:$CL$846,15,0),2)</f>
        <v>0</v>
      </c>
      <c r="Q76" s="19">
        <f>ROUND(VLOOKUP($B76,'3.ข้อมูลงบทดลองปัจจุบัน เติมเอง'!$A$5:$CL$846,16,0),2)</f>
        <v>0</v>
      </c>
      <c r="R76" s="19">
        <f>ROUND(VLOOKUP($B76,'3.ข้อมูลงบทดลองปัจจุบัน เติมเอง'!$A$5:$CL$846,17,0),2)</f>
        <v>0</v>
      </c>
      <c r="S76" s="19">
        <f>ROUND(VLOOKUP($B76,'3.ข้อมูลงบทดลองปัจจุบัน เติมเอง'!$A$5:$CL$846,18,0),2)</f>
        <v>0</v>
      </c>
      <c r="T76" s="19">
        <f>ROUND(VLOOKUP($B76,'3.ข้อมูลงบทดลองปัจจุบัน เติมเอง'!$A$5:$CL$846,19,0),2)</f>
        <v>0</v>
      </c>
      <c r="U76" s="19">
        <f>ROUND(VLOOKUP($B76,'3.ข้อมูลงบทดลองปัจจุบัน เติมเอง'!$A$5:$CL$846,20,0),2)</f>
        <v>0</v>
      </c>
      <c r="V76" s="19">
        <f>ROUND(VLOOKUP($B76,'3.ข้อมูลงบทดลองปัจจุบัน เติมเอง'!$A$5:$CL$846,21,0),2)</f>
        <v>0</v>
      </c>
      <c r="W76" s="19">
        <f>ROUND(VLOOKUP($B76,'3.ข้อมูลงบทดลองปัจจุบัน เติมเอง'!$A$5:$CL$846,22,0),2)</f>
        <v>0</v>
      </c>
      <c r="X76" s="19">
        <f>ROUND(VLOOKUP($B76,'3.ข้อมูลงบทดลองปัจจุบัน เติมเอง'!$A$5:$CL$846,23,0),2)</f>
        <v>0</v>
      </c>
      <c r="Y76" s="19">
        <f>ROUND(VLOOKUP($B76,'3.ข้อมูลงบทดลองปัจจุบัน เติมเอง'!$A$5:$CL$846,24,0),2)</f>
        <v>0</v>
      </c>
      <c r="Z76" s="19">
        <f>ROUND(VLOOKUP($B76,'3.ข้อมูลงบทดลองปัจจุบัน เติมเอง'!$A$5:$CL$846,25,0),2)</f>
        <v>0</v>
      </c>
      <c r="AA76" s="19">
        <f>ROUND(VLOOKUP($B76,'3.ข้อมูลงบทดลองปัจจุบัน เติมเอง'!$A$5:$CL$846,26,0),2)</f>
        <v>0</v>
      </c>
      <c r="AB76" s="19">
        <f>ROUND(VLOOKUP($B76,'3.ข้อมูลงบทดลองปัจจุบัน เติมเอง'!$A$5:$CL$846,27,0),2)</f>
        <v>0</v>
      </c>
      <c r="AC76" s="19">
        <f>ROUND(VLOOKUP($B76,'3.ข้อมูลงบทดลองปัจจุบัน เติมเอง'!$A$5:$CL$846,28,0),2)</f>
        <v>0</v>
      </c>
      <c r="AD76" s="19">
        <f>ROUND(VLOOKUP($B76,'3.ข้อมูลงบทดลองปัจจุบัน เติมเอง'!$A$5:$CL$846,29,0),2)</f>
        <v>0</v>
      </c>
      <c r="AE76" s="19">
        <f>ROUND(VLOOKUP($B76,'3.ข้อมูลงบทดลองปัจจุบัน เติมเอง'!$A$5:$CL$846,30,0),2)</f>
        <v>0</v>
      </c>
      <c r="AF76" s="19">
        <f>ROUND(VLOOKUP($B76,'3.ข้อมูลงบทดลองปัจจุบัน เติมเอง'!$A$5:$CL$846,31,0),2)</f>
        <v>0</v>
      </c>
      <c r="AG76" s="19">
        <f>ROUND(VLOOKUP($B76,'3.ข้อมูลงบทดลองปัจจุบัน เติมเอง'!$A$5:$CL$846,32,0),2)</f>
        <v>0</v>
      </c>
      <c r="AH76" s="19">
        <f>ROUND(VLOOKUP($B76,'3.ข้อมูลงบทดลองปัจจุบัน เติมเอง'!$A$5:$CL$846,33,0),2)</f>
        <v>0</v>
      </c>
      <c r="AI76" s="19">
        <f>ROUND(VLOOKUP($B76,'3.ข้อมูลงบทดลองปัจจุบัน เติมเอง'!$A$5:$CL$846,34,0),2)</f>
        <v>0</v>
      </c>
      <c r="AJ76" s="19">
        <f>ROUND(VLOOKUP($B76,'3.ข้อมูลงบทดลองปัจจุบัน เติมเอง'!$A$5:$CL$846,35,0),2)</f>
        <v>0</v>
      </c>
      <c r="AK76" s="19">
        <f>ROUND(VLOOKUP($B76,'3.ข้อมูลงบทดลองปัจจุบัน เติมเอง'!$A$5:$CL$846,36,0),2)</f>
        <v>0</v>
      </c>
      <c r="AL76" s="19">
        <f>ROUND(VLOOKUP($B76,'3.ข้อมูลงบทดลองปัจจุบัน เติมเอง'!$A$5:$CL$846,37,0),2)</f>
        <v>0</v>
      </c>
      <c r="AM76" s="19">
        <f>ROUND(VLOOKUP($B76,'3.ข้อมูลงบทดลองปัจจุบัน เติมเอง'!$A$5:$CL$846,38,0),2)</f>
        <v>0</v>
      </c>
      <c r="AN76" s="19">
        <f>ROUND(VLOOKUP($B76,'3.ข้อมูลงบทดลองปัจจุบัน เติมเอง'!$A$5:$CL$846,39,0),2)</f>
        <v>0</v>
      </c>
      <c r="AO76" s="19">
        <f>ROUND(VLOOKUP($B76,'3.ข้อมูลงบทดลองปัจจุบัน เติมเอง'!$A$5:$CL$846,40,0),2)</f>
        <v>0</v>
      </c>
      <c r="AP76" s="19">
        <f>ROUND(VLOOKUP($B76,'3.ข้อมูลงบทดลองปัจจุบัน เติมเอง'!$A$5:$CL$846,41,0),2)</f>
        <v>0</v>
      </c>
      <c r="AQ76" s="19">
        <f>ROUND(VLOOKUP($B76,'3.ข้อมูลงบทดลองปัจจุบัน เติมเอง'!$A$5:$CL$846,42,0),2)</f>
        <v>0</v>
      </c>
      <c r="AR76" s="19">
        <f>ROUND(VLOOKUP($B76,'3.ข้อมูลงบทดลองปัจจุบัน เติมเอง'!$A$5:$CL$846,43,0),2)</f>
        <v>0</v>
      </c>
      <c r="AS76" s="19">
        <f>ROUND(VLOOKUP($B76,'3.ข้อมูลงบทดลองปัจจุบัน เติมเอง'!$A$5:$CL$846,44,0),2)</f>
        <v>0</v>
      </c>
      <c r="AT76" s="19">
        <f>ROUND(VLOOKUP($B76,'3.ข้อมูลงบทดลองปัจจุบัน เติมเอง'!$A$5:$CL$846,45,0),2)</f>
        <v>0</v>
      </c>
      <c r="AU76" s="19">
        <f>ROUND(VLOOKUP($B76,'3.ข้อมูลงบทดลองปัจจุบัน เติมเอง'!$A$5:$CL$846,46,0),2)</f>
        <v>0</v>
      </c>
      <c r="AV76" s="19">
        <f>ROUND(VLOOKUP($B76,'3.ข้อมูลงบทดลองปัจจุบัน เติมเอง'!$A$5:$CL$846,47,0),2)</f>
        <v>0</v>
      </c>
      <c r="AW76" s="19">
        <f>ROUND(VLOOKUP($B76,'3.ข้อมูลงบทดลองปัจจุบัน เติมเอง'!$A$5:$CL$846,48,0),2)</f>
        <v>0</v>
      </c>
      <c r="AX76" s="19">
        <f>ROUND(VLOOKUP($B76,'3.ข้อมูลงบทดลองปัจจุบัน เติมเอง'!$A$5:$CL$846,49,0),2)</f>
        <v>0</v>
      </c>
      <c r="AY76" s="19">
        <f>ROUND(VLOOKUP($B76,'3.ข้อมูลงบทดลองปัจจุบัน เติมเอง'!$A$5:$CL$846,50,0),2)</f>
        <v>0</v>
      </c>
      <c r="AZ76" s="19">
        <f>ROUND(VLOOKUP($B76,'3.ข้อมูลงบทดลองปัจจุบัน เติมเอง'!$A$5:$CL$846,51,0),2)</f>
        <v>0</v>
      </c>
      <c r="BA76" s="19">
        <f>ROUND(VLOOKUP($B76,'3.ข้อมูลงบทดลองปัจจุบัน เติมเอง'!$A$5:$CL$846,52,0),2)</f>
        <v>0</v>
      </c>
      <c r="BB76" s="19">
        <f>ROUND(VLOOKUP($B76,'3.ข้อมูลงบทดลองปัจจุบัน เติมเอง'!$A$5:$CL$846,53,0),2)</f>
        <v>0</v>
      </c>
      <c r="BC76" s="19">
        <f>ROUND(VLOOKUP($B76,'3.ข้อมูลงบทดลองปัจจุบัน เติมเอง'!$A$5:$CL$846,54,0),2)</f>
        <v>0</v>
      </c>
      <c r="BD76" s="19">
        <f>ROUND(VLOOKUP($B76,'3.ข้อมูลงบทดลองปัจจุบัน เติมเอง'!$A$5:$CL$846,55,0),2)</f>
        <v>0</v>
      </c>
      <c r="BE76" s="19">
        <f>ROUND(VLOOKUP($B76,'3.ข้อมูลงบทดลองปัจจุบัน เติมเอง'!$A$5:$CL$846,56,0),2)</f>
        <v>0</v>
      </c>
      <c r="BF76" s="19">
        <f>ROUND(VLOOKUP($B76,'3.ข้อมูลงบทดลองปัจจุบัน เติมเอง'!$A$5:$CL$846,57,0),2)</f>
        <v>0</v>
      </c>
      <c r="BG76" s="19">
        <f>ROUND(VLOOKUP($B76,'3.ข้อมูลงบทดลองปัจจุบัน เติมเอง'!$A$5:$CL$846,58,0),2)</f>
        <v>0</v>
      </c>
      <c r="BH76" s="19">
        <f>ROUND(VLOOKUP($B76,'3.ข้อมูลงบทดลองปัจจุบัน เติมเอง'!$A$5:$CL$846,59,0),2)</f>
        <v>0</v>
      </c>
      <c r="BI76" s="19">
        <f>ROUND(VLOOKUP($B76,'3.ข้อมูลงบทดลองปัจจุบัน เติมเอง'!$A$5:$CL$846,60,0),2)</f>
        <v>0</v>
      </c>
      <c r="BJ76" s="19">
        <f>ROUND(VLOOKUP($B76,'3.ข้อมูลงบทดลองปัจจุบัน เติมเอง'!$A$5:$CL$846,61,0),2)</f>
        <v>0</v>
      </c>
      <c r="BK76" s="19">
        <f>ROUND(VLOOKUP($B76,'3.ข้อมูลงบทดลองปัจจุบัน เติมเอง'!$A$5:$CL$846,62,0),2)</f>
        <v>0</v>
      </c>
      <c r="BL76" s="19">
        <f>ROUND(VLOOKUP($B76,'3.ข้อมูลงบทดลองปัจจุบัน เติมเอง'!$A$5:$CL$846,63,0),2)</f>
        <v>0</v>
      </c>
      <c r="BM76" s="19">
        <f>ROUND(VLOOKUP($B76,'3.ข้อมูลงบทดลองปัจจุบัน เติมเอง'!$A$5:$CL$846,64,0),2)</f>
        <v>0</v>
      </c>
      <c r="BN76" s="19">
        <f>ROUND(VLOOKUP($B76,'3.ข้อมูลงบทดลองปัจจุบัน เติมเอง'!$A$5:$CL$846,65,0),2)</f>
        <v>0</v>
      </c>
      <c r="BO76" s="19">
        <f>ROUND(VLOOKUP($B76,'3.ข้อมูลงบทดลองปัจจุบัน เติมเอง'!$A$5:$CL$846,66,0),2)</f>
        <v>0</v>
      </c>
      <c r="BP76" s="19">
        <f>ROUND(VLOOKUP($B76,'3.ข้อมูลงบทดลองปัจจุบัน เติมเอง'!$A$5:$CL$846,67,0),2)</f>
        <v>0</v>
      </c>
      <c r="BQ76" s="19">
        <f>ROUND(VLOOKUP($B76,'3.ข้อมูลงบทดลองปัจจุบัน เติมเอง'!$A$5:$CL$846,68,0),2)</f>
        <v>0</v>
      </c>
      <c r="BR76" s="19">
        <f>ROUND(VLOOKUP($B76,'3.ข้อมูลงบทดลองปัจจุบัน เติมเอง'!$A$5:$CL$846,69,0),2)</f>
        <v>0</v>
      </c>
      <c r="BS76" s="19">
        <f>ROUND(VLOOKUP($B76,'3.ข้อมูลงบทดลองปัจจุบัน เติมเอง'!$A$5:$CL$846,70,0),2)</f>
        <v>0</v>
      </c>
      <c r="BT76" s="19">
        <f>ROUND(VLOOKUP($B76,'3.ข้อมูลงบทดลองปัจจุบัน เติมเอง'!$A$5:$CL$846,71,0),2)</f>
        <v>0</v>
      </c>
      <c r="BU76" s="19">
        <f>ROUND(VLOOKUP($B76,'3.ข้อมูลงบทดลองปัจจุบัน เติมเอง'!$A$5:$CL$846,72,0),2)</f>
        <v>0</v>
      </c>
      <c r="BV76" s="19">
        <f>ROUND(VLOOKUP($B76,'3.ข้อมูลงบทดลองปัจจุบัน เติมเอง'!$A$5:$CL$846,73,0),2)</f>
        <v>0</v>
      </c>
      <c r="BW76" s="19">
        <f>ROUND(VLOOKUP($B76,'3.ข้อมูลงบทดลองปัจจุบัน เติมเอง'!$A$5:$CL$846,74,0),2)</f>
        <v>0</v>
      </c>
      <c r="BX76" s="19">
        <f>ROUND(VLOOKUP($B76,'3.ข้อมูลงบทดลองปัจจุบัน เติมเอง'!$A$5:$CL$846,75,0),2)</f>
        <v>0</v>
      </c>
      <c r="BY76" s="19">
        <f>ROUND(VLOOKUP($B76,'3.ข้อมูลงบทดลองปัจจุบัน เติมเอง'!$A$5:$CL$846,76,0),2)</f>
        <v>0</v>
      </c>
      <c r="BZ76" s="19">
        <f>ROUND(VLOOKUP($B76,'3.ข้อมูลงบทดลองปัจจุบัน เติมเอง'!$A$5:$CL$846,77,0),2)</f>
        <v>0</v>
      </c>
      <c r="CA76" s="19">
        <f>ROUND(VLOOKUP($B76,'3.ข้อมูลงบทดลองปัจจุบัน เติมเอง'!$A$5:$CL$846,78,0),2)</f>
        <v>0</v>
      </c>
      <c r="CB76" s="19">
        <f>ROUND(VLOOKUP($B76,'3.ข้อมูลงบทดลองปัจจุบัน เติมเอง'!$A$5:$CL$846,79,0),2)</f>
        <v>0</v>
      </c>
      <c r="CC76" s="19">
        <f>ROUND(VLOOKUP($B76,'3.ข้อมูลงบทดลองปัจจุบัน เติมเอง'!$A$5:$CL$846,80,0),2)</f>
        <v>0</v>
      </c>
      <c r="CD76" s="19">
        <f>ROUND(VLOOKUP($B76,'3.ข้อมูลงบทดลองปัจจุบัน เติมเอง'!$A$5:$CL$846,81,0),2)</f>
        <v>0</v>
      </c>
      <c r="CE76" s="19">
        <f>ROUND(VLOOKUP($B76,'3.ข้อมูลงบทดลองปัจจุบัน เติมเอง'!$A$5:$CL$846,82,0),2)</f>
        <v>0</v>
      </c>
      <c r="CF76" s="19">
        <f>ROUND(VLOOKUP($B76,'3.ข้อมูลงบทดลองปัจจุบัน เติมเอง'!$A$5:$CL$846,83,0),2)</f>
        <v>0</v>
      </c>
      <c r="CG76" s="19">
        <f>ROUND(VLOOKUP($B76,'3.ข้อมูลงบทดลองปัจจุบัน เติมเอง'!$A$5:$CL$846,84,0),2)</f>
        <v>0</v>
      </c>
      <c r="CH76" s="19">
        <f>ROUND(VLOOKUP($B76,'3.ข้อมูลงบทดลองปัจจุบัน เติมเอง'!$A$5:$CL$846,85,0),2)</f>
        <v>0</v>
      </c>
      <c r="CI76" s="19">
        <f>ROUND(VLOOKUP($B76,'3.ข้อมูลงบทดลองปัจจุบัน เติมเอง'!$A$5:$CL$846,86,0),2)</f>
        <v>0</v>
      </c>
      <c r="CJ76" s="19">
        <f>ROUND(VLOOKUP($B76,'3.ข้อมูลงบทดลองปัจจุบัน เติมเอง'!$A$5:$CL$846,87,0),2)</f>
        <v>0</v>
      </c>
      <c r="CK76" s="19">
        <f>ROUND(VLOOKUP($B76,'3.ข้อมูลงบทดลองปัจจุบัน เติมเอง'!$A$5:$CL$846,88,0),2)</f>
        <v>0</v>
      </c>
      <c r="CL76" s="19">
        <f>ROUND(VLOOKUP($B76,'3.ข้อมูลงบทดลองปัจจุบัน เติมเอง'!$A$5:$CL$846,89,0),2)</f>
        <v>0</v>
      </c>
      <c r="CM76" s="19">
        <f>ROUND(VLOOKUP($B76,'3.ข้อมูลงบทดลองปัจจุบัน เติมเอง'!$A$5:$CL$846,90,0),2)</f>
        <v>0</v>
      </c>
      <c r="CO76" s="29"/>
    </row>
    <row r="77" spans="1:93" x14ac:dyDescent="0.7">
      <c r="A77" s="3" t="s">
        <v>1470</v>
      </c>
      <c r="B77" s="3" t="s">
        <v>1982</v>
      </c>
      <c r="C77" s="8" t="s">
        <v>664</v>
      </c>
      <c r="D77" s="19">
        <f>ROUND(VLOOKUP($B77,'3.ข้อมูลงบทดลองปัจจุบัน เติมเอง'!$A$5:$CL$846,3,0),2)</f>
        <v>0</v>
      </c>
      <c r="E77" s="19">
        <f>ROUND(VLOOKUP($B77,'3.ข้อมูลงบทดลองปัจจุบัน เติมเอง'!$A$5:$CL$846,4,0),2)</f>
        <v>0</v>
      </c>
      <c r="F77" s="19">
        <f>ROUND(VLOOKUP($B77,'3.ข้อมูลงบทดลองปัจจุบัน เติมเอง'!$A$5:$CL$846,5,0),2)</f>
        <v>0</v>
      </c>
      <c r="G77" s="19">
        <f>ROUND(VLOOKUP($B77,'3.ข้อมูลงบทดลองปัจจุบัน เติมเอง'!$A$5:$CL$846,6,0),2)</f>
        <v>0</v>
      </c>
      <c r="H77" s="19">
        <f>ROUND(VLOOKUP($B77,'3.ข้อมูลงบทดลองปัจจุบัน เติมเอง'!$A$5:$CL$846,7,0),2)</f>
        <v>0</v>
      </c>
      <c r="I77" s="19">
        <f>ROUND(VLOOKUP($B77,'3.ข้อมูลงบทดลองปัจจุบัน เติมเอง'!$A$5:$CL$846,8,0),2)</f>
        <v>0</v>
      </c>
      <c r="J77" s="19">
        <f>ROUND(VLOOKUP($B77,'3.ข้อมูลงบทดลองปัจจุบัน เติมเอง'!$A$5:$CL$846,9,0),2)</f>
        <v>0</v>
      </c>
      <c r="K77" s="19">
        <f>ROUND(VLOOKUP($B77,'3.ข้อมูลงบทดลองปัจจุบัน เติมเอง'!$A$5:$CL$846,10,0),2)</f>
        <v>0</v>
      </c>
      <c r="L77" s="19">
        <f>ROUND(VLOOKUP($B77,'3.ข้อมูลงบทดลองปัจจุบัน เติมเอง'!$A$5:$CL$846,11,0),2)</f>
        <v>0</v>
      </c>
      <c r="M77" s="19">
        <f>ROUND(VLOOKUP($B77,'3.ข้อมูลงบทดลองปัจจุบัน เติมเอง'!$A$5:$CL$846,12,0),2)</f>
        <v>0</v>
      </c>
      <c r="N77" s="19">
        <f>ROUND(VLOOKUP($B77,'3.ข้อมูลงบทดลองปัจจุบัน เติมเอง'!$A$5:$CL$846,13,0),2)</f>
        <v>0</v>
      </c>
      <c r="O77" s="19">
        <f>ROUND(VLOOKUP($B77,'3.ข้อมูลงบทดลองปัจจุบัน เติมเอง'!$A$5:$CL$846,14,0),2)</f>
        <v>0</v>
      </c>
      <c r="P77" s="19">
        <f>ROUND(VLOOKUP($B77,'3.ข้อมูลงบทดลองปัจจุบัน เติมเอง'!$A$5:$CL$846,15,0),2)</f>
        <v>0</v>
      </c>
      <c r="Q77" s="19">
        <f>ROUND(VLOOKUP($B77,'3.ข้อมูลงบทดลองปัจจุบัน เติมเอง'!$A$5:$CL$846,16,0),2)</f>
        <v>0</v>
      </c>
      <c r="R77" s="19">
        <f>ROUND(VLOOKUP($B77,'3.ข้อมูลงบทดลองปัจจุบัน เติมเอง'!$A$5:$CL$846,17,0),2)</f>
        <v>0</v>
      </c>
      <c r="S77" s="19">
        <f>ROUND(VLOOKUP($B77,'3.ข้อมูลงบทดลองปัจจุบัน เติมเอง'!$A$5:$CL$846,18,0),2)</f>
        <v>0</v>
      </c>
      <c r="T77" s="19">
        <f>ROUND(VLOOKUP($B77,'3.ข้อมูลงบทดลองปัจจุบัน เติมเอง'!$A$5:$CL$846,19,0),2)</f>
        <v>0</v>
      </c>
      <c r="U77" s="19">
        <f>ROUND(VLOOKUP($B77,'3.ข้อมูลงบทดลองปัจจุบัน เติมเอง'!$A$5:$CL$846,20,0),2)</f>
        <v>0</v>
      </c>
      <c r="V77" s="19">
        <f>ROUND(VLOOKUP($B77,'3.ข้อมูลงบทดลองปัจจุบัน เติมเอง'!$A$5:$CL$846,21,0),2)</f>
        <v>0</v>
      </c>
      <c r="W77" s="19">
        <f>ROUND(VLOOKUP($B77,'3.ข้อมูลงบทดลองปัจจุบัน เติมเอง'!$A$5:$CL$846,22,0),2)</f>
        <v>0</v>
      </c>
      <c r="X77" s="19">
        <f>ROUND(VLOOKUP($B77,'3.ข้อมูลงบทดลองปัจจุบัน เติมเอง'!$A$5:$CL$846,23,0),2)</f>
        <v>0</v>
      </c>
      <c r="Y77" s="19">
        <f>ROUND(VLOOKUP($B77,'3.ข้อมูลงบทดลองปัจจุบัน เติมเอง'!$A$5:$CL$846,24,0),2)</f>
        <v>0</v>
      </c>
      <c r="Z77" s="19">
        <f>ROUND(VLOOKUP($B77,'3.ข้อมูลงบทดลองปัจจุบัน เติมเอง'!$A$5:$CL$846,25,0),2)</f>
        <v>0</v>
      </c>
      <c r="AA77" s="19">
        <f>ROUND(VLOOKUP($B77,'3.ข้อมูลงบทดลองปัจจุบัน เติมเอง'!$A$5:$CL$846,26,0),2)</f>
        <v>0</v>
      </c>
      <c r="AB77" s="19">
        <f>ROUND(VLOOKUP($B77,'3.ข้อมูลงบทดลองปัจจุบัน เติมเอง'!$A$5:$CL$846,27,0),2)</f>
        <v>0</v>
      </c>
      <c r="AC77" s="19">
        <f>ROUND(VLOOKUP($B77,'3.ข้อมูลงบทดลองปัจจุบัน เติมเอง'!$A$5:$CL$846,28,0),2)</f>
        <v>0</v>
      </c>
      <c r="AD77" s="19">
        <f>ROUND(VLOOKUP($B77,'3.ข้อมูลงบทดลองปัจจุบัน เติมเอง'!$A$5:$CL$846,29,0),2)</f>
        <v>0</v>
      </c>
      <c r="AE77" s="19">
        <f>ROUND(VLOOKUP($B77,'3.ข้อมูลงบทดลองปัจจุบัน เติมเอง'!$A$5:$CL$846,30,0),2)</f>
        <v>0</v>
      </c>
      <c r="AF77" s="19">
        <f>ROUND(VLOOKUP($B77,'3.ข้อมูลงบทดลองปัจจุบัน เติมเอง'!$A$5:$CL$846,31,0),2)</f>
        <v>0</v>
      </c>
      <c r="AG77" s="19">
        <f>ROUND(VLOOKUP($B77,'3.ข้อมูลงบทดลองปัจจุบัน เติมเอง'!$A$5:$CL$846,32,0),2)</f>
        <v>0</v>
      </c>
      <c r="AH77" s="19">
        <f>ROUND(VLOOKUP($B77,'3.ข้อมูลงบทดลองปัจจุบัน เติมเอง'!$A$5:$CL$846,33,0),2)</f>
        <v>0</v>
      </c>
      <c r="AI77" s="19">
        <f>ROUND(VLOOKUP($B77,'3.ข้อมูลงบทดลองปัจจุบัน เติมเอง'!$A$5:$CL$846,34,0),2)</f>
        <v>0</v>
      </c>
      <c r="AJ77" s="19">
        <f>ROUND(VLOOKUP($B77,'3.ข้อมูลงบทดลองปัจจุบัน เติมเอง'!$A$5:$CL$846,35,0),2)</f>
        <v>0</v>
      </c>
      <c r="AK77" s="19">
        <f>ROUND(VLOOKUP($B77,'3.ข้อมูลงบทดลองปัจจุบัน เติมเอง'!$A$5:$CL$846,36,0),2)</f>
        <v>0</v>
      </c>
      <c r="AL77" s="19">
        <f>ROUND(VLOOKUP($B77,'3.ข้อมูลงบทดลองปัจจุบัน เติมเอง'!$A$5:$CL$846,37,0),2)</f>
        <v>0</v>
      </c>
      <c r="AM77" s="19">
        <f>ROUND(VLOOKUP($B77,'3.ข้อมูลงบทดลองปัจจุบัน เติมเอง'!$A$5:$CL$846,38,0),2)</f>
        <v>0</v>
      </c>
      <c r="AN77" s="19">
        <f>ROUND(VLOOKUP($B77,'3.ข้อมูลงบทดลองปัจจุบัน เติมเอง'!$A$5:$CL$846,39,0),2)</f>
        <v>0</v>
      </c>
      <c r="AO77" s="19">
        <f>ROUND(VLOOKUP($B77,'3.ข้อมูลงบทดลองปัจจุบัน เติมเอง'!$A$5:$CL$846,40,0),2)</f>
        <v>0</v>
      </c>
      <c r="AP77" s="19">
        <f>ROUND(VLOOKUP($B77,'3.ข้อมูลงบทดลองปัจจุบัน เติมเอง'!$A$5:$CL$846,41,0),2)</f>
        <v>0</v>
      </c>
      <c r="AQ77" s="19">
        <f>ROUND(VLOOKUP($B77,'3.ข้อมูลงบทดลองปัจจุบัน เติมเอง'!$A$5:$CL$846,42,0),2)</f>
        <v>0</v>
      </c>
      <c r="AR77" s="19">
        <f>ROUND(VLOOKUP($B77,'3.ข้อมูลงบทดลองปัจจุบัน เติมเอง'!$A$5:$CL$846,43,0),2)</f>
        <v>0</v>
      </c>
      <c r="AS77" s="19">
        <f>ROUND(VLOOKUP($B77,'3.ข้อมูลงบทดลองปัจจุบัน เติมเอง'!$A$5:$CL$846,44,0),2)</f>
        <v>0</v>
      </c>
      <c r="AT77" s="19">
        <f>ROUND(VLOOKUP($B77,'3.ข้อมูลงบทดลองปัจจุบัน เติมเอง'!$A$5:$CL$846,45,0),2)</f>
        <v>0</v>
      </c>
      <c r="AU77" s="19">
        <f>ROUND(VLOOKUP($B77,'3.ข้อมูลงบทดลองปัจจุบัน เติมเอง'!$A$5:$CL$846,46,0),2)</f>
        <v>0</v>
      </c>
      <c r="AV77" s="19">
        <f>ROUND(VLOOKUP($B77,'3.ข้อมูลงบทดลองปัจจุบัน เติมเอง'!$A$5:$CL$846,47,0),2)</f>
        <v>0</v>
      </c>
      <c r="AW77" s="19">
        <f>ROUND(VLOOKUP($B77,'3.ข้อมูลงบทดลองปัจจุบัน เติมเอง'!$A$5:$CL$846,48,0),2)</f>
        <v>0</v>
      </c>
      <c r="AX77" s="19">
        <f>ROUND(VLOOKUP($B77,'3.ข้อมูลงบทดลองปัจจุบัน เติมเอง'!$A$5:$CL$846,49,0),2)</f>
        <v>0</v>
      </c>
      <c r="AY77" s="19">
        <f>ROUND(VLOOKUP($B77,'3.ข้อมูลงบทดลองปัจจุบัน เติมเอง'!$A$5:$CL$846,50,0),2)</f>
        <v>0</v>
      </c>
      <c r="AZ77" s="19">
        <f>ROUND(VLOOKUP($B77,'3.ข้อมูลงบทดลองปัจจุบัน เติมเอง'!$A$5:$CL$846,51,0),2)</f>
        <v>0</v>
      </c>
      <c r="BA77" s="19">
        <f>ROUND(VLOOKUP($B77,'3.ข้อมูลงบทดลองปัจจุบัน เติมเอง'!$A$5:$CL$846,52,0),2)</f>
        <v>0</v>
      </c>
      <c r="BB77" s="19">
        <f>ROUND(VLOOKUP($B77,'3.ข้อมูลงบทดลองปัจจุบัน เติมเอง'!$A$5:$CL$846,53,0),2)</f>
        <v>0</v>
      </c>
      <c r="BC77" s="19">
        <f>ROUND(VLOOKUP($B77,'3.ข้อมูลงบทดลองปัจจุบัน เติมเอง'!$A$5:$CL$846,54,0),2)</f>
        <v>0</v>
      </c>
      <c r="BD77" s="19">
        <f>ROUND(VLOOKUP($B77,'3.ข้อมูลงบทดลองปัจจุบัน เติมเอง'!$A$5:$CL$846,55,0),2)</f>
        <v>0</v>
      </c>
      <c r="BE77" s="19">
        <f>ROUND(VLOOKUP($B77,'3.ข้อมูลงบทดลองปัจจุบัน เติมเอง'!$A$5:$CL$846,56,0),2)</f>
        <v>0</v>
      </c>
      <c r="BF77" s="19">
        <f>ROUND(VLOOKUP($B77,'3.ข้อมูลงบทดลองปัจจุบัน เติมเอง'!$A$5:$CL$846,57,0),2)</f>
        <v>0</v>
      </c>
      <c r="BG77" s="19">
        <f>ROUND(VLOOKUP($B77,'3.ข้อมูลงบทดลองปัจจุบัน เติมเอง'!$A$5:$CL$846,58,0),2)</f>
        <v>0</v>
      </c>
      <c r="BH77" s="19">
        <f>ROUND(VLOOKUP($B77,'3.ข้อมูลงบทดลองปัจจุบัน เติมเอง'!$A$5:$CL$846,59,0),2)</f>
        <v>0</v>
      </c>
      <c r="BI77" s="19">
        <f>ROUND(VLOOKUP($B77,'3.ข้อมูลงบทดลองปัจจุบัน เติมเอง'!$A$5:$CL$846,60,0),2)</f>
        <v>0</v>
      </c>
      <c r="BJ77" s="19">
        <f>ROUND(VLOOKUP($B77,'3.ข้อมูลงบทดลองปัจจุบัน เติมเอง'!$A$5:$CL$846,61,0),2)</f>
        <v>0</v>
      </c>
      <c r="BK77" s="19">
        <f>ROUND(VLOOKUP($B77,'3.ข้อมูลงบทดลองปัจจุบัน เติมเอง'!$A$5:$CL$846,62,0),2)</f>
        <v>0</v>
      </c>
      <c r="BL77" s="19">
        <f>ROUND(VLOOKUP($B77,'3.ข้อมูลงบทดลองปัจจุบัน เติมเอง'!$A$5:$CL$846,63,0),2)</f>
        <v>0</v>
      </c>
      <c r="BM77" s="19">
        <f>ROUND(VLOOKUP($B77,'3.ข้อมูลงบทดลองปัจจุบัน เติมเอง'!$A$5:$CL$846,64,0),2)</f>
        <v>0</v>
      </c>
      <c r="BN77" s="19">
        <f>ROUND(VLOOKUP($B77,'3.ข้อมูลงบทดลองปัจจุบัน เติมเอง'!$A$5:$CL$846,65,0),2)</f>
        <v>0</v>
      </c>
      <c r="BO77" s="19">
        <f>ROUND(VLOOKUP($B77,'3.ข้อมูลงบทดลองปัจจุบัน เติมเอง'!$A$5:$CL$846,66,0),2)</f>
        <v>0</v>
      </c>
      <c r="BP77" s="19">
        <f>ROUND(VLOOKUP($B77,'3.ข้อมูลงบทดลองปัจจุบัน เติมเอง'!$A$5:$CL$846,67,0),2)</f>
        <v>0</v>
      </c>
      <c r="BQ77" s="19">
        <f>ROUND(VLOOKUP($B77,'3.ข้อมูลงบทดลองปัจจุบัน เติมเอง'!$A$5:$CL$846,68,0),2)</f>
        <v>0</v>
      </c>
      <c r="BR77" s="19">
        <f>ROUND(VLOOKUP($B77,'3.ข้อมูลงบทดลองปัจจุบัน เติมเอง'!$A$5:$CL$846,69,0),2)</f>
        <v>0</v>
      </c>
      <c r="BS77" s="19">
        <f>ROUND(VLOOKUP($B77,'3.ข้อมูลงบทดลองปัจจุบัน เติมเอง'!$A$5:$CL$846,70,0),2)</f>
        <v>0</v>
      </c>
      <c r="BT77" s="19">
        <f>ROUND(VLOOKUP($B77,'3.ข้อมูลงบทดลองปัจจุบัน เติมเอง'!$A$5:$CL$846,71,0),2)</f>
        <v>0</v>
      </c>
      <c r="BU77" s="19">
        <f>ROUND(VLOOKUP($B77,'3.ข้อมูลงบทดลองปัจจุบัน เติมเอง'!$A$5:$CL$846,72,0),2)</f>
        <v>0</v>
      </c>
      <c r="BV77" s="19">
        <f>ROUND(VLOOKUP($B77,'3.ข้อมูลงบทดลองปัจจุบัน เติมเอง'!$A$5:$CL$846,73,0),2)</f>
        <v>0</v>
      </c>
      <c r="BW77" s="19">
        <f>ROUND(VLOOKUP($B77,'3.ข้อมูลงบทดลองปัจจุบัน เติมเอง'!$A$5:$CL$846,74,0),2)</f>
        <v>0</v>
      </c>
      <c r="BX77" s="19">
        <f>ROUND(VLOOKUP($B77,'3.ข้อมูลงบทดลองปัจจุบัน เติมเอง'!$A$5:$CL$846,75,0),2)</f>
        <v>0</v>
      </c>
      <c r="BY77" s="19">
        <f>ROUND(VLOOKUP($B77,'3.ข้อมูลงบทดลองปัจจุบัน เติมเอง'!$A$5:$CL$846,76,0),2)</f>
        <v>0</v>
      </c>
      <c r="BZ77" s="19">
        <f>ROUND(VLOOKUP($B77,'3.ข้อมูลงบทดลองปัจจุบัน เติมเอง'!$A$5:$CL$846,77,0),2)</f>
        <v>0</v>
      </c>
      <c r="CA77" s="19">
        <f>ROUND(VLOOKUP($B77,'3.ข้อมูลงบทดลองปัจจุบัน เติมเอง'!$A$5:$CL$846,78,0),2)</f>
        <v>0</v>
      </c>
      <c r="CB77" s="19">
        <f>ROUND(VLOOKUP($B77,'3.ข้อมูลงบทดลองปัจจุบัน เติมเอง'!$A$5:$CL$846,79,0),2)</f>
        <v>0</v>
      </c>
      <c r="CC77" s="19">
        <f>ROUND(VLOOKUP($B77,'3.ข้อมูลงบทดลองปัจจุบัน เติมเอง'!$A$5:$CL$846,80,0),2)</f>
        <v>0</v>
      </c>
      <c r="CD77" s="19">
        <f>ROUND(VLOOKUP($B77,'3.ข้อมูลงบทดลองปัจจุบัน เติมเอง'!$A$5:$CL$846,81,0),2)</f>
        <v>0</v>
      </c>
      <c r="CE77" s="19">
        <f>ROUND(VLOOKUP($B77,'3.ข้อมูลงบทดลองปัจจุบัน เติมเอง'!$A$5:$CL$846,82,0),2)</f>
        <v>0</v>
      </c>
      <c r="CF77" s="19">
        <f>ROUND(VLOOKUP($B77,'3.ข้อมูลงบทดลองปัจจุบัน เติมเอง'!$A$5:$CL$846,83,0),2)</f>
        <v>0</v>
      </c>
      <c r="CG77" s="19">
        <f>ROUND(VLOOKUP($B77,'3.ข้อมูลงบทดลองปัจจุบัน เติมเอง'!$A$5:$CL$846,84,0),2)</f>
        <v>0</v>
      </c>
      <c r="CH77" s="19">
        <f>ROUND(VLOOKUP($B77,'3.ข้อมูลงบทดลองปัจจุบัน เติมเอง'!$A$5:$CL$846,85,0),2)</f>
        <v>0</v>
      </c>
      <c r="CI77" s="19">
        <f>ROUND(VLOOKUP($B77,'3.ข้อมูลงบทดลองปัจจุบัน เติมเอง'!$A$5:$CL$846,86,0),2)</f>
        <v>0</v>
      </c>
      <c r="CJ77" s="19">
        <f>ROUND(VLOOKUP($B77,'3.ข้อมูลงบทดลองปัจจุบัน เติมเอง'!$A$5:$CL$846,87,0),2)</f>
        <v>0</v>
      </c>
      <c r="CK77" s="19">
        <f>ROUND(VLOOKUP($B77,'3.ข้อมูลงบทดลองปัจจุบัน เติมเอง'!$A$5:$CL$846,88,0),2)</f>
        <v>0</v>
      </c>
      <c r="CL77" s="19">
        <f>ROUND(VLOOKUP($B77,'3.ข้อมูลงบทดลองปัจจุบัน เติมเอง'!$A$5:$CL$846,89,0),2)</f>
        <v>0</v>
      </c>
      <c r="CM77" s="19">
        <f>ROUND(VLOOKUP($B77,'3.ข้อมูลงบทดลองปัจจุบัน เติมเอง'!$A$5:$CL$846,90,0),2)</f>
        <v>0</v>
      </c>
      <c r="CO77" s="29"/>
    </row>
    <row r="78" spans="1:93" x14ac:dyDescent="0.7">
      <c r="A78" s="3" t="s">
        <v>1470</v>
      </c>
      <c r="B78" s="3" t="s">
        <v>1983</v>
      </c>
      <c r="C78" s="8" t="s">
        <v>665</v>
      </c>
      <c r="D78" s="19">
        <f>ROUND(VLOOKUP($B78,'3.ข้อมูลงบทดลองปัจจุบัน เติมเอง'!$A$5:$CL$846,3,0),2)</f>
        <v>45675</v>
      </c>
      <c r="E78" s="19">
        <f>ROUND(VLOOKUP($B78,'3.ข้อมูลงบทดลองปัจจุบัน เติมเอง'!$A$5:$CL$846,4,0),2)</f>
        <v>0</v>
      </c>
      <c r="F78" s="19">
        <f>ROUND(VLOOKUP($B78,'3.ข้อมูลงบทดลองปัจจุบัน เติมเอง'!$A$5:$CL$846,5,0),2)</f>
        <v>0</v>
      </c>
      <c r="G78" s="19">
        <f>ROUND(VLOOKUP($B78,'3.ข้อมูลงบทดลองปัจจุบัน เติมเอง'!$A$5:$CL$846,6,0),2)</f>
        <v>0</v>
      </c>
      <c r="H78" s="19">
        <f>ROUND(VLOOKUP($B78,'3.ข้อมูลงบทดลองปัจจุบัน เติมเอง'!$A$5:$CL$846,7,0),2)</f>
        <v>0</v>
      </c>
      <c r="I78" s="19">
        <f>ROUND(VLOOKUP($B78,'3.ข้อมูลงบทดลองปัจจุบัน เติมเอง'!$A$5:$CL$846,8,0),2)</f>
        <v>0</v>
      </c>
      <c r="J78" s="19">
        <f>ROUND(VLOOKUP($B78,'3.ข้อมูลงบทดลองปัจจุบัน เติมเอง'!$A$5:$CL$846,9,0),2)</f>
        <v>0</v>
      </c>
      <c r="K78" s="19">
        <f>ROUND(VLOOKUP($B78,'3.ข้อมูลงบทดลองปัจจุบัน เติมเอง'!$A$5:$CL$846,10,0),2)</f>
        <v>0</v>
      </c>
      <c r="L78" s="19">
        <f>ROUND(VLOOKUP($B78,'3.ข้อมูลงบทดลองปัจจุบัน เติมเอง'!$A$5:$CL$846,11,0),2)</f>
        <v>0</v>
      </c>
      <c r="M78" s="19">
        <f>ROUND(VLOOKUP($B78,'3.ข้อมูลงบทดลองปัจจุบัน เติมเอง'!$A$5:$CL$846,12,0),2)</f>
        <v>0</v>
      </c>
      <c r="N78" s="19">
        <f>ROUND(VLOOKUP($B78,'3.ข้อมูลงบทดลองปัจจุบัน เติมเอง'!$A$5:$CL$846,13,0),2)</f>
        <v>0</v>
      </c>
      <c r="O78" s="19">
        <f>ROUND(VLOOKUP($B78,'3.ข้อมูลงบทดลองปัจจุบัน เติมเอง'!$A$5:$CL$846,14,0),2)</f>
        <v>4035</v>
      </c>
      <c r="P78" s="19">
        <f>ROUND(VLOOKUP($B78,'3.ข้อมูลงบทดลองปัจจุบัน เติมเอง'!$A$5:$CL$846,15,0),2)</f>
        <v>0</v>
      </c>
      <c r="Q78" s="19">
        <f>ROUND(VLOOKUP($B78,'3.ข้อมูลงบทดลองปัจจุบัน เติมเอง'!$A$5:$CL$846,16,0),2)</f>
        <v>0</v>
      </c>
      <c r="R78" s="19">
        <f>ROUND(VLOOKUP($B78,'3.ข้อมูลงบทดลองปัจจุบัน เติมเอง'!$A$5:$CL$846,17,0),2)</f>
        <v>0</v>
      </c>
      <c r="S78" s="19">
        <f>ROUND(VLOOKUP($B78,'3.ข้อมูลงบทดลองปัจจุบัน เติมเอง'!$A$5:$CL$846,18,0),2)</f>
        <v>0</v>
      </c>
      <c r="T78" s="19">
        <f>ROUND(VLOOKUP($B78,'3.ข้อมูลงบทดลองปัจจุบัน เติมเอง'!$A$5:$CL$846,19,0),2)</f>
        <v>0</v>
      </c>
      <c r="U78" s="19">
        <f>ROUND(VLOOKUP($B78,'3.ข้อมูลงบทดลองปัจจุบัน เติมเอง'!$A$5:$CL$846,20,0),2)</f>
        <v>0</v>
      </c>
      <c r="V78" s="19">
        <f>ROUND(VLOOKUP($B78,'3.ข้อมูลงบทดลองปัจจุบัน เติมเอง'!$A$5:$CL$846,21,0),2)</f>
        <v>0</v>
      </c>
      <c r="W78" s="19">
        <f>ROUND(VLOOKUP($B78,'3.ข้อมูลงบทดลองปัจจุบัน เติมเอง'!$A$5:$CL$846,22,0),2)</f>
        <v>0</v>
      </c>
      <c r="X78" s="19">
        <f>ROUND(VLOOKUP($B78,'3.ข้อมูลงบทดลองปัจจุบัน เติมเอง'!$A$5:$CL$846,23,0),2)</f>
        <v>0</v>
      </c>
      <c r="Y78" s="19">
        <f>ROUND(VLOOKUP($B78,'3.ข้อมูลงบทดลองปัจจุบัน เติมเอง'!$A$5:$CL$846,24,0),2)</f>
        <v>0</v>
      </c>
      <c r="Z78" s="19">
        <f>ROUND(VLOOKUP($B78,'3.ข้อมูลงบทดลองปัจจุบัน เติมเอง'!$A$5:$CL$846,25,0),2)</f>
        <v>0</v>
      </c>
      <c r="AA78" s="19">
        <f>ROUND(VLOOKUP($B78,'3.ข้อมูลงบทดลองปัจจุบัน เติมเอง'!$A$5:$CL$846,26,0),2)</f>
        <v>0</v>
      </c>
      <c r="AB78" s="19">
        <f>ROUND(VLOOKUP($B78,'3.ข้อมูลงบทดลองปัจจุบัน เติมเอง'!$A$5:$CL$846,27,0),2)</f>
        <v>0</v>
      </c>
      <c r="AC78" s="19">
        <f>ROUND(VLOOKUP($B78,'3.ข้อมูลงบทดลองปัจจุบัน เติมเอง'!$A$5:$CL$846,28,0),2)</f>
        <v>0</v>
      </c>
      <c r="AD78" s="19">
        <f>ROUND(VLOOKUP($B78,'3.ข้อมูลงบทดลองปัจจุบัน เติมเอง'!$A$5:$CL$846,29,0),2)</f>
        <v>0</v>
      </c>
      <c r="AE78" s="19">
        <f>ROUND(VLOOKUP($B78,'3.ข้อมูลงบทดลองปัจจุบัน เติมเอง'!$A$5:$CL$846,30,0),2)</f>
        <v>0</v>
      </c>
      <c r="AF78" s="19">
        <f>ROUND(VLOOKUP($B78,'3.ข้อมูลงบทดลองปัจจุบัน เติมเอง'!$A$5:$CL$846,31,0),2)</f>
        <v>0</v>
      </c>
      <c r="AG78" s="19">
        <f>ROUND(VLOOKUP($B78,'3.ข้อมูลงบทดลองปัจจุบัน เติมเอง'!$A$5:$CL$846,32,0),2)</f>
        <v>0</v>
      </c>
      <c r="AH78" s="19">
        <f>ROUND(VLOOKUP($B78,'3.ข้อมูลงบทดลองปัจจุบัน เติมเอง'!$A$5:$CL$846,33,0),2)</f>
        <v>0</v>
      </c>
      <c r="AI78" s="19">
        <f>ROUND(VLOOKUP($B78,'3.ข้อมูลงบทดลองปัจจุบัน เติมเอง'!$A$5:$CL$846,34,0),2)</f>
        <v>0</v>
      </c>
      <c r="AJ78" s="19">
        <f>ROUND(VLOOKUP($B78,'3.ข้อมูลงบทดลองปัจจุบัน เติมเอง'!$A$5:$CL$846,35,0),2)</f>
        <v>0</v>
      </c>
      <c r="AK78" s="19">
        <f>ROUND(VLOOKUP($B78,'3.ข้อมูลงบทดลองปัจจุบัน เติมเอง'!$A$5:$CL$846,36,0),2)</f>
        <v>0</v>
      </c>
      <c r="AL78" s="19">
        <f>ROUND(VLOOKUP($B78,'3.ข้อมูลงบทดลองปัจจุบัน เติมเอง'!$A$5:$CL$846,37,0),2)</f>
        <v>0</v>
      </c>
      <c r="AM78" s="19">
        <f>ROUND(VLOOKUP($B78,'3.ข้อมูลงบทดลองปัจจุบัน เติมเอง'!$A$5:$CL$846,38,0),2)</f>
        <v>0</v>
      </c>
      <c r="AN78" s="19">
        <f>ROUND(VLOOKUP($B78,'3.ข้อมูลงบทดลองปัจจุบัน เติมเอง'!$A$5:$CL$846,39,0),2)</f>
        <v>0</v>
      </c>
      <c r="AO78" s="19">
        <f>ROUND(VLOOKUP($B78,'3.ข้อมูลงบทดลองปัจจุบัน เติมเอง'!$A$5:$CL$846,40,0),2)</f>
        <v>0</v>
      </c>
      <c r="AP78" s="19">
        <f>ROUND(VLOOKUP($B78,'3.ข้อมูลงบทดลองปัจจุบัน เติมเอง'!$A$5:$CL$846,41,0),2)</f>
        <v>0</v>
      </c>
      <c r="AQ78" s="19">
        <f>ROUND(VLOOKUP($B78,'3.ข้อมูลงบทดลองปัจจุบัน เติมเอง'!$A$5:$CL$846,42,0),2)</f>
        <v>0</v>
      </c>
      <c r="AR78" s="19">
        <f>ROUND(VLOOKUP($B78,'3.ข้อมูลงบทดลองปัจจุบัน เติมเอง'!$A$5:$CL$846,43,0),2)</f>
        <v>0</v>
      </c>
      <c r="AS78" s="19">
        <f>ROUND(VLOOKUP($B78,'3.ข้อมูลงบทดลองปัจจุบัน เติมเอง'!$A$5:$CL$846,44,0),2)</f>
        <v>0</v>
      </c>
      <c r="AT78" s="19">
        <f>ROUND(VLOOKUP($B78,'3.ข้อมูลงบทดลองปัจจุบัน เติมเอง'!$A$5:$CL$846,45,0),2)</f>
        <v>0</v>
      </c>
      <c r="AU78" s="19">
        <f>ROUND(VLOOKUP($B78,'3.ข้อมูลงบทดลองปัจจุบัน เติมเอง'!$A$5:$CL$846,46,0),2)</f>
        <v>0</v>
      </c>
      <c r="AV78" s="19">
        <f>ROUND(VLOOKUP($B78,'3.ข้อมูลงบทดลองปัจจุบัน เติมเอง'!$A$5:$CL$846,47,0),2)</f>
        <v>22750</v>
      </c>
      <c r="AW78" s="19">
        <f>ROUND(VLOOKUP($B78,'3.ข้อมูลงบทดลองปัจจุบัน เติมเอง'!$A$5:$CL$846,48,0),2)</f>
        <v>0</v>
      </c>
      <c r="AX78" s="19">
        <f>ROUND(VLOOKUP($B78,'3.ข้อมูลงบทดลองปัจจุบัน เติมเอง'!$A$5:$CL$846,49,0),2)</f>
        <v>0</v>
      </c>
      <c r="AY78" s="19">
        <f>ROUND(VLOOKUP($B78,'3.ข้อมูลงบทดลองปัจจุบัน เติมเอง'!$A$5:$CL$846,50,0),2)</f>
        <v>0</v>
      </c>
      <c r="AZ78" s="19">
        <f>ROUND(VLOOKUP($B78,'3.ข้อมูลงบทดลองปัจจุบัน เติมเอง'!$A$5:$CL$846,51,0),2)</f>
        <v>0</v>
      </c>
      <c r="BA78" s="19">
        <f>ROUND(VLOOKUP($B78,'3.ข้อมูลงบทดลองปัจจุบัน เติมเอง'!$A$5:$CL$846,52,0),2)</f>
        <v>0</v>
      </c>
      <c r="BB78" s="19">
        <f>ROUND(VLOOKUP($B78,'3.ข้อมูลงบทดลองปัจจุบัน เติมเอง'!$A$5:$CL$846,53,0),2)</f>
        <v>0</v>
      </c>
      <c r="BC78" s="19">
        <f>ROUND(VLOOKUP($B78,'3.ข้อมูลงบทดลองปัจจุบัน เติมเอง'!$A$5:$CL$846,54,0),2)</f>
        <v>0</v>
      </c>
      <c r="BD78" s="19">
        <f>ROUND(VLOOKUP($B78,'3.ข้อมูลงบทดลองปัจจุบัน เติมเอง'!$A$5:$CL$846,55,0),2)</f>
        <v>0</v>
      </c>
      <c r="BE78" s="19">
        <f>ROUND(VLOOKUP($B78,'3.ข้อมูลงบทดลองปัจจุบัน เติมเอง'!$A$5:$CL$846,56,0),2)</f>
        <v>12000</v>
      </c>
      <c r="BF78" s="19">
        <f>ROUND(VLOOKUP($B78,'3.ข้อมูลงบทดลองปัจจุบัน เติมเอง'!$A$5:$CL$846,57,0),2)</f>
        <v>0</v>
      </c>
      <c r="BG78" s="19">
        <f>ROUND(VLOOKUP($B78,'3.ข้อมูลงบทดลองปัจจุบัน เติมเอง'!$A$5:$CL$846,58,0),2)</f>
        <v>0</v>
      </c>
      <c r="BH78" s="19">
        <f>ROUND(VLOOKUP($B78,'3.ข้อมูลงบทดลองปัจจุบัน เติมเอง'!$A$5:$CL$846,59,0),2)</f>
        <v>0</v>
      </c>
      <c r="BI78" s="19">
        <f>ROUND(VLOOKUP($B78,'3.ข้อมูลงบทดลองปัจจุบัน เติมเอง'!$A$5:$CL$846,60,0),2)</f>
        <v>0</v>
      </c>
      <c r="BJ78" s="19">
        <f>ROUND(VLOOKUP($B78,'3.ข้อมูลงบทดลองปัจจุบัน เติมเอง'!$A$5:$CL$846,61,0),2)</f>
        <v>0</v>
      </c>
      <c r="BK78" s="19">
        <f>ROUND(VLOOKUP($B78,'3.ข้อมูลงบทดลองปัจจุบัน เติมเอง'!$A$5:$CL$846,62,0),2)</f>
        <v>0</v>
      </c>
      <c r="BL78" s="19">
        <f>ROUND(VLOOKUP($B78,'3.ข้อมูลงบทดลองปัจจุบัน เติมเอง'!$A$5:$CL$846,63,0),2)</f>
        <v>0</v>
      </c>
      <c r="BM78" s="19">
        <f>ROUND(VLOOKUP($B78,'3.ข้อมูลงบทดลองปัจจุบัน เติมเอง'!$A$5:$CL$846,64,0),2)</f>
        <v>0</v>
      </c>
      <c r="BN78" s="19">
        <f>ROUND(VLOOKUP($B78,'3.ข้อมูลงบทดลองปัจจุบัน เติมเอง'!$A$5:$CL$846,65,0),2)</f>
        <v>0</v>
      </c>
      <c r="BO78" s="19">
        <f>ROUND(VLOOKUP($B78,'3.ข้อมูลงบทดลองปัจจุบัน เติมเอง'!$A$5:$CL$846,66,0),2)</f>
        <v>0</v>
      </c>
      <c r="BP78" s="19">
        <f>ROUND(VLOOKUP($B78,'3.ข้อมูลงบทดลองปัจจุบัน เติมเอง'!$A$5:$CL$846,67,0),2)</f>
        <v>0</v>
      </c>
      <c r="BQ78" s="19">
        <f>ROUND(VLOOKUP($B78,'3.ข้อมูลงบทดลองปัจจุบัน เติมเอง'!$A$5:$CL$846,68,0),2)</f>
        <v>0</v>
      </c>
      <c r="BR78" s="19">
        <f>ROUND(VLOOKUP($B78,'3.ข้อมูลงบทดลองปัจจุบัน เติมเอง'!$A$5:$CL$846,69,0),2)</f>
        <v>0</v>
      </c>
      <c r="BS78" s="19">
        <f>ROUND(VLOOKUP($B78,'3.ข้อมูลงบทดลองปัจจุบัน เติมเอง'!$A$5:$CL$846,70,0),2)</f>
        <v>0</v>
      </c>
      <c r="BT78" s="19">
        <f>ROUND(VLOOKUP($B78,'3.ข้อมูลงบทดลองปัจจุบัน เติมเอง'!$A$5:$CL$846,71,0),2)</f>
        <v>0</v>
      </c>
      <c r="BU78" s="19">
        <f>ROUND(VLOOKUP($B78,'3.ข้อมูลงบทดลองปัจจุบัน เติมเอง'!$A$5:$CL$846,72,0),2)</f>
        <v>0</v>
      </c>
      <c r="BV78" s="19">
        <f>ROUND(VLOOKUP($B78,'3.ข้อมูลงบทดลองปัจจุบัน เติมเอง'!$A$5:$CL$846,73,0),2)</f>
        <v>0</v>
      </c>
      <c r="BW78" s="19">
        <f>ROUND(VLOOKUP($B78,'3.ข้อมูลงบทดลองปัจจุบัน เติมเอง'!$A$5:$CL$846,74,0),2)</f>
        <v>0</v>
      </c>
      <c r="BX78" s="19">
        <f>ROUND(VLOOKUP($B78,'3.ข้อมูลงบทดลองปัจจุบัน เติมเอง'!$A$5:$CL$846,75,0),2)</f>
        <v>0</v>
      </c>
      <c r="BY78" s="19">
        <f>ROUND(VLOOKUP($B78,'3.ข้อมูลงบทดลองปัจจุบัน เติมเอง'!$A$5:$CL$846,76,0),2)</f>
        <v>0</v>
      </c>
      <c r="BZ78" s="19">
        <f>ROUND(VLOOKUP($B78,'3.ข้อมูลงบทดลองปัจจุบัน เติมเอง'!$A$5:$CL$846,77,0),2)</f>
        <v>0</v>
      </c>
      <c r="CA78" s="19">
        <f>ROUND(VLOOKUP($B78,'3.ข้อมูลงบทดลองปัจจุบัน เติมเอง'!$A$5:$CL$846,78,0),2)</f>
        <v>0</v>
      </c>
      <c r="CB78" s="19">
        <f>ROUND(VLOOKUP($B78,'3.ข้อมูลงบทดลองปัจจุบัน เติมเอง'!$A$5:$CL$846,79,0),2)</f>
        <v>0</v>
      </c>
      <c r="CC78" s="19">
        <f>ROUND(VLOOKUP($B78,'3.ข้อมูลงบทดลองปัจจุบัน เติมเอง'!$A$5:$CL$846,80,0),2)</f>
        <v>0</v>
      </c>
      <c r="CD78" s="19">
        <f>ROUND(VLOOKUP($B78,'3.ข้อมูลงบทดลองปัจจุบัน เติมเอง'!$A$5:$CL$846,81,0),2)</f>
        <v>0</v>
      </c>
      <c r="CE78" s="19">
        <f>ROUND(VLOOKUP($B78,'3.ข้อมูลงบทดลองปัจจุบัน เติมเอง'!$A$5:$CL$846,82,0),2)</f>
        <v>0</v>
      </c>
      <c r="CF78" s="19">
        <f>ROUND(VLOOKUP($B78,'3.ข้อมูลงบทดลองปัจจุบัน เติมเอง'!$A$5:$CL$846,83,0),2)</f>
        <v>0</v>
      </c>
      <c r="CG78" s="19">
        <f>ROUND(VLOOKUP($B78,'3.ข้อมูลงบทดลองปัจจุบัน เติมเอง'!$A$5:$CL$846,84,0),2)</f>
        <v>0</v>
      </c>
      <c r="CH78" s="19">
        <f>ROUND(VLOOKUP($B78,'3.ข้อมูลงบทดลองปัจจุบัน เติมเอง'!$A$5:$CL$846,85,0),2)</f>
        <v>0</v>
      </c>
      <c r="CI78" s="19">
        <f>ROUND(VLOOKUP($B78,'3.ข้อมูลงบทดลองปัจจุบัน เติมเอง'!$A$5:$CL$846,86,0),2)</f>
        <v>0</v>
      </c>
      <c r="CJ78" s="19">
        <f>ROUND(VLOOKUP($B78,'3.ข้อมูลงบทดลองปัจจุบัน เติมเอง'!$A$5:$CL$846,87,0),2)</f>
        <v>0</v>
      </c>
      <c r="CK78" s="19">
        <f>ROUND(VLOOKUP($B78,'3.ข้อมูลงบทดลองปัจจุบัน เติมเอง'!$A$5:$CL$846,88,0),2)</f>
        <v>0</v>
      </c>
      <c r="CL78" s="19">
        <f>ROUND(VLOOKUP($B78,'3.ข้อมูลงบทดลองปัจจุบัน เติมเอง'!$A$5:$CL$846,89,0),2)</f>
        <v>0</v>
      </c>
      <c r="CM78" s="19">
        <f>ROUND(VLOOKUP($B78,'3.ข้อมูลงบทดลองปัจจุบัน เติมเอง'!$A$5:$CL$846,90,0),2)</f>
        <v>0</v>
      </c>
      <c r="CO78" s="29"/>
    </row>
    <row r="79" spans="1:93" x14ac:dyDescent="0.7">
      <c r="A79" s="3" t="s">
        <v>1470</v>
      </c>
      <c r="B79" s="3" t="s">
        <v>1984</v>
      </c>
      <c r="C79" s="8" t="s">
        <v>666</v>
      </c>
      <c r="D79" s="19">
        <f>ROUND(VLOOKUP($B79,'3.ข้อมูลงบทดลองปัจจุบัน เติมเอง'!$A$5:$CL$846,3,0),2)</f>
        <v>0</v>
      </c>
      <c r="E79" s="19">
        <f>ROUND(VLOOKUP($B79,'3.ข้อมูลงบทดลองปัจจุบัน เติมเอง'!$A$5:$CL$846,4,0),2)</f>
        <v>0</v>
      </c>
      <c r="F79" s="19">
        <f>ROUND(VLOOKUP($B79,'3.ข้อมูลงบทดลองปัจจุบัน เติมเอง'!$A$5:$CL$846,5,0),2)</f>
        <v>0</v>
      </c>
      <c r="G79" s="19">
        <f>ROUND(VLOOKUP($B79,'3.ข้อมูลงบทดลองปัจจุบัน เติมเอง'!$A$5:$CL$846,6,0),2)</f>
        <v>0</v>
      </c>
      <c r="H79" s="19">
        <f>ROUND(VLOOKUP($B79,'3.ข้อมูลงบทดลองปัจจุบัน เติมเอง'!$A$5:$CL$846,7,0),2)</f>
        <v>0</v>
      </c>
      <c r="I79" s="19">
        <f>ROUND(VLOOKUP($B79,'3.ข้อมูลงบทดลองปัจจุบัน เติมเอง'!$A$5:$CL$846,8,0),2)</f>
        <v>0</v>
      </c>
      <c r="J79" s="19">
        <f>ROUND(VLOOKUP($B79,'3.ข้อมูลงบทดลองปัจจุบัน เติมเอง'!$A$5:$CL$846,9,0),2)</f>
        <v>0</v>
      </c>
      <c r="K79" s="19">
        <f>ROUND(VLOOKUP($B79,'3.ข้อมูลงบทดลองปัจจุบัน เติมเอง'!$A$5:$CL$846,10,0),2)</f>
        <v>0</v>
      </c>
      <c r="L79" s="19">
        <f>ROUND(VLOOKUP($B79,'3.ข้อมูลงบทดลองปัจจุบัน เติมเอง'!$A$5:$CL$846,11,0),2)</f>
        <v>0</v>
      </c>
      <c r="M79" s="19">
        <f>ROUND(VLOOKUP($B79,'3.ข้อมูลงบทดลองปัจจุบัน เติมเอง'!$A$5:$CL$846,12,0),2)</f>
        <v>0</v>
      </c>
      <c r="N79" s="19">
        <f>ROUND(VLOOKUP($B79,'3.ข้อมูลงบทดลองปัจจุบัน เติมเอง'!$A$5:$CL$846,13,0),2)</f>
        <v>0</v>
      </c>
      <c r="O79" s="19">
        <f>ROUND(VLOOKUP($B79,'3.ข้อมูลงบทดลองปัจจุบัน เติมเอง'!$A$5:$CL$846,14,0),2)</f>
        <v>0</v>
      </c>
      <c r="P79" s="19">
        <f>ROUND(VLOOKUP($B79,'3.ข้อมูลงบทดลองปัจจุบัน เติมเอง'!$A$5:$CL$846,15,0),2)</f>
        <v>0</v>
      </c>
      <c r="Q79" s="19">
        <f>ROUND(VLOOKUP($B79,'3.ข้อมูลงบทดลองปัจจุบัน เติมเอง'!$A$5:$CL$846,16,0),2)</f>
        <v>0</v>
      </c>
      <c r="R79" s="19">
        <f>ROUND(VLOOKUP($B79,'3.ข้อมูลงบทดลองปัจจุบัน เติมเอง'!$A$5:$CL$846,17,0),2)</f>
        <v>0</v>
      </c>
      <c r="S79" s="19">
        <f>ROUND(VLOOKUP($B79,'3.ข้อมูลงบทดลองปัจจุบัน เติมเอง'!$A$5:$CL$846,18,0),2)</f>
        <v>0</v>
      </c>
      <c r="T79" s="19">
        <f>ROUND(VLOOKUP($B79,'3.ข้อมูลงบทดลองปัจจุบัน เติมเอง'!$A$5:$CL$846,19,0),2)</f>
        <v>0</v>
      </c>
      <c r="U79" s="19">
        <f>ROUND(VLOOKUP($B79,'3.ข้อมูลงบทดลองปัจจุบัน เติมเอง'!$A$5:$CL$846,20,0),2)</f>
        <v>0</v>
      </c>
      <c r="V79" s="19">
        <f>ROUND(VLOOKUP($B79,'3.ข้อมูลงบทดลองปัจจุบัน เติมเอง'!$A$5:$CL$846,21,0),2)</f>
        <v>0</v>
      </c>
      <c r="W79" s="19">
        <f>ROUND(VLOOKUP($B79,'3.ข้อมูลงบทดลองปัจจุบัน เติมเอง'!$A$5:$CL$846,22,0),2)</f>
        <v>0</v>
      </c>
      <c r="X79" s="19">
        <f>ROUND(VLOOKUP($B79,'3.ข้อมูลงบทดลองปัจจุบัน เติมเอง'!$A$5:$CL$846,23,0),2)</f>
        <v>4305</v>
      </c>
      <c r="Y79" s="19">
        <f>ROUND(VLOOKUP($B79,'3.ข้อมูลงบทดลองปัจจุบัน เติมเอง'!$A$5:$CL$846,24,0),2)</f>
        <v>0</v>
      </c>
      <c r="Z79" s="19">
        <f>ROUND(VLOOKUP($B79,'3.ข้อมูลงบทดลองปัจจุบัน เติมเอง'!$A$5:$CL$846,25,0),2)</f>
        <v>0</v>
      </c>
      <c r="AA79" s="19">
        <f>ROUND(VLOOKUP($B79,'3.ข้อมูลงบทดลองปัจจุบัน เติมเอง'!$A$5:$CL$846,26,0),2)</f>
        <v>0</v>
      </c>
      <c r="AB79" s="19">
        <f>ROUND(VLOOKUP($B79,'3.ข้อมูลงบทดลองปัจจุบัน เติมเอง'!$A$5:$CL$846,27,0),2)</f>
        <v>0</v>
      </c>
      <c r="AC79" s="19">
        <f>ROUND(VLOOKUP($B79,'3.ข้อมูลงบทดลองปัจจุบัน เติมเอง'!$A$5:$CL$846,28,0),2)</f>
        <v>0</v>
      </c>
      <c r="AD79" s="19">
        <f>ROUND(VLOOKUP($B79,'3.ข้อมูลงบทดลองปัจจุบัน เติมเอง'!$A$5:$CL$846,29,0),2)</f>
        <v>0</v>
      </c>
      <c r="AE79" s="19">
        <f>ROUND(VLOOKUP($B79,'3.ข้อมูลงบทดลองปัจจุบัน เติมเอง'!$A$5:$CL$846,30,0),2)</f>
        <v>0</v>
      </c>
      <c r="AF79" s="19">
        <f>ROUND(VLOOKUP($B79,'3.ข้อมูลงบทดลองปัจจุบัน เติมเอง'!$A$5:$CL$846,31,0),2)</f>
        <v>0</v>
      </c>
      <c r="AG79" s="19">
        <f>ROUND(VLOOKUP($B79,'3.ข้อมูลงบทดลองปัจจุบัน เติมเอง'!$A$5:$CL$846,32,0),2)</f>
        <v>0</v>
      </c>
      <c r="AH79" s="19">
        <f>ROUND(VLOOKUP($B79,'3.ข้อมูลงบทดลองปัจจุบัน เติมเอง'!$A$5:$CL$846,33,0),2)</f>
        <v>0</v>
      </c>
      <c r="AI79" s="19">
        <f>ROUND(VLOOKUP($B79,'3.ข้อมูลงบทดลองปัจจุบัน เติมเอง'!$A$5:$CL$846,34,0),2)</f>
        <v>0</v>
      </c>
      <c r="AJ79" s="19">
        <f>ROUND(VLOOKUP($B79,'3.ข้อมูลงบทดลองปัจจุบัน เติมเอง'!$A$5:$CL$846,35,0),2)</f>
        <v>0</v>
      </c>
      <c r="AK79" s="19">
        <f>ROUND(VLOOKUP($B79,'3.ข้อมูลงบทดลองปัจจุบัน เติมเอง'!$A$5:$CL$846,36,0),2)</f>
        <v>0</v>
      </c>
      <c r="AL79" s="19">
        <f>ROUND(VLOOKUP($B79,'3.ข้อมูลงบทดลองปัจจุบัน เติมเอง'!$A$5:$CL$846,37,0),2)</f>
        <v>0</v>
      </c>
      <c r="AM79" s="19">
        <f>ROUND(VLOOKUP($B79,'3.ข้อมูลงบทดลองปัจจุบัน เติมเอง'!$A$5:$CL$846,38,0),2)</f>
        <v>0</v>
      </c>
      <c r="AN79" s="19">
        <f>ROUND(VLOOKUP($B79,'3.ข้อมูลงบทดลองปัจจุบัน เติมเอง'!$A$5:$CL$846,39,0),2)</f>
        <v>0</v>
      </c>
      <c r="AO79" s="19">
        <f>ROUND(VLOOKUP($B79,'3.ข้อมูลงบทดลองปัจจุบัน เติมเอง'!$A$5:$CL$846,40,0),2)</f>
        <v>0</v>
      </c>
      <c r="AP79" s="19">
        <f>ROUND(VLOOKUP($B79,'3.ข้อมูลงบทดลองปัจจุบัน เติมเอง'!$A$5:$CL$846,41,0),2)</f>
        <v>0</v>
      </c>
      <c r="AQ79" s="19">
        <f>ROUND(VLOOKUP($B79,'3.ข้อมูลงบทดลองปัจจุบัน เติมเอง'!$A$5:$CL$846,42,0),2)</f>
        <v>0</v>
      </c>
      <c r="AR79" s="19">
        <f>ROUND(VLOOKUP($B79,'3.ข้อมูลงบทดลองปัจจุบัน เติมเอง'!$A$5:$CL$846,43,0),2)</f>
        <v>0</v>
      </c>
      <c r="AS79" s="19">
        <f>ROUND(VLOOKUP($B79,'3.ข้อมูลงบทดลองปัจจุบัน เติมเอง'!$A$5:$CL$846,44,0),2)</f>
        <v>0</v>
      </c>
      <c r="AT79" s="19">
        <f>ROUND(VLOOKUP($B79,'3.ข้อมูลงบทดลองปัจจุบัน เติมเอง'!$A$5:$CL$846,45,0),2)</f>
        <v>0</v>
      </c>
      <c r="AU79" s="19">
        <f>ROUND(VLOOKUP($B79,'3.ข้อมูลงบทดลองปัจจุบัน เติมเอง'!$A$5:$CL$846,46,0),2)</f>
        <v>0</v>
      </c>
      <c r="AV79" s="19">
        <f>ROUND(VLOOKUP($B79,'3.ข้อมูลงบทดลองปัจจุบัน เติมเอง'!$A$5:$CL$846,47,0),2)</f>
        <v>41980</v>
      </c>
      <c r="AW79" s="19">
        <f>ROUND(VLOOKUP($B79,'3.ข้อมูลงบทดลองปัจจุบัน เติมเอง'!$A$5:$CL$846,48,0),2)</f>
        <v>0</v>
      </c>
      <c r="AX79" s="19">
        <f>ROUND(VLOOKUP($B79,'3.ข้อมูลงบทดลองปัจจุบัน เติมเอง'!$A$5:$CL$846,49,0),2)</f>
        <v>0</v>
      </c>
      <c r="AY79" s="19">
        <f>ROUND(VLOOKUP($B79,'3.ข้อมูลงบทดลองปัจจุบัน เติมเอง'!$A$5:$CL$846,50,0),2)</f>
        <v>0</v>
      </c>
      <c r="AZ79" s="19">
        <f>ROUND(VLOOKUP($B79,'3.ข้อมูลงบทดลองปัจจุบัน เติมเอง'!$A$5:$CL$846,51,0),2)</f>
        <v>0</v>
      </c>
      <c r="BA79" s="19">
        <f>ROUND(VLOOKUP($B79,'3.ข้อมูลงบทดลองปัจจุบัน เติมเอง'!$A$5:$CL$846,52,0),2)</f>
        <v>0</v>
      </c>
      <c r="BB79" s="19">
        <f>ROUND(VLOOKUP($B79,'3.ข้อมูลงบทดลองปัจจุบัน เติมเอง'!$A$5:$CL$846,53,0),2)</f>
        <v>0</v>
      </c>
      <c r="BC79" s="19">
        <f>ROUND(VLOOKUP($B79,'3.ข้อมูลงบทดลองปัจจุบัน เติมเอง'!$A$5:$CL$846,54,0),2)</f>
        <v>0</v>
      </c>
      <c r="BD79" s="19">
        <f>ROUND(VLOOKUP($B79,'3.ข้อมูลงบทดลองปัจจุบัน เติมเอง'!$A$5:$CL$846,55,0),2)</f>
        <v>0</v>
      </c>
      <c r="BE79" s="19">
        <f>ROUND(VLOOKUP($B79,'3.ข้อมูลงบทดลองปัจจุบัน เติมเอง'!$A$5:$CL$846,56,0),2)</f>
        <v>0</v>
      </c>
      <c r="BF79" s="19">
        <f>ROUND(VLOOKUP($B79,'3.ข้อมูลงบทดลองปัจจุบัน เติมเอง'!$A$5:$CL$846,57,0),2)</f>
        <v>0</v>
      </c>
      <c r="BG79" s="19">
        <f>ROUND(VLOOKUP($B79,'3.ข้อมูลงบทดลองปัจจุบัน เติมเอง'!$A$5:$CL$846,58,0),2)</f>
        <v>0</v>
      </c>
      <c r="BH79" s="19">
        <f>ROUND(VLOOKUP($B79,'3.ข้อมูลงบทดลองปัจจุบัน เติมเอง'!$A$5:$CL$846,59,0),2)</f>
        <v>0</v>
      </c>
      <c r="BI79" s="19">
        <f>ROUND(VLOOKUP($B79,'3.ข้อมูลงบทดลองปัจจุบัน เติมเอง'!$A$5:$CL$846,60,0),2)</f>
        <v>0</v>
      </c>
      <c r="BJ79" s="19">
        <f>ROUND(VLOOKUP($B79,'3.ข้อมูลงบทดลองปัจจุบัน เติมเอง'!$A$5:$CL$846,61,0),2)</f>
        <v>0</v>
      </c>
      <c r="BK79" s="19">
        <f>ROUND(VLOOKUP($B79,'3.ข้อมูลงบทดลองปัจจุบัน เติมเอง'!$A$5:$CL$846,62,0),2)</f>
        <v>0</v>
      </c>
      <c r="BL79" s="19">
        <f>ROUND(VLOOKUP($B79,'3.ข้อมูลงบทดลองปัจจุบัน เติมเอง'!$A$5:$CL$846,63,0),2)</f>
        <v>0</v>
      </c>
      <c r="BM79" s="19">
        <f>ROUND(VLOOKUP($B79,'3.ข้อมูลงบทดลองปัจจุบัน เติมเอง'!$A$5:$CL$846,64,0),2)</f>
        <v>0</v>
      </c>
      <c r="BN79" s="19">
        <f>ROUND(VLOOKUP($B79,'3.ข้อมูลงบทดลองปัจจุบัน เติมเอง'!$A$5:$CL$846,65,0),2)</f>
        <v>0</v>
      </c>
      <c r="BO79" s="19">
        <f>ROUND(VLOOKUP($B79,'3.ข้อมูลงบทดลองปัจจุบัน เติมเอง'!$A$5:$CL$846,66,0),2)</f>
        <v>0</v>
      </c>
      <c r="BP79" s="19">
        <f>ROUND(VLOOKUP($B79,'3.ข้อมูลงบทดลองปัจจุบัน เติมเอง'!$A$5:$CL$846,67,0),2)</f>
        <v>0</v>
      </c>
      <c r="BQ79" s="19">
        <f>ROUND(VLOOKUP($B79,'3.ข้อมูลงบทดลองปัจจุบัน เติมเอง'!$A$5:$CL$846,68,0),2)</f>
        <v>0</v>
      </c>
      <c r="BR79" s="19">
        <f>ROUND(VLOOKUP($B79,'3.ข้อมูลงบทดลองปัจจุบัน เติมเอง'!$A$5:$CL$846,69,0),2)</f>
        <v>0</v>
      </c>
      <c r="BS79" s="19">
        <f>ROUND(VLOOKUP($B79,'3.ข้อมูลงบทดลองปัจจุบัน เติมเอง'!$A$5:$CL$846,70,0),2)</f>
        <v>0</v>
      </c>
      <c r="BT79" s="19">
        <f>ROUND(VLOOKUP($B79,'3.ข้อมูลงบทดลองปัจจุบัน เติมเอง'!$A$5:$CL$846,71,0),2)</f>
        <v>0</v>
      </c>
      <c r="BU79" s="19">
        <f>ROUND(VLOOKUP($B79,'3.ข้อมูลงบทดลองปัจจุบัน เติมเอง'!$A$5:$CL$846,72,0),2)</f>
        <v>0</v>
      </c>
      <c r="BV79" s="19">
        <f>ROUND(VLOOKUP($B79,'3.ข้อมูลงบทดลองปัจจุบัน เติมเอง'!$A$5:$CL$846,73,0),2)</f>
        <v>0</v>
      </c>
      <c r="BW79" s="19">
        <f>ROUND(VLOOKUP($B79,'3.ข้อมูลงบทดลองปัจจุบัน เติมเอง'!$A$5:$CL$846,74,0),2)</f>
        <v>0</v>
      </c>
      <c r="BX79" s="19">
        <f>ROUND(VLOOKUP($B79,'3.ข้อมูลงบทดลองปัจจุบัน เติมเอง'!$A$5:$CL$846,75,0),2)</f>
        <v>0</v>
      </c>
      <c r="BY79" s="19">
        <f>ROUND(VLOOKUP($B79,'3.ข้อมูลงบทดลองปัจจุบัน เติมเอง'!$A$5:$CL$846,76,0),2)</f>
        <v>0</v>
      </c>
      <c r="BZ79" s="19">
        <f>ROUND(VLOOKUP($B79,'3.ข้อมูลงบทดลองปัจจุบัน เติมเอง'!$A$5:$CL$846,77,0),2)</f>
        <v>0</v>
      </c>
      <c r="CA79" s="19">
        <f>ROUND(VLOOKUP($B79,'3.ข้อมูลงบทดลองปัจจุบัน เติมเอง'!$A$5:$CL$846,78,0),2)</f>
        <v>0</v>
      </c>
      <c r="CB79" s="19">
        <f>ROUND(VLOOKUP($B79,'3.ข้อมูลงบทดลองปัจจุบัน เติมเอง'!$A$5:$CL$846,79,0),2)</f>
        <v>0</v>
      </c>
      <c r="CC79" s="19">
        <f>ROUND(VLOOKUP($B79,'3.ข้อมูลงบทดลองปัจจุบัน เติมเอง'!$A$5:$CL$846,80,0),2)</f>
        <v>0</v>
      </c>
      <c r="CD79" s="19">
        <f>ROUND(VLOOKUP($B79,'3.ข้อมูลงบทดลองปัจจุบัน เติมเอง'!$A$5:$CL$846,81,0),2)</f>
        <v>0</v>
      </c>
      <c r="CE79" s="19">
        <f>ROUND(VLOOKUP($B79,'3.ข้อมูลงบทดลองปัจจุบัน เติมเอง'!$A$5:$CL$846,82,0),2)</f>
        <v>0</v>
      </c>
      <c r="CF79" s="19">
        <f>ROUND(VLOOKUP($B79,'3.ข้อมูลงบทดลองปัจจุบัน เติมเอง'!$A$5:$CL$846,83,0),2)</f>
        <v>0</v>
      </c>
      <c r="CG79" s="19">
        <f>ROUND(VLOOKUP($B79,'3.ข้อมูลงบทดลองปัจจุบัน เติมเอง'!$A$5:$CL$846,84,0),2)</f>
        <v>0</v>
      </c>
      <c r="CH79" s="19">
        <f>ROUND(VLOOKUP($B79,'3.ข้อมูลงบทดลองปัจจุบัน เติมเอง'!$A$5:$CL$846,85,0),2)</f>
        <v>0</v>
      </c>
      <c r="CI79" s="19">
        <f>ROUND(VLOOKUP($B79,'3.ข้อมูลงบทดลองปัจจุบัน เติมเอง'!$A$5:$CL$846,86,0),2)</f>
        <v>0</v>
      </c>
      <c r="CJ79" s="19">
        <f>ROUND(VLOOKUP($B79,'3.ข้อมูลงบทดลองปัจจุบัน เติมเอง'!$A$5:$CL$846,87,0),2)</f>
        <v>0</v>
      </c>
      <c r="CK79" s="19">
        <f>ROUND(VLOOKUP($B79,'3.ข้อมูลงบทดลองปัจจุบัน เติมเอง'!$A$5:$CL$846,88,0),2)</f>
        <v>0</v>
      </c>
      <c r="CL79" s="19">
        <f>ROUND(VLOOKUP($B79,'3.ข้อมูลงบทดลองปัจจุบัน เติมเอง'!$A$5:$CL$846,89,0),2)</f>
        <v>0</v>
      </c>
      <c r="CM79" s="19">
        <f>ROUND(VLOOKUP($B79,'3.ข้อมูลงบทดลองปัจจุบัน เติมเอง'!$A$5:$CL$846,90,0),2)</f>
        <v>0</v>
      </c>
      <c r="CO79" s="29"/>
    </row>
    <row r="80" spans="1:93" x14ac:dyDescent="0.7">
      <c r="A80" s="3" t="s">
        <v>1470</v>
      </c>
      <c r="B80" s="3" t="s">
        <v>1985</v>
      </c>
      <c r="C80" s="8" t="s">
        <v>667</v>
      </c>
      <c r="D80" s="19">
        <f>ROUND(VLOOKUP($B80,'3.ข้อมูลงบทดลองปัจจุบัน เติมเอง'!$A$5:$CL$846,3,0),2)</f>
        <v>729232.31</v>
      </c>
      <c r="E80" s="19">
        <f>ROUND(VLOOKUP($B80,'3.ข้อมูลงบทดลองปัจจุบัน เติมเอง'!$A$5:$CL$846,4,0),2)</f>
        <v>73594.66</v>
      </c>
      <c r="F80" s="19">
        <f>ROUND(VLOOKUP($B80,'3.ข้อมูลงบทดลองปัจจุบัน เติมเอง'!$A$5:$CL$846,5,0),2)</f>
        <v>96900</v>
      </c>
      <c r="G80" s="19">
        <f>ROUND(VLOOKUP($B80,'3.ข้อมูลงบทดลองปัจจุบัน เติมเอง'!$A$5:$CL$846,6,0),2)</f>
        <v>96900</v>
      </c>
      <c r="H80" s="19">
        <f>ROUND(VLOOKUP($B80,'3.ข้อมูลงบทดลองปัจจุบัน เติมเอง'!$A$5:$CL$846,7,0),2)</f>
        <v>16800</v>
      </c>
      <c r="I80" s="19">
        <f>ROUND(VLOOKUP($B80,'3.ข้อมูลงบทดลองปัจจุบัน เติมเอง'!$A$5:$CL$846,8,0),2)</f>
        <v>0</v>
      </c>
      <c r="J80" s="19">
        <f>ROUND(VLOOKUP($B80,'3.ข้อมูลงบทดลองปัจจุบัน เติมเอง'!$A$5:$CL$846,9,0),2)</f>
        <v>96900</v>
      </c>
      <c r="K80" s="19">
        <f>ROUND(VLOOKUP($B80,'3.ข้อมูลงบทดลองปัจจุบัน เติมเอง'!$A$5:$CL$846,10,0),2)</f>
        <v>57700</v>
      </c>
      <c r="L80" s="19">
        <f>ROUND(VLOOKUP($B80,'3.ข้อมูลงบทดลองปัจจุบัน เติมเอง'!$A$5:$CL$846,11,0),2)</f>
        <v>67200</v>
      </c>
      <c r="M80" s="19">
        <f>ROUND(VLOOKUP($B80,'3.ข้อมูลงบทดลองปัจจุบัน เติมเอง'!$A$5:$CL$846,12,0),2)</f>
        <v>39200</v>
      </c>
      <c r="N80" s="19">
        <f>ROUND(VLOOKUP($B80,'3.ข้อมูลงบทดลองปัจจุบัน เติมเอง'!$A$5:$CL$846,13,0),2)</f>
        <v>177000</v>
      </c>
      <c r="O80" s="19">
        <f>ROUND(VLOOKUP($B80,'3.ข้อมูลงบทดลองปัจจุบัน เติมเอง'!$A$5:$CL$846,14,0),2)</f>
        <v>0</v>
      </c>
      <c r="P80" s="19">
        <f>ROUND(VLOOKUP($B80,'3.ข้อมูลงบทดลองปัจจุบัน เติมเอง'!$A$5:$CL$846,15,0),2)</f>
        <v>347353.33</v>
      </c>
      <c r="Q80" s="19">
        <f>ROUND(VLOOKUP($B80,'3.ข้อมูลงบทดลองปัจจุบัน เติมเอง'!$A$5:$CL$846,16,0),2)</f>
        <v>16800</v>
      </c>
      <c r="R80" s="19">
        <f>ROUND(VLOOKUP($B80,'3.ข้อมูลงบทดลองปัจจุบัน เติมเอง'!$A$5:$CL$846,17,0),2)</f>
        <v>16800</v>
      </c>
      <c r="S80" s="19">
        <f>ROUND(VLOOKUP($B80,'3.ข้อมูลงบทดลองปัจจุบัน เติมเอง'!$A$5:$CL$846,18,0),2)</f>
        <v>56070</v>
      </c>
      <c r="T80" s="19">
        <f>ROUND(VLOOKUP($B80,'3.ข้อมูลงบทดลองปัจจุบัน เติมเอง'!$A$5:$CL$846,19,0),2)</f>
        <v>104200</v>
      </c>
      <c r="U80" s="19">
        <f>ROUND(VLOOKUP($B80,'3.ข้อมูลงบทดลองปัจจุบัน เติมเอง'!$A$5:$CL$846,20,0),2)</f>
        <v>16800</v>
      </c>
      <c r="V80" s="19">
        <f>ROUND(VLOOKUP($B80,'3.ข้อมูลงบทดลองปัจจุบัน เติมเอง'!$A$5:$CL$846,21,0),2)</f>
        <v>33600</v>
      </c>
      <c r="W80" s="19">
        <f>ROUND(VLOOKUP($B80,'3.ข้อมูลงบทดลองปัจจุบัน เติมเอง'!$A$5:$CL$846,22,0),2)</f>
        <v>50400</v>
      </c>
      <c r="X80" s="19">
        <f>ROUND(VLOOKUP($B80,'3.ข้อมูลงบทดลองปัจจุบัน เติมเอง'!$A$5:$CL$846,23,0),2)</f>
        <v>784000</v>
      </c>
      <c r="Y80" s="19">
        <f>ROUND(VLOOKUP($B80,'3.ข้อมูลงบทดลองปัจจุบัน เติมเอง'!$A$5:$CL$846,24,0),2)</f>
        <v>22400</v>
      </c>
      <c r="Z80" s="19">
        <f>ROUND(VLOOKUP($B80,'3.ข้อมูลงบทดลองปัจจุบัน เติมเอง'!$A$5:$CL$846,25,0),2)</f>
        <v>50400</v>
      </c>
      <c r="AA80" s="19">
        <f>ROUND(VLOOKUP($B80,'3.ข้อมูลงบทดลองปัจจุบัน เติมเอง'!$A$5:$CL$846,26,0),2)</f>
        <v>50400</v>
      </c>
      <c r="AB80" s="19">
        <f>ROUND(VLOOKUP($B80,'3.ข้อมูลงบทดลองปัจจุบัน เติมเอง'!$A$5:$CL$846,27,0),2)</f>
        <v>0</v>
      </c>
      <c r="AC80" s="19">
        <f>ROUND(VLOOKUP($B80,'3.ข้อมูลงบทดลองปัจจุบัน เติมเอง'!$A$5:$CL$846,28,0),2)</f>
        <v>76200</v>
      </c>
      <c r="AD80" s="19">
        <f>ROUND(VLOOKUP($B80,'3.ข้อมูลงบทดลองปัจจุบัน เติมเอง'!$A$5:$CL$846,29,0),2)</f>
        <v>67200</v>
      </c>
      <c r="AE80" s="19">
        <f>ROUND(VLOOKUP($B80,'3.ข้อมูลงบทดลองปัจจุบัน เติมเอง'!$A$5:$CL$846,30,0),2)</f>
        <v>91300</v>
      </c>
      <c r="AF80" s="19">
        <f>ROUND(VLOOKUP($B80,'3.ข้อมูลงบทดลองปัจจุบัน เติมเอง'!$A$5:$CL$846,31,0),2)</f>
        <v>63300</v>
      </c>
      <c r="AG80" s="19">
        <f>ROUND(VLOOKUP($B80,'3.ข้อมูลงบทดลองปัจจุบัน เติมเอง'!$A$5:$CL$846,32,0),2)</f>
        <v>16800</v>
      </c>
      <c r="AH80" s="19">
        <f>ROUND(VLOOKUP($B80,'3.ข้อมูลงบทดลองปัจจุบัน เติมเอง'!$A$5:$CL$846,33,0),2)</f>
        <v>33600</v>
      </c>
      <c r="AI80" s="19">
        <f>ROUND(VLOOKUP($B80,'3.ข้อมูลงบทดลองปัจจุบัน เติมเอง'!$A$5:$CL$846,34,0),2)</f>
        <v>130500</v>
      </c>
      <c r="AJ80" s="19">
        <f>ROUND(VLOOKUP($B80,'3.ข้อมูลงบทดลองปัจจุบัน เติมเอง'!$A$5:$CL$846,35,0),2)</f>
        <v>0</v>
      </c>
      <c r="AK80" s="19">
        <f>ROUND(VLOOKUP($B80,'3.ข้อมูลงบทดลองปัจจุบัน เติมเอง'!$A$5:$CL$846,36,0),2)</f>
        <v>16800</v>
      </c>
      <c r="AL80" s="19">
        <f>ROUND(VLOOKUP($B80,'3.ข้อมูลงบทดลองปัจจุบัน เติมเอง'!$A$5:$CL$846,37,0),2)</f>
        <v>1611825.7</v>
      </c>
      <c r="AM80" s="19">
        <f>ROUND(VLOOKUP($B80,'3.ข้อมูลงบทดลองปัจจุบัน เติมเอง'!$A$5:$CL$846,38,0),2)</f>
        <v>112580</v>
      </c>
      <c r="AN80" s="19">
        <f>ROUND(VLOOKUP($B80,'3.ข้อมูลงบทดลองปัจจุบัน เติมเอง'!$A$5:$CL$846,39,0),2)</f>
        <v>93100</v>
      </c>
      <c r="AO80" s="19">
        <f>ROUND(VLOOKUP($B80,'3.ข้อมูลงบทดลองปัจจุบัน เติมเอง'!$A$5:$CL$846,40,0),2)</f>
        <v>113214.5</v>
      </c>
      <c r="AP80" s="19">
        <f>ROUND(VLOOKUP($B80,'3.ข้อมูลงบทดลองปัจจุบัน เติมเอง'!$A$5:$CL$846,41,0),2)</f>
        <v>74551.61</v>
      </c>
      <c r="AQ80" s="19">
        <f>ROUND(VLOOKUP($B80,'3.ข้อมูลงบทดลองปัจจุบัน เติมเอง'!$A$5:$CL$846,42,0),2)</f>
        <v>80100</v>
      </c>
      <c r="AR80" s="19">
        <f>ROUND(VLOOKUP($B80,'3.ข้อมูลงบทดลองปัจจุบัน เติมเอง'!$A$5:$CL$846,43,0),2)</f>
        <v>16800</v>
      </c>
      <c r="AS80" s="19">
        <f>ROUND(VLOOKUP($B80,'3.ข้อมูลงบทดลองปัจจุบัน เติมเอง'!$A$5:$CL$846,44,0),2)</f>
        <v>198900</v>
      </c>
      <c r="AT80" s="19">
        <f>ROUND(VLOOKUP($B80,'3.ข้อมูลงบทดลองปัจจุบัน เติมเอง'!$A$5:$CL$846,45,0),2)</f>
        <v>50400</v>
      </c>
      <c r="AU80" s="19">
        <f>ROUND(VLOOKUP($B80,'3.ข้อมูลงบทดลองปัจจุบัน เติมเอง'!$A$5:$CL$846,46,0),2)</f>
        <v>50400</v>
      </c>
      <c r="AV80" s="19">
        <f>ROUND(VLOOKUP($B80,'3.ข้อมูลงบทดลองปัจจุบัน เติมเอง'!$A$5:$CL$846,47,0),2)</f>
        <v>177361.29</v>
      </c>
      <c r="AW80" s="19">
        <f>ROUND(VLOOKUP($B80,'3.ข้อมูลงบทดลองปัจจุบัน เติมเอง'!$A$5:$CL$846,48,0),2)</f>
        <v>46861.29</v>
      </c>
      <c r="AX80" s="19">
        <f>ROUND(VLOOKUP($B80,'3.ข้อมูลงบทดลองปัจจุบัน เติมเอง'!$A$5:$CL$846,49,0),2)</f>
        <v>16800</v>
      </c>
      <c r="AY80" s="19">
        <f>ROUND(VLOOKUP($B80,'3.ข้อมูลงบทดลองปัจจุบัน เติมเอง'!$A$5:$CL$846,50,0),2)</f>
        <v>0</v>
      </c>
      <c r="AZ80" s="19">
        <f>ROUND(VLOOKUP($B80,'3.ข้อมูลงบทดลองปัจจุบัน เติมเอง'!$A$5:$CL$846,51,0),2)</f>
        <v>50400</v>
      </c>
      <c r="BA80" s="19">
        <f>ROUND(VLOOKUP($B80,'3.ข้อมูลงบทดลองปัจจุบัน เติมเอง'!$A$5:$CL$846,52,0),2)</f>
        <v>50400</v>
      </c>
      <c r="BB80" s="19">
        <f>ROUND(VLOOKUP($B80,'3.ข้อมูลงบทดลองปัจจุบัน เติมเอง'!$A$5:$CL$846,53,0),2)</f>
        <v>404700</v>
      </c>
      <c r="BC80" s="19">
        <f>ROUND(VLOOKUP($B80,'3.ข้อมูลงบทดลองปัจจุบัน เติมเอง'!$A$5:$CL$846,54,0),2)</f>
        <v>33600</v>
      </c>
      <c r="BD80" s="19">
        <f>ROUND(VLOOKUP($B80,'3.ข้อมูลงบทดลองปัจจุบัน เติมเอง'!$A$5:$CL$846,55,0),2)</f>
        <v>675048.17</v>
      </c>
      <c r="BE80" s="19">
        <f>ROUND(VLOOKUP($B80,'3.ข้อมูลงบทดลองปัจจุบัน เติมเอง'!$A$5:$CL$846,56,0),2)</f>
        <v>74500</v>
      </c>
      <c r="BF80" s="19">
        <f>ROUND(VLOOKUP($B80,'3.ข้อมูลงบทดลองปัจจุบัน เติมเอง'!$A$5:$CL$846,57,0),2)</f>
        <v>63300</v>
      </c>
      <c r="BG80" s="19">
        <f>ROUND(VLOOKUP($B80,'3.ข้อมูลงบทดลองปัจจุบัน เติมเอง'!$A$5:$CL$846,58,0),2)</f>
        <v>29700</v>
      </c>
      <c r="BH80" s="19">
        <f>ROUND(VLOOKUP($B80,'3.ข้อมูลงบทดลองปัจจุบัน เติมเอง'!$A$5:$CL$846,59,0),2)</f>
        <v>385793.55</v>
      </c>
      <c r="BI80" s="19">
        <f>ROUND(VLOOKUP($B80,'3.ข้อมูลงบทดลองปัจจุบัน เติมเอง'!$A$5:$CL$846,60,0),2)</f>
        <v>92106.92</v>
      </c>
      <c r="BJ80" s="19">
        <f>ROUND(VLOOKUP($B80,'3.ข้อมูลงบทดลองปัจจุบัน เติมเอง'!$A$5:$CL$846,61,0),2)</f>
        <v>16800</v>
      </c>
      <c r="BK80" s="19">
        <f>ROUND(VLOOKUP($B80,'3.ข้อมูลงบทดลองปัจจุบัน เติมเอง'!$A$5:$CL$846,62,0),2)</f>
        <v>0</v>
      </c>
      <c r="BL80" s="19">
        <f>ROUND(VLOOKUP($B80,'3.ข้อมูลงบทดลองปัจจุบัน เติมเอง'!$A$5:$CL$846,63,0),2)</f>
        <v>63300</v>
      </c>
      <c r="BM80" s="19">
        <f>ROUND(VLOOKUP($B80,'3.ข้อมูลงบทดลองปัจจุบัน เติมเอง'!$A$5:$CL$846,64,0),2)</f>
        <v>753252.04</v>
      </c>
      <c r="BN80" s="19">
        <f>ROUND(VLOOKUP($B80,'3.ข้อมูลงบทดลองปัจจุบัน เติมเอง'!$A$5:$CL$846,65,0),2)</f>
        <v>96900</v>
      </c>
      <c r="BO80" s="19">
        <f>ROUND(VLOOKUP($B80,'3.ข้อมูลงบทดลองปัจจุบัน เติมเอง'!$A$5:$CL$846,66,0),2)</f>
        <v>33600</v>
      </c>
      <c r="BP80" s="19">
        <f>ROUND(VLOOKUP($B80,'3.ข้อมูลงบทดลองปัจจุบัน เติมเอง'!$A$5:$CL$846,67,0),2)</f>
        <v>113700</v>
      </c>
      <c r="BQ80" s="19">
        <f>ROUND(VLOOKUP($B80,'3.ข้อมูลงบทดลองปัจจุบัน เติมเอง'!$A$5:$CL$846,68,0),2)</f>
        <v>46500</v>
      </c>
      <c r="BR80" s="19">
        <f>ROUND(VLOOKUP($B80,'3.ข้อมูลงบทดลองปัจจุบัน เติมเอง'!$A$5:$CL$846,69,0),2)</f>
        <v>16800</v>
      </c>
      <c r="BS80" s="19">
        <f>ROUND(VLOOKUP($B80,'3.ข้อมูลงบทดลองปัจจุบัน เติมเอง'!$A$5:$CL$846,70,0),2)</f>
        <v>2581374.44</v>
      </c>
      <c r="BT80" s="19">
        <f>ROUND(VLOOKUP($B80,'3.ข้อมูลงบทดลองปัจจุบัน เติมเอง'!$A$5:$CL$846,71,0),2)</f>
        <v>113700</v>
      </c>
      <c r="BU80" s="19">
        <f>ROUND(VLOOKUP($B80,'3.ข้อมูลงบทดลองปัจจุบัน เติมเอง'!$A$5:$CL$846,72,0),2)</f>
        <v>113700</v>
      </c>
      <c r="BV80" s="19">
        <f>ROUND(VLOOKUP($B80,'3.ข้อมูลงบทดลองปัจจุบัน เติมเอง'!$A$5:$CL$846,73,0),2)</f>
        <v>637384.53</v>
      </c>
      <c r="BW80" s="19">
        <f>ROUND(VLOOKUP($B80,'3.ข้อมูลงบทดลองปัจจุบัน เติมเอง'!$A$5:$CL$846,74,0),2)</f>
        <v>125493.6</v>
      </c>
      <c r="BX80" s="19">
        <f>ROUND(VLOOKUP($B80,'3.ข้อมูลงบทดลองปัจจุบัน เติมเอง'!$A$5:$CL$846,75,0),2)</f>
        <v>53400</v>
      </c>
      <c r="BY80" s="19">
        <f>ROUND(VLOOKUP($B80,'3.ข้อมูลงบทดลองปัจจุบัน เติมเอง'!$A$5:$CL$846,76,0),2)</f>
        <v>192100</v>
      </c>
      <c r="BZ80" s="19">
        <f>ROUND(VLOOKUP($B80,'3.ข้อมูลงบทดลองปัจจุบัน เติมเอง'!$A$5:$CL$846,77,0),2)</f>
        <v>0</v>
      </c>
      <c r="CA80" s="19">
        <f>ROUND(VLOOKUP($B80,'3.ข้อมูลงบทดลองปัจจุบัน เติมเอง'!$A$5:$CL$846,78,0),2)</f>
        <v>63300</v>
      </c>
      <c r="CB80" s="19">
        <f>ROUND(VLOOKUP($B80,'3.ข้อมูลงบทดลองปัจจุบัน เติมเอง'!$A$5:$CL$846,79,0),2)</f>
        <v>33600</v>
      </c>
      <c r="CC80" s="19">
        <f>ROUND(VLOOKUP($B80,'3.ข้อมูลงบทดลองปัจจุบัน เติมเอง'!$A$5:$CL$846,80,0),2)</f>
        <v>96900</v>
      </c>
      <c r="CD80" s="19">
        <f>ROUND(VLOOKUP($B80,'3.ข้อมูลงบทดลองปัจจุบัน เติมเอง'!$A$5:$CL$846,81,0),2)</f>
        <v>193800</v>
      </c>
      <c r="CE80" s="19">
        <f>ROUND(VLOOKUP($B80,'3.ข้อมูลงบทดลองปัจจุบัน เติมเอง'!$A$5:$CL$846,82,0),2)</f>
        <v>78400</v>
      </c>
      <c r="CF80" s="19">
        <f>ROUND(VLOOKUP($B80,'3.ข้อมูลงบทดลองปัจจุบัน เติมเอง'!$A$5:$CL$846,83,0),2)</f>
        <v>150264.51999999999</v>
      </c>
      <c r="CG80" s="19">
        <f>ROUND(VLOOKUP($B80,'3.ข้อมูลงบทดลองปัจจุบัน เติมเอง'!$A$5:$CL$846,84,0),2)</f>
        <v>0</v>
      </c>
      <c r="CH80" s="19">
        <f>ROUND(VLOOKUP($B80,'3.ข้อมูลงบทดลองปัจจุบัน เติมเอง'!$A$5:$CL$846,85,0),2)</f>
        <v>32300</v>
      </c>
      <c r="CI80" s="19">
        <f>ROUND(VLOOKUP($B80,'3.ข้อมูลงบทดลองปัจจุบัน เติมเอง'!$A$5:$CL$846,86,0),2)</f>
        <v>50400</v>
      </c>
      <c r="CJ80" s="19">
        <f>ROUND(VLOOKUP($B80,'3.ข้อมูลงบทดลองปัจจุบัน เติมเอง'!$A$5:$CL$846,87,0),2)</f>
        <v>82012.899999999994</v>
      </c>
      <c r="CK80" s="19">
        <f>ROUND(VLOOKUP($B80,'3.ข้อมูลงบทดลองปัจจุบัน เติมเอง'!$A$5:$CL$846,88,0),2)</f>
        <v>87000</v>
      </c>
      <c r="CL80" s="19">
        <f>ROUND(VLOOKUP($B80,'3.ข้อมูลงบทดลองปัจจุบัน เติมเอง'!$A$5:$CL$846,89,0),2)</f>
        <v>33600</v>
      </c>
      <c r="CM80" s="19">
        <f>ROUND(VLOOKUP($B80,'3.ข้อมูลงบทดลองปัจจุบัน เติมเอง'!$A$5:$CL$846,90,0),2)</f>
        <v>46669.32</v>
      </c>
      <c r="CO80" s="29"/>
    </row>
    <row r="81" spans="1:93" x14ac:dyDescent="0.7">
      <c r="A81" s="3" t="s">
        <v>1470</v>
      </c>
      <c r="B81" s="3" t="s">
        <v>1986</v>
      </c>
      <c r="C81" s="8" t="s">
        <v>668</v>
      </c>
      <c r="D81" s="19">
        <f>ROUND(VLOOKUP($B81,'3.ข้อมูลงบทดลองปัจจุบัน เติมเอง'!$A$5:$CL$846,3,0),2)</f>
        <v>62553.33</v>
      </c>
      <c r="E81" s="19">
        <f>ROUND(VLOOKUP($B81,'3.ข้อมูลงบทดลองปัจจุบัน เติมเอง'!$A$5:$CL$846,4,0),2)</f>
        <v>0</v>
      </c>
      <c r="F81" s="19">
        <f>ROUND(VLOOKUP($B81,'3.ข้อมูลงบทดลองปัจจุบัน เติมเอง'!$A$5:$CL$846,5,0),2)</f>
        <v>0</v>
      </c>
      <c r="G81" s="19">
        <f>ROUND(VLOOKUP($B81,'3.ข้อมูลงบทดลองปัจจุบัน เติมเอง'!$A$5:$CL$846,6,0),2)</f>
        <v>0</v>
      </c>
      <c r="H81" s="19">
        <f>ROUND(VLOOKUP($B81,'3.ข้อมูลงบทดลองปัจจุบัน เติมเอง'!$A$5:$CL$846,7,0),2)</f>
        <v>0</v>
      </c>
      <c r="I81" s="19">
        <f>ROUND(VLOOKUP($B81,'3.ข้อมูลงบทดลองปัจจุบัน เติมเอง'!$A$5:$CL$846,8,0),2)</f>
        <v>0</v>
      </c>
      <c r="J81" s="19">
        <f>ROUND(VLOOKUP($B81,'3.ข้อมูลงบทดลองปัจจุบัน เติมเอง'!$A$5:$CL$846,9,0),2)</f>
        <v>0</v>
      </c>
      <c r="K81" s="19">
        <f>ROUND(VLOOKUP($B81,'3.ข้อมูลงบทดลองปัจจุบัน เติมเอง'!$A$5:$CL$846,10,0),2)</f>
        <v>0</v>
      </c>
      <c r="L81" s="19">
        <f>ROUND(VLOOKUP($B81,'3.ข้อมูลงบทดลองปัจจุบัน เติมเอง'!$A$5:$CL$846,11,0),2)</f>
        <v>0</v>
      </c>
      <c r="M81" s="19">
        <f>ROUND(VLOOKUP($B81,'3.ข้อมูลงบทดลองปัจจุบัน เติมเอง'!$A$5:$CL$846,12,0),2)</f>
        <v>0</v>
      </c>
      <c r="N81" s="19">
        <f>ROUND(VLOOKUP($B81,'3.ข้อมูลงบทดลองปัจจุบัน เติมเอง'!$A$5:$CL$846,13,0),2)</f>
        <v>0</v>
      </c>
      <c r="O81" s="19">
        <f>ROUND(VLOOKUP($B81,'3.ข้อมูลงบทดลองปัจจุบัน เติมเอง'!$A$5:$CL$846,14,0),2)</f>
        <v>0</v>
      </c>
      <c r="P81" s="19">
        <f>ROUND(VLOOKUP($B81,'3.ข้อมูลงบทดลองปัจจุบัน เติมเอง'!$A$5:$CL$846,15,0),2)</f>
        <v>3500</v>
      </c>
      <c r="Q81" s="19">
        <f>ROUND(VLOOKUP($B81,'3.ข้อมูลงบทดลองปัจจุบัน เติมเอง'!$A$5:$CL$846,16,0),2)</f>
        <v>0</v>
      </c>
      <c r="R81" s="19">
        <f>ROUND(VLOOKUP($B81,'3.ข้อมูลงบทดลองปัจจุบัน เติมเอง'!$A$5:$CL$846,17,0),2)</f>
        <v>0</v>
      </c>
      <c r="S81" s="19">
        <f>ROUND(VLOOKUP($B81,'3.ข้อมูลงบทดลองปัจจุบัน เติมเอง'!$A$5:$CL$846,18,0),2)</f>
        <v>0</v>
      </c>
      <c r="T81" s="19">
        <f>ROUND(VLOOKUP($B81,'3.ข้อมูลงบทดลองปัจจุบัน เติมเอง'!$A$5:$CL$846,19,0),2)</f>
        <v>7437.64</v>
      </c>
      <c r="U81" s="19">
        <f>ROUND(VLOOKUP($B81,'3.ข้อมูลงบทดลองปัจจุบัน เติมเอง'!$A$5:$CL$846,20,0),2)</f>
        <v>0</v>
      </c>
      <c r="V81" s="19">
        <f>ROUND(VLOOKUP($B81,'3.ข้อมูลงบทดลองปัจจุบัน เติมเอง'!$A$5:$CL$846,21,0),2)</f>
        <v>0</v>
      </c>
      <c r="W81" s="19">
        <f>ROUND(VLOOKUP($B81,'3.ข้อมูลงบทดลองปัจจุบัน เติมเอง'!$A$5:$CL$846,22,0),2)</f>
        <v>0</v>
      </c>
      <c r="X81" s="19">
        <f>ROUND(VLOOKUP($B81,'3.ข้อมูลงบทดลองปัจจุบัน เติมเอง'!$A$5:$CL$846,23,0),2)</f>
        <v>10500</v>
      </c>
      <c r="Y81" s="19">
        <f>ROUND(VLOOKUP($B81,'3.ข้อมูลงบทดลองปัจจุบัน เติมเอง'!$A$5:$CL$846,24,0),2)</f>
        <v>0</v>
      </c>
      <c r="Z81" s="19">
        <f>ROUND(VLOOKUP($B81,'3.ข้อมูลงบทดลองปัจจุบัน เติมเอง'!$A$5:$CL$846,25,0),2)</f>
        <v>0</v>
      </c>
      <c r="AA81" s="19">
        <f>ROUND(VLOOKUP($B81,'3.ข้อมูลงบทดลองปัจจุบัน เติมเอง'!$A$5:$CL$846,26,0),2)</f>
        <v>0</v>
      </c>
      <c r="AB81" s="19">
        <f>ROUND(VLOOKUP($B81,'3.ข้อมูลงบทดลองปัจจุบัน เติมเอง'!$A$5:$CL$846,27,0),2)</f>
        <v>0</v>
      </c>
      <c r="AC81" s="19">
        <f>ROUND(VLOOKUP($B81,'3.ข้อมูลงบทดลองปัจจุบัน เติมเอง'!$A$5:$CL$846,28,0),2)</f>
        <v>0</v>
      </c>
      <c r="AD81" s="19">
        <f>ROUND(VLOOKUP($B81,'3.ข้อมูลงบทดลองปัจจุบัน เติมเอง'!$A$5:$CL$846,29,0),2)</f>
        <v>0</v>
      </c>
      <c r="AE81" s="19">
        <f>ROUND(VLOOKUP($B81,'3.ข้อมูลงบทดลองปัจจุบัน เติมเอง'!$A$5:$CL$846,30,0),2)</f>
        <v>0</v>
      </c>
      <c r="AF81" s="19">
        <f>ROUND(VLOOKUP($B81,'3.ข้อมูลงบทดลองปัจจุบัน เติมเอง'!$A$5:$CL$846,31,0),2)</f>
        <v>0</v>
      </c>
      <c r="AG81" s="19">
        <f>ROUND(VLOOKUP($B81,'3.ข้อมูลงบทดลองปัจจุบัน เติมเอง'!$A$5:$CL$846,32,0),2)</f>
        <v>0</v>
      </c>
      <c r="AH81" s="19">
        <f>ROUND(VLOOKUP($B81,'3.ข้อมูลงบทดลองปัจจุบัน เติมเอง'!$A$5:$CL$846,33,0),2)</f>
        <v>0</v>
      </c>
      <c r="AI81" s="19">
        <f>ROUND(VLOOKUP($B81,'3.ข้อมูลงบทดลองปัจจุบัน เติมเอง'!$A$5:$CL$846,34,0),2)</f>
        <v>0</v>
      </c>
      <c r="AJ81" s="19">
        <f>ROUND(VLOOKUP($B81,'3.ข้อมูลงบทดลองปัจจุบัน เติมเอง'!$A$5:$CL$846,35,0),2)</f>
        <v>0</v>
      </c>
      <c r="AK81" s="19">
        <f>ROUND(VLOOKUP($B81,'3.ข้อมูลงบทดลองปัจจุบัน เติมเอง'!$A$5:$CL$846,36,0),2)</f>
        <v>0</v>
      </c>
      <c r="AL81" s="19">
        <f>ROUND(VLOOKUP($B81,'3.ข้อมูลงบทดลองปัจจุบัน เติมเอง'!$A$5:$CL$846,37,0),2)</f>
        <v>52500</v>
      </c>
      <c r="AM81" s="19">
        <f>ROUND(VLOOKUP($B81,'3.ข้อมูลงบทดลองปัจจุบัน เติมเอง'!$A$5:$CL$846,38,0),2)</f>
        <v>0</v>
      </c>
      <c r="AN81" s="19">
        <f>ROUND(VLOOKUP($B81,'3.ข้อมูลงบทดลองปัจจุบัน เติมเอง'!$A$5:$CL$846,39,0),2)</f>
        <v>0</v>
      </c>
      <c r="AO81" s="19">
        <f>ROUND(VLOOKUP($B81,'3.ข้อมูลงบทดลองปัจจุบัน เติมเอง'!$A$5:$CL$846,40,0),2)</f>
        <v>0</v>
      </c>
      <c r="AP81" s="19">
        <f>ROUND(VLOOKUP($B81,'3.ข้อมูลงบทดลองปัจจุบัน เติมเอง'!$A$5:$CL$846,41,0),2)</f>
        <v>0</v>
      </c>
      <c r="AQ81" s="19">
        <f>ROUND(VLOOKUP($B81,'3.ข้อมูลงบทดลองปัจจุบัน เติมเอง'!$A$5:$CL$846,42,0),2)</f>
        <v>0</v>
      </c>
      <c r="AR81" s="19">
        <f>ROUND(VLOOKUP($B81,'3.ข้อมูลงบทดลองปัจจุบัน เติมเอง'!$A$5:$CL$846,43,0),2)</f>
        <v>0</v>
      </c>
      <c r="AS81" s="19">
        <f>ROUND(VLOOKUP($B81,'3.ข้อมูลงบทดลองปัจจุบัน เติมเอง'!$A$5:$CL$846,44,0),2)</f>
        <v>0</v>
      </c>
      <c r="AT81" s="19">
        <f>ROUND(VLOOKUP($B81,'3.ข้อมูลงบทดลองปัจจุบัน เติมเอง'!$A$5:$CL$846,45,0),2)</f>
        <v>0</v>
      </c>
      <c r="AU81" s="19">
        <f>ROUND(VLOOKUP($B81,'3.ข้อมูลงบทดลองปัจจุบัน เติมเอง'!$A$5:$CL$846,46,0),2)</f>
        <v>0</v>
      </c>
      <c r="AV81" s="19">
        <f>ROUND(VLOOKUP($B81,'3.ข้อมูลงบทดลองปัจจุบัน เติมเอง'!$A$5:$CL$846,47,0),2)</f>
        <v>0</v>
      </c>
      <c r="AW81" s="19">
        <f>ROUND(VLOOKUP($B81,'3.ข้อมูลงบทดลองปัจจุบัน เติมเอง'!$A$5:$CL$846,48,0),2)</f>
        <v>0</v>
      </c>
      <c r="AX81" s="19">
        <f>ROUND(VLOOKUP($B81,'3.ข้อมูลงบทดลองปัจจุบัน เติมเอง'!$A$5:$CL$846,49,0),2)</f>
        <v>0</v>
      </c>
      <c r="AY81" s="19">
        <f>ROUND(VLOOKUP($B81,'3.ข้อมูลงบทดลองปัจจุบัน เติมเอง'!$A$5:$CL$846,50,0),2)</f>
        <v>0</v>
      </c>
      <c r="AZ81" s="19">
        <f>ROUND(VLOOKUP($B81,'3.ข้อมูลงบทดลองปัจจุบัน เติมเอง'!$A$5:$CL$846,51,0),2)</f>
        <v>0</v>
      </c>
      <c r="BA81" s="19">
        <f>ROUND(VLOOKUP($B81,'3.ข้อมูลงบทดลองปัจจุบัน เติมเอง'!$A$5:$CL$846,52,0),2)</f>
        <v>0</v>
      </c>
      <c r="BB81" s="19">
        <f>ROUND(VLOOKUP($B81,'3.ข้อมูลงบทดลองปัจจุบัน เติมเอง'!$A$5:$CL$846,53,0),2)</f>
        <v>10500</v>
      </c>
      <c r="BC81" s="19">
        <f>ROUND(VLOOKUP($B81,'3.ข้อมูลงบทดลองปัจจุบัน เติมเอง'!$A$5:$CL$846,54,0),2)</f>
        <v>0</v>
      </c>
      <c r="BD81" s="19">
        <f>ROUND(VLOOKUP($B81,'3.ข้อมูลงบทดลองปัจจุบัน เติมเอง'!$A$5:$CL$846,55,0),2)</f>
        <v>27000</v>
      </c>
      <c r="BE81" s="19">
        <f>ROUND(VLOOKUP($B81,'3.ข้อมูลงบทดลองปัจจุบัน เติมเอง'!$A$5:$CL$846,56,0),2)</f>
        <v>0</v>
      </c>
      <c r="BF81" s="19">
        <f>ROUND(VLOOKUP($B81,'3.ข้อมูลงบทดลองปัจจุบัน เติมเอง'!$A$5:$CL$846,57,0),2)</f>
        <v>0</v>
      </c>
      <c r="BG81" s="19">
        <f>ROUND(VLOOKUP($B81,'3.ข้อมูลงบทดลองปัจจุบัน เติมเอง'!$A$5:$CL$846,58,0),2)</f>
        <v>0</v>
      </c>
      <c r="BH81" s="19">
        <f>ROUND(VLOOKUP($B81,'3.ข้อมูลงบทดลองปัจจุบัน เติมเอง'!$A$5:$CL$846,59,0),2)</f>
        <v>0</v>
      </c>
      <c r="BI81" s="19">
        <f>ROUND(VLOOKUP($B81,'3.ข้อมูลงบทดลองปัจจุบัน เติมเอง'!$A$5:$CL$846,60,0),2)</f>
        <v>0</v>
      </c>
      <c r="BJ81" s="19">
        <f>ROUND(VLOOKUP($B81,'3.ข้อมูลงบทดลองปัจจุบัน เติมเอง'!$A$5:$CL$846,61,0),2)</f>
        <v>0</v>
      </c>
      <c r="BK81" s="19">
        <f>ROUND(VLOOKUP($B81,'3.ข้อมูลงบทดลองปัจจุบัน เติมเอง'!$A$5:$CL$846,62,0),2)</f>
        <v>0</v>
      </c>
      <c r="BL81" s="19">
        <f>ROUND(VLOOKUP($B81,'3.ข้อมูลงบทดลองปัจจุบัน เติมเอง'!$A$5:$CL$846,63,0),2)</f>
        <v>0</v>
      </c>
      <c r="BM81" s="19">
        <f>ROUND(VLOOKUP($B81,'3.ข้อมูลงบทดลองปัจจุบัน เติมเอง'!$A$5:$CL$846,64,0),2)</f>
        <v>10500</v>
      </c>
      <c r="BN81" s="19">
        <f>ROUND(VLOOKUP($B81,'3.ข้อมูลงบทดลองปัจจุบัน เติมเอง'!$A$5:$CL$846,65,0),2)</f>
        <v>0</v>
      </c>
      <c r="BO81" s="19">
        <f>ROUND(VLOOKUP($B81,'3.ข้อมูลงบทดลองปัจจุบัน เติมเอง'!$A$5:$CL$846,66,0),2)</f>
        <v>0</v>
      </c>
      <c r="BP81" s="19">
        <f>ROUND(VLOOKUP($B81,'3.ข้อมูลงบทดลองปัจจุบัน เติมเอง'!$A$5:$CL$846,67,0),2)</f>
        <v>0</v>
      </c>
      <c r="BQ81" s="19">
        <f>ROUND(VLOOKUP($B81,'3.ข้อมูลงบทดลองปัจจุบัน เติมเอง'!$A$5:$CL$846,68,0),2)</f>
        <v>0</v>
      </c>
      <c r="BR81" s="19">
        <f>ROUND(VLOOKUP($B81,'3.ข้อมูลงบทดลองปัจจุบัน เติมเอง'!$A$5:$CL$846,69,0),2)</f>
        <v>0</v>
      </c>
      <c r="BS81" s="19">
        <f>ROUND(VLOOKUP($B81,'3.ข้อมูลงบทดลองปัจจุบัน เติมเอง'!$A$5:$CL$846,70,0),2)</f>
        <v>64283.33</v>
      </c>
      <c r="BT81" s="19">
        <f>ROUND(VLOOKUP($B81,'3.ข้อมูลงบทดลองปัจจุบัน เติมเอง'!$A$5:$CL$846,71,0),2)</f>
        <v>0</v>
      </c>
      <c r="BU81" s="19">
        <f>ROUND(VLOOKUP($B81,'3.ข้อมูลงบทดลองปัจจุบัน เติมเอง'!$A$5:$CL$846,72,0),2)</f>
        <v>0</v>
      </c>
      <c r="BV81" s="19">
        <f>ROUND(VLOOKUP($B81,'3.ข้อมูลงบทดลองปัจจุบัน เติมเอง'!$A$5:$CL$846,73,0),2)</f>
        <v>0</v>
      </c>
      <c r="BW81" s="19">
        <f>ROUND(VLOOKUP($B81,'3.ข้อมูลงบทดลองปัจจุบัน เติมเอง'!$A$5:$CL$846,74,0),2)</f>
        <v>0</v>
      </c>
      <c r="BX81" s="19">
        <f>ROUND(VLOOKUP($B81,'3.ข้อมูลงบทดลองปัจจุบัน เติมเอง'!$A$5:$CL$846,75,0),2)</f>
        <v>0</v>
      </c>
      <c r="BY81" s="19">
        <f>ROUND(VLOOKUP($B81,'3.ข้อมูลงบทดลองปัจจุบัน เติมเอง'!$A$5:$CL$846,76,0),2)</f>
        <v>0</v>
      </c>
      <c r="BZ81" s="19">
        <f>ROUND(VLOOKUP($B81,'3.ข้อมูลงบทดลองปัจจุบัน เติมเอง'!$A$5:$CL$846,77,0),2)</f>
        <v>0</v>
      </c>
      <c r="CA81" s="19">
        <f>ROUND(VLOOKUP($B81,'3.ข้อมูลงบทดลองปัจจุบัน เติมเอง'!$A$5:$CL$846,78,0),2)</f>
        <v>0</v>
      </c>
      <c r="CB81" s="19">
        <f>ROUND(VLOOKUP($B81,'3.ข้อมูลงบทดลองปัจจุบัน เติมเอง'!$A$5:$CL$846,79,0),2)</f>
        <v>0</v>
      </c>
      <c r="CC81" s="19">
        <f>ROUND(VLOOKUP($B81,'3.ข้อมูลงบทดลองปัจจุบัน เติมเอง'!$A$5:$CL$846,80,0),2)</f>
        <v>0</v>
      </c>
      <c r="CD81" s="19">
        <f>ROUND(VLOOKUP($B81,'3.ข้อมูลงบทดลองปัจจุบัน เติมเอง'!$A$5:$CL$846,81,0),2)</f>
        <v>0</v>
      </c>
      <c r="CE81" s="19">
        <f>ROUND(VLOOKUP($B81,'3.ข้อมูลงบทดลองปัจจุบัน เติมเอง'!$A$5:$CL$846,82,0),2)</f>
        <v>0</v>
      </c>
      <c r="CF81" s="19">
        <f>ROUND(VLOOKUP($B81,'3.ข้อมูลงบทดลองปัจจุบัน เติมเอง'!$A$5:$CL$846,83,0),2)</f>
        <v>0</v>
      </c>
      <c r="CG81" s="19">
        <f>ROUND(VLOOKUP($B81,'3.ข้อมูลงบทดลองปัจจุบัน เติมเอง'!$A$5:$CL$846,84,0),2)</f>
        <v>0</v>
      </c>
      <c r="CH81" s="19">
        <f>ROUND(VLOOKUP($B81,'3.ข้อมูลงบทดลองปัจจุบัน เติมเอง'!$A$5:$CL$846,85,0),2)</f>
        <v>0</v>
      </c>
      <c r="CI81" s="19">
        <f>ROUND(VLOOKUP($B81,'3.ข้อมูลงบทดลองปัจจุบัน เติมเอง'!$A$5:$CL$846,86,0),2)</f>
        <v>0</v>
      </c>
      <c r="CJ81" s="19">
        <f>ROUND(VLOOKUP($B81,'3.ข้อมูลงบทดลองปัจจุบัน เติมเอง'!$A$5:$CL$846,87,0),2)</f>
        <v>0</v>
      </c>
      <c r="CK81" s="19">
        <f>ROUND(VLOOKUP($B81,'3.ข้อมูลงบทดลองปัจจุบัน เติมเอง'!$A$5:$CL$846,88,0),2)</f>
        <v>0</v>
      </c>
      <c r="CL81" s="19">
        <f>ROUND(VLOOKUP($B81,'3.ข้อมูลงบทดลองปัจจุบัน เติมเอง'!$A$5:$CL$846,89,0),2)</f>
        <v>0</v>
      </c>
      <c r="CM81" s="19">
        <f>ROUND(VLOOKUP($B81,'3.ข้อมูลงบทดลองปัจจุบัน เติมเอง'!$A$5:$CL$846,90,0),2)</f>
        <v>0</v>
      </c>
      <c r="CO81" s="29"/>
    </row>
    <row r="82" spans="1:93" x14ac:dyDescent="0.7">
      <c r="A82" s="3" t="s">
        <v>1470</v>
      </c>
      <c r="B82" s="3" t="s">
        <v>1987</v>
      </c>
      <c r="C82" s="8" t="s">
        <v>669</v>
      </c>
      <c r="D82" s="19">
        <f>ROUND(VLOOKUP($B82,'3.ข้อมูลงบทดลองปัจจุบัน เติมเอง'!$A$5:$CL$846,3,0),2)</f>
        <v>3493419</v>
      </c>
      <c r="E82" s="19">
        <f>ROUND(VLOOKUP($B82,'3.ข้อมูลงบทดลองปัจจุบัน เติมเอง'!$A$5:$CL$846,4,0),2)</f>
        <v>84000</v>
      </c>
      <c r="F82" s="19">
        <f>ROUND(VLOOKUP($B82,'3.ข้อมูลงบทดลองปัจจุบัน เติมเอง'!$A$5:$CL$846,5,0),2)</f>
        <v>295100</v>
      </c>
      <c r="G82" s="19">
        <f>ROUND(VLOOKUP($B82,'3.ข้อมูลงบทดลองปัจจุบัน เติมเอง'!$A$5:$CL$846,6,0),2)</f>
        <v>256960</v>
      </c>
      <c r="H82" s="19">
        <f>ROUND(VLOOKUP($B82,'3.ข้อมูลงบทดลองปัจจุบัน เติมเอง'!$A$5:$CL$846,7,0),2)</f>
        <v>167300</v>
      </c>
      <c r="I82" s="19">
        <f>ROUND(VLOOKUP($B82,'3.ข้อมูลงบทดลองปัจจุบัน เติมเอง'!$A$5:$CL$846,8,0),2)</f>
        <v>0</v>
      </c>
      <c r="J82" s="19">
        <f>ROUND(VLOOKUP($B82,'3.ข้อมูลงบทดลองปัจจุบัน เติมเอง'!$A$5:$CL$846,9,0),2)</f>
        <v>333040</v>
      </c>
      <c r="K82" s="19">
        <f>ROUND(VLOOKUP($B82,'3.ข้อมูลงบทดลองปัจจุบัน เติมเอง'!$A$5:$CL$846,10,0),2)</f>
        <v>485880</v>
      </c>
      <c r="L82" s="19">
        <f>ROUND(VLOOKUP($B82,'3.ข้อมูลงบทดลองปัจจุบัน เติมเอง'!$A$5:$CL$846,11,0),2)</f>
        <v>0</v>
      </c>
      <c r="M82" s="19">
        <f>ROUND(VLOOKUP($B82,'3.ข้อมูลงบทดลองปัจจุบัน เติมเอง'!$A$5:$CL$846,12,0),2)</f>
        <v>74480</v>
      </c>
      <c r="N82" s="19">
        <f>ROUND(VLOOKUP($B82,'3.ข้อมูลงบทดลองปัจจุบัน เติมเอง'!$A$5:$CL$846,13,0),2)</f>
        <v>487560</v>
      </c>
      <c r="O82" s="19">
        <f>ROUND(VLOOKUP($B82,'3.ข้อมูลงบทดลองปัจจุบัน เติมเอง'!$A$5:$CL$846,14,0),2)</f>
        <v>106880</v>
      </c>
      <c r="P82" s="19">
        <f>ROUND(VLOOKUP($B82,'3.ข้อมูลงบทดลองปัจจุบัน เติมเอง'!$A$5:$CL$846,15,0),2)</f>
        <v>1113480</v>
      </c>
      <c r="Q82" s="19">
        <f>ROUND(VLOOKUP($B82,'3.ข้อมูลงบทดลองปัจจุบัน เติมเอง'!$A$5:$CL$846,16,0),2)</f>
        <v>220020</v>
      </c>
      <c r="R82" s="19">
        <f>ROUND(VLOOKUP($B82,'3.ข้อมูลงบทดลองปัจจุบัน เติมเอง'!$A$5:$CL$846,17,0),2)</f>
        <v>208965</v>
      </c>
      <c r="S82" s="19">
        <f>ROUND(VLOOKUP($B82,'3.ข้อมูลงบทดลองปัจจุบัน เติมเอง'!$A$5:$CL$846,18,0),2)</f>
        <v>125640</v>
      </c>
      <c r="T82" s="19">
        <f>ROUND(VLOOKUP($B82,'3.ข้อมูลงบทดลองปัจจุบัน เติมเอง'!$A$5:$CL$846,19,0),2)</f>
        <v>231180</v>
      </c>
      <c r="U82" s="19">
        <f>ROUND(VLOOKUP($B82,'3.ข้อมูลงบทดลองปัจจุบัน เติมเอง'!$A$5:$CL$846,20,0),2)</f>
        <v>202145.07</v>
      </c>
      <c r="V82" s="19">
        <f>ROUND(VLOOKUP($B82,'3.ข้อมูลงบทดลองปัจจุบัน เติมเอง'!$A$5:$CL$846,21,0),2)</f>
        <v>168480</v>
      </c>
      <c r="W82" s="19">
        <f>ROUND(VLOOKUP($B82,'3.ข้อมูลงบทดลองปัจจุบัน เติมเอง'!$A$5:$CL$846,22,0),2)</f>
        <v>165000</v>
      </c>
      <c r="X82" s="19">
        <f>ROUND(VLOOKUP($B82,'3.ข้อมูลงบทดลองปัจจุบัน เติมเอง'!$A$5:$CL$846,23,0),2)</f>
        <v>2622425</v>
      </c>
      <c r="Y82" s="19">
        <f>ROUND(VLOOKUP($B82,'3.ข้อมูลงบทดลองปัจจุบัน เติมเอง'!$A$5:$CL$846,24,0),2)</f>
        <v>107280</v>
      </c>
      <c r="Z82" s="19">
        <f>ROUND(VLOOKUP($B82,'3.ข้อมูลงบทดลองปัจจุบัน เติมเอง'!$A$5:$CL$846,25,0),2)</f>
        <v>3480</v>
      </c>
      <c r="AA82" s="19">
        <f>ROUND(VLOOKUP($B82,'3.ข้อมูลงบทดลองปัจจุบัน เติมเอง'!$A$5:$CL$846,26,0),2)</f>
        <v>150240</v>
      </c>
      <c r="AB82" s="19">
        <f>ROUND(VLOOKUP($B82,'3.ข้อมูลงบทดลองปัจจุบัน เติมเอง'!$A$5:$CL$846,27,0),2)</f>
        <v>148500</v>
      </c>
      <c r="AC82" s="19">
        <f>ROUND(VLOOKUP($B82,'3.ข้อมูลงบทดลองปัจจุบัน เติมเอง'!$A$5:$CL$846,28,0),2)</f>
        <v>139440</v>
      </c>
      <c r="AD82" s="19">
        <f>ROUND(VLOOKUP($B82,'3.ข้อมูลงบทดลองปัจจุบัน เติมเอง'!$A$5:$CL$846,29,0),2)</f>
        <v>187380</v>
      </c>
      <c r="AE82" s="19">
        <f>ROUND(VLOOKUP($B82,'3.ข้อมูลงบทดลองปัจจุบัน เติมเอง'!$A$5:$CL$846,30,0),2)</f>
        <v>602580</v>
      </c>
      <c r="AF82" s="19">
        <f>ROUND(VLOOKUP($B82,'3.ข้อมูลงบทดลองปัจจุบัน เติมเอง'!$A$5:$CL$846,31,0),2)</f>
        <v>175020</v>
      </c>
      <c r="AG82" s="19">
        <f>ROUND(VLOOKUP($B82,'3.ข้อมูลงบทดลองปัจจุบัน เติมเอง'!$A$5:$CL$846,32,0),2)</f>
        <v>224760</v>
      </c>
      <c r="AH82" s="19">
        <f>ROUND(VLOOKUP($B82,'3.ข้อมูลงบทดลองปัจจุบัน เติมเอง'!$A$5:$CL$846,33,0),2)</f>
        <v>237120</v>
      </c>
      <c r="AI82" s="19">
        <f>ROUND(VLOOKUP($B82,'3.ข้อมูลงบทดลองปัจจุบัน เติมเอง'!$A$5:$CL$846,34,0),2)</f>
        <v>370320</v>
      </c>
      <c r="AJ82" s="19">
        <f>ROUND(VLOOKUP($B82,'3.ข้อมูลงบทดลองปัจจุบัน เติมเอง'!$A$5:$CL$846,35,0),2)</f>
        <v>176340</v>
      </c>
      <c r="AK82" s="19">
        <f>ROUND(VLOOKUP($B82,'3.ข้อมูลงบทดลองปัจจุบัน เติมเอง'!$A$5:$CL$846,36,0),2)</f>
        <v>139080</v>
      </c>
      <c r="AL82" s="19">
        <f>ROUND(VLOOKUP($B82,'3.ข้อมูลงบทดลองปัจจุบัน เติมเอง'!$A$5:$CL$846,37,0),2)</f>
        <v>6395767.5</v>
      </c>
      <c r="AM82" s="19">
        <f>ROUND(VLOOKUP($B82,'3.ข้อมูลงบทดลองปัจจุบัน เติมเอง'!$A$5:$CL$846,38,0),2)</f>
        <v>128620</v>
      </c>
      <c r="AN82" s="19">
        <f>ROUND(VLOOKUP($B82,'3.ข้อมูลงบทดลองปัจจุบัน เติมเอง'!$A$5:$CL$846,39,0),2)</f>
        <v>112580</v>
      </c>
      <c r="AO82" s="19">
        <f>ROUND(VLOOKUP($B82,'3.ข้อมูลงบทดลองปัจจุบัน เติมเอง'!$A$5:$CL$846,40,0),2)</f>
        <v>0</v>
      </c>
      <c r="AP82" s="19">
        <f>ROUND(VLOOKUP($B82,'3.ข้อมูลงบทดลองปัจจุบัน เติมเอง'!$A$5:$CL$846,41,0),2)</f>
        <v>443940</v>
      </c>
      <c r="AQ82" s="19">
        <f>ROUND(VLOOKUP($B82,'3.ข้อมูลงบทดลองปัจจุบัน เติมเอง'!$A$5:$CL$846,42,0),2)</f>
        <v>142380</v>
      </c>
      <c r="AR82" s="19">
        <f>ROUND(VLOOKUP($B82,'3.ข้อมูลงบทดลองปัจจุบัน เติมเอง'!$A$5:$CL$846,43,0),2)</f>
        <v>105300</v>
      </c>
      <c r="AS82" s="19">
        <f>ROUND(VLOOKUP($B82,'3.ข้อมูลงบทดลองปัจจุบัน เติมเอง'!$A$5:$CL$846,44,0),2)</f>
        <v>923300</v>
      </c>
      <c r="AT82" s="19">
        <f>ROUND(VLOOKUP($B82,'3.ข้อมูลงบทดลองปัจจุบัน เติมเอง'!$A$5:$CL$846,45,0),2)</f>
        <v>393125</v>
      </c>
      <c r="AU82" s="19">
        <f>ROUND(VLOOKUP($B82,'3.ข้อมูลงบทดลองปัจจุบัน เติมเอง'!$A$5:$CL$846,46,0),2)</f>
        <v>0</v>
      </c>
      <c r="AV82" s="19">
        <f>ROUND(VLOOKUP($B82,'3.ข้อมูลงบทดลองปัจจุบัน เติมเอง'!$A$5:$CL$846,47,0),2)</f>
        <v>398430</v>
      </c>
      <c r="AW82" s="19">
        <f>ROUND(VLOOKUP($B82,'3.ข้อมูลงบทดลองปัจจุบัน เติมเอง'!$A$5:$CL$846,48,0),2)</f>
        <v>121140</v>
      </c>
      <c r="AX82" s="19">
        <f>ROUND(VLOOKUP($B82,'3.ข้อมูลงบทดลองปัจจุบัน เติมเอง'!$A$5:$CL$846,49,0),2)</f>
        <v>192335</v>
      </c>
      <c r="AY82" s="19">
        <f>ROUND(VLOOKUP($B82,'3.ข้อมูลงบทดลองปัจจุบัน เติมเอง'!$A$5:$CL$846,50,0),2)</f>
        <v>265320</v>
      </c>
      <c r="AZ82" s="19">
        <f>ROUND(VLOOKUP($B82,'3.ข้อมูลงบทดลองปัจจุบัน เติมเอง'!$A$5:$CL$846,51,0),2)</f>
        <v>104180</v>
      </c>
      <c r="BA82" s="19">
        <f>ROUND(VLOOKUP($B82,'3.ข้อมูลงบทดลองปัจจุบัน เติมเอง'!$A$5:$CL$846,52,0),2)</f>
        <v>109060</v>
      </c>
      <c r="BB82" s="19">
        <f>ROUND(VLOOKUP($B82,'3.ข้อมูลงบทดลองปัจจุบัน เติมเอง'!$A$5:$CL$846,53,0),2)</f>
        <v>1573400</v>
      </c>
      <c r="BC82" s="19">
        <f>ROUND(VLOOKUP($B82,'3.ข้อมูลงบทดลองปัจจุบัน เติมเอง'!$A$5:$CL$846,54,0),2)</f>
        <v>152396.25</v>
      </c>
      <c r="BD82" s="19">
        <f>ROUND(VLOOKUP($B82,'3.ข้อมูลงบทดลองปัจจุบัน เติมเอง'!$A$5:$CL$846,55,0),2)</f>
        <v>0</v>
      </c>
      <c r="BE82" s="19">
        <f>ROUND(VLOOKUP($B82,'3.ข้อมูลงบทดลองปัจจุบัน เติมเอง'!$A$5:$CL$846,56,0),2)</f>
        <v>599440</v>
      </c>
      <c r="BF82" s="19">
        <f>ROUND(VLOOKUP($B82,'3.ข้อมูลงบทดลองปัจจุบัน เติมเอง'!$A$5:$CL$846,57,0),2)</f>
        <v>70000</v>
      </c>
      <c r="BG82" s="19">
        <f>ROUND(VLOOKUP($B82,'3.ข้อมูลงบทดลองปัจจุบัน เติมเอง'!$A$5:$CL$846,58,0),2)</f>
        <v>150000</v>
      </c>
      <c r="BH82" s="19">
        <f>ROUND(VLOOKUP($B82,'3.ข้อมูลงบทดลองปัจจุบัน เติมเอง'!$A$5:$CL$846,59,0),2)</f>
        <v>1239120</v>
      </c>
      <c r="BI82" s="19">
        <f>ROUND(VLOOKUP($B82,'3.ข้อมูลงบทดลองปัจจุบัน เติมเอง'!$A$5:$CL$846,60,0),2)</f>
        <v>0</v>
      </c>
      <c r="BJ82" s="19">
        <f>ROUND(VLOOKUP($B82,'3.ข้อมูลงบทดลองปัจจุบัน เติมเอง'!$A$5:$CL$846,61,0),2)</f>
        <v>0</v>
      </c>
      <c r="BK82" s="19">
        <f>ROUND(VLOOKUP($B82,'3.ข้อมูลงบทดลองปัจจุบัน เติมเอง'!$A$5:$CL$846,62,0),2)</f>
        <v>139860</v>
      </c>
      <c r="BL82" s="19">
        <f>ROUND(VLOOKUP($B82,'3.ข้อมูลงบทดลองปัจจุบัน เติมเอง'!$A$5:$CL$846,63,0),2)</f>
        <v>142800</v>
      </c>
      <c r="BM82" s="19">
        <f>ROUND(VLOOKUP($B82,'3.ข้อมูลงบทดลองปัจจุบัน เติมเอง'!$A$5:$CL$846,64,0),2)</f>
        <v>1886725</v>
      </c>
      <c r="BN82" s="19">
        <f>ROUND(VLOOKUP($B82,'3.ข้อมูลงบทดลองปัจจุบัน เติมเอง'!$A$5:$CL$846,65,0),2)</f>
        <v>288960</v>
      </c>
      <c r="BO82" s="19">
        <f>ROUND(VLOOKUP($B82,'3.ข้อมูลงบทดลองปัจจุบัน เติมเอง'!$A$5:$CL$846,66,0),2)</f>
        <v>121320</v>
      </c>
      <c r="BP82" s="19">
        <f>ROUND(VLOOKUP($B82,'3.ข้อมูลงบทดลองปัจจุบัน เติมเอง'!$A$5:$CL$846,67,0),2)</f>
        <v>452160</v>
      </c>
      <c r="BQ82" s="19">
        <f>ROUND(VLOOKUP($B82,'3.ข้อมูลงบทดลองปัจจุบัน เติมเอง'!$A$5:$CL$846,68,0),2)</f>
        <v>164820</v>
      </c>
      <c r="BR82" s="19">
        <f>ROUND(VLOOKUP($B82,'3.ข้อมูลงบทดลองปัจจุบัน เติมเอง'!$A$5:$CL$846,69,0),2)</f>
        <v>120960</v>
      </c>
      <c r="BS82" s="19">
        <f>ROUND(VLOOKUP($B82,'3.ข้อมูลงบทดลองปัจจุบัน เติมเอง'!$A$5:$CL$846,70,0),2)</f>
        <v>9000000</v>
      </c>
      <c r="BT82" s="19">
        <f>ROUND(VLOOKUP($B82,'3.ข้อมูลงบทดลองปัจจุบัน เติมเอง'!$A$5:$CL$846,71,0),2)</f>
        <v>240320</v>
      </c>
      <c r="BU82" s="19">
        <f>ROUND(VLOOKUP($B82,'3.ข้อมูลงบทดลองปัจจุบัน เติมเอง'!$A$5:$CL$846,72,0),2)</f>
        <v>332700</v>
      </c>
      <c r="BV82" s="19">
        <f>ROUND(VLOOKUP($B82,'3.ข้อมูลงบทดลองปัจจุบัน เติมเอง'!$A$5:$CL$846,73,0),2)</f>
        <v>1072795</v>
      </c>
      <c r="BW82" s="19">
        <f>ROUND(VLOOKUP($B82,'3.ข้อมูลงบทดลองปัจจุบัน เติมเอง'!$A$5:$CL$846,74,0),2)</f>
        <v>0</v>
      </c>
      <c r="BX82" s="19">
        <f>ROUND(VLOOKUP($B82,'3.ข้อมูลงบทดลองปัจจุบัน เติมเอง'!$A$5:$CL$846,75,0),2)</f>
        <v>153960</v>
      </c>
      <c r="BY82" s="19">
        <f>ROUND(VLOOKUP($B82,'3.ข้อมูลงบทดลองปัจจุบัน เติมเอง'!$A$5:$CL$846,76,0),2)</f>
        <v>510000</v>
      </c>
      <c r="BZ82" s="19">
        <f>ROUND(VLOOKUP($B82,'3.ข้อมูลงบทดลองปัจจุบัน เติมเอง'!$A$5:$CL$846,77,0),2)</f>
        <v>128940</v>
      </c>
      <c r="CA82" s="19">
        <f>ROUND(VLOOKUP($B82,'3.ข้อมูลงบทดลองปัจจุบัน เติมเอง'!$A$5:$CL$846,78,0),2)</f>
        <v>134700</v>
      </c>
      <c r="CB82" s="19">
        <f>ROUND(VLOOKUP($B82,'3.ข้อมูลงบทดลองปัจจุบัน เติมเอง'!$A$5:$CL$846,79,0),2)</f>
        <v>90960</v>
      </c>
      <c r="CC82" s="19">
        <f>ROUND(VLOOKUP($B82,'3.ข้อมูลงบทดลองปัจจุบัน เติมเอง'!$A$5:$CL$846,80,0),2)</f>
        <v>205560</v>
      </c>
      <c r="CD82" s="19">
        <f>ROUND(VLOOKUP($B82,'3.ข้อมูลงบทดลองปัจจุบัน เติมเอง'!$A$5:$CL$846,81,0),2)</f>
        <v>815040</v>
      </c>
      <c r="CE82" s="19">
        <f>ROUND(VLOOKUP($B82,'3.ข้อมูลงบทดลองปัจจุบัน เติมเอง'!$A$5:$CL$846,82,0),2)</f>
        <v>308160</v>
      </c>
      <c r="CF82" s="19">
        <f>ROUND(VLOOKUP($B82,'3.ข้อมูลงบทดลองปัจจุบัน เติมเอง'!$A$5:$CL$846,83,0),2)</f>
        <v>576000</v>
      </c>
      <c r="CG82" s="19">
        <f>ROUND(VLOOKUP($B82,'3.ข้อมูลงบทดลองปัจจุบัน เติมเอง'!$A$5:$CL$846,84,0),2)</f>
        <v>126000</v>
      </c>
      <c r="CH82" s="19">
        <f>ROUND(VLOOKUP($B82,'3.ข้อมูลงบทดลองปัจจุบัน เติมเอง'!$A$5:$CL$846,85,0),2)</f>
        <v>90780</v>
      </c>
      <c r="CI82" s="19">
        <f>ROUND(VLOOKUP($B82,'3.ข้อมูลงบทดลองปัจจุบัน เติมเอง'!$A$5:$CL$846,86,0),2)</f>
        <v>76800</v>
      </c>
      <c r="CJ82" s="19">
        <f>ROUND(VLOOKUP($B82,'3.ข้อมูลงบทดลองปัจจุบัน เติมเอง'!$A$5:$CL$846,87,0),2)</f>
        <v>99600</v>
      </c>
      <c r="CK82" s="19">
        <f>ROUND(VLOOKUP($B82,'3.ข้อมูลงบทดลองปัจจุบัน เติมเอง'!$A$5:$CL$846,88,0),2)</f>
        <v>789180</v>
      </c>
      <c r="CL82" s="19">
        <f>ROUND(VLOOKUP($B82,'3.ข้อมูลงบทดลองปัจจุบัน เติมเอง'!$A$5:$CL$846,89,0),2)</f>
        <v>73530</v>
      </c>
      <c r="CM82" s="19">
        <f>ROUND(VLOOKUP($B82,'3.ข้อมูลงบทดลองปัจจุบัน เติมเอง'!$A$5:$CL$846,90,0),2)</f>
        <v>128160</v>
      </c>
      <c r="CO82" s="29"/>
    </row>
    <row r="83" spans="1:93" x14ac:dyDescent="0.7">
      <c r="A83" s="3" t="s">
        <v>1470</v>
      </c>
      <c r="B83" s="3" t="s">
        <v>1988</v>
      </c>
      <c r="C83" s="8" t="s">
        <v>1369</v>
      </c>
      <c r="D83" s="19">
        <f>ROUND(VLOOKUP($B83,'3.ข้อมูลงบทดลองปัจจุบัน เติมเอง'!$A$5:$CL$846,3,0),2)</f>
        <v>0</v>
      </c>
      <c r="E83" s="19">
        <f>ROUND(VLOOKUP($B83,'3.ข้อมูลงบทดลองปัจจุบัน เติมเอง'!$A$5:$CL$846,4,0),2)</f>
        <v>0</v>
      </c>
      <c r="F83" s="19">
        <f>ROUND(VLOOKUP($B83,'3.ข้อมูลงบทดลองปัจจุบัน เติมเอง'!$A$5:$CL$846,5,0),2)</f>
        <v>0</v>
      </c>
      <c r="G83" s="19">
        <f>ROUND(VLOOKUP($B83,'3.ข้อมูลงบทดลองปัจจุบัน เติมเอง'!$A$5:$CL$846,6,0),2)</f>
        <v>0</v>
      </c>
      <c r="H83" s="19">
        <f>ROUND(VLOOKUP($B83,'3.ข้อมูลงบทดลองปัจจุบัน เติมเอง'!$A$5:$CL$846,7,0),2)</f>
        <v>0</v>
      </c>
      <c r="I83" s="19">
        <f>ROUND(VLOOKUP($B83,'3.ข้อมูลงบทดลองปัจจุบัน เติมเอง'!$A$5:$CL$846,8,0),2)</f>
        <v>0</v>
      </c>
      <c r="J83" s="19">
        <f>ROUND(VLOOKUP($B83,'3.ข้อมูลงบทดลองปัจจุบัน เติมเอง'!$A$5:$CL$846,9,0),2)</f>
        <v>0</v>
      </c>
      <c r="K83" s="19">
        <f>ROUND(VLOOKUP($B83,'3.ข้อมูลงบทดลองปัจจุบัน เติมเอง'!$A$5:$CL$846,10,0),2)</f>
        <v>0</v>
      </c>
      <c r="L83" s="19">
        <f>ROUND(VLOOKUP($B83,'3.ข้อมูลงบทดลองปัจจุบัน เติมเอง'!$A$5:$CL$846,11,0),2)</f>
        <v>0</v>
      </c>
      <c r="M83" s="19">
        <f>ROUND(VLOOKUP($B83,'3.ข้อมูลงบทดลองปัจจุบัน เติมเอง'!$A$5:$CL$846,12,0),2)</f>
        <v>0</v>
      </c>
      <c r="N83" s="19">
        <f>ROUND(VLOOKUP($B83,'3.ข้อมูลงบทดลองปัจจุบัน เติมเอง'!$A$5:$CL$846,13,0),2)</f>
        <v>0</v>
      </c>
      <c r="O83" s="19">
        <f>ROUND(VLOOKUP($B83,'3.ข้อมูลงบทดลองปัจจุบัน เติมเอง'!$A$5:$CL$846,14,0),2)</f>
        <v>0</v>
      </c>
      <c r="P83" s="19">
        <f>ROUND(VLOOKUP($B83,'3.ข้อมูลงบทดลองปัจจุบัน เติมเอง'!$A$5:$CL$846,15,0),2)</f>
        <v>179730</v>
      </c>
      <c r="Q83" s="19">
        <f>ROUND(VLOOKUP($B83,'3.ข้อมูลงบทดลองปัจจุบัน เติมเอง'!$A$5:$CL$846,16,0),2)</f>
        <v>0</v>
      </c>
      <c r="R83" s="19">
        <f>ROUND(VLOOKUP($B83,'3.ข้อมูลงบทดลองปัจจุบัน เติมเอง'!$A$5:$CL$846,17,0),2)</f>
        <v>0</v>
      </c>
      <c r="S83" s="19">
        <f>ROUND(VLOOKUP($B83,'3.ข้อมูลงบทดลองปัจจุบัน เติมเอง'!$A$5:$CL$846,18,0),2)</f>
        <v>0</v>
      </c>
      <c r="T83" s="19">
        <f>ROUND(VLOOKUP($B83,'3.ข้อมูลงบทดลองปัจจุบัน เติมเอง'!$A$5:$CL$846,19,0),2)</f>
        <v>0</v>
      </c>
      <c r="U83" s="19">
        <f>ROUND(VLOOKUP($B83,'3.ข้อมูลงบทดลองปัจจุบัน เติมเอง'!$A$5:$CL$846,20,0),2)</f>
        <v>0</v>
      </c>
      <c r="V83" s="19">
        <f>ROUND(VLOOKUP($B83,'3.ข้อมูลงบทดลองปัจจุบัน เติมเอง'!$A$5:$CL$846,21,0),2)</f>
        <v>0</v>
      </c>
      <c r="W83" s="19">
        <f>ROUND(VLOOKUP($B83,'3.ข้อมูลงบทดลองปัจจุบัน เติมเอง'!$A$5:$CL$846,22,0),2)</f>
        <v>0</v>
      </c>
      <c r="X83" s="19">
        <f>ROUND(VLOOKUP($B83,'3.ข้อมูลงบทดลองปัจจุบัน เติมเอง'!$A$5:$CL$846,23,0),2)</f>
        <v>0</v>
      </c>
      <c r="Y83" s="19">
        <f>ROUND(VLOOKUP($B83,'3.ข้อมูลงบทดลองปัจจุบัน เติมเอง'!$A$5:$CL$846,24,0),2)</f>
        <v>0</v>
      </c>
      <c r="Z83" s="19">
        <f>ROUND(VLOOKUP($B83,'3.ข้อมูลงบทดลองปัจจุบัน เติมเอง'!$A$5:$CL$846,25,0),2)</f>
        <v>0</v>
      </c>
      <c r="AA83" s="19">
        <f>ROUND(VLOOKUP($B83,'3.ข้อมูลงบทดลองปัจจุบัน เติมเอง'!$A$5:$CL$846,26,0),2)</f>
        <v>0</v>
      </c>
      <c r="AB83" s="19">
        <f>ROUND(VLOOKUP($B83,'3.ข้อมูลงบทดลองปัจจุบัน เติมเอง'!$A$5:$CL$846,27,0),2)</f>
        <v>0</v>
      </c>
      <c r="AC83" s="19">
        <f>ROUND(VLOOKUP($B83,'3.ข้อมูลงบทดลองปัจจุบัน เติมเอง'!$A$5:$CL$846,28,0),2)</f>
        <v>0</v>
      </c>
      <c r="AD83" s="19">
        <f>ROUND(VLOOKUP($B83,'3.ข้อมูลงบทดลองปัจจุบัน เติมเอง'!$A$5:$CL$846,29,0),2)</f>
        <v>0</v>
      </c>
      <c r="AE83" s="19">
        <f>ROUND(VLOOKUP($B83,'3.ข้อมูลงบทดลองปัจจุบัน เติมเอง'!$A$5:$CL$846,30,0),2)</f>
        <v>0</v>
      </c>
      <c r="AF83" s="19">
        <f>ROUND(VLOOKUP($B83,'3.ข้อมูลงบทดลองปัจจุบัน เติมเอง'!$A$5:$CL$846,31,0),2)</f>
        <v>0</v>
      </c>
      <c r="AG83" s="19">
        <f>ROUND(VLOOKUP($B83,'3.ข้อมูลงบทดลองปัจจุบัน เติมเอง'!$A$5:$CL$846,32,0),2)</f>
        <v>0</v>
      </c>
      <c r="AH83" s="19">
        <f>ROUND(VLOOKUP($B83,'3.ข้อมูลงบทดลองปัจจุบัน เติมเอง'!$A$5:$CL$846,33,0),2)</f>
        <v>0</v>
      </c>
      <c r="AI83" s="19">
        <f>ROUND(VLOOKUP($B83,'3.ข้อมูลงบทดลองปัจจุบัน เติมเอง'!$A$5:$CL$846,34,0),2)</f>
        <v>0</v>
      </c>
      <c r="AJ83" s="19">
        <f>ROUND(VLOOKUP($B83,'3.ข้อมูลงบทดลองปัจจุบัน เติมเอง'!$A$5:$CL$846,35,0),2)</f>
        <v>0</v>
      </c>
      <c r="AK83" s="19">
        <f>ROUND(VLOOKUP($B83,'3.ข้อมูลงบทดลองปัจจุบัน เติมเอง'!$A$5:$CL$846,36,0),2)</f>
        <v>0</v>
      </c>
      <c r="AL83" s="19">
        <f>ROUND(VLOOKUP($B83,'3.ข้อมูลงบทดลองปัจจุบัน เติมเอง'!$A$5:$CL$846,37,0),2)</f>
        <v>0</v>
      </c>
      <c r="AM83" s="19">
        <f>ROUND(VLOOKUP($B83,'3.ข้อมูลงบทดลองปัจจุบัน เติมเอง'!$A$5:$CL$846,38,0),2)</f>
        <v>0</v>
      </c>
      <c r="AN83" s="19">
        <f>ROUND(VLOOKUP($B83,'3.ข้อมูลงบทดลองปัจจุบัน เติมเอง'!$A$5:$CL$846,39,0),2)</f>
        <v>0</v>
      </c>
      <c r="AO83" s="19">
        <f>ROUND(VLOOKUP($B83,'3.ข้อมูลงบทดลองปัจจุบัน เติมเอง'!$A$5:$CL$846,40,0),2)</f>
        <v>0</v>
      </c>
      <c r="AP83" s="19">
        <f>ROUND(VLOOKUP($B83,'3.ข้อมูลงบทดลองปัจจุบัน เติมเอง'!$A$5:$CL$846,41,0),2)</f>
        <v>0</v>
      </c>
      <c r="AQ83" s="19">
        <f>ROUND(VLOOKUP($B83,'3.ข้อมูลงบทดลองปัจจุบัน เติมเอง'!$A$5:$CL$846,42,0),2)</f>
        <v>0</v>
      </c>
      <c r="AR83" s="19">
        <f>ROUND(VLOOKUP($B83,'3.ข้อมูลงบทดลองปัจจุบัน เติมเอง'!$A$5:$CL$846,43,0),2)</f>
        <v>0</v>
      </c>
      <c r="AS83" s="19">
        <f>ROUND(VLOOKUP($B83,'3.ข้อมูลงบทดลองปัจจุบัน เติมเอง'!$A$5:$CL$846,44,0),2)</f>
        <v>0</v>
      </c>
      <c r="AT83" s="19">
        <f>ROUND(VLOOKUP($B83,'3.ข้อมูลงบทดลองปัจจุบัน เติมเอง'!$A$5:$CL$846,45,0),2)</f>
        <v>0</v>
      </c>
      <c r="AU83" s="19">
        <f>ROUND(VLOOKUP($B83,'3.ข้อมูลงบทดลองปัจจุบัน เติมเอง'!$A$5:$CL$846,46,0),2)</f>
        <v>0</v>
      </c>
      <c r="AV83" s="19">
        <f>ROUND(VLOOKUP($B83,'3.ข้อมูลงบทดลองปัจจุบัน เติมเอง'!$A$5:$CL$846,47,0),2)</f>
        <v>0</v>
      </c>
      <c r="AW83" s="19">
        <f>ROUND(VLOOKUP($B83,'3.ข้อมูลงบทดลองปัจจุบัน เติมเอง'!$A$5:$CL$846,48,0),2)</f>
        <v>0</v>
      </c>
      <c r="AX83" s="19">
        <f>ROUND(VLOOKUP($B83,'3.ข้อมูลงบทดลองปัจจุบัน เติมเอง'!$A$5:$CL$846,49,0),2)</f>
        <v>0</v>
      </c>
      <c r="AY83" s="19">
        <f>ROUND(VLOOKUP($B83,'3.ข้อมูลงบทดลองปัจจุบัน เติมเอง'!$A$5:$CL$846,50,0),2)</f>
        <v>0</v>
      </c>
      <c r="AZ83" s="19">
        <f>ROUND(VLOOKUP($B83,'3.ข้อมูลงบทดลองปัจจุบัน เติมเอง'!$A$5:$CL$846,51,0),2)</f>
        <v>0</v>
      </c>
      <c r="BA83" s="19">
        <f>ROUND(VLOOKUP($B83,'3.ข้อมูลงบทดลองปัจจุบัน เติมเอง'!$A$5:$CL$846,52,0),2)</f>
        <v>0</v>
      </c>
      <c r="BB83" s="19">
        <f>ROUND(VLOOKUP($B83,'3.ข้อมูลงบทดลองปัจจุบัน เติมเอง'!$A$5:$CL$846,53,0),2)</f>
        <v>0</v>
      </c>
      <c r="BC83" s="19">
        <f>ROUND(VLOOKUP($B83,'3.ข้อมูลงบทดลองปัจจุบัน เติมเอง'!$A$5:$CL$846,54,0),2)</f>
        <v>0</v>
      </c>
      <c r="BD83" s="19">
        <f>ROUND(VLOOKUP($B83,'3.ข้อมูลงบทดลองปัจจุบัน เติมเอง'!$A$5:$CL$846,55,0),2)</f>
        <v>0</v>
      </c>
      <c r="BE83" s="19">
        <f>ROUND(VLOOKUP($B83,'3.ข้อมูลงบทดลองปัจจุบัน เติมเอง'!$A$5:$CL$846,56,0),2)</f>
        <v>0</v>
      </c>
      <c r="BF83" s="19">
        <f>ROUND(VLOOKUP($B83,'3.ข้อมูลงบทดลองปัจจุบัน เติมเอง'!$A$5:$CL$846,57,0),2)</f>
        <v>0</v>
      </c>
      <c r="BG83" s="19">
        <f>ROUND(VLOOKUP($B83,'3.ข้อมูลงบทดลองปัจจุบัน เติมเอง'!$A$5:$CL$846,58,0),2)</f>
        <v>0</v>
      </c>
      <c r="BH83" s="19">
        <f>ROUND(VLOOKUP($B83,'3.ข้อมูลงบทดลองปัจจุบัน เติมเอง'!$A$5:$CL$846,59,0),2)</f>
        <v>0</v>
      </c>
      <c r="BI83" s="19">
        <f>ROUND(VLOOKUP($B83,'3.ข้อมูลงบทดลองปัจจุบัน เติมเอง'!$A$5:$CL$846,60,0),2)</f>
        <v>0</v>
      </c>
      <c r="BJ83" s="19">
        <f>ROUND(VLOOKUP($B83,'3.ข้อมูลงบทดลองปัจจุบัน เติมเอง'!$A$5:$CL$846,61,0),2)</f>
        <v>0</v>
      </c>
      <c r="BK83" s="19">
        <f>ROUND(VLOOKUP($B83,'3.ข้อมูลงบทดลองปัจจุบัน เติมเอง'!$A$5:$CL$846,62,0),2)</f>
        <v>0</v>
      </c>
      <c r="BL83" s="19">
        <f>ROUND(VLOOKUP($B83,'3.ข้อมูลงบทดลองปัจจุบัน เติมเอง'!$A$5:$CL$846,63,0),2)</f>
        <v>0</v>
      </c>
      <c r="BM83" s="19">
        <f>ROUND(VLOOKUP($B83,'3.ข้อมูลงบทดลองปัจจุบัน เติมเอง'!$A$5:$CL$846,64,0),2)</f>
        <v>0</v>
      </c>
      <c r="BN83" s="19">
        <f>ROUND(VLOOKUP($B83,'3.ข้อมูลงบทดลองปัจจุบัน เติมเอง'!$A$5:$CL$846,65,0),2)</f>
        <v>0</v>
      </c>
      <c r="BO83" s="19">
        <f>ROUND(VLOOKUP($B83,'3.ข้อมูลงบทดลองปัจจุบัน เติมเอง'!$A$5:$CL$846,66,0),2)</f>
        <v>0</v>
      </c>
      <c r="BP83" s="19">
        <f>ROUND(VLOOKUP($B83,'3.ข้อมูลงบทดลองปัจจุบัน เติมเอง'!$A$5:$CL$846,67,0),2)</f>
        <v>0</v>
      </c>
      <c r="BQ83" s="19">
        <f>ROUND(VLOOKUP($B83,'3.ข้อมูลงบทดลองปัจจุบัน เติมเอง'!$A$5:$CL$846,68,0),2)</f>
        <v>0</v>
      </c>
      <c r="BR83" s="19">
        <f>ROUND(VLOOKUP($B83,'3.ข้อมูลงบทดลองปัจจุบัน เติมเอง'!$A$5:$CL$846,69,0),2)</f>
        <v>0</v>
      </c>
      <c r="BS83" s="19">
        <f>ROUND(VLOOKUP($B83,'3.ข้อมูลงบทดลองปัจจุบัน เติมเอง'!$A$5:$CL$846,70,0),2)</f>
        <v>0</v>
      </c>
      <c r="BT83" s="19">
        <f>ROUND(VLOOKUP($B83,'3.ข้อมูลงบทดลองปัจจุบัน เติมเอง'!$A$5:$CL$846,71,0),2)</f>
        <v>0</v>
      </c>
      <c r="BU83" s="19">
        <f>ROUND(VLOOKUP($B83,'3.ข้อมูลงบทดลองปัจจุบัน เติมเอง'!$A$5:$CL$846,72,0),2)</f>
        <v>0</v>
      </c>
      <c r="BV83" s="19">
        <f>ROUND(VLOOKUP($B83,'3.ข้อมูลงบทดลองปัจจุบัน เติมเอง'!$A$5:$CL$846,73,0),2)</f>
        <v>0</v>
      </c>
      <c r="BW83" s="19">
        <f>ROUND(VLOOKUP($B83,'3.ข้อมูลงบทดลองปัจจุบัน เติมเอง'!$A$5:$CL$846,74,0),2)</f>
        <v>0</v>
      </c>
      <c r="BX83" s="19">
        <f>ROUND(VLOOKUP($B83,'3.ข้อมูลงบทดลองปัจจุบัน เติมเอง'!$A$5:$CL$846,75,0),2)</f>
        <v>0</v>
      </c>
      <c r="BY83" s="19">
        <f>ROUND(VLOOKUP($B83,'3.ข้อมูลงบทดลองปัจจุบัน เติมเอง'!$A$5:$CL$846,76,0),2)</f>
        <v>0</v>
      </c>
      <c r="BZ83" s="19">
        <f>ROUND(VLOOKUP($B83,'3.ข้อมูลงบทดลองปัจจุบัน เติมเอง'!$A$5:$CL$846,77,0),2)</f>
        <v>0</v>
      </c>
      <c r="CA83" s="19">
        <f>ROUND(VLOOKUP($B83,'3.ข้อมูลงบทดลองปัจจุบัน เติมเอง'!$A$5:$CL$846,78,0),2)</f>
        <v>0</v>
      </c>
      <c r="CB83" s="19">
        <f>ROUND(VLOOKUP($B83,'3.ข้อมูลงบทดลองปัจจุบัน เติมเอง'!$A$5:$CL$846,79,0),2)</f>
        <v>0</v>
      </c>
      <c r="CC83" s="19">
        <f>ROUND(VLOOKUP($B83,'3.ข้อมูลงบทดลองปัจจุบัน เติมเอง'!$A$5:$CL$846,80,0),2)</f>
        <v>0</v>
      </c>
      <c r="CD83" s="19">
        <f>ROUND(VLOOKUP($B83,'3.ข้อมูลงบทดลองปัจจุบัน เติมเอง'!$A$5:$CL$846,81,0),2)</f>
        <v>0</v>
      </c>
      <c r="CE83" s="19">
        <f>ROUND(VLOOKUP($B83,'3.ข้อมูลงบทดลองปัจจุบัน เติมเอง'!$A$5:$CL$846,82,0),2)</f>
        <v>0</v>
      </c>
      <c r="CF83" s="19">
        <f>ROUND(VLOOKUP($B83,'3.ข้อมูลงบทดลองปัจจุบัน เติมเอง'!$A$5:$CL$846,83,0),2)</f>
        <v>0</v>
      </c>
      <c r="CG83" s="19">
        <f>ROUND(VLOOKUP($B83,'3.ข้อมูลงบทดลองปัจจุบัน เติมเอง'!$A$5:$CL$846,84,0),2)</f>
        <v>0</v>
      </c>
      <c r="CH83" s="19">
        <f>ROUND(VLOOKUP($B83,'3.ข้อมูลงบทดลองปัจจุบัน เติมเอง'!$A$5:$CL$846,85,0),2)</f>
        <v>0</v>
      </c>
      <c r="CI83" s="19">
        <f>ROUND(VLOOKUP($B83,'3.ข้อมูลงบทดลองปัจจุบัน เติมเอง'!$A$5:$CL$846,86,0),2)</f>
        <v>0</v>
      </c>
      <c r="CJ83" s="19">
        <f>ROUND(VLOOKUP($B83,'3.ข้อมูลงบทดลองปัจจุบัน เติมเอง'!$A$5:$CL$846,87,0),2)</f>
        <v>0</v>
      </c>
      <c r="CK83" s="19">
        <f>ROUND(VLOOKUP($B83,'3.ข้อมูลงบทดลองปัจจุบัน เติมเอง'!$A$5:$CL$846,88,0),2)</f>
        <v>0</v>
      </c>
      <c r="CL83" s="19">
        <f>ROUND(VLOOKUP($B83,'3.ข้อมูลงบทดลองปัจจุบัน เติมเอง'!$A$5:$CL$846,89,0),2)</f>
        <v>0</v>
      </c>
      <c r="CM83" s="19">
        <f>ROUND(VLOOKUP($B83,'3.ข้อมูลงบทดลองปัจจุบัน เติมเอง'!$A$5:$CL$846,90,0),2)</f>
        <v>0</v>
      </c>
      <c r="CO83" s="29"/>
    </row>
    <row r="84" spans="1:93" x14ac:dyDescent="0.7">
      <c r="A84" s="3" t="s">
        <v>1470</v>
      </c>
      <c r="B84" s="3" t="s">
        <v>1989</v>
      </c>
      <c r="C84" s="8" t="s">
        <v>1370</v>
      </c>
      <c r="D84" s="19">
        <f>ROUND(VLOOKUP($B84,'3.ข้อมูลงบทดลองปัจจุบัน เติมเอง'!$A$5:$CL$846,3,0),2)</f>
        <v>0</v>
      </c>
      <c r="E84" s="19">
        <f>ROUND(VLOOKUP($B84,'3.ข้อมูลงบทดลองปัจจุบัน เติมเอง'!$A$5:$CL$846,4,0),2)</f>
        <v>0</v>
      </c>
      <c r="F84" s="19">
        <f>ROUND(VLOOKUP($B84,'3.ข้อมูลงบทดลองปัจจุบัน เติมเอง'!$A$5:$CL$846,5,0),2)</f>
        <v>0</v>
      </c>
      <c r="G84" s="19">
        <f>ROUND(VLOOKUP($B84,'3.ข้อมูลงบทดลองปัจจุบัน เติมเอง'!$A$5:$CL$846,6,0),2)</f>
        <v>0</v>
      </c>
      <c r="H84" s="19">
        <f>ROUND(VLOOKUP($B84,'3.ข้อมูลงบทดลองปัจจุบัน เติมเอง'!$A$5:$CL$846,7,0),2)</f>
        <v>0</v>
      </c>
      <c r="I84" s="19">
        <f>ROUND(VLOOKUP($B84,'3.ข้อมูลงบทดลองปัจจุบัน เติมเอง'!$A$5:$CL$846,8,0),2)</f>
        <v>0</v>
      </c>
      <c r="J84" s="19">
        <f>ROUND(VLOOKUP($B84,'3.ข้อมูลงบทดลองปัจจุบัน เติมเอง'!$A$5:$CL$846,9,0),2)</f>
        <v>0</v>
      </c>
      <c r="K84" s="19">
        <f>ROUND(VLOOKUP($B84,'3.ข้อมูลงบทดลองปัจจุบัน เติมเอง'!$A$5:$CL$846,10,0),2)</f>
        <v>0</v>
      </c>
      <c r="L84" s="19">
        <f>ROUND(VLOOKUP($B84,'3.ข้อมูลงบทดลองปัจจุบัน เติมเอง'!$A$5:$CL$846,11,0),2)</f>
        <v>0</v>
      </c>
      <c r="M84" s="19">
        <f>ROUND(VLOOKUP($B84,'3.ข้อมูลงบทดลองปัจจุบัน เติมเอง'!$A$5:$CL$846,12,0),2)</f>
        <v>0</v>
      </c>
      <c r="N84" s="19">
        <f>ROUND(VLOOKUP($B84,'3.ข้อมูลงบทดลองปัจจุบัน เติมเอง'!$A$5:$CL$846,13,0),2)</f>
        <v>0</v>
      </c>
      <c r="O84" s="19">
        <f>ROUND(VLOOKUP($B84,'3.ข้อมูลงบทดลองปัจจุบัน เติมเอง'!$A$5:$CL$846,14,0),2)</f>
        <v>0</v>
      </c>
      <c r="P84" s="19">
        <f>ROUND(VLOOKUP($B84,'3.ข้อมูลงบทดลองปัจจุบัน เติมเอง'!$A$5:$CL$846,15,0),2)</f>
        <v>32640</v>
      </c>
      <c r="Q84" s="19">
        <f>ROUND(VLOOKUP($B84,'3.ข้อมูลงบทดลองปัจจุบัน เติมเอง'!$A$5:$CL$846,16,0),2)</f>
        <v>0</v>
      </c>
      <c r="R84" s="19">
        <f>ROUND(VLOOKUP($B84,'3.ข้อมูลงบทดลองปัจจุบัน เติมเอง'!$A$5:$CL$846,17,0),2)</f>
        <v>0</v>
      </c>
      <c r="S84" s="19">
        <f>ROUND(VLOOKUP($B84,'3.ข้อมูลงบทดลองปัจจุบัน เติมเอง'!$A$5:$CL$846,18,0),2)</f>
        <v>0</v>
      </c>
      <c r="T84" s="19">
        <f>ROUND(VLOOKUP($B84,'3.ข้อมูลงบทดลองปัจจุบัน เติมเอง'!$A$5:$CL$846,19,0),2)</f>
        <v>0</v>
      </c>
      <c r="U84" s="19">
        <f>ROUND(VLOOKUP($B84,'3.ข้อมูลงบทดลองปัจจุบัน เติมเอง'!$A$5:$CL$846,20,0),2)</f>
        <v>0</v>
      </c>
      <c r="V84" s="19">
        <f>ROUND(VLOOKUP($B84,'3.ข้อมูลงบทดลองปัจจุบัน เติมเอง'!$A$5:$CL$846,21,0),2)</f>
        <v>0</v>
      </c>
      <c r="W84" s="19">
        <f>ROUND(VLOOKUP($B84,'3.ข้อมูลงบทดลองปัจจุบัน เติมเอง'!$A$5:$CL$846,22,0),2)</f>
        <v>0</v>
      </c>
      <c r="X84" s="19">
        <f>ROUND(VLOOKUP($B84,'3.ข้อมูลงบทดลองปัจจุบัน เติมเอง'!$A$5:$CL$846,23,0),2)</f>
        <v>0</v>
      </c>
      <c r="Y84" s="19">
        <f>ROUND(VLOOKUP($B84,'3.ข้อมูลงบทดลองปัจจุบัน เติมเอง'!$A$5:$CL$846,24,0),2)</f>
        <v>0</v>
      </c>
      <c r="Z84" s="19">
        <f>ROUND(VLOOKUP($B84,'3.ข้อมูลงบทดลองปัจจุบัน เติมเอง'!$A$5:$CL$846,25,0),2)</f>
        <v>0</v>
      </c>
      <c r="AA84" s="19">
        <f>ROUND(VLOOKUP($B84,'3.ข้อมูลงบทดลองปัจจุบัน เติมเอง'!$A$5:$CL$846,26,0),2)</f>
        <v>0</v>
      </c>
      <c r="AB84" s="19">
        <f>ROUND(VLOOKUP($B84,'3.ข้อมูลงบทดลองปัจจุบัน เติมเอง'!$A$5:$CL$846,27,0),2)</f>
        <v>0</v>
      </c>
      <c r="AC84" s="19">
        <f>ROUND(VLOOKUP($B84,'3.ข้อมูลงบทดลองปัจจุบัน เติมเอง'!$A$5:$CL$846,28,0),2)</f>
        <v>0</v>
      </c>
      <c r="AD84" s="19">
        <f>ROUND(VLOOKUP($B84,'3.ข้อมูลงบทดลองปัจจุบัน เติมเอง'!$A$5:$CL$846,29,0),2)</f>
        <v>0</v>
      </c>
      <c r="AE84" s="19">
        <f>ROUND(VLOOKUP($B84,'3.ข้อมูลงบทดลองปัจจุบัน เติมเอง'!$A$5:$CL$846,30,0),2)</f>
        <v>0</v>
      </c>
      <c r="AF84" s="19">
        <f>ROUND(VLOOKUP($B84,'3.ข้อมูลงบทดลองปัจจุบัน เติมเอง'!$A$5:$CL$846,31,0),2)</f>
        <v>0</v>
      </c>
      <c r="AG84" s="19">
        <f>ROUND(VLOOKUP($B84,'3.ข้อมูลงบทดลองปัจจุบัน เติมเอง'!$A$5:$CL$846,32,0),2)</f>
        <v>0</v>
      </c>
      <c r="AH84" s="19">
        <f>ROUND(VLOOKUP($B84,'3.ข้อมูลงบทดลองปัจจุบัน เติมเอง'!$A$5:$CL$846,33,0),2)</f>
        <v>0</v>
      </c>
      <c r="AI84" s="19">
        <f>ROUND(VLOOKUP($B84,'3.ข้อมูลงบทดลองปัจจุบัน เติมเอง'!$A$5:$CL$846,34,0),2)</f>
        <v>0</v>
      </c>
      <c r="AJ84" s="19">
        <f>ROUND(VLOOKUP($B84,'3.ข้อมูลงบทดลองปัจจุบัน เติมเอง'!$A$5:$CL$846,35,0),2)</f>
        <v>0</v>
      </c>
      <c r="AK84" s="19">
        <f>ROUND(VLOOKUP($B84,'3.ข้อมูลงบทดลองปัจจุบัน เติมเอง'!$A$5:$CL$846,36,0),2)</f>
        <v>0</v>
      </c>
      <c r="AL84" s="19">
        <f>ROUND(VLOOKUP($B84,'3.ข้อมูลงบทดลองปัจจุบัน เติมเอง'!$A$5:$CL$846,37,0),2)</f>
        <v>0</v>
      </c>
      <c r="AM84" s="19">
        <f>ROUND(VLOOKUP($B84,'3.ข้อมูลงบทดลองปัจจุบัน เติมเอง'!$A$5:$CL$846,38,0),2)</f>
        <v>0</v>
      </c>
      <c r="AN84" s="19">
        <f>ROUND(VLOOKUP($B84,'3.ข้อมูลงบทดลองปัจจุบัน เติมเอง'!$A$5:$CL$846,39,0),2)</f>
        <v>0</v>
      </c>
      <c r="AO84" s="19">
        <f>ROUND(VLOOKUP($B84,'3.ข้อมูลงบทดลองปัจจุบัน เติมเอง'!$A$5:$CL$846,40,0),2)</f>
        <v>0</v>
      </c>
      <c r="AP84" s="19">
        <f>ROUND(VLOOKUP($B84,'3.ข้อมูลงบทดลองปัจจุบัน เติมเอง'!$A$5:$CL$846,41,0),2)</f>
        <v>0</v>
      </c>
      <c r="AQ84" s="19">
        <f>ROUND(VLOOKUP($B84,'3.ข้อมูลงบทดลองปัจจุบัน เติมเอง'!$A$5:$CL$846,42,0),2)</f>
        <v>0</v>
      </c>
      <c r="AR84" s="19">
        <f>ROUND(VLOOKUP($B84,'3.ข้อมูลงบทดลองปัจจุบัน เติมเอง'!$A$5:$CL$846,43,0),2)</f>
        <v>0</v>
      </c>
      <c r="AS84" s="19">
        <f>ROUND(VLOOKUP($B84,'3.ข้อมูลงบทดลองปัจจุบัน เติมเอง'!$A$5:$CL$846,44,0),2)</f>
        <v>0</v>
      </c>
      <c r="AT84" s="19">
        <f>ROUND(VLOOKUP($B84,'3.ข้อมูลงบทดลองปัจจุบัน เติมเอง'!$A$5:$CL$846,45,0),2)</f>
        <v>0</v>
      </c>
      <c r="AU84" s="19">
        <f>ROUND(VLOOKUP($B84,'3.ข้อมูลงบทดลองปัจจุบัน เติมเอง'!$A$5:$CL$846,46,0),2)</f>
        <v>0</v>
      </c>
      <c r="AV84" s="19">
        <f>ROUND(VLOOKUP($B84,'3.ข้อมูลงบทดลองปัจจุบัน เติมเอง'!$A$5:$CL$846,47,0),2)</f>
        <v>0</v>
      </c>
      <c r="AW84" s="19">
        <f>ROUND(VLOOKUP($B84,'3.ข้อมูลงบทดลองปัจจุบัน เติมเอง'!$A$5:$CL$846,48,0),2)</f>
        <v>0</v>
      </c>
      <c r="AX84" s="19">
        <f>ROUND(VLOOKUP($B84,'3.ข้อมูลงบทดลองปัจจุบัน เติมเอง'!$A$5:$CL$846,49,0),2)</f>
        <v>0</v>
      </c>
      <c r="AY84" s="19">
        <f>ROUND(VLOOKUP($B84,'3.ข้อมูลงบทดลองปัจจุบัน เติมเอง'!$A$5:$CL$846,50,0),2)</f>
        <v>0</v>
      </c>
      <c r="AZ84" s="19">
        <f>ROUND(VLOOKUP($B84,'3.ข้อมูลงบทดลองปัจจุบัน เติมเอง'!$A$5:$CL$846,51,0),2)</f>
        <v>0</v>
      </c>
      <c r="BA84" s="19">
        <f>ROUND(VLOOKUP($B84,'3.ข้อมูลงบทดลองปัจจุบัน เติมเอง'!$A$5:$CL$846,52,0),2)</f>
        <v>0</v>
      </c>
      <c r="BB84" s="19">
        <f>ROUND(VLOOKUP($B84,'3.ข้อมูลงบทดลองปัจจุบัน เติมเอง'!$A$5:$CL$846,53,0),2)</f>
        <v>0</v>
      </c>
      <c r="BC84" s="19">
        <f>ROUND(VLOOKUP($B84,'3.ข้อมูลงบทดลองปัจจุบัน เติมเอง'!$A$5:$CL$846,54,0),2)</f>
        <v>0</v>
      </c>
      <c r="BD84" s="19">
        <f>ROUND(VLOOKUP($B84,'3.ข้อมูลงบทดลองปัจจุบัน เติมเอง'!$A$5:$CL$846,55,0),2)</f>
        <v>0</v>
      </c>
      <c r="BE84" s="19">
        <f>ROUND(VLOOKUP($B84,'3.ข้อมูลงบทดลองปัจจุบัน เติมเอง'!$A$5:$CL$846,56,0),2)</f>
        <v>0</v>
      </c>
      <c r="BF84" s="19">
        <f>ROUND(VLOOKUP($B84,'3.ข้อมูลงบทดลองปัจจุบัน เติมเอง'!$A$5:$CL$846,57,0),2)</f>
        <v>0</v>
      </c>
      <c r="BG84" s="19">
        <f>ROUND(VLOOKUP($B84,'3.ข้อมูลงบทดลองปัจจุบัน เติมเอง'!$A$5:$CL$846,58,0),2)</f>
        <v>0</v>
      </c>
      <c r="BH84" s="19">
        <f>ROUND(VLOOKUP($B84,'3.ข้อมูลงบทดลองปัจจุบัน เติมเอง'!$A$5:$CL$846,59,0),2)</f>
        <v>0</v>
      </c>
      <c r="BI84" s="19">
        <f>ROUND(VLOOKUP($B84,'3.ข้อมูลงบทดลองปัจจุบัน เติมเอง'!$A$5:$CL$846,60,0),2)</f>
        <v>0</v>
      </c>
      <c r="BJ84" s="19">
        <f>ROUND(VLOOKUP($B84,'3.ข้อมูลงบทดลองปัจจุบัน เติมเอง'!$A$5:$CL$846,61,0),2)</f>
        <v>0</v>
      </c>
      <c r="BK84" s="19">
        <f>ROUND(VLOOKUP($B84,'3.ข้อมูลงบทดลองปัจจุบัน เติมเอง'!$A$5:$CL$846,62,0),2)</f>
        <v>0</v>
      </c>
      <c r="BL84" s="19">
        <f>ROUND(VLOOKUP($B84,'3.ข้อมูลงบทดลองปัจจุบัน เติมเอง'!$A$5:$CL$846,63,0),2)</f>
        <v>0</v>
      </c>
      <c r="BM84" s="19">
        <f>ROUND(VLOOKUP($B84,'3.ข้อมูลงบทดลองปัจจุบัน เติมเอง'!$A$5:$CL$846,64,0),2)</f>
        <v>72297</v>
      </c>
      <c r="BN84" s="19">
        <f>ROUND(VLOOKUP($B84,'3.ข้อมูลงบทดลองปัจจุบัน เติมเอง'!$A$5:$CL$846,65,0),2)</f>
        <v>0</v>
      </c>
      <c r="BO84" s="19">
        <f>ROUND(VLOOKUP($B84,'3.ข้อมูลงบทดลองปัจจุบัน เติมเอง'!$A$5:$CL$846,66,0),2)</f>
        <v>0</v>
      </c>
      <c r="BP84" s="19">
        <f>ROUND(VLOOKUP($B84,'3.ข้อมูลงบทดลองปัจจุบัน เติมเอง'!$A$5:$CL$846,67,0),2)</f>
        <v>0</v>
      </c>
      <c r="BQ84" s="19">
        <f>ROUND(VLOOKUP($B84,'3.ข้อมูลงบทดลองปัจจุบัน เติมเอง'!$A$5:$CL$846,68,0),2)</f>
        <v>0</v>
      </c>
      <c r="BR84" s="19">
        <f>ROUND(VLOOKUP($B84,'3.ข้อมูลงบทดลองปัจจุบัน เติมเอง'!$A$5:$CL$846,69,0),2)</f>
        <v>0</v>
      </c>
      <c r="BS84" s="19">
        <f>ROUND(VLOOKUP($B84,'3.ข้อมูลงบทดลองปัจจุบัน เติมเอง'!$A$5:$CL$846,70,0),2)</f>
        <v>0</v>
      </c>
      <c r="BT84" s="19">
        <f>ROUND(VLOOKUP($B84,'3.ข้อมูลงบทดลองปัจจุบัน เติมเอง'!$A$5:$CL$846,71,0),2)</f>
        <v>0</v>
      </c>
      <c r="BU84" s="19">
        <f>ROUND(VLOOKUP($B84,'3.ข้อมูลงบทดลองปัจจุบัน เติมเอง'!$A$5:$CL$846,72,0),2)</f>
        <v>0</v>
      </c>
      <c r="BV84" s="19">
        <f>ROUND(VLOOKUP($B84,'3.ข้อมูลงบทดลองปัจจุบัน เติมเอง'!$A$5:$CL$846,73,0),2)</f>
        <v>0</v>
      </c>
      <c r="BW84" s="19">
        <f>ROUND(VLOOKUP($B84,'3.ข้อมูลงบทดลองปัจจุบัน เติมเอง'!$A$5:$CL$846,74,0),2)</f>
        <v>0</v>
      </c>
      <c r="BX84" s="19">
        <f>ROUND(VLOOKUP($B84,'3.ข้อมูลงบทดลองปัจจุบัน เติมเอง'!$A$5:$CL$846,75,0),2)</f>
        <v>0</v>
      </c>
      <c r="BY84" s="19">
        <f>ROUND(VLOOKUP($B84,'3.ข้อมูลงบทดลองปัจจุบัน เติมเอง'!$A$5:$CL$846,76,0),2)</f>
        <v>0</v>
      </c>
      <c r="BZ84" s="19">
        <f>ROUND(VLOOKUP($B84,'3.ข้อมูลงบทดลองปัจจุบัน เติมเอง'!$A$5:$CL$846,77,0),2)</f>
        <v>0</v>
      </c>
      <c r="CA84" s="19">
        <f>ROUND(VLOOKUP($B84,'3.ข้อมูลงบทดลองปัจจุบัน เติมเอง'!$A$5:$CL$846,78,0),2)</f>
        <v>0</v>
      </c>
      <c r="CB84" s="19">
        <f>ROUND(VLOOKUP($B84,'3.ข้อมูลงบทดลองปัจจุบัน เติมเอง'!$A$5:$CL$846,79,0),2)</f>
        <v>0</v>
      </c>
      <c r="CC84" s="19">
        <f>ROUND(VLOOKUP($B84,'3.ข้อมูลงบทดลองปัจจุบัน เติมเอง'!$A$5:$CL$846,80,0),2)</f>
        <v>0</v>
      </c>
      <c r="CD84" s="19">
        <f>ROUND(VLOOKUP($B84,'3.ข้อมูลงบทดลองปัจจุบัน เติมเอง'!$A$5:$CL$846,81,0),2)</f>
        <v>0</v>
      </c>
      <c r="CE84" s="19">
        <f>ROUND(VLOOKUP($B84,'3.ข้อมูลงบทดลองปัจจุบัน เติมเอง'!$A$5:$CL$846,82,0),2)</f>
        <v>0</v>
      </c>
      <c r="CF84" s="19">
        <f>ROUND(VLOOKUP($B84,'3.ข้อมูลงบทดลองปัจจุบัน เติมเอง'!$A$5:$CL$846,83,0),2)</f>
        <v>0</v>
      </c>
      <c r="CG84" s="19">
        <f>ROUND(VLOOKUP($B84,'3.ข้อมูลงบทดลองปัจจุบัน เติมเอง'!$A$5:$CL$846,84,0),2)</f>
        <v>0</v>
      </c>
      <c r="CH84" s="19">
        <f>ROUND(VLOOKUP($B84,'3.ข้อมูลงบทดลองปัจจุบัน เติมเอง'!$A$5:$CL$846,85,0),2)</f>
        <v>0</v>
      </c>
      <c r="CI84" s="19">
        <f>ROUND(VLOOKUP($B84,'3.ข้อมูลงบทดลองปัจจุบัน เติมเอง'!$A$5:$CL$846,86,0),2)</f>
        <v>0</v>
      </c>
      <c r="CJ84" s="19">
        <f>ROUND(VLOOKUP($B84,'3.ข้อมูลงบทดลองปัจจุบัน เติมเอง'!$A$5:$CL$846,87,0),2)</f>
        <v>0</v>
      </c>
      <c r="CK84" s="19">
        <f>ROUND(VLOOKUP($B84,'3.ข้อมูลงบทดลองปัจจุบัน เติมเอง'!$A$5:$CL$846,88,0),2)</f>
        <v>0</v>
      </c>
      <c r="CL84" s="19">
        <f>ROUND(VLOOKUP($B84,'3.ข้อมูลงบทดลองปัจจุบัน เติมเอง'!$A$5:$CL$846,89,0),2)</f>
        <v>0</v>
      </c>
      <c r="CM84" s="19">
        <f>ROUND(VLOOKUP($B84,'3.ข้อมูลงบทดลองปัจจุบัน เติมเอง'!$A$5:$CL$846,90,0),2)</f>
        <v>0</v>
      </c>
      <c r="CO84" s="29"/>
    </row>
    <row r="85" spans="1:93" x14ac:dyDescent="0.7">
      <c r="A85" s="3" t="s">
        <v>1470</v>
      </c>
      <c r="B85" s="3" t="s">
        <v>1990</v>
      </c>
      <c r="C85" s="8" t="s">
        <v>1158</v>
      </c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>
        <f>ROUND(VLOOKUP($B85,'3.ข้อมูลงบทดลองปัจจุบัน เติมเอง'!$A$5:$CL$846,63,0),2)</f>
        <v>0</v>
      </c>
      <c r="BM85" s="19">
        <f>ROUND(VLOOKUP($B85,'3.ข้อมูลงบทดลองปัจจุบัน เติมเอง'!$A$5:$CL$846,64,0),2)</f>
        <v>0</v>
      </c>
      <c r="BN85" s="19">
        <f>ROUND(VLOOKUP($B85,'3.ข้อมูลงบทดลองปัจจุบัน เติมเอง'!$A$5:$CL$846,65,0),2)</f>
        <v>0</v>
      </c>
      <c r="BO85" s="19">
        <f>ROUND(VLOOKUP($B85,'3.ข้อมูลงบทดลองปัจจุบัน เติมเอง'!$A$5:$CL$846,66,0),2)</f>
        <v>0</v>
      </c>
      <c r="BP85" s="19">
        <f>ROUND(VLOOKUP($B85,'3.ข้อมูลงบทดลองปัจจุบัน เติมเอง'!$A$5:$CL$846,67,0),2)</f>
        <v>0</v>
      </c>
      <c r="BQ85" s="19">
        <f>ROUND(VLOOKUP($B85,'3.ข้อมูลงบทดลองปัจจุบัน เติมเอง'!$A$5:$CL$846,68,0),2)</f>
        <v>0</v>
      </c>
      <c r="BR85" s="19">
        <f>ROUND(VLOOKUP($B85,'3.ข้อมูลงบทดลองปัจจุบัน เติมเอง'!$A$5:$CL$846,69,0),2)</f>
        <v>0</v>
      </c>
      <c r="BS85" s="19">
        <f>ROUND(VLOOKUP($B85,'3.ข้อมูลงบทดลองปัจจุบัน เติมเอง'!$A$5:$CL$846,70,0),2)</f>
        <v>0</v>
      </c>
      <c r="BT85" s="19">
        <f>ROUND(VLOOKUP($B85,'3.ข้อมูลงบทดลองปัจจุบัน เติมเอง'!$A$5:$CL$846,71,0),2)</f>
        <v>0</v>
      </c>
      <c r="BU85" s="19">
        <f>ROUND(VLOOKUP($B85,'3.ข้อมูลงบทดลองปัจจุบัน เติมเอง'!$A$5:$CL$846,72,0),2)</f>
        <v>0</v>
      </c>
      <c r="BV85" s="19">
        <f>ROUND(VLOOKUP($B85,'3.ข้อมูลงบทดลองปัจจุบัน เติมเอง'!$A$5:$CL$846,73,0),2)</f>
        <v>0</v>
      </c>
      <c r="BW85" s="19">
        <f>ROUND(VLOOKUP($B85,'3.ข้อมูลงบทดลองปัจจุบัน เติมเอง'!$A$5:$CL$846,74,0),2)</f>
        <v>0</v>
      </c>
      <c r="BX85" s="19">
        <f>ROUND(VLOOKUP($B85,'3.ข้อมูลงบทดลองปัจจุบัน เติมเอง'!$A$5:$CL$846,75,0),2)</f>
        <v>0</v>
      </c>
      <c r="BY85" s="19">
        <f>ROUND(VLOOKUP($B85,'3.ข้อมูลงบทดลองปัจจุบัน เติมเอง'!$A$5:$CL$846,76,0),2)</f>
        <v>0</v>
      </c>
      <c r="BZ85" s="19">
        <f>ROUND(VLOOKUP($B85,'3.ข้อมูลงบทดลองปัจจุบัน เติมเอง'!$A$5:$CL$846,77,0),2)</f>
        <v>0</v>
      </c>
      <c r="CA85" s="19">
        <f>ROUND(VLOOKUP($B85,'3.ข้อมูลงบทดลองปัจจุบัน เติมเอง'!$A$5:$CL$846,78,0),2)</f>
        <v>0</v>
      </c>
      <c r="CB85" s="19">
        <f>ROUND(VLOOKUP($B85,'3.ข้อมูลงบทดลองปัจจุบัน เติมเอง'!$A$5:$CL$846,79,0),2)</f>
        <v>0</v>
      </c>
      <c r="CC85" s="19">
        <f>ROUND(VLOOKUP($B85,'3.ข้อมูลงบทดลองปัจจุบัน เติมเอง'!$A$5:$CL$846,80,0),2)</f>
        <v>0</v>
      </c>
      <c r="CD85" s="19">
        <f>ROUND(VLOOKUP($B85,'3.ข้อมูลงบทดลองปัจจุบัน เติมเอง'!$A$5:$CL$846,81,0),2)</f>
        <v>0</v>
      </c>
      <c r="CE85" s="19">
        <f>ROUND(VLOOKUP($B85,'3.ข้อมูลงบทดลองปัจจุบัน เติมเอง'!$A$5:$CL$846,82,0),2)</f>
        <v>0</v>
      </c>
      <c r="CF85" s="19">
        <f>ROUND(VLOOKUP($B85,'3.ข้อมูลงบทดลองปัจจุบัน เติมเอง'!$A$5:$CL$846,83,0),2)</f>
        <v>0</v>
      </c>
      <c r="CG85" s="19">
        <f>ROUND(VLOOKUP($B85,'3.ข้อมูลงบทดลองปัจจุบัน เติมเอง'!$A$5:$CL$846,84,0),2)</f>
        <v>0</v>
      </c>
      <c r="CH85" s="19">
        <f>ROUND(VLOOKUP($B85,'3.ข้อมูลงบทดลองปัจจุบัน เติมเอง'!$A$5:$CL$846,85,0),2)</f>
        <v>0</v>
      </c>
      <c r="CI85" s="19">
        <f>ROUND(VLOOKUP($B85,'3.ข้อมูลงบทดลองปัจจุบัน เติมเอง'!$A$5:$CL$846,86,0),2)</f>
        <v>0</v>
      </c>
      <c r="CJ85" s="19">
        <f>ROUND(VLOOKUP($B85,'3.ข้อมูลงบทดลองปัจจุบัน เติมเอง'!$A$5:$CL$846,87,0),2)</f>
        <v>0</v>
      </c>
      <c r="CK85" s="19">
        <f>ROUND(VLOOKUP($B85,'3.ข้อมูลงบทดลองปัจจุบัน เติมเอง'!$A$5:$CL$846,88,0),2)</f>
        <v>0</v>
      </c>
      <c r="CL85" s="19">
        <f>ROUND(VLOOKUP($B85,'3.ข้อมูลงบทดลองปัจจุบัน เติมเอง'!$A$5:$CL$846,89,0),2)</f>
        <v>0</v>
      </c>
      <c r="CM85" s="19">
        <f>ROUND(VLOOKUP($B85,'3.ข้อมูลงบทดลองปัจจุบัน เติมเอง'!$A$5:$CL$846,90,0),2)</f>
        <v>0</v>
      </c>
      <c r="CO85" s="29"/>
    </row>
    <row r="86" spans="1:93" x14ac:dyDescent="0.7">
      <c r="A86" s="3" t="s">
        <v>1470</v>
      </c>
      <c r="B86" s="3" t="s">
        <v>1991</v>
      </c>
      <c r="C86" s="8" t="s">
        <v>670</v>
      </c>
      <c r="D86" s="19">
        <f>ROUND(VLOOKUP($B86,'3.ข้อมูลงบทดลองปัจจุบัน เติมเอง'!$A$5:$CL$846,3,0),2)</f>
        <v>1073869</v>
      </c>
      <c r="E86" s="19">
        <f>ROUND(VLOOKUP($B86,'3.ข้อมูลงบทดลองปัจจุบัน เติมเอง'!$A$5:$CL$846,4,0),2)</f>
        <v>148712.4</v>
      </c>
      <c r="F86" s="19">
        <f>ROUND(VLOOKUP($B86,'3.ข้อมูลงบทดลองปัจจุบัน เติมเอง'!$A$5:$CL$846,5,0),2)</f>
        <v>164002.4</v>
      </c>
      <c r="G86" s="19">
        <f>ROUND(VLOOKUP($B86,'3.ข้อมูลงบทดลองปัจจุบัน เติมเอง'!$A$5:$CL$846,6,0),2)</f>
        <v>182639.4</v>
      </c>
      <c r="H86" s="19">
        <f>ROUND(VLOOKUP($B86,'3.ข้อมูลงบทดลองปัจจุบัน เติมเอง'!$A$5:$CL$846,7,0),2)</f>
        <v>111942.76</v>
      </c>
      <c r="I86" s="19">
        <f>ROUND(VLOOKUP($B86,'3.ข้อมูลงบทดลองปัจจุบัน เติมเอง'!$A$5:$CL$846,8,0),2)</f>
        <v>168309.27</v>
      </c>
      <c r="J86" s="19">
        <f>ROUND(VLOOKUP($B86,'3.ข้อมูลงบทดลองปัจจุบัน เติมเอง'!$A$5:$CL$846,9,0),2)</f>
        <v>244422.59</v>
      </c>
      <c r="K86" s="19">
        <f>ROUND(VLOOKUP($B86,'3.ข้อมูลงบทดลองปัจจุบัน เติมเอง'!$A$5:$CL$846,10,0),2)</f>
        <v>234453.8</v>
      </c>
      <c r="L86" s="19">
        <f>ROUND(VLOOKUP($B86,'3.ข้อมูลงบทดลองปัจจุบัน เติมเอง'!$A$5:$CL$846,11,0),2)</f>
        <v>144535.79999999999</v>
      </c>
      <c r="M86" s="19">
        <f>ROUND(VLOOKUP($B86,'3.ข้อมูลงบทดลองปัจจุบัน เติมเอง'!$A$5:$CL$846,12,0),2)</f>
        <v>147393.06</v>
      </c>
      <c r="N86" s="19">
        <f>ROUND(VLOOKUP($B86,'3.ข้อมูลงบทดลองปัจจุบัน เติมเอง'!$A$5:$CL$846,13,0),2)</f>
        <v>338703.72</v>
      </c>
      <c r="O86" s="19">
        <f>ROUND(VLOOKUP($B86,'3.ข้อมูลงบทดลองปัจจุบัน เติมเอง'!$A$5:$CL$846,14,0),2)</f>
        <v>43192.800000000003</v>
      </c>
      <c r="P86" s="19">
        <f>ROUND(VLOOKUP($B86,'3.ข้อมูลงบทดลองปัจจุบัน เติมเอง'!$A$5:$CL$846,15,0),2)</f>
        <v>538067.28</v>
      </c>
      <c r="Q86" s="19">
        <f>ROUND(VLOOKUP($B86,'3.ข้อมูลงบทดลองปัจจุบัน เติมเอง'!$A$5:$CL$846,16,0),2)</f>
        <v>131196.20000000001</v>
      </c>
      <c r="R86" s="19">
        <f>ROUND(VLOOKUP($B86,'3.ข้อมูลงบทดลองปัจจุบัน เติมเอง'!$A$5:$CL$846,17,0),2)</f>
        <v>142059.25</v>
      </c>
      <c r="S86" s="19">
        <f>ROUND(VLOOKUP($B86,'3.ข้อมูลงบทดลองปัจจุบัน เติมเอง'!$A$5:$CL$846,18,0),2)</f>
        <v>250471.82</v>
      </c>
      <c r="T86" s="19">
        <f>ROUND(VLOOKUP($B86,'3.ข้อมูลงบทดลองปัจจุบัน เติมเอง'!$A$5:$CL$846,19,0),2)</f>
        <v>157965.79999999999</v>
      </c>
      <c r="U86" s="19">
        <f>ROUND(VLOOKUP($B86,'3.ข้อมูลงบทดลองปัจจุบัน เติมเอง'!$A$5:$CL$846,20,0),2)</f>
        <v>121590.2</v>
      </c>
      <c r="V86" s="19">
        <f>ROUND(VLOOKUP($B86,'3.ข้อมูลงบทดลองปัจจุบัน เติมเอง'!$A$5:$CL$846,21,0),2)</f>
        <v>132671.44</v>
      </c>
      <c r="W86" s="19">
        <f>ROUND(VLOOKUP($B86,'3.ข้อมูลงบทดลองปัจจุบัน เติมเอง'!$A$5:$CL$846,22,0),2)</f>
        <v>76723.710000000006</v>
      </c>
      <c r="X86" s="19">
        <f>ROUND(VLOOKUP($B86,'3.ข้อมูลงบทดลองปัจจุบัน เติมเอง'!$A$5:$CL$846,23,0),2)</f>
        <v>1226964.49</v>
      </c>
      <c r="Y86" s="19">
        <f>ROUND(VLOOKUP($B86,'3.ข้อมูลงบทดลองปัจจุบัน เติมเอง'!$A$5:$CL$846,24,0),2)</f>
        <v>101409</v>
      </c>
      <c r="Z86" s="19">
        <f>ROUND(VLOOKUP($B86,'3.ข้อมูลงบทดลองปัจจุบัน เติมเอง'!$A$5:$CL$846,25,0),2)</f>
        <v>160886.79999999999</v>
      </c>
      <c r="AA86" s="19">
        <f>ROUND(VLOOKUP($B86,'3.ข้อมูลงบทดลองปัจจุบัน เติมเอง'!$A$5:$CL$846,26,0),2)</f>
        <v>124135.2</v>
      </c>
      <c r="AB86" s="19">
        <f>ROUND(VLOOKUP($B86,'3.ข้อมูลงบทดลองปัจจุบัน เติมเอง'!$A$5:$CL$846,27,0),2)</f>
        <v>69959.399999999994</v>
      </c>
      <c r="AC86" s="19">
        <f>ROUND(VLOOKUP($B86,'3.ข้อมูลงบทดลองปัจจุบัน เติมเอง'!$A$5:$CL$846,28,0),2)</f>
        <v>82323</v>
      </c>
      <c r="AD86" s="19">
        <f>ROUND(VLOOKUP($B86,'3.ข้อมูลงบทดลองปัจจุบัน เติมเอง'!$A$5:$CL$846,29,0),2)</f>
        <v>79747.8</v>
      </c>
      <c r="AE86" s="19">
        <f>ROUND(VLOOKUP($B86,'3.ข้อมูลงบทดลองปัจจุบัน เติมเอง'!$A$5:$CL$846,30,0),2)</f>
        <v>295756</v>
      </c>
      <c r="AF86" s="19">
        <f>ROUND(VLOOKUP($B86,'3.ข้อมูลงบทดลองปัจจุบัน เติมเอง'!$A$5:$CL$846,31,0),2)</f>
        <v>114801</v>
      </c>
      <c r="AG86" s="19">
        <f>ROUND(VLOOKUP($B86,'3.ข้อมูลงบทดลองปัจจุบัน เติมเอง'!$A$5:$CL$846,32,0),2)</f>
        <v>112998.8</v>
      </c>
      <c r="AH86" s="19">
        <f>ROUND(VLOOKUP($B86,'3.ข้อมูลงบทดลองปัจจุบัน เติมเอง'!$A$5:$CL$846,33,0),2)</f>
        <v>142094</v>
      </c>
      <c r="AI86" s="19">
        <f>ROUND(VLOOKUP($B86,'3.ข้อมูลงบทดลองปัจจุบัน เติมเอง'!$A$5:$CL$846,34,0),2)</f>
        <v>215628.6</v>
      </c>
      <c r="AJ86" s="19">
        <f>ROUND(VLOOKUP($B86,'3.ข้อมูลงบทดลองปัจจุบัน เติมเอง'!$A$5:$CL$846,35,0),2)</f>
        <v>103687.6</v>
      </c>
      <c r="AK86" s="19">
        <f>ROUND(VLOOKUP($B86,'3.ข้อมูลงบทดลองปัจจุบัน เติมเอง'!$A$5:$CL$846,36,0),2)</f>
        <v>63549.599999999999</v>
      </c>
      <c r="AL86" s="19">
        <f>ROUND(VLOOKUP($B86,'3.ข้อมูลงบทดลองปัจจุบัน เติมเอง'!$A$5:$CL$846,37,0),2)</f>
        <v>2103263.83</v>
      </c>
      <c r="AM86" s="19">
        <f>ROUND(VLOOKUP($B86,'3.ข้อมูลงบทดลองปัจจุบัน เติมเอง'!$A$5:$CL$846,38,0),2)</f>
        <v>155935.72</v>
      </c>
      <c r="AN86" s="19">
        <f>ROUND(VLOOKUP($B86,'3.ข้อมูลงบทดลองปัจจุบัน เติมเอง'!$A$5:$CL$846,39,0),2)</f>
        <v>121358.59</v>
      </c>
      <c r="AO86" s="19">
        <f>ROUND(VLOOKUP($B86,'3.ข้อมูลงบทดลองปัจจุบัน เติมเอง'!$A$5:$CL$846,40,0),2)</f>
        <v>234563.5</v>
      </c>
      <c r="AP86" s="19">
        <f>ROUND(VLOOKUP($B86,'3.ข้อมูลงบทดลองปัจจุบัน เติมเอง'!$A$5:$CL$846,41,0),2)</f>
        <v>238386.04</v>
      </c>
      <c r="AQ86" s="19">
        <f>ROUND(VLOOKUP($B86,'3.ข้อมูลงบทดลองปัจจุบัน เติมเอง'!$A$5:$CL$846,42,0),2)</f>
        <v>134042.20000000001</v>
      </c>
      <c r="AR86" s="19">
        <f>ROUND(VLOOKUP($B86,'3.ข้อมูลงบทดลองปัจจุบัน เติมเอง'!$A$5:$CL$846,43,0),2)</f>
        <v>77922.8</v>
      </c>
      <c r="AS86" s="19">
        <f>ROUND(VLOOKUP($B86,'3.ข้อมูลงบทดลองปัจจุบัน เติมเอง'!$A$5:$CL$846,44,0),2)</f>
        <v>447257.16</v>
      </c>
      <c r="AT86" s="19">
        <f>ROUND(VLOOKUP($B86,'3.ข้อมูลงบทดลองปัจจุบัน เติมเอง'!$A$5:$CL$846,45,0),2)</f>
        <v>131810.94</v>
      </c>
      <c r="AU86" s="19">
        <f>ROUND(VLOOKUP($B86,'3.ข้อมูลงบทดลองปัจจุบัน เติมเอง'!$A$5:$CL$846,46,0),2)</f>
        <v>200657.77</v>
      </c>
      <c r="AV86" s="19">
        <f>ROUND(VLOOKUP($B86,'3.ข้อมูลงบทดลองปัจจุบัน เติมเอง'!$A$5:$CL$846,47,0),2)</f>
        <v>200981.6</v>
      </c>
      <c r="AW86" s="19">
        <f>ROUND(VLOOKUP($B86,'3.ข้อมูลงบทดลองปัจจุบัน เติมเอง'!$A$5:$CL$846,48,0),2)</f>
        <v>115347.6</v>
      </c>
      <c r="AX86" s="19">
        <f>ROUND(VLOOKUP($B86,'3.ข้อมูลงบทดลองปัจจุบัน เติมเอง'!$A$5:$CL$846,49,0),2)</f>
        <v>90713.4</v>
      </c>
      <c r="AY86" s="19">
        <f>ROUND(VLOOKUP($B86,'3.ข้อมูลงบทดลองปัจจุบัน เติมเอง'!$A$5:$CL$846,50,0),2)</f>
        <v>183659.46</v>
      </c>
      <c r="AZ86" s="19">
        <f>ROUND(VLOOKUP($B86,'3.ข้อมูลงบทดลองปัจจุบัน เติมเอง'!$A$5:$CL$846,51,0),2)</f>
        <v>104662.11</v>
      </c>
      <c r="BA86" s="19">
        <f>ROUND(VLOOKUP($B86,'3.ข้อมูลงบทดลองปัจจุบัน เติมเอง'!$A$5:$CL$846,52,0),2)</f>
        <v>126903.79</v>
      </c>
      <c r="BB86" s="19">
        <f>ROUND(VLOOKUP($B86,'3.ข้อมูลงบทดลองปัจจุบัน เติมเอง'!$A$5:$CL$846,53,0),2)</f>
        <v>593897.71</v>
      </c>
      <c r="BC86" s="19">
        <f>ROUND(VLOOKUP($B86,'3.ข้อมูลงบทดลองปัจจุบัน เติมเอง'!$A$5:$CL$846,54,0),2)</f>
        <v>131354.20000000001</v>
      </c>
      <c r="BD86" s="19">
        <f>ROUND(VLOOKUP($B86,'3.ข้อมูลงบทดลองปัจจุบัน เติมเอง'!$A$5:$CL$846,55,0),2)</f>
        <v>1210919.57</v>
      </c>
      <c r="BE86" s="19">
        <f>ROUND(VLOOKUP($B86,'3.ข้อมูลงบทดลองปัจจุบัน เติมเอง'!$A$5:$CL$846,56,0),2)</f>
        <v>346767.8</v>
      </c>
      <c r="BF86" s="19">
        <f>ROUND(VLOOKUP($B86,'3.ข้อมูลงบทดลองปัจจุบัน เติมเอง'!$A$5:$CL$846,57,0),2)</f>
        <v>124213.94</v>
      </c>
      <c r="BG86" s="19">
        <f>ROUND(VLOOKUP($B86,'3.ข้อมูลงบทดลองปัจจุบัน เติมเอง'!$A$5:$CL$846,58,0),2)</f>
        <v>124231.36</v>
      </c>
      <c r="BH86" s="19">
        <f>ROUND(VLOOKUP($B86,'3.ข้อมูลงบทดลองปัจจุบัน เติมเอง'!$A$5:$CL$846,59,0),2)</f>
        <v>656943.87</v>
      </c>
      <c r="BI86" s="19">
        <f>ROUND(VLOOKUP($B86,'3.ข้อมูลงบทดลองปัจจุบัน เติมเอง'!$A$5:$CL$846,60,0),2)</f>
        <v>95401.8</v>
      </c>
      <c r="BJ86" s="19">
        <f>ROUND(VLOOKUP($B86,'3.ข้อมูลงบทดลองปัจจุบัน เติมเอง'!$A$5:$CL$846,61,0),2)</f>
        <v>68046</v>
      </c>
      <c r="BK86" s="19">
        <f>ROUND(VLOOKUP($B86,'3.ข้อมูลงบทดลองปัจจุบัน เติมเอง'!$A$5:$CL$846,62,0),2)</f>
        <v>85580.65</v>
      </c>
      <c r="BL86" s="19">
        <f>ROUND(VLOOKUP($B86,'3.ข้อมูลงบทดลองปัจจุบัน เติมเอง'!$A$5:$CL$846,63,0),2)</f>
        <v>71576.23</v>
      </c>
      <c r="BM86" s="19">
        <f>ROUND(VLOOKUP($B86,'3.ข้อมูลงบทดลองปัจจุบัน เติมเอง'!$A$5:$CL$846,64,0),2)</f>
        <v>885721.04</v>
      </c>
      <c r="BN86" s="19">
        <f>ROUND(VLOOKUP($B86,'3.ข้อมูลงบทดลองปัจจุบัน เติมเอง'!$A$5:$CL$846,65,0),2)</f>
        <v>230170.8</v>
      </c>
      <c r="BO86" s="19">
        <f>ROUND(VLOOKUP($B86,'3.ข้อมูลงบทดลองปัจจุบัน เติมเอง'!$A$5:$CL$846,66,0),2)</f>
        <v>181215.6</v>
      </c>
      <c r="BP86" s="19">
        <f>ROUND(VLOOKUP($B86,'3.ข้อมูลงบทดลองปัจจุบัน เติมเอง'!$A$5:$CL$846,67,0),2)</f>
        <v>267321.59999999998</v>
      </c>
      <c r="BQ86" s="19">
        <f>ROUND(VLOOKUP($B86,'3.ข้อมูลงบทดลองปัจจุบัน เติมเอง'!$A$5:$CL$846,68,0),2)</f>
        <v>181466.4</v>
      </c>
      <c r="BR86" s="19">
        <f>ROUND(VLOOKUP($B86,'3.ข้อมูลงบทดลองปัจจุบัน เติมเอง'!$A$5:$CL$846,69,0),2)</f>
        <v>127303.2</v>
      </c>
      <c r="BS86" s="19">
        <f>ROUND(VLOOKUP($B86,'3.ข้อมูลงบทดลองปัจจุบัน เติมเอง'!$A$5:$CL$846,70,0),2)</f>
        <v>3072695.83</v>
      </c>
      <c r="BT86" s="19">
        <f>ROUND(VLOOKUP($B86,'3.ข้อมูลงบทดลองปัจจุบัน เติมเอง'!$A$5:$CL$846,71,0),2)</f>
        <v>204874.71</v>
      </c>
      <c r="BU86" s="19">
        <f>ROUND(VLOOKUP($B86,'3.ข้อมูลงบทดลองปัจจุบัน เติมเอง'!$A$5:$CL$846,72,0),2)</f>
        <v>188756.8</v>
      </c>
      <c r="BV86" s="19">
        <f>ROUND(VLOOKUP($B86,'3.ข้อมูลงบทดลองปัจจุบัน เติมเอง'!$A$5:$CL$846,73,0),2)</f>
        <v>602467.82999999996</v>
      </c>
      <c r="BW86" s="19">
        <f>ROUND(VLOOKUP($B86,'3.ข้อมูลงบทดลองปัจจุบัน เติมเอง'!$A$5:$CL$846,74,0),2)</f>
        <v>60340.6</v>
      </c>
      <c r="BX86" s="19">
        <f>ROUND(VLOOKUP($B86,'3.ข้อมูลงบทดลองปัจจุบัน เติมเอง'!$A$5:$CL$846,75,0),2)</f>
        <v>150444.73000000001</v>
      </c>
      <c r="BY86" s="19">
        <f>ROUND(VLOOKUP($B86,'3.ข้อมูลงบทดลองปัจจุบัน เติมเอง'!$A$5:$CL$846,76,0),2)</f>
        <v>361958.2</v>
      </c>
      <c r="BZ86" s="19">
        <f>ROUND(VLOOKUP($B86,'3.ข้อมูลงบทดลองปัจจุบัน เติมเอง'!$A$5:$CL$846,77,0),2)</f>
        <v>129516.9</v>
      </c>
      <c r="CA86" s="19">
        <f>ROUND(VLOOKUP($B86,'3.ข้อมูลงบทดลองปัจจุบัน เติมเอง'!$A$5:$CL$846,78,0),2)</f>
        <v>114744.25</v>
      </c>
      <c r="CB86" s="19">
        <f>ROUND(VLOOKUP($B86,'3.ข้อมูลงบทดลองปัจจุบัน เติมเอง'!$A$5:$CL$846,79,0),2)</f>
        <v>165593.29999999999</v>
      </c>
      <c r="CC86" s="19">
        <f>ROUND(VLOOKUP($B86,'3.ข้อมูลงบทดลองปัจจุบัน เติมเอง'!$A$5:$CL$846,80,0),2)</f>
        <v>217054.77</v>
      </c>
      <c r="CD86" s="19">
        <f>ROUND(VLOOKUP($B86,'3.ข้อมูลงบทดลองปัจจุบัน เติมเอง'!$A$5:$CL$846,81,0),2)</f>
        <v>332140.2</v>
      </c>
      <c r="CE86" s="19">
        <f>ROUND(VLOOKUP($B86,'3.ข้อมูลงบทดลองปัจจุบัน เติมเอง'!$A$5:$CL$846,82,0),2)</f>
        <v>220327.63</v>
      </c>
      <c r="CF86" s="19">
        <f>ROUND(VLOOKUP($B86,'3.ข้อมูลงบทดลองปัจจุบัน เติมเอง'!$A$5:$CL$846,83,0),2)</f>
        <v>276523.89</v>
      </c>
      <c r="CG86" s="19">
        <f>ROUND(VLOOKUP($B86,'3.ข้อมูลงบทดลองปัจจุบัน เติมเอง'!$A$5:$CL$846,84,0),2)</f>
        <v>89773.87</v>
      </c>
      <c r="CH86" s="19">
        <f>ROUND(VLOOKUP($B86,'3.ข้อมูลงบทดลองปัจจุบัน เติมเอง'!$A$5:$CL$846,85,0),2)</f>
        <v>97315.8</v>
      </c>
      <c r="CI86" s="19">
        <f>ROUND(VLOOKUP($B86,'3.ข้อมูลงบทดลองปัจจุบัน เติมเอง'!$A$5:$CL$846,86,0),2)</f>
        <v>81127.8</v>
      </c>
      <c r="CJ86" s="19">
        <f>ROUND(VLOOKUP($B86,'3.ข้อมูลงบทดลองปัจจุบัน เติมเอง'!$A$5:$CL$846,87,0),2)</f>
        <v>111746.32</v>
      </c>
      <c r="CK86" s="19">
        <f>ROUND(VLOOKUP($B86,'3.ข้อมูลงบทดลองปัจจุบัน เติมเอง'!$A$5:$CL$846,88,0),2)</f>
        <v>360003.24</v>
      </c>
      <c r="CL86" s="19">
        <f>ROUND(VLOOKUP($B86,'3.ข้อมูลงบทดลองปัจจุบัน เติมเอง'!$A$5:$CL$846,89,0),2)</f>
        <v>53943.44</v>
      </c>
      <c r="CM86" s="19">
        <f>ROUND(VLOOKUP($B86,'3.ข้อมูลงบทดลองปัจจุบัน เติมเอง'!$A$5:$CL$846,90,0),2)</f>
        <v>59343.02</v>
      </c>
      <c r="CO86" s="29"/>
    </row>
    <row r="87" spans="1:93" x14ac:dyDescent="0.7">
      <c r="A87" s="3" t="s">
        <v>1470</v>
      </c>
      <c r="B87" s="3" t="s">
        <v>1992</v>
      </c>
      <c r="C87" s="8" t="s">
        <v>671</v>
      </c>
      <c r="D87" s="19">
        <f>ROUND(VLOOKUP($B87,'3.ข้อมูลงบทดลองปัจจุบัน เติมเอง'!$A$5:$CL$846,3,0),2)</f>
        <v>1610803.5</v>
      </c>
      <c r="E87" s="19">
        <f>ROUND(VLOOKUP($B87,'3.ข้อมูลงบทดลองปัจจุบัน เติมเอง'!$A$5:$CL$846,4,0),2)</f>
        <v>223068.6</v>
      </c>
      <c r="F87" s="19">
        <f>ROUND(VLOOKUP($B87,'3.ข้อมูลงบทดลองปัจจุบัน เติมเอง'!$A$5:$CL$846,5,0),2)</f>
        <v>246003.6</v>
      </c>
      <c r="G87" s="19">
        <f>ROUND(VLOOKUP($B87,'3.ข้อมูลงบทดลองปัจจุบัน เติมเอง'!$A$5:$CL$846,6,0),2)</f>
        <v>273959.09999999998</v>
      </c>
      <c r="H87" s="19">
        <f>ROUND(VLOOKUP($B87,'3.ข้อมูลงบทดลองปัจจุบัน เติมเอง'!$A$5:$CL$846,7,0),2)</f>
        <v>167914.14</v>
      </c>
      <c r="I87" s="19">
        <f>ROUND(VLOOKUP($B87,'3.ข้อมูลงบทดลองปัจจุบัน เติมเอง'!$A$5:$CL$846,8,0),2)</f>
        <v>252463.91</v>
      </c>
      <c r="J87" s="19">
        <f>ROUND(VLOOKUP($B87,'3.ข้อมูลงบทดลองปัจจุบัน เติมเอง'!$A$5:$CL$846,9,0),2)</f>
        <v>366633.88</v>
      </c>
      <c r="K87" s="19">
        <f>ROUND(VLOOKUP($B87,'3.ข้อมูลงบทดลองปัจจุบัน เติมเอง'!$A$5:$CL$846,10,0),2)</f>
        <v>351680.7</v>
      </c>
      <c r="L87" s="19">
        <f>ROUND(VLOOKUP($B87,'3.ข้อมูลงบทดลองปัจจุบัน เติมเอง'!$A$5:$CL$846,11,0),2)</f>
        <v>216803.7</v>
      </c>
      <c r="M87" s="19">
        <f>ROUND(VLOOKUP($B87,'3.ข้อมูลงบทดลองปัจจุบัน เติมเอง'!$A$5:$CL$846,12,0),2)</f>
        <v>221090.49</v>
      </c>
      <c r="N87" s="19">
        <f>ROUND(VLOOKUP($B87,'3.ข้อมูลงบทดลองปัจจุบัน เติมเอง'!$A$5:$CL$846,13,0),2)</f>
        <v>508055.58</v>
      </c>
      <c r="O87" s="19">
        <f>ROUND(VLOOKUP($B87,'3.ข้อมูลงบทดลองปัจจุบัน เติมเอง'!$A$5:$CL$846,14,0),2)</f>
        <v>55789.2</v>
      </c>
      <c r="P87" s="19">
        <f>ROUND(VLOOKUP($B87,'3.ข้อมูลงบทดลองปัจจุบัน เติมเอง'!$A$5:$CL$846,15,0),2)</f>
        <v>807100.92</v>
      </c>
      <c r="Q87" s="19">
        <f>ROUND(VLOOKUP($B87,'3.ข้อมูลงบทดลองปัจจุบัน เติมเอง'!$A$5:$CL$846,16,0),2)</f>
        <v>196794.3</v>
      </c>
      <c r="R87" s="19">
        <f>ROUND(VLOOKUP($B87,'3.ข้อมูลงบทดลองปัจจุบัน เติมเอง'!$A$5:$CL$846,17,0),2)</f>
        <v>213088.87</v>
      </c>
      <c r="S87" s="19">
        <f>ROUND(VLOOKUP($B87,'3.ข้อมูลงบทดลองปัจจุบัน เติมเอง'!$A$5:$CL$846,18,0),2)</f>
        <v>375707.73</v>
      </c>
      <c r="T87" s="19">
        <f>ROUND(VLOOKUP($B87,'3.ข้อมูลงบทดลองปัจจุบัน เติมเอง'!$A$5:$CL$846,19,0),2)</f>
        <v>236948.71</v>
      </c>
      <c r="U87" s="19">
        <f>ROUND(VLOOKUP($B87,'3.ข้อมูลงบทดลองปัจจุบัน เติมเอง'!$A$5:$CL$846,20,0),2)</f>
        <v>182385.3</v>
      </c>
      <c r="V87" s="19">
        <f>ROUND(VLOOKUP($B87,'3.ข้อมูลงบทดลองปัจจุบัน เติมเอง'!$A$5:$CL$846,21,0),2)</f>
        <v>199007.16</v>
      </c>
      <c r="W87" s="19">
        <f>ROUND(VLOOKUP($B87,'3.ข้อมูลงบทดลองปัจจุบัน เติมเอง'!$A$5:$CL$846,22,0),2)</f>
        <v>115085.56</v>
      </c>
      <c r="X87" s="19">
        <f>ROUND(VLOOKUP($B87,'3.ข้อมูลงบทดลองปัจจุบัน เติมเอง'!$A$5:$CL$846,23,0),2)</f>
        <v>1840446.73</v>
      </c>
      <c r="Y87" s="19">
        <f>ROUND(VLOOKUP($B87,'3.ข้อมูลงบทดลองปัจจุบัน เติมเอง'!$A$5:$CL$846,24,0),2)</f>
        <v>152113.5</v>
      </c>
      <c r="Z87" s="19">
        <f>ROUND(VLOOKUP($B87,'3.ข้อมูลงบทดลองปัจจุบัน เติมเอง'!$A$5:$CL$846,25,0),2)</f>
        <v>241330.2</v>
      </c>
      <c r="AA87" s="19">
        <f>ROUND(VLOOKUP($B87,'3.ข้อมูลงบทดลองปัจจุบัน เติมเอง'!$A$5:$CL$846,26,0),2)</f>
        <v>186202.8</v>
      </c>
      <c r="AB87" s="19">
        <f>ROUND(VLOOKUP($B87,'3.ข้อมูลงบทดลองปัจจุบัน เติมเอง'!$A$5:$CL$846,27,0),2)</f>
        <v>104939.1</v>
      </c>
      <c r="AC87" s="19">
        <f>ROUND(VLOOKUP($B87,'3.ข้อมูลงบทดลองปัจจุบัน เติมเอง'!$A$5:$CL$846,28,0),2)</f>
        <v>123484.5</v>
      </c>
      <c r="AD87" s="19">
        <f>ROUND(VLOOKUP($B87,'3.ข้อมูลงบทดลองปัจจุบัน เติมเอง'!$A$5:$CL$846,29,0),2)</f>
        <v>119621.7</v>
      </c>
      <c r="AE87" s="19">
        <f>ROUND(VLOOKUP($B87,'3.ข้อมูลงบทดลองปัจจุบัน เติมเอง'!$A$5:$CL$846,30,0),2)</f>
        <v>443634</v>
      </c>
      <c r="AF87" s="19">
        <f>ROUND(VLOOKUP($B87,'3.ข้อมูลงบทดลองปัจจุบัน เติมเอง'!$A$5:$CL$846,31,0),2)</f>
        <v>172201.5</v>
      </c>
      <c r="AG87" s="19">
        <f>ROUND(VLOOKUP($B87,'3.ข้อมูลงบทดลองปัจจุบัน เติมเอง'!$A$5:$CL$846,32,0),2)</f>
        <v>169498.2</v>
      </c>
      <c r="AH87" s="19">
        <f>ROUND(VLOOKUP($B87,'3.ข้อมูลงบทดลองปัจจุบัน เติมเอง'!$A$5:$CL$846,33,0),2)</f>
        <v>213141</v>
      </c>
      <c r="AI87" s="19">
        <f>ROUND(VLOOKUP($B87,'3.ข้อมูลงบทดลองปัจจุบัน เติมเอง'!$A$5:$CL$846,34,0),2)</f>
        <v>323442.90000000002</v>
      </c>
      <c r="AJ87" s="19">
        <f>ROUND(VLOOKUP($B87,'3.ข้อมูลงบทดลองปัจจุบัน เติมเอง'!$A$5:$CL$846,35,0),2)</f>
        <v>155531.4</v>
      </c>
      <c r="AK87" s="19">
        <f>ROUND(VLOOKUP($B87,'3.ข้อมูลงบทดลองปัจจุบัน เติมเอง'!$A$5:$CL$846,36,0),2)</f>
        <v>95324.4</v>
      </c>
      <c r="AL87" s="19">
        <f>ROUND(VLOOKUP($B87,'3.ข้อมูลงบทดลองปัจจุบัน เติมเอง'!$A$5:$CL$846,37,0),2)</f>
        <v>3154895.74</v>
      </c>
      <c r="AM87" s="19">
        <f>ROUND(VLOOKUP($B87,'3.ข้อมูลงบทดลองปัจจุบัน เติมเอง'!$A$5:$CL$846,38,0),2)</f>
        <v>233914.57</v>
      </c>
      <c r="AN87" s="19">
        <f>ROUND(VLOOKUP($B87,'3.ข้อมูลงบทดลองปัจจุบัน เติมเอง'!$A$5:$CL$846,39,0),2)</f>
        <v>182038.39</v>
      </c>
      <c r="AO87" s="19">
        <f>ROUND(VLOOKUP($B87,'3.ข้อมูลงบทดลองปัจจุบัน เติมเอง'!$A$5:$CL$846,40,0),2)</f>
        <v>351845.25</v>
      </c>
      <c r="AP87" s="19">
        <f>ROUND(VLOOKUP($B87,'3.ข้อมูลงบทดลองปัจจุบัน เติมเอง'!$A$5:$CL$846,41,0),2)</f>
        <v>357579.06</v>
      </c>
      <c r="AQ87" s="19">
        <f>ROUND(VLOOKUP($B87,'3.ข้อมูลงบทดลองปัจจุบัน เติมเอง'!$A$5:$CL$846,42,0),2)</f>
        <v>201063.3</v>
      </c>
      <c r="AR87" s="19">
        <f>ROUND(VLOOKUP($B87,'3.ข้อมูลงบทดลองปัจจุบัน เติมเอง'!$A$5:$CL$846,43,0),2)</f>
        <v>116884.2</v>
      </c>
      <c r="AS87" s="19">
        <f>ROUND(VLOOKUP($B87,'3.ข้อมูลงบทดลองปัจจุบัน เติมเอง'!$A$5:$CL$846,44,0),2)</f>
        <v>670885.75</v>
      </c>
      <c r="AT87" s="19">
        <f>ROUND(VLOOKUP($B87,'3.ข้อมูลงบทดลองปัจจุบัน เติมเอง'!$A$5:$CL$846,45,0),2)</f>
        <v>197716.41</v>
      </c>
      <c r="AU87" s="19">
        <f>ROUND(VLOOKUP($B87,'3.ข้อมูลงบทดลองปัจจุบัน เติมเอง'!$A$5:$CL$846,46,0),2)</f>
        <v>300986.64</v>
      </c>
      <c r="AV87" s="19">
        <f>ROUND(VLOOKUP($B87,'3.ข้อมูลงบทดลองปัจจุบัน เติมเอง'!$A$5:$CL$846,47,0),2)</f>
        <v>429905.4</v>
      </c>
      <c r="AW87" s="19">
        <f>ROUND(VLOOKUP($B87,'3.ข้อมูลงบทดลองปัจจุบัน เติมเอง'!$A$5:$CL$846,48,0),2)</f>
        <v>173021.4</v>
      </c>
      <c r="AX87" s="19">
        <f>ROUND(VLOOKUP($B87,'3.ข้อมูลงบทดลองปัจจุบัน เติมเอง'!$A$5:$CL$846,49,0),2)</f>
        <v>136070.09</v>
      </c>
      <c r="AY87" s="19">
        <f>ROUND(VLOOKUP($B87,'3.ข้อมูลงบทดลองปัจจุบัน เติมเอง'!$A$5:$CL$846,50,0),2)</f>
        <v>275489.2</v>
      </c>
      <c r="AZ87" s="19">
        <f>ROUND(VLOOKUP($B87,'3.ข้อมูลงบทดลองปัจจุบัน เติมเอง'!$A$5:$CL$846,51,0),2)</f>
        <v>156993.16</v>
      </c>
      <c r="BA87" s="19">
        <f>ROUND(VLOOKUP($B87,'3.ข้อมูลงบทดลองปัจจุบัน เติมเอง'!$A$5:$CL$846,52,0),2)</f>
        <v>190355.69</v>
      </c>
      <c r="BB87" s="19">
        <f>ROUND(VLOOKUP($B87,'3.ข้อมูลงบทดลองปัจจุบัน เติมเอง'!$A$5:$CL$846,53,0),2)</f>
        <v>890846.57</v>
      </c>
      <c r="BC87" s="19">
        <f>ROUND(VLOOKUP($B87,'3.ข้อมูลงบทดลองปัจจุบัน เติมเอง'!$A$5:$CL$846,54,0),2)</f>
        <v>196477.29</v>
      </c>
      <c r="BD87" s="19">
        <f>ROUND(VLOOKUP($B87,'3.ข้อมูลงบทดลองปัจจุบัน เติมเอง'!$A$5:$CL$846,55,0),2)</f>
        <v>1816379.35</v>
      </c>
      <c r="BE87" s="19">
        <f>ROUND(VLOOKUP($B87,'3.ข้อมูลงบทดลองปัจจุบัน เติมเอง'!$A$5:$CL$846,56,0),2)</f>
        <v>478848.3</v>
      </c>
      <c r="BF87" s="19">
        <f>ROUND(VLOOKUP($B87,'3.ข้อมูลงบทดลองปัจจุบัน เติมเอง'!$A$5:$CL$846,57,0),2)</f>
        <v>186320.91</v>
      </c>
      <c r="BG87" s="19">
        <f>ROUND(VLOOKUP($B87,'3.ข้อมูลงบทดลองปัจจุบัน เติมเอง'!$A$5:$CL$846,58,0),2)</f>
        <v>186347.04</v>
      </c>
      <c r="BH87" s="19">
        <f>ROUND(VLOOKUP($B87,'3.ข้อมูลงบทดลองปัจจุบัน เติมเอง'!$A$5:$CL$846,59,0),2)</f>
        <v>985415.81</v>
      </c>
      <c r="BI87" s="19">
        <f>ROUND(VLOOKUP($B87,'3.ข้อมูลงบทดลองปัจจุบัน เติมเอง'!$A$5:$CL$846,60,0),2)</f>
        <v>174829.3</v>
      </c>
      <c r="BJ87" s="19">
        <f>ROUND(VLOOKUP($B87,'3.ข้อมูลงบทดลองปัจจุบัน เติมเอง'!$A$5:$CL$846,61,0),2)</f>
        <v>102069</v>
      </c>
      <c r="BK87" s="19">
        <f>ROUND(VLOOKUP($B87,'3.ข้อมูลงบทดลองปัจจุบัน เติมเอง'!$A$5:$CL$846,62,0),2)</f>
        <v>128370.98</v>
      </c>
      <c r="BL87" s="19">
        <f>ROUND(VLOOKUP($B87,'3.ข้อมูลงบทดลองปัจจุบัน เติมเอง'!$A$5:$CL$846,63,0),2)</f>
        <v>107364.35</v>
      </c>
      <c r="BM87" s="19">
        <f>ROUND(VLOOKUP($B87,'3.ข้อมูลงบทดลองปัจจุบัน เติมเอง'!$A$5:$CL$846,64,0),2)</f>
        <v>1328581.55</v>
      </c>
      <c r="BN87" s="19">
        <f>ROUND(VLOOKUP($B87,'3.ข้อมูลงบทดลองปัจจุบัน เติมเอง'!$A$5:$CL$846,65,0),2)</f>
        <v>345256.2</v>
      </c>
      <c r="BO87" s="19">
        <f>ROUND(VLOOKUP($B87,'3.ข้อมูลงบทดลองปัจจุบัน เติมเอง'!$A$5:$CL$846,66,0),2)</f>
        <v>271823.40000000002</v>
      </c>
      <c r="BP87" s="19">
        <f>ROUND(VLOOKUP($B87,'3.ข้อมูลงบทดลองปัจจุบัน เติมเอง'!$A$5:$CL$846,67,0),2)</f>
        <v>400982.4</v>
      </c>
      <c r="BQ87" s="19">
        <f>ROUND(VLOOKUP($B87,'3.ข้อมูลงบทดลองปัจจุบัน เติมเอง'!$A$5:$CL$846,68,0),2)</f>
        <v>272199.59999999998</v>
      </c>
      <c r="BR87" s="19">
        <f>ROUND(VLOOKUP($B87,'3.ข้อมูลงบทดลองปัจจุบัน เติมเอง'!$A$5:$CL$846,69,0),2)</f>
        <v>190954.8</v>
      </c>
      <c r="BS87" s="19">
        <f>ROUND(VLOOKUP($B87,'3.ข้อมูลงบทดลองปัจจุบัน เติมเอง'!$A$5:$CL$846,70,0),2)</f>
        <v>4609043.76</v>
      </c>
      <c r="BT87" s="19">
        <f>ROUND(VLOOKUP($B87,'3.ข้อมูลงบทดลองปัจจุบัน เติมเอง'!$A$5:$CL$846,71,0),2)</f>
        <v>307492.07</v>
      </c>
      <c r="BU87" s="19">
        <f>ROUND(VLOOKUP($B87,'3.ข้อมูลงบทดลองปัจจุบัน เติมเอง'!$A$5:$CL$846,72,0),2)</f>
        <v>283135.2</v>
      </c>
      <c r="BV87" s="19">
        <f>ROUND(VLOOKUP($B87,'3.ข้อมูลงบทดลองปัจจุบัน เติมเอง'!$A$5:$CL$846,73,0),2)</f>
        <v>903700.45</v>
      </c>
      <c r="BW87" s="19">
        <f>ROUND(VLOOKUP($B87,'3.ข้อมูลงบทดลองปัจจุบัน เติมเอง'!$A$5:$CL$846,74,0),2)</f>
        <v>90510.9</v>
      </c>
      <c r="BX87" s="19">
        <f>ROUND(VLOOKUP($B87,'3.ข้อมูลงบทดลองปัจจุบัน เติมเอง'!$A$5:$CL$846,75,0),2)</f>
        <v>225667.1</v>
      </c>
      <c r="BY87" s="19">
        <f>ROUND(VLOOKUP($B87,'3.ข้อมูลงบทดลองปัจจุบัน เติมเอง'!$A$5:$CL$846,76,0),2)</f>
        <v>542937.30000000005</v>
      </c>
      <c r="BZ87" s="19">
        <f>ROUND(VLOOKUP($B87,'3.ข้อมูลงบทดลองปัจจุบัน เติมเอง'!$A$5:$CL$846,77,0),2)</f>
        <v>194275.35</v>
      </c>
      <c r="CA87" s="19">
        <f>ROUND(VLOOKUP($B87,'3.ข้อมูลงบทดลองปัจจุบัน เติมเอง'!$A$5:$CL$846,78,0),2)</f>
        <v>172116.38</v>
      </c>
      <c r="CB87" s="19">
        <f>ROUND(VLOOKUP($B87,'3.ข้อมูลงบทดลองปัจจุบัน เติมเอง'!$A$5:$CL$846,79,0),2)</f>
        <v>248389.95</v>
      </c>
      <c r="CC87" s="19">
        <f>ROUND(VLOOKUP($B87,'3.ข้อมูลงบทดลองปัจจุบัน เติมเอง'!$A$5:$CL$846,80,0),2)</f>
        <v>325582.17</v>
      </c>
      <c r="CD87" s="19">
        <f>ROUND(VLOOKUP($B87,'3.ข้อมูลงบทดลองปัจจุบัน เติมเอง'!$A$5:$CL$846,81,0),2)</f>
        <v>498210.3</v>
      </c>
      <c r="CE87" s="19">
        <f>ROUND(VLOOKUP($B87,'3.ข้อมูลงบทดลองปัจจุบัน เติมเอง'!$A$5:$CL$846,82,0),2)</f>
        <v>330491.45</v>
      </c>
      <c r="CF87" s="19">
        <f>ROUND(VLOOKUP($B87,'3.ข้อมูลงบทดลองปัจจุบัน เติมเอง'!$A$5:$CL$846,83,0),2)</f>
        <v>414785.83</v>
      </c>
      <c r="CG87" s="19">
        <f>ROUND(VLOOKUP($B87,'3.ข้อมูลงบทดลองปัจจุบัน เติมเอง'!$A$5:$CL$846,84,0),2)</f>
        <v>134660.79999999999</v>
      </c>
      <c r="CH87" s="19">
        <f>ROUND(VLOOKUP($B87,'3.ข้อมูลงบทดลองปัจจุบัน เติมเอง'!$A$5:$CL$846,85,0),2)</f>
        <v>145973.70000000001</v>
      </c>
      <c r="CI87" s="19">
        <f>ROUND(VLOOKUP($B87,'3.ข้อมูลงบทดลองปัจจุบัน เติมเอง'!$A$5:$CL$846,86,0),2)</f>
        <v>121691.7</v>
      </c>
      <c r="CJ87" s="19">
        <f>ROUND(VLOOKUP($B87,'3.ข้อมูลงบทดลองปัจจุบัน เติมเอง'!$A$5:$CL$846,87,0),2)</f>
        <v>167619.47</v>
      </c>
      <c r="CK87" s="19">
        <f>ROUND(VLOOKUP($B87,'3.ข้อมูลงบทดลองปัจจุบัน เติมเอง'!$A$5:$CL$846,88,0),2)</f>
        <v>540004.99</v>
      </c>
      <c r="CL87" s="19">
        <f>ROUND(VLOOKUP($B87,'3.ข้อมูลงบทดลองปัจจุบัน เติมเอง'!$A$5:$CL$846,89,0),2)</f>
        <v>80915.16</v>
      </c>
      <c r="CM87" s="19">
        <f>ROUND(VLOOKUP($B87,'3.ข้อมูลงบทดลองปัจจุบัน เติมเอง'!$A$5:$CL$846,90,0),2)</f>
        <v>89014.54</v>
      </c>
      <c r="CO87" s="29"/>
    </row>
    <row r="88" spans="1:93" x14ac:dyDescent="0.7">
      <c r="A88" s="3" t="s">
        <v>1470</v>
      </c>
      <c r="B88" s="3" t="s">
        <v>1993</v>
      </c>
      <c r="C88" s="8" t="s">
        <v>672</v>
      </c>
      <c r="D88" s="19">
        <f>ROUND(VLOOKUP($B88,'3.ข้อมูลงบทดลองปัจจุบัน เติมเอง'!$A$5:$CL$846,3,0),2)</f>
        <v>25134.799999999999</v>
      </c>
      <c r="E88" s="19">
        <f>ROUND(VLOOKUP($B88,'3.ข้อมูลงบทดลองปัจจุบัน เติมเอง'!$A$5:$CL$846,4,0),2)</f>
        <v>7524</v>
      </c>
      <c r="F88" s="19">
        <f>ROUND(VLOOKUP($B88,'3.ข้อมูลงบทดลองปัจจุบัน เติมเอง'!$A$5:$CL$846,5,0),2)</f>
        <v>24158.7</v>
      </c>
      <c r="G88" s="19">
        <f>ROUND(VLOOKUP($B88,'3.ข้อมูลงบทดลองปัจจุบัน เติมเอง'!$A$5:$CL$846,6,0),2)</f>
        <v>13536.72</v>
      </c>
      <c r="H88" s="19">
        <f>ROUND(VLOOKUP($B88,'3.ข้อมูลงบทดลองปัจจุบัน เติมเอง'!$A$5:$CL$846,7,0),2)</f>
        <v>8100</v>
      </c>
      <c r="I88" s="19">
        <f>ROUND(VLOOKUP($B88,'3.ข้อมูลงบทดลองปัจจุบัน เติมเอง'!$A$5:$CL$846,8,0),2)</f>
        <v>10140.299999999999</v>
      </c>
      <c r="J88" s="19">
        <f>ROUND(VLOOKUP($B88,'3.ข้อมูลงบทดลองปัจจุบัน เติมเอง'!$A$5:$CL$846,9,0),2)</f>
        <v>18988.2</v>
      </c>
      <c r="K88" s="19">
        <f>ROUND(VLOOKUP($B88,'3.ข้อมูลงบทดลองปัจจุบัน เติมเอง'!$A$5:$CL$846,10,0),2)</f>
        <v>25997.4</v>
      </c>
      <c r="L88" s="19">
        <f>ROUND(VLOOKUP($B88,'3.ข้อมูลงบทดลองปัจจุบัน เติมเอง'!$A$5:$CL$846,11,0),2)</f>
        <v>18295.2</v>
      </c>
      <c r="M88" s="19">
        <f>ROUND(VLOOKUP($B88,'3.ข้อมูลงบทดลองปัจจุบัน เติมเอง'!$A$5:$CL$846,12,0),2)</f>
        <v>23283.9</v>
      </c>
      <c r="N88" s="19">
        <f>ROUND(VLOOKUP($B88,'3.ข้อมูลงบทดลองปัจจุบัน เติมเอง'!$A$5:$CL$846,13,0),2)</f>
        <v>10064.700000000001</v>
      </c>
      <c r="O88" s="19">
        <f>ROUND(VLOOKUP($B88,'3.ข้อมูลงบทดลองปัจจุบัน เติมเอง'!$A$5:$CL$846,14,0),2)</f>
        <v>0</v>
      </c>
      <c r="P88" s="19">
        <f>ROUND(VLOOKUP($B88,'3.ข้อมูลงบทดลองปัจจุบัน เติมเอง'!$A$5:$CL$846,15,0),2)</f>
        <v>18309.599999999999</v>
      </c>
      <c r="Q88" s="19">
        <f>ROUND(VLOOKUP($B88,'3.ข้อมูลงบทดลองปัจจุบัน เติมเอง'!$A$5:$CL$846,16,0),2)</f>
        <v>16279.4</v>
      </c>
      <c r="R88" s="19">
        <f>ROUND(VLOOKUP($B88,'3.ข้อมูลงบทดลองปัจจุบัน เติมเอง'!$A$5:$CL$846,17,0),2)</f>
        <v>11530.2</v>
      </c>
      <c r="S88" s="19">
        <f>ROUND(VLOOKUP($B88,'3.ข้อมูลงบทดลองปัจจุบัน เติมเอง'!$A$5:$CL$846,18,0),2)</f>
        <v>13706.6</v>
      </c>
      <c r="T88" s="19">
        <f>ROUND(VLOOKUP($B88,'3.ข้อมูลงบทดลองปัจจุบัน เติมเอง'!$A$5:$CL$846,19,0),2)</f>
        <v>12542.4</v>
      </c>
      <c r="U88" s="19">
        <f>ROUND(VLOOKUP($B88,'3.ข้อมูลงบทดลองปัจจุบัน เติมเอง'!$A$5:$CL$846,20,0),2)</f>
        <v>19544.400000000001</v>
      </c>
      <c r="V88" s="19">
        <f>ROUND(VLOOKUP($B88,'3.ข้อมูลงบทดลองปัจจุบัน เติมเอง'!$A$5:$CL$846,21,0),2)</f>
        <v>21873.599999999999</v>
      </c>
      <c r="W88" s="19">
        <f>ROUND(VLOOKUP($B88,'3.ข้อมูลงบทดลองปัจจุบัน เติมเอง'!$A$5:$CL$846,22,0),2)</f>
        <v>16906.5</v>
      </c>
      <c r="X88" s="19">
        <f>ROUND(VLOOKUP($B88,'3.ข้อมูลงบทดลองปัจจุบัน เติมเอง'!$A$5:$CL$846,23,0),2)</f>
        <v>46240.7</v>
      </c>
      <c r="Y88" s="19">
        <f>ROUND(VLOOKUP($B88,'3.ข้อมูลงบทดลองปัจจุบัน เติมเอง'!$A$5:$CL$846,24,0),2)</f>
        <v>11082.6</v>
      </c>
      <c r="Z88" s="19">
        <f>ROUND(VLOOKUP($B88,'3.ข้อมูลงบทดลองปัจจุบัน เติมเอง'!$A$5:$CL$846,25,0),2)</f>
        <v>2100.6</v>
      </c>
      <c r="AA88" s="19">
        <f>ROUND(VLOOKUP($B88,'3.ข้อมูลงบทดลองปัจจุบัน เติมเอง'!$A$5:$CL$846,26,0),2)</f>
        <v>19300.5</v>
      </c>
      <c r="AB88" s="19">
        <f>ROUND(VLOOKUP($B88,'3.ข้อมูลงบทดลองปัจจุบัน เติมเอง'!$A$5:$CL$846,27,0),2)</f>
        <v>5291.1</v>
      </c>
      <c r="AC88" s="19">
        <f>ROUND(VLOOKUP($B88,'3.ข้อมูลงบทดลองปัจจุบัน เติมเอง'!$A$5:$CL$846,28,0),2)</f>
        <v>16206.3</v>
      </c>
      <c r="AD88" s="19">
        <f>ROUND(VLOOKUP($B88,'3.ข้อมูลงบทดลองปัจจุบัน เติมเอง'!$A$5:$CL$846,29,0),2)</f>
        <v>15558.3</v>
      </c>
      <c r="AE88" s="19">
        <f>ROUND(VLOOKUP($B88,'3.ข้อมูลงบทดลองปัจจุบัน เติมเอง'!$A$5:$CL$846,30,0),2)</f>
        <v>38743.74</v>
      </c>
      <c r="AF88" s="19">
        <f>ROUND(VLOOKUP($B88,'3.ข้อมูลงบทดลองปัจจุบัน เติมเอง'!$A$5:$CL$846,31,0),2)</f>
        <v>7470.9</v>
      </c>
      <c r="AG88" s="19">
        <f>ROUND(VLOOKUP($B88,'3.ข้อมูลงบทดลองปัจจุบัน เติมเอง'!$A$5:$CL$846,32,0),2)</f>
        <v>10934.1</v>
      </c>
      <c r="AH88" s="19">
        <f>ROUND(VLOOKUP($B88,'3.ข้อมูลงบทดลองปัจจุบัน เติมเอง'!$A$5:$CL$846,33,0),2)</f>
        <v>13445.1</v>
      </c>
      <c r="AI88" s="19">
        <f>ROUND(VLOOKUP($B88,'3.ข้อมูลงบทดลองปัจจุบัน เติมเอง'!$A$5:$CL$846,34,0),2)</f>
        <v>12330.9</v>
      </c>
      <c r="AJ88" s="19">
        <f>ROUND(VLOOKUP($B88,'3.ข้อมูลงบทดลองปัจจุบัน เติมเอง'!$A$5:$CL$846,35,0),2)</f>
        <v>17122.5</v>
      </c>
      <c r="AK88" s="19">
        <f>ROUND(VLOOKUP($B88,'3.ข้อมูลงบทดลองปัจจุบัน เติมเอง'!$A$5:$CL$846,36,0),2)</f>
        <v>0</v>
      </c>
      <c r="AL88" s="19">
        <f>ROUND(VLOOKUP($B88,'3.ข้อมูลงบทดลองปัจจุบัน เติมเอง'!$A$5:$CL$846,37,0),2)</f>
        <v>51899.3</v>
      </c>
      <c r="AM88" s="19">
        <f>ROUND(VLOOKUP($B88,'3.ข้อมูลงบทดลองปัจจุบัน เติมเอง'!$A$5:$CL$846,38,0),2)</f>
        <v>12753.9</v>
      </c>
      <c r="AN88" s="19">
        <f>ROUND(VLOOKUP($B88,'3.ข้อมูลงบทดลองปัจจุบัน เติมเอง'!$A$5:$CL$846,39,0),2)</f>
        <v>16734.599999999999</v>
      </c>
      <c r="AO88" s="19">
        <f>ROUND(VLOOKUP($B88,'3.ข้อมูลงบทดลองปัจจุบัน เติมเอง'!$A$5:$CL$846,40,0),2)</f>
        <v>10783.8</v>
      </c>
      <c r="AP88" s="19">
        <f>ROUND(VLOOKUP($B88,'3.ข้อมูลงบทดลองปัจจุบัน เติมเอง'!$A$5:$CL$846,41,0),2)</f>
        <v>7974.9</v>
      </c>
      <c r="AQ88" s="19">
        <f>ROUND(VLOOKUP($B88,'3.ข้อมูลงบทดลองปัจจุบัน เติมเอง'!$A$5:$CL$846,42,0),2)</f>
        <v>13232.7</v>
      </c>
      <c r="AR88" s="19">
        <f>ROUND(VLOOKUP($B88,'3.ข้อมูลงบทดลองปัจจุบัน เติมเอง'!$A$5:$CL$846,43,0),2)</f>
        <v>12373.2</v>
      </c>
      <c r="AS88" s="19">
        <f>ROUND(VLOOKUP($B88,'3.ข้อมูลงบทดลองปัจจุบัน เติมเอง'!$A$5:$CL$846,44,0),2)</f>
        <v>8240</v>
      </c>
      <c r="AT88" s="19">
        <f>ROUND(VLOOKUP($B88,'3.ข้อมูลงบทดลองปัจจุบัน เติมเอง'!$A$5:$CL$846,45,0),2)</f>
        <v>20664.900000000001</v>
      </c>
      <c r="AU88" s="19">
        <f>ROUND(VLOOKUP($B88,'3.ข้อมูลงบทดลองปัจจุบัน เติมเอง'!$A$5:$CL$846,46,0),2)</f>
        <v>7512.3</v>
      </c>
      <c r="AV88" s="19">
        <f>ROUND(VLOOKUP($B88,'3.ข้อมูลงบทดลองปัจจุบัน เติมเอง'!$A$5:$CL$846,47,0),2)</f>
        <v>17506.8</v>
      </c>
      <c r="AW88" s="19">
        <f>ROUND(VLOOKUP($B88,'3.ข้อมูลงบทดลองปัจจุบัน เติมเอง'!$A$5:$CL$846,48,0),2)</f>
        <v>17120.7</v>
      </c>
      <c r="AX88" s="19">
        <f>ROUND(VLOOKUP($B88,'3.ข้อมูลงบทดลองปัจจุบัน เติมเอง'!$A$5:$CL$846,49,0),2)</f>
        <v>15816.6</v>
      </c>
      <c r="AY88" s="19">
        <f>ROUND(VLOOKUP($B88,'3.ข้อมูลงบทดลองปัจจุบัน เติมเอง'!$A$5:$CL$846,50,0),2)</f>
        <v>25099.200000000001</v>
      </c>
      <c r="AZ88" s="19">
        <f>ROUND(VLOOKUP($B88,'3.ข้อมูลงบทดลองปัจจุบัน เติมเอง'!$A$5:$CL$846,51,0),2)</f>
        <v>17788.5</v>
      </c>
      <c r="BA88" s="19">
        <f>ROUND(VLOOKUP($B88,'3.ข้อมูลงบทดลองปัจจุบัน เติมเอง'!$A$5:$CL$846,52,0),2)</f>
        <v>7457.4</v>
      </c>
      <c r="BB88" s="19">
        <f>ROUND(VLOOKUP($B88,'3.ข้อมูลงบทดลองปัจจุบัน เติมเอง'!$A$5:$CL$846,53,0),2)</f>
        <v>13254.3</v>
      </c>
      <c r="BC88" s="19">
        <f>ROUND(VLOOKUP($B88,'3.ข้อมูลงบทดลองปัจจุบัน เติมเอง'!$A$5:$CL$846,54,0),2)</f>
        <v>0</v>
      </c>
      <c r="BD88" s="19">
        <f>ROUND(VLOOKUP($B88,'3.ข้อมูลงบทดลองปัจจุบัน เติมเอง'!$A$5:$CL$846,55,0),2)</f>
        <v>72693</v>
      </c>
      <c r="BE88" s="19">
        <f>ROUND(VLOOKUP($B88,'3.ข้อมูลงบทดลองปัจจุบัน เติมเอง'!$A$5:$CL$846,56,0),2)</f>
        <v>22086.3</v>
      </c>
      <c r="BF88" s="19">
        <f>ROUND(VLOOKUP($B88,'3.ข้อมูลงบทดลองปัจจุบัน เติมเอง'!$A$5:$CL$846,57,0),2)</f>
        <v>15084.9</v>
      </c>
      <c r="BG88" s="19">
        <f>ROUND(VLOOKUP($B88,'3.ข้อมูลงบทดลองปัจจุบัน เติมเอง'!$A$5:$CL$846,58,0),2)</f>
        <v>12322.8</v>
      </c>
      <c r="BH88" s="19">
        <f>ROUND(VLOOKUP($B88,'3.ข้อมูลงบทดลองปัจจุบัน เติมเอง'!$A$5:$CL$846,59,0),2)</f>
        <v>26145.9</v>
      </c>
      <c r="BI88" s="19">
        <f>ROUND(VLOOKUP($B88,'3.ข้อมูลงบทดลองปัจจุบัน เติมเอง'!$A$5:$CL$846,60,0),2)</f>
        <v>0</v>
      </c>
      <c r="BJ88" s="19">
        <f>ROUND(VLOOKUP($B88,'3.ข้อมูลงบทดลองปัจจุบัน เติมเอง'!$A$5:$CL$846,61,0),2)</f>
        <v>0</v>
      </c>
      <c r="BK88" s="19">
        <f>ROUND(VLOOKUP($B88,'3.ข้อมูลงบทดลองปัจจุบัน เติมเอง'!$A$5:$CL$846,62,0),2)</f>
        <v>0</v>
      </c>
      <c r="BL88" s="19">
        <f>ROUND(VLOOKUP($B88,'3.ข้อมูลงบทดลองปัจจุบัน เติมเอง'!$A$5:$CL$846,63,0),2)</f>
        <v>0</v>
      </c>
      <c r="BM88" s="19">
        <f>ROUND(VLOOKUP($B88,'3.ข้อมูลงบทดลองปัจจุบัน เติมเอง'!$A$5:$CL$846,64,0),2)</f>
        <v>52542.18</v>
      </c>
      <c r="BN88" s="19">
        <f>ROUND(VLOOKUP($B88,'3.ข้อมูลงบทดลองปัจจุบัน เติมเอง'!$A$5:$CL$846,65,0),2)</f>
        <v>13962</v>
      </c>
      <c r="BO88" s="19">
        <f>ROUND(VLOOKUP($B88,'3.ข้อมูลงบทดลองปัจจุบัน เติมเอง'!$A$5:$CL$846,66,0),2)</f>
        <v>12233.07</v>
      </c>
      <c r="BP88" s="19">
        <f>ROUND(VLOOKUP($B88,'3.ข้อมูลงบทดลองปัจจุบัน เติมเอง'!$A$5:$CL$846,67,0),2)</f>
        <v>8662.2000000000007</v>
      </c>
      <c r="BQ88" s="19">
        <f>ROUND(VLOOKUP($B88,'3.ข้อมูลงบทดลองปัจจุบัน เติมเอง'!$A$5:$CL$846,68,0),2)</f>
        <v>12325.5</v>
      </c>
      <c r="BR88" s="19">
        <f>ROUND(VLOOKUP($B88,'3.ข้อมูลงบทดลองปัจจุบัน เติมเอง'!$A$5:$CL$846,69,0),2)</f>
        <v>0</v>
      </c>
      <c r="BS88" s="19">
        <f>ROUND(VLOOKUP($B88,'3.ข้อมูลงบทดลองปัจจุบัน เติมเอง'!$A$5:$CL$846,70,0),2)</f>
        <v>75484.800000000003</v>
      </c>
      <c r="BT88" s="19">
        <f>ROUND(VLOOKUP($B88,'3.ข้อมูลงบทดลองปัจจุบัน เติมเอง'!$A$5:$CL$846,71,0),2)</f>
        <v>10834.2</v>
      </c>
      <c r="BU88" s="19">
        <f>ROUND(VLOOKUP($B88,'3.ข้อมูลงบทดลองปัจจุบัน เติมเอง'!$A$5:$CL$846,72,0),2)</f>
        <v>11331.9</v>
      </c>
      <c r="BV88" s="19">
        <f>ROUND(VLOOKUP($B88,'3.ข้อมูลงบทดลองปัจจุบัน เติมเอง'!$A$5:$CL$846,73,0),2)</f>
        <v>18038.7</v>
      </c>
      <c r="BW88" s="19">
        <f>ROUND(VLOOKUP($B88,'3.ข้อมูลงบทดลองปัจจุบัน เติมเอง'!$A$5:$CL$846,74,0),2)</f>
        <v>0</v>
      </c>
      <c r="BX88" s="19">
        <f>ROUND(VLOOKUP($B88,'3.ข้อมูลงบทดลองปัจจุบัน เติมเอง'!$A$5:$CL$846,75,0),2)</f>
        <v>15075.9</v>
      </c>
      <c r="BY88" s="19">
        <f>ROUND(VLOOKUP($B88,'3.ข้อมูลงบทดลองปัจจุบัน เติมเอง'!$A$5:$CL$846,76,0),2)</f>
        <v>10481.4</v>
      </c>
      <c r="BZ88" s="19">
        <f>ROUND(VLOOKUP($B88,'3.ข้อมูลงบทดลองปัจจุบัน เติมเอง'!$A$5:$CL$846,77,0),2)</f>
        <v>18053.099999999999</v>
      </c>
      <c r="CA88" s="19">
        <f>ROUND(VLOOKUP($B88,'3.ข้อมูลงบทดลองปัจจุบัน เติมเอง'!$A$5:$CL$846,78,0),2)</f>
        <v>5230.8599999999997</v>
      </c>
      <c r="CB88" s="19">
        <f>ROUND(VLOOKUP($B88,'3.ข้อมูลงบทดลองปัจจุบัน เติมเอง'!$A$5:$CL$846,79,0),2)</f>
        <v>14795.1</v>
      </c>
      <c r="CC88" s="19">
        <f>ROUND(VLOOKUP($B88,'3.ข้อมูลงบทดลองปัจจุบัน เติมเอง'!$A$5:$CL$846,80,0),2)</f>
        <v>13551.3</v>
      </c>
      <c r="CD88" s="19">
        <f>ROUND(VLOOKUP($B88,'3.ข้อมูลงบทดลองปัจจุบัน เติมเอง'!$A$5:$CL$846,81,0),2)</f>
        <v>0</v>
      </c>
      <c r="CE88" s="19">
        <f>ROUND(VLOOKUP($B88,'3.ข้อมูลงบทดลองปัจจุบัน เติมเอง'!$A$5:$CL$846,82,0),2)</f>
        <v>21176.1</v>
      </c>
      <c r="CF88" s="19">
        <f>ROUND(VLOOKUP($B88,'3.ข้อมูลงบทดลองปัจจุบัน เติมเอง'!$A$5:$CL$846,83,0),2)</f>
        <v>2570.4</v>
      </c>
      <c r="CG88" s="19">
        <f>ROUND(VLOOKUP($B88,'3.ข้อมูลงบทดลองปัจจุบัน เติมเอง'!$A$5:$CL$846,84,0),2)</f>
        <v>16285.6</v>
      </c>
      <c r="CH88" s="19">
        <f>ROUND(VLOOKUP($B88,'3.ข้อมูลงบทดลองปัจจุบัน เติมเอง'!$A$5:$CL$846,85,0),2)</f>
        <v>10802.7</v>
      </c>
      <c r="CI88" s="19">
        <f>ROUND(VLOOKUP($B88,'3.ข้อมูลงบทดลองปัจจุบัน เติมเอง'!$A$5:$CL$846,86,0),2)</f>
        <v>5241.6000000000004</v>
      </c>
      <c r="CJ88" s="19">
        <f>ROUND(VLOOKUP($B88,'3.ข้อมูลงบทดลองปัจจุบัน เติมเอง'!$A$5:$CL$846,87,0),2)</f>
        <v>2133.9</v>
      </c>
      <c r="CK88" s="19">
        <f>ROUND(VLOOKUP($B88,'3.ข้อมูลงบทดลองปัจจุบัน เติมเอง'!$A$5:$CL$846,88,0),2)</f>
        <v>9706.5</v>
      </c>
      <c r="CL88" s="19">
        <f>ROUND(VLOOKUP($B88,'3.ข้อมูลงบทดลองปัจจุบัน เติมเอง'!$A$5:$CL$846,89,0),2)</f>
        <v>0</v>
      </c>
      <c r="CM88" s="19">
        <f>ROUND(VLOOKUP($B88,'3.ข้อมูลงบทดลองปัจจุบัน เติมเอง'!$A$5:$CL$846,90,0),2)</f>
        <v>0</v>
      </c>
      <c r="CO88" s="29"/>
    </row>
    <row r="89" spans="1:93" x14ac:dyDescent="0.7">
      <c r="A89" s="3" t="s">
        <v>1470</v>
      </c>
      <c r="B89" s="3" t="s">
        <v>1994</v>
      </c>
      <c r="C89" s="8" t="s">
        <v>1272</v>
      </c>
      <c r="D89" s="19">
        <f>ROUND(VLOOKUP($B89,'3.ข้อมูลงบทดลองปัจจุบัน เติมเอง'!$A$5:$CL$846,3,0),2)</f>
        <v>68000</v>
      </c>
      <c r="E89" s="19">
        <f>ROUND(VLOOKUP($B89,'3.ข้อมูลงบทดลองปัจจุบัน เติมเอง'!$A$5:$CL$846,4,0),2)</f>
        <v>2700</v>
      </c>
      <c r="F89" s="19">
        <f>ROUND(VLOOKUP($B89,'3.ข้อมูลงบทดลองปัจจุบัน เติมเอง'!$A$5:$CL$846,5,0),2)</f>
        <v>5334</v>
      </c>
      <c r="G89" s="19">
        <f>ROUND(VLOOKUP($B89,'3.ข้อมูลงบทดลองปัจจุบัน เติมเอง'!$A$5:$CL$846,6,0),2)</f>
        <v>5292</v>
      </c>
      <c r="H89" s="19">
        <f>ROUND(VLOOKUP($B89,'3.ข้อมูลงบทดลองปัจจุบัน เติมเอง'!$A$5:$CL$846,7,0),2)</f>
        <v>4033</v>
      </c>
      <c r="I89" s="19">
        <f>ROUND(VLOOKUP($B89,'3.ข้อมูลงบทดลองปัจจุบัน เติมเอง'!$A$5:$CL$846,8,0),2)</f>
        <v>5389</v>
      </c>
      <c r="J89" s="19">
        <f>ROUND(VLOOKUP($B89,'3.ข้อมูลงบทดลองปัจจุบัน เติมเอง'!$A$5:$CL$846,9,0),2)</f>
        <v>5400</v>
      </c>
      <c r="K89" s="19">
        <f>ROUND(VLOOKUP($B89,'3.ข้อมูลงบทดลองปัจจุบัน เติมเอง'!$A$5:$CL$846,10,0),2)</f>
        <v>6642</v>
      </c>
      <c r="L89" s="19">
        <f>ROUND(VLOOKUP($B89,'3.ข้อมูลงบทดลองปัจจุบัน เติมเอง'!$A$5:$CL$846,11,0),2)</f>
        <v>5400</v>
      </c>
      <c r="M89" s="19">
        <f>ROUND(VLOOKUP($B89,'3.ข้อมูลงบทดลองปัจจุบัน เติมเอง'!$A$5:$CL$846,12,0),2)</f>
        <v>1350</v>
      </c>
      <c r="N89" s="19">
        <f>ROUND(VLOOKUP($B89,'3.ข้อมูลงบทดลองปัจจุบัน เติมเอง'!$A$5:$CL$846,13,0),2)</f>
        <v>6642</v>
      </c>
      <c r="O89" s="19">
        <f>ROUND(VLOOKUP($B89,'3.ข้อมูลงบทดลองปัจจุบัน เติมเอง'!$A$5:$CL$846,14,0),2)</f>
        <v>5138</v>
      </c>
      <c r="P89" s="19">
        <f>ROUND(VLOOKUP($B89,'3.ข้อมูลงบทดลองปัจจุบัน เติมเอง'!$A$5:$CL$846,15,0),2)</f>
        <v>22950</v>
      </c>
      <c r="Q89" s="19">
        <f>ROUND(VLOOKUP($B89,'3.ข้อมูลงบทดลองปัจจุบัน เติมเอง'!$A$5:$CL$846,16,0),2)</f>
        <v>2700</v>
      </c>
      <c r="R89" s="19">
        <f>ROUND(VLOOKUP($B89,'3.ข้อมูลงบทดลองปัจจุบัน เติมเอง'!$A$5:$CL$846,17,0),2)</f>
        <v>6642</v>
      </c>
      <c r="S89" s="19">
        <f>ROUND(VLOOKUP($B89,'3.ข้อมูลงบทดลองปัจจุบัน เติมเอง'!$A$5:$CL$846,18,0),2)</f>
        <v>5400</v>
      </c>
      <c r="T89" s="19">
        <f>ROUND(VLOOKUP($B89,'3.ข้อมูลงบทดลองปัจจุบัน เติมเอง'!$A$5:$CL$846,19,0),2)</f>
        <v>6750</v>
      </c>
      <c r="U89" s="19">
        <f>ROUND(VLOOKUP($B89,'3.ข้อมูลงบทดลองปัจจุบัน เติมเอง'!$A$5:$CL$846,20,0),2)</f>
        <v>5713</v>
      </c>
      <c r="V89" s="19">
        <f>ROUND(VLOOKUP($B89,'3.ข้อมูลงบทดลองปัจจุบัน เติมเอง'!$A$5:$CL$846,21,0),2)</f>
        <v>6750</v>
      </c>
      <c r="W89" s="19">
        <f>ROUND(VLOOKUP($B89,'3.ข้อมูลงบทดลองปัจจุบัน เติมเอง'!$A$5:$CL$846,22,0),2)</f>
        <v>2250</v>
      </c>
      <c r="X89" s="19">
        <f>ROUND(VLOOKUP($B89,'3.ข้อมูลงบทดลองปัจจุบัน เติมเอง'!$A$5:$CL$846,23,0),2)</f>
        <v>56951</v>
      </c>
      <c r="Y89" s="19">
        <f>ROUND(VLOOKUP($B89,'3.ข้อมูลงบทดลองปัจจุบัน เติมเอง'!$A$5:$CL$846,24,0),2)</f>
        <v>4050</v>
      </c>
      <c r="Z89" s="19">
        <f>ROUND(VLOOKUP($B89,'3.ข้อมูลงบทดลองปัจจุบัน เติมเอง'!$A$5:$CL$846,25,0),2)</f>
        <v>1350</v>
      </c>
      <c r="AA89" s="19">
        <f>ROUND(VLOOKUP($B89,'3.ข้อมูลงบทดลองปัจจุบัน เติมเอง'!$A$5:$CL$846,26,0),2)</f>
        <v>2700</v>
      </c>
      <c r="AB89" s="19">
        <f>ROUND(VLOOKUP($B89,'3.ข้อมูลงบทดลองปัจจุบัน เติมเอง'!$A$5:$CL$846,27,0),2)</f>
        <v>5400</v>
      </c>
      <c r="AC89" s="19">
        <f>ROUND(VLOOKUP($B89,'3.ข้อมูลงบทดลองปัจจุบัน เติมเอง'!$A$5:$CL$846,28,0),2)</f>
        <v>4050</v>
      </c>
      <c r="AD89" s="19">
        <f>ROUND(VLOOKUP($B89,'3.ข้อมูลงบทดลองปัจจุบัน เติมเอง'!$A$5:$CL$846,29,0),2)</f>
        <v>1950</v>
      </c>
      <c r="AE89" s="19">
        <f>ROUND(VLOOKUP($B89,'3.ข้อมูลงบทดลองปัจจุบัน เติมเอง'!$A$5:$CL$846,30,0),2)</f>
        <v>3996</v>
      </c>
      <c r="AF89" s="19">
        <f>ROUND(VLOOKUP($B89,'3.ข้อมูลงบทดลองปัจจุบัน เติมเอง'!$A$5:$CL$846,31,0),2)</f>
        <v>5400</v>
      </c>
      <c r="AG89" s="19">
        <f>ROUND(VLOOKUP($B89,'3.ข้อมูลงบทดลองปัจจุบัน เติมเอง'!$A$5:$CL$846,32,0),2)</f>
        <v>6750</v>
      </c>
      <c r="AH89" s="19">
        <f>ROUND(VLOOKUP($B89,'3.ข้อมูลงบทดลองปัจจุบัน เติมเอง'!$A$5:$CL$846,33,0),2)</f>
        <v>5400</v>
      </c>
      <c r="AI89" s="19">
        <f>ROUND(VLOOKUP($B89,'3.ข้อมูลงบทดลองปัจจุบัน เติมเอง'!$A$5:$CL$846,34,0),2)</f>
        <v>4050</v>
      </c>
      <c r="AJ89" s="19">
        <f>ROUND(VLOOKUP($B89,'3.ข้อมูลงบทดลองปัจจุบัน เติมเอง'!$A$5:$CL$846,35,0),2)</f>
        <v>6750</v>
      </c>
      <c r="AK89" s="19">
        <f>ROUND(VLOOKUP($B89,'3.ข้อมูลงบทดลองปัจจุบัน เติมเอง'!$A$5:$CL$846,36,0),2)</f>
        <v>1350</v>
      </c>
      <c r="AL89" s="19">
        <f>ROUND(VLOOKUP($B89,'3.ข้อมูลงบทดลองปัจจุบัน เติมเอง'!$A$5:$CL$846,37,0),2)</f>
        <v>47313</v>
      </c>
      <c r="AM89" s="19">
        <f>ROUND(VLOOKUP($B89,'3.ข้อมูลงบทดลองปัจจุบัน เติมเอง'!$A$5:$CL$846,38,0),2)</f>
        <v>0</v>
      </c>
      <c r="AN89" s="19">
        <f>ROUND(VLOOKUP($B89,'3.ข้อมูลงบทดลองปัจจุบัน เติมเอง'!$A$5:$CL$846,39,0),2)</f>
        <v>0</v>
      </c>
      <c r="AO89" s="19">
        <f>ROUND(VLOOKUP($B89,'3.ข้อมูลงบทดลองปัจจุบัน เติมเอง'!$A$5:$CL$846,40,0),2)</f>
        <v>9000</v>
      </c>
      <c r="AP89" s="19">
        <f>ROUND(VLOOKUP($B89,'3.ข้อมูลงบทดลองปัจจุบัน เติมเอง'!$A$5:$CL$846,41,0),2)</f>
        <v>0</v>
      </c>
      <c r="AQ89" s="19">
        <f>ROUND(VLOOKUP($B89,'3.ข้อมูลงบทดลองปัจจุบัน เติมเอง'!$A$5:$CL$846,42,0),2)</f>
        <v>0</v>
      </c>
      <c r="AR89" s="19">
        <f>ROUND(VLOOKUP($B89,'3.ข้อมูลงบทดลองปัจจุบัน เติมเอง'!$A$5:$CL$846,43,0),2)</f>
        <v>3600</v>
      </c>
      <c r="AS89" s="19">
        <f>ROUND(VLOOKUP($B89,'3.ข้อมูลงบทดลองปัจจุบัน เติมเอง'!$A$5:$CL$846,44,0),2)</f>
        <v>10037</v>
      </c>
      <c r="AT89" s="19">
        <f>ROUND(VLOOKUP($B89,'3.ข้อมูลงบทดลองปัจจุบัน เติมเอง'!$A$5:$CL$846,45,0),2)</f>
        <v>2700</v>
      </c>
      <c r="AU89" s="19">
        <f>ROUND(VLOOKUP($B89,'3.ข้อมูลงบทดลองปัจจุบัน เติมเอง'!$A$5:$CL$846,46,0),2)</f>
        <v>5400</v>
      </c>
      <c r="AV89" s="19">
        <f>ROUND(VLOOKUP($B89,'3.ข้อมูลงบทดลองปัจจุบัน เติมเอง'!$A$5:$CL$846,47,0),2)</f>
        <v>0</v>
      </c>
      <c r="AW89" s="19">
        <f>ROUND(VLOOKUP($B89,'3.ข้อมูลงบทดลองปัจจุบัน เติมเอง'!$A$5:$CL$846,48,0),2)</f>
        <v>0</v>
      </c>
      <c r="AX89" s="19">
        <f>ROUND(VLOOKUP($B89,'3.ข้อมูลงบทดลองปัจจุบัน เติมเอง'!$A$5:$CL$846,49,0),2)</f>
        <v>0</v>
      </c>
      <c r="AY89" s="19">
        <f>ROUND(VLOOKUP($B89,'3.ข้อมูลงบทดลองปัจจุบัน เติมเอง'!$A$5:$CL$846,50,0),2)</f>
        <v>0</v>
      </c>
      <c r="AZ89" s="19">
        <f>ROUND(VLOOKUP($B89,'3.ข้อมูลงบทดลองปัจจุบัน เติมเอง'!$A$5:$CL$846,51,0),2)</f>
        <v>2700</v>
      </c>
      <c r="BA89" s="19">
        <f>ROUND(VLOOKUP($B89,'3.ข้อมูลงบทดลองปัจจุบัน เติมเอง'!$A$5:$CL$846,52,0),2)</f>
        <v>0</v>
      </c>
      <c r="BB89" s="19">
        <f>ROUND(VLOOKUP($B89,'3.ข้อมูลงบทดลองปัจจุบัน เติมเอง'!$A$5:$CL$846,53,0),2)</f>
        <v>19350</v>
      </c>
      <c r="BC89" s="19">
        <f>ROUND(VLOOKUP($B89,'3.ข้อมูลงบทดลองปัจจุบัน เติมเอง'!$A$5:$CL$846,54,0),2)</f>
        <v>0</v>
      </c>
      <c r="BD89" s="19">
        <f>ROUND(VLOOKUP($B89,'3.ข้อมูลงบทดลองปัจจุบัน เติมเอง'!$A$5:$CL$846,55,0),2)</f>
        <v>47136</v>
      </c>
      <c r="BE89" s="19">
        <f>ROUND(VLOOKUP($B89,'3.ข้อมูลงบทดลองปัจจุบัน เติมเอง'!$A$5:$CL$846,56,0),2)</f>
        <v>13500</v>
      </c>
      <c r="BF89" s="19">
        <f>ROUND(VLOOKUP($B89,'3.ข้อมูลงบทดลองปัจจุบัน เติมเอง'!$A$5:$CL$846,57,0),2)</f>
        <v>4050</v>
      </c>
      <c r="BG89" s="19">
        <f>ROUND(VLOOKUP($B89,'3.ข้อมูลงบทดลองปัจจุบัน เติมเอง'!$A$5:$CL$846,58,0),2)</f>
        <v>6750</v>
      </c>
      <c r="BH89" s="19">
        <f>ROUND(VLOOKUP($B89,'3.ข้อมูลงบทดลองปัจจุบัน เติมเอง'!$A$5:$CL$846,59,0),2)</f>
        <v>5292</v>
      </c>
      <c r="BI89" s="19">
        <f>ROUND(VLOOKUP($B89,'3.ข้อมูลงบทดลองปัจจุบัน เติมเอง'!$A$5:$CL$846,60,0),2)</f>
        <v>4050</v>
      </c>
      <c r="BJ89" s="19">
        <f>ROUND(VLOOKUP($B89,'3.ข้อมูลงบทดลองปัจจุบัน เติมเอง'!$A$5:$CL$846,61,0),2)</f>
        <v>1350</v>
      </c>
      <c r="BK89" s="19">
        <f>ROUND(VLOOKUP($B89,'3.ข้อมูลงบทดลองปัจจุบัน เติมเอง'!$A$5:$CL$846,62,0),2)</f>
        <v>1350</v>
      </c>
      <c r="BL89" s="19">
        <f>ROUND(VLOOKUP($B89,'3.ข้อมูลงบทดลองปัจจุบัน เติมเอง'!$A$5:$CL$846,63,0),2)</f>
        <v>1350</v>
      </c>
      <c r="BM89" s="19">
        <f>ROUND(VLOOKUP($B89,'3.ข้อมูลงบทดลองปัจจุบัน เติมเอง'!$A$5:$CL$846,64,0),2)</f>
        <v>37800</v>
      </c>
      <c r="BN89" s="19">
        <f>ROUND(VLOOKUP($B89,'3.ข้อมูลงบทดลองปัจจุบัน เติมเอง'!$A$5:$CL$846,65,0),2)</f>
        <v>8100</v>
      </c>
      <c r="BO89" s="19">
        <f>ROUND(VLOOKUP($B89,'3.ข้อมูลงบทดลองปัจจุบัน เติมเอง'!$A$5:$CL$846,66,0),2)</f>
        <v>4050</v>
      </c>
      <c r="BP89" s="19">
        <f>ROUND(VLOOKUP($B89,'3.ข้อมูลงบทดลองปัจจุบัน เติมเอง'!$A$5:$CL$846,67,0),2)</f>
        <v>0</v>
      </c>
      <c r="BQ89" s="19">
        <f>ROUND(VLOOKUP($B89,'3.ข้อมูลงบทดลองปัจจุบัน เติมเอง'!$A$5:$CL$846,68,0),2)</f>
        <v>4050</v>
      </c>
      <c r="BR89" s="19">
        <f>ROUND(VLOOKUP($B89,'3.ข้อมูลงบทดลองปัจจุบัน เติมเอง'!$A$5:$CL$846,69,0),2)</f>
        <v>8100</v>
      </c>
      <c r="BS89" s="19">
        <f>ROUND(VLOOKUP($B89,'3.ข้อมูลงบทดลองปัจจุบัน เติมเอง'!$A$5:$CL$846,70,0),2)</f>
        <v>99724</v>
      </c>
      <c r="BT89" s="19">
        <f>ROUND(VLOOKUP($B89,'3.ข้อมูลงบทดลองปัจจุบัน เติมเอง'!$A$5:$CL$846,71,0),2)</f>
        <v>2550</v>
      </c>
      <c r="BU89" s="19">
        <f>ROUND(VLOOKUP($B89,'3.ข้อมูลงบทดลองปัจจุบัน เติมเอง'!$A$5:$CL$846,72,0),2)</f>
        <v>2700</v>
      </c>
      <c r="BV89" s="19">
        <f>ROUND(VLOOKUP($B89,'3.ข้อมูลงบทดลองปัจจุบัน เติมเอง'!$A$5:$CL$846,73,0),2)</f>
        <v>20205</v>
      </c>
      <c r="BW89" s="19">
        <f>ROUND(VLOOKUP($B89,'3.ข้อมูลงบทดลองปัจจุบัน เติมเอง'!$A$5:$CL$846,74,0),2)</f>
        <v>5400</v>
      </c>
      <c r="BX89" s="19">
        <f>ROUND(VLOOKUP($B89,'3.ข้อมูลงบทดลองปัจจุบัน เติมเอง'!$A$5:$CL$846,75,0),2)</f>
        <v>0</v>
      </c>
      <c r="BY89" s="19">
        <f>ROUND(VLOOKUP($B89,'3.ข้อมูลงบทดลองปัจจุบัน เติมเอง'!$A$5:$CL$846,76,0),2)</f>
        <v>9450</v>
      </c>
      <c r="BZ89" s="19">
        <f>ROUND(VLOOKUP($B89,'3.ข้อมูลงบทดลองปัจจุบัน เติมเอง'!$A$5:$CL$846,77,0),2)</f>
        <v>2700</v>
      </c>
      <c r="CA89" s="19">
        <f>ROUND(VLOOKUP($B89,'3.ข้อมูลงบทดลองปัจจุบัน เติมเอง'!$A$5:$CL$846,78,0),2)</f>
        <v>4050</v>
      </c>
      <c r="CB89" s="19">
        <f>ROUND(VLOOKUP($B89,'3.ข้อมูลงบทดลองปัจจุบัน เติมเอง'!$A$5:$CL$846,79,0),2)</f>
        <v>1350</v>
      </c>
      <c r="CC89" s="19">
        <f>ROUND(VLOOKUP($B89,'3.ข้อมูลงบทดลองปัจจุบัน เติมเอง'!$A$5:$CL$846,80,0),2)</f>
        <v>1350</v>
      </c>
      <c r="CD89" s="19">
        <f>ROUND(VLOOKUP($B89,'3.ข้อมูลงบทดลองปัจจุบัน เติมเอง'!$A$5:$CL$846,81,0),2)</f>
        <v>5400</v>
      </c>
      <c r="CE89" s="19">
        <f>ROUND(VLOOKUP($B89,'3.ข้อมูลงบทดลองปัจจุบัน เติมเอง'!$A$5:$CL$846,82,0),2)</f>
        <v>5400</v>
      </c>
      <c r="CF89" s="19">
        <f>ROUND(VLOOKUP($B89,'3.ข้อมูลงบทดลองปัจจุบัน เติมเอง'!$A$5:$CL$846,83,0),2)</f>
        <v>3514</v>
      </c>
      <c r="CG89" s="19">
        <f>ROUND(VLOOKUP($B89,'3.ข้อมูลงบทดลองปัจจุบัน เติมเอง'!$A$5:$CL$846,84,0),2)</f>
        <v>2700</v>
      </c>
      <c r="CH89" s="19">
        <f>ROUND(VLOOKUP($B89,'3.ข้อมูลงบทดลองปัจจุบัน เติมเอง'!$A$5:$CL$846,85,0),2)</f>
        <v>4050</v>
      </c>
      <c r="CI89" s="19">
        <f>ROUND(VLOOKUP($B89,'3.ข้อมูลงบทดลองปัจจุบัน เติมเอง'!$A$5:$CL$846,86,0),2)</f>
        <v>4050</v>
      </c>
      <c r="CJ89" s="19">
        <f>ROUND(VLOOKUP($B89,'3.ข้อมูลงบทดลองปัจจุบัน เติมเอง'!$A$5:$CL$846,87,0),2)</f>
        <v>5400</v>
      </c>
      <c r="CK89" s="19">
        <f>ROUND(VLOOKUP($B89,'3.ข้อมูลงบทดลองปัจจุบัน เติมเอง'!$A$5:$CL$846,88,0),2)</f>
        <v>1800</v>
      </c>
      <c r="CL89" s="19">
        <f>ROUND(VLOOKUP($B89,'3.ข้อมูลงบทดลองปัจจุบัน เติมเอง'!$A$5:$CL$846,89,0),2)</f>
        <v>0</v>
      </c>
      <c r="CM89" s="19">
        <f>ROUND(VLOOKUP($B89,'3.ข้อมูลงบทดลองปัจจุบัน เติมเอง'!$A$5:$CL$846,90,0),2)</f>
        <v>0</v>
      </c>
      <c r="CO89" s="29"/>
    </row>
    <row r="90" spans="1:93" x14ac:dyDescent="0.7">
      <c r="A90" s="3" t="s">
        <v>1470</v>
      </c>
      <c r="B90" s="3" t="s">
        <v>1995</v>
      </c>
      <c r="C90" s="8" t="s">
        <v>1243</v>
      </c>
      <c r="D90" s="19">
        <f>ROUND(VLOOKUP($B90,'3.ข้อมูลงบทดลองปัจจุบัน เติมเอง'!$A$5:$CL$846,3,0),2)</f>
        <v>389686</v>
      </c>
      <c r="E90" s="19">
        <f>ROUND(VLOOKUP($B90,'3.ข้อมูลงบทดลองปัจจุบัน เติมเอง'!$A$5:$CL$846,4,0),2)</f>
        <v>85143</v>
      </c>
      <c r="F90" s="19">
        <f>ROUND(VLOOKUP($B90,'3.ข้อมูลงบทดลองปัจจุบัน เติมเอง'!$A$5:$CL$846,5,0),2)</f>
        <v>70685</v>
      </c>
      <c r="G90" s="19">
        <f>ROUND(VLOOKUP($B90,'3.ข้อมูลงบทดลองปัจจุบัน เติมเอง'!$A$5:$CL$846,6,0),2)</f>
        <v>63059</v>
      </c>
      <c r="H90" s="19">
        <f>ROUND(VLOOKUP($B90,'3.ข้อมูลงบทดลองปัจจุบัน เติมเอง'!$A$5:$CL$846,7,0),2)</f>
        <v>61938</v>
      </c>
      <c r="I90" s="19">
        <f>ROUND(VLOOKUP($B90,'3.ข้อมูลงบทดลองปัจจุบัน เติมเอง'!$A$5:$CL$846,8,0),2)</f>
        <v>98597</v>
      </c>
      <c r="J90" s="19">
        <f>ROUND(VLOOKUP($B90,'3.ข้อมูลงบทดลองปัจจุบัน เติมเอง'!$A$5:$CL$846,9,0),2)</f>
        <v>79365</v>
      </c>
      <c r="K90" s="19">
        <f>ROUND(VLOOKUP($B90,'3.ข้อมูลงบทดลองปัจจุบัน เติมเอง'!$A$5:$CL$846,10,0),2)</f>
        <v>137204</v>
      </c>
      <c r="L90" s="19">
        <f>ROUND(VLOOKUP($B90,'3.ข้อมูลงบทดลองปัจจุบัน เติมเอง'!$A$5:$CL$846,11,0),2)</f>
        <v>45786</v>
      </c>
      <c r="M90" s="19">
        <f>ROUND(VLOOKUP($B90,'3.ข้อมูลงบทดลองปัจจุบัน เติมเอง'!$A$5:$CL$846,12,0),2)</f>
        <v>81120</v>
      </c>
      <c r="N90" s="19">
        <f>ROUND(VLOOKUP($B90,'3.ข้อมูลงบทดลองปัจจุบัน เติมเอง'!$A$5:$CL$846,13,0),2)</f>
        <v>166599</v>
      </c>
      <c r="O90" s="19">
        <f>ROUND(VLOOKUP($B90,'3.ข้อมูลงบทดลองปัจจุบัน เติมเอง'!$A$5:$CL$846,14,0),2)</f>
        <v>33695</v>
      </c>
      <c r="P90" s="19">
        <f>ROUND(VLOOKUP($B90,'3.ข้อมูลงบทดลองปัจจุบัน เติมเอง'!$A$5:$CL$846,15,0),2)</f>
        <v>429802</v>
      </c>
      <c r="Q90" s="19">
        <f>ROUND(VLOOKUP($B90,'3.ข้อมูลงบทดลองปัจจุบัน เติมเอง'!$A$5:$CL$846,16,0),2)</f>
        <v>100813</v>
      </c>
      <c r="R90" s="19">
        <f>ROUND(VLOOKUP($B90,'3.ข้อมูลงบทดลองปัจจุบัน เติมเอง'!$A$5:$CL$846,17,0),2)</f>
        <v>109947</v>
      </c>
      <c r="S90" s="19">
        <f>ROUND(VLOOKUP($B90,'3.ข้อมูลงบทดลองปัจจุบัน เติมเอง'!$A$5:$CL$846,18,0),2)</f>
        <v>114171</v>
      </c>
      <c r="T90" s="19">
        <f>ROUND(VLOOKUP($B90,'3.ข้อมูลงบทดลองปัจจุบัน เติมเอง'!$A$5:$CL$846,19,0),2)</f>
        <v>100973</v>
      </c>
      <c r="U90" s="19">
        <f>ROUND(VLOOKUP($B90,'3.ข้อมูลงบทดลองปัจจุบัน เติมเอง'!$A$5:$CL$846,20,0),2)</f>
        <v>87940</v>
      </c>
      <c r="V90" s="19">
        <f>ROUND(VLOOKUP($B90,'3.ข้อมูลงบทดลองปัจจุบัน เติมเอง'!$A$5:$CL$846,21,0),2)</f>
        <v>73223</v>
      </c>
      <c r="W90" s="19">
        <f>ROUND(VLOOKUP($B90,'3.ข้อมูลงบทดลองปัจจุบัน เติมเอง'!$A$5:$CL$846,22,0),2)</f>
        <v>57019</v>
      </c>
      <c r="X90" s="19">
        <f>ROUND(VLOOKUP($B90,'3.ข้อมูลงบทดลองปัจจุบัน เติมเอง'!$A$5:$CL$846,23,0),2)</f>
        <v>659718</v>
      </c>
      <c r="Y90" s="19">
        <f>ROUND(VLOOKUP($B90,'3.ข้อมูลงบทดลองปัจจุบัน เติมเอง'!$A$5:$CL$846,24,0),2)</f>
        <v>51055</v>
      </c>
      <c r="Z90" s="19">
        <f>ROUND(VLOOKUP($B90,'3.ข้อมูลงบทดลองปัจจุบัน เติมเอง'!$A$5:$CL$846,25,0),2)</f>
        <v>145852</v>
      </c>
      <c r="AA90" s="19">
        <f>ROUND(VLOOKUP($B90,'3.ข้อมูลงบทดลองปัจจุบัน เติมเอง'!$A$5:$CL$846,26,0),2)</f>
        <v>63929</v>
      </c>
      <c r="AB90" s="19">
        <f>ROUND(VLOOKUP($B90,'3.ข้อมูลงบทดลองปัจจุบัน เติมเอง'!$A$5:$CL$846,27,0),2)</f>
        <v>43835</v>
      </c>
      <c r="AC90" s="19">
        <f>ROUND(VLOOKUP($B90,'3.ข้อมูลงบทดลองปัจจุบัน เติมเอง'!$A$5:$CL$846,28,0),2)</f>
        <v>57021</v>
      </c>
      <c r="AD90" s="19">
        <f>ROUND(VLOOKUP($B90,'3.ข้อมูลงบทดลองปัจจุบัน เติมเอง'!$A$5:$CL$846,29,0),2)</f>
        <v>85953</v>
      </c>
      <c r="AE90" s="19">
        <f>ROUND(VLOOKUP($B90,'3.ข้อมูลงบทดลองปัจจุบัน เติมเอง'!$A$5:$CL$846,30,0),2)</f>
        <v>160880</v>
      </c>
      <c r="AF90" s="19">
        <f>ROUND(VLOOKUP($B90,'3.ข้อมูลงบทดลองปัจจุบัน เติมเอง'!$A$5:$CL$846,31,0),2)</f>
        <v>42224</v>
      </c>
      <c r="AG90" s="19">
        <f>ROUND(VLOOKUP($B90,'3.ข้อมูลงบทดลองปัจจุบัน เติมเอง'!$A$5:$CL$846,32,0),2)</f>
        <v>77694</v>
      </c>
      <c r="AH90" s="19">
        <f>ROUND(VLOOKUP($B90,'3.ข้อมูลงบทดลองปัจจุบัน เติมเอง'!$A$5:$CL$846,33,0),2)</f>
        <v>76903</v>
      </c>
      <c r="AI90" s="19">
        <f>ROUND(VLOOKUP($B90,'3.ข้อมูลงบทดลองปัจจุบัน เติมเอง'!$A$5:$CL$846,34,0),2)</f>
        <v>91124</v>
      </c>
      <c r="AJ90" s="19">
        <f>ROUND(VLOOKUP($B90,'3.ข้อมูลงบทดลองปัจจุบัน เติมเอง'!$A$5:$CL$846,35,0),2)</f>
        <v>83025</v>
      </c>
      <c r="AK90" s="19">
        <f>ROUND(VLOOKUP($B90,'3.ข้อมูลงบทดลองปัจจุบัน เติมเอง'!$A$5:$CL$846,36,0),2)</f>
        <v>65130</v>
      </c>
      <c r="AL90" s="19">
        <f>ROUND(VLOOKUP($B90,'3.ข้อมูลงบทดลองปัจจุบัน เติมเอง'!$A$5:$CL$846,37,0),2)</f>
        <v>1606422</v>
      </c>
      <c r="AM90" s="19">
        <f>ROUND(VLOOKUP($B90,'3.ข้อมูลงบทดลองปัจจุบัน เติมเอง'!$A$5:$CL$846,38,0),2)</f>
        <v>80978</v>
      </c>
      <c r="AN90" s="19">
        <f>ROUND(VLOOKUP($B90,'3.ข้อมูลงบทดลองปัจจุบัน เติมเอง'!$A$5:$CL$846,39,0),2)</f>
        <v>76485</v>
      </c>
      <c r="AO90" s="19">
        <f>ROUND(VLOOKUP($B90,'3.ข้อมูลงบทดลองปัจจุบัน เติมเอง'!$A$5:$CL$846,40,0),2)</f>
        <v>136137</v>
      </c>
      <c r="AP90" s="19">
        <f>ROUND(VLOOKUP($B90,'3.ข้อมูลงบทดลองปัจจุบัน เติมเอง'!$A$5:$CL$846,41,0),2)</f>
        <v>158432</v>
      </c>
      <c r="AQ90" s="19">
        <f>ROUND(VLOOKUP($B90,'3.ข้อมูลงบทดลองปัจจุบัน เติมเอง'!$A$5:$CL$846,42,0),2)</f>
        <v>97047</v>
      </c>
      <c r="AR90" s="19">
        <f>ROUND(VLOOKUP($B90,'3.ข้อมูลงบทดลองปัจจุบัน เติมเอง'!$A$5:$CL$846,43,0),2)</f>
        <v>49921</v>
      </c>
      <c r="AS90" s="19">
        <f>ROUND(VLOOKUP($B90,'3.ข้อมูลงบทดลองปัจจุบัน เติมเอง'!$A$5:$CL$846,44,0),2)</f>
        <v>434945</v>
      </c>
      <c r="AT90" s="19">
        <f>ROUND(VLOOKUP($B90,'3.ข้อมูลงบทดลองปัจจุบัน เติมเอง'!$A$5:$CL$846,45,0),2)</f>
        <v>115018</v>
      </c>
      <c r="AU90" s="19">
        <f>ROUND(VLOOKUP($B90,'3.ข้อมูลงบทดลองปัจจุบัน เติมเอง'!$A$5:$CL$846,46,0),2)</f>
        <v>247324</v>
      </c>
      <c r="AV90" s="19">
        <f>ROUND(VLOOKUP($B90,'3.ข้อมูลงบทดลองปัจจุบัน เติมเอง'!$A$5:$CL$846,47,0),2)</f>
        <v>184000</v>
      </c>
      <c r="AW90" s="19">
        <f>ROUND(VLOOKUP($B90,'3.ข้อมูลงบทดลองปัจจุบัน เติมเอง'!$A$5:$CL$846,48,0),2)</f>
        <v>93534</v>
      </c>
      <c r="AX90" s="19">
        <f>ROUND(VLOOKUP($B90,'3.ข้อมูลงบทดลองปัจจุบัน เติมเอง'!$A$5:$CL$846,49,0),2)</f>
        <v>63062</v>
      </c>
      <c r="AY90" s="19">
        <f>ROUND(VLOOKUP($B90,'3.ข้อมูลงบทดลองปัจจุบัน เติมเอง'!$A$5:$CL$846,50,0),2)</f>
        <v>94828</v>
      </c>
      <c r="AZ90" s="19">
        <f>ROUND(VLOOKUP($B90,'3.ข้อมูลงบทดลองปัจจุบัน เติมเอง'!$A$5:$CL$846,51,0),2)</f>
        <v>94078</v>
      </c>
      <c r="BA90" s="19">
        <f>ROUND(VLOOKUP($B90,'3.ข้อมูลงบทดลองปัจจุบัน เติมเอง'!$A$5:$CL$846,52,0),2)</f>
        <v>92181</v>
      </c>
      <c r="BB90" s="19">
        <f>ROUND(VLOOKUP($B90,'3.ข้อมูลงบทดลองปัจจุบัน เติมเอง'!$A$5:$CL$846,53,0),2)</f>
        <v>300511</v>
      </c>
      <c r="BC90" s="19">
        <f>ROUND(VLOOKUP($B90,'3.ข้อมูลงบทดลองปัจจุบัน เติมเอง'!$A$5:$CL$846,54,0),2)</f>
        <v>80793</v>
      </c>
      <c r="BD90" s="19">
        <f>ROUND(VLOOKUP($B90,'3.ข้อมูลงบทดลองปัจจุบัน เติมเอง'!$A$5:$CL$846,55,0),2)</f>
        <v>543204</v>
      </c>
      <c r="BE90" s="19">
        <f>ROUND(VLOOKUP($B90,'3.ข้อมูลงบทดลองปัจจุบัน เติมเอง'!$A$5:$CL$846,56,0),2)</f>
        <v>141649</v>
      </c>
      <c r="BF90" s="19">
        <f>ROUND(VLOOKUP($B90,'3.ข้อมูลงบทดลองปัจจุบัน เติมเอง'!$A$5:$CL$846,57,0),2)</f>
        <v>69802</v>
      </c>
      <c r="BG90" s="19">
        <f>ROUND(VLOOKUP($B90,'3.ข้อมูลงบทดลองปัจจุบัน เติมเอง'!$A$5:$CL$846,58,0),2)</f>
        <v>114374</v>
      </c>
      <c r="BH90" s="19">
        <f>ROUND(VLOOKUP($B90,'3.ข้อมูลงบทดลองปัจจุบัน เติมเอง'!$A$5:$CL$846,59,0),2)</f>
        <v>426172</v>
      </c>
      <c r="BI90" s="19">
        <f>ROUND(VLOOKUP($B90,'3.ข้อมูลงบทดลองปัจจุบัน เติมเอง'!$A$5:$CL$846,60,0),2)</f>
        <v>75941</v>
      </c>
      <c r="BJ90" s="19">
        <f>ROUND(VLOOKUP($B90,'3.ข้อมูลงบทดลองปัจจุบัน เติมเอง'!$A$5:$CL$846,61,0),2)</f>
        <v>44379</v>
      </c>
      <c r="BK90" s="19">
        <f>ROUND(VLOOKUP($B90,'3.ข้อมูลงบทดลองปัจจุบัน เติมเอง'!$A$5:$CL$846,62,0),2)</f>
        <v>67856</v>
      </c>
      <c r="BL90" s="19">
        <f>ROUND(VLOOKUP($B90,'3.ข้อมูลงบทดลองปัจจุบัน เติมเอง'!$A$5:$CL$846,63,0),2)</f>
        <v>73472</v>
      </c>
      <c r="BM90" s="19">
        <f>ROUND(VLOOKUP($B90,'3.ข้อมูลงบทดลองปัจจุบัน เติมเอง'!$A$5:$CL$846,64,0),2)</f>
        <v>347938</v>
      </c>
      <c r="BN90" s="19">
        <f>ROUND(VLOOKUP($B90,'3.ข้อมูลงบทดลองปัจจุบัน เติมเอง'!$A$5:$CL$846,65,0),2)</f>
        <v>131428</v>
      </c>
      <c r="BO90" s="19">
        <f>ROUND(VLOOKUP($B90,'3.ข้อมูลงบทดลองปัจจุบัน เติมเอง'!$A$5:$CL$846,66,0),2)</f>
        <v>95494</v>
      </c>
      <c r="BP90" s="19">
        <f>ROUND(VLOOKUP($B90,'3.ข้อมูลงบทดลองปัจจุบัน เติมเอง'!$A$5:$CL$846,67,0),2)</f>
        <v>126746.7</v>
      </c>
      <c r="BQ90" s="19">
        <f>ROUND(VLOOKUP($B90,'3.ข้อมูลงบทดลองปัจจุบัน เติมเอง'!$A$5:$CL$846,68,0),2)</f>
        <v>87193</v>
      </c>
      <c r="BR90" s="19">
        <f>ROUND(VLOOKUP($B90,'3.ข้อมูลงบทดลองปัจจุบัน เติมเอง'!$A$5:$CL$846,69,0),2)</f>
        <v>56728</v>
      </c>
      <c r="BS90" s="19">
        <f>ROUND(VLOOKUP($B90,'3.ข้อมูลงบทดลองปัจจุบัน เติมเอง'!$A$5:$CL$846,70,0),2)</f>
        <v>1605818</v>
      </c>
      <c r="BT90" s="19">
        <f>ROUND(VLOOKUP($B90,'3.ข้อมูลงบทดลองปัจจุบัน เติมเอง'!$A$5:$CL$846,71,0),2)</f>
        <v>117802.59</v>
      </c>
      <c r="BU90" s="19">
        <f>ROUND(VLOOKUP($B90,'3.ข้อมูลงบทดลองปัจจุบัน เติมเอง'!$A$5:$CL$846,72,0),2)</f>
        <v>130041</v>
      </c>
      <c r="BV90" s="19">
        <f>ROUND(VLOOKUP($B90,'3.ข้อมูลงบทดลองปัจจุบัน เติมเอง'!$A$5:$CL$846,73,0),2)</f>
        <v>393185</v>
      </c>
      <c r="BW90" s="19">
        <f>ROUND(VLOOKUP($B90,'3.ข้อมูลงบทดลองปัจจุบัน เติมเอง'!$A$5:$CL$846,74,0),2)</f>
        <v>35578</v>
      </c>
      <c r="BX90" s="19">
        <f>ROUND(VLOOKUP($B90,'3.ข้อมูลงบทดลองปัจจุบัน เติมเอง'!$A$5:$CL$846,75,0),2)</f>
        <v>84837</v>
      </c>
      <c r="BY90" s="19">
        <f>ROUND(VLOOKUP($B90,'3.ข้อมูลงบทดลองปัจจุบัน เติมเอง'!$A$5:$CL$846,76,0),2)</f>
        <v>186251</v>
      </c>
      <c r="BZ90" s="19">
        <f>ROUND(VLOOKUP($B90,'3.ข้อมูลงบทดลองปัจจุบัน เติมเอง'!$A$5:$CL$846,77,0),2)</f>
        <v>65380</v>
      </c>
      <c r="CA90" s="19">
        <f>ROUND(VLOOKUP($B90,'3.ข้อมูลงบทดลองปัจจุบัน เติมเอง'!$A$5:$CL$846,78,0),2)</f>
        <v>77354</v>
      </c>
      <c r="CB90" s="19">
        <f>ROUND(VLOOKUP($B90,'3.ข้อมูลงบทดลองปัจจุบัน เติมเอง'!$A$5:$CL$846,79,0),2)</f>
        <v>59736</v>
      </c>
      <c r="CC90" s="19">
        <f>ROUND(VLOOKUP($B90,'3.ข้อมูลงบทดลองปัจจุบัน เติมเอง'!$A$5:$CL$846,80,0),2)</f>
        <v>60759</v>
      </c>
      <c r="CD90" s="19">
        <f>ROUND(VLOOKUP($B90,'3.ข้อมูลงบทดลองปัจจุบัน เติมเอง'!$A$5:$CL$846,81,0),2)</f>
        <v>161167</v>
      </c>
      <c r="CE90" s="19">
        <f>ROUND(VLOOKUP($B90,'3.ข้อมูลงบทดลองปัจจุบัน เติมเอง'!$A$5:$CL$846,82,0),2)</f>
        <v>106247</v>
      </c>
      <c r="CF90" s="19">
        <f>ROUND(VLOOKUP($B90,'3.ข้อมูลงบทดลองปัจจุบัน เติมเอง'!$A$5:$CL$846,83,0),2)</f>
        <v>240952</v>
      </c>
      <c r="CG90" s="19">
        <f>ROUND(VLOOKUP($B90,'3.ข้อมูลงบทดลองปัจจุบัน เติมเอง'!$A$5:$CL$846,84,0),2)</f>
        <v>67456</v>
      </c>
      <c r="CH90" s="19">
        <f>ROUND(VLOOKUP($B90,'3.ข้อมูลงบทดลองปัจจุบัน เติมเอง'!$A$5:$CL$846,85,0),2)</f>
        <v>71003</v>
      </c>
      <c r="CI90" s="19">
        <f>ROUND(VLOOKUP($B90,'3.ข้อมูลงบทดลองปัจจุบัน เติมเอง'!$A$5:$CL$846,86,0),2)</f>
        <v>80161</v>
      </c>
      <c r="CJ90" s="19">
        <f>ROUND(VLOOKUP($B90,'3.ข้อมูลงบทดลองปัจจุบัน เติมเอง'!$A$5:$CL$846,87,0),2)</f>
        <v>50050</v>
      </c>
      <c r="CK90" s="19">
        <f>ROUND(VLOOKUP($B90,'3.ข้อมูลงบทดลองปัจจุบัน เติมเอง'!$A$5:$CL$846,88,0),2)</f>
        <v>249106</v>
      </c>
      <c r="CL90" s="19">
        <f>ROUND(VLOOKUP($B90,'3.ข้อมูลงบทดลองปัจจุบัน เติมเอง'!$A$5:$CL$846,89,0),2)</f>
        <v>54190</v>
      </c>
      <c r="CM90" s="19">
        <f>ROUND(VLOOKUP($B90,'3.ข้อมูลงบทดลองปัจจุบัน เติมเอง'!$A$5:$CL$846,90,0),2)</f>
        <v>59401</v>
      </c>
      <c r="CO90" s="29"/>
    </row>
    <row r="91" spans="1:93" x14ac:dyDescent="0.7">
      <c r="A91" s="3" t="s">
        <v>1470</v>
      </c>
      <c r="B91" s="3" t="s">
        <v>1996</v>
      </c>
      <c r="C91" s="8" t="s">
        <v>673</v>
      </c>
      <c r="D91" s="19">
        <f>ROUND(VLOOKUP($B91,'3.ข้อมูลงบทดลองปัจจุบัน เติมเอง'!$A$5:$CL$846,3,0),2)</f>
        <v>0</v>
      </c>
      <c r="E91" s="19">
        <f>ROUND(VLOOKUP($B91,'3.ข้อมูลงบทดลองปัจจุบัน เติมเอง'!$A$5:$CL$846,4,0),2)</f>
        <v>0</v>
      </c>
      <c r="F91" s="19">
        <f>ROUND(VLOOKUP($B91,'3.ข้อมูลงบทดลองปัจจุบัน เติมเอง'!$A$5:$CL$846,5,0),2)</f>
        <v>0</v>
      </c>
      <c r="G91" s="19">
        <f>ROUND(VLOOKUP($B91,'3.ข้อมูลงบทดลองปัจจุบัน เติมเอง'!$A$5:$CL$846,6,0),2)</f>
        <v>0</v>
      </c>
      <c r="H91" s="19">
        <f>ROUND(VLOOKUP($B91,'3.ข้อมูลงบทดลองปัจจุบัน เติมเอง'!$A$5:$CL$846,7,0),2)</f>
        <v>0</v>
      </c>
      <c r="I91" s="19">
        <f>ROUND(VLOOKUP($B91,'3.ข้อมูลงบทดลองปัจจุบัน เติมเอง'!$A$5:$CL$846,8,0),2)</f>
        <v>0</v>
      </c>
      <c r="J91" s="19">
        <f>ROUND(VLOOKUP($B91,'3.ข้อมูลงบทดลองปัจจุบัน เติมเอง'!$A$5:$CL$846,9,0),2)</f>
        <v>0</v>
      </c>
      <c r="K91" s="19">
        <f>ROUND(VLOOKUP($B91,'3.ข้อมูลงบทดลองปัจจุบัน เติมเอง'!$A$5:$CL$846,10,0),2)</f>
        <v>0</v>
      </c>
      <c r="L91" s="19">
        <f>ROUND(VLOOKUP($B91,'3.ข้อมูลงบทดลองปัจจุบัน เติมเอง'!$A$5:$CL$846,11,0),2)</f>
        <v>0</v>
      </c>
      <c r="M91" s="19">
        <f>ROUND(VLOOKUP($B91,'3.ข้อมูลงบทดลองปัจจุบัน เติมเอง'!$A$5:$CL$846,12,0),2)</f>
        <v>0</v>
      </c>
      <c r="N91" s="19">
        <f>ROUND(VLOOKUP($B91,'3.ข้อมูลงบทดลองปัจจุบัน เติมเอง'!$A$5:$CL$846,13,0),2)</f>
        <v>0</v>
      </c>
      <c r="O91" s="19">
        <f>ROUND(VLOOKUP($B91,'3.ข้อมูลงบทดลองปัจจุบัน เติมเอง'!$A$5:$CL$846,14,0),2)</f>
        <v>0</v>
      </c>
      <c r="P91" s="19">
        <f>ROUND(VLOOKUP($B91,'3.ข้อมูลงบทดลองปัจจุบัน เติมเอง'!$A$5:$CL$846,15,0),2)</f>
        <v>0</v>
      </c>
      <c r="Q91" s="19">
        <f>ROUND(VLOOKUP($B91,'3.ข้อมูลงบทดลองปัจจุบัน เติมเอง'!$A$5:$CL$846,16,0),2)</f>
        <v>0</v>
      </c>
      <c r="R91" s="19">
        <f>ROUND(VLOOKUP($B91,'3.ข้อมูลงบทดลองปัจจุบัน เติมเอง'!$A$5:$CL$846,17,0),2)</f>
        <v>0</v>
      </c>
      <c r="S91" s="19">
        <f>ROUND(VLOOKUP($B91,'3.ข้อมูลงบทดลองปัจจุบัน เติมเอง'!$A$5:$CL$846,18,0),2)</f>
        <v>0</v>
      </c>
      <c r="T91" s="19">
        <f>ROUND(VLOOKUP($B91,'3.ข้อมูลงบทดลองปัจจุบัน เติมเอง'!$A$5:$CL$846,19,0),2)</f>
        <v>0</v>
      </c>
      <c r="U91" s="19">
        <f>ROUND(VLOOKUP($B91,'3.ข้อมูลงบทดลองปัจจุบัน เติมเอง'!$A$5:$CL$846,20,0),2)</f>
        <v>0</v>
      </c>
      <c r="V91" s="19">
        <f>ROUND(VLOOKUP($B91,'3.ข้อมูลงบทดลองปัจจุบัน เติมเอง'!$A$5:$CL$846,21,0),2)</f>
        <v>0</v>
      </c>
      <c r="W91" s="19">
        <f>ROUND(VLOOKUP($B91,'3.ข้อมูลงบทดลองปัจจุบัน เติมเอง'!$A$5:$CL$846,22,0),2)</f>
        <v>0</v>
      </c>
      <c r="X91" s="19">
        <f>ROUND(VLOOKUP($B91,'3.ข้อมูลงบทดลองปัจจุบัน เติมเอง'!$A$5:$CL$846,23,0),2)</f>
        <v>0</v>
      </c>
      <c r="Y91" s="19">
        <f>ROUND(VLOOKUP($B91,'3.ข้อมูลงบทดลองปัจจุบัน เติมเอง'!$A$5:$CL$846,24,0),2)</f>
        <v>0</v>
      </c>
      <c r="Z91" s="19">
        <f>ROUND(VLOOKUP($B91,'3.ข้อมูลงบทดลองปัจจุบัน เติมเอง'!$A$5:$CL$846,25,0),2)</f>
        <v>0</v>
      </c>
      <c r="AA91" s="19">
        <f>ROUND(VLOOKUP($B91,'3.ข้อมูลงบทดลองปัจจุบัน เติมเอง'!$A$5:$CL$846,26,0),2)</f>
        <v>0</v>
      </c>
      <c r="AB91" s="19">
        <f>ROUND(VLOOKUP($B91,'3.ข้อมูลงบทดลองปัจจุบัน เติมเอง'!$A$5:$CL$846,27,0),2)</f>
        <v>0</v>
      </c>
      <c r="AC91" s="19">
        <f>ROUND(VLOOKUP($B91,'3.ข้อมูลงบทดลองปัจจุบัน เติมเอง'!$A$5:$CL$846,28,0),2)</f>
        <v>0</v>
      </c>
      <c r="AD91" s="19">
        <f>ROUND(VLOOKUP($B91,'3.ข้อมูลงบทดลองปัจจุบัน เติมเอง'!$A$5:$CL$846,29,0),2)</f>
        <v>0</v>
      </c>
      <c r="AE91" s="19">
        <f>ROUND(VLOOKUP($B91,'3.ข้อมูลงบทดลองปัจจุบัน เติมเอง'!$A$5:$CL$846,30,0),2)</f>
        <v>0</v>
      </c>
      <c r="AF91" s="19">
        <f>ROUND(VLOOKUP($B91,'3.ข้อมูลงบทดลองปัจจุบัน เติมเอง'!$A$5:$CL$846,31,0),2)</f>
        <v>0</v>
      </c>
      <c r="AG91" s="19">
        <f>ROUND(VLOOKUP($B91,'3.ข้อมูลงบทดลองปัจจุบัน เติมเอง'!$A$5:$CL$846,32,0),2)</f>
        <v>0</v>
      </c>
      <c r="AH91" s="19">
        <f>ROUND(VLOOKUP($B91,'3.ข้อมูลงบทดลองปัจจุบัน เติมเอง'!$A$5:$CL$846,33,0),2)</f>
        <v>0</v>
      </c>
      <c r="AI91" s="19">
        <f>ROUND(VLOOKUP($B91,'3.ข้อมูลงบทดลองปัจจุบัน เติมเอง'!$A$5:$CL$846,34,0),2)</f>
        <v>0</v>
      </c>
      <c r="AJ91" s="19">
        <f>ROUND(VLOOKUP($B91,'3.ข้อมูลงบทดลองปัจจุบัน เติมเอง'!$A$5:$CL$846,35,0),2)</f>
        <v>0</v>
      </c>
      <c r="AK91" s="19">
        <f>ROUND(VLOOKUP($B91,'3.ข้อมูลงบทดลองปัจจุบัน เติมเอง'!$A$5:$CL$846,36,0),2)</f>
        <v>0</v>
      </c>
      <c r="AL91" s="19">
        <f>ROUND(VLOOKUP($B91,'3.ข้อมูลงบทดลองปัจจุบัน เติมเอง'!$A$5:$CL$846,37,0),2)</f>
        <v>0</v>
      </c>
      <c r="AM91" s="19">
        <f>ROUND(VLOOKUP($B91,'3.ข้อมูลงบทดลองปัจจุบัน เติมเอง'!$A$5:$CL$846,38,0),2)</f>
        <v>0</v>
      </c>
      <c r="AN91" s="19">
        <f>ROUND(VLOOKUP($B91,'3.ข้อมูลงบทดลองปัจจุบัน เติมเอง'!$A$5:$CL$846,39,0),2)</f>
        <v>0</v>
      </c>
      <c r="AO91" s="19">
        <f>ROUND(VLOOKUP($B91,'3.ข้อมูลงบทดลองปัจจุบัน เติมเอง'!$A$5:$CL$846,40,0),2)</f>
        <v>0</v>
      </c>
      <c r="AP91" s="19">
        <f>ROUND(VLOOKUP($B91,'3.ข้อมูลงบทดลองปัจจุบัน เติมเอง'!$A$5:$CL$846,41,0),2)</f>
        <v>0</v>
      </c>
      <c r="AQ91" s="19">
        <f>ROUND(VLOOKUP($B91,'3.ข้อมูลงบทดลองปัจจุบัน เติมเอง'!$A$5:$CL$846,42,0),2)</f>
        <v>0</v>
      </c>
      <c r="AR91" s="19">
        <f>ROUND(VLOOKUP($B91,'3.ข้อมูลงบทดลองปัจจุบัน เติมเอง'!$A$5:$CL$846,43,0),2)</f>
        <v>0</v>
      </c>
      <c r="AS91" s="19">
        <f>ROUND(VLOOKUP($B91,'3.ข้อมูลงบทดลองปัจจุบัน เติมเอง'!$A$5:$CL$846,44,0),2)</f>
        <v>0</v>
      </c>
      <c r="AT91" s="19">
        <f>ROUND(VLOOKUP($B91,'3.ข้อมูลงบทดลองปัจจุบัน เติมเอง'!$A$5:$CL$846,45,0),2)</f>
        <v>0</v>
      </c>
      <c r="AU91" s="19">
        <f>ROUND(VLOOKUP($B91,'3.ข้อมูลงบทดลองปัจจุบัน เติมเอง'!$A$5:$CL$846,46,0),2)</f>
        <v>0</v>
      </c>
      <c r="AV91" s="19">
        <f>ROUND(VLOOKUP($B91,'3.ข้อมูลงบทดลองปัจจุบัน เติมเอง'!$A$5:$CL$846,47,0),2)</f>
        <v>0</v>
      </c>
      <c r="AW91" s="19">
        <f>ROUND(VLOOKUP($B91,'3.ข้อมูลงบทดลองปัจจุบัน เติมเอง'!$A$5:$CL$846,48,0),2)</f>
        <v>0</v>
      </c>
      <c r="AX91" s="19">
        <f>ROUND(VLOOKUP($B91,'3.ข้อมูลงบทดลองปัจจุบัน เติมเอง'!$A$5:$CL$846,49,0),2)</f>
        <v>0</v>
      </c>
      <c r="AY91" s="19">
        <f>ROUND(VLOOKUP($B91,'3.ข้อมูลงบทดลองปัจจุบัน เติมเอง'!$A$5:$CL$846,50,0),2)</f>
        <v>0</v>
      </c>
      <c r="AZ91" s="19">
        <f>ROUND(VLOOKUP($B91,'3.ข้อมูลงบทดลองปัจจุบัน เติมเอง'!$A$5:$CL$846,51,0),2)</f>
        <v>0</v>
      </c>
      <c r="BA91" s="19">
        <f>ROUND(VLOOKUP($B91,'3.ข้อมูลงบทดลองปัจจุบัน เติมเอง'!$A$5:$CL$846,52,0),2)</f>
        <v>0</v>
      </c>
      <c r="BB91" s="19">
        <f>ROUND(VLOOKUP($B91,'3.ข้อมูลงบทดลองปัจจุบัน เติมเอง'!$A$5:$CL$846,53,0),2)</f>
        <v>0</v>
      </c>
      <c r="BC91" s="19">
        <f>ROUND(VLOOKUP($B91,'3.ข้อมูลงบทดลองปัจจุบัน เติมเอง'!$A$5:$CL$846,54,0),2)</f>
        <v>0</v>
      </c>
      <c r="BD91" s="19">
        <f>ROUND(VLOOKUP($B91,'3.ข้อมูลงบทดลองปัจจุบัน เติมเอง'!$A$5:$CL$846,55,0),2)</f>
        <v>0</v>
      </c>
      <c r="BE91" s="19">
        <f>ROUND(VLOOKUP($B91,'3.ข้อมูลงบทดลองปัจจุบัน เติมเอง'!$A$5:$CL$846,56,0),2)</f>
        <v>0</v>
      </c>
      <c r="BF91" s="19">
        <f>ROUND(VLOOKUP($B91,'3.ข้อมูลงบทดลองปัจจุบัน เติมเอง'!$A$5:$CL$846,57,0),2)</f>
        <v>0</v>
      </c>
      <c r="BG91" s="19">
        <f>ROUND(VLOOKUP($B91,'3.ข้อมูลงบทดลองปัจจุบัน เติมเอง'!$A$5:$CL$846,58,0),2)</f>
        <v>0</v>
      </c>
      <c r="BH91" s="19">
        <f>ROUND(VLOOKUP($B91,'3.ข้อมูลงบทดลองปัจจุบัน เติมเอง'!$A$5:$CL$846,59,0),2)</f>
        <v>0</v>
      </c>
      <c r="BI91" s="19">
        <f>ROUND(VLOOKUP($B91,'3.ข้อมูลงบทดลองปัจจุบัน เติมเอง'!$A$5:$CL$846,60,0),2)</f>
        <v>0</v>
      </c>
      <c r="BJ91" s="19">
        <f>ROUND(VLOOKUP($B91,'3.ข้อมูลงบทดลองปัจจุบัน เติมเอง'!$A$5:$CL$846,61,0),2)</f>
        <v>0</v>
      </c>
      <c r="BK91" s="19">
        <f>ROUND(VLOOKUP($B91,'3.ข้อมูลงบทดลองปัจจุบัน เติมเอง'!$A$5:$CL$846,62,0),2)</f>
        <v>0</v>
      </c>
      <c r="BL91" s="19">
        <f>ROUND(VLOOKUP($B91,'3.ข้อมูลงบทดลองปัจจุบัน เติมเอง'!$A$5:$CL$846,63,0),2)</f>
        <v>0</v>
      </c>
      <c r="BM91" s="19">
        <f>ROUND(VLOOKUP($B91,'3.ข้อมูลงบทดลองปัจจุบัน เติมเอง'!$A$5:$CL$846,64,0),2)</f>
        <v>0</v>
      </c>
      <c r="BN91" s="19">
        <f>ROUND(VLOOKUP($B91,'3.ข้อมูลงบทดลองปัจจุบัน เติมเอง'!$A$5:$CL$846,65,0),2)</f>
        <v>0</v>
      </c>
      <c r="BO91" s="19">
        <f>ROUND(VLOOKUP($B91,'3.ข้อมูลงบทดลองปัจจุบัน เติมเอง'!$A$5:$CL$846,66,0),2)</f>
        <v>0</v>
      </c>
      <c r="BP91" s="19">
        <f>ROUND(VLOOKUP($B91,'3.ข้อมูลงบทดลองปัจจุบัน เติมเอง'!$A$5:$CL$846,67,0),2)</f>
        <v>0</v>
      </c>
      <c r="BQ91" s="19">
        <f>ROUND(VLOOKUP($B91,'3.ข้อมูลงบทดลองปัจจุบัน เติมเอง'!$A$5:$CL$846,68,0),2)</f>
        <v>0</v>
      </c>
      <c r="BR91" s="19">
        <f>ROUND(VLOOKUP($B91,'3.ข้อมูลงบทดลองปัจจุบัน เติมเอง'!$A$5:$CL$846,69,0),2)</f>
        <v>0</v>
      </c>
      <c r="BS91" s="19">
        <f>ROUND(VLOOKUP($B91,'3.ข้อมูลงบทดลองปัจจุบัน เติมเอง'!$A$5:$CL$846,70,0),2)</f>
        <v>30600</v>
      </c>
      <c r="BT91" s="19">
        <f>ROUND(VLOOKUP($B91,'3.ข้อมูลงบทดลองปัจจุบัน เติมเอง'!$A$5:$CL$846,71,0),2)</f>
        <v>0</v>
      </c>
      <c r="BU91" s="19">
        <f>ROUND(VLOOKUP($B91,'3.ข้อมูลงบทดลองปัจจุบัน เติมเอง'!$A$5:$CL$846,72,0),2)</f>
        <v>0</v>
      </c>
      <c r="BV91" s="19">
        <f>ROUND(VLOOKUP($B91,'3.ข้อมูลงบทดลองปัจจุบัน เติมเอง'!$A$5:$CL$846,73,0),2)</f>
        <v>0</v>
      </c>
      <c r="BW91" s="19">
        <f>ROUND(VLOOKUP($B91,'3.ข้อมูลงบทดลองปัจจุบัน เติมเอง'!$A$5:$CL$846,74,0),2)</f>
        <v>0</v>
      </c>
      <c r="BX91" s="19">
        <f>ROUND(VLOOKUP($B91,'3.ข้อมูลงบทดลองปัจจุบัน เติมเอง'!$A$5:$CL$846,75,0),2)</f>
        <v>0</v>
      </c>
      <c r="BY91" s="19">
        <f>ROUND(VLOOKUP($B91,'3.ข้อมูลงบทดลองปัจจุบัน เติมเอง'!$A$5:$CL$846,76,0),2)</f>
        <v>0</v>
      </c>
      <c r="BZ91" s="19">
        <f>ROUND(VLOOKUP($B91,'3.ข้อมูลงบทดลองปัจจุบัน เติมเอง'!$A$5:$CL$846,77,0),2)</f>
        <v>0</v>
      </c>
      <c r="CA91" s="19">
        <f>ROUND(VLOOKUP($B91,'3.ข้อมูลงบทดลองปัจจุบัน เติมเอง'!$A$5:$CL$846,78,0),2)</f>
        <v>0</v>
      </c>
      <c r="CB91" s="19">
        <f>ROUND(VLOOKUP($B91,'3.ข้อมูลงบทดลองปัจจุบัน เติมเอง'!$A$5:$CL$846,79,0),2)</f>
        <v>0</v>
      </c>
      <c r="CC91" s="19">
        <f>ROUND(VLOOKUP($B91,'3.ข้อมูลงบทดลองปัจจุบัน เติมเอง'!$A$5:$CL$846,80,0),2)</f>
        <v>0</v>
      </c>
      <c r="CD91" s="19">
        <f>ROUND(VLOOKUP($B91,'3.ข้อมูลงบทดลองปัจจุบัน เติมเอง'!$A$5:$CL$846,81,0),2)</f>
        <v>0</v>
      </c>
      <c r="CE91" s="19">
        <f>ROUND(VLOOKUP($B91,'3.ข้อมูลงบทดลองปัจจุบัน เติมเอง'!$A$5:$CL$846,82,0),2)</f>
        <v>0</v>
      </c>
      <c r="CF91" s="19">
        <f>ROUND(VLOOKUP($B91,'3.ข้อมูลงบทดลองปัจจุบัน เติมเอง'!$A$5:$CL$846,83,0),2)</f>
        <v>0</v>
      </c>
      <c r="CG91" s="19">
        <f>ROUND(VLOOKUP($B91,'3.ข้อมูลงบทดลองปัจจุบัน เติมเอง'!$A$5:$CL$846,84,0),2)</f>
        <v>0</v>
      </c>
      <c r="CH91" s="19">
        <f>ROUND(VLOOKUP($B91,'3.ข้อมูลงบทดลองปัจจุบัน เติมเอง'!$A$5:$CL$846,85,0),2)</f>
        <v>0</v>
      </c>
      <c r="CI91" s="19">
        <f>ROUND(VLOOKUP($B91,'3.ข้อมูลงบทดลองปัจจุบัน เติมเอง'!$A$5:$CL$846,86,0),2)</f>
        <v>0</v>
      </c>
      <c r="CJ91" s="19">
        <f>ROUND(VLOOKUP($B91,'3.ข้อมูลงบทดลองปัจจุบัน เติมเอง'!$A$5:$CL$846,87,0),2)</f>
        <v>0</v>
      </c>
      <c r="CK91" s="19">
        <f>ROUND(VLOOKUP($B91,'3.ข้อมูลงบทดลองปัจจุบัน เติมเอง'!$A$5:$CL$846,88,0),2)</f>
        <v>0</v>
      </c>
      <c r="CL91" s="19">
        <f>ROUND(VLOOKUP($B91,'3.ข้อมูลงบทดลองปัจจุบัน เติมเอง'!$A$5:$CL$846,89,0),2)</f>
        <v>0</v>
      </c>
      <c r="CM91" s="19">
        <f>ROUND(VLOOKUP($B91,'3.ข้อมูลงบทดลองปัจจุบัน เติมเอง'!$A$5:$CL$846,90,0),2)</f>
        <v>0</v>
      </c>
      <c r="CO91" s="29"/>
    </row>
    <row r="92" spans="1:93" x14ac:dyDescent="0.7">
      <c r="A92" s="3" t="s">
        <v>1470</v>
      </c>
      <c r="B92" s="3" t="s">
        <v>1997</v>
      </c>
      <c r="C92" s="8" t="s">
        <v>1484</v>
      </c>
      <c r="D92" s="19">
        <f>ROUND(VLOOKUP($B92,'3.ข้อมูลงบทดลองปัจจุบัน เติมเอง'!$A$5:$CL$846,3,0),2)</f>
        <v>160939.79999999999</v>
      </c>
      <c r="E92" s="19">
        <f>ROUND(VLOOKUP($B92,'3.ข้อมูลงบทดลองปัจจุบัน เติมเอง'!$A$5:$CL$846,4,0),2)</f>
        <v>0</v>
      </c>
      <c r="F92" s="19">
        <f>ROUND(VLOOKUP($B92,'3.ข้อมูลงบทดลองปัจจุบัน เติมเอง'!$A$5:$CL$846,5,0),2)</f>
        <v>17845.8</v>
      </c>
      <c r="G92" s="19">
        <f>ROUND(VLOOKUP($B92,'3.ข้อมูลงบทดลองปัจจุบัน เติมเอง'!$A$5:$CL$846,6,0),2)</f>
        <v>5259.8</v>
      </c>
      <c r="H92" s="19">
        <f>ROUND(VLOOKUP($B92,'3.ข้อมูลงบทดลองปัจจุบัน เติมเอง'!$A$5:$CL$846,7,0),2)</f>
        <v>0</v>
      </c>
      <c r="I92" s="19">
        <f>ROUND(VLOOKUP($B92,'3.ข้อมูลงบทดลองปัจจุบัน เติมเอง'!$A$5:$CL$846,8,0),2)</f>
        <v>44198.6</v>
      </c>
      <c r="J92" s="19">
        <f>ROUND(VLOOKUP($B92,'3.ข้อมูลงบทดลองปัจจุบัน เติมเอง'!$A$5:$CL$846,9,0),2)</f>
        <v>11082.26</v>
      </c>
      <c r="K92" s="19">
        <f>ROUND(VLOOKUP($B92,'3.ข้อมูลงบทดลองปัจจุบัน เติมเอง'!$A$5:$CL$846,10,0),2)</f>
        <v>25738</v>
      </c>
      <c r="L92" s="19">
        <f>ROUND(VLOOKUP($B92,'3.ข้อมูลงบทดลองปัจจุบัน เติมเอง'!$A$5:$CL$846,11,0),2)</f>
        <v>25906.400000000001</v>
      </c>
      <c r="M92" s="19">
        <f>ROUND(VLOOKUP($B92,'3.ข้อมูลงบทดลองปัจจุบัน เติมเอง'!$A$5:$CL$846,12,0),2)</f>
        <v>16663.599999999999</v>
      </c>
      <c r="N92" s="19">
        <f>ROUND(VLOOKUP($B92,'3.ข้อมูลงบทดลองปัจจุบัน เติมเอง'!$A$5:$CL$846,13,0),2)</f>
        <v>11530.2</v>
      </c>
      <c r="O92" s="19">
        <f>ROUND(VLOOKUP($B92,'3.ข้อมูลงบทดลองปัจจุบัน เติมเอง'!$A$5:$CL$846,14,0),2)</f>
        <v>0</v>
      </c>
      <c r="P92" s="19">
        <f>ROUND(VLOOKUP($B92,'3.ข้อมูลงบทดลองปัจจุบัน เติมเอง'!$A$5:$CL$846,15,0),2)</f>
        <v>36719.31</v>
      </c>
      <c r="Q92" s="19">
        <f>ROUND(VLOOKUP($B92,'3.ข้อมูลงบทดลองปัจจุบัน เติมเอง'!$A$5:$CL$846,16,0),2)</f>
        <v>0</v>
      </c>
      <c r="R92" s="19">
        <f>ROUND(VLOOKUP($B92,'3.ข้อมูลงบทดลองปัจจุบัน เติมเอง'!$A$5:$CL$846,17,0),2)</f>
        <v>8151</v>
      </c>
      <c r="S92" s="19">
        <f>ROUND(VLOOKUP($B92,'3.ข้อมูลงบทดลองปัจจุบัน เติมเอง'!$A$5:$CL$846,18,0),2)</f>
        <v>20655</v>
      </c>
      <c r="T92" s="19">
        <f>ROUND(VLOOKUP($B92,'3.ข้อมูลงบทดลองปัจจุบัน เติมเอง'!$A$5:$CL$846,19,0),2)</f>
        <v>0</v>
      </c>
      <c r="U92" s="19">
        <f>ROUND(VLOOKUP($B92,'3.ข้อมูลงบทดลองปัจจุบัน เติมเอง'!$A$5:$CL$846,20,0),2)</f>
        <v>0</v>
      </c>
      <c r="V92" s="19">
        <f>ROUND(VLOOKUP($B92,'3.ข้อมูลงบทดลองปัจจุบัน เติมเอง'!$A$5:$CL$846,21,0),2)</f>
        <v>0</v>
      </c>
      <c r="W92" s="19">
        <f>ROUND(VLOOKUP($B92,'3.ข้อมูลงบทดลองปัจจุบัน เติมเอง'!$A$5:$CL$846,22,0),2)</f>
        <v>0</v>
      </c>
      <c r="X92" s="19">
        <f>ROUND(VLOOKUP($B92,'3.ข้อมูลงบทดลองปัจจุบัน เติมเอง'!$A$5:$CL$846,23,0),2)</f>
        <v>70295.399999999994</v>
      </c>
      <c r="Y92" s="19">
        <f>ROUND(VLOOKUP($B92,'3.ข้อมูลงบทดลองปัจจุบัน เติมเอง'!$A$5:$CL$846,24,0),2)</f>
        <v>0</v>
      </c>
      <c r="Z92" s="19">
        <f>ROUND(VLOOKUP($B92,'3.ข้อมูลงบทดลองปัจจุบัน เติมเอง'!$A$5:$CL$846,25,0),2)</f>
        <v>0</v>
      </c>
      <c r="AA92" s="19">
        <f>ROUND(VLOOKUP($B92,'3.ข้อมูลงบทดลองปัจจุบัน เติมเอง'!$A$5:$CL$846,26,0),2)</f>
        <v>0</v>
      </c>
      <c r="AB92" s="19">
        <f>ROUND(VLOOKUP($B92,'3.ข้อมูลงบทดลองปัจจุบัน เติมเอง'!$A$5:$CL$846,27,0),2)</f>
        <v>6025.2</v>
      </c>
      <c r="AC92" s="19">
        <f>ROUND(VLOOKUP($B92,'3.ข้อมูลงบทดลองปัจจุบัน เติมเอง'!$A$5:$CL$846,28,0),2)</f>
        <v>8910.6</v>
      </c>
      <c r="AD92" s="19">
        <f>ROUND(VLOOKUP($B92,'3.ข้อมูลงบทดลองปัจจุบัน เติมเอง'!$A$5:$CL$846,29,0),2)</f>
        <v>0</v>
      </c>
      <c r="AE92" s="19">
        <f>ROUND(VLOOKUP($B92,'3.ข้อมูลงบทดลองปัจจุบัน เติมเอง'!$A$5:$CL$846,30,0),2)</f>
        <v>13288.3</v>
      </c>
      <c r="AF92" s="19">
        <f>ROUND(VLOOKUP($B92,'3.ข้อมูลงบทดลองปัจจุบัน เติมเอง'!$A$5:$CL$846,31,0),2)</f>
        <v>0</v>
      </c>
      <c r="AG92" s="19">
        <f>ROUND(VLOOKUP($B92,'3.ข้อมูลงบทดลองปัจจุบัน เติมเอง'!$A$5:$CL$846,32,0),2)</f>
        <v>0</v>
      </c>
      <c r="AH92" s="19">
        <f>ROUND(VLOOKUP($B92,'3.ข้อมูลงบทดลองปัจจุบัน เติมเอง'!$A$5:$CL$846,33,0),2)</f>
        <v>0</v>
      </c>
      <c r="AI92" s="19">
        <f>ROUND(VLOOKUP($B92,'3.ข้อมูลงบทดลองปัจจุบัน เติมเอง'!$A$5:$CL$846,34,0),2)</f>
        <v>4018.2</v>
      </c>
      <c r="AJ92" s="19">
        <f>ROUND(VLOOKUP($B92,'3.ข้อมูลงบทดลองปัจจุบัน เติมเอง'!$A$5:$CL$846,35,0),2)</f>
        <v>0</v>
      </c>
      <c r="AK92" s="19">
        <f>ROUND(VLOOKUP($B92,'3.ข้อมูลงบทดลองปัจจุบัน เติมเอง'!$A$5:$CL$846,36,0),2)</f>
        <v>889.2</v>
      </c>
      <c r="AL92" s="19">
        <f>ROUND(VLOOKUP($B92,'3.ข้อมูลงบทดลองปัจจุบัน เติมเอง'!$A$5:$CL$846,37,0),2)</f>
        <v>119463.8</v>
      </c>
      <c r="AM92" s="19">
        <f>ROUND(VLOOKUP($B92,'3.ข้อมูลงบทดลองปัจจุบัน เติมเอง'!$A$5:$CL$846,38,0),2)</f>
        <v>0</v>
      </c>
      <c r="AN92" s="19">
        <f>ROUND(VLOOKUP($B92,'3.ข้อมูลงบทดลองปัจจุบัน เติมเอง'!$A$5:$CL$846,39,0),2)</f>
        <v>0</v>
      </c>
      <c r="AO92" s="19">
        <f>ROUND(VLOOKUP($B92,'3.ข้อมูลงบทดลองปัจจุบัน เติมเอง'!$A$5:$CL$846,40,0),2)</f>
        <v>12592.8</v>
      </c>
      <c r="AP92" s="19">
        <f>ROUND(VLOOKUP($B92,'3.ข้อมูลงบทดลองปัจจุบัน เติมเอง'!$A$5:$CL$846,41,0),2)</f>
        <v>28334.400000000001</v>
      </c>
      <c r="AQ92" s="19">
        <f>ROUND(VLOOKUP($B92,'3.ข้อมูลงบทดลองปัจจุบัน เติมเอง'!$A$5:$CL$846,42,0),2)</f>
        <v>22671.4</v>
      </c>
      <c r="AR92" s="19">
        <f>ROUND(VLOOKUP($B92,'3.ข้อมูลงบทดลองปัจจุบัน เติมเอง'!$A$5:$CL$846,43,0),2)</f>
        <v>0</v>
      </c>
      <c r="AS92" s="19">
        <f>ROUND(VLOOKUP($B92,'3.ข้อมูลงบทดลองปัจจุบัน เติมเอง'!$A$5:$CL$846,44,0),2)</f>
        <v>20223.599999999999</v>
      </c>
      <c r="AT92" s="19">
        <f>ROUND(VLOOKUP($B92,'3.ข้อมูลงบทดลองปัจจุบัน เติมเอง'!$A$5:$CL$846,45,0),2)</f>
        <v>2392.1999999999998</v>
      </c>
      <c r="AU92" s="19">
        <f>ROUND(VLOOKUP($B92,'3.ข้อมูลงบทดลองปัจจุบัน เติมเอง'!$A$5:$CL$846,46,0),2)</f>
        <v>0</v>
      </c>
      <c r="AV92" s="19">
        <f>ROUND(VLOOKUP($B92,'3.ข้อมูลงบทดลองปัจจุบัน เติมเอง'!$A$5:$CL$846,47,0),2)</f>
        <v>0</v>
      </c>
      <c r="AW92" s="19">
        <f>ROUND(VLOOKUP($B92,'3.ข้อมูลงบทดลองปัจจุบัน เติมเอง'!$A$5:$CL$846,48,0),2)</f>
        <v>0</v>
      </c>
      <c r="AX92" s="19">
        <f>ROUND(VLOOKUP($B92,'3.ข้อมูลงบทดลองปัจจุบัน เติมเอง'!$A$5:$CL$846,49,0),2)</f>
        <v>0</v>
      </c>
      <c r="AY92" s="19">
        <f>ROUND(VLOOKUP($B92,'3.ข้อมูลงบทดลองปัจจุบัน เติมเอง'!$A$5:$CL$846,50,0),2)</f>
        <v>11862.6</v>
      </c>
      <c r="AZ92" s="19">
        <f>ROUND(VLOOKUP($B92,'3.ข้อมูลงบทดลองปัจจุบัน เติมเอง'!$A$5:$CL$846,51,0),2)</f>
        <v>20391.2</v>
      </c>
      <c r="BA92" s="19">
        <f>ROUND(VLOOKUP($B92,'3.ข้อมูลงบทดลองปัจจุบัน เติมเอง'!$A$5:$CL$846,52,0),2)</f>
        <v>23459.4</v>
      </c>
      <c r="BB92" s="19">
        <f>ROUND(VLOOKUP($B92,'3.ข้อมูลงบทดลองปัจจุบัน เติมเอง'!$A$5:$CL$846,53,0),2)</f>
        <v>0</v>
      </c>
      <c r="BC92" s="19">
        <f>ROUND(VLOOKUP($B92,'3.ข้อมูลงบทดลองปัจจุบัน เติมเอง'!$A$5:$CL$846,54,0),2)</f>
        <v>0</v>
      </c>
      <c r="BD92" s="19">
        <f>ROUND(VLOOKUP($B92,'3.ข้อมูลงบทดลองปัจจุบัน เติมเอง'!$A$5:$CL$846,55,0),2)</f>
        <v>109221.4</v>
      </c>
      <c r="BE92" s="19">
        <f>ROUND(VLOOKUP($B92,'3.ข้อมูลงบทดลองปัจจุบัน เติมเอง'!$A$5:$CL$846,56,0),2)</f>
        <v>48379.199999999997</v>
      </c>
      <c r="BF92" s="19">
        <f>ROUND(VLOOKUP($B92,'3.ข้อมูลงบทดลองปัจจุบัน เติมเอง'!$A$5:$CL$846,57,0),2)</f>
        <v>0</v>
      </c>
      <c r="BG92" s="19">
        <f>ROUND(VLOOKUP($B92,'3.ข้อมูลงบทดลองปัจจุบัน เติมเอง'!$A$5:$CL$846,58,0),2)</f>
        <v>14472.6</v>
      </c>
      <c r="BH92" s="19">
        <f>ROUND(VLOOKUP($B92,'3.ข้อมูลงบทดลองปัจจุบัน เติมเอง'!$A$5:$CL$846,59,0),2)</f>
        <v>56800</v>
      </c>
      <c r="BI92" s="19">
        <f>ROUND(VLOOKUP($B92,'3.ข้อมูลงบทดลองปัจจุบัน เติมเอง'!$A$5:$CL$846,60,0),2)</f>
        <v>0</v>
      </c>
      <c r="BJ92" s="19">
        <f>ROUND(VLOOKUP($B92,'3.ข้อมูลงบทดลองปัจจุบัน เติมเอง'!$A$5:$CL$846,61,0),2)</f>
        <v>0</v>
      </c>
      <c r="BK92" s="19">
        <f>ROUND(VLOOKUP($B92,'3.ข้อมูลงบทดลองปัจจุบัน เติมเอง'!$A$5:$CL$846,62,0),2)</f>
        <v>4381.8</v>
      </c>
      <c r="BL92" s="19">
        <f>ROUND(VLOOKUP($B92,'3.ข้อมูลงบทดลองปัจจุบัน เติมเอง'!$A$5:$CL$846,63,0),2)</f>
        <v>6989.8</v>
      </c>
      <c r="BM92" s="19">
        <f>ROUND(VLOOKUP($B92,'3.ข้อมูลงบทดลองปัจจุบัน เติมเอง'!$A$5:$CL$846,64,0),2)</f>
        <v>67040.639999999999</v>
      </c>
      <c r="BN92" s="19">
        <f>ROUND(VLOOKUP($B92,'3.ข้อมูลงบทดลองปัจจุบัน เติมเอง'!$A$5:$CL$846,65,0),2)</f>
        <v>21247.8</v>
      </c>
      <c r="BO92" s="19">
        <f>ROUND(VLOOKUP($B92,'3.ข้อมูลงบทดลองปัจจุบัน เติมเอง'!$A$5:$CL$846,66,0),2)</f>
        <v>5367.6</v>
      </c>
      <c r="BP92" s="19">
        <f>ROUND(VLOOKUP($B92,'3.ข้อมูลงบทดลองปัจจุบัน เติมเอง'!$A$5:$CL$846,67,0),2)</f>
        <v>0</v>
      </c>
      <c r="BQ92" s="19">
        <f>ROUND(VLOOKUP($B92,'3.ข้อมูลงบทดลองปัจจุบัน เติมเอง'!$A$5:$CL$846,68,0),2)</f>
        <v>0</v>
      </c>
      <c r="BR92" s="19">
        <f>ROUND(VLOOKUP($B92,'3.ข้อมูลงบทดลองปัจจุบัน เติมเอง'!$A$5:$CL$846,69,0),2)</f>
        <v>23750.400000000001</v>
      </c>
      <c r="BS92" s="19">
        <f>ROUND(VLOOKUP($B92,'3.ข้อมูลงบทดลองปัจจุบัน เติมเอง'!$A$5:$CL$846,70,0),2)</f>
        <v>243157.06</v>
      </c>
      <c r="BT92" s="19">
        <f>ROUND(VLOOKUP($B92,'3.ข้อมูลงบทดลองปัจจุบัน เติมเอง'!$A$5:$CL$846,71,0),2)</f>
        <v>0</v>
      </c>
      <c r="BU92" s="19">
        <f>ROUND(VLOOKUP($B92,'3.ข้อมูลงบทดลองปัจจุบัน เติมเอง'!$A$5:$CL$846,72,0),2)</f>
        <v>0</v>
      </c>
      <c r="BV92" s="19">
        <f>ROUND(VLOOKUP($B92,'3.ข้อมูลงบทดลองปัจจุบัน เติมเอง'!$A$5:$CL$846,73,0),2)</f>
        <v>64377</v>
      </c>
      <c r="BW92" s="19">
        <f>ROUND(VLOOKUP($B92,'3.ข้อมูลงบทดลองปัจจุบัน เติมเอง'!$A$5:$CL$846,74,0),2)</f>
        <v>0</v>
      </c>
      <c r="BX92" s="19">
        <f>ROUND(VLOOKUP($B92,'3.ข้อมูลงบทดลองปัจจุบัน เติมเอง'!$A$5:$CL$846,75,0),2)</f>
        <v>0</v>
      </c>
      <c r="BY92" s="19">
        <f>ROUND(VLOOKUP($B92,'3.ข้อมูลงบทดลองปัจจุบัน เติมเอง'!$A$5:$CL$846,76,0),2)</f>
        <v>32576.799999999999</v>
      </c>
      <c r="BZ92" s="19">
        <f>ROUND(VLOOKUP($B92,'3.ข้อมูลงบทดลองปัจจุบัน เติมเอง'!$A$5:$CL$846,77,0),2)</f>
        <v>0</v>
      </c>
      <c r="CA92" s="19">
        <f>ROUND(VLOOKUP($B92,'3.ข้อมูลงบทดลองปัจจุบัน เติมเอง'!$A$5:$CL$846,78,0),2)</f>
        <v>0</v>
      </c>
      <c r="CB92" s="19">
        <f>ROUND(VLOOKUP($B92,'3.ข้อมูลงบทดลองปัจจุบัน เติมเอง'!$A$5:$CL$846,79,0),2)</f>
        <v>20059.8</v>
      </c>
      <c r="CC92" s="19">
        <f>ROUND(VLOOKUP($B92,'3.ข้อมูลงบทดลองปัจจุบัน เติมเอง'!$A$5:$CL$846,80,0),2)</f>
        <v>0</v>
      </c>
      <c r="CD92" s="19">
        <f>ROUND(VLOOKUP($B92,'3.ข้อมูลงบทดลองปัจจุบัน เติมเอง'!$A$5:$CL$846,81,0),2)</f>
        <v>0</v>
      </c>
      <c r="CE92" s="19">
        <f>ROUND(VLOOKUP($B92,'3.ข้อมูลงบทดลองปัจจุบัน เติมเอง'!$A$5:$CL$846,82,0),2)</f>
        <v>0</v>
      </c>
      <c r="CF92" s="19">
        <f>ROUND(VLOOKUP($B92,'3.ข้อมูลงบทดลองปัจจุบัน เติมเอง'!$A$5:$CL$846,83,0),2)</f>
        <v>0</v>
      </c>
      <c r="CG92" s="19">
        <f>ROUND(VLOOKUP($B92,'3.ข้อมูลงบทดลองปัจจุบัน เติมเอง'!$A$5:$CL$846,84,0),2)</f>
        <v>0</v>
      </c>
      <c r="CH92" s="19">
        <f>ROUND(VLOOKUP($B92,'3.ข้อมูลงบทดลองปัจจุบัน เติมเอง'!$A$5:$CL$846,85,0),2)</f>
        <v>0</v>
      </c>
      <c r="CI92" s="19">
        <f>ROUND(VLOOKUP($B92,'3.ข้อมูลงบทดลองปัจจุบัน เติมเอง'!$A$5:$CL$846,86,0),2)</f>
        <v>0</v>
      </c>
      <c r="CJ92" s="19">
        <f>ROUND(VLOOKUP($B92,'3.ข้อมูลงบทดลองปัจจุบัน เติมเอง'!$A$5:$CL$846,87,0),2)</f>
        <v>0</v>
      </c>
      <c r="CK92" s="19">
        <f>ROUND(VLOOKUP($B92,'3.ข้อมูลงบทดลองปัจจุบัน เติมเอง'!$A$5:$CL$846,88,0),2)</f>
        <v>39715.199999999997</v>
      </c>
      <c r="CL92" s="19">
        <f>ROUND(VLOOKUP($B92,'3.ข้อมูลงบทดลองปัจจุบัน เติมเอง'!$A$5:$CL$846,89,0),2)</f>
        <v>0</v>
      </c>
      <c r="CM92" s="19">
        <f>ROUND(VLOOKUP($B92,'3.ข้อมูลงบทดลองปัจจุบัน เติมเอง'!$A$5:$CL$846,90,0),2)</f>
        <v>3160.8</v>
      </c>
      <c r="CO92" s="29"/>
    </row>
    <row r="93" spans="1:93" x14ac:dyDescent="0.7">
      <c r="A93" s="3" t="s">
        <v>1470</v>
      </c>
      <c r="B93" s="3" t="s">
        <v>1998</v>
      </c>
      <c r="C93" s="8" t="s">
        <v>1485</v>
      </c>
      <c r="D93" s="19">
        <f>ROUND(VLOOKUP($B93,'3.ข้อมูลงบทดลองปัจจุบัน เติมเอง'!$A$5:$CL$846,3,0),2)</f>
        <v>2873768.82</v>
      </c>
      <c r="E93" s="19">
        <f>ROUND(VLOOKUP($B93,'3.ข้อมูลงบทดลองปัจจุบัน เติมเอง'!$A$5:$CL$846,4,0),2)</f>
        <v>0</v>
      </c>
      <c r="F93" s="19">
        <f>ROUND(VLOOKUP($B93,'3.ข้อมูลงบทดลองปัจจุบัน เติมเอง'!$A$5:$CL$846,5,0),2)</f>
        <v>114000</v>
      </c>
      <c r="G93" s="19">
        <f>ROUND(VLOOKUP($B93,'3.ข้อมูลงบทดลองปัจจุบัน เติมเอง'!$A$5:$CL$846,6,0),2)</f>
        <v>348000</v>
      </c>
      <c r="H93" s="19">
        <f>ROUND(VLOOKUP($B93,'3.ข้อมูลงบทดลองปัจจุบัน เติมเอง'!$A$5:$CL$846,7,0),2)</f>
        <v>0</v>
      </c>
      <c r="I93" s="19">
        <f>ROUND(VLOOKUP($B93,'3.ข้อมูลงบทดลองปัจจุบัน เติมเอง'!$A$5:$CL$846,8,0),2)</f>
        <v>0</v>
      </c>
      <c r="J93" s="19">
        <f>ROUND(VLOOKUP($B93,'3.ข้อมูลงบทดลองปัจจุบัน เติมเอง'!$A$5:$CL$846,9,0),2)</f>
        <v>501500</v>
      </c>
      <c r="K93" s="19">
        <f>ROUND(VLOOKUP($B93,'3.ข้อมูลงบทดลองปัจจุบัน เติมเอง'!$A$5:$CL$846,10,0),2)</f>
        <v>690500</v>
      </c>
      <c r="L93" s="19">
        <f>ROUND(VLOOKUP($B93,'3.ข้อมูลงบทดลองปัจจุบัน เติมเอง'!$A$5:$CL$846,11,0),2)</f>
        <v>560000</v>
      </c>
      <c r="M93" s="19">
        <f>ROUND(VLOOKUP($B93,'3.ข้อมูลงบทดลองปัจจุบัน เติมเอง'!$A$5:$CL$846,12,0),2)</f>
        <v>0</v>
      </c>
      <c r="N93" s="19">
        <f>ROUND(VLOOKUP($B93,'3.ข้อมูลงบทดลองปัจจุบัน เติมเอง'!$A$5:$CL$846,13,0),2)</f>
        <v>2653500</v>
      </c>
      <c r="O93" s="19">
        <f>ROUND(VLOOKUP($B93,'3.ข้อมูลงบทดลองปัจจุบัน เติมเอง'!$A$5:$CL$846,14,0),2)</f>
        <v>82500</v>
      </c>
      <c r="P93" s="19">
        <f>ROUND(VLOOKUP($B93,'3.ข้อมูลงบทดลองปัจจุบัน เติมเอง'!$A$5:$CL$846,15,0),2)</f>
        <v>1651000</v>
      </c>
      <c r="Q93" s="19">
        <f>ROUND(VLOOKUP($B93,'3.ข้อมูลงบทดลองปัจจุบัน เติมเอง'!$A$5:$CL$846,16,0),2)</f>
        <v>111650</v>
      </c>
      <c r="R93" s="19">
        <f>ROUND(VLOOKUP($B93,'3.ข้อมูลงบทดลองปัจจุบัน เติมเอง'!$A$5:$CL$846,17,0),2)</f>
        <v>0</v>
      </c>
      <c r="S93" s="19">
        <f>ROUND(VLOOKUP($B93,'3.ข้อมูลงบทดลองปัจจุบัน เติมเอง'!$A$5:$CL$846,18,0),2)</f>
        <v>0</v>
      </c>
      <c r="T93" s="19">
        <f>ROUND(VLOOKUP($B93,'3.ข้อมูลงบทดลองปัจจุบัน เติมเอง'!$A$5:$CL$846,19,0),2)</f>
        <v>9000</v>
      </c>
      <c r="U93" s="19">
        <f>ROUND(VLOOKUP($B93,'3.ข้อมูลงบทดลองปัจจุบัน เติมเอง'!$A$5:$CL$846,20,0),2)</f>
        <v>125000</v>
      </c>
      <c r="V93" s="19">
        <f>ROUND(VLOOKUP($B93,'3.ข้อมูลงบทดลองปัจจุบัน เติมเอง'!$A$5:$CL$846,21,0),2)</f>
        <v>122000</v>
      </c>
      <c r="W93" s="19">
        <f>ROUND(VLOOKUP($B93,'3.ข้อมูลงบทดลองปัจจุบัน เติมเอง'!$A$5:$CL$846,22,0),2)</f>
        <v>0</v>
      </c>
      <c r="X93" s="19">
        <f>ROUND(VLOOKUP($B93,'3.ข้อมูลงบทดลองปัจจุบัน เติมเอง'!$A$5:$CL$846,23,0),2)</f>
        <v>4961984.93</v>
      </c>
      <c r="Y93" s="19">
        <f>ROUND(VLOOKUP($B93,'3.ข้อมูลงบทดลองปัจจุบัน เติมเอง'!$A$5:$CL$846,24,0),2)</f>
        <v>0</v>
      </c>
      <c r="Z93" s="19">
        <f>ROUND(VLOOKUP($B93,'3.ข้อมูลงบทดลองปัจจุบัน เติมเอง'!$A$5:$CL$846,25,0),2)</f>
        <v>312000</v>
      </c>
      <c r="AA93" s="19">
        <f>ROUND(VLOOKUP($B93,'3.ข้อมูลงบทดลองปัจจุบัน เติมเอง'!$A$5:$CL$846,26,0),2)</f>
        <v>0</v>
      </c>
      <c r="AB93" s="19">
        <f>ROUND(VLOOKUP($B93,'3.ข้อมูลงบทดลองปัจจุบัน เติมเอง'!$A$5:$CL$846,27,0),2)</f>
        <v>0</v>
      </c>
      <c r="AC93" s="19">
        <f>ROUND(VLOOKUP($B93,'3.ข้อมูลงบทดลองปัจจุบัน เติมเอง'!$A$5:$CL$846,28,0),2)</f>
        <v>157000</v>
      </c>
      <c r="AD93" s="19">
        <f>ROUND(VLOOKUP($B93,'3.ข้อมูลงบทดลองปัจจุบัน เติมเอง'!$A$5:$CL$846,29,0),2)</f>
        <v>331500</v>
      </c>
      <c r="AE93" s="19">
        <f>ROUND(VLOOKUP($B93,'3.ข้อมูลงบทดลองปัจจุบัน เติมเอง'!$A$5:$CL$846,30,0),2)</f>
        <v>375500</v>
      </c>
      <c r="AF93" s="19">
        <f>ROUND(VLOOKUP($B93,'3.ข้อมูลงบทดลองปัจจุบัน เติมเอง'!$A$5:$CL$846,31,0),2)</f>
        <v>111500</v>
      </c>
      <c r="AG93" s="19">
        <f>ROUND(VLOOKUP($B93,'3.ข้อมูลงบทดลองปัจจุบัน เติมเอง'!$A$5:$CL$846,32,0),2)</f>
        <v>0</v>
      </c>
      <c r="AH93" s="19">
        <f>ROUND(VLOOKUP($B93,'3.ข้อมูลงบทดลองปัจจุบัน เติมเอง'!$A$5:$CL$846,33,0),2)</f>
        <v>242000</v>
      </c>
      <c r="AI93" s="19">
        <f>ROUND(VLOOKUP($B93,'3.ข้อมูลงบทดลองปัจจุบัน เติมเอง'!$A$5:$CL$846,34,0),2)</f>
        <v>456950</v>
      </c>
      <c r="AJ93" s="19">
        <f>ROUND(VLOOKUP($B93,'3.ข้อมูลงบทดลองปัจจุบัน เติมเอง'!$A$5:$CL$846,35,0),2)</f>
        <v>99500</v>
      </c>
      <c r="AK93" s="19">
        <f>ROUND(VLOOKUP($B93,'3.ข้อมูลงบทดลองปัจจุบัน เติมเอง'!$A$5:$CL$846,36,0),2)</f>
        <v>168500</v>
      </c>
      <c r="AL93" s="19">
        <f>ROUND(VLOOKUP($B93,'3.ข้อมูลงบทดลองปัจจุบัน เติมเอง'!$A$5:$CL$846,37,0),2)</f>
        <v>8787222</v>
      </c>
      <c r="AM93" s="19">
        <f>ROUND(VLOOKUP($B93,'3.ข้อมูลงบทดลองปัจจุบัน เติมเอง'!$A$5:$CL$846,38,0),2)</f>
        <v>414000</v>
      </c>
      <c r="AN93" s="19">
        <f>ROUND(VLOOKUP($B93,'3.ข้อมูลงบทดลองปัจจุบัน เติมเอง'!$A$5:$CL$846,39,0),2)</f>
        <v>186450</v>
      </c>
      <c r="AO93" s="19">
        <f>ROUND(VLOOKUP($B93,'3.ข้อมูลงบทดลองปัจจุบัน เติมเอง'!$A$5:$CL$846,40,0),2)</f>
        <v>723822.58</v>
      </c>
      <c r="AP93" s="19">
        <f>ROUND(VLOOKUP($B93,'3.ข้อมูลงบทดลองปัจจุบัน เติมเอง'!$A$5:$CL$846,41,0),2)</f>
        <v>762500</v>
      </c>
      <c r="AQ93" s="19">
        <f>ROUND(VLOOKUP($B93,'3.ข้อมูลงบทดลองปัจจุบัน เติมเอง'!$A$5:$CL$846,42,0),2)</f>
        <v>410500</v>
      </c>
      <c r="AR93" s="19">
        <f>ROUND(VLOOKUP($B93,'3.ข้อมูลงบทดลองปัจจุบัน เติมเอง'!$A$5:$CL$846,43,0),2)</f>
        <v>204000</v>
      </c>
      <c r="AS93" s="19">
        <f>ROUND(VLOOKUP($B93,'3.ข้อมูลงบทดลองปัจจุบัน เติมเอง'!$A$5:$CL$846,44,0),2)</f>
        <v>1766222.17</v>
      </c>
      <c r="AT93" s="19">
        <f>ROUND(VLOOKUP($B93,'3.ข้อมูลงบทดลองปัจจุบัน เติมเอง'!$A$5:$CL$846,45,0),2)</f>
        <v>351000</v>
      </c>
      <c r="AU93" s="19">
        <f>ROUND(VLOOKUP($B93,'3.ข้อมูลงบทดลองปัจจุบัน เติมเอง'!$A$5:$CL$846,46,0),2)</f>
        <v>643500</v>
      </c>
      <c r="AV93" s="19">
        <f>ROUND(VLOOKUP($B93,'3.ข้อมูลงบทดลองปัจจุบัน เติมเอง'!$A$5:$CL$846,47,0),2)</f>
        <v>718000</v>
      </c>
      <c r="AW93" s="19">
        <f>ROUND(VLOOKUP($B93,'3.ข้อมูลงบทดลองปัจจุบัน เติมเอง'!$A$5:$CL$846,48,0),2)</f>
        <v>367000</v>
      </c>
      <c r="AX93" s="19">
        <f>ROUND(VLOOKUP($B93,'3.ข้อมูลงบทดลองปัจจุบัน เติมเอง'!$A$5:$CL$846,49,0),2)</f>
        <v>300000</v>
      </c>
      <c r="AY93" s="19">
        <f>ROUND(VLOOKUP($B93,'3.ข้อมูลงบทดลองปัจจุบัน เติมเอง'!$A$5:$CL$846,50,0),2)</f>
        <v>277000</v>
      </c>
      <c r="AZ93" s="19">
        <f>ROUND(VLOOKUP($B93,'3.ข้อมูลงบทดลองปัจจุบัน เติมเอง'!$A$5:$CL$846,51,0),2)</f>
        <v>319000</v>
      </c>
      <c r="BA93" s="19">
        <f>ROUND(VLOOKUP($B93,'3.ข้อมูลงบทดลองปัจจุบัน เติมเอง'!$A$5:$CL$846,52,0),2)</f>
        <v>219000</v>
      </c>
      <c r="BB93" s="19">
        <f>ROUND(VLOOKUP($B93,'3.ข้อมูลงบทดลองปัจจุบัน เติมเอง'!$A$5:$CL$846,53,0),2)</f>
        <v>2429079</v>
      </c>
      <c r="BC93" s="19">
        <f>ROUND(VLOOKUP($B93,'3.ข้อมูลงบทดลองปัจจุบัน เติมเอง'!$A$5:$CL$846,54,0),2)</f>
        <v>210000</v>
      </c>
      <c r="BD93" s="19">
        <f>ROUND(VLOOKUP($B93,'3.ข้อมูลงบทดลองปัจจุบัน เติมเอง'!$A$5:$CL$846,55,0),2)</f>
        <v>2872435.47</v>
      </c>
      <c r="BE93" s="19">
        <f>ROUND(VLOOKUP($B93,'3.ข้อมูลงบทดลองปัจจุบัน เติมเอง'!$A$5:$CL$846,56,0),2)</f>
        <v>1239500</v>
      </c>
      <c r="BF93" s="19">
        <f>ROUND(VLOOKUP($B93,'3.ข้อมูลงบทดลองปัจจุบัน เติมเอง'!$A$5:$CL$846,57,0),2)</f>
        <v>232000</v>
      </c>
      <c r="BG93" s="19">
        <f>ROUND(VLOOKUP($B93,'3.ข้อมูลงบทดลองปัจจุบัน เติมเอง'!$A$5:$CL$846,58,0),2)</f>
        <v>2500</v>
      </c>
      <c r="BH93" s="19">
        <f>ROUND(VLOOKUP($B93,'3.ข้อมูลงบทดลองปัจจุบัน เติมเอง'!$A$5:$CL$846,59,0),2)</f>
        <v>1726175.81</v>
      </c>
      <c r="BI93" s="19">
        <f>ROUND(VLOOKUP($B93,'3.ข้อมูลงบทดลองปัจจุบัน เติมเอง'!$A$5:$CL$846,60,0),2)</f>
        <v>212000</v>
      </c>
      <c r="BJ93" s="19">
        <f>ROUND(VLOOKUP($B93,'3.ข้อมูลงบทดลองปัจจุบัน เติมเอง'!$A$5:$CL$846,61,0),2)</f>
        <v>0</v>
      </c>
      <c r="BK93" s="19">
        <f>ROUND(VLOOKUP($B93,'3.ข้อมูลงบทดลองปัจจุบัน เติมเอง'!$A$5:$CL$846,62,0),2)</f>
        <v>273000</v>
      </c>
      <c r="BL93" s="19">
        <f>ROUND(VLOOKUP($B93,'3.ข้อมูลงบทดลองปัจจุบัน เติมเอง'!$A$5:$CL$846,63,0),2)</f>
        <v>307500</v>
      </c>
      <c r="BM93" s="19">
        <f>ROUND(VLOOKUP($B93,'3.ข้อมูลงบทดลองปัจจุบัน เติมเอง'!$A$5:$CL$846,64,0),2)</f>
        <v>1171000</v>
      </c>
      <c r="BN93" s="19">
        <f>ROUND(VLOOKUP($B93,'3.ข้อมูลงบทดลองปัจจุบัน เติมเอง'!$A$5:$CL$846,65,0),2)</f>
        <v>934306.45</v>
      </c>
      <c r="BO93" s="19">
        <f>ROUND(VLOOKUP($B93,'3.ข้อมูลงบทดลองปัจจุบัน เติมเอง'!$A$5:$CL$846,66,0),2)</f>
        <v>752000</v>
      </c>
      <c r="BP93" s="19">
        <f>ROUND(VLOOKUP($B93,'3.ข้อมูลงบทดลองปัจจุบัน เติมเอง'!$A$5:$CL$846,67,0),2)</f>
        <v>0</v>
      </c>
      <c r="BQ93" s="19">
        <f>ROUND(VLOOKUP($B93,'3.ข้อมูลงบทดลองปัจจุบัน เติมเอง'!$A$5:$CL$846,68,0),2)</f>
        <v>735677</v>
      </c>
      <c r="BR93" s="19">
        <f>ROUND(VLOOKUP($B93,'3.ข้อมูลงบทดลองปัจจุบัน เติมเอง'!$A$5:$CL$846,69,0),2)</f>
        <v>584284.93999999994</v>
      </c>
      <c r="BS93" s="19">
        <f>ROUND(VLOOKUP($B93,'3.ข้อมูลงบทดลองปัจจุบัน เติมเอง'!$A$5:$CL$846,70,0),2)</f>
        <v>13057264.550000001</v>
      </c>
      <c r="BT93" s="19">
        <f>ROUND(VLOOKUP($B93,'3.ข้อมูลงบทดลองปัจจุบัน เติมเอง'!$A$5:$CL$846,71,0),2)</f>
        <v>502500</v>
      </c>
      <c r="BU93" s="19">
        <f>ROUND(VLOOKUP($B93,'3.ข้อมูลงบทดลองปัจจุบัน เติมเอง'!$A$5:$CL$846,72,0),2)</f>
        <v>583774.62</v>
      </c>
      <c r="BV93" s="19">
        <f>ROUND(VLOOKUP($B93,'3.ข้อมูลงบทดลองปัจจุบัน เติมเอง'!$A$5:$CL$846,73,0),2)</f>
        <v>1543127.42</v>
      </c>
      <c r="BW93" s="19">
        <f>ROUND(VLOOKUP($B93,'3.ข้อมูลงบทดลองปัจจุบัน เติมเอง'!$A$5:$CL$846,74,0),2)</f>
        <v>157500</v>
      </c>
      <c r="BX93" s="19">
        <f>ROUND(VLOOKUP($B93,'3.ข้อมูลงบทดลองปัจจุบัน เติมเอง'!$A$5:$CL$846,75,0),2)</f>
        <v>419080.65</v>
      </c>
      <c r="BY93" s="19">
        <f>ROUND(VLOOKUP($B93,'3.ข้อมูลงบทดลองปัจจุบัน เติมเอง'!$A$5:$CL$846,76,0),2)</f>
        <v>1453500</v>
      </c>
      <c r="BZ93" s="19">
        <f>ROUND(VLOOKUP($B93,'3.ข้อมูลงบทดลองปัจจุบัน เติมเอง'!$A$5:$CL$846,77,0),2)</f>
        <v>285000</v>
      </c>
      <c r="CA93" s="19">
        <f>ROUND(VLOOKUP($B93,'3.ข้อมูลงบทดลองปัจจุบัน เติมเอง'!$A$5:$CL$846,78,0),2)</f>
        <v>223000</v>
      </c>
      <c r="CB93" s="19">
        <f>ROUND(VLOOKUP($B93,'3.ข้อมูลงบทดลองปัจจุบัน เติมเอง'!$A$5:$CL$846,79,0),2)</f>
        <v>453500</v>
      </c>
      <c r="CC93" s="19">
        <f>ROUND(VLOOKUP($B93,'3.ข้อมูลงบทดลองปัจจุบัน เติมเอง'!$A$5:$CL$846,80,0),2)</f>
        <v>508500</v>
      </c>
      <c r="CD93" s="19">
        <f>ROUND(VLOOKUP($B93,'3.ข้อมูลงบทดลองปัจจุบัน เติมเอง'!$A$5:$CL$846,81,0),2)</f>
        <v>818950</v>
      </c>
      <c r="CE93" s="19">
        <f>ROUND(VLOOKUP($B93,'3.ข้อมูลงบทดลองปัจจุบัน เติมเอง'!$A$5:$CL$846,82,0),2)</f>
        <v>532500</v>
      </c>
      <c r="CF93" s="19">
        <f>ROUND(VLOOKUP($B93,'3.ข้อมูลงบทดลองปัจจุบัน เติมเอง'!$A$5:$CL$846,83,0),2)</f>
        <v>1078700</v>
      </c>
      <c r="CG93" s="19">
        <f>ROUND(VLOOKUP($B93,'3.ข้อมูลงบทดลองปัจจุบัน เติมเอง'!$A$5:$CL$846,84,0),2)</f>
        <v>310129.03000000003</v>
      </c>
      <c r="CH93" s="19">
        <f>ROUND(VLOOKUP($B93,'3.ข้อมูลงบทดลองปัจจุบัน เติมเอง'!$A$5:$CL$846,85,0),2)</f>
        <v>295000</v>
      </c>
      <c r="CI93" s="19">
        <f>ROUND(VLOOKUP($B93,'3.ข้อมูลงบทดลองปัจจุบัน เติมเอง'!$A$5:$CL$846,86,0),2)</f>
        <v>264000</v>
      </c>
      <c r="CJ93" s="19">
        <f>ROUND(VLOOKUP($B93,'3.ข้อมูลงบทดลองปัจจุบัน เติมเอง'!$A$5:$CL$846,87,0),2)</f>
        <v>216000</v>
      </c>
      <c r="CK93" s="19">
        <f>ROUND(VLOOKUP($B93,'3.ข้อมูลงบทดลองปัจจุบัน เติมเอง'!$A$5:$CL$846,88,0),2)</f>
        <v>1230116</v>
      </c>
      <c r="CL93" s="19">
        <f>ROUND(VLOOKUP($B93,'3.ข้อมูลงบทดลองปัจจุบัน เติมเอง'!$A$5:$CL$846,89,0),2)</f>
        <v>170666.67</v>
      </c>
      <c r="CM93" s="19">
        <f>ROUND(VLOOKUP($B93,'3.ข้อมูลงบทดลองปัจจุบัน เติมเอง'!$A$5:$CL$846,90,0),2)</f>
        <v>220500</v>
      </c>
      <c r="CO93" s="29"/>
    </row>
    <row r="94" spans="1:93" x14ac:dyDescent="0.7">
      <c r="A94" s="3" t="s">
        <v>1470</v>
      </c>
      <c r="B94" s="3" t="s">
        <v>1999</v>
      </c>
      <c r="C94" s="8" t="s">
        <v>2281</v>
      </c>
      <c r="D94" s="19">
        <f>ROUND(VLOOKUP($B94,'3.ข้อมูลงบทดลองปัจจุบัน เติมเอง'!$A$5:$CL$846,3,0),2)</f>
        <v>56500</v>
      </c>
      <c r="E94" s="19">
        <f>ROUND(VLOOKUP($B94,'3.ข้อมูลงบทดลองปัจจุบัน เติมเอง'!$A$5:$CL$846,4,0),2)</f>
        <v>28500</v>
      </c>
      <c r="F94" s="19">
        <f>ROUND(VLOOKUP($B94,'3.ข้อมูลงบทดลองปัจจุบัน เติมเอง'!$A$5:$CL$846,5,0),2)</f>
        <v>0</v>
      </c>
      <c r="G94" s="19">
        <f>ROUND(VLOOKUP($B94,'3.ข้อมูลงบทดลองปัจจุบัน เติมเอง'!$A$5:$CL$846,6,0),2)</f>
        <v>0</v>
      </c>
      <c r="H94" s="19">
        <f>ROUND(VLOOKUP($B94,'3.ข้อมูลงบทดลองปัจจุบัน เติมเอง'!$A$5:$CL$846,7,0),2)</f>
        <v>18000</v>
      </c>
      <c r="I94" s="19">
        <f>ROUND(VLOOKUP($B94,'3.ข้อมูลงบทดลองปัจจุบัน เติมเอง'!$A$5:$CL$846,8,0),2)</f>
        <v>27000</v>
      </c>
      <c r="J94" s="19">
        <f>ROUND(VLOOKUP($B94,'3.ข้อมูลงบทดลองปัจจุบัน เติมเอง'!$A$5:$CL$846,9,0),2)</f>
        <v>60000</v>
      </c>
      <c r="K94" s="19">
        <f>ROUND(VLOOKUP($B94,'3.ข้อมูลงบทดลองปัจจุบัน เติมเอง'!$A$5:$CL$846,10,0),2)</f>
        <v>103000</v>
      </c>
      <c r="L94" s="19">
        <f>ROUND(VLOOKUP($B94,'3.ข้อมูลงบทดลองปัจจุบัน เติมเอง'!$A$5:$CL$846,11,0),2)</f>
        <v>25500</v>
      </c>
      <c r="M94" s="19">
        <f>ROUND(VLOOKUP($B94,'3.ข้อมูลงบทดลองปัจจุบัน เติมเอง'!$A$5:$CL$846,12,0),2)</f>
        <v>50000</v>
      </c>
      <c r="N94" s="19">
        <f>ROUND(VLOOKUP($B94,'3.ข้อมูลงบทดลองปัจจุบัน เติมเอง'!$A$5:$CL$846,13,0),2)</f>
        <v>0</v>
      </c>
      <c r="O94" s="19">
        <f>ROUND(VLOOKUP($B94,'3.ข้อมูลงบทดลองปัจจุบัน เติมเอง'!$A$5:$CL$846,14,0),2)</f>
        <v>0</v>
      </c>
      <c r="P94" s="19">
        <f>ROUND(VLOOKUP($B94,'3.ข้อมูลงบทดลองปัจจุบัน เติมเอง'!$A$5:$CL$846,15,0),2)</f>
        <v>61919.35</v>
      </c>
      <c r="Q94" s="19">
        <f>ROUND(VLOOKUP($B94,'3.ข้อมูลงบทดลองปัจจุบัน เติมเอง'!$A$5:$CL$846,16,0),2)</f>
        <v>13500</v>
      </c>
      <c r="R94" s="19">
        <f>ROUND(VLOOKUP($B94,'3.ข้อมูลงบทดลองปัจจุบัน เติมเอง'!$A$5:$CL$846,17,0),2)</f>
        <v>11000</v>
      </c>
      <c r="S94" s="19">
        <f>ROUND(VLOOKUP($B94,'3.ข้อมูลงบทดลองปัจจุบัน เติมเอง'!$A$5:$CL$846,18,0),2)</f>
        <v>29000</v>
      </c>
      <c r="T94" s="19">
        <f>ROUND(VLOOKUP($B94,'3.ข้อมูลงบทดลองปัจจุบัน เติมเอง'!$A$5:$CL$846,19,0),2)</f>
        <v>33000</v>
      </c>
      <c r="U94" s="19">
        <f>ROUND(VLOOKUP($B94,'3.ข้อมูลงบทดลองปัจจุบัน เติมเอง'!$A$5:$CL$846,20,0),2)</f>
        <v>14500</v>
      </c>
      <c r="V94" s="19">
        <f>ROUND(VLOOKUP($B94,'3.ข้อมูลงบทดลองปัจจุบัน เติมเอง'!$A$5:$CL$846,21,0),2)</f>
        <v>3000</v>
      </c>
      <c r="W94" s="19">
        <f>ROUND(VLOOKUP($B94,'3.ข้อมูลงบทดลองปัจจุบัน เติมเอง'!$A$5:$CL$846,22,0),2)</f>
        <v>63600</v>
      </c>
      <c r="X94" s="19">
        <f>ROUND(VLOOKUP($B94,'3.ข้อมูลงบทดลองปัจจุบัน เติมเอง'!$A$5:$CL$846,23,0),2)</f>
        <v>217387.1</v>
      </c>
      <c r="Y94" s="19">
        <f>ROUND(VLOOKUP($B94,'3.ข้อมูลงบทดลองปัจจุบัน เติมเอง'!$A$5:$CL$846,24,0),2)</f>
        <v>25500</v>
      </c>
      <c r="Z94" s="19">
        <f>ROUND(VLOOKUP($B94,'3.ข้อมูลงบทดลองปัจจุบัน เติมเอง'!$A$5:$CL$846,25,0),2)</f>
        <v>153000</v>
      </c>
      <c r="AA94" s="19">
        <f>ROUND(VLOOKUP($B94,'3.ข้อมูลงบทดลองปัจจุบัน เติมเอง'!$A$5:$CL$846,26,0),2)</f>
        <v>51500</v>
      </c>
      <c r="AB94" s="19">
        <f>ROUND(VLOOKUP($B94,'3.ข้อมูลงบทดลองปัจจุบัน เติมเอง'!$A$5:$CL$846,27,0),2)</f>
        <v>25500</v>
      </c>
      <c r="AC94" s="19">
        <f>ROUND(VLOOKUP($B94,'3.ข้อมูลงบทดลองปัจจุบัน เติมเอง'!$A$5:$CL$846,28,0),2)</f>
        <v>39600</v>
      </c>
      <c r="AD94" s="19">
        <f>ROUND(VLOOKUP($B94,'3.ข้อมูลงบทดลองปัจจุบัน เติมเอง'!$A$5:$CL$846,29,0),2)</f>
        <v>13500</v>
      </c>
      <c r="AE94" s="19">
        <f>ROUND(VLOOKUP($B94,'3.ข้อมูลงบทดลองปัจจุบัน เติมเอง'!$A$5:$CL$846,30,0),2)</f>
        <v>82209.84</v>
      </c>
      <c r="AF94" s="19">
        <f>ROUND(VLOOKUP($B94,'3.ข้อมูลงบทดลองปัจจุบัน เติมเอง'!$A$5:$CL$846,31,0),2)</f>
        <v>0</v>
      </c>
      <c r="AG94" s="19">
        <f>ROUND(VLOOKUP($B94,'3.ข้อมูลงบทดลองปัจจุบัน เติมเอง'!$A$5:$CL$846,32,0),2)</f>
        <v>39000</v>
      </c>
      <c r="AH94" s="19">
        <f>ROUND(VLOOKUP($B94,'3.ข้อมูลงบทดลองปัจจุบัน เติมเอง'!$A$5:$CL$846,33,0),2)</f>
        <v>36000</v>
      </c>
      <c r="AI94" s="19">
        <f>ROUND(VLOOKUP($B94,'3.ข้อมูลงบทดลองปัจจุบัน เติมเอง'!$A$5:$CL$846,34,0),2)</f>
        <v>54000</v>
      </c>
      <c r="AJ94" s="19">
        <f>ROUND(VLOOKUP($B94,'3.ข้อมูลงบทดลองปัจจุบัน เติมเอง'!$A$5:$CL$846,35,0),2)</f>
        <v>37500</v>
      </c>
      <c r="AK94" s="19">
        <f>ROUND(VLOOKUP($B94,'3.ข้อมูลงบทดลองปัจจุบัน เติมเอง'!$A$5:$CL$846,36,0),2)</f>
        <v>30000</v>
      </c>
      <c r="AL94" s="19">
        <f>ROUND(VLOOKUP($B94,'3.ข้อมูลงบทดลองปัจจุบัน เติมเอง'!$A$5:$CL$846,37,0),2)</f>
        <v>309500</v>
      </c>
      <c r="AM94" s="19">
        <f>ROUND(VLOOKUP($B94,'3.ข้อมูลงบทดลองปัจจุบัน เติมเอง'!$A$5:$CL$846,38,0),2)</f>
        <v>16500</v>
      </c>
      <c r="AN94" s="19">
        <f>ROUND(VLOOKUP($B94,'3.ข้อมูลงบทดลองปัจจุบัน เติมเอง'!$A$5:$CL$846,39,0),2)</f>
        <v>10500</v>
      </c>
      <c r="AO94" s="19">
        <f>ROUND(VLOOKUP($B94,'3.ข้อมูลงบทดลองปัจจุบัน เติมเอง'!$A$5:$CL$846,40,0),2)</f>
        <v>31000</v>
      </c>
      <c r="AP94" s="19">
        <f>ROUND(VLOOKUP($B94,'3.ข้อมูลงบทดลองปัจจุบัน เติมเอง'!$A$5:$CL$846,41,0),2)</f>
        <v>38500</v>
      </c>
      <c r="AQ94" s="19">
        <f>ROUND(VLOOKUP($B94,'3.ข้อมูลงบทดลองปัจจุบัน เติมเอง'!$A$5:$CL$846,42,0),2)</f>
        <v>34500</v>
      </c>
      <c r="AR94" s="19">
        <f>ROUND(VLOOKUP($B94,'3.ข้อมูลงบทดลองปัจจุบัน เติมเอง'!$A$5:$CL$846,43,0),2)</f>
        <v>12000</v>
      </c>
      <c r="AS94" s="19">
        <f>ROUND(VLOOKUP($B94,'3.ข้อมูลงบทดลองปัจจุบัน เติมเอง'!$A$5:$CL$846,44,0),2)</f>
        <v>261500</v>
      </c>
      <c r="AT94" s="19">
        <f>ROUND(VLOOKUP($B94,'3.ข้อมูลงบทดลองปัจจุบัน เติมเอง'!$A$5:$CL$846,45,0),2)</f>
        <v>39000</v>
      </c>
      <c r="AU94" s="19">
        <f>ROUND(VLOOKUP($B94,'3.ข้อมูลงบทดลองปัจจุบัน เติมเอง'!$A$5:$CL$846,46,0),2)</f>
        <v>73000</v>
      </c>
      <c r="AV94" s="19">
        <f>ROUND(VLOOKUP($B94,'3.ข้อมูลงบทดลองปัจจุบัน เติมเอง'!$A$5:$CL$846,47,0),2)</f>
        <v>40500</v>
      </c>
      <c r="AW94" s="19">
        <f>ROUND(VLOOKUP($B94,'3.ข้อมูลงบทดลองปัจจุบัน เติมเอง'!$A$5:$CL$846,48,0),2)</f>
        <v>16000</v>
      </c>
      <c r="AX94" s="19">
        <f>ROUND(VLOOKUP($B94,'3.ข้อมูลงบทดลองปัจจุบัน เติมเอง'!$A$5:$CL$846,49,0),2)</f>
        <v>53000</v>
      </c>
      <c r="AY94" s="19">
        <f>ROUND(VLOOKUP($B94,'3.ข้อมูลงบทดลองปัจจุบัน เติมเอง'!$A$5:$CL$846,50,0),2)</f>
        <v>4500</v>
      </c>
      <c r="AZ94" s="19">
        <f>ROUND(VLOOKUP($B94,'3.ข้อมูลงบทดลองปัจจุบัน เติมเอง'!$A$5:$CL$846,51,0),2)</f>
        <v>53000</v>
      </c>
      <c r="BA94" s="19">
        <f>ROUND(VLOOKUP($B94,'3.ข้อมูลงบทดลองปัจจุบัน เติมเอง'!$A$5:$CL$846,52,0),2)</f>
        <v>24000</v>
      </c>
      <c r="BB94" s="19">
        <f>ROUND(VLOOKUP($B94,'3.ข้อมูลงบทดลองปัจจุบัน เติมเอง'!$A$5:$CL$846,53,0),2)</f>
        <v>110454</v>
      </c>
      <c r="BC94" s="19">
        <f>ROUND(VLOOKUP($B94,'3.ข้อมูลงบทดลองปัจจุบัน เติมเอง'!$A$5:$CL$846,54,0),2)</f>
        <v>0</v>
      </c>
      <c r="BD94" s="19">
        <f>ROUND(VLOOKUP($B94,'3.ข้อมูลงบทดลองปัจจุบัน เติมเอง'!$A$5:$CL$846,55,0),2)</f>
        <v>300112</v>
      </c>
      <c r="BE94" s="19">
        <f>ROUND(VLOOKUP($B94,'3.ข้อมูลงบทดลองปัจจุบัน เติมเอง'!$A$5:$CL$846,56,0),2)</f>
        <v>28399</v>
      </c>
      <c r="BF94" s="19">
        <f>ROUND(VLOOKUP($B94,'3.ข้อมูลงบทดลองปัจจุบัน เติมเอง'!$A$5:$CL$846,57,0),2)</f>
        <v>21000</v>
      </c>
      <c r="BG94" s="19">
        <f>ROUND(VLOOKUP($B94,'3.ข้อมูลงบทดลองปัจจุบัน เติมเอง'!$A$5:$CL$846,58,0),2)</f>
        <v>42000</v>
      </c>
      <c r="BH94" s="19">
        <f>ROUND(VLOOKUP($B94,'3.ข้อมูลงบทดลองปัจจุบัน เติมเอง'!$A$5:$CL$846,59,0),2)</f>
        <v>4000</v>
      </c>
      <c r="BI94" s="19">
        <f>ROUND(VLOOKUP($B94,'3.ข้อมูลงบทดลองปัจจุบัน เติมเอง'!$A$5:$CL$846,60,0),2)</f>
        <v>20000</v>
      </c>
      <c r="BJ94" s="19">
        <f>ROUND(VLOOKUP($B94,'3.ข้อมูลงบทดลองปัจจุบัน เติมเอง'!$A$5:$CL$846,61,0),2)</f>
        <v>168000</v>
      </c>
      <c r="BK94" s="19">
        <f>ROUND(VLOOKUP($B94,'3.ข้อมูลงบทดลองปัจจุบัน เติมเอง'!$A$5:$CL$846,62,0),2)</f>
        <v>24000</v>
      </c>
      <c r="BL94" s="19">
        <f>ROUND(VLOOKUP($B94,'3.ข้อมูลงบทดลองปัจจุบัน เติมเอง'!$A$5:$CL$846,63,0),2)</f>
        <v>36032.61</v>
      </c>
      <c r="BM94" s="19">
        <f>ROUND(VLOOKUP($B94,'3.ข้อมูลงบทดลองปัจจุบัน เติมเอง'!$A$5:$CL$846,64,0),2)</f>
        <v>126166.66</v>
      </c>
      <c r="BN94" s="19">
        <f>ROUND(VLOOKUP($B94,'3.ข้อมูลงบทดลองปัจจุบัน เติมเอง'!$A$5:$CL$846,65,0),2)</f>
        <v>25000</v>
      </c>
      <c r="BO94" s="19">
        <f>ROUND(VLOOKUP($B94,'3.ข้อมูลงบทดลองปัจจุบัน เติมเอง'!$A$5:$CL$846,66,0),2)</f>
        <v>12000</v>
      </c>
      <c r="BP94" s="19">
        <f>ROUND(VLOOKUP($B94,'3.ข้อมูลงบทดลองปัจจุบัน เติมเอง'!$A$5:$CL$846,67,0),2)</f>
        <v>9500</v>
      </c>
      <c r="BQ94" s="19">
        <f>ROUND(VLOOKUP($B94,'3.ข้อมูลงบทดลองปัจจุบัน เติมเอง'!$A$5:$CL$846,68,0),2)</f>
        <v>20633.330000000002</v>
      </c>
      <c r="BR94" s="19">
        <f>ROUND(VLOOKUP($B94,'3.ข้อมูลงบทดลองปัจจุบัน เติมเอง'!$A$5:$CL$846,69,0),2)</f>
        <v>7500</v>
      </c>
      <c r="BS94" s="19">
        <f>ROUND(VLOOKUP($B94,'3.ข้อมูลงบทดลองปัจจุบัน เติมเอง'!$A$5:$CL$846,70,0),2)</f>
        <v>648977</v>
      </c>
      <c r="BT94" s="19">
        <f>ROUND(VLOOKUP($B94,'3.ข้อมูลงบทดลองปัจจุบัน เติมเอง'!$A$5:$CL$846,71,0),2)</f>
        <v>66000</v>
      </c>
      <c r="BU94" s="19">
        <f>ROUND(VLOOKUP($B94,'3.ข้อมูลงบทดลองปัจจุบัน เติมเอง'!$A$5:$CL$846,72,0),2)</f>
        <v>30774.400000000001</v>
      </c>
      <c r="BV94" s="19">
        <f>ROUND(VLOOKUP($B94,'3.ข้อมูลงบทดลองปัจจุบัน เติมเอง'!$A$5:$CL$846,73,0),2)</f>
        <v>185209.66</v>
      </c>
      <c r="BW94" s="19">
        <f>ROUND(VLOOKUP($B94,'3.ข้อมูลงบทดลองปัจจุบัน เติมเอง'!$A$5:$CL$846,74,0),2)</f>
        <v>0</v>
      </c>
      <c r="BX94" s="19">
        <f>ROUND(VLOOKUP($B94,'3.ข้อมูลงบทดลองปัจจุบัน เติมเอง'!$A$5:$CL$846,75,0),2)</f>
        <v>15500</v>
      </c>
      <c r="BY94" s="19">
        <f>ROUND(VLOOKUP($B94,'3.ข้อมูลงบทดลองปัจจุบัน เติมเอง'!$A$5:$CL$846,76,0),2)</f>
        <v>83274.149999999994</v>
      </c>
      <c r="BZ94" s="19">
        <f>ROUND(VLOOKUP($B94,'3.ข้อมูลงบทดลองปัจจุบัน เติมเอง'!$A$5:$CL$846,77,0),2)</f>
        <v>15774</v>
      </c>
      <c r="CA94" s="19">
        <f>ROUND(VLOOKUP($B94,'3.ข้อมูลงบทดลองปัจจุบัน เติมเอง'!$A$5:$CL$846,78,0),2)</f>
        <v>24000</v>
      </c>
      <c r="CB94" s="19">
        <f>ROUND(VLOOKUP($B94,'3.ข้อมูลงบทดลองปัจจุบัน เติมเอง'!$A$5:$CL$846,79,0),2)</f>
        <v>6000</v>
      </c>
      <c r="CC94" s="19">
        <f>ROUND(VLOOKUP($B94,'3.ข้อมูลงบทดลองปัจจุบัน เติมเอง'!$A$5:$CL$846,80,0),2)</f>
        <v>174200</v>
      </c>
      <c r="CD94" s="19">
        <f>ROUND(VLOOKUP($B94,'3.ข้อมูลงบทดลองปัจจุบัน เติมเอง'!$A$5:$CL$846,81,0),2)</f>
        <v>150000</v>
      </c>
      <c r="CE94" s="19">
        <f>ROUND(VLOOKUP($B94,'3.ข้อมูลงบทดลองปัจจุบัน เติมเอง'!$A$5:$CL$846,82,0),2)</f>
        <v>43500</v>
      </c>
      <c r="CF94" s="19">
        <f>ROUND(VLOOKUP($B94,'3.ข้อมูลงบทดลองปัจจุบัน เติมเอง'!$A$5:$CL$846,83,0),2)</f>
        <v>130500</v>
      </c>
      <c r="CG94" s="19">
        <f>ROUND(VLOOKUP($B94,'3.ข้อมูลงบทดลองปัจจุบัน เติมเอง'!$A$5:$CL$846,84,0),2)</f>
        <v>39419.35</v>
      </c>
      <c r="CH94" s="19">
        <f>ROUND(VLOOKUP($B94,'3.ข้อมูลงบทดลองปัจจุบัน เติมเอง'!$A$5:$CL$846,85,0),2)</f>
        <v>25500</v>
      </c>
      <c r="CI94" s="19">
        <f>ROUND(VLOOKUP($B94,'3.ข้อมูลงบทดลองปัจจุบัน เติมเอง'!$A$5:$CL$846,86,0),2)</f>
        <v>48000</v>
      </c>
      <c r="CJ94" s="19">
        <f>ROUND(VLOOKUP($B94,'3.ข้อมูลงบทดลองปัจจุบัน เติมเอง'!$A$5:$CL$846,87,0),2)</f>
        <v>28500</v>
      </c>
      <c r="CK94" s="19">
        <f>ROUND(VLOOKUP($B94,'3.ข้อมูลงบทดลองปัจจุบัน เติมเอง'!$A$5:$CL$846,88,0),2)</f>
        <v>84274.19</v>
      </c>
      <c r="CL94" s="19">
        <f>ROUND(VLOOKUP($B94,'3.ข้อมูลงบทดลองปัจจุบัน เติมเอง'!$A$5:$CL$846,89,0),2)</f>
        <v>13000</v>
      </c>
      <c r="CM94" s="19">
        <f>ROUND(VLOOKUP($B94,'3.ข้อมูลงบทดลองปัจจุบัน เติมเอง'!$A$5:$CL$846,90,0),2)</f>
        <v>31500</v>
      </c>
      <c r="CO94" s="29"/>
    </row>
    <row r="95" spans="1:93" x14ac:dyDescent="0.7">
      <c r="A95" s="3" t="s">
        <v>1470</v>
      </c>
      <c r="B95" s="3" t="s">
        <v>2000</v>
      </c>
      <c r="C95" s="8" t="s">
        <v>675</v>
      </c>
      <c r="D95" s="19">
        <f>ROUND(VLOOKUP($B95,'3.ข้อมูลงบทดลองปัจจุบัน เติมเอง'!$A$5:$CL$846,3,0),2)</f>
        <v>9060</v>
      </c>
      <c r="E95" s="19">
        <f>ROUND(VLOOKUP($B95,'3.ข้อมูลงบทดลองปัจจุบัน เติมเอง'!$A$5:$CL$846,4,0),2)</f>
        <v>0</v>
      </c>
      <c r="F95" s="19">
        <f>ROUND(VLOOKUP($B95,'3.ข้อมูลงบทดลองปัจจุบัน เติมเอง'!$A$5:$CL$846,5,0),2)</f>
        <v>0</v>
      </c>
      <c r="G95" s="19">
        <f>ROUND(VLOOKUP($B95,'3.ข้อมูลงบทดลองปัจจุบัน เติมเอง'!$A$5:$CL$846,6,0),2)</f>
        <v>0</v>
      </c>
      <c r="H95" s="19">
        <f>ROUND(VLOOKUP($B95,'3.ข้อมูลงบทดลองปัจจุบัน เติมเอง'!$A$5:$CL$846,7,0),2)</f>
        <v>3000</v>
      </c>
      <c r="I95" s="19">
        <f>ROUND(VLOOKUP($B95,'3.ข้อมูลงบทดลองปัจจุบัน เติมเอง'!$A$5:$CL$846,8,0),2)</f>
        <v>0</v>
      </c>
      <c r="J95" s="19">
        <f>ROUND(VLOOKUP($B95,'3.ข้อมูลงบทดลองปัจจุบัน เติมเอง'!$A$5:$CL$846,9,0),2)</f>
        <v>0</v>
      </c>
      <c r="K95" s="19">
        <f>ROUND(VLOOKUP($B95,'3.ข้อมูลงบทดลองปัจจุบัน เติมเอง'!$A$5:$CL$846,10,0),2)</f>
        <v>0</v>
      </c>
      <c r="L95" s="19">
        <f>ROUND(VLOOKUP($B95,'3.ข้อมูลงบทดลองปัจจุบัน เติมเอง'!$A$5:$CL$846,11,0),2)</f>
        <v>0</v>
      </c>
      <c r="M95" s="19">
        <f>ROUND(VLOOKUP($B95,'3.ข้อมูลงบทดลองปัจจุบัน เติมเอง'!$A$5:$CL$846,12,0),2)</f>
        <v>0</v>
      </c>
      <c r="N95" s="19">
        <f>ROUND(VLOOKUP($B95,'3.ข้อมูลงบทดลองปัจจุบัน เติมเอง'!$A$5:$CL$846,13,0),2)</f>
        <v>0</v>
      </c>
      <c r="O95" s="19">
        <f>ROUND(VLOOKUP($B95,'3.ข้อมูลงบทดลองปัจจุบัน เติมเอง'!$A$5:$CL$846,14,0),2)</f>
        <v>0</v>
      </c>
      <c r="P95" s="19">
        <f>ROUND(VLOOKUP($B95,'3.ข้อมูลงบทดลองปัจจุบัน เติมเอง'!$A$5:$CL$846,15,0),2)</f>
        <v>0</v>
      </c>
      <c r="Q95" s="19">
        <f>ROUND(VLOOKUP($B95,'3.ข้อมูลงบทดลองปัจจุบัน เติมเอง'!$A$5:$CL$846,16,0),2)</f>
        <v>0</v>
      </c>
      <c r="R95" s="19">
        <f>ROUND(VLOOKUP($B95,'3.ข้อมูลงบทดลองปัจจุบัน เติมเอง'!$A$5:$CL$846,17,0),2)</f>
        <v>0</v>
      </c>
      <c r="S95" s="19">
        <f>ROUND(VLOOKUP($B95,'3.ข้อมูลงบทดลองปัจจุบัน เติมเอง'!$A$5:$CL$846,18,0),2)</f>
        <v>0</v>
      </c>
      <c r="T95" s="19">
        <f>ROUND(VLOOKUP($B95,'3.ข้อมูลงบทดลองปัจจุบัน เติมเอง'!$A$5:$CL$846,19,0),2)</f>
        <v>0</v>
      </c>
      <c r="U95" s="19">
        <f>ROUND(VLOOKUP($B95,'3.ข้อมูลงบทดลองปัจจุบัน เติมเอง'!$A$5:$CL$846,20,0),2)</f>
        <v>0</v>
      </c>
      <c r="V95" s="19">
        <f>ROUND(VLOOKUP($B95,'3.ข้อมูลงบทดลองปัจจุบัน เติมเอง'!$A$5:$CL$846,21,0),2)</f>
        <v>0</v>
      </c>
      <c r="W95" s="19">
        <f>ROUND(VLOOKUP($B95,'3.ข้อมูลงบทดลองปัจจุบัน เติมเอง'!$A$5:$CL$846,22,0),2)</f>
        <v>0</v>
      </c>
      <c r="X95" s="19">
        <f>ROUND(VLOOKUP($B95,'3.ข้อมูลงบทดลองปัจจุบัน เติมเอง'!$A$5:$CL$846,23,0),2)</f>
        <v>0</v>
      </c>
      <c r="Y95" s="19">
        <f>ROUND(VLOOKUP($B95,'3.ข้อมูลงบทดลองปัจจุบัน เติมเอง'!$A$5:$CL$846,24,0),2)</f>
        <v>0</v>
      </c>
      <c r="Z95" s="19">
        <f>ROUND(VLOOKUP($B95,'3.ข้อมูลงบทดลองปัจจุบัน เติมเอง'!$A$5:$CL$846,25,0),2)</f>
        <v>0</v>
      </c>
      <c r="AA95" s="19">
        <f>ROUND(VLOOKUP($B95,'3.ข้อมูลงบทดลองปัจจุบัน เติมเอง'!$A$5:$CL$846,26,0),2)</f>
        <v>0</v>
      </c>
      <c r="AB95" s="19">
        <f>ROUND(VLOOKUP($B95,'3.ข้อมูลงบทดลองปัจจุบัน เติมเอง'!$A$5:$CL$846,27,0),2)</f>
        <v>0</v>
      </c>
      <c r="AC95" s="19">
        <f>ROUND(VLOOKUP($B95,'3.ข้อมูลงบทดลองปัจจุบัน เติมเอง'!$A$5:$CL$846,28,0),2)</f>
        <v>0</v>
      </c>
      <c r="AD95" s="19">
        <f>ROUND(VLOOKUP($B95,'3.ข้อมูลงบทดลองปัจจุบัน เติมเอง'!$A$5:$CL$846,29,0),2)</f>
        <v>0</v>
      </c>
      <c r="AE95" s="19">
        <f>ROUND(VLOOKUP($B95,'3.ข้อมูลงบทดลองปัจจุบัน เติมเอง'!$A$5:$CL$846,30,0),2)</f>
        <v>0</v>
      </c>
      <c r="AF95" s="19">
        <f>ROUND(VLOOKUP($B95,'3.ข้อมูลงบทดลองปัจจุบัน เติมเอง'!$A$5:$CL$846,31,0),2)</f>
        <v>0</v>
      </c>
      <c r="AG95" s="19">
        <f>ROUND(VLOOKUP($B95,'3.ข้อมูลงบทดลองปัจจุบัน เติมเอง'!$A$5:$CL$846,32,0),2)</f>
        <v>0</v>
      </c>
      <c r="AH95" s="19">
        <f>ROUND(VLOOKUP($B95,'3.ข้อมูลงบทดลองปัจจุบัน เติมเอง'!$A$5:$CL$846,33,0),2)</f>
        <v>0</v>
      </c>
      <c r="AI95" s="19">
        <f>ROUND(VLOOKUP($B95,'3.ข้อมูลงบทดลองปัจจุบัน เติมเอง'!$A$5:$CL$846,34,0),2)</f>
        <v>0</v>
      </c>
      <c r="AJ95" s="19">
        <f>ROUND(VLOOKUP($B95,'3.ข้อมูลงบทดลองปัจจุบัน เติมเอง'!$A$5:$CL$846,35,0),2)</f>
        <v>0</v>
      </c>
      <c r="AK95" s="19">
        <f>ROUND(VLOOKUP($B95,'3.ข้อมูลงบทดลองปัจจุบัน เติมเอง'!$A$5:$CL$846,36,0),2)</f>
        <v>0</v>
      </c>
      <c r="AL95" s="19">
        <f>ROUND(VLOOKUP($B95,'3.ข้อมูลงบทดลองปัจจุบัน เติมเอง'!$A$5:$CL$846,37,0),2)</f>
        <v>0</v>
      </c>
      <c r="AM95" s="19">
        <f>ROUND(VLOOKUP($B95,'3.ข้อมูลงบทดลองปัจจุบัน เติมเอง'!$A$5:$CL$846,38,0),2)</f>
        <v>0</v>
      </c>
      <c r="AN95" s="19">
        <f>ROUND(VLOOKUP($B95,'3.ข้อมูลงบทดลองปัจจุบัน เติมเอง'!$A$5:$CL$846,39,0),2)</f>
        <v>0</v>
      </c>
      <c r="AO95" s="19">
        <f>ROUND(VLOOKUP($B95,'3.ข้อมูลงบทดลองปัจจุบัน เติมเอง'!$A$5:$CL$846,40,0),2)</f>
        <v>0</v>
      </c>
      <c r="AP95" s="19">
        <f>ROUND(VLOOKUP($B95,'3.ข้อมูลงบทดลองปัจจุบัน เติมเอง'!$A$5:$CL$846,41,0),2)</f>
        <v>0</v>
      </c>
      <c r="AQ95" s="19">
        <f>ROUND(VLOOKUP($B95,'3.ข้อมูลงบทดลองปัจจุบัน เติมเอง'!$A$5:$CL$846,42,0),2)</f>
        <v>0</v>
      </c>
      <c r="AR95" s="19">
        <f>ROUND(VLOOKUP($B95,'3.ข้อมูลงบทดลองปัจจุบัน เติมเอง'!$A$5:$CL$846,43,0),2)</f>
        <v>0</v>
      </c>
      <c r="AS95" s="19">
        <f>ROUND(VLOOKUP($B95,'3.ข้อมูลงบทดลองปัจจุบัน เติมเอง'!$A$5:$CL$846,44,0),2)</f>
        <v>0</v>
      </c>
      <c r="AT95" s="19">
        <f>ROUND(VLOOKUP($B95,'3.ข้อมูลงบทดลองปัจจุบัน เติมเอง'!$A$5:$CL$846,45,0),2)</f>
        <v>0</v>
      </c>
      <c r="AU95" s="19">
        <f>ROUND(VLOOKUP($B95,'3.ข้อมูลงบทดลองปัจจุบัน เติมเอง'!$A$5:$CL$846,46,0),2)</f>
        <v>0</v>
      </c>
      <c r="AV95" s="19">
        <f>ROUND(VLOOKUP($B95,'3.ข้อมูลงบทดลองปัจจุบัน เติมเอง'!$A$5:$CL$846,47,0),2)</f>
        <v>0</v>
      </c>
      <c r="AW95" s="19">
        <f>ROUND(VLOOKUP($B95,'3.ข้อมูลงบทดลองปัจจุบัน เติมเอง'!$A$5:$CL$846,48,0),2)</f>
        <v>0</v>
      </c>
      <c r="AX95" s="19">
        <f>ROUND(VLOOKUP($B95,'3.ข้อมูลงบทดลองปัจจุบัน เติมเอง'!$A$5:$CL$846,49,0),2)</f>
        <v>0</v>
      </c>
      <c r="AY95" s="19">
        <f>ROUND(VLOOKUP($B95,'3.ข้อมูลงบทดลองปัจจุบัน เติมเอง'!$A$5:$CL$846,50,0),2)</f>
        <v>0</v>
      </c>
      <c r="AZ95" s="19">
        <f>ROUND(VLOOKUP($B95,'3.ข้อมูลงบทดลองปัจจุบัน เติมเอง'!$A$5:$CL$846,51,0),2)</f>
        <v>0</v>
      </c>
      <c r="BA95" s="19">
        <f>ROUND(VLOOKUP($B95,'3.ข้อมูลงบทดลองปัจจุบัน เติมเอง'!$A$5:$CL$846,52,0),2)</f>
        <v>0</v>
      </c>
      <c r="BB95" s="19">
        <f>ROUND(VLOOKUP($B95,'3.ข้อมูลงบทดลองปัจจุบัน เติมเอง'!$A$5:$CL$846,53,0),2)</f>
        <v>0</v>
      </c>
      <c r="BC95" s="19">
        <f>ROUND(VLOOKUP($B95,'3.ข้อมูลงบทดลองปัจจุบัน เติมเอง'!$A$5:$CL$846,54,0),2)</f>
        <v>0</v>
      </c>
      <c r="BD95" s="19">
        <f>ROUND(VLOOKUP($B95,'3.ข้อมูลงบทดลองปัจจุบัน เติมเอง'!$A$5:$CL$846,55,0),2)</f>
        <v>0</v>
      </c>
      <c r="BE95" s="19">
        <f>ROUND(VLOOKUP($B95,'3.ข้อมูลงบทดลองปัจจุบัน เติมเอง'!$A$5:$CL$846,56,0),2)</f>
        <v>0</v>
      </c>
      <c r="BF95" s="19">
        <f>ROUND(VLOOKUP($B95,'3.ข้อมูลงบทดลองปัจจุบัน เติมเอง'!$A$5:$CL$846,57,0),2)</f>
        <v>0</v>
      </c>
      <c r="BG95" s="19">
        <f>ROUND(VLOOKUP($B95,'3.ข้อมูลงบทดลองปัจจุบัน เติมเอง'!$A$5:$CL$846,58,0),2)</f>
        <v>0</v>
      </c>
      <c r="BH95" s="19">
        <f>ROUND(VLOOKUP($B95,'3.ข้อมูลงบทดลองปัจจุบัน เติมเอง'!$A$5:$CL$846,59,0),2)</f>
        <v>1860</v>
      </c>
      <c r="BI95" s="19">
        <f>ROUND(VLOOKUP($B95,'3.ข้อมูลงบทดลองปัจจุบัน เติมเอง'!$A$5:$CL$846,60,0),2)</f>
        <v>0</v>
      </c>
      <c r="BJ95" s="19">
        <f>ROUND(VLOOKUP($B95,'3.ข้อมูลงบทดลองปัจจุบัน เติมเอง'!$A$5:$CL$846,61,0),2)</f>
        <v>0</v>
      </c>
      <c r="BK95" s="19">
        <f>ROUND(VLOOKUP($B95,'3.ข้อมูลงบทดลองปัจจุบัน เติมเอง'!$A$5:$CL$846,62,0),2)</f>
        <v>0</v>
      </c>
      <c r="BL95" s="19">
        <f>ROUND(VLOOKUP($B95,'3.ข้อมูลงบทดลองปัจจุบัน เติมเอง'!$A$5:$CL$846,63,0),2)</f>
        <v>0</v>
      </c>
      <c r="BM95" s="19">
        <f>ROUND(VLOOKUP($B95,'3.ข้อมูลงบทดลองปัจจุบัน เติมเอง'!$A$5:$CL$846,64,0),2)</f>
        <v>0</v>
      </c>
      <c r="BN95" s="19">
        <f>ROUND(VLOOKUP($B95,'3.ข้อมูลงบทดลองปัจจุบัน เติมเอง'!$A$5:$CL$846,65,0),2)</f>
        <v>0</v>
      </c>
      <c r="BO95" s="19">
        <f>ROUND(VLOOKUP($B95,'3.ข้อมูลงบทดลองปัจจุบัน เติมเอง'!$A$5:$CL$846,66,0),2)</f>
        <v>0</v>
      </c>
      <c r="BP95" s="19">
        <f>ROUND(VLOOKUP($B95,'3.ข้อมูลงบทดลองปัจจุบัน เติมเอง'!$A$5:$CL$846,67,0),2)</f>
        <v>0</v>
      </c>
      <c r="BQ95" s="19">
        <f>ROUND(VLOOKUP($B95,'3.ข้อมูลงบทดลองปัจจุบัน เติมเอง'!$A$5:$CL$846,68,0),2)</f>
        <v>0</v>
      </c>
      <c r="BR95" s="19">
        <f>ROUND(VLOOKUP($B95,'3.ข้อมูลงบทดลองปัจจุบัน เติมเอง'!$A$5:$CL$846,69,0),2)</f>
        <v>0</v>
      </c>
      <c r="BS95" s="19">
        <f>ROUND(VLOOKUP($B95,'3.ข้อมูลงบทดลองปัจจุบัน เติมเอง'!$A$5:$CL$846,70,0),2)</f>
        <v>0</v>
      </c>
      <c r="BT95" s="19">
        <f>ROUND(VLOOKUP($B95,'3.ข้อมูลงบทดลองปัจจุบัน เติมเอง'!$A$5:$CL$846,71,0),2)</f>
        <v>0</v>
      </c>
      <c r="BU95" s="19">
        <f>ROUND(VLOOKUP($B95,'3.ข้อมูลงบทดลองปัจจุบัน เติมเอง'!$A$5:$CL$846,72,0),2)</f>
        <v>0</v>
      </c>
      <c r="BV95" s="19">
        <f>ROUND(VLOOKUP($B95,'3.ข้อมูลงบทดลองปัจจุบัน เติมเอง'!$A$5:$CL$846,73,0),2)</f>
        <v>0</v>
      </c>
      <c r="BW95" s="19">
        <f>ROUND(VLOOKUP($B95,'3.ข้อมูลงบทดลองปัจจุบัน เติมเอง'!$A$5:$CL$846,74,0),2)</f>
        <v>0</v>
      </c>
      <c r="BX95" s="19">
        <f>ROUND(VLOOKUP($B95,'3.ข้อมูลงบทดลองปัจจุบัน เติมเอง'!$A$5:$CL$846,75,0),2)</f>
        <v>0</v>
      </c>
      <c r="BY95" s="19">
        <f>ROUND(VLOOKUP($B95,'3.ข้อมูลงบทดลองปัจจุบัน เติมเอง'!$A$5:$CL$846,76,0),2)</f>
        <v>0</v>
      </c>
      <c r="BZ95" s="19">
        <f>ROUND(VLOOKUP($B95,'3.ข้อมูลงบทดลองปัจจุบัน เติมเอง'!$A$5:$CL$846,77,0),2)</f>
        <v>0</v>
      </c>
      <c r="CA95" s="19">
        <f>ROUND(VLOOKUP($B95,'3.ข้อมูลงบทดลองปัจจุบัน เติมเอง'!$A$5:$CL$846,78,0),2)</f>
        <v>0</v>
      </c>
      <c r="CB95" s="19">
        <f>ROUND(VLOOKUP($B95,'3.ข้อมูลงบทดลองปัจจุบัน เติมเอง'!$A$5:$CL$846,79,0),2)</f>
        <v>0</v>
      </c>
      <c r="CC95" s="19">
        <f>ROUND(VLOOKUP($B95,'3.ข้อมูลงบทดลองปัจจุบัน เติมเอง'!$A$5:$CL$846,80,0),2)</f>
        <v>0</v>
      </c>
      <c r="CD95" s="19">
        <f>ROUND(VLOOKUP($B95,'3.ข้อมูลงบทดลองปัจจุบัน เติมเอง'!$A$5:$CL$846,81,0),2)</f>
        <v>0</v>
      </c>
      <c r="CE95" s="19">
        <f>ROUND(VLOOKUP($B95,'3.ข้อมูลงบทดลองปัจจุบัน เติมเอง'!$A$5:$CL$846,82,0),2)</f>
        <v>4594.5</v>
      </c>
      <c r="CF95" s="19">
        <f>ROUND(VLOOKUP($B95,'3.ข้อมูลงบทดลองปัจจุบัน เติมเอง'!$A$5:$CL$846,83,0),2)</f>
        <v>0</v>
      </c>
      <c r="CG95" s="19">
        <f>ROUND(VLOOKUP($B95,'3.ข้อมูลงบทดลองปัจจุบัน เติมเอง'!$A$5:$CL$846,84,0),2)</f>
        <v>0</v>
      </c>
      <c r="CH95" s="19">
        <f>ROUND(VLOOKUP($B95,'3.ข้อมูลงบทดลองปัจจุบัน เติมเอง'!$A$5:$CL$846,85,0),2)</f>
        <v>0</v>
      </c>
      <c r="CI95" s="19">
        <f>ROUND(VLOOKUP($B95,'3.ข้อมูลงบทดลองปัจจุบัน เติมเอง'!$A$5:$CL$846,86,0),2)</f>
        <v>0</v>
      </c>
      <c r="CJ95" s="19">
        <f>ROUND(VLOOKUP($B95,'3.ข้อมูลงบทดลองปัจจุบัน เติมเอง'!$A$5:$CL$846,87,0),2)</f>
        <v>0</v>
      </c>
      <c r="CK95" s="19">
        <f>ROUND(VLOOKUP($B95,'3.ข้อมูลงบทดลองปัจจุบัน เติมเอง'!$A$5:$CL$846,88,0),2)</f>
        <v>0</v>
      </c>
      <c r="CL95" s="19">
        <f>ROUND(VLOOKUP($B95,'3.ข้อมูลงบทดลองปัจจุบัน เติมเอง'!$A$5:$CL$846,89,0),2)</f>
        <v>0</v>
      </c>
      <c r="CM95" s="19">
        <f>ROUND(VLOOKUP($B95,'3.ข้อมูลงบทดลองปัจจุบัน เติมเอง'!$A$5:$CL$846,90,0),2)</f>
        <v>0</v>
      </c>
      <c r="CO95" s="29"/>
    </row>
    <row r="96" spans="1:93" x14ac:dyDescent="0.7">
      <c r="A96" s="3" t="s">
        <v>1470</v>
      </c>
      <c r="B96" s="3" t="s">
        <v>2001</v>
      </c>
      <c r="C96" s="8" t="s">
        <v>676</v>
      </c>
      <c r="D96" s="19">
        <f>ROUND(VLOOKUP($B96,'3.ข้อมูลงบทดลองปัจจุบัน เติมเอง'!$A$5:$CL$846,3,0),2)</f>
        <v>9000</v>
      </c>
      <c r="E96" s="19">
        <f>ROUND(VLOOKUP($B96,'3.ข้อมูลงบทดลองปัจจุบัน เติมเอง'!$A$5:$CL$846,4,0),2)</f>
        <v>0</v>
      </c>
      <c r="F96" s="19">
        <f>ROUND(VLOOKUP($B96,'3.ข้อมูลงบทดลองปัจจุบัน เติมเอง'!$A$5:$CL$846,5,0),2)</f>
        <v>0</v>
      </c>
      <c r="G96" s="19">
        <f>ROUND(VLOOKUP($B96,'3.ข้อมูลงบทดลองปัจจุบัน เติมเอง'!$A$5:$CL$846,6,0),2)</f>
        <v>0</v>
      </c>
      <c r="H96" s="19">
        <f>ROUND(VLOOKUP($B96,'3.ข้อมูลงบทดลองปัจจุบัน เติมเอง'!$A$5:$CL$846,7,0),2)</f>
        <v>6000</v>
      </c>
      <c r="I96" s="19">
        <f>ROUND(VLOOKUP($B96,'3.ข้อมูลงบทดลองปัจจุบัน เติมเอง'!$A$5:$CL$846,8,0),2)</f>
        <v>0</v>
      </c>
      <c r="J96" s="19">
        <f>ROUND(VLOOKUP($B96,'3.ข้อมูลงบทดลองปัจจุบัน เติมเอง'!$A$5:$CL$846,9,0),2)</f>
        <v>0</v>
      </c>
      <c r="K96" s="19">
        <f>ROUND(VLOOKUP($B96,'3.ข้อมูลงบทดลองปัจจุบัน เติมเอง'!$A$5:$CL$846,10,0),2)</f>
        <v>0</v>
      </c>
      <c r="L96" s="19">
        <f>ROUND(VLOOKUP($B96,'3.ข้อมูลงบทดลองปัจจุบัน เติมเอง'!$A$5:$CL$846,11,0),2)</f>
        <v>0</v>
      </c>
      <c r="M96" s="19">
        <f>ROUND(VLOOKUP($B96,'3.ข้อมูลงบทดลองปัจจุบัน เติมเอง'!$A$5:$CL$846,12,0),2)</f>
        <v>0</v>
      </c>
      <c r="N96" s="19">
        <f>ROUND(VLOOKUP($B96,'3.ข้อมูลงบทดลองปัจจุบัน เติมเอง'!$A$5:$CL$846,13,0),2)</f>
        <v>0</v>
      </c>
      <c r="O96" s="19">
        <f>ROUND(VLOOKUP($B96,'3.ข้อมูลงบทดลองปัจจุบัน เติมเอง'!$A$5:$CL$846,14,0),2)</f>
        <v>0</v>
      </c>
      <c r="P96" s="19">
        <f>ROUND(VLOOKUP($B96,'3.ข้อมูลงบทดลองปัจจุบัน เติมเอง'!$A$5:$CL$846,15,0),2)</f>
        <v>0</v>
      </c>
      <c r="Q96" s="19">
        <f>ROUND(VLOOKUP($B96,'3.ข้อมูลงบทดลองปัจจุบัน เติมเอง'!$A$5:$CL$846,16,0),2)</f>
        <v>0</v>
      </c>
      <c r="R96" s="19">
        <f>ROUND(VLOOKUP($B96,'3.ข้อมูลงบทดลองปัจจุบัน เติมเอง'!$A$5:$CL$846,17,0),2)</f>
        <v>0</v>
      </c>
      <c r="S96" s="19">
        <f>ROUND(VLOOKUP($B96,'3.ข้อมูลงบทดลองปัจจุบัน เติมเอง'!$A$5:$CL$846,18,0),2)</f>
        <v>0</v>
      </c>
      <c r="T96" s="19">
        <f>ROUND(VLOOKUP($B96,'3.ข้อมูลงบทดลองปัจจุบัน เติมเอง'!$A$5:$CL$846,19,0),2)</f>
        <v>0</v>
      </c>
      <c r="U96" s="19">
        <f>ROUND(VLOOKUP($B96,'3.ข้อมูลงบทดลองปัจจุบัน เติมเอง'!$A$5:$CL$846,20,0),2)</f>
        <v>0</v>
      </c>
      <c r="V96" s="19">
        <f>ROUND(VLOOKUP($B96,'3.ข้อมูลงบทดลองปัจจุบัน เติมเอง'!$A$5:$CL$846,21,0),2)</f>
        <v>0</v>
      </c>
      <c r="W96" s="19">
        <f>ROUND(VLOOKUP($B96,'3.ข้อมูลงบทดลองปัจจุบัน เติมเอง'!$A$5:$CL$846,22,0),2)</f>
        <v>0</v>
      </c>
      <c r="X96" s="19">
        <f>ROUND(VLOOKUP($B96,'3.ข้อมูลงบทดลองปัจจุบัน เติมเอง'!$A$5:$CL$846,23,0),2)</f>
        <v>9200</v>
      </c>
      <c r="Y96" s="19">
        <f>ROUND(VLOOKUP($B96,'3.ข้อมูลงบทดลองปัจจุบัน เติมเอง'!$A$5:$CL$846,24,0),2)</f>
        <v>0</v>
      </c>
      <c r="Z96" s="19">
        <f>ROUND(VLOOKUP($B96,'3.ข้อมูลงบทดลองปัจจุบัน เติมเอง'!$A$5:$CL$846,25,0),2)</f>
        <v>0</v>
      </c>
      <c r="AA96" s="19">
        <f>ROUND(VLOOKUP($B96,'3.ข้อมูลงบทดลองปัจจุบัน เติมเอง'!$A$5:$CL$846,26,0),2)</f>
        <v>0</v>
      </c>
      <c r="AB96" s="19">
        <f>ROUND(VLOOKUP($B96,'3.ข้อมูลงบทดลองปัจจุบัน เติมเอง'!$A$5:$CL$846,27,0),2)</f>
        <v>0</v>
      </c>
      <c r="AC96" s="19">
        <f>ROUND(VLOOKUP($B96,'3.ข้อมูลงบทดลองปัจจุบัน เติมเอง'!$A$5:$CL$846,28,0),2)</f>
        <v>0</v>
      </c>
      <c r="AD96" s="19">
        <f>ROUND(VLOOKUP($B96,'3.ข้อมูลงบทดลองปัจจุบัน เติมเอง'!$A$5:$CL$846,29,0),2)</f>
        <v>0</v>
      </c>
      <c r="AE96" s="19">
        <f>ROUND(VLOOKUP($B96,'3.ข้อมูลงบทดลองปัจจุบัน เติมเอง'!$A$5:$CL$846,30,0),2)</f>
        <v>0</v>
      </c>
      <c r="AF96" s="19">
        <f>ROUND(VLOOKUP($B96,'3.ข้อมูลงบทดลองปัจจุบัน เติมเอง'!$A$5:$CL$846,31,0),2)</f>
        <v>0</v>
      </c>
      <c r="AG96" s="19">
        <f>ROUND(VLOOKUP($B96,'3.ข้อมูลงบทดลองปัจจุบัน เติมเอง'!$A$5:$CL$846,32,0),2)</f>
        <v>0</v>
      </c>
      <c r="AH96" s="19">
        <f>ROUND(VLOOKUP($B96,'3.ข้อมูลงบทดลองปัจจุบัน เติมเอง'!$A$5:$CL$846,33,0),2)</f>
        <v>0</v>
      </c>
      <c r="AI96" s="19">
        <f>ROUND(VLOOKUP($B96,'3.ข้อมูลงบทดลองปัจจุบัน เติมเอง'!$A$5:$CL$846,34,0),2)</f>
        <v>0</v>
      </c>
      <c r="AJ96" s="19">
        <f>ROUND(VLOOKUP($B96,'3.ข้อมูลงบทดลองปัจจุบัน เติมเอง'!$A$5:$CL$846,35,0),2)</f>
        <v>0</v>
      </c>
      <c r="AK96" s="19">
        <f>ROUND(VLOOKUP($B96,'3.ข้อมูลงบทดลองปัจจุบัน เติมเอง'!$A$5:$CL$846,36,0),2)</f>
        <v>0</v>
      </c>
      <c r="AL96" s="19">
        <f>ROUND(VLOOKUP($B96,'3.ข้อมูลงบทดลองปัจจุบัน เติมเอง'!$A$5:$CL$846,37,0),2)</f>
        <v>0</v>
      </c>
      <c r="AM96" s="19">
        <f>ROUND(VLOOKUP($B96,'3.ข้อมูลงบทดลองปัจจุบัน เติมเอง'!$A$5:$CL$846,38,0),2)</f>
        <v>0</v>
      </c>
      <c r="AN96" s="19">
        <f>ROUND(VLOOKUP($B96,'3.ข้อมูลงบทดลองปัจจุบัน เติมเอง'!$A$5:$CL$846,39,0),2)</f>
        <v>0</v>
      </c>
      <c r="AO96" s="19">
        <f>ROUND(VLOOKUP($B96,'3.ข้อมูลงบทดลองปัจจุบัน เติมเอง'!$A$5:$CL$846,40,0),2)</f>
        <v>0</v>
      </c>
      <c r="AP96" s="19">
        <f>ROUND(VLOOKUP($B96,'3.ข้อมูลงบทดลองปัจจุบัน เติมเอง'!$A$5:$CL$846,41,0),2)</f>
        <v>0</v>
      </c>
      <c r="AQ96" s="19">
        <f>ROUND(VLOOKUP($B96,'3.ข้อมูลงบทดลองปัจจุบัน เติมเอง'!$A$5:$CL$846,42,0),2)</f>
        <v>0</v>
      </c>
      <c r="AR96" s="19">
        <f>ROUND(VLOOKUP($B96,'3.ข้อมูลงบทดลองปัจจุบัน เติมเอง'!$A$5:$CL$846,43,0),2)</f>
        <v>0</v>
      </c>
      <c r="AS96" s="19">
        <f>ROUND(VLOOKUP($B96,'3.ข้อมูลงบทดลองปัจจุบัน เติมเอง'!$A$5:$CL$846,44,0),2)</f>
        <v>0</v>
      </c>
      <c r="AT96" s="19">
        <f>ROUND(VLOOKUP($B96,'3.ข้อมูลงบทดลองปัจจุบัน เติมเอง'!$A$5:$CL$846,45,0),2)</f>
        <v>0</v>
      </c>
      <c r="AU96" s="19">
        <f>ROUND(VLOOKUP($B96,'3.ข้อมูลงบทดลองปัจจุบัน เติมเอง'!$A$5:$CL$846,46,0),2)</f>
        <v>0</v>
      </c>
      <c r="AV96" s="19">
        <f>ROUND(VLOOKUP($B96,'3.ข้อมูลงบทดลองปัจจุบัน เติมเอง'!$A$5:$CL$846,47,0),2)</f>
        <v>0</v>
      </c>
      <c r="AW96" s="19">
        <f>ROUND(VLOOKUP($B96,'3.ข้อมูลงบทดลองปัจจุบัน เติมเอง'!$A$5:$CL$846,48,0),2)</f>
        <v>0</v>
      </c>
      <c r="AX96" s="19">
        <f>ROUND(VLOOKUP($B96,'3.ข้อมูลงบทดลองปัจจุบัน เติมเอง'!$A$5:$CL$846,49,0),2)</f>
        <v>0</v>
      </c>
      <c r="AY96" s="19">
        <f>ROUND(VLOOKUP($B96,'3.ข้อมูลงบทดลองปัจจุบัน เติมเอง'!$A$5:$CL$846,50,0),2)</f>
        <v>8806.4500000000007</v>
      </c>
      <c r="AZ96" s="19">
        <f>ROUND(VLOOKUP($B96,'3.ข้อมูลงบทดลองปัจจุบัน เติมเอง'!$A$5:$CL$846,51,0),2)</f>
        <v>0</v>
      </c>
      <c r="BA96" s="19">
        <f>ROUND(VLOOKUP($B96,'3.ข้อมูลงบทดลองปัจจุบัน เติมเอง'!$A$5:$CL$846,52,0),2)</f>
        <v>0</v>
      </c>
      <c r="BB96" s="19">
        <f>ROUND(VLOOKUP($B96,'3.ข้อมูลงบทดลองปัจจุบัน เติมเอง'!$A$5:$CL$846,53,0),2)</f>
        <v>0</v>
      </c>
      <c r="BC96" s="19">
        <f>ROUND(VLOOKUP($B96,'3.ข้อมูลงบทดลองปัจจุบัน เติมเอง'!$A$5:$CL$846,54,0),2)</f>
        <v>0</v>
      </c>
      <c r="BD96" s="19">
        <f>ROUND(VLOOKUP($B96,'3.ข้อมูลงบทดลองปัจจุบัน เติมเอง'!$A$5:$CL$846,55,0),2)</f>
        <v>0</v>
      </c>
      <c r="BE96" s="19">
        <f>ROUND(VLOOKUP($B96,'3.ข้อมูลงบทดลองปัจจุบัน เติมเอง'!$A$5:$CL$846,56,0),2)</f>
        <v>0</v>
      </c>
      <c r="BF96" s="19">
        <f>ROUND(VLOOKUP($B96,'3.ข้อมูลงบทดลองปัจจุบัน เติมเอง'!$A$5:$CL$846,57,0),2)</f>
        <v>0</v>
      </c>
      <c r="BG96" s="19">
        <f>ROUND(VLOOKUP($B96,'3.ข้อมูลงบทดลองปัจจุบัน เติมเอง'!$A$5:$CL$846,58,0),2)</f>
        <v>0</v>
      </c>
      <c r="BH96" s="19">
        <f>ROUND(VLOOKUP($B96,'3.ข้อมูลงบทดลองปัจจุบัน เติมเอง'!$A$5:$CL$846,59,0),2)</f>
        <v>0</v>
      </c>
      <c r="BI96" s="19">
        <f>ROUND(VLOOKUP($B96,'3.ข้อมูลงบทดลองปัจจุบัน เติมเอง'!$A$5:$CL$846,60,0),2)</f>
        <v>0</v>
      </c>
      <c r="BJ96" s="19">
        <f>ROUND(VLOOKUP($B96,'3.ข้อมูลงบทดลองปัจจุบัน เติมเอง'!$A$5:$CL$846,61,0),2)</f>
        <v>0</v>
      </c>
      <c r="BK96" s="19">
        <f>ROUND(VLOOKUP($B96,'3.ข้อมูลงบทดลองปัจจุบัน เติมเอง'!$A$5:$CL$846,62,0),2)</f>
        <v>0</v>
      </c>
      <c r="BL96" s="19">
        <f>ROUND(VLOOKUP($B96,'3.ข้อมูลงบทดลองปัจจุบัน เติมเอง'!$A$5:$CL$846,63,0),2)</f>
        <v>0</v>
      </c>
      <c r="BM96" s="19">
        <f>ROUND(VLOOKUP($B96,'3.ข้อมูลงบทดลองปัจจุบัน เติมเอง'!$A$5:$CL$846,64,0),2)</f>
        <v>0</v>
      </c>
      <c r="BN96" s="19">
        <f>ROUND(VLOOKUP($B96,'3.ข้อมูลงบทดลองปัจจุบัน เติมเอง'!$A$5:$CL$846,65,0),2)</f>
        <v>0</v>
      </c>
      <c r="BO96" s="19">
        <f>ROUND(VLOOKUP($B96,'3.ข้อมูลงบทดลองปัจจุบัน เติมเอง'!$A$5:$CL$846,66,0),2)</f>
        <v>0</v>
      </c>
      <c r="BP96" s="19">
        <f>ROUND(VLOOKUP($B96,'3.ข้อมูลงบทดลองปัจจุบัน เติมเอง'!$A$5:$CL$846,67,0),2)</f>
        <v>0</v>
      </c>
      <c r="BQ96" s="19">
        <f>ROUND(VLOOKUP($B96,'3.ข้อมูลงบทดลองปัจจุบัน เติมเอง'!$A$5:$CL$846,68,0),2)</f>
        <v>0</v>
      </c>
      <c r="BR96" s="19">
        <f>ROUND(VLOOKUP($B96,'3.ข้อมูลงบทดลองปัจจุบัน เติมเอง'!$A$5:$CL$846,69,0),2)</f>
        <v>0</v>
      </c>
      <c r="BS96" s="19">
        <f>ROUND(VLOOKUP($B96,'3.ข้อมูลงบทดลองปัจจุบัน เติมเอง'!$A$5:$CL$846,70,0),2)</f>
        <v>0</v>
      </c>
      <c r="BT96" s="19">
        <f>ROUND(VLOOKUP($B96,'3.ข้อมูลงบทดลองปัจจุบัน เติมเอง'!$A$5:$CL$846,71,0),2)</f>
        <v>0</v>
      </c>
      <c r="BU96" s="19">
        <f>ROUND(VLOOKUP($B96,'3.ข้อมูลงบทดลองปัจจุบัน เติมเอง'!$A$5:$CL$846,72,0),2)</f>
        <v>0</v>
      </c>
      <c r="BV96" s="19">
        <f>ROUND(VLOOKUP($B96,'3.ข้อมูลงบทดลองปัจจุบัน เติมเอง'!$A$5:$CL$846,73,0),2)</f>
        <v>0</v>
      </c>
      <c r="BW96" s="19">
        <f>ROUND(VLOOKUP($B96,'3.ข้อมูลงบทดลองปัจจุบัน เติมเอง'!$A$5:$CL$846,74,0),2)</f>
        <v>0</v>
      </c>
      <c r="BX96" s="19">
        <f>ROUND(VLOOKUP($B96,'3.ข้อมูลงบทดลองปัจจุบัน เติมเอง'!$A$5:$CL$846,75,0),2)</f>
        <v>0</v>
      </c>
      <c r="BY96" s="19">
        <f>ROUND(VLOOKUP($B96,'3.ข้อมูลงบทดลองปัจจุบัน เติมเอง'!$A$5:$CL$846,76,0),2)</f>
        <v>0</v>
      </c>
      <c r="BZ96" s="19">
        <f>ROUND(VLOOKUP($B96,'3.ข้อมูลงบทดลองปัจจุบัน เติมเอง'!$A$5:$CL$846,77,0),2)</f>
        <v>0</v>
      </c>
      <c r="CA96" s="19">
        <f>ROUND(VLOOKUP($B96,'3.ข้อมูลงบทดลองปัจจุบัน เติมเอง'!$A$5:$CL$846,78,0),2)</f>
        <v>0</v>
      </c>
      <c r="CB96" s="19">
        <f>ROUND(VLOOKUP($B96,'3.ข้อมูลงบทดลองปัจจุบัน เติมเอง'!$A$5:$CL$846,79,0),2)</f>
        <v>0</v>
      </c>
      <c r="CC96" s="19">
        <f>ROUND(VLOOKUP($B96,'3.ข้อมูลงบทดลองปัจจุบัน เติมเอง'!$A$5:$CL$846,80,0),2)</f>
        <v>0</v>
      </c>
      <c r="CD96" s="19">
        <f>ROUND(VLOOKUP($B96,'3.ข้อมูลงบทดลองปัจจุบัน เติมเอง'!$A$5:$CL$846,81,0),2)</f>
        <v>0</v>
      </c>
      <c r="CE96" s="19">
        <f>ROUND(VLOOKUP($B96,'3.ข้อมูลงบทดลองปัจจุบัน เติมเอง'!$A$5:$CL$846,82,0),2)</f>
        <v>0</v>
      </c>
      <c r="CF96" s="19">
        <f>ROUND(VLOOKUP($B96,'3.ข้อมูลงบทดลองปัจจุบัน เติมเอง'!$A$5:$CL$846,83,0),2)</f>
        <v>0</v>
      </c>
      <c r="CG96" s="19">
        <f>ROUND(VLOOKUP($B96,'3.ข้อมูลงบทดลองปัจจุบัน เติมเอง'!$A$5:$CL$846,84,0),2)</f>
        <v>0</v>
      </c>
      <c r="CH96" s="19">
        <f>ROUND(VLOOKUP($B96,'3.ข้อมูลงบทดลองปัจจุบัน เติมเอง'!$A$5:$CL$846,85,0),2)</f>
        <v>0</v>
      </c>
      <c r="CI96" s="19">
        <f>ROUND(VLOOKUP($B96,'3.ข้อมูลงบทดลองปัจจุบัน เติมเอง'!$A$5:$CL$846,86,0),2)</f>
        <v>0</v>
      </c>
      <c r="CJ96" s="19">
        <f>ROUND(VLOOKUP($B96,'3.ข้อมูลงบทดลองปัจจุบัน เติมเอง'!$A$5:$CL$846,87,0),2)</f>
        <v>0</v>
      </c>
      <c r="CK96" s="19">
        <f>ROUND(VLOOKUP($B96,'3.ข้อมูลงบทดลองปัจจุบัน เติมเอง'!$A$5:$CL$846,88,0),2)</f>
        <v>0</v>
      </c>
      <c r="CL96" s="19">
        <f>ROUND(VLOOKUP($B96,'3.ข้อมูลงบทดลองปัจจุบัน เติมเอง'!$A$5:$CL$846,89,0),2)</f>
        <v>0</v>
      </c>
      <c r="CM96" s="19">
        <f>ROUND(VLOOKUP($B96,'3.ข้อมูลงบทดลองปัจจุบัน เติมเอง'!$A$5:$CL$846,90,0),2)</f>
        <v>0</v>
      </c>
      <c r="CO96" s="29"/>
    </row>
    <row r="97" spans="1:93" x14ac:dyDescent="0.7">
      <c r="A97" s="3" t="s">
        <v>1470</v>
      </c>
      <c r="B97" s="3" t="s">
        <v>2004</v>
      </c>
      <c r="C97" s="8" t="s">
        <v>674</v>
      </c>
      <c r="D97" s="19">
        <f>ROUND(VLOOKUP($B97,'3.ข้อมูลงบทดลองปัจจุบัน เติมเอง'!$A$5:$CL$846,3,0),2)</f>
        <v>0</v>
      </c>
      <c r="E97" s="19">
        <f>ROUND(VLOOKUP($B97,'3.ข้อมูลงบทดลองปัจจุบัน เติมเอง'!$A$5:$CL$846,4,0),2)</f>
        <v>0</v>
      </c>
      <c r="F97" s="19">
        <f>ROUND(VLOOKUP($B97,'3.ข้อมูลงบทดลองปัจจุบัน เติมเอง'!$A$5:$CL$846,5,0),2)</f>
        <v>0</v>
      </c>
      <c r="G97" s="19">
        <f>ROUND(VLOOKUP($B97,'3.ข้อมูลงบทดลองปัจจุบัน เติมเอง'!$A$5:$CL$846,6,0),2)</f>
        <v>0</v>
      </c>
      <c r="H97" s="19">
        <f>ROUND(VLOOKUP($B97,'3.ข้อมูลงบทดลองปัจจุบัน เติมเอง'!$A$5:$CL$846,7,0),2)</f>
        <v>0</v>
      </c>
      <c r="I97" s="19">
        <f>ROUND(VLOOKUP($B97,'3.ข้อมูลงบทดลองปัจจุบัน เติมเอง'!$A$5:$CL$846,8,0),2)</f>
        <v>0</v>
      </c>
      <c r="J97" s="19">
        <f>ROUND(VLOOKUP($B97,'3.ข้อมูลงบทดลองปัจจุบัน เติมเอง'!$A$5:$CL$846,9,0),2)</f>
        <v>0</v>
      </c>
      <c r="K97" s="19">
        <f>ROUND(VLOOKUP($B97,'3.ข้อมูลงบทดลองปัจจุบัน เติมเอง'!$A$5:$CL$846,10,0),2)</f>
        <v>0</v>
      </c>
      <c r="L97" s="19">
        <f>ROUND(VLOOKUP($B97,'3.ข้อมูลงบทดลองปัจจุบัน เติมเอง'!$A$5:$CL$846,11,0),2)</f>
        <v>0</v>
      </c>
      <c r="M97" s="19">
        <f>ROUND(VLOOKUP($B97,'3.ข้อมูลงบทดลองปัจจุบัน เติมเอง'!$A$5:$CL$846,12,0),2)</f>
        <v>0</v>
      </c>
      <c r="N97" s="19">
        <f>ROUND(VLOOKUP($B97,'3.ข้อมูลงบทดลองปัจจุบัน เติมเอง'!$A$5:$CL$846,13,0),2)</f>
        <v>0</v>
      </c>
      <c r="O97" s="19">
        <f>ROUND(VLOOKUP($B97,'3.ข้อมูลงบทดลองปัจจุบัน เติมเอง'!$A$5:$CL$846,14,0),2)</f>
        <v>0</v>
      </c>
      <c r="P97" s="19">
        <f>ROUND(VLOOKUP($B97,'3.ข้อมูลงบทดลองปัจจุบัน เติมเอง'!$A$5:$CL$846,15,0),2)</f>
        <v>0</v>
      </c>
      <c r="Q97" s="19">
        <f>ROUND(VLOOKUP($B97,'3.ข้อมูลงบทดลองปัจจุบัน เติมเอง'!$A$5:$CL$846,16,0),2)</f>
        <v>0</v>
      </c>
      <c r="R97" s="19">
        <f>ROUND(VLOOKUP($B97,'3.ข้อมูลงบทดลองปัจจุบัน เติมเอง'!$A$5:$CL$846,17,0),2)</f>
        <v>0</v>
      </c>
      <c r="S97" s="19">
        <f>ROUND(VLOOKUP($B97,'3.ข้อมูลงบทดลองปัจจุบัน เติมเอง'!$A$5:$CL$846,18,0),2)</f>
        <v>0</v>
      </c>
      <c r="T97" s="19">
        <f>ROUND(VLOOKUP($B97,'3.ข้อมูลงบทดลองปัจจุบัน เติมเอง'!$A$5:$CL$846,19,0),2)</f>
        <v>0</v>
      </c>
      <c r="U97" s="19">
        <f>ROUND(VLOOKUP($B97,'3.ข้อมูลงบทดลองปัจจุบัน เติมเอง'!$A$5:$CL$846,20,0),2)</f>
        <v>0</v>
      </c>
      <c r="V97" s="19">
        <f>ROUND(VLOOKUP($B97,'3.ข้อมูลงบทดลองปัจจุบัน เติมเอง'!$A$5:$CL$846,21,0),2)</f>
        <v>0</v>
      </c>
      <c r="W97" s="19">
        <f>ROUND(VLOOKUP($B97,'3.ข้อมูลงบทดลองปัจจุบัน เติมเอง'!$A$5:$CL$846,22,0),2)</f>
        <v>0</v>
      </c>
      <c r="X97" s="19">
        <f>ROUND(VLOOKUP($B97,'3.ข้อมูลงบทดลองปัจจุบัน เติมเอง'!$A$5:$CL$846,23,0),2)</f>
        <v>1020</v>
      </c>
      <c r="Y97" s="19">
        <f>ROUND(VLOOKUP($B97,'3.ข้อมูลงบทดลองปัจจุบัน เติมเอง'!$A$5:$CL$846,24,0),2)</f>
        <v>0</v>
      </c>
      <c r="Z97" s="19">
        <f>ROUND(VLOOKUP($B97,'3.ข้อมูลงบทดลองปัจจุบัน เติมเอง'!$A$5:$CL$846,25,0),2)</f>
        <v>0</v>
      </c>
      <c r="AA97" s="19">
        <f>ROUND(VLOOKUP($B97,'3.ข้อมูลงบทดลองปัจจุบัน เติมเอง'!$A$5:$CL$846,26,0),2)</f>
        <v>0</v>
      </c>
      <c r="AB97" s="19">
        <f>ROUND(VLOOKUP($B97,'3.ข้อมูลงบทดลองปัจจุบัน เติมเอง'!$A$5:$CL$846,27,0),2)</f>
        <v>0</v>
      </c>
      <c r="AC97" s="19">
        <f>ROUND(VLOOKUP($B97,'3.ข้อมูลงบทดลองปัจจุบัน เติมเอง'!$A$5:$CL$846,28,0),2)</f>
        <v>0</v>
      </c>
      <c r="AD97" s="19">
        <f>ROUND(VLOOKUP($B97,'3.ข้อมูลงบทดลองปัจจุบัน เติมเอง'!$A$5:$CL$846,29,0),2)</f>
        <v>0</v>
      </c>
      <c r="AE97" s="19">
        <f>ROUND(VLOOKUP($B97,'3.ข้อมูลงบทดลองปัจจุบัน เติมเอง'!$A$5:$CL$846,30,0),2)</f>
        <v>4821</v>
      </c>
      <c r="AF97" s="19">
        <f>ROUND(VLOOKUP($B97,'3.ข้อมูลงบทดลองปัจจุบัน เติมเอง'!$A$5:$CL$846,31,0),2)</f>
        <v>0</v>
      </c>
      <c r="AG97" s="19">
        <f>ROUND(VLOOKUP($B97,'3.ข้อมูลงบทดลองปัจจุบัน เติมเอง'!$A$5:$CL$846,32,0),2)</f>
        <v>0</v>
      </c>
      <c r="AH97" s="19">
        <f>ROUND(VLOOKUP($B97,'3.ข้อมูลงบทดลองปัจจุบัน เติมเอง'!$A$5:$CL$846,33,0),2)</f>
        <v>0</v>
      </c>
      <c r="AI97" s="19">
        <f>ROUND(VLOOKUP($B97,'3.ข้อมูลงบทดลองปัจจุบัน เติมเอง'!$A$5:$CL$846,34,0),2)</f>
        <v>0</v>
      </c>
      <c r="AJ97" s="19">
        <f>ROUND(VLOOKUP($B97,'3.ข้อมูลงบทดลองปัจจุบัน เติมเอง'!$A$5:$CL$846,35,0),2)</f>
        <v>0</v>
      </c>
      <c r="AK97" s="19">
        <f>ROUND(VLOOKUP($B97,'3.ข้อมูลงบทดลองปัจจุบัน เติมเอง'!$A$5:$CL$846,36,0),2)</f>
        <v>0</v>
      </c>
      <c r="AL97" s="19">
        <f>ROUND(VLOOKUP($B97,'3.ข้อมูลงบทดลองปัจจุบัน เติมเอง'!$A$5:$CL$846,37,0),2)</f>
        <v>0</v>
      </c>
      <c r="AM97" s="19">
        <f>ROUND(VLOOKUP($B97,'3.ข้อมูลงบทดลองปัจจุบัน เติมเอง'!$A$5:$CL$846,38,0),2)</f>
        <v>0</v>
      </c>
      <c r="AN97" s="19">
        <f>ROUND(VLOOKUP($B97,'3.ข้อมูลงบทดลองปัจจุบัน เติมเอง'!$A$5:$CL$846,39,0),2)</f>
        <v>0</v>
      </c>
      <c r="AO97" s="19">
        <f>ROUND(VLOOKUP($B97,'3.ข้อมูลงบทดลองปัจจุบัน เติมเอง'!$A$5:$CL$846,40,0),2)</f>
        <v>0</v>
      </c>
      <c r="AP97" s="19">
        <f>ROUND(VLOOKUP($B97,'3.ข้อมูลงบทดลองปัจจุบัน เติมเอง'!$A$5:$CL$846,41,0),2)</f>
        <v>0</v>
      </c>
      <c r="AQ97" s="19">
        <f>ROUND(VLOOKUP($B97,'3.ข้อมูลงบทดลองปัจจุบัน เติมเอง'!$A$5:$CL$846,42,0),2)</f>
        <v>0</v>
      </c>
      <c r="AR97" s="19">
        <f>ROUND(VLOOKUP($B97,'3.ข้อมูลงบทดลองปัจจุบัน เติมเอง'!$A$5:$CL$846,43,0),2)</f>
        <v>0</v>
      </c>
      <c r="AS97" s="19">
        <f>ROUND(VLOOKUP($B97,'3.ข้อมูลงบทดลองปัจจุบัน เติมเอง'!$A$5:$CL$846,44,0),2)</f>
        <v>0</v>
      </c>
      <c r="AT97" s="19">
        <f>ROUND(VLOOKUP($B97,'3.ข้อมูลงบทดลองปัจจุบัน เติมเอง'!$A$5:$CL$846,45,0),2)</f>
        <v>0</v>
      </c>
      <c r="AU97" s="19">
        <f>ROUND(VLOOKUP($B97,'3.ข้อมูลงบทดลองปัจจุบัน เติมเอง'!$A$5:$CL$846,46,0),2)</f>
        <v>0</v>
      </c>
      <c r="AV97" s="19">
        <f>ROUND(VLOOKUP($B97,'3.ข้อมูลงบทดลองปัจจุบัน เติมเอง'!$A$5:$CL$846,47,0),2)</f>
        <v>0</v>
      </c>
      <c r="AW97" s="19">
        <f>ROUND(VLOOKUP($B97,'3.ข้อมูลงบทดลองปัจจุบัน เติมเอง'!$A$5:$CL$846,48,0),2)</f>
        <v>0</v>
      </c>
      <c r="AX97" s="19">
        <f>ROUND(VLOOKUP($B97,'3.ข้อมูลงบทดลองปัจจุบัน เติมเอง'!$A$5:$CL$846,49,0),2)</f>
        <v>0</v>
      </c>
      <c r="AY97" s="19">
        <f>ROUND(VLOOKUP($B97,'3.ข้อมูลงบทดลองปัจจุบัน เติมเอง'!$A$5:$CL$846,50,0),2)</f>
        <v>0</v>
      </c>
      <c r="AZ97" s="19">
        <f>ROUND(VLOOKUP($B97,'3.ข้อมูลงบทดลองปัจจุบัน เติมเอง'!$A$5:$CL$846,51,0),2)</f>
        <v>0</v>
      </c>
      <c r="BA97" s="19">
        <f>ROUND(VLOOKUP($B97,'3.ข้อมูลงบทดลองปัจจุบัน เติมเอง'!$A$5:$CL$846,52,0),2)</f>
        <v>0</v>
      </c>
      <c r="BB97" s="19">
        <f>ROUND(VLOOKUP($B97,'3.ข้อมูลงบทดลองปัจจุบัน เติมเอง'!$A$5:$CL$846,53,0),2)</f>
        <v>0</v>
      </c>
      <c r="BC97" s="19">
        <f>ROUND(VLOOKUP($B97,'3.ข้อมูลงบทดลองปัจจุบัน เติมเอง'!$A$5:$CL$846,54,0),2)</f>
        <v>0</v>
      </c>
      <c r="BD97" s="19">
        <f>ROUND(VLOOKUP($B97,'3.ข้อมูลงบทดลองปัจจุบัน เติมเอง'!$A$5:$CL$846,55,0),2)</f>
        <v>0</v>
      </c>
      <c r="BE97" s="19">
        <f>ROUND(VLOOKUP($B97,'3.ข้อมูลงบทดลองปัจจุบัน เติมเอง'!$A$5:$CL$846,56,0),2)</f>
        <v>0</v>
      </c>
      <c r="BF97" s="19">
        <f>ROUND(VLOOKUP($B97,'3.ข้อมูลงบทดลองปัจจุบัน เติมเอง'!$A$5:$CL$846,57,0),2)</f>
        <v>0</v>
      </c>
      <c r="BG97" s="19">
        <f>ROUND(VLOOKUP($B97,'3.ข้อมูลงบทดลองปัจจุบัน เติมเอง'!$A$5:$CL$846,58,0),2)</f>
        <v>0</v>
      </c>
      <c r="BH97" s="19">
        <f>ROUND(VLOOKUP($B97,'3.ข้อมูลงบทดลองปัจจุบัน เติมเอง'!$A$5:$CL$846,59,0),2)</f>
        <v>0</v>
      </c>
      <c r="BI97" s="19">
        <f>ROUND(VLOOKUP($B97,'3.ข้อมูลงบทดลองปัจจุบัน เติมเอง'!$A$5:$CL$846,60,0),2)</f>
        <v>0</v>
      </c>
      <c r="BJ97" s="19">
        <f>ROUND(VLOOKUP($B97,'3.ข้อมูลงบทดลองปัจจุบัน เติมเอง'!$A$5:$CL$846,61,0),2)</f>
        <v>0</v>
      </c>
      <c r="BK97" s="19">
        <f>ROUND(VLOOKUP($B97,'3.ข้อมูลงบทดลองปัจจุบัน เติมเอง'!$A$5:$CL$846,62,0),2)</f>
        <v>0</v>
      </c>
      <c r="BL97" s="19">
        <f>ROUND(VLOOKUP($B97,'3.ข้อมูลงบทดลองปัจจุบัน เติมเอง'!$A$5:$CL$846,63,0),2)</f>
        <v>0</v>
      </c>
      <c r="BM97" s="19">
        <f>ROUND(VLOOKUP($B97,'3.ข้อมูลงบทดลองปัจจุบัน เติมเอง'!$A$5:$CL$846,64,0),2)</f>
        <v>0</v>
      </c>
      <c r="BN97" s="19">
        <f>ROUND(VLOOKUP($B97,'3.ข้อมูลงบทดลองปัจจุบัน เติมเอง'!$A$5:$CL$846,65,0),2)</f>
        <v>0</v>
      </c>
      <c r="BO97" s="19">
        <f>ROUND(VLOOKUP($B97,'3.ข้อมูลงบทดลองปัจจุบัน เติมเอง'!$A$5:$CL$846,66,0),2)</f>
        <v>0</v>
      </c>
      <c r="BP97" s="19">
        <f>ROUND(VLOOKUP($B97,'3.ข้อมูลงบทดลองปัจจุบัน เติมเอง'!$A$5:$CL$846,67,0),2)</f>
        <v>0</v>
      </c>
      <c r="BQ97" s="19">
        <f>ROUND(VLOOKUP($B97,'3.ข้อมูลงบทดลองปัจจุบัน เติมเอง'!$A$5:$CL$846,68,0),2)</f>
        <v>0</v>
      </c>
      <c r="BR97" s="19">
        <f>ROUND(VLOOKUP($B97,'3.ข้อมูลงบทดลองปัจจุบัน เติมเอง'!$A$5:$CL$846,69,0),2)</f>
        <v>0</v>
      </c>
      <c r="BS97" s="19">
        <f>ROUND(VLOOKUP($B97,'3.ข้อมูลงบทดลองปัจจุบัน เติมเอง'!$A$5:$CL$846,70,0),2)</f>
        <v>0</v>
      </c>
      <c r="BT97" s="19">
        <f>ROUND(VLOOKUP($B97,'3.ข้อมูลงบทดลองปัจจุบัน เติมเอง'!$A$5:$CL$846,71,0),2)</f>
        <v>0</v>
      </c>
      <c r="BU97" s="19">
        <f>ROUND(VLOOKUP($B97,'3.ข้อมูลงบทดลองปัจจุบัน เติมเอง'!$A$5:$CL$846,72,0),2)</f>
        <v>0</v>
      </c>
      <c r="BV97" s="19">
        <f>ROUND(VLOOKUP($B97,'3.ข้อมูลงบทดลองปัจจุบัน เติมเอง'!$A$5:$CL$846,73,0),2)</f>
        <v>0</v>
      </c>
      <c r="BW97" s="19">
        <f>ROUND(VLOOKUP($B97,'3.ข้อมูลงบทดลองปัจจุบัน เติมเอง'!$A$5:$CL$846,74,0),2)</f>
        <v>0</v>
      </c>
      <c r="BX97" s="19">
        <f>ROUND(VLOOKUP($B97,'3.ข้อมูลงบทดลองปัจจุบัน เติมเอง'!$A$5:$CL$846,75,0),2)</f>
        <v>0</v>
      </c>
      <c r="BY97" s="19">
        <f>ROUND(VLOOKUP($B97,'3.ข้อมูลงบทดลองปัจจุบัน เติมเอง'!$A$5:$CL$846,76,0),2)</f>
        <v>0</v>
      </c>
      <c r="BZ97" s="19">
        <f>ROUND(VLOOKUP($B97,'3.ข้อมูลงบทดลองปัจจุบัน เติมเอง'!$A$5:$CL$846,77,0),2)</f>
        <v>0</v>
      </c>
      <c r="CA97" s="19">
        <f>ROUND(VLOOKUP($B97,'3.ข้อมูลงบทดลองปัจจุบัน เติมเอง'!$A$5:$CL$846,78,0),2)</f>
        <v>0</v>
      </c>
      <c r="CB97" s="19">
        <f>ROUND(VLOOKUP($B97,'3.ข้อมูลงบทดลองปัจจุบัน เติมเอง'!$A$5:$CL$846,79,0),2)</f>
        <v>0</v>
      </c>
      <c r="CC97" s="19">
        <f>ROUND(VLOOKUP($B97,'3.ข้อมูลงบทดลองปัจจุบัน เติมเอง'!$A$5:$CL$846,80,0),2)</f>
        <v>0</v>
      </c>
      <c r="CD97" s="19">
        <f>ROUND(VLOOKUP($B97,'3.ข้อมูลงบทดลองปัจจุบัน เติมเอง'!$A$5:$CL$846,81,0),2)</f>
        <v>0</v>
      </c>
      <c r="CE97" s="19">
        <f>ROUND(VLOOKUP($B97,'3.ข้อมูลงบทดลองปัจจุบัน เติมเอง'!$A$5:$CL$846,82,0),2)</f>
        <v>0</v>
      </c>
      <c r="CF97" s="19">
        <f>ROUND(VLOOKUP($B97,'3.ข้อมูลงบทดลองปัจจุบัน เติมเอง'!$A$5:$CL$846,83,0),2)</f>
        <v>0</v>
      </c>
      <c r="CG97" s="19">
        <f>ROUND(VLOOKUP($B97,'3.ข้อมูลงบทดลองปัจจุบัน เติมเอง'!$A$5:$CL$846,84,0),2)</f>
        <v>0</v>
      </c>
      <c r="CH97" s="19">
        <f>ROUND(VLOOKUP($B97,'3.ข้อมูลงบทดลองปัจจุบัน เติมเอง'!$A$5:$CL$846,85,0),2)</f>
        <v>0</v>
      </c>
      <c r="CI97" s="19">
        <f>ROUND(VLOOKUP($B97,'3.ข้อมูลงบทดลองปัจจุบัน เติมเอง'!$A$5:$CL$846,86,0),2)</f>
        <v>0</v>
      </c>
      <c r="CJ97" s="19">
        <f>ROUND(VLOOKUP($B97,'3.ข้อมูลงบทดลองปัจจุบัน เติมเอง'!$A$5:$CL$846,87,0),2)</f>
        <v>0</v>
      </c>
      <c r="CK97" s="19">
        <f>ROUND(VLOOKUP($B97,'3.ข้อมูลงบทดลองปัจจุบัน เติมเอง'!$A$5:$CL$846,88,0),2)</f>
        <v>0</v>
      </c>
      <c r="CL97" s="19">
        <f>ROUND(VLOOKUP($B97,'3.ข้อมูลงบทดลองปัจจุบัน เติมเอง'!$A$5:$CL$846,89,0),2)</f>
        <v>0</v>
      </c>
      <c r="CM97" s="19">
        <f>ROUND(VLOOKUP($B97,'3.ข้อมูลงบทดลองปัจจุบัน เติมเอง'!$A$5:$CL$846,90,0),2)</f>
        <v>0</v>
      </c>
      <c r="CO97" s="29"/>
    </row>
    <row r="98" spans="1:93" x14ac:dyDescent="0.7">
      <c r="A98" s="3" t="s">
        <v>1470</v>
      </c>
      <c r="B98" s="3" t="s">
        <v>2002</v>
      </c>
      <c r="C98" s="8" t="s">
        <v>1488</v>
      </c>
      <c r="D98" s="19">
        <f>ROUND(VLOOKUP($B98,'3.ข้อมูลงบทดลองปัจจุบัน เติมเอง'!$A$5:$CL$846,3,0),2)</f>
        <v>0</v>
      </c>
      <c r="E98" s="19">
        <f>ROUND(VLOOKUP($B98,'3.ข้อมูลงบทดลองปัจจุบัน เติมเอง'!$A$5:$CL$846,4,0),2)</f>
        <v>0</v>
      </c>
      <c r="F98" s="19">
        <f>ROUND(VLOOKUP($B98,'3.ข้อมูลงบทดลองปัจจุบัน เติมเอง'!$A$5:$CL$846,5,0),2)</f>
        <v>0</v>
      </c>
      <c r="G98" s="19">
        <f>ROUND(VLOOKUP($B98,'3.ข้อมูลงบทดลองปัจจุบัน เติมเอง'!$A$5:$CL$846,6,0),2)</f>
        <v>0</v>
      </c>
      <c r="H98" s="19">
        <f>ROUND(VLOOKUP($B98,'3.ข้อมูลงบทดลองปัจจุบัน เติมเอง'!$A$5:$CL$846,7,0),2)</f>
        <v>0</v>
      </c>
      <c r="I98" s="19">
        <f>ROUND(VLOOKUP($B98,'3.ข้อมูลงบทดลองปัจจุบัน เติมเอง'!$A$5:$CL$846,8,0),2)</f>
        <v>0</v>
      </c>
      <c r="J98" s="19">
        <f>ROUND(VLOOKUP($B98,'3.ข้อมูลงบทดลองปัจจุบัน เติมเอง'!$A$5:$CL$846,9,0),2)</f>
        <v>0</v>
      </c>
      <c r="K98" s="19">
        <f>ROUND(VLOOKUP($B98,'3.ข้อมูลงบทดลองปัจจุบัน เติมเอง'!$A$5:$CL$846,10,0),2)</f>
        <v>0</v>
      </c>
      <c r="L98" s="19">
        <f>ROUND(VLOOKUP($B98,'3.ข้อมูลงบทดลองปัจจุบัน เติมเอง'!$A$5:$CL$846,11,0),2)</f>
        <v>0</v>
      </c>
      <c r="M98" s="19">
        <f>ROUND(VLOOKUP($B98,'3.ข้อมูลงบทดลองปัจจุบัน เติมเอง'!$A$5:$CL$846,12,0),2)</f>
        <v>0</v>
      </c>
      <c r="N98" s="19">
        <f>ROUND(VLOOKUP($B98,'3.ข้อมูลงบทดลองปัจจุบัน เติมเอง'!$A$5:$CL$846,13,0),2)</f>
        <v>0</v>
      </c>
      <c r="O98" s="19">
        <f>ROUND(VLOOKUP($B98,'3.ข้อมูลงบทดลองปัจจุบัน เติมเอง'!$A$5:$CL$846,14,0),2)</f>
        <v>0</v>
      </c>
      <c r="P98" s="19">
        <f>ROUND(VLOOKUP($B98,'3.ข้อมูลงบทดลองปัจจุบัน เติมเอง'!$A$5:$CL$846,15,0),2)</f>
        <v>0</v>
      </c>
      <c r="Q98" s="19">
        <f>ROUND(VLOOKUP($B98,'3.ข้อมูลงบทดลองปัจจุบัน เติมเอง'!$A$5:$CL$846,16,0),2)</f>
        <v>0</v>
      </c>
      <c r="R98" s="19">
        <f>ROUND(VLOOKUP($B98,'3.ข้อมูลงบทดลองปัจจุบัน เติมเอง'!$A$5:$CL$846,17,0),2)</f>
        <v>0</v>
      </c>
      <c r="S98" s="19">
        <f>ROUND(VLOOKUP($B98,'3.ข้อมูลงบทดลองปัจจุบัน เติมเอง'!$A$5:$CL$846,18,0),2)</f>
        <v>0</v>
      </c>
      <c r="T98" s="19">
        <f>ROUND(VLOOKUP($B98,'3.ข้อมูลงบทดลองปัจจุบัน เติมเอง'!$A$5:$CL$846,19,0),2)</f>
        <v>0</v>
      </c>
      <c r="U98" s="19">
        <f>ROUND(VLOOKUP($B98,'3.ข้อมูลงบทดลองปัจจุบัน เติมเอง'!$A$5:$CL$846,20,0),2)</f>
        <v>0</v>
      </c>
      <c r="V98" s="19">
        <f>ROUND(VLOOKUP($B98,'3.ข้อมูลงบทดลองปัจจุบัน เติมเอง'!$A$5:$CL$846,21,0),2)</f>
        <v>0</v>
      </c>
      <c r="W98" s="19">
        <f>ROUND(VLOOKUP($B98,'3.ข้อมูลงบทดลองปัจจุบัน เติมเอง'!$A$5:$CL$846,22,0),2)</f>
        <v>0</v>
      </c>
      <c r="X98" s="19">
        <f>ROUND(VLOOKUP($B98,'3.ข้อมูลงบทดลองปัจจุบัน เติมเอง'!$A$5:$CL$846,23,0),2)</f>
        <v>0</v>
      </c>
      <c r="Y98" s="19">
        <f>ROUND(VLOOKUP($B98,'3.ข้อมูลงบทดลองปัจจุบัน เติมเอง'!$A$5:$CL$846,24,0),2)</f>
        <v>0</v>
      </c>
      <c r="Z98" s="19">
        <f>ROUND(VLOOKUP($B98,'3.ข้อมูลงบทดลองปัจจุบัน เติมเอง'!$A$5:$CL$846,25,0),2)</f>
        <v>0</v>
      </c>
      <c r="AA98" s="19">
        <f>ROUND(VLOOKUP($B98,'3.ข้อมูลงบทดลองปัจจุบัน เติมเอง'!$A$5:$CL$846,26,0),2)</f>
        <v>0</v>
      </c>
      <c r="AB98" s="19">
        <f>ROUND(VLOOKUP($B98,'3.ข้อมูลงบทดลองปัจจุบัน เติมเอง'!$A$5:$CL$846,27,0),2)</f>
        <v>0</v>
      </c>
      <c r="AC98" s="19">
        <f>ROUND(VLOOKUP($B98,'3.ข้อมูลงบทดลองปัจจุบัน เติมเอง'!$A$5:$CL$846,28,0),2)</f>
        <v>0</v>
      </c>
      <c r="AD98" s="19">
        <f>ROUND(VLOOKUP($B98,'3.ข้อมูลงบทดลองปัจจุบัน เติมเอง'!$A$5:$CL$846,29,0),2)</f>
        <v>0</v>
      </c>
      <c r="AE98" s="19">
        <f>ROUND(VLOOKUP($B98,'3.ข้อมูลงบทดลองปัจจุบัน เติมเอง'!$A$5:$CL$846,30,0),2)</f>
        <v>0</v>
      </c>
      <c r="AF98" s="19">
        <f>ROUND(VLOOKUP($B98,'3.ข้อมูลงบทดลองปัจจุบัน เติมเอง'!$A$5:$CL$846,31,0),2)</f>
        <v>0</v>
      </c>
      <c r="AG98" s="19">
        <f>ROUND(VLOOKUP($B98,'3.ข้อมูลงบทดลองปัจจุบัน เติมเอง'!$A$5:$CL$846,32,0),2)</f>
        <v>0</v>
      </c>
      <c r="AH98" s="19">
        <f>ROUND(VLOOKUP($B98,'3.ข้อมูลงบทดลองปัจจุบัน เติมเอง'!$A$5:$CL$846,33,0),2)</f>
        <v>0</v>
      </c>
      <c r="AI98" s="19">
        <f>ROUND(VLOOKUP($B98,'3.ข้อมูลงบทดลองปัจจุบัน เติมเอง'!$A$5:$CL$846,34,0),2)</f>
        <v>0</v>
      </c>
      <c r="AJ98" s="19">
        <f>ROUND(VLOOKUP($B98,'3.ข้อมูลงบทดลองปัจจุบัน เติมเอง'!$A$5:$CL$846,35,0),2)</f>
        <v>0</v>
      </c>
      <c r="AK98" s="19">
        <f>ROUND(VLOOKUP($B98,'3.ข้อมูลงบทดลองปัจจุบัน เติมเอง'!$A$5:$CL$846,36,0),2)</f>
        <v>0</v>
      </c>
      <c r="AL98" s="19">
        <f>ROUND(VLOOKUP($B98,'3.ข้อมูลงบทดลองปัจจุบัน เติมเอง'!$A$5:$CL$846,37,0),2)</f>
        <v>0</v>
      </c>
      <c r="AM98" s="19">
        <f>ROUND(VLOOKUP($B98,'3.ข้อมูลงบทดลองปัจจุบัน เติมเอง'!$A$5:$CL$846,38,0),2)</f>
        <v>0</v>
      </c>
      <c r="AN98" s="19">
        <f>ROUND(VLOOKUP($B98,'3.ข้อมูลงบทดลองปัจจุบัน เติมเอง'!$A$5:$CL$846,39,0),2)</f>
        <v>0</v>
      </c>
      <c r="AO98" s="19">
        <f>ROUND(VLOOKUP($B98,'3.ข้อมูลงบทดลองปัจจุบัน เติมเอง'!$A$5:$CL$846,40,0),2)</f>
        <v>0</v>
      </c>
      <c r="AP98" s="19">
        <f>ROUND(VLOOKUP($B98,'3.ข้อมูลงบทดลองปัจจุบัน เติมเอง'!$A$5:$CL$846,41,0),2)</f>
        <v>0</v>
      </c>
      <c r="AQ98" s="19">
        <f>ROUND(VLOOKUP($B98,'3.ข้อมูลงบทดลองปัจจุบัน เติมเอง'!$A$5:$CL$846,42,0),2)</f>
        <v>0</v>
      </c>
      <c r="AR98" s="19">
        <f>ROUND(VLOOKUP($B98,'3.ข้อมูลงบทดลองปัจจุบัน เติมเอง'!$A$5:$CL$846,43,0),2)</f>
        <v>0</v>
      </c>
      <c r="AS98" s="19">
        <f>ROUND(VLOOKUP($B98,'3.ข้อมูลงบทดลองปัจจุบัน เติมเอง'!$A$5:$CL$846,44,0),2)</f>
        <v>0</v>
      </c>
      <c r="AT98" s="19">
        <f>ROUND(VLOOKUP($B98,'3.ข้อมูลงบทดลองปัจจุบัน เติมเอง'!$A$5:$CL$846,45,0),2)</f>
        <v>0</v>
      </c>
      <c r="AU98" s="19">
        <f>ROUND(VLOOKUP($B98,'3.ข้อมูลงบทดลองปัจจุบัน เติมเอง'!$A$5:$CL$846,46,0),2)</f>
        <v>0</v>
      </c>
      <c r="AV98" s="19">
        <f>ROUND(VLOOKUP($B98,'3.ข้อมูลงบทดลองปัจจุบัน เติมเอง'!$A$5:$CL$846,47,0),2)</f>
        <v>0</v>
      </c>
      <c r="AW98" s="19">
        <f>ROUND(VLOOKUP($B98,'3.ข้อมูลงบทดลองปัจจุบัน เติมเอง'!$A$5:$CL$846,48,0),2)</f>
        <v>0</v>
      </c>
      <c r="AX98" s="19">
        <f>ROUND(VLOOKUP($B98,'3.ข้อมูลงบทดลองปัจจุบัน เติมเอง'!$A$5:$CL$846,49,0),2)</f>
        <v>0</v>
      </c>
      <c r="AY98" s="19">
        <f>ROUND(VLOOKUP($B98,'3.ข้อมูลงบทดลองปัจจุบัน เติมเอง'!$A$5:$CL$846,50,0),2)</f>
        <v>0</v>
      </c>
      <c r="AZ98" s="19">
        <f>ROUND(VLOOKUP($B98,'3.ข้อมูลงบทดลองปัจจุบัน เติมเอง'!$A$5:$CL$846,51,0),2)</f>
        <v>0</v>
      </c>
      <c r="BA98" s="19">
        <f>ROUND(VLOOKUP($B98,'3.ข้อมูลงบทดลองปัจจุบัน เติมเอง'!$A$5:$CL$846,52,0),2)</f>
        <v>0</v>
      </c>
      <c r="BB98" s="19">
        <f>ROUND(VLOOKUP($B98,'3.ข้อมูลงบทดลองปัจจุบัน เติมเอง'!$A$5:$CL$846,53,0),2)</f>
        <v>0</v>
      </c>
      <c r="BC98" s="19">
        <f>ROUND(VLOOKUP($B98,'3.ข้อมูลงบทดลองปัจจุบัน เติมเอง'!$A$5:$CL$846,54,0),2)</f>
        <v>0</v>
      </c>
      <c r="BD98" s="19">
        <f>ROUND(VLOOKUP($B98,'3.ข้อมูลงบทดลองปัจจุบัน เติมเอง'!$A$5:$CL$846,55,0),2)</f>
        <v>0</v>
      </c>
      <c r="BE98" s="19">
        <f>ROUND(VLOOKUP($B98,'3.ข้อมูลงบทดลองปัจจุบัน เติมเอง'!$A$5:$CL$846,56,0),2)</f>
        <v>0</v>
      </c>
      <c r="BF98" s="19">
        <f>ROUND(VLOOKUP($B98,'3.ข้อมูลงบทดลองปัจจุบัน เติมเอง'!$A$5:$CL$846,57,0),2)</f>
        <v>0</v>
      </c>
      <c r="BG98" s="19">
        <f>ROUND(VLOOKUP($B98,'3.ข้อมูลงบทดลองปัจจุบัน เติมเอง'!$A$5:$CL$846,58,0),2)</f>
        <v>0</v>
      </c>
      <c r="BH98" s="19">
        <f>ROUND(VLOOKUP($B98,'3.ข้อมูลงบทดลองปัจจุบัน เติมเอง'!$A$5:$CL$846,59,0),2)</f>
        <v>0</v>
      </c>
      <c r="BI98" s="19">
        <f>ROUND(VLOOKUP($B98,'3.ข้อมูลงบทดลองปัจจุบัน เติมเอง'!$A$5:$CL$846,60,0),2)</f>
        <v>0</v>
      </c>
      <c r="BJ98" s="19">
        <f>ROUND(VLOOKUP($B98,'3.ข้อมูลงบทดลองปัจจุบัน เติมเอง'!$A$5:$CL$846,61,0),2)</f>
        <v>0</v>
      </c>
      <c r="BK98" s="19">
        <f>ROUND(VLOOKUP($B98,'3.ข้อมูลงบทดลองปัจจุบัน เติมเอง'!$A$5:$CL$846,62,0),2)</f>
        <v>0</v>
      </c>
      <c r="BL98" s="19">
        <f>ROUND(VLOOKUP($B98,'3.ข้อมูลงบทดลองปัจจุบัน เติมเอง'!$A$5:$CL$846,63,0),2)</f>
        <v>0</v>
      </c>
      <c r="BM98" s="19">
        <f>ROUND(VLOOKUP($B98,'3.ข้อมูลงบทดลองปัจจุบัน เติมเอง'!$A$5:$CL$846,64,0),2)</f>
        <v>0</v>
      </c>
      <c r="BN98" s="19">
        <f>ROUND(VLOOKUP($B98,'3.ข้อมูลงบทดลองปัจจุบัน เติมเอง'!$A$5:$CL$846,65,0),2)</f>
        <v>0</v>
      </c>
      <c r="BO98" s="19">
        <f>ROUND(VLOOKUP($B98,'3.ข้อมูลงบทดลองปัจจุบัน เติมเอง'!$A$5:$CL$846,66,0),2)</f>
        <v>0</v>
      </c>
      <c r="BP98" s="19">
        <f>ROUND(VLOOKUP($B98,'3.ข้อมูลงบทดลองปัจจุบัน เติมเอง'!$A$5:$CL$846,67,0),2)</f>
        <v>0</v>
      </c>
      <c r="BQ98" s="19">
        <f>ROUND(VLOOKUP($B98,'3.ข้อมูลงบทดลองปัจจุบัน เติมเอง'!$A$5:$CL$846,68,0),2)</f>
        <v>0</v>
      </c>
      <c r="BR98" s="19">
        <f>ROUND(VLOOKUP($B98,'3.ข้อมูลงบทดลองปัจจุบัน เติมเอง'!$A$5:$CL$846,69,0),2)</f>
        <v>0</v>
      </c>
      <c r="BS98" s="19">
        <f>ROUND(VLOOKUP($B98,'3.ข้อมูลงบทดลองปัจจุบัน เติมเอง'!$A$5:$CL$846,70,0),2)</f>
        <v>0</v>
      </c>
      <c r="BT98" s="19">
        <f>ROUND(VLOOKUP($B98,'3.ข้อมูลงบทดลองปัจจุบัน เติมเอง'!$A$5:$CL$846,71,0),2)</f>
        <v>0</v>
      </c>
      <c r="BU98" s="19">
        <f>ROUND(VLOOKUP($B98,'3.ข้อมูลงบทดลองปัจจุบัน เติมเอง'!$A$5:$CL$846,72,0),2)</f>
        <v>0</v>
      </c>
      <c r="BV98" s="19">
        <f>ROUND(VLOOKUP($B98,'3.ข้อมูลงบทดลองปัจจุบัน เติมเอง'!$A$5:$CL$846,73,0),2)</f>
        <v>0</v>
      </c>
      <c r="BW98" s="19">
        <f>ROUND(VLOOKUP($B98,'3.ข้อมูลงบทดลองปัจจุบัน เติมเอง'!$A$5:$CL$846,74,0),2)</f>
        <v>0</v>
      </c>
      <c r="BX98" s="19">
        <f>ROUND(VLOOKUP($B98,'3.ข้อมูลงบทดลองปัจจุบัน เติมเอง'!$A$5:$CL$846,75,0),2)</f>
        <v>0</v>
      </c>
      <c r="BY98" s="19">
        <f>ROUND(VLOOKUP($B98,'3.ข้อมูลงบทดลองปัจจุบัน เติมเอง'!$A$5:$CL$846,76,0),2)</f>
        <v>0</v>
      </c>
      <c r="BZ98" s="19">
        <f>ROUND(VLOOKUP($B98,'3.ข้อมูลงบทดลองปัจจุบัน เติมเอง'!$A$5:$CL$846,77,0),2)</f>
        <v>0</v>
      </c>
      <c r="CA98" s="19">
        <f>ROUND(VLOOKUP($B98,'3.ข้อมูลงบทดลองปัจจุบัน เติมเอง'!$A$5:$CL$846,78,0),2)</f>
        <v>0</v>
      </c>
      <c r="CB98" s="19">
        <f>ROUND(VLOOKUP($B98,'3.ข้อมูลงบทดลองปัจจุบัน เติมเอง'!$A$5:$CL$846,79,0),2)</f>
        <v>0</v>
      </c>
      <c r="CC98" s="19">
        <f>ROUND(VLOOKUP($B98,'3.ข้อมูลงบทดลองปัจจุบัน เติมเอง'!$A$5:$CL$846,80,0),2)</f>
        <v>0</v>
      </c>
      <c r="CD98" s="19">
        <f>ROUND(VLOOKUP($B98,'3.ข้อมูลงบทดลองปัจจุบัน เติมเอง'!$A$5:$CL$846,81,0),2)</f>
        <v>0</v>
      </c>
      <c r="CE98" s="19">
        <f>ROUND(VLOOKUP($B98,'3.ข้อมูลงบทดลองปัจจุบัน เติมเอง'!$A$5:$CL$846,82,0),2)</f>
        <v>0</v>
      </c>
      <c r="CF98" s="19">
        <f>ROUND(VLOOKUP($B98,'3.ข้อมูลงบทดลองปัจจุบัน เติมเอง'!$A$5:$CL$846,83,0),2)</f>
        <v>0</v>
      </c>
      <c r="CG98" s="19">
        <f>ROUND(VLOOKUP($B98,'3.ข้อมูลงบทดลองปัจจุบัน เติมเอง'!$A$5:$CL$846,84,0),2)</f>
        <v>0</v>
      </c>
      <c r="CH98" s="19">
        <f>ROUND(VLOOKUP($B98,'3.ข้อมูลงบทดลองปัจจุบัน เติมเอง'!$A$5:$CL$846,85,0),2)</f>
        <v>0</v>
      </c>
      <c r="CI98" s="19">
        <f>ROUND(VLOOKUP($B98,'3.ข้อมูลงบทดลองปัจจุบัน เติมเอง'!$A$5:$CL$846,86,0),2)</f>
        <v>0</v>
      </c>
      <c r="CJ98" s="19">
        <f>ROUND(VLOOKUP($B98,'3.ข้อมูลงบทดลองปัจจุบัน เติมเอง'!$A$5:$CL$846,87,0),2)</f>
        <v>0</v>
      </c>
      <c r="CK98" s="19">
        <f>ROUND(VLOOKUP($B98,'3.ข้อมูลงบทดลองปัจจุบัน เติมเอง'!$A$5:$CL$846,88,0),2)</f>
        <v>0</v>
      </c>
      <c r="CL98" s="19">
        <f>ROUND(VLOOKUP($B98,'3.ข้อมูลงบทดลองปัจจุบัน เติมเอง'!$A$5:$CL$846,89,0),2)</f>
        <v>0</v>
      </c>
      <c r="CM98" s="19">
        <f>ROUND(VLOOKUP($B98,'3.ข้อมูลงบทดลองปัจจุบัน เติมเอง'!$A$5:$CL$846,90,0),2)</f>
        <v>0</v>
      </c>
      <c r="CO98" s="29"/>
    </row>
    <row r="99" spans="1:93" x14ac:dyDescent="0.7">
      <c r="A99" s="3" t="s">
        <v>1470</v>
      </c>
      <c r="B99" s="3" t="s">
        <v>2003</v>
      </c>
      <c r="C99" s="8" t="s">
        <v>1489</v>
      </c>
      <c r="D99" s="19">
        <f>ROUND(VLOOKUP($B99,'3.ข้อมูลงบทดลองปัจจุบัน เติมเอง'!$A$5:$CL$846,3,0),2)</f>
        <v>0</v>
      </c>
      <c r="E99" s="19">
        <f>ROUND(VLOOKUP($B99,'3.ข้อมูลงบทดลองปัจจุบัน เติมเอง'!$A$5:$CL$846,4,0),2)</f>
        <v>0</v>
      </c>
      <c r="F99" s="19">
        <f>ROUND(VLOOKUP($B99,'3.ข้อมูลงบทดลองปัจจุบัน เติมเอง'!$A$5:$CL$846,5,0),2)</f>
        <v>0</v>
      </c>
      <c r="G99" s="19">
        <f>ROUND(VLOOKUP($B99,'3.ข้อมูลงบทดลองปัจจุบัน เติมเอง'!$A$5:$CL$846,6,0),2)</f>
        <v>0</v>
      </c>
      <c r="H99" s="19">
        <f>ROUND(VLOOKUP($B99,'3.ข้อมูลงบทดลองปัจจุบัน เติมเอง'!$A$5:$CL$846,7,0),2)</f>
        <v>0</v>
      </c>
      <c r="I99" s="19">
        <f>ROUND(VLOOKUP($B99,'3.ข้อมูลงบทดลองปัจจุบัน เติมเอง'!$A$5:$CL$846,8,0),2)</f>
        <v>0</v>
      </c>
      <c r="J99" s="19">
        <f>ROUND(VLOOKUP($B99,'3.ข้อมูลงบทดลองปัจจุบัน เติมเอง'!$A$5:$CL$846,9,0),2)</f>
        <v>0</v>
      </c>
      <c r="K99" s="19">
        <f>ROUND(VLOOKUP($B99,'3.ข้อมูลงบทดลองปัจจุบัน เติมเอง'!$A$5:$CL$846,10,0),2)</f>
        <v>0</v>
      </c>
      <c r="L99" s="19">
        <f>ROUND(VLOOKUP($B99,'3.ข้อมูลงบทดลองปัจจุบัน เติมเอง'!$A$5:$CL$846,11,0),2)</f>
        <v>0</v>
      </c>
      <c r="M99" s="19">
        <f>ROUND(VLOOKUP($B99,'3.ข้อมูลงบทดลองปัจจุบัน เติมเอง'!$A$5:$CL$846,12,0),2)</f>
        <v>0</v>
      </c>
      <c r="N99" s="19">
        <f>ROUND(VLOOKUP($B99,'3.ข้อมูลงบทดลองปัจจุบัน เติมเอง'!$A$5:$CL$846,13,0),2)</f>
        <v>0</v>
      </c>
      <c r="O99" s="19">
        <f>ROUND(VLOOKUP($B99,'3.ข้อมูลงบทดลองปัจจุบัน เติมเอง'!$A$5:$CL$846,14,0),2)</f>
        <v>0</v>
      </c>
      <c r="P99" s="19">
        <f>ROUND(VLOOKUP($B99,'3.ข้อมูลงบทดลองปัจจุบัน เติมเอง'!$A$5:$CL$846,15,0),2)</f>
        <v>0</v>
      </c>
      <c r="Q99" s="19">
        <f>ROUND(VLOOKUP($B99,'3.ข้อมูลงบทดลองปัจจุบัน เติมเอง'!$A$5:$CL$846,16,0),2)</f>
        <v>0</v>
      </c>
      <c r="R99" s="19">
        <f>ROUND(VLOOKUP($B99,'3.ข้อมูลงบทดลองปัจจุบัน เติมเอง'!$A$5:$CL$846,17,0),2)</f>
        <v>0</v>
      </c>
      <c r="S99" s="19">
        <f>ROUND(VLOOKUP($B99,'3.ข้อมูลงบทดลองปัจจุบัน เติมเอง'!$A$5:$CL$846,18,0),2)</f>
        <v>0</v>
      </c>
      <c r="T99" s="19">
        <f>ROUND(VLOOKUP($B99,'3.ข้อมูลงบทดลองปัจจุบัน เติมเอง'!$A$5:$CL$846,19,0),2)</f>
        <v>0</v>
      </c>
      <c r="U99" s="19">
        <f>ROUND(VLOOKUP($B99,'3.ข้อมูลงบทดลองปัจจุบัน เติมเอง'!$A$5:$CL$846,20,0),2)</f>
        <v>0</v>
      </c>
      <c r="V99" s="19">
        <f>ROUND(VLOOKUP($B99,'3.ข้อมูลงบทดลองปัจจุบัน เติมเอง'!$A$5:$CL$846,21,0),2)</f>
        <v>0</v>
      </c>
      <c r="W99" s="19">
        <f>ROUND(VLOOKUP($B99,'3.ข้อมูลงบทดลองปัจจุบัน เติมเอง'!$A$5:$CL$846,22,0),2)</f>
        <v>0</v>
      </c>
      <c r="X99" s="19">
        <f>ROUND(VLOOKUP($B99,'3.ข้อมูลงบทดลองปัจจุบัน เติมเอง'!$A$5:$CL$846,23,0),2)</f>
        <v>0</v>
      </c>
      <c r="Y99" s="19">
        <f>ROUND(VLOOKUP($B99,'3.ข้อมูลงบทดลองปัจจุบัน เติมเอง'!$A$5:$CL$846,24,0),2)</f>
        <v>0</v>
      </c>
      <c r="Z99" s="19">
        <f>ROUND(VLOOKUP($B99,'3.ข้อมูลงบทดลองปัจจุบัน เติมเอง'!$A$5:$CL$846,25,0),2)</f>
        <v>0</v>
      </c>
      <c r="AA99" s="19">
        <f>ROUND(VLOOKUP($B99,'3.ข้อมูลงบทดลองปัจจุบัน เติมเอง'!$A$5:$CL$846,26,0),2)</f>
        <v>0</v>
      </c>
      <c r="AB99" s="19">
        <f>ROUND(VLOOKUP($B99,'3.ข้อมูลงบทดลองปัจจุบัน เติมเอง'!$A$5:$CL$846,27,0),2)</f>
        <v>0</v>
      </c>
      <c r="AC99" s="19">
        <f>ROUND(VLOOKUP($B99,'3.ข้อมูลงบทดลองปัจจุบัน เติมเอง'!$A$5:$CL$846,28,0),2)</f>
        <v>0</v>
      </c>
      <c r="AD99" s="19">
        <f>ROUND(VLOOKUP($B99,'3.ข้อมูลงบทดลองปัจจุบัน เติมเอง'!$A$5:$CL$846,29,0),2)</f>
        <v>0</v>
      </c>
      <c r="AE99" s="19">
        <f>ROUND(VLOOKUP($B99,'3.ข้อมูลงบทดลองปัจจุบัน เติมเอง'!$A$5:$CL$846,30,0),2)</f>
        <v>0</v>
      </c>
      <c r="AF99" s="19">
        <f>ROUND(VLOOKUP($B99,'3.ข้อมูลงบทดลองปัจจุบัน เติมเอง'!$A$5:$CL$846,31,0),2)</f>
        <v>0</v>
      </c>
      <c r="AG99" s="19">
        <f>ROUND(VLOOKUP($B99,'3.ข้อมูลงบทดลองปัจจุบัน เติมเอง'!$A$5:$CL$846,32,0),2)</f>
        <v>0</v>
      </c>
      <c r="AH99" s="19">
        <f>ROUND(VLOOKUP($B99,'3.ข้อมูลงบทดลองปัจจุบัน เติมเอง'!$A$5:$CL$846,33,0),2)</f>
        <v>0</v>
      </c>
      <c r="AI99" s="19">
        <f>ROUND(VLOOKUP($B99,'3.ข้อมูลงบทดลองปัจจุบัน เติมเอง'!$A$5:$CL$846,34,0),2)</f>
        <v>0</v>
      </c>
      <c r="AJ99" s="19">
        <f>ROUND(VLOOKUP($B99,'3.ข้อมูลงบทดลองปัจจุบัน เติมเอง'!$A$5:$CL$846,35,0),2)</f>
        <v>0</v>
      </c>
      <c r="AK99" s="19">
        <f>ROUND(VLOOKUP($B99,'3.ข้อมูลงบทดลองปัจจุบัน เติมเอง'!$A$5:$CL$846,36,0),2)</f>
        <v>0</v>
      </c>
      <c r="AL99" s="19">
        <f>ROUND(VLOOKUP($B99,'3.ข้อมูลงบทดลองปัจจุบัน เติมเอง'!$A$5:$CL$846,37,0),2)</f>
        <v>0</v>
      </c>
      <c r="AM99" s="19">
        <f>ROUND(VLOOKUP($B99,'3.ข้อมูลงบทดลองปัจจุบัน เติมเอง'!$A$5:$CL$846,38,0),2)</f>
        <v>0</v>
      </c>
      <c r="AN99" s="19">
        <f>ROUND(VLOOKUP($B99,'3.ข้อมูลงบทดลองปัจจุบัน เติมเอง'!$A$5:$CL$846,39,0),2)</f>
        <v>0</v>
      </c>
      <c r="AO99" s="19">
        <f>ROUND(VLOOKUP($B99,'3.ข้อมูลงบทดลองปัจจุบัน เติมเอง'!$A$5:$CL$846,40,0),2)</f>
        <v>0</v>
      </c>
      <c r="AP99" s="19">
        <f>ROUND(VLOOKUP($B99,'3.ข้อมูลงบทดลองปัจจุบัน เติมเอง'!$A$5:$CL$846,41,0),2)</f>
        <v>0</v>
      </c>
      <c r="AQ99" s="19">
        <f>ROUND(VLOOKUP($B99,'3.ข้อมูลงบทดลองปัจจุบัน เติมเอง'!$A$5:$CL$846,42,0),2)</f>
        <v>0</v>
      </c>
      <c r="AR99" s="19">
        <f>ROUND(VLOOKUP($B99,'3.ข้อมูลงบทดลองปัจจุบัน เติมเอง'!$A$5:$CL$846,43,0),2)</f>
        <v>0</v>
      </c>
      <c r="AS99" s="19">
        <f>ROUND(VLOOKUP($B99,'3.ข้อมูลงบทดลองปัจจุบัน เติมเอง'!$A$5:$CL$846,44,0),2)</f>
        <v>0</v>
      </c>
      <c r="AT99" s="19">
        <f>ROUND(VLOOKUP($B99,'3.ข้อมูลงบทดลองปัจจุบัน เติมเอง'!$A$5:$CL$846,45,0),2)</f>
        <v>0</v>
      </c>
      <c r="AU99" s="19">
        <f>ROUND(VLOOKUP($B99,'3.ข้อมูลงบทดลองปัจจุบัน เติมเอง'!$A$5:$CL$846,46,0),2)</f>
        <v>0</v>
      </c>
      <c r="AV99" s="19">
        <f>ROUND(VLOOKUP($B99,'3.ข้อมูลงบทดลองปัจจุบัน เติมเอง'!$A$5:$CL$846,47,0),2)</f>
        <v>0</v>
      </c>
      <c r="AW99" s="19">
        <f>ROUND(VLOOKUP($B99,'3.ข้อมูลงบทดลองปัจจุบัน เติมเอง'!$A$5:$CL$846,48,0),2)</f>
        <v>0</v>
      </c>
      <c r="AX99" s="19">
        <f>ROUND(VLOOKUP($B99,'3.ข้อมูลงบทดลองปัจจุบัน เติมเอง'!$A$5:$CL$846,49,0),2)</f>
        <v>0</v>
      </c>
      <c r="AY99" s="19">
        <f>ROUND(VLOOKUP($B99,'3.ข้อมูลงบทดลองปัจจุบัน เติมเอง'!$A$5:$CL$846,50,0),2)</f>
        <v>0</v>
      </c>
      <c r="AZ99" s="19">
        <f>ROUND(VLOOKUP($B99,'3.ข้อมูลงบทดลองปัจจุบัน เติมเอง'!$A$5:$CL$846,51,0),2)</f>
        <v>0</v>
      </c>
      <c r="BA99" s="19">
        <f>ROUND(VLOOKUP($B99,'3.ข้อมูลงบทดลองปัจจุบัน เติมเอง'!$A$5:$CL$846,52,0),2)</f>
        <v>0</v>
      </c>
      <c r="BB99" s="19">
        <f>ROUND(VLOOKUP($B99,'3.ข้อมูลงบทดลองปัจจุบัน เติมเอง'!$A$5:$CL$846,53,0),2)</f>
        <v>0</v>
      </c>
      <c r="BC99" s="19">
        <f>ROUND(VLOOKUP($B99,'3.ข้อมูลงบทดลองปัจจุบัน เติมเอง'!$A$5:$CL$846,54,0),2)</f>
        <v>203.8</v>
      </c>
      <c r="BD99" s="19">
        <f>ROUND(VLOOKUP($B99,'3.ข้อมูลงบทดลองปัจจุบัน เติมเอง'!$A$5:$CL$846,55,0),2)</f>
        <v>0</v>
      </c>
      <c r="BE99" s="19">
        <f>ROUND(VLOOKUP($B99,'3.ข้อมูลงบทดลองปัจจุบัน เติมเอง'!$A$5:$CL$846,56,0),2)</f>
        <v>0</v>
      </c>
      <c r="BF99" s="19">
        <f>ROUND(VLOOKUP($B99,'3.ข้อมูลงบทดลองปัจจุบัน เติมเอง'!$A$5:$CL$846,57,0),2)</f>
        <v>7200</v>
      </c>
      <c r="BG99" s="19">
        <f>ROUND(VLOOKUP($B99,'3.ข้อมูลงบทดลองปัจจุบัน เติมเอง'!$A$5:$CL$846,58,0),2)</f>
        <v>0</v>
      </c>
      <c r="BH99" s="19">
        <f>ROUND(VLOOKUP($B99,'3.ข้อมูลงบทดลองปัจจุบัน เติมเอง'!$A$5:$CL$846,59,0),2)</f>
        <v>0</v>
      </c>
      <c r="BI99" s="19">
        <f>ROUND(VLOOKUP($B99,'3.ข้อมูลงบทดลองปัจจุบัน เติมเอง'!$A$5:$CL$846,60,0),2)</f>
        <v>0</v>
      </c>
      <c r="BJ99" s="19">
        <f>ROUND(VLOOKUP($B99,'3.ข้อมูลงบทดลองปัจจุบัน เติมเอง'!$A$5:$CL$846,61,0),2)</f>
        <v>5600</v>
      </c>
      <c r="BK99" s="19">
        <f>ROUND(VLOOKUP($B99,'3.ข้อมูลงบทดลองปัจจุบัน เติมเอง'!$A$5:$CL$846,62,0),2)</f>
        <v>0</v>
      </c>
      <c r="BL99" s="19">
        <f>ROUND(VLOOKUP($B99,'3.ข้อมูลงบทดลองปัจจุบัน เติมเอง'!$A$5:$CL$846,63,0),2)</f>
        <v>9500</v>
      </c>
      <c r="BM99" s="19">
        <f>ROUND(VLOOKUP($B99,'3.ข้อมูลงบทดลองปัจจุบัน เติมเอง'!$A$5:$CL$846,64,0),2)</f>
        <v>0</v>
      </c>
      <c r="BN99" s="19">
        <f>ROUND(VLOOKUP($B99,'3.ข้อมูลงบทดลองปัจจุบัน เติมเอง'!$A$5:$CL$846,65,0),2)</f>
        <v>0</v>
      </c>
      <c r="BO99" s="19">
        <f>ROUND(VLOOKUP($B99,'3.ข้อมูลงบทดลองปัจจุบัน เติมเอง'!$A$5:$CL$846,66,0),2)</f>
        <v>0</v>
      </c>
      <c r="BP99" s="19">
        <f>ROUND(VLOOKUP($B99,'3.ข้อมูลงบทดลองปัจจุบัน เติมเอง'!$A$5:$CL$846,67,0),2)</f>
        <v>868</v>
      </c>
      <c r="BQ99" s="19">
        <f>ROUND(VLOOKUP($B99,'3.ข้อมูลงบทดลองปัจจุบัน เติมเอง'!$A$5:$CL$846,68,0),2)</f>
        <v>11000</v>
      </c>
      <c r="BR99" s="19">
        <f>ROUND(VLOOKUP($B99,'3.ข้อมูลงบทดลองปัจจุบัน เติมเอง'!$A$5:$CL$846,69,0),2)</f>
        <v>0</v>
      </c>
      <c r="BS99" s="19">
        <f>ROUND(VLOOKUP($B99,'3.ข้อมูลงบทดลองปัจจุบัน เติมเอง'!$A$5:$CL$846,70,0),2)</f>
        <v>0</v>
      </c>
      <c r="BT99" s="19">
        <f>ROUND(VLOOKUP($B99,'3.ข้อมูลงบทดลองปัจจุบัน เติมเอง'!$A$5:$CL$846,71,0),2)</f>
        <v>0</v>
      </c>
      <c r="BU99" s="19">
        <f>ROUND(VLOOKUP($B99,'3.ข้อมูลงบทดลองปัจจุบัน เติมเอง'!$A$5:$CL$846,72,0),2)</f>
        <v>0</v>
      </c>
      <c r="BV99" s="19">
        <f>ROUND(VLOOKUP($B99,'3.ข้อมูลงบทดลองปัจจุบัน เติมเอง'!$A$5:$CL$846,73,0),2)</f>
        <v>0</v>
      </c>
      <c r="BW99" s="19">
        <f>ROUND(VLOOKUP($B99,'3.ข้อมูลงบทดลองปัจจุบัน เติมเอง'!$A$5:$CL$846,74,0),2)</f>
        <v>0</v>
      </c>
      <c r="BX99" s="19">
        <f>ROUND(VLOOKUP($B99,'3.ข้อมูลงบทดลองปัจจุบัน เติมเอง'!$A$5:$CL$846,75,0),2)</f>
        <v>0</v>
      </c>
      <c r="BY99" s="19">
        <f>ROUND(VLOOKUP($B99,'3.ข้อมูลงบทดลองปัจจุบัน เติมเอง'!$A$5:$CL$846,76,0),2)</f>
        <v>0</v>
      </c>
      <c r="BZ99" s="19">
        <f>ROUND(VLOOKUP($B99,'3.ข้อมูลงบทดลองปัจจุบัน เติมเอง'!$A$5:$CL$846,77,0),2)</f>
        <v>0</v>
      </c>
      <c r="CA99" s="19">
        <f>ROUND(VLOOKUP($B99,'3.ข้อมูลงบทดลองปัจจุบัน เติมเอง'!$A$5:$CL$846,78,0),2)</f>
        <v>0</v>
      </c>
      <c r="CB99" s="19">
        <f>ROUND(VLOOKUP($B99,'3.ข้อมูลงบทดลองปัจจุบัน เติมเอง'!$A$5:$CL$846,79,0),2)</f>
        <v>0</v>
      </c>
      <c r="CC99" s="19">
        <f>ROUND(VLOOKUP($B99,'3.ข้อมูลงบทดลองปัจจุบัน เติมเอง'!$A$5:$CL$846,80,0),2)</f>
        <v>0</v>
      </c>
      <c r="CD99" s="19">
        <f>ROUND(VLOOKUP($B99,'3.ข้อมูลงบทดลองปัจจุบัน เติมเอง'!$A$5:$CL$846,81,0),2)</f>
        <v>0</v>
      </c>
      <c r="CE99" s="19">
        <f>ROUND(VLOOKUP($B99,'3.ข้อมูลงบทดลองปัจจุบัน เติมเอง'!$A$5:$CL$846,82,0),2)</f>
        <v>0</v>
      </c>
      <c r="CF99" s="19">
        <f>ROUND(VLOOKUP($B99,'3.ข้อมูลงบทดลองปัจจุบัน เติมเอง'!$A$5:$CL$846,83,0),2)</f>
        <v>0</v>
      </c>
      <c r="CG99" s="19">
        <f>ROUND(VLOOKUP($B99,'3.ข้อมูลงบทดลองปัจจุบัน เติมเอง'!$A$5:$CL$846,84,0),2)</f>
        <v>0</v>
      </c>
      <c r="CH99" s="19">
        <f>ROUND(VLOOKUP($B99,'3.ข้อมูลงบทดลองปัจจุบัน เติมเอง'!$A$5:$CL$846,85,0),2)</f>
        <v>9300</v>
      </c>
      <c r="CI99" s="19">
        <f>ROUND(VLOOKUP($B99,'3.ข้อมูลงบทดลองปัจจุบัน เติมเอง'!$A$5:$CL$846,86,0),2)</f>
        <v>0</v>
      </c>
      <c r="CJ99" s="19">
        <f>ROUND(VLOOKUP($B99,'3.ข้อมูลงบทดลองปัจจุบัน เติมเอง'!$A$5:$CL$846,87,0),2)</f>
        <v>0</v>
      </c>
      <c r="CK99" s="19">
        <f>ROUND(VLOOKUP($B99,'3.ข้อมูลงบทดลองปัจจุบัน เติมเอง'!$A$5:$CL$846,88,0),2)</f>
        <v>0</v>
      </c>
      <c r="CL99" s="19">
        <f>ROUND(VLOOKUP($B99,'3.ข้อมูลงบทดลองปัจจุบัน เติมเอง'!$A$5:$CL$846,89,0),2)</f>
        <v>0</v>
      </c>
      <c r="CM99" s="19">
        <f>ROUND(VLOOKUP($B99,'3.ข้อมูลงบทดลองปัจจุบัน เติมเอง'!$A$5:$CL$846,90,0),2)</f>
        <v>0</v>
      </c>
      <c r="CO99" s="29"/>
    </row>
    <row r="100" spans="1:93" x14ac:dyDescent="0.7">
      <c r="A100" s="3" t="s">
        <v>1470</v>
      </c>
      <c r="B100" s="3" t="s">
        <v>2286</v>
      </c>
      <c r="C100" s="8" t="s">
        <v>2287</v>
      </c>
      <c r="D100" s="19">
        <f>ROUND(VLOOKUP($B100,'3.ข้อมูลงบทดลองปัจจุบัน เติมเอง'!$A$5:$CL$846,3,0),2)</f>
        <v>0</v>
      </c>
      <c r="E100" s="19">
        <f>ROUND(VLOOKUP($B100,'3.ข้อมูลงบทดลองปัจจุบัน เติมเอง'!$A$5:$CL$846,4,0),2)</f>
        <v>0</v>
      </c>
      <c r="F100" s="19">
        <f>ROUND(VLOOKUP($B100,'3.ข้อมูลงบทดลองปัจจุบัน เติมเอง'!$A$5:$CL$846,5,0),2)</f>
        <v>0</v>
      </c>
      <c r="G100" s="19">
        <f>ROUND(VLOOKUP($B100,'3.ข้อมูลงบทดลองปัจจุบัน เติมเอง'!$A$5:$CL$846,6,0),2)</f>
        <v>0</v>
      </c>
      <c r="H100" s="19">
        <f>ROUND(VLOOKUP($B100,'3.ข้อมูลงบทดลองปัจจุบัน เติมเอง'!$A$5:$CL$846,7,0),2)</f>
        <v>0</v>
      </c>
      <c r="I100" s="19">
        <f>ROUND(VLOOKUP($B100,'3.ข้อมูลงบทดลองปัจจุบัน เติมเอง'!$A$5:$CL$846,8,0),2)</f>
        <v>438000</v>
      </c>
      <c r="J100" s="19">
        <f>ROUND(VLOOKUP($B100,'3.ข้อมูลงบทดลองปัจจุบัน เติมเอง'!$A$5:$CL$846,9,0),2)</f>
        <v>0</v>
      </c>
      <c r="K100" s="19">
        <f>ROUND(VLOOKUP($B100,'3.ข้อมูลงบทดลองปัจจุบัน เติมเอง'!$A$5:$CL$846,10,0),2)</f>
        <v>0</v>
      </c>
      <c r="L100" s="19">
        <f>ROUND(VLOOKUP($B100,'3.ข้อมูลงบทดลองปัจจุบัน เติมเอง'!$A$5:$CL$846,11,0),2)</f>
        <v>0</v>
      </c>
      <c r="M100" s="19">
        <f>ROUND(VLOOKUP($B100,'3.ข้อมูลงบทดลองปัจจุบัน เติมเอง'!$A$5:$CL$846,12,0),2)</f>
        <v>0</v>
      </c>
      <c r="N100" s="19">
        <f>ROUND(VLOOKUP($B100,'3.ข้อมูลงบทดลองปัจจุบัน เติมเอง'!$A$5:$CL$846,13,0),2)</f>
        <v>0</v>
      </c>
      <c r="O100" s="19">
        <f>ROUND(VLOOKUP($B100,'3.ข้อมูลงบทดลองปัจจุบัน เติมเอง'!$A$5:$CL$846,14,0),2)</f>
        <v>0</v>
      </c>
      <c r="P100" s="19">
        <f>ROUND(VLOOKUP($B100,'3.ข้อมูลงบทดลองปัจจุบัน เติมเอง'!$A$5:$CL$846,15,0),2)</f>
        <v>0</v>
      </c>
      <c r="Q100" s="19">
        <f>ROUND(VLOOKUP($B100,'3.ข้อมูลงบทดลองปัจจุบัน เติมเอง'!$A$5:$CL$846,16,0),2)</f>
        <v>0</v>
      </c>
      <c r="R100" s="19">
        <f>ROUND(VLOOKUP($B100,'3.ข้อมูลงบทดลองปัจจุบัน เติมเอง'!$A$5:$CL$846,17,0),2)</f>
        <v>0</v>
      </c>
      <c r="S100" s="19">
        <f>ROUND(VLOOKUP($B100,'3.ข้อมูลงบทดลองปัจจุบัน เติมเอง'!$A$5:$CL$846,18,0),2)</f>
        <v>0</v>
      </c>
      <c r="T100" s="19">
        <f>ROUND(VLOOKUP($B100,'3.ข้อมูลงบทดลองปัจจุบัน เติมเอง'!$A$5:$CL$846,19,0),2)</f>
        <v>0</v>
      </c>
      <c r="U100" s="19">
        <f>ROUND(VLOOKUP($B100,'3.ข้อมูลงบทดลองปัจจุบัน เติมเอง'!$A$5:$CL$846,20,0),2)</f>
        <v>0</v>
      </c>
      <c r="V100" s="19">
        <f>ROUND(VLOOKUP($B100,'3.ข้อมูลงบทดลองปัจจุบัน เติมเอง'!$A$5:$CL$846,21,0),2)</f>
        <v>0</v>
      </c>
      <c r="W100" s="19">
        <f>ROUND(VLOOKUP($B100,'3.ข้อมูลงบทดลองปัจจุบัน เติมเอง'!$A$5:$CL$846,22,0),2)</f>
        <v>0</v>
      </c>
      <c r="X100" s="19">
        <f>ROUND(VLOOKUP($B100,'3.ข้อมูลงบทดลองปัจจุบัน เติมเอง'!$A$5:$CL$846,23,0),2)</f>
        <v>0</v>
      </c>
      <c r="Y100" s="19">
        <f>ROUND(VLOOKUP($B100,'3.ข้อมูลงบทดลองปัจจุบัน เติมเอง'!$A$5:$CL$846,24,0),2)</f>
        <v>0</v>
      </c>
      <c r="Z100" s="19">
        <f>ROUND(VLOOKUP($B100,'3.ข้อมูลงบทดลองปัจจุบัน เติมเอง'!$A$5:$CL$846,25,0),2)</f>
        <v>0</v>
      </c>
      <c r="AA100" s="19">
        <f>ROUND(VLOOKUP($B100,'3.ข้อมูลงบทดลองปัจจุบัน เติมเอง'!$A$5:$CL$846,26,0),2)</f>
        <v>0</v>
      </c>
      <c r="AB100" s="19">
        <f>ROUND(VLOOKUP($B100,'3.ข้อมูลงบทดลองปัจจุบัน เติมเอง'!$A$5:$CL$846,27,0),2)</f>
        <v>0</v>
      </c>
      <c r="AC100" s="19">
        <f>ROUND(VLOOKUP($B100,'3.ข้อมูลงบทดลองปัจจุบัน เติมเอง'!$A$5:$CL$846,28,0),2)</f>
        <v>0</v>
      </c>
      <c r="AD100" s="19">
        <f>ROUND(VLOOKUP($B100,'3.ข้อมูลงบทดลองปัจจุบัน เติมเอง'!$A$5:$CL$846,29,0),2)</f>
        <v>1032003</v>
      </c>
      <c r="AE100" s="19">
        <f>ROUND(VLOOKUP($B100,'3.ข้อมูลงบทดลองปัจจุบัน เติมเอง'!$A$5:$CL$846,30,0),2)</f>
        <v>0</v>
      </c>
      <c r="AF100" s="19">
        <f>ROUND(VLOOKUP($B100,'3.ข้อมูลงบทดลองปัจจุบัน เติมเอง'!$A$5:$CL$846,31,0),2)</f>
        <v>0</v>
      </c>
      <c r="AG100" s="19">
        <f>ROUND(VLOOKUP($B100,'3.ข้อมูลงบทดลองปัจจุบัน เติมเอง'!$A$5:$CL$846,32,0),2)</f>
        <v>0</v>
      </c>
      <c r="AH100" s="19">
        <f>ROUND(VLOOKUP($B100,'3.ข้อมูลงบทดลองปัจจุบัน เติมเอง'!$A$5:$CL$846,33,0),2)</f>
        <v>0</v>
      </c>
      <c r="AI100" s="19">
        <f>ROUND(VLOOKUP($B100,'3.ข้อมูลงบทดลองปัจจุบัน เติมเอง'!$A$5:$CL$846,34,0),2)</f>
        <v>0</v>
      </c>
      <c r="AJ100" s="19">
        <f>ROUND(VLOOKUP($B100,'3.ข้อมูลงบทดลองปัจจุบัน เติมเอง'!$A$5:$CL$846,35,0),2)</f>
        <v>0</v>
      </c>
      <c r="AK100" s="19">
        <f>ROUND(VLOOKUP($B100,'3.ข้อมูลงบทดลองปัจจุบัน เติมเอง'!$A$5:$CL$846,36,0),2)</f>
        <v>0</v>
      </c>
      <c r="AL100" s="19">
        <f>ROUND(VLOOKUP($B100,'3.ข้อมูลงบทดลองปัจจุบัน เติมเอง'!$A$5:$CL$846,37,0),2)</f>
        <v>0</v>
      </c>
      <c r="AM100" s="19">
        <f>ROUND(VLOOKUP($B100,'3.ข้อมูลงบทดลองปัจจุบัน เติมเอง'!$A$5:$CL$846,38,0),2)</f>
        <v>0</v>
      </c>
      <c r="AN100" s="19">
        <f>ROUND(VLOOKUP($B100,'3.ข้อมูลงบทดลองปัจจุบัน เติมเอง'!$A$5:$CL$846,39,0),2)</f>
        <v>0</v>
      </c>
      <c r="AO100" s="19">
        <f>ROUND(VLOOKUP($B100,'3.ข้อมูลงบทดลองปัจจุบัน เติมเอง'!$A$5:$CL$846,40,0),2)</f>
        <v>0</v>
      </c>
      <c r="AP100" s="19">
        <f>ROUND(VLOOKUP($B100,'3.ข้อมูลงบทดลองปัจจุบัน เติมเอง'!$A$5:$CL$846,41,0),2)</f>
        <v>0</v>
      </c>
      <c r="AQ100" s="19">
        <f>ROUND(VLOOKUP($B100,'3.ข้อมูลงบทดลองปัจจุบัน เติมเอง'!$A$5:$CL$846,42,0),2)</f>
        <v>0</v>
      </c>
      <c r="AR100" s="19">
        <f>ROUND(VLOOKUP($B100,'3.ข้อมูลงบทดลองปัจจุบัน เติมเอง'!$A$5:$CL$846,43,0),2)</f>
        <v>0</v>
      </c>
      <c r="AS100" s="19">
        <f>ROUND(VLOOKUP($B100,'3.ข้อมูลงบทดลองปัจจุบัน เติมเอง'!$A$5:$CL$846,44,0),2)</f>
        <v>0</v>
      </c>
      <c r="AT100" s="19">
        <f>ROUND(VLOOKUP($B100,'3.ข้อมูลงบทดลองปัจจุบัน เติมเอง'!$A$5:$CL$846,45,0),2)</f>
        <v>0</v>
      </c>
      <c r="AU100" s="19">
        <f>ROUND(VLOOKUP($B100,'3.ข้อมูลงบทดลองปัจจุบัน เติมเอง'!$A$5:$CL$846,46,0),2)</f>
        <v>0</v>
      </c>
      <c r="AV100" s="19">
        <f>ROUND(VLOOKUP($B100,'3.ข้อมูลงบทดลองปัจจุบัน เติมเอง'!$A$5:$CL$846,47,0),2)</f>
        <v>0</v>
      </c>
      <c r="AW100" s="19">
        <f>ROUND(VLOOKUP($B100,'3.ข้อมูลงบทดลองปัจจุบัน เติมเอง'!$A$5:$CL$846,48,0),2)</f>
        <v>0</v>
      </c>
      <c r="AX100" s="19">
        <f>ROUND(VLOOKUP($B100,'3.ข้อมูลงบทดลองปัจจุบัน เติมเอง'!$A$5:$CL$846,49,0),2)</f>
        <v>0</v>
      </c>
      <c r="AY100" s="19">
        <f>ROUND(VLOOKUP($B100,'3.ข้อมูลงบทดลองปัจจุบัน เติมเอง'!$A$5:$CL$846,50,0),2)</f>
        <v>0</v>
      </c>
      <c r="AZ100" s="19">
        <f>ROUND(VLOOKUP($B100,'3.ข้อมูลงบทดลองปัจจุบัน เติมเอง'!$A$5:$CL$846,51,0),2)</f>
        <v>0</v>
      </c>
      <c r="BA100" s="19">
        <f>ROUND(VLOOKUP($B100,'3.ข้อมูลงบทดลองปัจจุบัน เติมเอง'!$A$5:$CL$846,52,0),2)</f>
        <v>0</v>
      </c>
      <c r="BB100" s="19">
        <f>ROUND(VLOOKUP($B100,'3.ข้อมูลงบทดลองปัจจุบัน เติมเอง'!$A$5:$CL$846,53,0),2)</f>
        <v>0</v>
      </c>
      <c r="BC100" s="19">
        <f>ROUND(VLOOKUP($B100,'3.ข้อมูลงบทดลองปัจจุบัน เติมเอง'!$A$5:$CL$846,54,0),2)</f>
        <v>0</v>
      </c>
      <c r="BD100" s="19">
        <f>ROUND(VLOOKUP($B100,'3.ข้อมูลงบทดลองปัจจุบัน เติมเอง'!$A$5:$CL$846,55,0),2)</f>
        <v>0</v>
      </c>
      <c r="BE100" s="19">
        <f>ROUND(VLOOKUP($B100,'3.ข้อมูลงบทดลองปัจจุบัน เติมเอง'!$A$5:$CL$846,56,0),2)</f>
        <v>0</v>
      </c>
      <c r="BF100" s="19">
        <f>ROUND(VLOOKUP($B100,'3.ข้อมูลงบทดลองปัจจุบัน เติมเอง'!$A$5:$CL$846,57,0),2)</f>
        <v>0</v>
      </c>
      <c r="BG100" s="19">
        <f>ROUND(VLOOKUP($B100,'3.ข้อมูลงบทดลองปัจจุบัน เติมเอง'!$A$5:$CL$846,58,0),2)</f>
        <v>0</v>
      </c>
      <c r="BH100" s="19">
        <f>ROUND(VLOOKUP($B100,'3.ข้อมูลงบทดลองปัจจุบัน เติมเอง'!$A$5:$CL$846,59,0),2)</f>
        <v>0</v>
      </c>
      <c r="BI100" s="19">
        <f>ROUND(VLOOKUP($B100,'3.ข้อมูลงบทดลองปัจจุบัน เติมเอง'!$A$5:$CL$846,60,0),2)</f>
        <v>0</v>
      </c>
      <c r="BJ100" s="19">
        <f>ROUND(VLOOKUP($B100,'3.ข้อมูลงบทดลองปัจจุบัน เติมเอง'!$A$5:$CL$846,61,0),2)</f>
        <v>0</v>
      </c>
      <c r="BK100" s="19">
        <f>ROUND(VLOOKUP($B100,'3.ข้อมูลงบทดลองปัจจุบัน เติมเอง'!$A$5:$CL$846,62,0),2)</f>
        <v>0</v>
      </c>
      <c r="BL100" s="19">
        <f>ROUND(VLOOKUP($B100,'3.ข้อมูลงบทดลองปัจจุบัน เติมเอง'!$A$5:$CL$846,63,0),2)</f>
        <v>0</v>
      </c>
      <c r="BM100" s="19">
        <f>ROUND(VLOOKUP($B100,'3.ข้อมูลงบทดลองปัจจุบัน เติมเอง'!$A$5:$CL$846,64,0),2)</f>
        <v>0</v>
      </c>
      <c r="BN100" s="19">
        <f>ROUND(VLOOKUP($B100,'3.ข้อมูลงบทดลองปัจจุบัน เติมเอง'!$A$5:$CL$846,65,0),2)</f>
        <v>0</v>
      </c>
      <c r="BO100" s="19">
        <f>ROUND(VLOOKUP($B100,'3.ข้อมูลงบทดลองปัจจุบัน เติมเอง'!$A$5:$CL$846,66,0),2)</f>
        <v>0</v>
      </c>
      <c r="BP100" s="19">
        <f>ROUND(VLOOKUP($B100,'3.ข้อมูลงบทดลองปัจจุบัน เติมเอง'!$A$5:$CL$846,67,0),2)</f>
        <v>0</v>
      </c>
      <c r="BQ100" s="19">
        <f>ROUND(VLOOKUP($B100,'3.ข้อมูลงบทดลองปัจจุบัน เติมเอง'!$A$5:$CL$846,68,0),2)</f>
        <v>0</v>
      </c>
      <c r="BR100" s="19">
        <f>ROUND(VLOOKUP($B100,'3.ข้อมูลงบทดลองปัจจุบัน เติมเอง'!$A$5:$CL$846,69,0),2)</f>
        <v>0</v>
      </c>
      <c r="BS100" s="19">
        <f>ROUND(VLOOKUP($B100,'3.ข้อมูลงบทดลองปัจจุบัน เติมเอง'!$A$5:$CL$846,70,0),2)</f>
        <v>0</v>
      </c>
      <c r="BT100" s="19">
        <f>ROUND(VLOOKUP($B100,'3.ข้อมูลงบทดลองปัจจุบัน เติมเอง'!$A$5:$CL$846,71,0),2)</f>
        <v>0</v>
      </c>
      <c r="BU100" s="19">
        <f>ROUND(VLOOKUP($B100,'3.ข้อมูลงบทดลองปัจจุบัน เติมเอง'!$A$5:$CL$846,72,0),2)</f>
        <v>0</v>
      </c>
      <c r="BV100" s="19">
        <f>ROUND(VLOOKUP($B100,'3.ข้อมูลงบทดลองปัจจุบัน เติมเอง'!$A$5:$CL$846,73,0),2)</f>
        <v>0</v>
      </c>
      <c r="BW100" s="19">
        <f>ROUND(VLOOKUP($B100,'3.ข้อมูลงบทดลองปัจจุบัน เติมเอง'!$A$5:$CL$846,74,0),2)</f>
        <v>0</v>
      </c>
      <c r="BX100" s="19">
        <f>ROUND(VLOOKUP($B100,'3.ข้อมูลงบทดลองปัจจุบัน เติมเอง'!$A$5:$CL$846,75,0),2)</f>
        <v>0</v>
      </c>
      <c r="BY100" s="19">
        <f>ROUND(VLOOKUP($B100,'3.ข้อมูลงบทดลองปัจจุบัน เติมเอง'!$A$5:$CL$846,76,0),2)</f>
        <v>0</v>
      </c>
      <c r="BZ100" s="19">
        <f>ROUND(VLOOKUP($B100,'3.ข้อมูลงบทดลองปัจจุบัน เติมเอง'!$A$5:$CL$846,77,0),2)</f>
        <v>0</v>
      </c>
      <c r="CA100" s="19">
        <f>ROUND(VLOOKUP($B100,'3.ข้อมูลงบทดลองปัจจุบัน เติมเอง'!$A$5:$CL$846,78,0),2)</f>
        <v>0</v>
      </c>
      <c r="CB100" s="19">
        <f>ROUND(VLOOKUP($B100,'3.ข้อมูลงบทดลองปัจจุบัน เติมเอง'!$A$5:$CL$846,79,0),2)</f>
        <v>0</v>
      </c>
      <c r="CC100" s="19">
        <f>ROUND(VLOOKUP($B100,'3.ข้อมูลงบทดลองปัจจุบัน เติมเอง'!$A$5:$CL$846,80,0),2)</f>
        <v>0</v>
      </c>
      <c r="CD100" s="19">
        <f>ROUND(VLOOKUP($B100,'3.ข้อมูลงบทดลองปัจจุบัน เติมเอง'!$A$5:$CL$846,81,0),2)</f>
        <v>0</v>
      </c>
      <c r="CE100" s="19">
        <f>ROUND(VLOOKUP($B100,'3.ข้อมูลงบทดลองปัจจุบัน เติมเอง'!$A$5:$CL$846,82,0),2)</f>
        <v>0</v>
      </c>
      <c r="CF100" s="19">
        <f>ROUND(VLOOKUP($B100,'3.ข้อมูลงบทดลองปัจจุบัน เติมเอง'!$A$5:$CL$846,83,0),2)</f>
        <v>0</v>
      </c>
      <c r="CG100" s="19">
        <f>ROUND(VLOOKUP($B100,'3.ข้อมูลงบทดลองปัจจุบัน เติมเอง'!$A$5:$CL$846,84,0),2)</f>
        <v>0</v>
      </c>
      <c r="CH100" s="19">
        <f>ROUND(VLOOKUP($B100,'3.ข้อมูลงบทดลองปัจจุบัน เติมเอง'!$A$5:$CL$846,85,0),2)</f>
        <v>0</v>
      </c>
      <c r="CI100" s="19">
        <f>ROUND(VLOOKUP($B100,'3.ข้อมูลงบทดลองปัจจุบัน เติมเอง'!$A$5:$CL$846,86,0),2)</f>
        <v>0</v>
      </c>
      <c r="CJ100" s="19">
        <f>ROUND(VLOOKUP($B100,'3.ข้อมูลงบทดลองปัจจุบัน เติมเอง'!$A$5:$CL$846,87,0),2)</f>
        <v>0</v>
      </c>
      <c r="CK100" s="19">
        <f>ROUND(VLOOKUP($B100,'3.ข้อมูลงบทดลองปัจจุบัน เติมเอง'!$A$5:$CL$846,88,0),2)</f>
        <v>0</v>
      </c>
      <c r="CL100" s="19">
        <f>ROUND(VLOOKUP($B100,'3.ข้อมูลงบทดลองปัจจุบัน เติมเอง'!$A$5:$CL$846,89,0),2)</f>
        <v>0</v>
      </c>
      <c r="CM100" s="19">
        <f>ROUND(VLOOKUP($B100,'3.ข้อมูลงบทดลองปัจจุบัน เติมเอง'!$A$5:$CL$846,90,0),2)</f>
        <v>0</v>
      </c>
      <c r="CO100" s="29"/>
    </row>
    <row r="101" spans="1:93" x14ac:dyDescent="0.7">
      <c r="A101" s="3" t="s">
        <v>1470</v>
      </c>
      <c r="B101" s="3" t="s">
        <v>2005</v>
      </c>
      <c r="C101" s="8" t="s">
        <v>677</v>
      </c>
      <c r="D101" s="19">
        <f>ROUND(VLOOKUP($B101,'3.ข้อมูลงบทดลองปัจจุบัน เติมเอง'!$A$5:$CL$846,3,0),2)</f>
        <v>253990</v>
      </c>
      <c r="E101" s="19">
        <f>ROUND(VLOOKUP($B101,'3.ข้อมูลงบทดลองปัจจุบัน เติมเอง'!$A$5:$CL$846,4,0),2)</f>
        <v>0</v>
      </c>
      <c r="F101" s="19">
        <f>ROUND(VLOOKUP($B101,'3.ข้อมูลงบทดลองปัจจุบัน เติมเอง'!$A$5:$CL$846,5,0),2)</f>
        <v>29700</v>
      </c>
      <c r="G101" s="19">
        <f>ROUND(VLOOKUP($B101,'3.ข้อมูลงบทดลองปัจจุบัน เติมเอง'!$A$5:$CL$846,6,0),2)</f>
        <v>59800</v>
      </c>
      <c r="H101" s="19">
        <f>ROUND(VLOOKUP($B101,'3.ข้อมูลงบทดลองปัจจุบัน เติมเอง'!$A$5:$CL$846,7,0),2)</f>
        <v>0</v>
      </c>
      <c r="I101" s="19">
        <f>ROUND(VLOOKUP($B101,'3.ข้อมูลงบทดลองปัจจุบัน เติมเอง'!$A$5:$CL$846,8,0),2)</f>
        <v>0</v>
      </c>
      <c r="J101" s="19">
        <f>ROUND(VLOOKUP($B101,'3.ข้อมูลงบทดลองปัจจุบัน เติมเอง'!$A$5:$CL$846,9,0),2)</f>
        <v>74260</v>
      </c>
      <c r="K101" s="19">
        <f>ROUND(VLOOKUP($B101,'3.ข้อมูลงบทดลองปัจจุบัน เติมเอง'!$A$5:$CL$846,10,0),2)</f>
        <v>13930</v>
      </c>
      <c r="L101" s="19">
        <f>ROUND(VLOOKUP($B101,'3.ข้อมูลงบทดลองปัจจุบัน เติมเอง'!$A$5:$CL$846,11,0),2)</f>
        <v>0</v>
      </c>
      <c r="M101" s="19">
        <f>ROUND(VLOOKUP($B101,'3.ข้อมูลงบทดลองปัจจุบัน เติมเอง'!$A$5:$CL$846,12,0),2)</f>
        <v>0</v>
      </c>
      <c r="N101" s="19">
        <f>ROUND(VLOOKUP($B101,'3.ข้อมูลงบทดลองปัจจุบัน เติมเอง'!$A$5:$CL$846,13,0),2)</f>
        <v>63779</v>
      </c>
      <c r="O101" s="19">
        <f>ROUND(VLOOKUP($B101,'3.ข้อมูลงบทดลองปัจจุบัน เติมเอง'!$A$5:$CL$846,14,0),2)</f>
        <v>0</v>
      </c>
      <c r="P101" s="19">
        <f>ROUND(VLOOKUP($B101,'3.ข้อมูลงบทดลองปัจจุบัน เติมเอง'!$A$5:$CL$846,15,0),2)</f>
        <v>247510</v>
      </c>
      <c r="Q101" s="19">
        <f>ROUND(VLOOKUP($B101,'3.ข้อมูลงบทดลองปัจจุบัน เติมเอง'!$A$5:$CL$846,16,0),2)</f>
        <v>47000</v>
      </c>
      <c r="R101" s="19">
        <f>ROUND(VLOOKUP($B101,'3.ข้อมูลงบทดลองปัจจุบัน เติมเอง'!$A$5:$CL$846,17,0),2)</f>
        <v>8000</v>
      </c>
      <c r="S101" s="19">
        <f>ROUND(VLOOKUP($B101,'3.ข้อมูลงบทดลองปัจจุบัน เติมเอง'!$A$5:$CL$846,18,0),2)</f>
        <v>0</v>
      </c>
      <c r="T101" s="19">
        <f>ROUND(VLOOKUP($B101,'3.ข้อมูลงบทดลองปัจจุบัน เติมเอง'!$A$5:$CL$846,19,0),2)</f>
        <v>84171.75</v>
      </c>
      <c r="U101" s="19">
        <f>ROUND(VLOOKUP($B101,'3.ข้อมูลงบทดลองปัจจุบัน เติมเอง'!$A$5:$CL$846,20,0),2)</f>
        <v>0</v>
      </c>
      <c r="V101" s="19">
        <f>ROUND(VLOOKUP($B101,'3.ข้อมูลงบทดลองปัจจุบัน เติมเอง'!$A$5:$CL$846,21,0),2)</f>
        <v>29700</v>
      </c>
      <c r="W101" s="19">
        <f>ROUND(VLOOKUP($B101,'3.ข้อมูลงบทดลองปัจจุบัน เติมเอง'!$A$5:$CL$846,22,0),2)</f>
        <v>11950</v>
      </c>
      <c r="X101" s="19">
        <f>ROUND(VLOOKUP($B101,'3.ข้อมูลงบทดลองปัจจุบัน เติมเอง'!$A$5:$CL$846,23,0),2)</f>
        <v>411300</v>
      </c>
      <c r="Y101" s="19">
        <f>ROUND(VLOOKUP($B101,'3.ข้อมูลงบทดลองปัจจุบัน เติมเอง'!$A$5:$CL$846,24,0),2)</f>
        <v>0</v>
      </c>
      <c r="Z101" s="19">
        <f>ROUND(VLOOKUP($B101,'3.ข้อมูลงบทดลองปัจจุบัน เติมเอง'!$A$5:$CL$846,25,0),2)</f>
        <v>33300</v>
      </c>
      <c r="AA101" s="19">
        <f>ROUND(VLOOKUP($B101,'3.ข้อมูลงบทดลองปัจจุบัน เติมเอง'!$A$5:$CL$846,26,0),2)</f>
        <v>0</v>
      </c>
      <c r="AB101" s="19">
        <f>ROUND(VLOOKUP($B101,'3.ข้อมูลงบทดลองปัจจุบัน เติมเอง'!$A$5:$CL$846,27,0),2)</f>
        <v>0</v>
      </c>
      <c r="AC101" s="19">
        <f>ROUND(VLOOKUP($B101,'3.ข้อมูลงบทดลองปัจจุบัน เติมเอง'!$A$5:$CL$846,28,0),2)</f>
        <v>21000</v>
      </c>
      <c r="AD101" s="19">
        <f>ROUND(VLOOKUP($B101,'3.ข้อมูลงบทดลองปัจจุบัน เติมเอง'!$A$5:$CL$846,29,0),2)</f>
        <v>0</v>
      </c>
      <c r="AE101" s="19">
        <f>ROUND(VLOOKUP($B101,'3.ข้อมูลงบทดลองปัจจุบัน เติมเอง'!$A$5:$CL$846,30,0),2)</f>
        <v>0</v>
      </c>
      <c r="AF101" s="19">
        <f>ROUND(VLOOKUP($B101,'3.ข้อมูลงบทดลองปัจจุบัน เติมเอง'!$A$5:$CL$846,31,0),2)</f>
        <v>5400</v>
      </c>
      <c r="AG101" s="19">
        <f>ROUND(VLOOKUP($B101,'3.ข้อมูลงบทดลองปัจจุบัน เติมเอง'!$A$5:$CL$846,32,0),2)</f>
        <v>0</v>
      </c>
      <c r="AH101" s="19">
        <f>ROUND(VLOOKUP($B101,'3.ข้อมูลงบทดลองปัจจุบัน เติมเอง'!$A$5:$CL$846,33,0),2)</f>
        <v>0</v>
      </c>
      <c r="AI101" s="19">
        <f>ROUND(VLOOKUP($B101,'3.ข้อมูลงบทดลองปัจจุบัน เติมเอง'!$A$5:$CL$846,34,0),2)</f>
        <v>21070</v>
      </c>
      <c r="AJ101" s="19">
        <f>ROUND(VLOOKUP($B101,'3.ข้อมูลงบทดลองปัจจุบัน เติมเอง'!$A$5:$CL$846,35,0),2)</f>
        <v>39300</v>
      </c>
      <c r="AK101" s="19">
        <f>ROUND(VLOOKUP($B101,'3.ข้อมูลงบทดลองปัจจุบัน เติมเอง'!$A$5:$CL$846,36,0),2)</f>
        <v>50300</v>
      </c>
      <c r="AL101" s="19">
        <f>ROUND(VLOOKUP($B101,'3.ข้อมูลงบทดลองปัจจุบัน เติมเอง'!$A$5:$CL$846,37,0),2)</f>
        <v>524224</v>
      </c>
      <c r="AM101" s="19">
        <f>ROUND(VLOOKUP($B101,'3.ข้อมูลงบทดลองปัจจุบัน เติมเอง'!$A$5:$CL$846,38,0),2)</f>
        <v>6500</v>
      </c>
      <c r="AN101" s="19">
        <f>ROUND(VLOOKUP($B101,'3.ข้อมูลงบทดลองปัจจุบัน เติมเอง'!$A$5:$CL$846,39,0),2)</f>
        <v>2400</v>
      </c>
      <c r="AO101" s="19">
        <f>ROUND(VLOOKUP($B101,'3.ข้อมูลงบทดลองปัจจุบัน เติมเอง'!$A$5:$CL$846,40,0),2)</f>
        <v>73650</v>
      </c>
      <c r="AP101" s="19">
        <f>ROUND(VLOOKUP($B101,'3.ข้อมูลงบทดลองปัจจุบัน เติมเอง'!$A$5:$CL$846,41,0),2)</f>
        <v>47000</v>
      </c>
      <c r="AQ101" s="19">
        <f>ROUND(VLOOKUP($B101,'3.ข้อมูลงบทดลองปัจจุบัน เติมเอง'!$A$5:$CL$846,42,0),2)</f>
        <v>37300</v>
      </c>
      <c r="AR101" s="19">
        <f>ROUND(VLOOKUP($B101,'3.ข้อมูลงบทดลองปัจจุบัน เติมเอง'!$A$5:$CL$846,43,0),2)</f>
        <v>24700</v>
      </c>
      <c r="AS101" s="19">
        <f>ROUND(VLOOKUP($B101,'3.ข้อมูลงบทดลองปัจจุบัน เติมเอง'!$A$5:$CL$846,44,0),2)</f>
        <v>79500</v>
      </c>
      <c r="AT101" s="19">
        <f>ROUND(VLOOKUP($B101,'3.ข้อมูลงบทดลองปัจจุบัน เติมเอง'!$A$5:$CL$846,45,0),2)</f>
        <v>34800</v>
      </c>
      <c r="AU101" s="19">
        <f>ROUND(VLOOKUP($B101,'3.ข้อมูลงบทดลองปัจจุบัน เติมเอง'!$A$5:$CL$846,46,0),2)</f>
        <v>63200</v>
      </c>
      <c r="AV101" s="19">
        <f>ROUND(VLOOKUP($B101,'3.ข้อมูลงบทดลองปัจจุบัน เติมเอง'!$A$5:$CL$846,47,0),2)</f>
        <v>68700</v>
      </c>
      <c r="AW101" s="19">
        <f>ROUND(VLOOKUP($B101,'3.ข้อมูลงบทดลองปัจจุบัน เติมเอง'!$A$5:$CL$846,48,0),2)</f>
        <v>41300</v>
      </c>
      <c r="AX101" s="19">
        <f>ROUND(VLOOKUP($B101,'3.ข้อมูลงบทดลองปัจจุบัน เติมเอง'!$A$5:$CL$846,49,0),2)</f>
        <v>6300</v>
      </c>
      <c r="AY101" s="19">
        <f>ROUND(VLOOKUP($B101,'3.ข้อมูลงบทดลองปัจจุบัน เติมเอง'!$A$5:$CL$846,50,0),2)</f>
        <v>32150</v>
      </c>
      <c r="AZ101" s="19">
        <f>ROUND(VLOOKUP($B101,'3.ข้อมูลงบทดลองปัจจุบัน เติมเอง'!$A$5:$CL$846,51,0),2)</f>
        <v>66500</v>
      </c>
      <c r="BA101" s="19">
        <f>ROUND(VLOOKUP($B101,'3.ข้อมูลงบทดลองปัจจุบัน เติมเอง'!$A$5:$CL$846,52,0),2)</f>
        <v>0</v>
      </c>
      <c r="BB101" s="19">
        <f>ROUND(VLOOKUP($B101,'3.ข้อมูลงบทดลองปัจจุบัน เติมเอง'!$A$5:$CL$846,53,0),2)</f>
        <v>188400</v>
      </c>
      <c r="BC101" s="19">
        <f>ROUND(VLOOKUP($B101,'3.ข้อมูลงบทดลองปัจจุบัน เติมเอง'!$A$5:$CL$846,54,0),2)</f>
        <v>0</v>
      </c>
      <c r="BD101" s="19">
        <f>ROUND(VLOOKUP($B101,'3.ข้อมูลงบทดลองปัจจุบัน เติมเอง'!$A$5:$CL$846,55,0),2)</f>
        <v>643488</v>
      </c>
      <c r="BE101" s="19">
        <f>ROUND(VLOOKUP($B101,'3.ข้อมูลงบทดลองปัจจุบัน เติมเอง'!$A$5:$CL$846,56,0),2)</f>
        <v>37450</v>
      </c>
      <c r="BF101" s="19">
        <f>ROUND(VLOOKUP($B101,'3.ข้อมูลงบทดลองปัจจุบัน เติมเอง'!$A$5:$CL$846,57,0),2)</f>
        <v>25000</v>
      </c>
      <c r="BG101" s="19">
        <f>ROUND(VLOOKUP($B101,'3.ข้อมูลงบทดลองปัจจุบัน เติมเอง'!$A$5:$CL$846,58,0),2)</f>
        <v>12500</v>
      </c>
      <c r="BH101" s="19">
        <f>ROUND(VLOOKUP($B101,'3.ข้อมูลงบทดลองปัจจุบัน เติมเอง'!$A$5:$CL$846,59,0),2)</f>
        <v>152980</v>
      </c>
      <c r="BI101" s="19">
        <f>ROUND(VLOOKUP($B101,'3.ข้อมูลงบทดลองปัจจุบัน เติมเอง'!$A$5:$CL$846,60,0),2)</f>
        <v>35060</v>
      </c>
      <c r="BJ101" s="19">
        <f>ROUND(VLOOKUP($B101,'3.ข้อมูลงบทดลองปัจจุบัน เติมเอง'!$A$5:$CL$846,61,0),2)</f>
        <v>550</v>
      </c>
      <c r="BK101" s="19">
        <f>ROUND(VLOOKUP($B101,'3.ข้อมูลงบทดลองปัจจุบัน เติมเอง'!$A$5:$CL$846,62,0),2)</f>
        <v>16033</v>
      </c>
      <c r="BL101" s="19">
        <f>ROUND(VLOOKUP($B101,'3.ข้อมูลงบทดลองปัจจุบัน เติมเอง'!$A$5:$CL$846,63,0),2)</f>
        <v>2100</v>
      </c>
      <c r="BM101" s="19">
        <f>ROUND(VLOOKUP($B101,'3.ข้อมูลงบทดลองปัจจุบัน เติมเอง'!$A$5:$CL$846,64,0),2)</f>
        <v>249304</v>
      </c>
      <c r="BN101" s="19">
        <f>ROUND(VLOOKUP($B101,'3.ข้อมูลงบทดลองปัจจุบัน เติมเอง'!$A$5:$CL$846,65,0),2)</f>
        <v>10000</v>
      </c>
      <c r="BO101" s="19">
        <f>ROUND(VLOOKUP($B101,'3.ข้อมูลงบทดลองปัจจุบัน เติมเอง'!$A$5:$CL$846,66,0),2)</f>
        <v>2100</v>
      </c>
      <c r="BP101" s="19">
        <f>ROUND(VLOOKUP($B101,'3.ข้อมูลงบทดลองปัจจุบัน เติมเอง'!$A$5:$CL$846,67,0),2)</f>
        <v>0</v>
      </c>
      <c r="BQ101" s="19">
        <f>ROUND(VLOOKUP($B101,'3.ข้อมูลงบทดลองปัจจุบัน เติมเอง'!$A$5:$CL$846,68,0),2)</f>
        <v>13450</v>
      </c>
      <c r="BR101" s="19">
        <f>ROUND(VLOOKUP($B101,'3.ข้อมูลงบทดลองปัจจุบัน เติมเอง'!$A$5:$CL$846,69,0),2)</f>
        <v>10000</v>
      </c>
      <c r="BS101" s="19">
        <f>ROUND(VLOOKUP($B101,'3.ข้อมูลงบทดลองปัจจุบัน เติมเอง'!$A$5:$CL$846,70,0),2)</f>
        <v>1264908.75</v>
      </c>
      <c r="BT101" s="19">
        <f>ROUND(VLOOKUP($B101,'3.ข้อมูลงบทดลองปัจจุบัน เติมเอง'!$A$5:$CL$846,71,0),2)</f>
        <v>0</v>
      </c>
      <c r="BU101" s="19">
        <f>ROUND(VLOOKUP($B101,'3.ข้อมูลงบทดลองปัจจุบัน เติมเอง'!$A$5:$CL$846,72,0),2)</f>
        <v>64813.5</v>
      </c>
      <c r="BV101" s="19">
        <f>ROUND(VLOOKUP($B101,'3.ข้อมูลงบทดลองปัจจุบัน เติมเอง'!$A$5:$CL$846,73,0),2)</f>
        <v>160889.75</v>
      </c>
      <c r="BW101" s="19">
        <f>ROUND(VLOOKUP($B101,'3.ข้อมูลงบทดลองปัจจุบัน เติมเอง'!$A$5:$CL$846,74,0),2)</f>
        <v>18400</v>
      </c>
      <c r="BX101" s="19">
        <f>ROUND(VLOOKUP($B101,'3.ข้อมูลงบทดลองปัจจุบัน เติมเอง'!$A$5:$CL$846,75,0),2)</f>
        <v>0</v>
      </c>
      <c r="BY101" s="19">
        <f>ROUND(VLOOKUP($B101,'3.ข้อมูลงบทดลองปัจจุบัน เติมเอง'!$A$5:$CL$846,76,0),2)</f>
        <v>70150</v>
      </c>
      <c r="BZ101" s="19">
        <f>ROUND(VLOOKUP($B101,'3.ข้อมูลงบทดลองปัจจุบัน เติมเอง'!$A$5:$CL$846,77,0),2)</f>
        <v>11700</v>
      </c>
      <c r="CA101" s="19">
        <f>ROUND(VLOOKUP($B101,'3.ข้อมูลงบทดลองปัจจุบัน เติมเอง'!$A$5:$CL$846,78,0),2)</f>
        <v>25328.25</v>
      </c>
      <c r="CB101" s="19">
        <f>ROUND(VLOOKUP($B101,'3.ข้อมูลงบทดลองปัจจุบัน เติมเอง'!$A$5:$CL$846,79,0),2)</f>
        <v>48480</v>
      </c>
      <c r="CC101" s="19">
        <f>ROUND(VLOOKUP($B101,'3.ข้อมูลงบทดลองปัจจุบัน เติมเอง'!$A$5:$CL$846,80,0),2)</f>
        <v>24323</v>
      </c>
      <c r="CD101" s="19">
        <f>ROUND(VLOOKUP($B101,'3.ข้อมูลงบทดลองปัจจุบัน เติมเอง'!$A$5:$CL$846,81,0),2)</f>
        <v>35107</v>
      </c>
      <c r="CE101" s="19">
        <f>ROUND(VLOOKUP($B101,'3.ข้อมูลงบทดลองปัจจุบัน เติมเอง'!$A$5:$CL$846,82,0),2)</f>
        <v>31791.25</v>
      </c>
      <c r="CF101" s="19">
        <f>ROUND(VLOOKUP($B101,'3.ข้อมูลงบทดลองปัจจุบัน เติมเอง'!$A$5:$CL$846,83,0),2)</f>
        <v>85250</v>
      </c>
      <c r="CG101" s="19">
        <f>ROUND(VLOOKUP($B101,'3.ข้อมูลงบทดลองปัจจุบัน เติมเอง'!$A$5:$CL$846,84,0),2)</f>
        <v>24129</v>
      </c>
      <c r="CH101" s="19">
        <f>ROUND(VLOOKUP($B101,'3.ข้อมูลงบทดลองปัจจุบัน เติมเอง'!$A$5:$CL$846,85,0),2)</f>
        <v>23250</v>
      </c>
      <c r="CI101" s="19">
        <f>ROUND(VLOOKUP($B101,'3.ข้อมูลงบทดลองปัจจุบัน เติมเอง'!$A$5:$CL$846,86,0),2)</f>
        <v>0</v>
      </c>
      <c r="CJ101" s="19">
        <f>ROUND(VLOOKUP($B101,'3.ข้อมูลงบทดลองปัจจุบัน เติมเอง'!$A$5:$CL$846,87,0),2)</f>
        <v>14719</v>
      </c>
      <c r="CK101" s="19">
        <f>ROUND(VLOOKUP($B101,'3.ข้อมูลงบทดลองปัจจุบัน เติมเอง'!$A$5:$CL$846,88,0),2)</f>
        <v>31000</v>
      </c>
      <c r="CL101" s="19">
        <f>ROUND(VLOOKUP($B101,'3.ข้อมูลงบทดลองปัจจุบัน เติมเอง'!$A$5:$CL$846,89,0),2)</f>
        <v>1000</v>
      </c>
      <c r="CM101" s="19">
        <f>ROUND(VLOOKUP($B101,'3.ข้อมูลงบทดลองปัจจุบัน เติมเอง'!$A$5:$CL$846,90,0),2)</f>
        <v>4656</v>
      </c>
      <c r="CO101" s="29"/>
    </row>
    <row r="102" spans="1:93" x14ac:dyDescent="0.7">
      <c r="A102" s="3" t="s">
        <v>1470</v>
      </c>
      <c r="B102" s="3" t="s">
        <v>2006</v>
      </c>
      <c r="C102" s="8" t="s">
        <v>1490</v>
      </c>
      <c r="D102" s="19">
        <f>ROUND(VLOOKUP($B102,'3.ข้อมูลงบทดลองปัจจุบัน เติมเอง'!$A$5:$CL$846,3,0),2)</f>
        <v>304897</v>
      </c>
      <c r="E102" s="19">
        <f>ROUND(VLOOKUP($B102,'3.ข้อมูลงบทดลองปัจจุบัน เติมเอง'!$A$5:$CL$846,4,0),2)</f>
        <v>0</v>
      </c>
      <c r="F102" s="19">
        <f>ROUND(VLOOKUP($B102,'3.ข้อมูลงบทดลองปัจจุบัน เติมเอง'!$A$5:$CL$846,5,0),2)</f>
        <v>0</v>
      </c>
      <c r="G102" s="19">
        <f>ROUND(VLOOKUP($B102,'3.ข้อมูลงบทดลองปัจจุบัน เติมเอง'!$A$5:$CL$846,6,0),2)</f>
        <v>0</v>
      </c>
      <c r="H102" s="19">
        <f>ROUND(VLOOKUP($B102,'3.ข้อมูลงบทดลองปัจจุบัน เติมเอง'!$A$5:$CL$846,7,0),2)</f>
        <v>0</v>
      </c>
      <c r="I102" s="19">
        <f>ROUND(VLOOKUP($B102,'3.ข้อมูลงบทดลองปัจจุบัน เติมเอง'!$A$5:$CL$846,8,0),2)</f>
        <v>0</v>
      </c>
      <c r="J102" s="19">
        <f>ROUND(VLOOKUP($B102,'3.ข้อมูลงบทดลองปัจจุบัน เติมเอง'!$A$5:$CL$846,9,0),2)</f>
        <v>0</v>
      </c>
      <c r="K102" s="19">
        <f>ROUND(VLOOKUP($B102,'3.ข้อมูลงบทดลองปัจจุบัน เติมเอง'!$A$5:$CL$846,10,0),2)</f>
        <v>12130</v>
      </c>
      <c r="L102" s="19">
        <f>ROUND(VLOOKUP($B102,'3.ข้อมูลงบทดลองปัจจุบัน เติมเอง'!$A$5:$CL$846,11,0),2)</f>
        <v>0</v>
      </c>
      <c r="M102" s="19">
        <f>ROUND(VLOOKUP($B102,'3.ข้อมูลงบทดลองปัจจุบัน เติมเอง'!$A$5:$CL$846,12,0),2)</f>
        <v>0</v>
      </c>
      <c r="N102" s="19">
        <f>ROUND(VLOOKUP($B102,'3.ข้อมูลงบทดลองปัจจุบัน เติมเอง'!$A$5:$CL$846,13,0),2)</f>
        <v>25490</v>
      </c>
      <c r="O102" s="19">
        <f>ROUND(VLOOKUP($B102,'3.ข้อมูลงบทดลองปัจจุบัน เติมเอง'!$A$5:$CL$846,14,0),2)</f>
        <v>0</v>
      </c>
      <c r="P102" s="19">
        <f>ROUND(VLOOKUP($B102,'3.ข้อมูลงบทดลองปัจจุบัน เติมเอง'!$A$5:$CL$846,15,0),2)</f>
        <v>82018</v>
      </c>
      <c r="Q102" s="19">
        <f>ROUND(VLOOKUP($B102,'3.ข้อมูลงบทดลองปัจจุบัน เติมเอง'!$A$5:$CL$846,16,0),2)</f>
        <v>0</v>
      </c>
      <c r="R102" s="19">
        <f>ROUND(VLOOKUP($B102,'3.ข้อมูลงบทดลองปัจจุบัน เติมเอง'!$A$5:$CL$846,17,0),2)</f>
        <v>0</v>
      </c>
      <c r="S102" s="19">
        <f>ROUND(VLOOKUP($B102,'3.ข้อมูลงบทดลองปัจจุบัน เติมเอง'!$A$5:$CL$846,18,0),2)</f>
        <v>0</v>
      </c>
      <c r="T102" s="19">
        <f>ROUND(VLOOKUP($B102,'3.ข้อมูลงบทดลองปัจจุบัน เติมเอง'!$A$5:$CL$846,19,0),2)</f>
        <v>0</v>
      </c>
      <c r="U102" s="19">
        <f>ROUND(VLOOKUP($B102,'3.ข้อมูลงบทดลองปัจจุบัน เติมเอง'!$A$5:$CL$846,20,0),2)</f>
        <v>0</v>
      </c>
      <c r="V102" s="19">
        <f>ROUND(VLOOKUP($B102,'3.ข้อมูลงบทดลองปัจจุบัน เติมเอง'!$A$5:$CL$846,21,0),2)</f>
        <v>0</v>
      </c>
      <c r="W102" s="19">
        <f>ROUND(VLOOKUP($B102,'3.ข้อมูลงบทดลองปัจจุบัน เติมเอง'!$A$5:$CL$846,22,0),2)</f>
        <v>0</v>
      </c>
      <c r="X102" s="19">
        <f>ROUND(VLOOKUP($B102,'3.ข้อมูลงบทดลองปัจจุบัน เติมเอง'!$A$5:$CL$846,23,0),2)</f>
        <v>19324</v>
      </c>
      <c r="Y102" s="19">
        <f>ROUND(VLOOKUP($B102,'3.ข้อมูลงบทดลองปัจจุบัน เติมเอง'!$A$5:$CL$846,24,0),2)</f>
        <v>0</v>
      </c>
      <c r="Z102" s="19">
        <f>ROUND(VLOOKUP($B102,'3.ข้อมูลงบทดลองปัจจุบัน เติมเอง'!$A$5:$CL$846,25,0),2)</f>
        <v>550</v>
      </c>
      <c r="AA102" s="19">
        <f>ROUND(VLOOKUP($B102,'3.ข้อมูลงบทดลองปัจจุบัน เติมเอง'!$A$5:$CL$846,26,0),2)</f>
        <v>0</v>
      </c>
      <c r="AB102" s="19">
        <f>ROUND(VLOOKUP($B102,'3.ข้อมูลงบทดลองปัจจุบัน เติมเอง'!$A$5:$CL$846,27,0),2)</f>
        <v>0</v>
      </c>
      <c r="AC102" s="19">
        <f>ROUND(VLOOKUP($B102,'3.ข้อมูลงบทดลองปัจจุบัน เติมเอง'!$A$5:$CL$846,28,0),2)</f>
        <v>0</v>
      </c>
      <c r="AD102" s="19">
        <f>ROUND(VLOOKUP($B102,'3.ข้อมูลงบทดลองปัจจุบัน เติมเอง'!$A$5:$CL$846,29,0),2)</f>
        <v>0</v>
      </c>
      <c r="AE102" s="19">
        <f>ROUND(VLOOKUP($B102,'3.ข้อมูลงบทดลองปัจจุบัน เติมเอง'!$A$5:$CL$846,30,0),2)</f>
        <v>0</v>
      </c>
      <c r="AF102" s="19">
        <f>ROUND(VLOOKUP($B102,'3.ข้อมูลงบทดลองปัจจุบัน เติมเอง'!$A$5:$CL$846,31,0),2)</f>
        <v>0</v>
      </c>
      <c r="AG102" s="19">
        <f>ROUND(VLOOKUP($B102,'3.ข้อมูลงบทดลองปัจจุบัน เติมเอง'!$A$5:$CL$846,32,0),2)</f>
        <v>0</v>
      </c>
      <c r="AH102" s="19">
        <f>ROUND(VLOOKUP($B102,'3.ข้อมูลงบทดลองปัจจุบัน เติมเอง'!$A$5:$CL$846,33,0),2)</f>
        <v>0</v>
      </c>
      <c r="AI102" s="19">
        <f>ROUND(VLOOKUP($B102,'3.ข้อมูลงบทดลองปัจจุบัน เติมเอง'!$A$5:$CL$846,34,0),2)</f>
        <v>66110</v>
      </c>
      <c r="AJ102" s="19">
        <f>ROUND(VLOOKUP($B102,'3.ข้อมูลงบทดลองปัจจุบัน เติมเอง'!$A$5:$CL$846,35,0),2)</f>
        <v>0</v>
      </c>
      <c r="AK102" s="19">
        <f>ROUND(VLOOKUP($B102,'3.ข้อมูลงบทดลองปัจจุบัน เติมเอง'!$A$5:$CL$846,36,0),2)</f>
        <v>0</v>
      </c>
      <c r="AL102" s="19">
        <f>ROUND(VLOOKUP($B102,'3.ข้อมูลงบทดลองปัจจุบัน เติมเอง'!$A$5:$CL$846,37,0),2)</f>
        <v>50626</v>
      </c>
      <c r="AM102" s="19">
        <f>ROUND(VLOOKUP($B102,'3.ข้อมูลงบทดลองปัจจุบัน เติมเอง'!$A$5:$CL$846,38,0),2)</f>
        <v>1057</v>
      </c>
      <c r="AN102" s="19">
        <f>ROUND(VLOOKUP($B102,'3.ข้อมูลงบทดลองปัจจุบัน เติมเอง'!$A$5:$CL$846,39,0),2)</f>
        <v>0</v>
      </c>
      <c r="AO102" s="19">
        <f>ROUND(VLOOKUP($B102,'3.ข้อมูลงบทดลองปัจจุบัน เติมเอง'!$A$5:$CL$846,40,0),2)</f>
        <v>18335</v>
      </c>
      <c r="AP102" s="19">
        <f>ROUND(VLOOKUP($B102,'3.ข้อมูลงบทดลองปัจจุบัน เติมเอง'!$A$5:$CL$846,41,0),2)</f>
        <v>6103</v>
      </c>
      <c r="AQ102" s="19">
        <f>ROUND(VLOOKUP($B102,'3.ข้อมูลงบทดลองปัจจุบัน เติมเอง'!$A$5:$CL$846,42,0),2)</f>
        <v>250</v>
      </c>
      <c r="AR102" s="19">
        <f>ROUND(VLOOKUP($B102,'3.ข้อมูลงบทดลองปัจจุบัน เติมเอง'!$A$5:$CL$846,43,0),2)</f>
        <v>250</v>
      </c>
      <c r="AS102" s="19">
        <f>ROUND(VLOOKUP($B102,'3.ข้อมูลงบทดลองปัจจุบัน เติมเอง'!$A$5:$CL$846,44,0),2)</f>
        <v>29500.25</v>
      </c>
      <c r="AT102" s="19">
        <f>ROUND(VLOOKUP($B102,'3.ข้อมูลงบทดลองปัจจุบัน เติมเอง'!$A$5:$CL$846,45,0),2)</f>
        <v>0</v>
      </c>
      <c r="AU102" s="19">
        <f>ROUND(VLOOKUP($B102,'3.ข้อมูลงบทดลองปัจจุบัน เติมเอง'!$A$5:$CL$846,46,0),2)</f>
        <v>6954</v>
      </c>
      <c r="AV102" s="19">
        <f>ROUND(VLOOKUP($B102,'3.ข้อมูลงบทดลองปัจจุบัน เติมเอง'!$A$5:$CL$846,47,0),2)</f>
        <v>2750</v>
      </c>
      <c r="AW102" s="19">
        <f>ROUND(VLOOKUP($B102,'3.ข้อมูลงบทดลองปัจจุบัน เติมเอง'!$A$5:$CL$846,48,0),2)</f>
        <v>0</v>
      </c>
      <c r="AX102" s="19">
        <f>ROUND(VLOOKUP($B102,'3.ข้อมูลงบทดลองปัจจุบัน เติมเอง'!$A$5:$CL$846,49,0),2)</f>
        <v>0</v>
      </c>
      <c r="AY102" s="19">
        <f>ROUND(VLOOKUP($B102,'3.ข้อมูลงบทดลองปัจจุบัน เติมเอง'!$A$5:$CL$846,50,0),2)</f>
        <v>5659</v>
      </c>
      <c r="AZ102" s="19">
        <f>ROUND(VLOOKUP($B102,'3.ข้อมูลงบทดลองปัจจุบัน เติมเอง'!$A$5:$CL$846,51,0),2)</f>
        <v>14686</v>
      </c>
      <c r="BA102" s="19">
        <f>ROUND(VLOOKUP($B102,'3.ข้อมูลงบทดลองปัจจุบัน เติมเอง'!$A$5:$CL$846,52,0),2)</f>
        <v>0</v>
      </c>
      <c r="BB102" s="19">
        <f>ROUND(VLOOKUP($B102,'3.ข้อมูลงบทดลองปัจจุบัน เติมเอง'!$A$5:$CL$846,53,0),2)</f>
        <v>77198</v>
      </c>
      <c r="BC102" s="19">
        <f>ROUND(VLOOKUP($B102,'3.ข้อมูลงบทดลองปัจจุบัน เติมเอง'!$A$5:$CL$846,54,0),2)</f>
        <v>0</v>
      </c>
      <c r="BD102" s="19">
        <f>ROUND(VLOOKUP($B102,'3.ข้อมูลงบทดลองปัจจุบัน เติมเอง'!$A$5:$CL$846,55,0),2)</f>
        <v>179243</v>
      </c>
      <c r="BE102" s="19">
        <f>ROUND(VLOOKUP($B102,'3.ข้อมูลงบทดลองปัจจุบัน เติมเอง'!$A$5:$CL$846,56,0),2)</f>
        <v>13790</v>
      </c>
      <c r="BF102" s="19">
        <f>ROUND(VLOOKUP($B102,'3.ข้อมูลงบทดลองปัจจุบัน เติมเอง'!$A$5:$CL$846,57,0),2)</f>
        <v>11605</v>
      </c>
      <c r="BG102" s="19">
        <f>ROUND(VLOOKUP($B102,'3.ข้อมูลงบทดลองปัจจุบัน เติมเอง'!$A$5:$CL$846,58,0),2)</f>
        <v>0</v>
      </c>
      <c r="BH102" s="19">
        <f>ROUND(VLOOKUP($B102,'3.ข้อมูลงบทดลองปัจจุบัน เติมเอง'!$A$5:$CL$846,59,0),2)</f>
        <v>75779</v>
      </c>
      <c r="BI102" s="19">
        <f>ROUND(VLOOKUP($B102,'3.ข้อมูลงบทดลองปัจจุบัน เติมเอง'!$A$5:$CL$846,60,0),2)</f>
        <v>5240</v>
      </c>
      <c r="BJ102" s="19">
        <f>ROUND(VLOOKUP($B102,'3.ข้อมูลงบทดลองปัจจุบัน เติมเอง'!$A$5:$CL$846,61,0),2)</f>
        <v>0</v>
      </c>
      <c r="BK102" s="19">
        <f>ROUND(VLOOKUP($B102,'3.ข้อมูลงบทดลองปัจจุบัน เติมเอง'!$A$5:$CL$846,62,0),2)</f>
        <v>850</v>
      </c>
      <c r="BL102" s="19">
        <f>ROUND(VLOOKUP($B102,'3.ข้อมูลงบทดลองปัจจุบัน เติมเอง'!$A$5:$CL$846,63,0),2)</f>
        <v>0</v>
      </c>
      <c r="BM102" s="19">
        <f>ROUND(VLOOKUP($B102,'3.ข้อมูลงบทดลองปัจจุบัน เติมเอง'!$A$5:$CL$846,64,0),2)</f>
        <v>34447.5</v>
      </c>
      <c r="BN102" s="19">
        <f>ROUND(VLOOKUP($B102,'3.ข้อมูลงบทดลองปัจจุบัน เติมเอง'!$A$5:$CL$846,65,0),2)</f>
        <v>7580</v>
      </c>
      <c r="BO102" s="19">
        <f>ROUND(VLOOKUP($B102,'3.ข้อมูลงบทดลองปัจจุบัน เติมเอง'!$A$5:$CL$846,66,0),2)</f>
        <v>0</v>
      </c>
      <c r="BP102" s="19">
        <f>ROUND(VLOOKUP($B102,'3.ข้อมูลงบทดลองปัจจุบัน เติมเอง'!$A$5:$CL$846,67,0),2)</f>
        <v>0</v>
      </c>
      <c r="BQ102" s="19">
        <f>ROUND(VLOOKUP($B102,'3.ข้อมูลงบทดลองปัจจุบัน เติมเอง'!$A$5:$CL$846,68,0),2)</f>
        <v>105790</v>
      </c>
      <c r="BR102" s="19">
        <f>ROUND(VLOOKUP($B102,'3.ข้อมูลงบทดลองปัจจุบัน เติมเอง'!$A$5:$CL$846,69,0),2)</f>
        <v>2750</v>
      </c>
      <c r="BS102" s="19">
        <f>ROUND(VLOOKUP($B102,'3.ข้อมูลงบทดลองปัจจุบัน เติมเอง'!$A$5:$CL$846,70,0),2)</f>
        <v>440060.5</v>
      </c>
      <c r="BT102" s="19">
        <f>ROUND(VLOOKUP($B102,'3.ข้อมูลงบทดลองปัจจุบัน เติมเอง'!$A$5:$CL$846,71,0),2)</f>
        <v>4987</v>
      </c>
      <c r="BU102" s="19">
        <f>ROUND(VLOOKUP($B102,'3.ข้อมูลงบทดลองปัจจุบัน เติมเอง'!$A$5:$CL$846,72,0),2)</f>
        <v>53030</v>
      </c>
      <c r="BV102" s="19">
        <f>ROUND(VLOOKUP($B102,'3.ข้อมูลงบทดลองปัจจุบัน เติมเอง'!$A$5:$CL$846,73,0),2)</f>
        <v>51207</v>
      </c>
      <c r="BW102" s="19">
        <f>ROUND(VLOOKUP($B102,'3.ข้อมูลงบทดลองปัจจุบัน เติมเอง'!$A$5:$CL$846,74,0),2)</f>
        <v>0</v>
      </c>
      <c r="BX102" s="19">
        <f>ROUND(VLOOKUP($B102,'3.ข้อมูลงบทดลองปัจจุบัน เติมเอง'!$A$5:$CL$846,75,0),2)</f>
        <v>0</v>
      </c>
      <c r="BY102" s="19">
        <f>ROUND(VLOOKUP($B102,'3.ข้อมูลงบทดลองปัจจุบัน เติมเอง'!$A$5:$CL$846,76,0),2)</f>
        <v>558860</v>
      </c>
      <c r="BZ102" s="19">
        <f>ROUND(VLOOKUP($B102,'3.ข้อมูลงบทดลองปัจจุบัน เติมเอง'!$A$5:$CL$846,77,0),2)</f>
        <v>1968</v>
      </c>
      <c r="CA102" s="19">
        <f>ROUND(VLOOKUP($B102,'3.ข้อมูลงบทดลองปัจจุบัน เติมเอง'!$A$5:$CL$846,78,0),2)</f>
        <v>0</v>
      </c>
      <c r="CB102" s="19">
        <f>ROUND(VLOOKUP($B102,'3.ข้อมูลงบทดลองปัจจุบัน เติมเอง'!$A$5:$CL$846,79,0),2)</f>
        <v>6484</v>
      </c>
      <c r="CC102" s="19">
        <f>ROUND(VLOOKUP($B102,'3.ข้อมูลงบทดลองปัจจุบัน เติมเอง'!$A$5:$CL$846,80,0),2)</f>
        <v>15144</v>
      </c>
      <c r="CD102" s="19">
        <f>ROUND(VLOOKUP($B102,'3.ข้อมูลงบทดลองปัจจุบัน เติมเอง'!$A$5:$CL$846,81,0),2)</f>
        <v>42766</v>
      </c>
      <c r="CE102" s="19">
        <f>ROUND(VLOOKUP($B102,'3.ข้อมูลงบทดลองปัจจุบัน เติมเอง'!$A$5:$CL$846,82,0),2)</f>
        <v>8620</v>
      </c>
      <c r="CF102" s="19">
        <f>ROUND(VLOOKUP($B102,'3.ข้อมูลงบทดลองปัจจุบัน เติมเอง'!$A$5:$CL$846,83,0),2)</f>
        <v>78006</v>
      </c>
      <c r="CG102" s="19">
        <f>ROUND(VLOOKUP($B102,'3.ข้อมูลงบทดลองปัจจุบัน เติมเอง'!$A$5:$CL$846,84,0),2)</f>
        <v>0</v>
      </c>
      <c r="CH102" s="19">
        <f>ROUND(VLOOKUP($B102,'3.ข้อมูลงบทดลองปัจจุบัน เติมเอง'!$A$5:$CL$846,85,0),2)</f>
        <v>0</v>
      </c>
      <c r="CI102" s="19">
        <f>ROUND(VLOOKUP($B102,'3.ข้อมูลงบทดลองปัจจุบัน เติมเอง'!$A$5:$CL$846,86,0),2)</f>
        <v>0</v>
      </c>
      <c r="CJ102" s="19">
        <f>ROUND(VLOOKUP($B102,'3.ข้อมูลงบทดลองปัจจุบัน เติมเอง'!$A$5:$CL$846,87,0),2)</f>
        <v>4905</v>
      </c>
      <c r="CK102" s="19">
        <f>ROUND(VLOOKUP($B102,'3.ข้อมูลงบทดลองปัจจุบัน เติมเอง'!$A$5:$CL$846,88,0),2)</f>
        <v>4521</v>
      </c>
      <c r="CL102" s="19">
        <f>ROUND(VLOOKUP($B102,'3.ข้อมูลงบทดลองปัจจุบัน เติมเอง'!$A$5:$CL$846,89,0),2)</f>
        <v>4732</v>
      </c>
      <c r="CM102" s="19">
        <f>ROUND(VLOOKUP($B102,'3.ข้อมูลงบทดลองปัจจุบัน เติมเอง'!$A$5:$CL$846,90,0),2)</f>
        <v>0</v>
      </c>
      <c r="CO102" s="29"/>
    </row>
    <row r="103" spans="1:93" x14ac:dyDescent="0.7">
      <c r="A103" s="3" t="s">
        <v>1470</v>
      </c>
      <c r="B103" s="3" t="s">
        <v>2007</v>
      </c>
      <c r="C103" s="8" t="s">
        <v>1491</v>
      </c>
      <c r="D103" s="19">
        <f>ROUND(VLOOKUP($B103,'3.ข้อมูลงบทดลองปัจจุบัน เติมเอง'!$A$5:$CL$846,3,0),2)</f>
        <v>0</v>
      </c>
      <c r="E103" s="19">
        <f>ROUND(VLOOKUP($B103,'3.ข้อมูลงบทดลองปัจจุบัน เติมเอง'!$A$5:$CL$846,4,0),2)</f>
        <v>0</v>
      </c>
      <c r="F103" s="19">
        <f>ROUND(VLOOKUP($B103,'3.ข้อมูลงบทดลองปัจจุบัน เติมเอง'!$A$5:$CL$846,5,0),2)</f>
        <v>0</v>
      </c>
      <c r="G103" s="19">
        <f>ROUND(VLOOKUP($B103,'3.ข้อมูลงบทดลองปัจจุบัน เติมเอง'!$A$5:$CL$846,6,0),2)</f>
        <v>0</v>
      </c>
      <c r="H103" s="19">
        <f>ROUND(VLOOKUP($B103,'3.ข้อมูลงบทดลองปัจจุบัน เติมเอง'!$A$5:$CL$846,7,0),2)</f>
        <v>0</v>
      </c>
      <c r="I103" s="19">
        <f>ROUND(VLOOKUP($B103,'3.ข้อมูลงบทดลองปัจจุบัน เติมเอง'!$A$5:$CL$846,8,0),2)</f>
        <v>0</v>
      </c>
      <c r="J103" s="19">
        <f>ROUND(VLOOKUP($B103,'3.ข้อมูลงบทดลองปัจจุบัน เติมเอง'!$A$5:$CL$846,9,0),2)</f>
        <v>0</v>
      </c>
      <c r="K103" s="19">
        <f>ROUND(VLOOKUP($B103,'3.ข้อมูลงบทดลองปัจจุบัน เติมเอง'!$A$5:$CL$846,10,0),2)</f>
        <v>0</v>
      </c>
      <c r="L103" s="19">
        <f>ROUND(VLOOKUP($B103,'3.ข้อมูลงบทดลองปัจจุบัน เติมเอง'!$A$5:$CL$846,11,0),2)</f>
        <v>0</v>
      </c>
      <c r="M103" s="19">
        <f>ROUND(VLOOKUP($B103,'3.ข้อมูลงบทดลองปัจจุบัน เติมเอง'!$A$5:$CL$846,12,0),2)</f>
        <v>0</v>
      </c>
      <c r="N103" s="19">
        <f>ROUND(VLOOKUP($B103,'3.ข้อมูลงบทดลองปัจจุบัน เติมเอง'!$A$5:$CL$846,13,0),2)</f>
        <v>0</v>
      </c>
      <c r="O103" s="19">
        <f>ROUND(VLOOKUP($B103,'3.ข้อมูลงบทดลองปัจจุบัน เติมเอง'!$A$5:$CL$846,14,0),2)</f>
        <v>0</v>
      </c>
      <c r="P103" s="19">
        <f>ROUND(VLOOKUP($B103,'3.ข้อมูลงบทดลองปัจจุบัน เติมเอง'!$A$5:$CL$846,15,0),2)</f>
        <v>0</v>
      </c>
      <c r="Q103" s="19">
        <f>ROUND(VLOOKUP($B103,'3.ข้อมูลงบทดลองปัจจุบัน เติมเอง'!$A$5:$CL$846,16,0),2)</f>
        <v>0</v>
      </c>
      <c r="R103" s="19">
        <f>ROUND(VLOOKUP($B103,'3.ข้อมูลงบทดลองปัจจุบัน เติมเอง'!$A$5:$CL$846,17,0),2)</f>
        <v>0</v>
      </c>
      <c r="S103" s="19">
        <f>ROUND(VLOOKUP($B103,'3.ข้อมูลงบทดลองปัจจุบัน เติมเอง'!$A$5:$CL$846,18,0),2)</f>
        <v>0</v>
      </c>
      <c r="T103" s="19">
        <f>ROUND(VLOOKUP($B103,'3.ข้อมูลงบทดลองปัจจุบัน เติมเอง'!$A$5:$CL$846,19,0),2)</f>
        <v>0</v>
      </c>
      <c r="U103" s="19">
        <f>ROUND(VLOOKUP($B103,'3.ข้อมูลงบทดลองปัจจุบัน เติมเอง'!$A$5:$CL$846,20,0),2)</f>
        <v>0</v>
      </c>
      <c r="V103" s="19">
        <f>ROUND(VLOOKUP($B103,'3.ข้อมูลงบทดลองปัจจุบัน เติมเอง'!$A$5:$CL$846,21,0),2)</f>
        <v>0</v>
      </c>
      <c r="W103" s="19">
        <f>ROUND(VLOOKUP($B103,'3.ข้อมูลงบทดลองปัจจุบัน เติมเอง'!$A$5:$CL$846,22,0),2)</f>
        <v>0</v>
      </c>
      <c r="X103" s="19">
        <f>ROUND(VLOOKUP($B103,'3.ข้อมูลงบทดลองปัจจุบัน เติมเอง'!$A$5:$CL$846,23,0),2)</f>
        <v>0</v>
      </c>
      <c r="Y103" s="19">
        <f>ROUND(VLOOKUP($B103,'3.ข้อมูลงบทดลองปัจจุบัน เติมเอง'!$A$5:$CL$846,24,0),2)</f>
        <v>0</v>
      </c>
      <c r="Z103" s="19">
        <f>ROUND(VLOOKUP($B103,'3.ข้อมูลงบทดลองปัจจุบัน เติมเอง'!$A$5:$CL$846,25,0),2)</f>
        <v>0</v>
      </c>
      <c r="AA103" s="19">
        <f>ROUND(VLOOKUP($B103,'3.ข้อมูลงบทดลองปัจจุบัน เติมเอง'!$A$5:$CL$846,26,0),2)</f>
        <v>0</v>
      </c>
      <c r="AB103" s="19">
        <f>ROUND(VLOOKUP($B103,'3.ข้อมูลงบทดลองปัจจุบัน เติมเอง'!$A$5:$CL$846,27,0),2)</f>
        <v>0</v>
      </c>
      <c r="AC103" s="19">
        <f>ROUND(VLOOKUP($B103,'3.ข้อมูลงบทดลองปัจจุบัน เติมเอง'!$A$5:$CL$846,28,0),2)</f>
        <v>0</v>
      </c>
      <c r="AD103" s="19">
        <f>ROUND(VLOOKUP($B103,'3.ข้อมูลงบทดลองปัจจุบัน เติมเอง'!$A$5:$CL$846,29,0),2)</f>
        <v>0</v>
      </c>
      <c r="AE103" s="19">
        <f>ROUND(VLOOKUP($B103,'3.ข้อมูลงบทดลองปัจจุบัน เติมเอง'!$A$5:$CL$846,30,0),2)</f>
        <v>0</v>
      </c>
      <c r="AF103" s="19">
        <f>ROUND(VLOOKUP($B103,'3.ข้อมูลงบทดลองปัจจุบัน เติมเอง'!$A$5:$CL$846,31,0),2)</f>
        <v>0</v>
      </c>
      <c r="AG103" s="19">
        <f>ROUND(VLOOKUP($B103,'3.ข้อมูลงบทดลองปัจจุบัน เติมเอง'!$A$5:$CL$846,32,0),2)</f>
        <v>0</v>
      </c>
      <c r="AH103" s="19">
        <f>ROUND(VLOOKUP($B103,'3.ข้อมูลงบทดลองปัจจุบัน เติมเอง'!$A$5:$CL$846,33,0),2)</f>
        <v>0</v>
      </c>
      <c r="AI103" s="19">
        <f>ROUND(VLOOKUP($B103,'3.ข้อมูลงบทดลองปัจจุบัน เติมเอง'!$A$5:$CL$846,34,0),2)</f>
        <v>0</v>
      </c>
      <c r="AJ103" s="19">
        <f>ROUND(VLOOKUP($B103,'3.ข้อมูลงบทดลองปัจจุบัน เติมเอง'!$A$5:$CL$846,35,0),2)</f>
        <v>0</v>
      </c>
      <c r="AK103" s="19">
        <f>ROUND(VLOOKUP($B103,'3.ข้อมูลงบทดลองปัจจุบัน เติมเอง'!$A$5:$CL$846,36,0),2)</f>
        <v>0</v>
      </c>
      <c r="AL103" s="19">
        <f>ROUND(VLOOKUP($B103,'3.ข้อมูลงบทดลองปัจจุบัน เติมเอง'!$A$5:$CL$846,37,0),2)</f>
        <v>0</v>
      </c>
      <c r="AM103" s="19">
        <f>ROUND(VLOOKUP($B103,'3.ข้อมูลงบทดลองปัจจุบัน เติมเอง'!$A$5:$CL$846,38,0),2)</f>
        <v>0</v>
      </c>
      <c r="AN103" s="19">
        <f>ROUND(VLOOKUP($B103,'3.ข้อมูลงบทดลองปัจจุบัน เติมเอง'!$A$5:$CL$846,39,0),2)</f>
        <v>0</v>
      </c>
      <c r="AO103" s="19">
        <f>ROUND(VLOOKUP($B103,'3.ข้อมูลงบทดลองปัจจุบัน เติมเอง'!$A$5:$CL$846,40,0),2)</f>
        <v>0</v>
      </c>
      <c r="AP103" s="19">
        <f>ROUND(VLOOKUP($B103,'3.ข้อมูลงบทดลองปัจจุบัน เติมเอง'!$A$5:$CL$846,41,0),2)</f>
        <v>0</v>
      </c>
      <c r="AQ103" s="19">
        <f>ROUND(VLOOKUP($B103,'3.ข้อมูลงบทดลองปัจจุบัน เติมเอง'!$A$5:$CL$846,42,0),2)</f>
        <v>0</v>
      </c>
      <c r="AR103" s="19">
        <f>ROUND(VLOOKUP($B103,'3.ข้อมูลงบทดลองปัจจุบัน เติมเอง'!$A$5:$CL$846,43,0),2)</f>
        <v>0</v>
      </c>
      <c r="AS103" s="19">
        <f>ROUND(VLOOKUP($B103,'3.ข้อมูลงบทดลองปัจจุบัน เติมเอง'!$A$5:$CL$846,44,0),2)</f>
        <v>0</v>
      </c>
      <c r="AT103" s="19">
        <f>ROUND(VLOOKUP($B103,'3.ข้อมูลงบทดลองปัจจุบัน เติมเอง'!$A$5:$CL$846,45,0),2)</f>
        <v>0</v>
      </c>
      <c r="AU103" s="19">
        <f>ROUND(VLOOKUP($B103,'3.ข้อมูลงบทดลองปัจจุบัน เติมเอง'!$A$5:$CL$846,46,0),2)</f>
        <v>0</v>
      </c>
      <c r="AV103" s="19">
        <f>ROUND(VLOOKUP($B103,'3.ข้อมูลงบทดลองปัจจุบัน เติมเอง'!$A$5:$CL$846,47,0),2)</f>
        <v>0</v>
      </c>
      <c r="AW103" s="19">
        <f>ROUND(VLOOKUP($B103,'3.ข้อมูลงบทดลองปัจจุบัน เติมเอง'!$A$5:$CL$846,48,0),2)</f>
        <v>0</v>
      </c>
      <c r="AX103" s="19">
        <f>ROUND(VLOOKUP($B103,'3.ข้อมูลงบทดลองปัจจุบัน เติมเอง'!$A$5:$CL$846,49,0),2)</f>
        <v>0</v>
      </c>
      <c r="AY103" s="19">
        <f>ROUND(VLOOKUP($B103,'3.ข้อมูลงบทดลองปัจจุบัน เติมเอง'!$A$5:$CL$846,50,0),2)</f>
        <v>0</v>
      </c>
      <c r="AZ103" s="19">
        <f>ROUND(VLOOKUP($B103,'3.ข้อมูลงบทดลองปัจจุบัน เติมเอง'!$A$5:$CL$846,51,0),2)</f>
        <v>0</v>
      </c>
      <c r="BA103" s="19">
        <f>ROUND(VLOOKUP($B103,'3.ข้อมูลงบทดลองปัจจุบัน เติมเอง'!$A$5:$CL$846,52,0),2)</f>
        <v>0</v>
      </c>
      <c r="BB103" s="19">
        <f>ROUND(VLOOKUP($B103,'3.ข้อมูลงบทดลองปัจจุบัน เติมเอง'!$A$5:$CL$846,53,0),2)</f>
        <v>0</v>
      </c>
      <c r="BC103" s="19">
        <f>ROUND(VLOOKUP($B103,'3.ข้อมูลงบทดลองปัจจุบัน เติมเอง'!$A$5:$CL$846,54,0),2)</f>
        <v>0</v>
      </c>
      <c r="BD103" s="19">
        <f>ROUND(VLOOKUP($B103,'3.ข้อมูลงบทดลองปัจจุบัน เติมเอง'!$A$5:$CL$846,55,0),2)</f>
        <v>0</v>
      </c>
      <c r="BE103" s="19">
        <f>ROUND(VLOOKUP($B103,'3.ข้อมูลงบทดลองปัจจุบัน เติมเอง'!$A$5:$CL$846,56,0),2)</f>
        <v>0</v>
      </c>
      <c r="BF103" s="19">
        <f>ROUND(VLOOKUP($B103,'3.ข้อมูลงบทดลองปัจจุบัน เติมเอง'!$A$5:$CL$846,57,0),2)</f>
        <v>0</v>
      </c>
      <c r="BG103" s="19">
        <f>ROUND(VLOOKUP($B103,'3.ข้อมูลงบทดลองปัจจุบัน เติมเอง'!$A$5:$CL$846,58,0),2)</f>
        <v>0</v>
      </c>
      <c r="BH103" s="19">
        <f>ROUND(VLOOKUP($B103,'3.ข้อมูลงบทดลองปัจจุบัน เติมเอง'!$A$5:$CL$846,59,0),2)</f>
        <v>0</v>
      </c>
      <c r="BI103" s="19">
        <f>ROUND(VLOOKUP($B103,'3.ข้อมูลงบทดลองปัจจุบัน เติมเอง'!$A$5:$CL$846,60,0),2)</f>
        <v>0</v>
      </c>
      <c r="BJ103" s="19">
        <f>ROUND(VLOOKUP($B103,'3.ข้อมูลงบทดลองปัจจุบัน เติมเอง'!$A$5:$CL$846,61,0),2)</f>
        <v>0</v>
      </c>
      <c r="BK103" s="19">
        <f>ROUND(VLOOKUP($B103,'3.ข้อมูลงบทดลองปัจจุบัน เติมเอง'!$A$5:$CL$846,62,0),2)</f>
        <v>0</v>
      </c>
      <c r="BL103" s="19">
        <f>ROUND(VLOOKUP($B103,'3.ข้อมูลงบทดลองปัจจุบัน เติมเอง'!$A$5:$CL$846,63,0),2)</f>
        <v>0</v>
      </c>
      <c r="BM103" s="19">
        <f>ROUND(VLOOKUP($B103,'3.ข้อมูลงบทดลองปัจจุบัน เติมเอง'!$A$5:$CL$846,64,0),2)</f>
        <v>0</v>
      </c>
      <c r="BN103" s="19">
        <f>ROUND(VLOOKUP($B103,'3.ข้อมูลงบทดลองปัจจุบัน เติมเอง'!$A$5:$CL$846,65,0),2)</f>
        <v>0</v>
      </c>
      <c r="BO103" s="19">
        <f>ROUND(VLOOKUP($B103,'3.ข้อมูลงบทดลองปัจจุบัน เติมเอง'!$A$5:$CL$846,66,0),2)</f>
        <v>0</v>
      </c>
      <c r="BP103" s="19">
        <f>ROUND(VLOOKUP($B103,'3.ข้อมูลงบทดลองปัจจุบัน เติมเอง'!$A$5:$CL$846,67,0),2)</f>
        <v>0</v>
      </c>
      <c r="BQ103" s="19">
        <f>ROUND(VLOOKUP($B103,'3.ข้อมูลงบทดลองปัจจุบัน เติมเอง'!$A$5:$CL$846,68,0),2)</f>
        <v>0</v>
      </c>
      <c r="BR103" s="19">
        <f>ROUND(VLOOKUP($B103,'3.ข้อมูลงบทดลองปัจจุบัน เติมเอง'!$A$5:$CL$846,69,0),2)</f>
        <v>0</v>
      </c>
      <c r="BS103" s="19">
        <f>ROUND(VLOOKUP($B103,'3.ข้อมูลงบทดลองปัจจุบัน เติมเอง'!$A$5:$CL$846,70,0),2)</f>
        <v>0</v>
      </c>
      <c r="BT103" s="19">
        <f>ROUND(VLOOKUP($B103,'3.ข้อมูลงบทดลองปัจจุบัน เติมเอง'!$A$5:$CL$846,71,0),2)</f>
        <v>0</v>
      </c>
      <c r="BU103" s="19">
        <f>ROUND(VLOOKUP($B103,'3.ข้อมูลงบทดลองปัจจุบัน เติมเอง'!$A$5:$CL$846,72,0),2)</f>
        <v>0</v>
      </c>
      <c r="BV103" s="19">
        <f>ROUND(VLOOKUP($B103,'3.ข้อมูลงบทดลองปัจจุบัน เติมเอง'!$A$5:$CL$846,73,0),2)</f>
        <v>0</v>
      </c>
      <c r="BW103" s="19">
        <f>ROUND(VLOOKUP($B103,'3.ข้อมูลงบทดลองปัจจุบัน เติมเอง'!$A$5:$CL$846,74,0),2)</f>
        <v>0</v>
      </c>
      <c r="BX103" s="19">
        <f>ROUND(VLOOKUP($B103,'3.ข้อมูลงบทดลองปัจจุบัน เติมเอง'!$A$5:$CL$846,75,0),2)</f>
        <v>0</v>
      </c>
      <c r="BY103" s="19">
        <f>ROUND(VLOOKUP($B103,'3.ข้อมูลงบทดลองปัจจุบัน เติมเอง'!$A$5:$CL$846,76,0),2)</f>
        <v>0</v>
      </c>
      <c r="BZ103" s="19">
        <f>ROUND(VLOOKUP($B103,'3.ข้อมูลงบทดลองปัจจุบัน เติมเอง'!$A$5:$CL$846,77,0),2)</f>
        <v>0</v>
      </c>
      <c r="CA103" s="19">
        <f>ROUND(VLOOKUP($B103,'3.ข้อมูลงบทดลองปัจจุบัน เติมเอง'!$A$5:$CL$846,78,0),2)</f>
        <v>0</v>
      </c>
      <c r="CB103" s="19">
        <f>ROUND(VLOOKUP($B103,'3.ข้อมูลงบทดลองปัจจุบัน เติมเอง'!$A$5:$CL$846,79,0),2)</f>
        <v>0</v>
      </c>
      <c r="CC103" s="19">
        <f>ROUND(VLOOKUP($B103,'3.ข้อมูลงบทดลองปัจจุบัน เติมเอง'!$A$5:$CL$846,80,0),2)</f>
        <v>0</v>
      </c>
      <c r="CD103" s="19">
        <f>ROUND(VLOOKUP($B103,'3.ข้อมูลงบทดลองปัจจุบัน เติมเอง'!$A$5:$CL$846,81,0),2)</f>
        <v>0</v>
      </c>
      <c r="CE103" s="19">
        <f>ROUND(VLOOKUP($B103,'3.ข้อมูลงบทดลองปัจจุบัน เติมเอง'!$A$5:$CL$846,82,0),2)</f>
        <v>0</v>
      </c>
      <c r="CF103" s="19">
        <f>ROUND(VLOOKUP($B103,'3.ข้อมูลงบทดลองปัจจุบัน เติมเอง'!$A$5:$CL$846,83,0),2)</f>
        <v>0</v>
      </c>
      <c r="CG103" s="19">
        <f>ROUND(VLOOKUP($B103,'3.ข้อมูลงบทดลองปัจจุบัน เติมเอง'!$A$5:$CL$846,84,0),2)</f>
        <v>0</v>
      </c>
      <c r="CH103" s="19">
        <f>ROUND(VLOOKUP($B103,'3.ข้อมูลงบทดลองปัจจุบัน เติมเอง'!$A$5:$CL$846,85,0),2)</f>
        <v>0</v>
      </c>
      <c r="CI103" s="19">
        <f>ROUND(VLOOKUP($B103,'3.ข้อมูลงบทดลองปัจจุบัน เติมเอง'!$A$5:$CL$846,86,0),2)</f>
        <v>0</v>
      </c>
      <c r="CJ103" s="19">
        <f>ROUND(VLOOKUP($B103,'3.ข้อมูลงบทดลองปัจจุบัน เติมเอง'!$A$5:$CL$846,87,0),2)</f>
        <v>0</v>
      </c>
      <c r="CK103" s="19">
        <f>ROUND(VLOOKUP($B103,'3.ข้อมูลงบทดลองปัจจุบัน เติมเอง'!$A$5:$CL$846,88,0),2)</f>
        <v>0</v>
      </c>
      <c r="CL103" s="19">
        <f>ROUND(VLOOKUP($B103,'3.ข้อมูลงบทดลองปัจจุบัน เติมเอง'!$A$5:$CL$846,89,0),2)</f>
        <v>0</v>
      </c>
      <c r="CM103" s="19">
        <f>ROUND(VLOOKUP($B103,'3.ข้อมูลงบทดลองปัจจุบัน เติมเอง'!$A$5:$CL$846,90,0),2)</f>
        <v>0</v>
      </c>
      <c r="CO103" s="29"/>
    </row>
    <row r="104" spans="1:93" x14ac:dyDescent="0.7">
      <c r="A104" s="3" t="s">
        <v>1470</v>
      </c>
      <c r="B104" s="3" t="s">
        <v>2008</v>
      </c>
      <c r="C104" s="8" t="s">
        <v>1492</v>
      </c>
      <c r="D104" s="19">
        <f>ROUND(VLOOKUP($B104,'3.ข้อมูลงบทดลองปัจจุบัน เติมเอง'!$A$5:$CL$846,3,0),2)</f>
        <v>0</v>
      </c>
      <c r="E104" s="19">
        <f>ROUND(VLOOKUP($B104,'3.ข้อมูลงบทดลองปัจจุบัน เติมเอง'!$A$5:$CL$846,4,0),2)</f>
        <v>0</v>
      </c>
      <c r="F104" s="19">
        <f>ROUND(VLOOKUP($B104,'3.ข้อมูลงบทดลองปัจจุบัน เติมเอง'!$A$5:$CL$846,5,0),2)</f>
        <v>0</v>
      </c>
      <c r="G104" s="19">
        <f>ROUND(VLOOKUP($B104,'3.ข้อมูลงบทดลองปัจจุบัน เติมเอง'!$A$5:$CL$846,6,0),2)</f>
        <v>0</v>
      </c>
      <c r="H104" s="19">
        <f>ROUND(VLOOKUP($B104,'3.ข้อมูลงบทดลองปัจจุบัน เติมเอง'!$A$5:$CL$846,7,0),2)</f>
        <v>0</v>
      </c>
      <c r="I104" s="19">
        <f>ROUND(VLOOKUP($B104,'3.ข้อมูลงบทดลองปัจจุบัน เติมเอง'!$A$5:$CL$846,8,0),2)</f>
        <v>0</v>
      </c>
      <c r="J104" s="19">
        <f>ROUND(VLOOKUP($B104,'3.ข้อมูลงบทดลองปัจจุบัน เติมเอง'!$A$5:$CL$846,9,0),2)</f>
        <v>0</v>
      </c>
      <c r="K104" s="19">
        <f>ROUND(VLOOKUP($B104,'3.ข้อมูลงบทดลองปัจจุบัน เติมเอง'!$A$5:$CL$846,10,0),2)</f>
        <v>0</v>
      </c>
      <c r="L104" s="19">
        <f>ROUND(VLOOKUP($B104,'3.ข้อมูลงบทดลองปัจจุบัน เติมเอง'!$A$5:$CL$846,11,0),2)</f>
        <v>0</v>
      </c>
      <c r="M104" s="19">
        <f>ROUND(VLOOKUP($B104,'3.ข้อมูลงบทดลองปัจจุบัน เติมเอง'!$A$5:$CL$846,12,0),2)</f>
        <v>0</v>
      </c>
      <c r="N104" s="19">
        <f>ROUND(VLOOKUP($B104,'3.ข้อมูลงบทดลองปัจจุบัน เติมเอง'!$A$5:$CL$846,13,0),2)</f>
        <v>0</v>
      </c>
      <c r="O104" s="19">
        <f>ROUND(VLOOKUP($B104,'3.ข้อมูลงบทดลองปัจจุบัน เติมเอง'!$A$5:$CL$846,14,0),2)</f>
        <v>0</v>
      </c>
      <c r="P104" s="19">
        <f>ROUND(VLOOKUP($B104,'3.ข้อมูลงบทดลองปัจจุบัน เติมเอง'!$A$5:$CL$846,15,0),2)</f>
        <v>0</v>
      </c>
      <c r="Q104" s="19">
        <f>ROUND(VLOOKUP($B104,'3.ข้อมูลงบทดลองปัจจุบัน เติมเอง'!$A$5:$CL$846,16,0),2)</f>
        <v>0</v>
      </c>
      <c r="R104" s="19">
        <f>ROUND(VLOOKUP($B104,'3.ข้อมูลงบทดลองปัจจุบัน เติมเอง'!$A$5:$CL$846,17,0),2)</f>
        <v>0</v>
      </c>
      <c r="S104" s="19">
        <f>ROUND(VLOOKUP($B104,'3.ข้อมูลงบทดลองปัจจุบัน เติมเอง'!$A$5:$CL$846,18,0),2)</f>
        <v>0</v>
      </c>
      <c r="T104" s="19">
        <f>ROUND(VLOOKUP($B104,'3.ข้อมูลงบทดลองปัจจุบัน เติมเอง'!$A$5:$CL$846,19,0),2)</f>
        <v>0</v>
      </c>
      <c r="U104" s="19">
        <f>ROUND(VLOOKUP($B104,'3.ข้อมูลงบทดลองปัจจุบัน เติมเอง'!$A$5:$CL$846,20,0),2)</f>
        <v>0</v>
      </c>
      <c r="V104" s="19">
        <f>ROUND(VLOOKUP($B104,'3.ข้อมูลงบทดลองปัจจุบัน เติมเอง'!$A$5:$CL$846,21,0),2)</f>
        <v>0</v>
      </c>
      <c r="W104" s="19">
        <f>ROUND(VLOOKUP($B104,'3.ข้อมูลงบทดลองปัจจุบัน เติมเอง'!$A$5:$CL$846,22,0),2)</f>
        <v>0</v>
      </c>
      <c r="X104" s="19">
        <f>ROUND(VLOOKUP($B104,'3.ข้อมูลงบทดลองปัจจุบัน เติมเอง'!$A$5:$CL$846,23,0),2)</f>
        <v>0</v>
      </c>
      <c r="Y104" s="19">
        <f>ROUND(VLOOKUP($B104,'3.ข้อมูลงบทดลองปัจจุบัน เติมเอง'!$A$5:$CL$846,24,0),2)</f>
        <v>0</v>
      </c>
      <c r="Z104" s="19">
        <f>ROUND(VLOOKUP($B104,'3.ข้อมูลงบทดลองปัจจุบัน เติมเอง'!$A$5:$CL$846,25,0),2)</f>
        <v>0</v>
      </c>
      <c r="AA104" s="19">
        <f>ROUND(VLOOKUP($B104,'3.ข้อมูลงบทดลองปัจจุบัน เติมเอง'!$A$5:$CL$846,26,0),2)</f>
        <v>0</v>
      </c>
      <c r="AB104" s="19">
        <f>ROUND(VLOOKUP($B104,'3.ข้อมูลงบทดลองปัจจุบัน เติมเอง'!$A$5:$CL$846,27,0),2)</f>
        <v>0</v>
      </c>
      <c r="AC104" s="19">
        <f>ROUND(VLOOKUP($B104,'3.ข้อมูลงบทดลองปัจจุบัน เติมเอง'!$A$5:$CL$846,28,0),2)</f>
        <v>0</v>
      </c>
      <c r="AD104" s="19">
        <f>ROUND(VLOOKUP($B104,'3.ข้อมูลงบทดลองปัจจุบัน เติมเอง'!$A$5:$CL$846,29,0),2)</f>
        <v>0</v>
      </c>
      <c r="AE104" s="19">
        <f>ROUND(VLOOKUP($B104,'3.ข้อมูลงบทดลองปัจจุบัน เติมเอง'!$A$5:$CL$846,30,0),2)</f>
        <v>0</v>
      </c>
      <c r="AF104" s="19">
        <f>ROUND(VLOOKUP($B104,'3.ข้อมูลงบทดลองปัจจุบัน เติมเอง'!$A$5:$CL$846,31,0),2)</f>
        <v>0</v>
      </c>
      <c r="AG104" s="19">
        <f>ROUND(VLOOKUP($B104,'3.ข้อมูลงบทดลองปัจจุบัน เติมเอง'!$A$5:$CL$846,32,0),2)</f>
        <v>0</v>
      </c>
      <c r="AH104" s="19">
        <f>ROUND(VLOOKUP($B104,'3.ข้อมูลงบทดลองปัจจุบัน เติมเอง'!$A$5:$CL$846,33,0),2)</f>
        <v>0</v>
      </c>
      <c r="AI104" s="19">
        <f>ROUND(VLOOKUP($B104,'3.ข้อมูลงบทดลองปัจจุบัน เติมเอง'!$A$5:$CL$846,34,0),2)</f>
        <v>0</v>
      </c>
      <c r="AJ104" s="19">
        <f>ROUND(VLOOKUP($B104,'3.ข้อมูลงบทดลองปัจจุบัน เติมเอง'!$A$5:$CL$846,35,0),2)</f>
        <v>0</v>
      </c>
      <c r="AK104" s="19">
        <f>ROUND(VLOOKUP($B104,'3.ข้อมูลงบทดลองปัจจุบัน เติมเอง'!$A$5:$CL$846,36,0),2)</f>
        <v>0</v>
      </c>
      <c r="AL104" s="19">
        <f>ROUND(VLOOKUP($B104,'3.ข้อมูลงบทดลองปัจจุบัน เติมเอง'!$A$5:$CL$846,37,0),2)</f>
        <v>0</v>
      </c>
      <c r="AM104" s="19">
        <f>ROUND(VLOOKUP($B104,'3.ข้อมูลงบทดลองปัจจุบัน เติมเอง'!$A$5:$CL$846,38,0),2)</f>
        <v>0</v>
      </c>
      <c r="AN104" s="19">
        <f>ROUND(VLOOKUP($B104,'3.ข้อมูลงบทดลองปัจจุบัน เติมเอง'!$A$5:$CL$846,39,0),2)</f>
        <v>0</v>
      </c>
      <c r="AO104" s="19">
        <f>ROUND(VLOOKUP($B104,'3.ข้อมูลงบทดลองปัจจุบัน เติมเอง'!$A$5:$CL$846,40,0),2)</f>
        <v>0</v>
      </c>
      <c r="AP104" s="19">
        <f>ROUND(VLOOKUP($B104,'3.ข้อมูลงบทดลองปัจจุบัน เติมเอง'!$A$5:$CL$846,41,0),2)</f>
        <v>0</v>
      </c>
      <c r="AQ104" s="19">
        <f>ROUND(VLOOKUP($B104,'3.ข้อมูลงบทดลองปัจจุบัน เติมเอง'!$A$5:$CL$846,42,0),2)</f>
        <v>0</v>
      </c>
      <c r="AR104" s="19">
        <f>ROUND(VLOOKUP($B104,'3.ข้อมูลงบทดลองปัจจุบัน เติมเอง'!$A$5:$CL$846,43,0),2)</f>
        <v>0</v>
      </c>
      <c r="AS104" s="19">
        <f>ROUND(VLOOKUP($B104,'3.ข้อมูลงบทดลองปัจจุบัน เติมเอง'!$A$5:$CL$846,44,0),2)</f>
        <v>0</v>
      </c>
      <c r="AT104" s="19">
        <f>ROUND(VLOOKUP($B104,'3.ข้อมูลงบทดลองปัจจุบัน เติมเอง'!$A$5:$CL$846,45,0),2)</f>
        <v>0</v>
      </c>
      <c r="AU104" s="19">
        <f>ROUND(VLOOKUP($B104,'3.ข้อมูลงบทดลองปัจจุบัน เติมเอง'!$A$5:$CL$846,46,0),2)</f>
        <v>0</v>
      </c>
      <c r="AV104" s="19">
        <f>ROUND(VLOOKUP($B104,'3.ข้อมูลงบทดลองปัจจุบัน เติมเอง'!$A$5:$CL$846,47,0),2)</f>
        <v>0</v>
      </c>
      <c r="AW104" s="19">
        <f>ROUND(VLOOKUP($B104,'3.ข้อมูลงบทดลองปัจจุบัน เติมเอง'!$A$5:$CL$846,48,0),2)</f>
        <v>0</v>
      </c>
      <c r="AX104" s="19">
        <f>ROUND(VLOOKUP($B104,'3.ข้อมูลงบทดลองปัจจุบัน เติมเอง'!$A$5:$CL$846,49,0),2)</f>
        <v>0</v>
      </c>
      <c r="AY104" s="19">
        <f>ROUND(VLOOKUP($B104,'3.ข้อมูลงบทดลองปัจจุบัน เติมเอง'!$A$5:$CL$846,50,0),2)</f>
        <v>0</v>
      </c>
      <c r="AZ104" s="19">
        <f>ROUND(VLOOKUP($B104,'3.ข้อมูลงบทดลองปัจจุบัน เติมเอง'!$A$5:$CL$846,51,0),2)</f>
        <v>0</v>
      </c>
      <c r="BA104" s="19">
        <f>ROUND(VLOOKUP($B104,'3.ข้อมูลงบทดลองปัจจุบัน เติมเอง'!$A$5:$CL$846,52,0),2)</f>
        <v>0</v>
      </c>
      <c r="BB104" s="19">
        <f>ROUND(VLOOKUP($B104,'3.ข้อมูลงบทดลองปัจจุบัน เติมเอง'!$A$5:$CL$846,53,0),2)</f>
        <v>0</v>
      </c>
      <c r="BC104" s="19">
        <f>ROUND(VLOOKUP($B104,'3.ข้อมูลงบทดลองปัจจุบัน เติมเอง'!$A$5:$CL$846,54,0),2)</f>
        <v>0</v>
      </c>
      <c r="BD104" s="19">
        <f>ROUND(VLOOKUP($B104,'3.ข้อมูลงบทดลองปัจจุบัน เติมเอง'!$A$5:$CL$846,55,0),2)</f>
        <v>0</v>
      </c>
      <c r="BE104" s="19">
        <f>ROUND(VLOOKUP($B104,'3.ข้อมูลงบทดลองปัจจุบัน เติมเอง'!$A$5:$CL$846,56,0),2)</f>
        <v>0</v>
      </c>
      <c r="BF104" s="19">
        <f>ROUND(VLOOKUP($B104,'3.ข้อมูลงบทดลองปัจจุบัน เติมเอง'!$A$5:$CL$846,57,0),2)</f>
        <v>0</v>
      </c>
      <c r="BG104" s="19">
        <f>ROUND(VLOOKUP($B104,'3.ข้อมูลงบทดลองปัจจุบัน เติมเอง'!$A$5:$CL$846,58,0),2)</f>
        <v>0</v>
      </c>
      <c r="BH104" s="19">
        <f>ROUND(VLOOKUP($B104,'3.ข้อมูลงบทดลองปัจจุบัน เติมเอง'!$A$5:$CL$846,59,0),2)</f>
        <v>0</v>
      </c>
      <c r="BI104" s="19">
        <f>ROUND(VLOOKUP($B104,'3.ข้อมูลงบทดลองปัจจุบัน เติมเอง'!$A$5:$CL$846,60,0),2)</f>
        <v>0</v>
      </c>
      <c r="BJ104" s="19">
        <f>ROUND(VLOOKUP($B104,'3.ข้อมูลงบทดลองปัจจุบัน เติมเอง'!$A$5:$CL$846,61,0),2)</f>
        <v>0</v>
      </c>
      <c r="BK104" s="19">
        <f>ROUND(VLOOKUP($B104,'3.ข้อมูลงบทดลองปัจจุบัน เติมเอง'!$A$5:$CL$846,62,0),2)</f>
        <v>0</v>
      </c>
      <c r="BL104" s="19">
        <f>ROUND(VLOOKUP($B104,'3.ข้อมูลงบทดลองปัจจุบัน เติมเอง'!$A$5:$CL$846,63,0),2)</f>
        <v>0</v>
      </c>
      <c r="BM104" s="19">
        <f>ROUND(VLOOKUP($B104,'3.ข้อมูลงบทดลองปัจจุบัน เติมเอง'!$A$5:$CL$846,64,0),2)</f>
        <v>0</v>
      </c>
      <c r="BN104" s="19">
        <f>ROUND(VLOOKUP($B104,'3.ข้อมูลงบทดลองปัจจุบัน เติมเอง'!$A$5:$CL$846,65,0),2)</f>
        <v>0</v>
      </c>
      <c r="BO104" s="19">
        <f>ROUND(VLOOKUP($B104,'3.ข้อมูลงบทดลองปัจจุบัน เติมเอง'!$A$5:$CL$846,66,0),2)</f>
        <v>0</v>
      </c>
      <c r="BP104" s="19">
        <f>ROUND(VLOOKUP($B104,'3.ข้อมูลงบทดลองปัจจุบัน เติมเอง'!$A$5:$CL$846,67,0),2)</f>
        <v>0</v>
      </c>
      <c r="BQ104" s="19">
        <f>ROUND(VLOOKUP($B104,'3.ข้อมูลงบทดลองปัจจุบัน เติมเอง'!$A$5:$CL$846,68,0),2)</f>
        <v>0</v>
      </c>
      <c r="BR104" s="19">
        <f>ROUND(VLOOKUP($B104,'3.ข้อมูลงบทดลองปัจจุบัน เติมเอง'!$A$5:$CL$846,69,0),2)</f>
        <v>0</v>
      </c>
      <c r="BS104" s="19">
        <f>ROUND(VLOOKUP($B104,'3.ข้อมูลงบทดลองปัจจุบัน เติมเอง'!$A$5:$CL$846,70,0),2)</f>
        <v>0</v>
      </c>
      <c r="BT104" s="19">
        <f>ROUND(VLOOKUP($B104,'3.ข้อมูลงบทดลองปัจจุบัน เติมเอง'!$A$5:$CL$846,71,0),2)</f>
        <v>0</v>
      </c>
      <c r="BU104" s="19">
        <f>ROUND(VLOOKUP($B104,'3.ข้อมูลงบทดลองปัจจุบัน เติมเอง'!$A$5:$CL$846,72,0),2)</f>
        <v>0</v>
      </c>
      <c r="BV104" s="19">
        <f>ROUND(VLOOKUP($B104,'3.ข้อมูลงบทดลองปัจจุบัน เติมเอง'!$A$5:$CL$846,73,0),2)</f>
        <v>0</v>
      </c>
      <c r="BW104" s="19">
        <f>ROUND(VLOOKUP($B104,'3.ข้อมูลงบทดลองปัจจุบัน เติมเอง'!$A$5:$CL$846,74,0),2)</f>
        <v>0</v>
      </c>
      <c r="BX104" s="19">
        <f>ROUND(VLOOKUP($B104,'3.ข้อมูลงบทดลองปัจจุบัน เติมเอง'!$A$5:$CL$846,75,0),2)</f>
        <v>0</v>
      </c>
      <c r="BY104" s="19">
        <f>ROUND(VLOOKUP($B104,'3.ข้อมูลงบทดลองปัจจุบัน เติมเอง'!$A$5:$CL$846,76,0),2)</f>
        <v>0</v>
      </c>
      <c r="BZ104" s="19">
        <f>ROUND(VLOOKUP($B104,'3.ข้อมูลงบทดลองปัจจุบัน เติมเอง'!$A$5:$CL$846,77,0),2)</f>
        <v>0</v>
      </c>
      <c r="CA104" s="19">
        <f>ROUND(VLOOKUP($B104,'3.ข้อมูลงบทดลองปัจจุบัน เติมเอง'!$A$5:$CL$846,78,0),2)</f>
        <v>0</v>
      </c>
      <c r="CB104" s="19">
        <f>ROUND(VLOOKUP($B104,'3.ข้อมูลงบทดลองปัจจุบัน เติมเอง'!$A$5:$CL$846,79,0),2)</f>
        <v>0</v>
      </c>
      <c r="CC104" s="19">
        <f>ROUND(VLOOKUP($B104,'3.ข้อมูลงบทดลองปัจจุบัน เติมเอง'!$A$5:$CL$846,80,0),2)</f>
        <v>0</v>
      </c>
      <c r="CD104" s="19">
        <f>ROUND(VLOOKUP($B104,'3.ข้อมูลงบทดลองปัจจุบัน เติมเอง'!$A$5:$CL$846,81,0),2)</f>
        <v>0</v>
      </c>
      <c r="CE104" s="19">
        <f>ROUND(VLOOKUP($B104,'3.ข้อมูลงบทดลองปัจจุบัน เติมเอง'!$A$5:$CL$846,82,0),2)</f>
        <v>0</v>
      </c>
      <c r="CF104" s="19">
        <f>ROUND(VLOOKUP($B104,'3.ข้อมูลงบทดลองปัจจุบัน เติมเอง'!$A$5:$CL$846,83,0),2)</f>
        <v>0</v>
      </c>
      <c r="CG104" s="19">
        <f>ROUND(VLOOKUP($B104,'3.ข้อมูลงบทดลองปัจจุบัน เติมเอง'!$A$5:$CL$846,84,0),2)</f>
        <v>0</v>
      </c>
      <c r="CH104" s="19">
        <f>ROUND(VLOOKUP($B104,'3.ข้อมูลงบทดลองปัจจุบัน เติมเอง'!$A$5:$CL$846,85,0),2)</f>
        <v>0</v>
      </c>
      <c r="CI104" s="19">
        <f>ROUND(VLOOKUP($B104,'3.ข้อมูลงบทดลองปัจจุบัน เติมเอง'!$A$5:$CL$846,86,0),2)</f>
        <v>0</v>
      </c>
      <c r="CJ104" s="19">
        <f>ROUND(VLOOKUP($B104,'3.ข้อมูลงบทดลองปัจจุบัน เติมเอง'!$A$5:$CL$846,87,0),2)</f>
        <v>0</v>
      </c>
      <c r="CK104" s="19">
        <f>ROUND(VLOOKUP($B104,'3.ข้อมูลงบทดลองปัจจุบัน เติมเอง'!$A$5:$CL$846,88,0),2)</f>
        <v>0</v>
      </c>
      <c r="CL104" s="19">
        <f>ROUND(VLOOKUP($B104,'3.ข้อมูลงบทดลองปัจจุบัน เติมเอง'!$A$5:$CL$846,89,0),2)</f>
        <v>0</v>
      </c>
      <c r="CM104" s="19">
        <f>ROUND(VLOOKUP($B104,'3.ข้อมูลงบทดลองปัจจุบัน เติมเอง'!$A$5:$CL$846,90,0),2)</f>
        <v>0</v>
      </c>
      <c r="CO104" s="29"/>
    </row>
    <row r="105" spans="1:93" x14ac:dyDescent="0.7">
      <c r="A105" s="3" t="s">
        <v>1470</v>
      </c>
      <c r="B105" s="3" t="s">
        <v>2009</v>
      </c>
      <c r="C105" s="8" t="s">
        <v>1493</v>
      </c>
      <c r="D105" s="19">
        <f>ROUND(VLOOKUP($B105,'3.ข้อมูลงบทดลองปัจจุบัน เติมเอง'!$A$5:$CL$846,3,0),2)</f>
        <v>0</v>
      </c>
      <c r="E105" s="19">
        <f>ROUND(VLOOKUP($B105,'3.ข้อมูลงบทดลองปัจจุบัน เติมเอง'!$A$5:$CL$846,4,0),2)</f>
        <v>0</v>
      </c>
      <c r="F105" s="19">
        <f>ROUND(VLOOKUP($B105,'3.ข้อมูลงบทดลองปัจจุบัน เติมเอง'!$A$5:$CL$846,5,0),2)</f>
        <v>0</v>
      </c>
      <c r="G105" s="19">
        <f>ROUND(VLOOKUP($B105,'3.ข้อมูลงบทดลองปัจจุบัน เติมเอง'!$A$5:$CL$846,6,0),2)</f>
        <v>0</v>
      </c>
      <c r="H105" s="19">
        <f>ROUND(VLOOKUP($B105,'3.ข้อมูลงบทดลองปัจจุบัน เติมเอง'!$A$5:$CL$846,7,0),2)</f>
        <v>0</v>
      </c>
      <c r="I105" s="19">
        <f>ROUND(VLOOKUP($B105,'3.ข้อมูลงบทดลองปัจจุบัน เติมเอง'!$A$5:$CL$846,8,0),2)</f>
        <v>0</v>
      </c>
      <c r="J105" s="19">
        <f>ROUND(VLOOKUP($B105,'3.ข้อมูลงบทดลองปัจจุบัน เติมเอง'!$A$5:$CL$846,9,0),2)</f>
        <v>0</v>
      </c>
      <c r="K105" s="19">
        <f>ROUND(VLOOKUP($B105,'3.ข้อมูลงบทดลองปัจจุบัน เติมเอง'!$A$5:$CL$846,10,0),2)</f>
        <v>0</v>
      </c>
      <c r="L105" s="19">
        <f>ROUND(VLOOKUP($B105,'3.ข้อมูลงบทดลองปัจจุบัน เติมเอง'!$A$5:$CL$846,11,0),2)</f>
        <v>0</v>
      </c>
      <c r="M105" s="19">
        <f>ROUND(VLOOKUP($B105,'3.ข้อมูลงบทดลองปัจจุบัน เติมเอง'!$A$5:$CL$846,12,0),2)</f>
        <v>0</v>
      </c>
      <c r="N105" s="19">
        <f>ROUND(VLOOKUP($B105,'3.ข้อมูลงบทดลองปัจจุบัน เติมเอง'!$A$5:$CL$846,13,0),2)</f>
        <v>0</v>
      </c>
      <c r="O105" s="19">
        <f>ROUND(VLOOKUP($B105,'3.ข้อมูลงบทดลองปัจจุบัน เติมเอง'!$A$5:$CL$846,14,0),2)</f>
        <v>0</v>
      </c>
      <c r="P105" s="19">
        <f>ROUND(VLOOKUP($B105,'3.ข้อมูลงบทดลองปัจจุบัน เติมเอง'!$A$5:$CL$846,15,0),2)</f>
        <v>0</v>
      </c>
      <c r="Q105" s="19">
        <f>ROUND(VLOOKUP($B105,'3.ข้อมูลงบทดลองปัจจุบัน เติมเอง'!$A$5:$CL$846,16,0),2)</f>
        <v>0</v>
      </c>
      <c r="R105" s="19">
        <f>ROUND(VLOOKUP($B105,'3.ข้อมูลงบทดลองปัจจุบัน เติมเอง'!$A$5:$CL$846,17,0),2)</f>
        <v>0</v>
      </c>
      <c r="S105" s="19">
        <f>ROUND(VLOOKUP($B105,'3.ข้อมูลงบทดลองปัจจุบัน เติมเอง'!$A$5:$CL$846,18,0),2)</f>
        <v>0</v>
      </c>
      <c r="T105" s="19">
        <f>ROUND(VLOOKUP($B105,'3.ข้อมูลงบทดลองปัจจุบัน เติมเอง'!$A$5:$CL$846,19,0),2)</f>
        <v>0</v>
      </c>
      <c r="U105" s="19">
        <f>ROUND(VLOOKUP($B105,'3.ข้อมูลงบทดลองปัจจุบัน เติมเอง'!$A$5:$CL$846,20,0),2)</f>
        <v>0</v>
      </c>
      <c r="V105" s="19">
        <f>ROUND(VLOOKUP($B105,'3.ข้อมูลงบทดลองปัจจุบัน เติมเอง'!$A$5:$CL$846,21,0),2)</f>
        <v>0</v>
      </c>
      <c r="W105" s="19">
        <f>ROUND(VLOOKUP($B105,'3.ข้อมูลงบทดลองปัจจุบัน เติมเอง'!$A$5:$CL$846,22,0),2)</f>
        <v>0</v>
      </c>
      <c r="X105" s="19">
        <f>ROUND(VLOOKUP($B105,'3.ข้อมูลงบทดลองปัจจุบัน เติมเอง'!$A$5:$CL$846,23,0),2)</f>
        <v>0</v>
      </c>
      <c r="Y105" s="19">
        <f>ROUND(VLOOKUP($B105,'3.ข้อมูลงบทดลองปัจจุบัน เติมเอง'!$A$5:$CL$846,24,0),2)</f>
        <v>0</v>
      </c>
      <c r="Z105" s="19">
        <f>ROUND(VLOOKUP($B105,'3.ข้อมูลงบทดลองปัจจุบัน เติมเอง'!$A$5:$CL$846,25,0),2)</f>
        <v>0</v>
      </c>
      <c r="AA105" s="19">
        <f>ROUND(VLOOKUP($B105,'3.ข้อมูลงบทดลองปัจจุบัน เติมเอง'!$A$5:$CL$846,26,0),2)</f>
        <v>0</v>
      </c>
      <c r="AB105" s="19">
        <f>ROUND(VLOOKUP($B105,'3.ข้อมูลงบทดลองปัจจุบัน เติมเอง'!$A$5:$CL$846,27,0),2)</f>
        <v>0</v>
      </c>
      <c r="AC105" s="19">
        <f>ROUND(VLOOKUP($B105,'3.ข้อมูลงบทดลองปัจจุบัน เติมเอง'!$A$5:$CL$846,28,0),2)</f>
        <v>0</v>
      </c>
      <c r="AD105" s="19">
        <f>ROUND(VLOOKUP($B105,'3.ข้อมูลงบทดลองปัจจุบัน เติมเอง'!$A$5:$CL$846,29,0),2)</f>
        <v>0</v>
      </c>
      <c r="AE105" s="19">
        <f>ROUND(VLOOKUP($B105,'3.ข้อมูลงบทดลองปัจจุบัน เติมเอง'!$A$5:$CL$846,30,0),2)</f>
        <v>0</v>
      </c>
      <c r="AF105" s="19">
        <f>ROUND(VLOOKUP($B105,'3.ข้อมูลงบทดลองปัจจุบัน เติมเอง'!$A$5:$CL$846,31,0),2)</f>
        <v>0</v>
      </c>
      <c r="AG105" s="19">
        <f>ROUND(VLOOKUP($B105,'3.ข้อมูลงบทดลองปัจจุบัน เติมเอง'!$A$5:$CL$846,32,0),2)</f>
        <v>0</v>
      </c>
      <c r="AH105" s="19">
        <f>ROUND(VLOOKUP($B105,'3.ข้อมูลงบทดลองปัจจุบัน เติมเอง'!$A$5:$CL$846,33,0),2)</f>
        <v>0</v>
      </c>
      <c r="AI105" s="19">
        <f>ROUND(VLOOKUP($B105,'3.ข้อมูลงบทดลองปัจจุบัน เติมเอง'!$A$5:$CL$846,34,0),2)</f>
        <v>0</v>
      </c>
      <c r="AJ105" s="19">
        <f>ROUND(VLOOKUP($B105,'3.ข้อมูลงบทดลองปัจจุบัน เติมเอง'!$A$5:$CL$846,35,0),2)</f>
        <v>0</v>
      </c>
      <c r="AK105" s="19">
        <f>ROUND(VLOOKUP($B105,'3.ข้อมูลงบทดลองปัจจุบัน เติมเอง'!$A$5:$CL$846,36,0),2)</f>
        <v>0</v>
      </c>
      <c r="AL105" s="19">
        <f>ROUND(VLOOKUP($B105,'3.ข้อมูลงบทดลองปัจจุบัน เติมเอง'!$A$5:$CL$846,37,0),2)</f>
        <v>0</v>
      </c>
      <c r="AM105" s="19">
        <f>ROUND(VLOOKUP($B105,'3.ข้อมูลงบทดลองปัจจุบัน เติมเอง'!$A$5:$CL$846,38,0),2)</f>
        <v>0</v>
      </c>
      <c r="AN105" s="19">
        <f>ROUND(VLOOKUP($B105,'3.ข้อมูลงบทดลองปัจจุบัน เติมเอง'!$A$5:$CL$846,39,0),2)</f>
        <v>0</v>
      </c>
      <c r="AO105" s="19">
        <f>ROUND(VLOOKUP($B105,'3.ข้อมูลงบทดลองปัจจุบัน เติมเอง'!$A$5:$CL$846,40,0),2)</f>
        <v>0</v>
      </c>
      <c r="AP105" s="19">
        <f>ROUND(VLOOKUP($B105,'3.ข้อมูลงบทดลองปัจจุบัน เติมเอง'!$A$5:$CL$846,41,0),2)</f>
        <v>0</v>
      </c>
      <c r="AQ105" s="19">
        <f>ROUND(VLOOKUP($B105,'3.ข้อมูลงบทดลองปัจจุบัน เติมเอง'!$A$5:$CL$846,42,0),2)</f>
        <v>0</v>
      </c>
      <c r="AR105" s="19">
        <f>ROUND(VLOOKUP($B105,'3.ข้อมูลงบทดลองปัจจุบัน เติมเอง'!$A$5:$CL$846,43,0),2)</f>
        <v>0</v>
      </c>
      <c r="AS105" s="19">
        <f>ROUND(VLOOKUP($B105,'3.ข้อมูลงบทดลองปัจจุบัน เติมเอง'!$A$5:$CL$846,44,0),2)</f>
        <v>0</v>
      </c>
      <c r="AT105" s="19">
        <f>ROUND(VLOOKUP($B105,'3.ข้อมูลงบทดลองปัจจุบัน เติมเอง'!$A$5:$CL$846,45,0),2)</f>
        <v>0</v>
      </c>
      <c r="AU105" s="19">
        <f>ROUND(VLOOKUP($B105,'3.ข้อมูลงบทดลองปัจจุบัน เติมเอง'!$A$5:$CL$846,46,0),2)</f>
        <v>0</v>
      </c>
      <c r="AV105" s="19">
        <f>ROUND(VLOOKUP($B105,'3.ข้อมูลงบทดลองปัจจุบัน เติมเอง'!$A$5:$CL$846,47,0),2)</f>
        <v>0</v>
      </c>
      <c r="AW105" s="19">
        <f>ROUND(VLOOKUP($B105,'3.ข้อมูลงบทดลองปัจจุบัน เติมเอง'!$A$5:$CL$846,48,0),2)</f>
        <v>0</v>
      </c>
      <c r="AX105" s="19">
        <f>ROUND(VLOOKUP($B105,'3.ข้อมูลงบทดลองปัจจุบัน เติมเอง'!$A$5:$CL$846,49,0),2)</f>
        <v>0</v>
      </c>
      <c r="AY105" s="19">
        <f>ROUND(VLOOKUP($B105,'3.ข้อมูลงบทดลองปัจจุบัน เติมเอง'!$A$5:$CL$846,50,0),2)</f>
        <v>0</v>
      </c>
      <c r="AZ105" s="19">
        <f>ROUND(VLOOKUP($B105,'3.ข้อมูลงบทดลองปัจจุบัน เติมเอง'!$A$5:$CL$846,51,0),2)</f>
        <v>0</v>
      </c>
      <c r="BA105" s="19">
        <f>ROUND(VLOOKUP($B105,'3.ข้อมูลงบทดลองปัจจุบัน เติมเอง'!$A$5:$CL$846,52,0),2)</f>
        <v>0</v>
      </c>
      <c r="BB105" s="19">
        <f>ROUND(VLOOKUP($B105,'3.ข้อมูลงบทดลองปัจจุบัน เติมเอง'!$A$5:$CL$846,53,0),2)</f>
        <v>0</v>
      </c>
      <c r="BC105" s="19">
        <f>ROUND(VLOOKUP($B105,'3.ข้อมูลงบทดลองปัจจุบัน เติมเอง'!$A$5:$CL$846,54,0),2)</f>
        <v>0</v>
      </c>
      <c r="BD105" s="19">
        <f>ROUND(VLOOKUP($B105,'3.ข้อมูลงบทดลองปัจจุบัน เติมเอง'!$A$5:$CL$846,55,0),2)</f>
        <v>0</v>
      </c>
      <c r="BE105" s="19">
        <f>ROUND(VLOOKUP($B105,'3.ข้อมูลงบทดลองปัจจุบัน เติมเอง'!$A$5:$CL$846,56,0),2)</f>
        <v>0</v>
      </c>
      <c r="BF105" s="19">
        <f>ROUND(VLOOKUP($B105,'3.ข้อมูลงบทดลองปัจจุบัน เติมเอง'!$A$5:$CL$846,57,0),2)</f>
        <v>0</v>
      </c>
      <c r="BG105" s="19">
        <f>ROUND(VLOOKUP($B105,'3.ข้อมูลงบทดลองปัจจุบัน เติมเอง'!$A$5:$CL$846,58,0),2)</f>
        <v>0</v>
      </c>
      <c r="BH105" s="19">
        <f>ROUND(VLOOKUP($B105,'3.ข้อมูลงบทดลองปัจจุบัน เติมเอง'!$A$5:$CL$846,59,0),2)</f>
        <v>0</v>
      </c>
      <c r="BI105" s="19">
        <f>ROUND(VLOOKUP($B105,'3.ข้อมูลงบทดลองปัจจุบัน เติมเอง'!$A$5:$CL$846,60,0),2)</f>
        <v>0</v>
      </c>
      <c r="BJ105" s="19">
        <f>ROUND(VLOOKUP($B105,'3.ข้อมูลงบทดลองปัจจุบัน เติมเอง'!$A$5:$CL$846,61,0),2)</f>
        <v>0</v>
      </c>
      <c r="BK105" s="19">
        <f>ROUND(VLOOKUP($B105,'3.ข้อมูลงบทดลองปัจจุบัน เติมเอง'!$A$5:$CL$846,62,0),2)</f>
        <v>0</v>
      </c>
      <c r="BL105" s="19">
        <f>ROUND(VLOOKUP($B105,'3.ข้อมูลงบทดลองปัจจุบัน เติมเอง'!$A$5:$CL$846,63,0),2)</f>
        <v>0</v>
      </c>
      <c r="BM105" s="19">
        <f>ROUND(VLOOKUP($B105,'3.ข้อมูลงบทดลองปัจจุบัน เติมเอง'!$A$5:$CL$846,64,0),2)</f>
        <v>0</v>
      </c>
      <c r="BN105" s="19">
        <f>ROUND(VLOOKUP($B105,'3.ข้อมูลงบทดลองปัจจุบัน เติมเอง'!$A$5:$CL$846,65,0),2)</f>
        <v>0</v>
      </c>
      <c r="BO105" s="19">
        <f>ROUND(VLOOKUP($B105,'3.ข้อมูลงบทดลองปัจจุบัน เติมเอง'!$A$5:$CL$846,66,0),2)</f>
        <v>0</v>
      </c>
      <c r="BP105" s="19">
        <f>ROUND(VLOOKUP($B105,'3.ข้อมูลงบทดลองปัจจุบัน เติมเอง'!$A$5:$CL$846,67,0),2)</f>
        <v>0</v>
      </c>
      <c r="BQ105" s="19">
        <f>ROUND(VLOOKUP($B105,'3.ข้อมูลงบทดลองปัจจุบัน เติมเอง'!$A$5:$CL$846,68,0),2)</f>
        <v>0</v>
      </c>
      <c r="BR105" s="19">
        <f>ROUND(VLOOKUP($B105,'3.ข้อมูลงบทดลองปัจจุบัน เติมเอง'!$A$5:$CL$846,69,0),2)</f>
        <v>0</v>
      </c>
      <c r="BS105" s="19">
        <f>ROUND(VLOOKUP($B105,'3.ข้อมูลงบทดลองปัจจุบัน เติมเอง'!$A$5:$CL$846,70,0),2)</f>
        <v>9000</v>
      </c>
      <c r="BT105" s="19">
        <f>ROUND(VLOOKUP($B105,'3.ข้อมูลงบทดลองปัจจุบัน เติมเอง'!$A$5:$CL$846,71,0),2)</f>
        <v>0</v>
      </c>
      <c r="BU105" s="19">
        <f>ROUND(VLOOKUP($B105,'3.ข้อมูลงบทดลองปัจจุบัน เติมเอง'!$A$5:$CL$846,72,0),2)</f>
        <v>0</v>
      </c>
      <c r="BV105" s="19">
        <f>ROUND(VLOOKUP($B105,'3.ข้อมูลงบทดลองปัจจุบัน เติมเอง'!$A$5:$CL$846,73,0),2)</f>
        <v>0</v>
      </c>
      <c r="BW105" s="19">
        <f>ROUND(VLOOKUP($B105,'3.ข้อมูลงบทดลองปัจจุบัน เติมเอง'!$A$5:$CL$846,74,0),2)</f>
        <v>0</v>
      </c>
      <c r="BX105" s="19">
        <f>ROUND(VLOOKUP($B105,'3.ข้อมูลงบทดลองปัจจุบัน เติมเอง'!$A$5:$CL$846,75,0),2)</f>
        <v>0</v>
      </c>
      <c r="BY105" s="19">
        <f>ROUND(VLOOKUP($B105,'3.ข้อมูลงบทดลองปัจจุบัน เติมเอง'!$A$5:$CL$846,76,0),2)</f>
        <v>0</v>
      </c>
      <c r="BZ105" s="19">
        <f>ROUND(VLOOKUP($B105,'3.ข้อมูลงบทดลองปัจจุบัน เติมเอง'!$A$5:$CL$846,77,0),2)</f>
        <v>0</v>
      </c>
      <c r="CA105" s="19">
        <f>ROUND(VLOOKUP($B105,'3.ข้อมูลงบทดลองปัจจุบัน เติมเอง'!$A$5:$CL$846,78,0),2)</f>
        <v>0</v>
      </c>
      <c r="CB105" s="19">
        <f>ROUND(VLOOKUP($B105,'3.ข้อมูลงบทดลองปัจจุบัน เติมเอง'!$A$5:$CL$846,79,0),2)</f>
        <v>0</v>
      </c>
      <c r="CC105" s="19">
        <f>ROUND(VLOOKUP($B105,'3.ข้อมูลงบทดลองปัจจุบัน เติมเอง'!$A$5:$CL$846,80,0),2)</f>
        <v>0</v>
      </c>
      <c r="CD105" s="19">
        <f>ROUND(VLOOKUP($B105,'3.ข้อมูลงบทดลองปัจจุบัน เติมเอง'!$A$5:$CL$846,81,0),2)</f>
        <v>0</v>
      </c>
      <c r="CE105" s="19">
        <f>ROUND(VLOOKUP($B105,'3.ข้อมูลงบทดลองปัจจุบัน เติมเอง'!$A$5:$CL$846,82,0),2)</f>
        <v>0</v>
      </c>
      <c r="CF105" s="19">
        <f>ROUND(VLOOKUP($B105,'3.ข้อมูลงบทดลองปัจจุบัน เติมเอง'!$A$5:$CL$846,83,0),2)</f>
        <v>0</v>
      </c>
      <c r="CG105" s="19">
        <f>ROUND(VLOOKUP($B105,'3.ข้อมูลงบทดลองปัจจุบัน เติมเอง'!$A$5:$CL$846,84,0),2)</f>
        <v>0</v>
      </c>
      <c r="CH105" s="19">
        <f>ROUND(VLOOKUP($B105,'3.ข้อมูลงบทดลองปัจจุบัน เติมเอง'!$A$5:$CL$846,85,0),2)</f>
        <v>0</v>
      </c>
      <c r="CI105" s="19">
        <f>ROUND(VLOOKUP($B105,'3.ข้อมูลงบทดลองปัจจุบัน เติมเอง'!$A$5:$CL$846,86,0),2)</f>
        <v>0</v>
      </c>
      <c r="CJ105" s="19">
        <f>ROUND(VLOOKUP($B105,'3.ข้อมูลงบทดลองปัจจุบัน เติมเอง'!$A$5:$CL$846,87,0),2)</f>
        <v>0</v>
      </c>
      <c r="CK105" s="19">
        <f>ROUND(VLOOKUP($B105,'3.ข้อมูลงบทดลองปัจจุบัน เติมเอง'!$A$5:$CL$846,88,0),2)</f>
        <v>0</v>
      </c>
      <c r="CL105" s="19">
        <f>ROUND(VLOOKUP($B105,'3.ข้อมูลงบทดลองปัจจุบัน เติมเอง'!$A$5:$CL$846,89,0),2)</f>
        <v>0</v>
      </c>
      <c r="CM105" s="19">
        <f>ROUND(VLOOKUP($B105,'3.ข้อมูลงบทดลองปัจจุบัน เติมเอง'!$A$5:$CL$846,90,0),2)</f>
        <v>0</v>
      </c>
      <c r="CO105" s="29"/>
    </row>
    <row r="106" spans="1:93" x14ac:dyDescent="0.7">
      <c r="A106" s="3" t="s">
        <v>1470</v>
      </c>
      <c r="B106" s="3" t="s">
        <v>2010</v>
      </c>
      <c r="C106" s="8" t="s">
        <v>681</v>
      </c>
      <c r="D106" s="19">
        <f>ROUND(VLOOKUP($B106,'3.ข้อมูลงบทดลองปัจจุบัน เติมเอง'!$A$5:$CL$846,3,0),2)</f>
        <v>0</v>
      </c>
      <c r="E106" s="19">
        <f>ROUND(VLOOKUP($B106,'3.ข้อมูลงบทดลองปัจจุบัน เติมเอง'!$A$5:$CL$846,4,0),2)</f>
        <v>0</v>
      </c>
      <c r="F106" s="19">
        <f>ROUND(VLOOKUP($B106,'3.ข้อมูลงบทดลองปัจจุบัน เติมเอง'!$A$5:$CL$846,5,0),2)</f>
        <v>0</v>
      </c>
      <c r="G106" s="19">
        <f>ROUND(VLOOKUP($B106,'3.ข้อมูลงบทดลองปัจจุบัน เติมเอง'!$A$5:$CL$846,6,0),2)</f>
        <v>0</v>
      </c>
      <c r="H106" s="19">
        <f>ROUND(VLOOKUP($B106,'3.ข้อมูลงบทดลองปัจจุบัน เติมเอง'!$A$5:$CL$846,7,0),2)</f>
        <v>0</v>
      </c>
      <c r="I106" s="19">
        <f>ROUND(VLOOKUP($B106,'3.ข้อมูลงบทดลองปัจจุบัน เติมเอง'!$A$5:$CL$846,8,0),2)</f>
        <v>0</v>
      </c>
      <c r="J106" s="19">
        <f>ROUND(VLOOKUP($B106,'3.ข้อมูลงบทดลองปัจจุบัน เติมเอง'!$A$5:$CL$846,9,0),2)</f>
        <v>0</v>
      </c>
      <c r="K106" s="19">
        <f>ROUND(VLOOKUP($B106,'3.ข้อมูลงบทดลองปัจจุบัน เติมเอง'!$A$5:$CL$846,10,0),2)</f>
        <v>0</v>
      </c>
      <c r="L106" s="19">
        <f>ROUND(VLOOKUP($B106,'3.ข้อมูลงบทดลองปัจจุบัน เติมเอง'!$A$5:$CL$846,11,0),2)</f>
        <v>42050</v>
      </c>
      <c r="M106" s="19">
        <f>ROUND(VLOOKUP($B106,'3.ข้อมูลงบทดลองปัจจุบัน เติมเอง'!$A$5:$CL$846,12,0),2)</f>
        <v>0</v>
      </c>
      <c r="N106" s="19">
        <f>ROUND(VLOOKUP($B106,'3.ข้อมูลงบทดลองปัจจุบัน เติมเอง'!$A$5:$CL$846,13,0),2)</f>
        <v>0</v>
      </c>
      <c r="O106" s="19">
        <f>ROUND(VLOOKUP($B106,'3.ข้อมูลงบทดลองปัจจุบัน เติมเอง'!$A$5:$CL$846,14,0),2)</f>
        <v>0</v>
      </c>
      <c r="P106" s="19">
        <f>ROUND(VLOOKUP($B106,'3.ข้อมูลงบทดลองปัจจุบัน เติมเอง'!$A$5:$CL$846,15,0),2)</f>
        <v>0</v>
      </c>
      <c r="Q106" s="19">
        <f>ROUND(VLOOKUP($B106,'3.ข้อมูลงบทดลองปัจจุบัน เติมเอง'!$A$5:$CL$846,16,0),2)</f>
        <v>0</v>
      </c>
      <c r="R106" s="19">
        <f>ROUND(VLOOKUP($B106,'3.ข้อมูลงบทดลองปัจจุบัน เติมเอง'!$A$5:$CL$846,17,0),2)</f>
        <v>0</v>
      </c>
      <c r="S106" s="19">
        <f>ROUND(VLOOKUP($B106,'3.ข้อมูลงบทดลองปัจจุบัน เติมเอง'!$A$5:$CL$846,18,0),2)</f>
        <v>0</v>
      </c>
      <c r="T106" s="19">
        <f>ROUND(VLOOKUP($B106,'3.ข้อมูลงบทดลองปัจจุบัน เติมเอง'!$A$5:$CL$846,19,0),2)</f>
        <v>0</v>
      </c>
      <c r="U106" s="19">
        <f>ROUND(VLOOKUP($B106,'3.ข้อมูลงบทดลองปัจจุบัน เติมเอง'!$A$5:$CL$846,20,0),2)</f>
        <v>0</v>
      </c>
      <c r="V106" s="19">
        <f>ROUND(VLOOKUP($B106,'3.ข้อมูลงบทดลองปัจจุบัน เติมเอง'!$A$5:$CL$846,21,0),2)</f>
        <v>0</v>
      </c>
      <c r="W106" s="19">
        <f>ROUND(VLOOKUP($B106,'3.ข้อมูลงบทดลองปัจจุบัน เติมเอง'!$A$5:$CL$846,22,0),2)</f>
        <v>0</v>
      </c>
      <c r="X106" s="19">
        <f>ROUND(VLOOKUP($B106,'3.ข้อมูลงบทดลองปัจจุบัน เติมเอง'!$A$5:$CL$846,23,0),2)</f>
        <v>0</v>
      </c>
      <c r="Y106" s="19">
        <f>ROUND(VLOOKUP($B106,'3.ข้อมูลงบทดลองปัจจุบัน เติมเอง'!$A$5:$CL$846,24,0),2)</f>
        <v>0</v>
      </c>
      <c r="Z106" s="19">
        <f>ROUND(VLOOKUP($B106,'3.ข้อมูลงบทดลองปัจจุบัน เติมเอง'!$A$5:$CL$846,25,0),2)</f>
        <v>0</v>
      </c>
      <c r="AA106" s="19">
        <f>ROUND(VLOOKUP($B106,'3.ข้อมูลงบทดลองปัจจุบัน เติมเอง'!$A$5:$CL$846,26,0),2)</f>
        <v>0</v>
      </c>
      <c r="AB106" s="19">
        <f>ROUND(VLOOKUP($B106,'3.ข้อมูลงบทดลองปัจจุบัน เติมเอง'!$A$5:$CL$846,27,0),2)</f>
        <v>0</v>
      </c>
      <c r="AC106" s="19">
        <f>ROUND(VLOOKUP($B106,'3.ข้อมูลงบทดลองปัจจุบัน เติมเอง'!$A$5:$CL$846,28,0),2)</f>
        <v>0</v>
      </c>
      <c r="AD106" s="19">
        <f>ROUND(VLOOKUP($B106,'3.ข้อมูลงบทดลองปัจจุบัน เติมเอง'!$A$5:$CL$846,29,0),2)</f>
        <v>0</v>
      </c>
      <c r="AE106" s="19">
        <f>ROUND(VLOOKUP($B106,'3.ข้อมูลงบทดลองปัจจุบัน เติมเอง'!$A$5:$CL$846,30,0),2)</f>
        <v>0</v>
      </c>
      <c r="AF106" s="19">
        <f>ROUND(VLOOKUP($B106,'3.ข้อมูลงบทดลองปัจจุบัน เติมเอง'!$A$5:$CL$846,31,0),2)</f>
        <v>0</v>
      </c>
      <c r="AG106" s="19">
        <f>ROUND(VLOOKUP($B106,'3.ข้อมูลงบทดลองปัจจุบัน เติมเอง'!$A$5:$CL$846,32,0),2)</f>
        <v>0</v>
      </c>
      <c r="AH106" s="19">
        <f>ROUND(VLOOKUP($B106,'3.ข้อมูลงบทดลองปัจจุบัน เติมเอง'!$A$5:$CL$846,33,0),2)</f>
        <v>0</v>
      </c>
      <c r="AI106" s="19">
        <f>ROUND(VLOOKUP($B106,'3.ข้อมูลงบทดลองปัจจุบัน เติมเอง'!$A$5:$CL$846,34,0),2)</f>
        <v>0</v>
      </c>
      <c r="AJ106" s="19">
        <f>ROUND(VLOOKUP($B106,'3.ข้อมูลงบทดลองปัจจุบัน เติมเอง'!$A$5:$CL$846,35,0),2)</f>
        <v>0</v>
      </c>
      <c r="AK106" s="19">
        <f>ROUND(VLOOKUP($B106,'3.ข้อมูลงบทดลองปัจจุบัน เติมเอง'!$A$5:$CL$846,36,0),2)</f>
        <v>0</v>
      </c>
      <c r="AL106" s="19">
        <f>ROUND(VLOOKUP($B106,'3.ข้อมูลงบทดลองปัจจุบัน เติมเอง'!$A$5:$CL$846,37,0),2)</f>
        <v>0</v>
      </c>
      <c r="AM106" s="19">
        <f>ROUND(VLOOKUP($B106,'3.ข้อมูลงบทดลองปัจจุบัน เติมเอง'!$A$5:$CL$846,38,0),2)</f>
        <v>0</v>
      </c>
      <c r="AN106" s="19">
        <f>ROUND(VLOOKUP($B106,'3.ข้อมูลงบทดลองปัจจุบัน เติมเอง'!$A$5:$CL$846,39,0),2)</f>
        <v>0</v>
      </c>
      <c r="AO106" s="19">
        <f>ROUND(VLOOKUP($B106,'3.ข้อมูลงบทดลองปัจจุบัน เติมเอง'!$A$5:$CL$846,40,0),2)</f>
        <v>0</v>
      </c>
      <c r="AP106" s="19">
        <f>ROUND(VLOOKUP($B106,'3.ข้อมูลงบทดลองปัจจุบัน เติมเอง'!$A$5:$CL$846,41,0),2)</f>
        <v>0</v>
      </c>
      <c r="AQ106" s="19">
        <f>ROUND(VLOOKUP($B106,'3.ข้อมูลงบทดลองปัจจุบัน เติมเอง'!$A$5:$CL$846,42,0),2)</f>
        <v>0</v>
      </c>
      <c r="AR106" s="19">
        <f>ROUND(VLOOKUP($B106,'3.ข้อมูลงบทดลองปัจจุบัน เติมเอง'!$A$5:$CL$846,43,0),2)</f>
        <v>0</v>
      </c>
      <c r="AS106" s="19">
        <f>ROUND(VLOOKUP($B106,'3.ข้อมูลงบทดลองปัจจุบัน เติมเอง'!$A$5:$CL$846,44,0),2)</f>
        <v>0</v>
      </c>
      <c r="AT106" s="19">
        <f>ROUND(VLOOKUP($B106,'3.ข้อมูลงบทดลองปัจจุบัน เติมเอง'!$A$5:$CL$846,45,0),2)</f>
        <v>0</v>
      </c>
      <c r="AU106" s="19">
        <f>ROUND(VLOOKUP($B106,'3.ข้อมูลงบทดลองปัจจุบัน เติมเอง'!$A$5:$CL$846,46,0),2)</f>
        <v>0</v>
      </c>
      <c r="AV106" s="19">
        <f>ROUND(VLOOKUP($B106,'3.ข้อมูลงบทดลองปัจจุบัน เติมเอง'!$A$5:$CL$846,47,0),2)</f>
        <v>0</v>
      </c>
      <c r="AW106" s="19">
        <f>ROUND(VLOOKUP($B106,'3.ข้อมูลงบทดลองปัจจุบัน เติมเอง'!$A$5:$CL$846,48,0),2)</f>
        <v>0</v>
      </c>
      <c r="AX106" s="19">
        <f>ROUND(VLOOKUP($B106,'3.ข้อมูลงบทดลองปัจจุบัน เติมเอง'!$A$5:$CL$846,49,0),2)</f>
        <v>0</v>
      </c>
      <c r="AY106" s="19">
        <f>ROUND(VLOOKUP($B106,'3.ข้อมูลงบทดลองปัจจุบัน เติมเอง'!$A$5:$CL$846,50,0),2)</f>
        <v>0</v>
      </c>
      <c r="AZ106" s="19">
        <f>ROUND(VLOOKUP($B106,'3.ข้อมูลงบทดลองปัจจุบัน เติมเอง'!$A$5:$CL$846,51,0),2)</f>
        <v>0</v>
      </c>
      <c r="BA106" s="19">
        <f>ROUND(VLOOKUP($B106,'3.ข้อมูลงบทดลองปัจจุบัน เติมเอง'!$A$5:$CL$846,52,0),2)</f>
        <v>0</v>
      </c>
      <c r="BB106" s="19">
        <f>ROUND(VLOOKUP($B106,'3.ข้อมูลงบทดลองปัจจุบัน เติมเอง'!$A$5:$CL$846,53,0),2)</f>
        <v>0</v>
      </c>
      <c r="BC106" s="19">
        <f>ROUND(VLOOKUP($B106,'3.ข้อมูลงบทดลองปัจจุบัน เติมเอง'!$A$5:$CL$846,54,0),2)</f>
        <v>0</v>
      </c>
      <c r="BD106" s="19">
        <f>ROUND(VLOOKUP($B106,'3.ข้อมูลงบทดลองปัจจุบัน เติมเอง'!$A$5:$CL$846,55,0),2)</f>
        <v>0</v>
      </c>
      <c r="BE106" s="19">
        <f>ROUND(VLOOKUP($B106,'3.ข้อมูลงบทดลองปัจจุบัน เติมเอง'!$A$5:$CL$846,56,0),2)</f>
        <v>0</v>
      </c>
      <c r="BF106" s="19">
        <f>ROUND(VLOOKUP($B106,'3.ข้อมูลงบทดลองปัจจุบัน เติมเอง'!$A$5:$CL$846,57,0),2)</f>
        <v>0</v>
      </c>
      <c r="BG106" s="19">
        <f>ROUND(VLOOKUP($B106,'3.ข้อมูลงบทดลองปัจจุบัน เติมเอง'!$A$5:$CL$846,58,0),2)</f>
        <v>0</v>
      </c>
      <c r="BH106" s="19">
        <f>ROUND(VLOOKUP($B106,'3.ข้อมูลงบทดลองปัจจุบัน เติมเอง'!$A$5:$CL$846,59,0),2)</f>
        <v>0</v>
      </c>
      <c r="BI106" s="19">
        <f>ROUND(VLOOKUP($B106,'3.ข้อมูลงบทดลองปัจจุบัน เติมเอง'!$A$5:$CL$846,60,0),2)</f>
        <v>0</v>
      </c>
      <c r="BJ106" s="19">
        <f>ROUND(VLOOKUP($B106,'3.ข้อมูลงบทดลองปัจจุบัน เติมเอง'!$A$5:$CL$846,61,0),2)</f>
        <v>0</v>
      </c>
      <c r="BK106" s="19">
        <f>ROUND(VLOOKUP($B106,'3.ข้อมูลงบทดลองปัจจุบัน เติมเอง'!$A$5:$CL$846,62,0),2)</f>
        <v>0</v>
      </c>
      <c r="BL106" s="19">
        <f>ROUND(VLOOKUP($B106,'3.ข้อมูลงบทดลองปัจจุบัน เติมเอง'!$A$5:$CL$846,63,0),2)</f>
        <v>0</v>
      </c>
      <c r="BM106" s="19">
        <f>ROUND(VLOOKUP($B106,'3.ข้อมูลงบทดลองปัจจุบัน เติมเอง'!$A$5:$CL$846,64,0),2)</f>
        <v>0</v>
      </c>
      <c r="BN106" s="19">
        <f>ROUND(VLOOKUP($B106,'3.ข้อมูลงบทดลองปัจจุบัน เติมเอง'!$A$5:$CL$846,65,0),2)</f>
        <v>0</v>
      </c>
      <c r="BO106" s="19">
        <f>ROUND(VLOOKUP($B106,'3.ข้อมูลงบทดลองปัจจุบัน เติมเอง'!$A$5:$CL$846,66,0),2)</f>
        <v>0</v>
      </c>
      <c r="BP106" s="19">
        <f>ROUND(VLOOKUP($B106,'3.ข้อมูลงบทดลองปัจจุบัน เติมเอง'!$A$5:$CL$846,67,0),2)</f>
        <v>0</v>
      </c>
      <c r="BQ106" s="19">
        <f>ROUND(VLOOKUP($B106,'3.ข้อมูลงบทดลองปัจจุบัน เติมเอง'!$A$5:$CL$846,68,0),2)</f>
        <v>0</v>
      </c>
      <c r="BR106" s="19">
        <f>ROUND(VLOOKUP($B106,'3.ข้อมูลงบทดลองปัจจุบัน เติมเอง'!$A$5:$CL$846,69,0),2)</f>
        <v>0</v>
      </c>
      <c r="BS106" s="19">
        <f>ROUND(VLOOKUP($B106,'3.ข้อมูลงบทดลองปัจจุบัน เติมเอง'!$A$5:$CL$846,70,0),2)</f>
        <v>0</v>
      </c>
      <c r="BT106" s="19">
        <f>ROUND(VLOOKUP($B106,'3.ข้อมูลงบทดลองปัจจุบัน เติมเอง'!$A$5:$CL$846,71,0),2)</f>
        <v>0</v>
      </c>
      <c r="BU106" s="19">
        <f>ROUND(VLOOKUP($B106,'3.ข้อมูลงบทดลองปัจจุบัน เติมเอง'!$A$5:$CL$846,72,0),2)</f>
        <v>0</v>
      </c>
      <c r="BV106" s="19">
        <f>ROUND(VLOOKUP($B106,'3.ข้อมูลงบทดลองปัจจุบัน เติมเอง'!$A$5:$CL$846,73,0),2)</f>
        <v>0</v>
      </c>
      <c r="BW106" s="19">
        <f>ROUND(VLOOKUP($B106,'3.ข้อมูลงบทดลองปัจจุบัน เติมเอง'!$A$5:$CL$846,74,0),2)</f>
        <v>0</v>
      </c>
      <c r="BX106" s="19">
        <f>ROUND(VLOOKUP($B106,'3.ข้อมูลงบทดลองปัจจุบัน เติมเอง'!$A$5:$CL$846,75,0),2)</f>
        <v>0</v>
      </c>
      <c r="BY106" s="19">
        <f>ROUND(VLOOKUP($B106,'3.ข้อมูลงบทดลองปัจจุบัน เติมเอง'!$A$5:$CL$846,76,0),2)</f>
        <v>0</v>
      </c>
      <c r="BZ106" s="19">
        <f>ROUND(VLOOKUP($B106,'3.ข้อมูลงบทดลองปัจจุบัน เติมเอง'!$A$5:$CL$846,77,0),2)</f>
        <v>0</v>
      </c>
      <c r="CA106" s="19">
        <f>ROUND(VLOOKUP($B106,'3.ข้อมูลงบทดลองปัจจุบัน เติมเอง'!$A$5:$CL$846,78,0),2)</f>
        <v>0</v>
      </c>
      <c r="CB106" s="19">
        <f>ROUND(VLOOKUP($B106,'3.ข้อมูลงบทดลองปัจจุบัน เติมเอง'!$A$5:$CL$846,79,0),2)</f>
        <v>0</v>
      </c>
      <c r="CC106" s="19">
        <f>ROUND(VLOOKUP($B106,'3.ข้อมูลงบทดลองปัจจุบัน เติมเอง'!$A$5:$CL$846,80,0),2)</f>
        <v>0</v>
      </c>
      <c r="CD106" s="19">
        <f>ROUND(VLOOKUP($B106,'3.ข้อมูลงบทดลองปัจจุบัน เติมเอง'!$A$5:$CL$846,81,0),2)</f>
        <v>0</v>
      </c>
      <c r="CE106" s="19">
        <f>ROUND(VLOOKUP($B106,'3.ข้อมูลงบทดลองปัจจุบัน เติมเอง'!$A$5:$CL$846,82,0),2)</f>
        <v>0</v>
      </c>
      <c r="CF106" s="19">
        <f>ROUND(VLOOKUP($B106,'3.ข้อมูลงบทดลองปัจจุบัน เติมเอง'!$A$5:$CL$846,83,0),2)</f>
        <v>0</v>
      </c>
      <c r="CG106" s="19">
        <f>ROUND(VLOOKUP($B106,'3.ข้อมูลงบทดลองปัจจุบัน เติมเอง'!$A$5:$CL$846,84,0),2)</f>
        <v>0</v>
      </c>
      <c r="CH106" s="19">
        <f>ROUND(VLOOKUP($B106,'3.ข้อมูลงบทดลองปัจจุบัน เติมเอง'!$A$5:$CL$846,85,0),2)</f>
        <v>0</v>
      </c>
      <c r="CI106" s="19">
        <f>ROUND(VLOOKUP($B106,'3.ข้อมูลงบทดลองปัจจุบัน เติมเอง'!$A$5:$CL$846,86,0),2)</f>
        <v>0</v>
      </c>
      <c r="CJ106" s="19">
        <f>ROUND(VLOOKUP($B106,'3.ข้อมูลงบทดลองปัจจุบัน เติมเอง'!$A$5:$CL$846,87,0),2)</f>
        <v>0</v>
      </c>
      <c r="CK106" s="19">
        <f>ROUND(VLOOKUP($B106,'3.ข้อมูลงบทดลองปัจจุบัน เติมเอง'!$A$5:$CL$846,88,0),2)</f>
        <v>8000</v>
      </c>
      <c r="CL106" s="19">
        <f>ROUND(VLOOKUP($B106,'3.ข้อมูลงบทดลองปัจจุบัน เติมเอง'!$A$5:$CL$846,89,0),2)</f>
        <v>0</v>
      </c>
      <c r="CM106" s="19">
        <f>ROUND(VLOOKUP($B106,'3.ข้อมูลงบทดลองปัจจุบัน เติมเอง'!$A$5:$CL$846,90,0),2)</f>
        <v>6000</v>
      </c>
      <c r="CO106" s="29"/>
    </row>
    <row r="107" spans="1:93" x14ac:dyDescent="0.7">
      <c r="A107" s="3" t="s">
        <v>1470</v>
      </c>
      <c r="B107" s="3" t="s">
        <v>2020</v>
      </c>
      <c r="C107" s="8" t="s">
        <v>1494</v>
      </c>
      <c r="D107" s="19">
        <f>ROUND(VLOOKUP($B107,'3.ข้อมูลงบทดลองปัจจุบัน เติมเอง'!$A$5:$CL$846,3,0),2)</f>
        <v>0</v>
      </c>
      <c r="E107" s="19">
        <f>ROUND(VLOOKUP($B107,'3.ข้อมูลงบทดลองปัจจุบัน เติมเอง'!$A$5:$CL$846,4,0),2)</f>
        <v>0</v>
      </c>
      <c r="F107" s="19">
        <f>ROUND(VLOOKUP($B107,'3.ข้อมูลงบทดลองปัจจุบัน เติมเอง'!$A$5:$CL$846,5,0),2)</f>
        <v>0</v>
      </c>
      <c r="G107" s="19">
        <f>ROUND(VLOOKUP($B107,'3.ข้อมูลงบทดลองปัจจุบัน เติมเอง'!$A$5:$CL$846,6,0),2)</f>
        <v>0</v>
      </c>
      <c r="H107" s="19">
        <f>ROUND(VLOOKUP($B107,'3.ข้อมูลงบทดลองปัจจุบัน เติมเอง'!$A$5:$CL$846,7,0),2)</f>
        <v>0</v>
      </c>
      <c r="I107" s="19">
        <f>ROUND(VLOOKUP($B107,'3.ข้อมูลงบทดลองปัจจุบัน เติมเอง'!$A$5:$CL$846,8,0),2)</f>
        <v>0</v>
      </c>
      <c r="J107" s="19">
        <f>ROUND(VLOOKUP($B107,'3.ข้อมูลงบทดลองปัจจุบัน เติมเอง'!$A$5:$CL$846,9,0),2)</f>
        <v>0</v>
      </c>
      <c r="K107" s="19">
        <f>ROUND(VLOOKUP($B107,'3.ข้อมูลงบทดลองปัจจุบัน เติมเอง'!$A$5:$CL$846,10,0),2)</f>
        <v>0</v>
      </c>
      <c r="L107" s="19">
        <f>ROUND(VLOOKUP($B107,'3.ข้อมูลงบทดลองปัจจุบัน เติมเอง'!$A$5:$CL$846,11,0),2)</f>
        <v>0</v>
      </c>
      <c r="M107" s="19">
        <f>ROUND(VLOOKUP($B107,'3.ข้อมูลงบทดลองปัจจุบัน เติมเอง'!$A$5:$CL$846,12,0),2)</f>
        <v>0</v>
      </c>
      <c r="N107" s="19">
        <f>ROUND(VLOOKUP($B107,'3.ข้อมูลงบทดลองปัจจุบัน เติมเอง'!$A$5:$CL$846,13,0),2)</f>
        <v>0</v>
      </c>
      <c r="O107" s="19">
        <f>ROUND(VLOOKUP($B107,'3.ข้อมูลงบทดลองปัจจุบัน เติมเอง'!$A$5:$CL$846,14,0),2)</f>
        <v>0</v>
      </c>
      <c r="P107" s="19">
        <f>ROUND(VLOOKUP($B107,'3.ข้อมูลงบทดลองปัจจุบัน เติมเอง'!$A$5:$CL$846,15,0),2)</f>
        <v>0</v>
      </c>
      <c r="Q107" s="19">
        <f>ROUND(VLOOKUP($B107,'3.ข้อมูลงบทดลองปัจจุบัน เติมเอง'!$A$5:$CL$846,16,0),2)</f>
        <v>0</v>
      </c>
      <c r="R107" s="19">
        <f>ROUND(VLOOKUP($B107,'3.ข้อมูลงบทดลองปัจจุบัน เติมเอง'!$A$5:$CL$846,17,0),2)</f>
        <v>0</v>
      </c>
      <c r="S107" s="19">
        <f>ROUND(VLOOKUP($B107,'3.ข้อมูลงบทดลองปัจจุบัน เติมเอง'!$A$5:$CL$846,18,0),2)</f>
        <v>0</v>
      </c>
      <c r="T107" s="19">
        <f>ROUND(VLOOKUP($B107,'3.ข้อมูลงบทดลองปัจจุบัน เติมเอง'!$A$5:$CL$846,19,0),2)</f>
        <v>0</v>
      </c>
      <c r="U107" s="19">
        <f>ROUND(VLOOKUP($B107,'3.ข้อมูลงบทดลองปัจจุบัน เติมเอง'!$A$5:$CL$846,20,0),2)</f>
        <v>0</v>
      </c>
      <c r="V107" s="19">
        <f>ROUND(VLOOKUP($B107,'3.ข้อมูลงบทดลองปัจจุบัน เติมเอง'!$A$5:$CL$846,21,0),2)</f>
        <v>0</v>
      </c>
      <c r="W107" s="19">
        <f>ROUND(VLOOKUP($B107,'3.ข้อมูลงบทดลองปัจจุบัน เติมเอง'!$A$5:$CL$846,22,0),2)</f>
        <v>0</v>
      </c>
      <c r="X107" s="19">
        <f>ROUND(VLOOKUP($B107,'3.ข้อมูลงบทดลองปัจจุบัน เติมเอง'!$A$5:$CL$846,23,0),2)</f>
        <v>0</v>
      </c>
      <c r="Y107" s="19">
        <f>ROUND(VLOOKUP($B107,'3.ข้อมูลงบทดลองปัจจุบัน เติมเอง'!$A$5:$CL$846,24,0),2)</f>
        <v>0</v>
      </c>
      <c r="Z107" s="19">
        <f>ROUND(VLOOKUP($B107,'3.ข้อมูลงบทดลองปัจจุบัน เติมเอง'!$A$5:$CL$846,25,0),2)</f>
        <v>560000</v>
      </c>
      <c r="AA107" s="19">
        <f>ROUND(VLOOKUP($B107,'3.ข้อมูลงบทดลองปัจจุบัน เติมเอง'!$A$5:$CL$846,26,0),2)</f>
        <v>0</v>
      </c>
      <c r="AB107" s="19">
        <f>ROUND(VLOOKUP($B107,'3.ข้อมูลงบทดลองปัจจุบัน เติมเอง'!$A$5:$CL$846,27,0),2)</f>
        <v>0</v>
      </c>
      <c r="AC107" s="19">
        <f>ROUND(VLOOKUP($B107,'3.ข้อมูลงบทดลองปัจจุบัน เติมเอง'!$A$5:$CL$846,28,0),2)</f>
        <v>0</v>
      </c>
      <c r="AD107" s="19">
        <f>ROUND(VLOOKUP($B107,'3.ข้อมูลงบทดลองปัจจุบัน เติมเอง'!$A$5:$CL$846,29,0),2)</f>
        <v>0</v>
      </c>
      <c r="AE107" s="19">
        <f>ROUND(VLOOKUP($B107,'3.ข้อมูลงบทดลองปัจจุบัน เติมเอง'!$A$5:$CL$846,30,0),2)</f>
        <v>0</v>
      </c>
      <c r="AF107" s="19">
        <f>ROUND(VLOOKUP($B107,'3.ข้อมูลงบทดลองปัจจุบัน เติมเอง'!$A$5:$CL$846,31,0),2)</f>
        <v>0</v>
      </c>
      <c r="AG107" s="19">
        <f>ROUND(VLOOKUP($B107,'3.ข้อมูลงบทดลองปัจจุบัน เติมเอง'!$A$5:$CL$846,32,0),2)</f>
        <v>0</v>
      </c>
      <c r="AH107" s="19">
        <f>ROUND(VLOOKUP($B107,'3.ข้อมูลงบทดลองปัจจุบัน เติมเอง'!$A$5:$CL$846,33,0),2)</f>
        <v>0</v>
      </c>
      <c r="AI107" s="19">
        <f>ROUND(VLOOKUP($B107,'3.ข้อมูลงบทดลองปัจจุบัน เติมเอง'!$A$5:$CL$846,34,0),2)</f>
        <v>0</v>
      </c>
      <c r="AJ107" s="19">
        <f>ROUND(VLOOKUP($B107,'3.ข้อมูลงบทดลองปัจจุบัน เติมเอง'!$A$5:$CL$846,35,0),2)</f>
        <v>0</v>
      </c>
      <c r="AK107" s="19">
        <f>ROUND(VLOOKUP($B107,'3.ข้อมูลงบทดลองปัจจุบัน เติมเอง'!$A$5:$CL$846,36,0),2)</f>
        <v>0</v>
      </c>
      <c r="AL107" s="19">
        <f>ROUND(VLOOKUP($B107,'3.ข้อมูลงบทดลองปัจจุบัน เติมเอง'!$A$5:$CL$846,37,0),2)</f>
        <v>0</v>
      </c>
      <c r="AM107" s="19">
        <f>ROUND(VLOOKUP($B107,'3.ข้อมูลงบทดลองปัจจุบัน เติมเอง'!$A$5:$CL$846,38,0),2)</f>
        <v>0</v>
      </c>
      <c r="AN107" s="19">
        <f>ROUND(VLOOKUP($B107,'3.ข้อมูลงบทดลองปัจจุบัน เติมเอง'!$A$5:$CL$846,39,0),2)</f>
        <v>0</v>
      </c>
      <c r="AO107" s="19">
        <f>ROUND(VLOOKUP($B107,'3.ข้อมูลงบทดลองปัจจุบัน เติมเอง'!$A$5:$CL$846,40,0),2)</f>
        <v>0</v>
      </c>
      <c r="AP107" s="19">
        <f>ROUND(VLOOKUP($B107,'3.ข้อมูลงบทดลองปัจจุบัน เติมเอง'!$A$5:$CL$846,41,0),2)</f>
        <v>0</v>
      </c>
      <c r="AQ107" s="19">
        <f>ROUND(VLOOKUP($B107,'3.ข้อมูลงบทดลองปัจจุบัน เติมเอง'!$A$5:$CL$846,42,0),2)</f>
        <v>0</v>
      </c>
      <c r="AR107" s="19">
        <f>ROUND(VLOOKUP($B107,'3.ข้อมูลงบทดลองปัจจุบัน เติมเอง'!$A$5:$CL$846,43,0),2)</f>
        <v>0</v>
      </c>
      <c r="AS107" s="19">
        <f>ROUND(VLOOKUP($B107,'3.ข้อมูลงบทดลองปัจจุบัน เติมเอง'!$A$5:$CL$846,44,0),2)</f>
        <v>0</v>
      </c>
      <c r="AT107" s="19">
        <f>ROUND(VLOOKUP($B107,'3.ข้อมูลงบทดลองปัจจุบัน เติมเอง'!$A$5:$CL$846,45,0),2)</f>
        <v>0</v>
      </c>
      <c r="AU107" s="19">
        <f>ROUND(VLOOKUP($B107,'3.ข้อมูลงบทดลองปัจจุบัน เติมเอง'!$A$5:$CL$846,46,0),2)</f>
        <v>0</v>
      </c>
      <c r="AV107" s="19">
        <f>ROUND(VLOOKUP($B107,'3.ข้อมูลงบทดลองปัจจุบัน เติมเอง'!$A$5:$CL$846,47,0),2)</f>
        <v>0</v>
      </c>
      <c r="AW107" s="19">
        <f>ROUND(VLOOKUP($B107,'3.ข้อมูลงบทดลองปัจจุบัน เติมเอง'!$A$5:$CL$846,48,0),2)</f>
        <v>0</v>
      </c>
      <c r="AX107" s="19">
        <f>ROUND(VLOOKUP($B107,'3.ข้อมูลงบทดลองปัจจุบัน เติมเอง'!$A$5:$CL$846,49,0),2)</f>
        <v>0</v>
      </c>
      <c r="AY107" s="19">
        <f>ROUND(VLOOKUP($B107,'3.ข้อมูลงบทดลองปัจจุบัน เติมเอง'!$A$5:$CL$846,50,0),2)</f>
        <v>0</v>
      </c>
      <c r="AZ107" s="19">
        <f>ROUND(VLOOKUP($B107,'3.ข้อมูลงบทดลองปัจจุบัน เติมเอง'!$A$5:$CL$846,51,0),2)</f>
        <v>0</v>
      </c>
      <c r="BA107" s="19">
        <f>ROUND(VLOOKUP($B107,'3.ข้อมูลงบทดลองปัจจุบัน เติมเอง'!$A$5:$CL$846,52,0),2)</f>
        <v>0</v>
      </c>
      <c r="BB107" s="19">
        <f>ROUND(VLOOKUP($B107,'3.ข้อมูลงบทดลองปัจจุบัน เติมเอง'!$A$5:$CL$846,53,0),2)</f>
        <v>0</v>
      </c>
      <c r="BC107" s="19">
        <f>ROUND(VLOOKUP($B107,'3.ข้อมูลงบทดลองปัจจุบัน เติมเอง'!$A$5:$CL$846,54,0),2)</f>
        <v>0</v>
      </c>
      <c r="BD107" s="19">
        <f>ROUND(VLOOKUP($B107,'3.ข้อมูลงบทดลองปัจจุบัน เติมเอง'!$A$5:$CL$846,55,0),2)</f>
        <v>0</v>
      </c>
      <c r="BE107" s="19">
        <f>ROUND(VLOOKUP($B107,'3.ข้อมูลงบทดลองปัจจุบัน เติมเอง'!$A$5:$CL$846,56,0),2)</f>
        <v>0</v>
      </c>
      <c r="BF107" s="19">
        <f>ROUND(VLOOKUP($B107,'3.ข้อมูลงบทดลองปัจจุบัน เติมเอง'!$A$5:$CL$846,57,0),2)</f>
        <v>0</v>
      </c>
      <c r="BG107" s="19">
        <f>ROUND(VLOOKUP($B107,'3.ข้อมูลงบทดลองปัจจุบัน เติมเอง'!$A$5:$CL$846,58,0),2)</f>
        <v>0</v>
      </c>
      <c r="BH107" s="19">
        <f>ROUND(VLOOKUP($B107,'3.ข้อมูลงบทดลองปัจจุบัน เติมเอง'!$A$5:$CL$846,59,0),2)</f>
        <v>0</v>
      </c>
      <c r="BI107" s="19">
        <f>ROUND(VLOOKUP($B107,'3.ข้อมูลงบทดลองปัจจุบัน เติมเอง'!$A$5:$CL$846,60,0),2)</f>
        <v>0</v>
      </c>
      <c r="BJ107" s="19">
        <f>ROUND(VLOOKUP($B107,'3.ข้อมูลงบทดลองปัจจุบัน เติมเอง'!$A$5:$CL$846,61,0),2)</f>
        <v>0</v>
      </c>
      <c r="BK107" s="19">
        <f>ROUND(VLOOKUP($B107,'3.ข้อมูลงบทดลองปัจจุบัน เติมเอง'!$A$5:$CL$846,62,0),2)</f>
        <v>0</v>
      </c>
      <c r="BL107" s="19">
        <f>ROUND(VLOOKUP($B107,'3.ข้อมูลงบทดลองปัจจุบัน เติมเอง'!$A$5:$CL$846,63,0),2)</f>
        <v>0</v>
      </c>
      <c r="BM107" s="19">
        <f>ROUND(VLOOKUP($B107,'3.ข้อมูลงบทดลองปัจจุบัน เติมเอง'!$A$5:$CL$846,64,0),2)</f>
        <v>0</v>
      </c>
      <c r="BN107" s="19">
        <f>ROUND(VLOOKUP($B107,'3.ข้อมูลงบทดลองปัจจุบัน เติมเอง'!$A$5:$CL$846,65,0),2)</f>
        <v>0</v>
      </c>
      <c r="BO107" s="19">
        <f>ROUND(VLOOKUP($B107,'3.ข้อมูลงบทดลองปัจจุบัน เติมเอง'!$A$5:$CL$846,66,0),2)</f>
        <v>0</v>
      </c>
      <c r="BP107" s="19">
        <f>ROUND(VLOOKUP($B107,'3.ข้อมูลงบทดลองปัจจุบัน เติมเอง'!$A$5:$CL$846,67,0),2)</f>
        <v>0</v>
      </c>
      <c r="BQ107" s="19">
        <f>ROUND(VLOOKUP($B107,'3.ข้อมูลงบทดลองปัจจุบัน เติมเอง'!$A$5:$CL$846,68,0),2)</f>
        <v>0</v>
      </c>
      <c r="BR107" s="19">
        <f>ROUND(VLOOKUP($B107,'3.ข้อมูลงบทดลองปัจจุบัน เติมเอง'!$A$5:$CL$846,69,0),2)</f>
        <v>0</v>
      </c>
      <c r="BS107" s="19">
        <f>ROUND(VLOOKUP($B107,'3.ข้อมูลงบทดลองปัจจุบัน เติมเอง'!$A$5:$CL$846,70,0),2)</f>
        <v>0</v>
      </c>
      <c r="BT107" s="19">
        <f>ROUND(VLOOKUP($B107,'3.ข้อมูลงบทดลองปัจจุบัน เติมเอง'!$A$5:$CL$846,71,0),2)</f>
        <v>0</v>
      </c>
      <c r="BU107" s="19">
        <f>ROUND(VLOOKUP($B107,'3.ข้อมูลงบทดลองปัจจุบัน เติมเอง'!$A$5:$CL$846,72,0),2)</f>
        <v>0</v>
      </c>
      <c r="BV107" s="19">
        <f>ROUND(VLOOKUP($B107,'3.ข้อมูลงบทดลองปัจจุบัน เติมเอง'!$A$5:$CL$846,73,0),2)</f>
        <v>0</v>
      </c>
      <c r="BW107" s="19">
        <f>ROUND(VLOOKUP($B107,'3.ข้อมูลงบทดลองปัจจุบัน เติมเอง'!$A$5:$CL$846,74,0),2)</f>
        <v>0</v>
      </c>
      <c r="BX107" s="19">
        <f>ROUND(VLOOKUP($B107,'3.ข้อมูลงบทดลองปัจจุบัน เติมเอง'!$A$5:$CL$846,75,0),2)</f>
        <v>0</v>
      </c>
      <c r="BY107" s="19">
        <f>ROUND(VLOOKUP($B107,'3.ข้อมูลงบทดลองปัจจุบัน เติมเอง'!$A$5:$CL$846,76,0),2)</f>
        <v>0</v>
      </c>
      <c r="BZ107" s="19">
        <f>ROUND(VLOOKUP($B107,'3.ข้อมูลงบทดลองปัจจุบัน เติมเอง'!$A$5:$CL$846,77,0),2)</f>
        <v>0</v>
      </c>
      <c r="CA107" s="19">
        <f>ROUND(VLOOKUP($B107,'3.ข้อมูลงบทดลองปัจจุบัน เติมเอง'!$A$5:$CL$846,78,0),2)</f>
        <v>0</v>
      </c>
      <c r="CB107" s="19">
        <f>ROUND(VLOOKUP($B107,'3.ข้อมูลงบทดลองปัจจุบัน เติมเอง'!$A$5:$CL$846,79,0),2)</f>
        <v>0</v>
      </c>
      <c r="CC107" s="19">
        <f>ROUND(VLOOKUP($B107,'3.ข้อมูลงบทดลองปัจจุบัน เติมเอง'!$A$5:$CL$846,80,0),2)</f>
        <v>0</v>
      </c>
      <c r="CD107" s="19">
        <f>ROUND(VLOOKUP($B107,'3.ข้อมูลงบทดลองปัจจุบัน เติมเอง'!$A$5:$CL$846,81,0),2)</f>
        <v>0</v>
      </c>
      <c r="CE107" s="19">
        <f>ROUND(VLOOKUP($B107,'3.ข้อมูลงบทดลองปัจจุบัน เติมเอง'!$A$5:$CL$846,82,0),2)</f>
        <v>0</v>
      </c>
      <c r="CF107" s="19">
        <f>ROUND(VLOOKUP($B107,'3.ข้อมูลงบทดลองปัจจุบัน เติมเอง'!$A$5:$CL$846,83,0),2)</f>
        <v>0</v>
      </c>
      <c r="CG107" s="19">
        <f>ROUND(VLOOKUP($B107,'3.ข้อมูลงบทดลองปัจจุบัน เติมเอง'!$A$5:$CL$846,84,0),2)</f>
        <v>0</v>
      </c>
      <c r="CH107" s="19">
        <f>ROUND(VLOOKUP($B107,'3.ข้อมูลงบทดลองปัจจุบัน เติมเอง'!$A$5:$CL$846,85,0),2)</f>
        <v>0</v>
      </c>
      <c r="CI107" s="19">
        <f>ROUND(VLOOKUP($B107,'3.ข้อมูลงบทดลองปัจจุบัน เติมเอง'!$A$5:$CL$846,86,0),2)</f>
        <v>0</v>
      </c>
      <c r="CJ107" s="19">
        <f>ROUND(VLOOKUP($B107,'3.ข้อมูลงบทดลองปัจจุบัน เติมเอง'!$A$5:$CL$846,87,0),2)</f>
        <v>0</v>
      </c>
      <c r="CK107" s="19">
        <f>ROUND(VLOOKUP($B107,'3.ข้อมูลงบทดลองปัจจุบัน เติมเอง'!$A$5:$CL$846,88,0),2)</f>
        <v>320000</v>
      </c>
      <c r="CL107" s="19">
        <f>ROUND(VLOOKUP($B107,'3.ข้อมูลงบทดลองปัจจุบัน เติมเอง'!$A$5:$CL$846,89,0),2)</f>
        <v>0</v>
      </c>
      <c r="CM107" s="19">
        <f>ROUND(VLOOKUP($B107,'3.ข้อมูลงบทดลองปัจจุบัน เติมเอง'!$A$5:$CL$846,90,0),2)</f>
        <v>0</v>
      </c>
      <c r="CO107" s="29"/>
    </row>
    <row r="108" spans="1:93" x14ac:dyDescent="0.7">
      <c r="A108" s="3" t="s">
        <v>1470</v>
      </c>
      <c r="B108" s="3" t="s">
        <v>2021</v>
      </c>
      <c r="C108" s="8" t="s">
        <v>1250</v>
      </c>
      <c r="D108" s="19">
        <f>ROUND(VLOOKUP($B108,'3.ข้อมูลงบทดลองปัจจุบัน เติมเอง'!$A$5:$CL$846,3,0),2)</f>
        <v>0</v>
      </c>
      <c r="E108" s="19">
        <f>ROUND(VLOOKUP($B108,'3.ข้อมูลงบทดลองปัจจุบัน เติมเอง'!$A$5:$CL$846,4,0),2)</f>
        <v>0</v>
      </c>
      <c r="F108" s="19">
        <f>ROUND(VLOOKUP($B108,'3.ข้อมูลงบทดลองปัจจุบัน เติมเอง'!$A$5:$CL$846,5,0),2)</f>
        <v>0</v>
      </c>
      <c r="G108" s="19">
        <f>ROUND(VLOOKUP($B108,'3.ข้อมูลงบทดลองปัจจุบัน เติมเอง'!$A$5:$CL$846,6,0),2)</f>
        <v>0</v>
      </c>
      <c r="H108" s="19">
        <f>ROUND(VLOOKUP($B108,'3.ข้อมูลงบทดลองปัจจุบัน เติมเอง'!$A$5:$CL$846,7,0),2)</f>
        <v>0</v>
      </c>
      <c r="I108" s="19">
        <f>ROUND(VLOOKUP($B108,'3.ข้อมูลงบทดลองปัจจุบัน เติมเอง'!$A$5:$CL$846,8,0),2)</f>
        <v>0</v>
      </c>
      <c r="J108" s="19">
        <f>ROUND(VLOOKUP($B108,'3.ข้อมูลงบทดลองปัจจุบัน เติมเอง'!$A$5:$CL$846,9,0),2)</f>
        <v>0</v>
      </c>
      <c r="K108" s="19">
        <f>ROUND(VLOOKUP($B108,'3.ข้อมูลงบทดลองปัจจุบัน เติมเอง'!$A$5:$CL$846,10,0),2)</f>
        <v>0</v>
      </c>
      <c r="L108" s="19">
        <f>ROUND(VLOOKUP($B108,'3.ข้อมูลงบทดลองปัจจุบัน เติมเอง'!$A$5:$CL$846,11,0),2)</f>
        <v>0</v>
      </c>
      <c r="M108" s="19">
        <f>ROUND(VLOOKUP($B108,'3.ข้อมูลงบทดลองปัจจุบัน เติมเอง'!$A$5:$CL$846,12,0),2)</f>
        <v>0</v>
      </c>
      <c r="N108" s="19">
        <f>ROUND(VLOOKUP($B108,'3.ข้อมูลงบทดลองปัจจุบัน เติมเอง'!$A$5:$CL$846,13,0),2)</f>
        <v>0</v>
      </c>
      <c r="O108" s="19">
        <f>ROUND(VLOOKUP($B108,'3.ข้อมูลงบทดลองปัจจุบัน เติมเอง'!$A$5:$CL$846,14,0),2)</f>
        <v>0</v>
      </c>
      <c r="P108" s="19">
        <f>ROUND(VLOOKUP($B108,'3.ข้อมูลงบทดลองปัจจุบัน เติมเอง'!$A$5:$CL$846,15,0),2)</f>
        <v>0</v>
      </c>
      <c r="Q108" s="19">
        <f>ROUND(VLOOKUP($B108,'3.ข้อมูลงบทดลองปัจจุบัน เติมเอง'!$A$5:$CL$846,16,0),2)</f>
        <v>0</v>
      </c>
      <c r="R108" s="19">
        <f>ROUND(VLOOKUP($B108,'3.ข้อมูลงบทดลองปัจจุบัน เติมเอง'!$A$5:$CL$846,17,0),2)</f>
        <v>0</v>
      </c>
      <c r="S108" s="19">
        <f>ROUND(VLOOKUP($B108,'3.ข้อมูลงบทดลองปัจจุบัน เติมเอง'!$A$5:$CL$846,18,0),2)</f>
        <v>0</v>
      </c>
      <c r="T108" s="19">
        <f>ROUND(VLOOKUP($B108,'3.ข้อมูลงบทดลองปัจจุบัน เติมเอง'!$A$5:$CL$846,19,0),2)</f>
        <v>0</v>
      </c>
      <c r="U108" s="19">
        <f>ROUND(VLOOKUP($B108,'3.ข้อมูลงบทดลองปัจจุบัน เติมเอง'!$A$5:$CL$846,20,0),2)</f>
        <v>0</v>
      </c>
      <c r="V108" s="19">
        <f>ROUND(VLOOKUP($B108,'3.ข้อมูลงบทดลองปัจจุบัน เติมเอง'!$A$5:$CL$846,21,0),2)</f>
        <v>0</v>
      </c>
      <c r="W108" s="19">
        <f>ROUND(VLOOKUP($B108,'3.ข้อมูลงบทดลองปัจจุบัน เติมเอง'!$A$5:$CL$846,22,0),2)</f>
        <v>0</v>
      </c>
      <c r="X108" s="19">
        <f>ROUND(VLOOKUP($B108,'3.ข้อมูลงบทดลองปัจจุบัน เติมเอง'!$A$5:$CL$846,23,0),2)</f>
        <v>0</v>
      </c>
      <c r="Y108" s="19">
        <f>ROUND(VLOOKUP($B108,'3.ข้อมูลงบทดลองปัจจุบัน เติมเอง'!$A$5:$CL$846,24,0),2)</f>
        <v>0</v>
      </c>
      <c r="Z108" s="19">
        <f>ROUND(VLOOKUP($B108,'3.ข้อมูลงบทดลองปัจจุบัน เติมเอง'!$A$5:$CL$846,25,0),2)</f>
        <v>0</v>
      </c>
      <c r="AA108" s="19">
        <f>ROUND(VLOOKUP($B108,'3.ข้อมูลงบทดลองปัจจุบัน เติมเอง'!$A$5:$CL$846,26,0),2)</f>
        <v>0</v>
      </c>
      <c r="AB108" s="19">
        <f>ROUND(VLOOKUP($B108,'3.ข้อมูลงบทดลองปัจจุบัน เติมเอง'!$A$5:$CL$846,27,0),2)</f>
        <v>0</v>
      </c>
      <c r="AC108" s="19">
        <f>ROUND(VLOOKUP($B108,'3.ข้อมูลงบทดลองปัจจุบัน เติมเอง'!$A$5:$CL$846,28,0),2)</f>
        <v>0</v>
      </c>
      <c r="AD108" s="19">
        <f>ROUND(VLOOKUP($B108,'3.ข้อมูลงบทดลองปัจจุบัน เติมเอง'!$A$5:$CL$846,29,0),2)</f>
        <v>0</v>
      </c>
      <c r="AE108" s="19">
        <f>ROUND(VLOOKUP($B108,'3.ข้อมูลงบทดลองปัจจุบัน เติมเอง'!$A$5:$CL$846,30,0),2)</f>
        <v>0</v>
      </c>
      <c r="AF108" s="19">
        <f>ROUND(VLOOKUP($B108,'3.ข้อมูลงบทดลองปัจจุบัน เติมเอง'!$A$5:$CL$846,31,0),2)</f>
        <v>0</v>
      </c>
      <c r="AG108" s="19">
        <f>ROUND(VLOOKUP($B108,'3.ข้อมูลงบทดลองปัจจุบัน เติมเอง'!$A$5:$CL$846,32,0),2)</f>
        <v>0</v>
      </c>
      <c r="AH108" s="19">
        <f>ROUND(VLOOKUP($B108,'3.ข้อมูลงบทดลองปัจจุบัน เติมเอง'!$A$5:$CL$846,33,0),2)</f>
        <v>0</v>
      </c>
      <c r="AI108" s="19">
        <f>ROUND(VLOOKUP($B108,'3.ข้อมูลงบทดลองปัจจุบัน เติมเอง'!$A$5:$CL$846,34,0),2)</f>
        <v>0</v>
      </c>
      <c r="AJ108" s="19">
        <f>ROUND(VLOOKUP($B108,'3.ข้อมูลงบทดลองปัจจุบัน เติมเอง'!$A$5:$CL$846,35,0),2)</f>
        <v>0</v>
      </c>
      <c r="AK108" s="19">
        <f>ROUND(VLOOKUP($B108,'3.ข้อมูลงบทดลองปัจจุบัน เติมเอง'!$A$5:$CL$846,36,0),2)</f>
        <v>0</v>
      </c>
      <c r="AL108" s="19">
        <f>ROUND(VLOOKUP($B108,'3.ข้อมูลงบทดลองปัจจุบัน เติมเอง'!$A$5:$CL$846,37,0),2)</f>
        <v>0</v>
      </c>
      <c r="AM108" s="19">
        <f>ROUND(VLOOKUP($B108,'3.ข้อมูลงบทดลองปัจจุบัน เติมเอง'!$A$5:$CL$846,38,0),2)</f>
        <v>0</v>
      </c>
      <c r="AN108" s="19">
        <f>ROUND(VLOOKUP($B108,'3.ข้อมูลงบทดลองปัจจุบัน เติมเอง'!$A$5:$CL$846,39,0),2)</f>
        <v>0</v>
      </c>
      <c r="AO108" s="19">
        <f>ROUND(VLOOKUP($B108,'3.ข้อมูลงบทดลองปัจจุบัน เติมเอง'!$A$5:$CL$846,40,0),2)</f>
        <v>0</v>
      </c>
      <c r="AP108" s="19">
        <f>ROUND(VLOOKUP($B108,'3.ข้อมูลงบทดลองปัจจุบัน เติมเอง'!$A$5:$CL$846,41,0),2)</f>
        <v>0</v>
      </c>
      <c r="AQ108" s="19">
        <f>ROUND(VLOOKUP($B108,'3.ข้อมูลงบทดลองปัจจุบัน เติมเอง'!$A$5:$CL$846,42,0),2)</f>
        <v>0</v>
      </c>
      <c r="AR108" s="19">
        <f>ROUND(VLOOKUP($B108,'3.ข้อมูลงบทดลองปัจจุบัน เติมเอง'!$A$5:$CL$846,43,0),2)</f>
        <v>0</v>
      </c>
      <c r="AS108" s="19">
        <f>ROUND(VLOOKUP($B108,'3.ข้อมูลงบทดลองปัจจุบัน เติมเอง'!$A$5:$CL$846,44,0),2)</f>
        <v>0</v>
      </c>
      <c r="AT108" s="19">
        <f>ROUND(VLOOKUP($B108,'3.ข้อมูลงบทดลองปัจจุบัน เติมเอง'!$A$5:$CL$846,45,0),2)</f>
        <v>0</v>
      </c>
      <c r="AU108" s="19">
        <f>ROUND(VLOOKUP($B108,'3.ข้อมูลงบทดลองปัจจุบัน เติมเอง'!$A$5:$CL$846,46,0),2)</f>
        <v>0</v>
      </c>
      <c r="AV108" s="19">
        <f>ROUND(VLOOKUP($B108,'3.ข้อมูลงบทดลองปัจจุบัน เติมเอง'!$A$5:$CL$846,47,0),2)</f>
        <v>0</v>
      </c>
      <c r="AW108" s="19">
        <f>ROUND(VLOOKUP($B108,'3.ข้อมูลงบทดลองปัจจุบัน เติมเอง'!$A$5:$CL$846,48,0),2)</f>
        <v>0</v>
      </c>
      <c r="AX108" s="19">
        <f>ROUND(VLOOKUP($B108,'3.ข้อมูลงบทดลองปัจจุบัน เติมเอง'!$A$5:$CL$846,49,0),2)</f>
        <v>0</v>
      </c>
      <c r="AY108" s="19">
        <f>ROUND(VLOOKUP($B108,'3.ข้อมูลงบทดลองปัจจุบัน เติมเอง'!$A$5:$CL$846,50,0),2)</f>
        <v>0</v>
      </c>
      <c r="AZ108" s="19">
        <f>ROUND(VLOOKUP($B108,'3.ข้อมูลงบทดลองปัจจุบัน เติมเอง'!$A$5:$CL$846,51,0),2)</f>
        <v>0</v>
      </c>
      <c r="BA108" s="19">
        <f>ROUND(VLOOKUP($B108,'3.ข้อมูลงบทดลองปัจจุบัน เติมเอง'!$A$5:$CL$846,52,0),2)</f>
        <v>0</v>
      </c>
      <c r="BB108" s="19">
        <f>ROUND(VLOOKUP($B108,'3.ข้อมูลงบทดลองปัจจุบัน เติมเอง'!$A$5:$CL$846,53,0),2)</f>
        <v>256800</v>
      </c>
      <c r="BC108" s="19">
        <f>ROUND(VLOOKUP($B108,'3.ข้อมูลงบทดลองปัจจุบัน เติมเอง'!$A$5:$CL$846,54,0),2)</f>
        <v>0</v>
      </c>
      <c r="BD108" s="19">
        <f>ROUND(VLOOKUP($B108,'3.ข้อมูลงบทดลองปัจจุบัน เติมเอง'!$A$5:$CL$846,55,0),2)</f>
        <v>0</v>
      </c>
      <c r="BE108" s="19">
        <f>ROUND(VLOOKUP($B108,'3.ข้อมูลงบทดลองปัจจุบัน เติมเอง'!$A$5:$CL$846,56,0),2)</f>
        <v>0</v>
      </c>
      <c r="BF108" s="19">
        <f>ROUND(VLOOKUP($B108,'3.ข้อมูลงบทดลองปัจจุบัน เติมเอง'!$A$5:$CL$846,57,0),2)</f>
        <v>0</v>
      </c>
      <c r="BG108" s="19">
        <f>ROUND(VLOOKUP($B108,'3.ข้อมูลงบทดลองปัจจุบัน เติมเอง'!$A$5:$CL$846,58,0),2)</f>
        <v>0</v>
      </c>
      <c r="BH108" s="19">
        <f>ROUND(VLOOKUP($B108,'3.ข้อมูลงบทดลองปัจจุบัน เติมเอง'!$A$5:$CL$846,59,0),2)</f>
        <v>0</v>
      </c>
      <c r="BI108" s="19">
        <f>ROUND(VLOOKUP($B108,'3.ข้อมูลงบทดลองปัจจุบัน เติมเอง'!$A$5:$CL$846,60,0),2)</f>
        <v>0</v>
      </c>
      <c r="BJ108" s="19">
        <f>ROUND(VLOOKUP($B108,'3.ข้อมูลงบทดลองปัจจุบัน เติมเอง'!$A$5:$CL$846,61,0),2)</f>
        <v>0</v>
      </c>
      <c r="BK108" s="19">
        <f>ROUND(VLOOKUP($B108,'3.ข้อมูลงบทดลองปัจจุบัน เติมเอง'!$A$5:$CL$846,62,0),2)</f>
        <v>0</v>
      </c>
      <c r="BL108" s="19">
        <f>ROUND(VLOOKUP($B108,'3.ข้อมูลงบทดลองปัจจุบัน เติมเอง'!$A$5:$CL$846,63,0),2)</f>
        <v>0</v>
      </c>
      <c r="BM108" s="19">
        <f>ROUND(VLOOKUP($B108,'3.ข้อมูลงบทดลองปัจจุบัน เติมเอง'!$A$5:$CL$846,64,0),2)</f>
        <v>0</v>
      </c>
      <c r="BN108" s="19">
        <f>ROUND(VLOOKUP($B108,'3.ข้อมูลงบทดลองปัจจุบัน เติมเอง'!$A$5:$CL$846,65,0),2)</f>
        <v>0</v>
      </c>
      <c r="BO108" s="19">
        <f>ROUND(VLOOKUP($B108,'3.ข้อมูลงบทดลองปัจจุบัน เติมเอง'!$A$5:$CL$846,66,0),2)</f>
        <v>0</v>
      </c>
      <c r="BP108" s="19">
        <f>ROUND(VLOOKUP($B108,'3.ข้อมูลงบทดลองปัจจุบัน เติมเอง'!$A$5:$CL$846,67,0),2)</f>
        <v>0</v>
      </c>
      <c r="BQ108" s="19">
        <f>ROUND(VLOOKUP($B108,'3.ข้อมูลงบทดลองปัจจุบัน เติมเอง'!$A$5:$CL$846,68,0),2)</f>
        <v>0</v>
      </c>
      <c r="BR108" s="19">
        <f>ROUND(VLOOKUP($B108,'3.ข้อมูลงบทดลองปัจจุบัน เติมเอง'!$A$5:$CL$846,69,0),2)</f>
        <v>0</v>
      </c>
      <c r="BS108" s="19">
        <f>ROUND(VLOOKUP($B108,'3.ข้อมูลงบทดลองปัจจุบัน เติมเอง'!$A$5:$CL$846,70,0),2)</f>
        <v>0</v>
      </c>
      <c r="BT108" s="19">
        <f>ROUND(VLOOKUP($B108,'3.ข้อมูลงบทดลองปัจจุบัน เติมเอง'!$A$5:$CL$846,71,0),2)</f>
        <v>0</v>
      </c>
      <c r="BU108" s="19">
        <f>ROUND(VLOOKUP($B108,'3.ข้อมูลงบทดลองปัจจุบัน เติมเอง'!$A$5:$CL$846,72,0),2)</f>
        <v>0</v>
      </c>
      <c r="BV108" s="19">
        <f>ROUND(VLOOKUP($B108,'3.ข้อมูลงบทดลองปัจจุบัน เติมเอง'!$A$5:$CL$846,73,0),2)</f>
        <v>0</v>
      </c>
      <c r="BW108" s="19">
        <f>ROUND(VLOOKUP($B108,'3.ข้อมูลงบทดลองปัจจุบัน เติมเอง'!$A$5:$CL$846,74,0),2)</f>
        <v>0</v>
      </c>
      <c r="BX108" s="19">
        <f>ROUND(VLOOKUP($B108,'3.ข้อมูลงบทดลองปัจจุบัน เติมเอง'!$A$5:$CL$846,75,0),2)</f>
        <v>0</v>
      </c>
      <c r="BY108" s="19">
        <f>ROUND(VLOOKUP($B108,'3.ข้อมูลงบทดลองปัจจุบัน เติมเอง'!$A$5:$CL$846,76,0),2)</f>
        <v>0</v>
      </c>
      <c r="BZ108" s="19">
        <f>ROUND(VLOOKUP($B108,'3.ข้อมูลงบทดลองปัจจุบัน เติมเอง'!$A$5:$CL$846,77,0),2)</f>
        <v>0</v>
      </c>
      <c r="CA108" s="19">
        <f>ROUND(VLOOKUP($B108,'3.ข้อมูลงบทดลองปัจจุบัน เติมเอง'!$A$5:$CL$846,78,0),2)</f>
        <v>0</v>
      </c>
      <c r="CB108" s="19">
        <f>ROUND(VLOOKUP($B108,'3.ข้อมูลงบทดลองปัจจุบัน เติมเอง'!$A$5:$CL$846,79,0),2)</f>
        <v>0</v>
      </c>
      <c r="CC108" s="19">
        <f>ROUND(VLOOKUP($B108,'3.ข้อมูลงบทดลองปัจจุบัน เติมเอง'!$A$5:$CL$846,80,0),2)</f>
        <v>0</v>
      </c>
      <c r="CD108" s="19">
        <f>ROUND(VLOOKUP($B108,'3.ข้อมูลงบทดลองปัจจุบัน เติมเอง'!$A$5:$CL$846,81,0),2)</f>
        <v>0</v>
      </c>
      <c r="CE108" s="19">
        <f>ROUND(VLOOKUP($B108,'3.ข้อมูลงบทดลองปัจจุบัน เติมเอง'!$A$5:$CL$846,82,0),2)</f>
        <v>0</v>
      </c>
      <c r="CF108" s="19">
        <f>ROUND(VLOOKUP($B108,'3.ข้อมูลงบทดลองปัจจุบัน เติมเอง'!$A$5:$CL$846,83,0),2)</f>
        <v>0</v>
      </c>
      <c r="CG108" s="19">
        <f>ROUND(VLOOKUP($B108,'3.ข้อมูลงบทดลองปัจจุบัน เติมเอง'!$A$5:$CL$846,84,0),2)</f>
        <v>0</v>
      </c>
      <c r="CH108" s="19">
        <f>ROUND(VLOOKUP($B108,'3.ข้อมูลงบทดลองปัจจุบัน เติมเอง'!$A$5:$CL$846,85,0),2)</f>
        <v>0</v>
      </c>
      <c r="CI108" s="19">
        <f>ROUND(VLOOKUP($B108,'3.ข้อมูลงบทดลองปัจจุบัน เติมเอง'!$A$5:$CL$846,86,0),2)</f>
        <v>0</v>
      </c>
      <c r="CJ108" s="19">
        <f>ROUND(VLOOKUP($B108,'3.ข้อมูลงบทดลองปัจจุบัน เติมเอง'!$A$5:$CL$846,87,0),2)</f>
        <v>0</v>
      </c>
      <c r="CK108" s="19">
        <f>ROUND(VLOOKUP($B108,'3.ข้อมูลงบทดลองปัจจุบัน เติมเอง'!$A$5:$CL$846,88,0),2)</f>
        <v>132540</v>
      </c>
      <c r="CL108" s="19">
        <f>ROUND(VLOOKUP($B108,'3.ข้อมูลงบทดลองปัจจุบัน เติมเอง'!$A$5:$CL$846,89,0),2)</f>
        <v>0</v>
      </c>
      <c r="CM108" s="19">
        <f>ROUND(VLOOKUP($B108,'3.ข้อมูลงบทดลองปัจจุบัน เติมเอง'!$A$5:$CL$846,90,0),2)</f>
        <v>0</v>
      </c>
      <c r="CO108" s="29"/>
    </row>
    <row r="109" spans="1:93" x14ac:dyDescent="0.7">
      <c r="A109" s="3" t="s">
        <v>1470</v>
      </c>
      <c r="B109" s="3" t="s">
        <v>2022</v>
      </c>
      <c r="C109" s="8" t="s">
        <v>1495</v>
      </c>
      <c r="D109" s="19">
        <f>ROUND(VLOOKUP($B109,'3.ข้อมูลงบทดลองปัจจุบัน เติมเอง'!$A$5:$CL$846,3,0),2)</f>
        <v>894938</v>
      </c>
      <c r="E109" s="19">
        <f>ROUND(VLOOKUP($B109,'3.ข้อมูลงบทดลองปัจจุบัน เติมเอง'!$A$5:$CL$846,4,0),2)</f>
        <v>14400</v>
      </c>
      <c r="F109" s="19">
        <f>ROUND(VLOOKUP($B109,'3.ข้อมูลงบทดลองปัจจุบัน เติมเอง'!$A$5:$CL$846,5,0),2)</f>
        <v>73698</v>
      </c>
      <c r="G109" s="19">
        <f>ROUND(VLOOKUP($B109,'3.ข้อมูลงบทดลองปัจจุบัน เติมเอง'!$A$5:$CL$846,6,0),2)</f>
        <v>9800</v>
      </c>
      <c r="H109" s="19">
        <f>ROUND(VLOOKUP($B109,'3.ข้อมูลงบทดลองปัจจุบัน เติมเอง'!$A$5:$CL$846,7,0),2)</f>
        <v>29867</v>
      </c>
      <c r="I109" s="19">
        <f>ROUND(VLOOKUP($B109,'3.ข้อมูลงบทดลองปัจจุบัน เติมเอง'!$A$5:$CL$846,8,0),2)</f>
        <v>53658</v>
      </c>
      <c r="J109" s="19">
        <f>ROUND(VLOOKUP($B109,'3.ข้อมูลงบทดลองปัจจุบัน เติมเอง'!$A$5:$CL$846,9,0),2)</f>
        <v>10000</v>
      </c>
      <c r="K109" s="19">
        <f>ROUND(VLOOKUP($B109,'3.ข้อมูลงบทดลองปัจจุบัน เติมเอง'!$A$5:$CL$846,10,0),2)</f>
        <v>159912.79999999999</v>
      </c>
      <c r="L109" s="19">
        <f>ROUND(VLOOKUP($B109,'3.ข้อมูลงบทดลองปัจจุบัน เติมเอง'!$A$5:$CL$846,11,0),2)</f>
        <v>0</v>
      </c>
      <c r="M109" s="19">
        <f>ROUND(VLOOKUP($B109,'3.ข้อมูลงบทดลองปัจจุบัน เติมเอง'!$A$5:$CL$846,12,0),2)</f>
        <v>0</v>
      </c>
      <c r="N109" s="19">
        <f>ROUND(VLOOKUP($B109,'3.ข้อมูลงบทดลองปัจจุบัน เติมเอง'!$A$5:$CL$846,13,0),2)</f>
        <v>241120</v>
      </c>
      <c r="O109" s="19">
        <f>ROUND(VLOOKUP($B109,'3.ข้อมูลงบทดลองปัจจุบัน เติมเอง'!$A$5:$CL$846,14,0),2)</f>
        <v>12000</v>
      </c>
      <c r="P109" s="19">
        <f>ROUND(VLOOKUP($B109,'3.ข้อมูลงบทดลองปัจจุบัน เติมเอง'!$A$5:$CL$846,15,0),2)</f>
        <v>286770.57</v>
      </c>
      <c r="Q109" s="19">
        <f>ROUND(VLOOKUP($B109,'3.ข้อมูลงบทดลองปัจจุบัน เติมเอง'!$A$5:$CL$846,16,0),2)</f>
        <v>5022</v>
      </c>
      <c r="R109" s="19">
        <f>ROUND(VLOOKUP($B109,'3.ข้อมูลงบทดลองปัจจุบัน เติมเอง'!$A$5:$CL$846,17,0),2)</f>
        <v>28362</v>
      </c>
      <c r="S109" s="19">
        <f>ROUND(VLOOKUP($B109,'3.ข้อมูลงบทดลองปัจจุบัน เติมเอง'!$A$5:$CL$846,18,0),2)</f>
        <v>47700</v>
      </c>
      <c r="T109" s="19">
        <f>ROUND(VLOOKUP($B109,'3.ข้อมูลงบทดลองปัจจุบัน เติมเอง'!$A$5:$CL$846,19,0),2)</f>
        <v>14020</v>
      </c>
      <c r="U109" s="19">
        <f>ROUND(VLOOKUP($B109,'3.ข้อมูลงบทดลองปัจจุบัน เติมเอง'!$A$5:$CL$846,20,0),2)</f>
        <v>21542</v>
      </c>
      <c r="V109" s="19">
        <f>ROUND(VLOOKUP($B109,'3.ข้อมูลงบทดลองปัจจุบัน เติมเอง'!$A$5:$CL$846,21,0),2)</f>
        <v>17344.59</v>
      </c>
      <c r="W109" s="19">
        <f>ROUND(VLOOKUP($B109,'3.ข้อมูลงบทดลองปัจจุบัน เติมเอง'!$A$5:$CL$846,22,0),2)</f>
        <v>0</v>
      </c>
      <c r="X109" s="19">
        <f>ROUND(VLOOKUP($B109,'3.ข้อมูลงบทดลองปัจจุบัน เติมเอง'!$A$5:$CL$846,23,0),2)</f>
        <v>899595</v>
      </c>
      <c r="Y109" s="19">
        <f>ROUND(VLOOKUP($B109,'3.ข้อมูลงบทดลองปัจจุบัน เติมเอง'!$A$5:$CL$846,24,0),2)</f>
        <v>33000</v>
      </c>
      <c r="Z109" s="19">
        <f>ROUND(VLOOKUP($B109,'3.ข้อมูลงบทดลองปัจจุบัน เติมเอง'!$A$5:$CL$846,25,0),2)</f>
        <v>168428</v>
      </c>
      <c r="AA109" s="19">
        <f>ROUND(VLOOKUP($B109,'3.ข้อมูลงบทดลองปัจจุบัน เติมเอง'!$A$5:$CL$846,26,0),2)</f>
        <v>9000</v>
      </c>
      <c r="AB109" s="19">
        <f>ROUND(VLOOKUP($B109,'3.ข้อมูลงบทดลองปัจจุบัน เติมเอง'!$A$5:$CL$846,27,0),2)</f>
        <v>0</v>
      </c>
      <c r="AC109" s="19">
        <f>ROUND(VLOOKUP($B109,'3.ข้อมูลงบทดลองปัจจุบัน เติมเอง'!$A$5:$CL$846,28,0),2)</f>
        <v>0</v>
      </c>
      <c r="AD109" s="19">
        <f>ROUND(VLOOKUP($B109,'3.ข้อมูลงบทดลองปัจจุบัน เติมเอง'!$A$5:$CL$846,29,0),2)</f>
        <v>0</v>
      </c>
      <c r="AE109" s="19">
        <f>ROUND(VLOOKUP($B109,'3.ข้อมูลงบทดลองปัจจุบัน เติมเอง'!$A$5:$CL$846,30,0),2)</f>
        <v>137873.45000000001</v>
      </c>
      <c r="AF109" s="19">
        <f>ROUND(VLOOKUP($B109,'3.ข้อมูลงบทดลองปัจจุบัน เติมเอง'!$A$5:$CL$846,31,0),2)</f>
        <v>0</v>
      </c>
      <c r="AG109" s="19">
        <f>ROUND(VLOOKUP($B109,'3.ข้อมูลงบทดลองปัจจุบัน เติมเอง'!$A$5:$CL$846,32,0),2)</f>
        <v>30482.5</v>
      </c>
      <c r="AH109" s="19">
        <f>ROUND(VLOOKUP($B109,'3.ข้อมูลงบทดลองปัจจุบัน เติมเอง'!$A$5:$CL$846,33,0),2)</f>
        <v>40770</v>
      </c>
      <c r="AI109" s="19">
        <f>ROUND(VLOOKUP($B109,'3.ข้อมูลงบทดลองปัจจุบัน เติมเอง'!$A$5:$CL$846,34,0),2)</f>
        <v>140996.73000000001</v>
      </c>
      <c r="AJ109" s="19">
        <f>ROUND(VLOOKUP($B109,'3.ข้อมูลงบทดลองปัจจุบัน เติมเอง'!$A$5:$CL$846,35,0),2)</f>
        <v>28481.59</v>
      </c>
      <c r="AK109" s="19">
        <f>ROUND(VLOOKUP($B109,'3.ข้อมูลงบทดลองปัจจุบัน เติมเอง'!$A$5:$CL$846,36,0),2)</f>
        <v>13216</v>
      </c>
      <c r="AL109" s="19">
        <f>ROUND(VLOOKUP($B109,'3.ข้อมูลงบทดลองปัจจุบัน เติมเอง'!$A$5:$CL$846,37,0),2)</f>
        <v>960774.64</v>
      </c>
      <c r="AM109" s="19">
        <f>ROUND(VLOOKUP($B109,'3.ข้อมูลงบทดลองปัจจุบัน เติมเอง'!$A$5:$CL$846,38,0),2)</f>
        <v>66116</v>
      </c>
      <c r="AN109" s="19">
        <f>ROUND(VLOOKUP($B109,'3.ข้อมูลงบทดลองปัจจุบัน เติมเอง'!$A$5:$CL$846,39,0),2)</f>
        <v>11434</v>
      </c>
      <c r="AO109" s="19">
        <f>ROUND(VLOOKUP($B109,'3.ข้อมูลงบทดลองปัจจุบัน เติมเอง'!$A$5:$CL$846,40,0),2)</f>
        <v>58065</v>
      </c>
      <c r="AP109" s="19">
        <f>ROUND(VLOOKUP($B109,'3.ข้อมูลงบทดลองปัจจุบัน เติมเอง'!$A$5:$CL$846,41,0),2)</f>
        <v>64469.279999999999</v>
      </c>
      <c r="AQ109" s="19">
        <f>ROUND(VLOOKUP($B109,'3.ข้อมูลงบทดลองปัจจุบัน เติมเอง'!$A$5:$CL$846,42,0),2)</f>
        <v>7692</v>
      </c>
      <c r="AR109" s="19">
        <f>ROUND(VLOOKUP($B109,'3.ข้อมูลงบทดลองปัจจุบัน เติมเอง'!$A$5:$CL$846,43,0),2)</f>
        <v>4060</v>
      </c>
      <c r="AS109" s="19">
        <f>ROUND(VLOOKUP($B109,'3.ข้อมูลงบทดลองปัจจุบัน เติมเอง'!$A$5:$CL$846,44,0),2)</f>
        <v>137047</v>
      </c>
      <c r="AT109" s="19">
        <f>ROUND(VLOOKUP($B109,'3.ข้อมูลงบทดลองปัจจุบัน เติมเอง'!$A$5:$CL$846,45,0),2)</f>
        <v>59001</v>
      </c>
      <c r="AU109" s="19">
        <f>ROUND(VLOOKUP($B109,'3.ข้อมูลงบทดลองปัจจุบัน เติมเอง'!$A$5:$CL$846,46,0),2)</f>
        <v>40339</v>
      </c>
      <c r="AV109" s="19">
        <f>ROUND(VLOOKUP($B109,'3.ข้อมูลงบทดลองปัจจุบัน เติมเอง'!$A$5:$CL$846,47,0),2)</f>
        <v>64822</v>
      </c>
      <c r="AW109" s="19">
        <f>ROUND(VLOOKUP($B109,'3.ข้อมูลงบทดลองปัจจุบัน เติมเอง'!$A$5:$CL$846,48,0),2)</f>
        <v>0</v>
      </c>
      <c r="AX109" s="19">
        <f>ROUND(VLOOKUP($B109,'3.ข้อมูลงบทดลองปัจจุบัน เติมเอง'!$A$5:$CL$846,49,0),2)</f>
        <v>76205.399999999994</v>
      </c>
      <c r="AY109" s="19">
        <f>ROUND(VLOOKUP($B109,'3.ข้อมูลงบทดลองปัจจุบัน เติมเอง'!$A$5:$CL$846,50,0),2)</f>
        <v>5480</v>
      </c>
      <c r="AZ109" s="19">
        <f>ROUND(VLOOKUP($B109,'3.ข้อมูลงบทดลองปัจจุบัน เติมเอง'!$A$5:$CL$846,51,0),2)</f>
        <v>16363</v>
      </c>
      <c r="BA109" s="19">
        <f>ROUND(VLOOKUP($B109,'3.ข้อมูลงบทดลองปัจจุบัน เติมเอง'!$A$5:$CL$846,52,0),2)</f>
        <v>94664</v>
      </c>
      <c r="BB109" s="19">
        <f>ROUND(VLOOKUP($B109,'3.ข้อมูลงบทดลองปัจจุบัน เติมเอง'!$A$5:$CL$846,53,0),2)</f>
        <v>376825.1</v>
      </c>
      <c r="BC109" s="19">
        <f>ROUND(VLOOKUP($B109,'3.ข้อมูลงบทดลองปัจจุบัน เติมเอง'!$A$5:$CL$846,54,0),2)</f>
        <v>48722</v>
      </c>
      <c r="BD109" s="19">
        <f>ROUND(VLOOKUP($B109,'3.ข้อมูลงบทดลองปัจจุบัน เติมเอง'!$A$5:$CL$846,55,0),2)</f>
        <v>1549592.94</v>
      </c>
      <c r="BE109" s="19">
        <f>ROUND(VLOOKUP($B109,'3.ข้อมูลงบทดลองปัจจุบัน เติมเอง'!$A$5:$CL$846,56,0),2)</f>
        <v>189345</v>
      </c>
      <c r="BF109" s="19">
        <f>ROUND(VLOOKUP($B109,'3.ข้อมูลงบทดลองปัจจุบัน เติมเอง'!$A$5:$CL$846,57,0),2)</f>
        <v>6044.79</v>
      </c>
      <c r="BG109" s="19">
        <f>ROUND(VLOOKUP($B109,'3.ข้อมูลงบทดลองปัจจุบัน เติมเอง'!$A$5:$CL$846,58,0),2)</f>
        <v>74495.66</v>
      </c>
      <c r="BH109" s="19">
        <f>ROUND(VLOOKUP($B109,'3.ข้อมูลงบทดลองปัจจุบัน เติมเอง'!$A$5:$CL$846,59,0),2)</f>
        <v>376967.87</v>
      </c>
      <c r="BI109" s="19">
        <f>ROUND(VLOOKUP($B109,'3.ข้อมูลงบทดลองปัจจุบัน เติมเอง'!$A$5:$CL$846,60,0),2)</f>
        <v>2500</v>
      </c>
      <c r="BJ109" s="19">
        <f>ROUND(VLOOKUP($B109,'3.ข้อมูลงบทดลองปัจจุบัน เติมเอง'!$A$5:$CL$846,61,0),2)</f>
        <v>35301.800000000003</v>
      </c>
      <c r="BK109" s="19">
        <f>ROUND(VLOOKUP($B109,'3.ข้อมูลงบทดลองปัจจุบัน เติมเอง'!$A$5:$CL$846,62,0),2)</f>
        <v>0</v>
      </c>
      <c r="BL109" s="19">
        <f>ROUND(VLOOKUP($B109,'3.ข้อมูลงบทดลองปัจจุบัน เติมเอง'!$A$5:$CL$846,63,0),2)</f>
        <v>102946.8</v>
      </c>
      <c r="BM109" s="19">
        <f>ROUND(VLOOKUP($B109,'3.ข้อมูลงบทดลองปัจจุบัน เติมเอง'!$A$5:$CL$846,64,0),2)</f>
        <v>23695</v>
      </c>
      <c r="BN109" s="19">
        <f>ROUND(VLOOKUP($B109,'3.ข้อมูลงบทดลองปัจจุบัน เติมเอง'!$A$5:$CL$846,65,0),2)</f>
        <v>138804.5</v>
      </c>
      <c r="BO109" s="19">
        <f>ROUND(VLOOKUP($B109,'3.ข้อมูลงบทดลองปัจจุบัน เติมเอง'!$A$5:$CL$846,66,0),2)</f>
        <v>58938.559999999998</v>
      </c>
      <c r="BP109" s="19">
        <f>ROUND(VLOOKUP($B109,'3.ข้อมูลงบทดลองปัจจุบัน เติมเอง'!$A$5:$CL$846,67,0),2)</f>
        <v>51030</v>
      </c>
      <c r="BQ109" s="19">
        <f>ROUND(VLOOKUP($B109,'3.ข้อมูลงบทดลองปัจจุบัน เติมเอง'!$A$5:$CL$846,68,0),2)</f>
        <v>42042</v>
      </c>
      <c r="BR109" s="19">
        <f>ROUND(VLOOKUP($B109,'3.ข้อมูลงบทดลองปัจจุบัน เติมเอง'!$A$5:$CL$846,69,0),2)</f>
        <v>27282.7</v>
      </c>
      <c r="BS109" s="19">
        <f>ROUND(VLOOKUP($B109,'3.ข้อมูลงบทดลองปัจจุบัน เติมเอง'!$A$5:$CL$846,70,0),2)</f>
        <v>1794522.52</v>
      </c>
      <c r="BT109" s="19">
        <f>ROUND(VLOOKUP($B109,'3.ข้อมูลงบทดลองปัจจุบัน เติมเอง'!$A$5:$CL$846,71,0),2)</f>
        <v>107102</v>
      </c>
      <c r="BU109" s="19">
        <f>ROUND(VLOOKUP($B109,'3.ข้อมูลงบทดลองปัจจุบัน เติมเอง'!$A$5:$CL$846,72,0),2)</f>
        <v>30648.7</v>
      </c>
      <c r="BV109" s="19">
        <f>ROUND(VLOOKUP($B109,'3.ข้อมูลงบทดลองปัจจุบัน เติมเอง'!$A$5:$CL$846,73,0),2)</f>
        <v>421900</v>
      </c>
      <c r="BW109" s="19">
        <f>ROUND(VLOOKUP($B109,'3.ข้อมูลงบทดลองปัจจุบัน เติมเอง'!$A$5:$CL$846,74,0),2)</f>
        <v>0</v>
      </c>
      <c r="BX109" s="19">
        <f>ROUND(VLOOKUP($B109,'3.ข้อมูลงบทดลองปัจจุบัน เติมเอง'!$A$5:$CL$846,75,0),2)</f>
        <v>96824.41</v>
      </c>
      <c r="BY109" s="19">
        <f>ROUND(VLOOKUP($B109,'3.ข้อมูลงบทดลองปัจจุบัน เติมเอง'!$A$5:$CL$846,76,0),2)</f>
        <v>167251</v>
      </c>
      <c r="BZ109" s="19">
        <f>ROUND(VLOOKUP($B109,'3.ข้อมูลงบทดลองปัจจุบัน เติมเอง'!$A$5:$CL$846,77,0),2)</f>
        <v>32610</v>
      </c>
      <c r="CA109" s="19">
        <f>ROUND(VLOOKUP($B109,'3.ข้อมูลงบทดลองปัจจุบัน เติมเอง'!$A$5:$CL$846,78,0),2)</f>
        <v>20000</v>
      </c>
      <c r="CB109" s="19">
        <f>ROUND(VLOOKUP($B109,'3.ข้อมูลงบทดลองปัจจุบัน เติมเอง'!$A$5:$CL$846,79,0),2)</f>
        <v>59479.1</v>
      </c>
      <c r="CC109" s="19">
        <f>ROUND(VLOOKUP($B109,'3.ข้อมูลงบทดลองปัจจุบัน เติมเอง'!$A$5:$CL$846,80,0),2)</f>
        <v>27277</v>
      </c>
      <c r="CD109" s="19">
        <f>ROUND(VLOOKUP($B109,'3.ข้อมูลงบทดลองปัจจุบัน เติมเอง'!$A$5:$CL$846,81,0),2)</f>
        <v>73439</v>
      </c>
      <c r="CE109" s="19">
        <f>ROUND(VLOOKUP($B109,'3.ข้อมูลงบทดลองปัจจุบัน เติมเอง'!$A$5:$CL$846,82,0),2)</f>
        <v>51268</v>
      </c>
      <c r="CF109" s="19">
        <f>ROUND(VLOOKUP($B109,'3.ข้อมูลงบทดลองปัจจุบัน เติมเอง'!$A$5:$CL$846,83,0),2)</f>
        <v>54369.4</v>
      </c>
      <c r="CG109" s="19">
        <f>ROUND(VLOOKUP($B109,'3.ข้อมูลงบทดลองปัจจุบัน เติมเอง'!$A$5:$CL$846,84,0),2)</f>
        <v>13892</v>
      </c>
      <c r="CH109" s="19">
        <f>ROUND(VLOOKUP($B109,'3.ข้อมูลงบทดลองปัจจุบัน เติมเอง'!$A$5:$CL$846,85,0),2)</f>
        <v>16688</v>
      </c>
      <c r="CI109" s="19">
        <f>ROUND(VLOOKUP($B109,'3.ข้อมูลงบทดลองปัจจุบัน เติมเอง'!$A$5:$CL$846,86,0),2)</f>
        <v>26216</v>
      </c>
      <c r="CJ109" s="19">
        <f>ROUND(VLOOKUP($B109,'3.ข้อมูลงบทดลองปัจจุบัน เติมเอง'!$A$5:$CL$846,87,0),2)</f>
        <v>9681.6</v>
      </c>
      <c r="CK109" s="19">
        <f>ROUND(VLOOKUP($B109,'3.ข้อมูลงบทดลองปัจจุบัน เติมเอง'!$A$5:$CL$846,88,0),2)</f>
        <v>659849.25</v>
      </c>
      <c r="CL109" s="19">
        <f>ROUND(VLOOKUP($B109,'3.ข้อมูลงบทดลองปัจจุบัน เติมเอง'!$A$5:$CL$846,89,0),2)</f>
        <v>7300</v>
      </c>
      <c r="CM109" s="19">
        <f>ROUND(VLOOKUP($B109,'3.ข้อมูลงบทดลองปัจจุบัน เติมเอง'!$A$5:$CL$846,90,0),2)</f>
        <v>21488</v>
      </c>
      <c r="CO109" s="29"/>
    </row>
    <row r="110" spans="1:93" x14ac:dyDescent="0.7">
      <c r="A110" s="3" t="s">
        <v>1470</v>
      </c>
      <c r="B110" s="3" t="s">
        <v>2023</v>
      </c>
      <c r="C110" s="8" t="s">
        <v>1496</v>
      </c>
      <c r="D110" s="19">
        <f>ROUND(VLOOKUP($B110,'3.ข้อมูลงบทดลองปัจจุบัน เติมเอง'!$A$5:$CL$846,3,0),2)</f>
        <v>0</v>
      </c>
      <c r="E110" s="19">
        <f>ROUND(VLOOKUP($B110,'3.ข้อมูลงบทดลองปัจจุบัน เติมเอง'!$A$5:$CL$846,4,0),2)</f>
        <v>0</v>
      </c>
      <c r="F110" s="19">
        <f>ROUND(VLOOKUP($B110,'3.ข้อมูลงบทดลองปัจจุบัน เติมเอง'!$A$5:$CL$846,5,0),2)</f>
        <v>0</v>
      </c>
      <c r="G110" s="19">
        <f>ROUND(VLOOKUP($B110,'3.ข้อมูลงบทดลองปัจจุบัน เติมเอง'!$A$5:$CL$846,6,0),2)</f>
        <v>0</v>
      </c>
      <c r="H110" s="19">
        <f>ROUND(VLOOKUP($B110,'3.ข้อมูลงบทดลองปัจจุบัน เติมเอง'!$A$5:$CL$846,7,0),2)</f>
        <v>0</v>
      </c>
      <c r="I110" s="19">
        <f>ROUND(VLOOKUP($B110,'3.ข้อมูลงบทดลองปัจจุบัน เติมเอง'!$A$5:$CL$846,8,0),2)</f>
        <v>0</v>
      </c>
      <c r="J110" s="19">
        <f>ROUND(VLOOKUP($B110,'3.ข้อมูลงบทดลองปัจจุบัน เติมเอง'!$A$5:$CL$846,9,0),2)</f>
        <v>0</v>
      </c>
      <c r="K110" s="19">
        <f>ROUND(VLOOKUP($B110,'3.ข้อมูลงบทดลองปัจจุบัน เติมเอง'!$A$5:$CL$846,10,0),2)</f>
        <v>0</v>
      </c>
      <c r="L110" s="19">
        <f>ROUND(VLOOKUP($B110,'3.ข้อมูลงบทดลองปัจจุบัน เติมเอง'!$A$5:$CL$846,11,0),2)</f>
        <v>0</v>
      </c>
      <c r="M110" s="19">
        <f>ROUND(VLOOKUP($B110,'3.ข้อมูลงบทดลองปัจจุบัน เติมเอง'!$A$5:$CL$846,12,0),2)</f>
        <v>0</v>
      </c>
      <c r="N110" s="19">
        <f>ROUND(VLOOKUP($B110,'3.ข้อมูลงบทดลองปัจจุบัน เติมเอง'!$A$5:$CL$846,13,0),2)</f>
        <v>0</v>
      </c>
      <c r="O110" s="19">
        <f>ROUND(VLOOKUP($B110,'3.ข้อมูลงบทดลองปัจจุบัน เติมเอง'!$A$5:$CL$846,14,0),2)</f>
        <v>0</v>
      </c>
      <c r="P110" s="19">
        <f>ROUND(VLOOKUP($B110,'3.ข้อมูลงบทดลองปัจจุบัน เติมเอง'!$A$5:$CL$846,15,0),2)</f>
        <v>0</v>
      </c>
      <c r="Q110" s="19">
        <f>ROUND(VLOOKUP($B110,'3.ข้อมูลงบทดลองปัจจุบัน เติมเอง'!$A$5:$CL$846,16,0),2)</f>
        <v>0</v>
      </c>
      <c r="R110" s="19">
        <f>ROUND(VLOOKUP($B110,'3.ข้อมูลงบทดลองปัจจุบัน เติมเอง'!$A$5:$CL$846,17,0),2)</f>
        <v>0</v>
      </c>
      <c r="S110" s="19">
        <f>ROUND(VLOOKUP($B110,'3.ข้อมูลงบทดลองปัจจุบัน เติมเอง'!$A$5:$CL$846,18,0),2)</f>
        <v>0</v>
      </c>
      <c r="T110" s="19">
        <f>ROUND(VLOOKUP($B110,'3.ข้อมูลงบทดลองปัจจุบัน เติมเอง'!$A$5:$CL$846,19,0),2)</f>
        <v>0</v>
      </c>
      <c r="U110" s="19">
        <f>ROUND(VLOOKUP($B110,'3.ข้อมูลงบทดลองปัจจุบัน เติมเอง'!$A$5:$CL$846,20,0),2)</f>
        <v>0</v>
      </c>
      <c r="V110" s="19">
        <f>ROUND(VLOOKUP($B110,'3.ข้อมูลงบทดลองปัจจุบัน เติมเอง'!$A$5:$CL$846,21,0),2)</f>
        <v>0</v>
      </c>
      <c r="W110" s="19">
        <f>ROUND(VLOOKUP($B110,'3.ข้อมูลงบทดลองปัจจุบัน เติมเอง'!$A$5:$CL$846,22,0),2)</f>
        <v>0</v>
      </c>
      <c r="X110" s="19">
        <f>ROUND(VLOOKUP($B110,'3.ข้อมูลงบทดลองปัจจุบัน เติมเอง'!$A$5:$CL$846,23,0),2)</f>
        <v>0</v>
      </c>
      <c r="Y110" s="19">
        <f>ROUND(VLOOKUP($B110,'3.ข้อมูลงบทดลองปัจจุบัน เติมเอง'!$A$5:$CL$846,24,0),2)</f>
        <v>0</v>
      </c>
      <c r="Z110" s="19">
        <f>ROUND(VLOOKUP($B110,'3.ข้อมูลงบทดลองปัจจุบัน เติมเอง'!$A$5:$CL$846,25,0),2)</f>
        <v>0</v>
      </c>
      <c r="AA110" s="19">
        <f>ROUND(VLOOKUP($B110,'3.ข้อมูลงบทดลองปัจจุบัน เติมเอง'!$A$5:$CL$846,26,0),2)</f>
        <v>0</v>
      </c>
      <c r="AB110" s="19">
        <f>ROUND(VLOOKUP($B110,'3.ข้อมูลงบทดลองปัจจุบัน เติมเอง'!$A$5:$CL$846,27,0),2)</f>
        <v>0</v>
      </c>
      <c r="AC110" s="19">
        <f>ROUND(VLOOKUP($B110,'3.ข้อมูลงบทดลองปัจจุบัน เติมเอง'!$A$5:$CL$846,28,0),2)</f>
        <v>0</v>
      </c>
      <c r="AD110" s="19">
        <f>ROUND(VLOOKUP($B110,'3.ข้อมูลงบทดลองปัจจุบัน เติมเอง'!$A$5:$CL$846,29,0),2)</f>
        <v>0</v>
      </c>
      <c r="AE110" s="19">
        <f>ROUND(VLOOKUP($B110,'3.ข้อมูลงบทดลองปัจจุบัน เติมเอง'!$A$5:$CL$846,30,0),2)</f>
        <v>0</v>
      </c>
      <c r="AF110" s="19">
        <f>ROUND(VLOOKUP($B110,'3.ข้อมูลงบทดลองปัจจุบัน เติมเอง'!$A$5:$CL$846,31,0),2)</f>
        <v>0</v>
      </c>
      <c r="AG110" s="19">
        <f>ROUND(VLOOKUP($B110,'3.ข้อมูลงบทดลองปัจจุบัน เติมเอง'!$A$5:$CL$846,32,0),2)</f>
        <v>0</v>
      </c>
      <c r="AH110" s="19">
        <f>ROUND(VLOOKUP($B110,'3.ข้อมูลงบทดลองปัจจุบัน เติมเอง'!$A$5:$CL$846,33,0),2)</f>
        <v>0</v>
      </c>
      <c r="AI110" s="19">
        <f>ROUND(VLOOKUP($B110,'3.ข้อมูลงบทดลองปัจจุบัน เติมเอง'!$A$5:$CL$846,34,0),2)</f>
        <v>0</v>
      </c>
      <c r="AJ110" s="19">
        <f>ROUND(VLOOKUP($B110,'3.ข้อมูลงบทดลองปัจจุบัน เติมเอง'!$A$5:$CL$846,35,0),2)</f>
        <v>0</v>
      </c>
      <c r="AK110" s="19">
        <f>ROUND(VLOOKUP($B110,'3.ข้อมูลงบทดลองปัจจุบัน เติมเอง'!$A$5:$CL$846,36,0),2)</f>
        <v>0</v>
      </c>
      <c r="AL110" s="19">
        <f>ROUND(VLOOKUP($B110,'3.ข้อมูลงบทดลองปัจจุบัน เติมเอง'!$A$5:$CL$846,37,0),2)</f>
        <v>0</v>
      </c>
      <c r="AM110" s="19">
        <f>ROUND(VLOOKUP($B110,'3.ข้อมูลงบทดลองปัจจุบัน เติมเอง'!$A$5:$CL$846,38,0),2)</f>
        <v>0</v>
      </c>
      <c r="AN110" s="19">
        <f>ROUND(VLOOKUP($B110,'3.ข้อมูลงบทดลองปัจจุบัน เติมเอง'!$A$5:$CL$846,39,0),2)</f>
        <v>0</v>
      </c>
      <c r="AO110" s="19">
        <f>ROUND(VLOOKUP($B110,'3.ข้อมูลงบทดลองปัจจุบัน เติมเอง'!$A$5:$CL$846,40,0),2)</f>
        <v>0</v>
      </c>
      <c r="AP110" s="19">
        <f>ROUND(VLOOKUP($B110,'3.ข้อมูลงบทดลองปัจจุบัน เติมเอง'!$A$5:$CL$846,41,0),2)</f>
        <v>0</v>
      </c>
      <c r="AQ110" s="19">
        <f>ROUND(VLOOKUP($B110,'3.ข้อมูลงบทดลองปัจจุบัน เติมเอง'!$A$5:$CL$846,42,0),2)</f>
        <v>0</v>
      </c>
      <c r="AR110" s="19">
        <f>ROUND(VLOOKUP($B110,'3.ข้อมูลงบทดลองปัจจุบัน เติมเอง'!$A$5:$CL$846,43,0),2)</f>
        <v>0</v>
      </c>
      <c r="AS110" s="19">
        <f>ROUND(VLOOKUP($B110,'3.ข้อมูลงบทดลองปัจจุบัน เติมเอง'!$A$5:$CL$846,44,0),2)</f>
        <v>0</v>
      </c>
      <c r="AT110" s="19">
        <f>ROUND(VLOOKUP($B110,'3.ข้อมูลงบทดลองปัจจุบัน เติมเอง'!$A$5:$CL$846,45,0),2)</f>
        <v>0</v>
      </c>
      <c r="AU110" s="19">
        <f>ROUND(VLOOKUP($B110,'3.ข้อมูลงบทดลองปัจจุบัน เติมเอง'!$A$5:$CL$846,46,0),2)</f>
        <v>0</v>
      </c>
      <c r="AV110" s="19">
        <f>ROUND(VLOOKUP($B110,'3.ข้อมูลงบทดลองปัจจุบัน เติมเอง'!$A$5:$CL$846,47,0),2)</f>
        <v>0</v>
      </c>
      <c r="AW110" s="19">
        <f>ROUND(VLOOKUP($B110,'3.ข้อมูลงบทดลองปัจจุบัน เติมเอง'!$A$5:$CL$846,48,0),2)</f>
        <v>0</v>
      </c>
      <c r="AX110" s="19">
        <f>ROUND(VLOOKUP($B110,'3.ข้อมูลงบทดลองปัจจุบัน เติมเอง'!$A$5:$CL$846,49,0),2)</f>
        <v>0</v>
      </c>
      <c r="AY110" s="19">
        <f>ROUND(VLOOKUP($B110,'3.ข้อมูลงบทดลองปัจจุบัน เติมเอง'!$A$5:$CL$846,50,0),2)</f>
        <v>0</v>
      </c>
      <c r="AZ110" s="19">
        <f>ROUND(VLOOKUP($B110,'3.ข้อมูลงบทดลองปัจจุบัน เติมเอง'!$A$5:$CL$846,51,0),2)</f>
        <v>0</v>
      </c>
      <c r="BA110" s="19">
        <f>ROUND(VLOOKUP($B110,'3.ข้อมูลงบทดลองปัจจุบัน เติมเอง'!$A$5:$CL$846,52,0),2)</f>
        <v>0</v>
      </c>
      <c r="BB110" s="19">
        <f>ROUND(VLOOKUP($B110,'3.ข้อมูลงบทดลองปัจจุบัน เติมเอง'!$A$5:$CL$846,53,0),2)</f>
        <v>0</v>
      </c>
      <c r="BC110" s="19">
        <f>ROUND(VLOOKUP($B110,'3.ข้อมูลงบทดลองปัจจุบัน เติมเอง'!$A$5:$CL$846,54,0),2)</f>
        <v>0</v>
      </c>
      <c r="BD110" s="19">
        <f>ROUND(VLOOKUP($B110,'3.ข้อมูลงบทดลองปัจจุบัน เติมเอง'!$A$5:$CL$846,55,0),2)</f>
        <v>0</v>
      </c>
      <c r="BE110" s="19">
        <f>ROUND(VLOOKUP($B110,'3.ข้อมูลงบทดลองปัจจุบัน เติมเอง'!$A$5:$CL$846,56,0),2)</f>
        <v>0</v>
      </c>
      <c r="BF110" s="19">
        <f>ROUND(VLOOKUP($B110,'3.ข้อมูลงบทดลองปัจจุบัน เติมเอง'!$A$5:$CL$846,57,0),2)</f>
        <v>0</v>
      </c>
      <c r="BG110" s="19">
        <f>ROUND(VLOOKUP($B110,'3.ข้อมูลงบทดลองปัจจุบัน เติมเอง'!$A$5:$CL$846,58,0),2)</f>
        <v>0</v>
      </c>
      <c r="BH110" s="19">
        <f>ROUND(VLOOKUP($B110,'3.ข้อมูลงบทดลองปัจจุบัน เติมเอง'!$A$5:$CL$846,59,0),2)</f>
        <v>0</v>
      </c>
      <c r="BI110" s="19">
        <f>ROUND(VLOOKUP($B110,'3.ข้อมูลงบทดลองปัจจุบัน เติมเอง'!$A$5:$CL$846,60,0),2)</f>
        <v>0</v>
      </c>
      <c r="BJ110" s="19">
        <f>ROUND(VLOOKUP($B110,'3.ข้อมูลงบทดลองปัจจุบัน เติมเอง'!$A$5:$CL$846,61,0),2)</f>
        <v>0</v>
      </c>
      <c r="BK110" s="19">
        <f>ROUND(VLOOKUP($B110,'3.ข้อมูลงบทดลองปัจจุบัน เติมเอง'!$A$5:$CL$846,62,0),2)</f>
        <v>0</v>
      </c>
      <c r="BL110" s="19">
        <f>ROUND(VLOOKUP($B110,'3.ข้อมูลงบทดลองปัจจุบัน เติมเอง'!$A$5:$CL$846,63,0),2)</f>
        <v>0</v>
      </c>
      <c r="BM110" s="19">
        <f>ROUND(VLOOKUP($B110,'3.ข้อมูลงบทดลองปัจจุบัน เติมเอง'!$A$5:$CL$846,64,0),2)</f>
        <v>0</v>
      </c>
      <c r="BN110" s="19">
        <f>ROUND(VLOOKUP($B110,'3.ข้อมูลงบทดลองปัจจุบัน เติมเอง'!$A$5:$CL$846,65,0),2)</f>
        <v>0</v>
      </c>
      <c r="BO110" s="19">
        <f>ROUND(VLOOKUP($B110,'3.ข้อมูลงบทดลองปัจจุบัน เติมเอง'!$A$5:$CL$846,66,0),2)</f>
        <v>0</v>
      </c>
      <c r="BP110" s="19">
        <f>ROUND(VLOOKUP($B110,'3.ข้อมูลงบทดลองปัจจุบัน เติมเอง'!$A$5:$CL$846,67,0),2)</f>
        <v>0</v>
      </c>
      <c r="BQ110" s="19">
        <f>ROUND(VLOOKUP($B110,'3.ข้อมูลงบทดลองปัจจุบัน เติมเอง'!$A$5:$CL$846,68,0),2)</f>
        <v>0</v>
      </c>
      <c r="BR110" s="19">
        <f>ROUND(VLOOKUP($B110,'3.ข้อมูลงบทดลองปัจจุบัน เติมเอง'!$A$5:$CL$846,69,0),2)</f>
        <v>0</v>
      </c>
      <c r="BS110" s="19">
        <f>ROUND(VLOOKUP($B110,'3.ข้อมูลงบทดลองปัจจุบัน เติมเอง'!$A$5:$CL$846,70,0),2)</f>
        <v>0</v>
      </c>
      <c r="BT110" s="19">
        <f>ROUND(VLOOKUP($B110,'3.ข้อมูลงบทดลองปัจจุบัน เติมเอง'!$A$5:$CL$846,71,0),2)</f>
        <v>0</v>
      </c>
      <c r="BU110" s="19">
        <f>ROUND(VLOOKUP($B110,'3.ข้อมูลงบทดลองปัจจุบัน เติมเอง'!$A$5:$CL$846,72,0),2)</f>
        <v>0</v>
      </c>
      <c r="BV110" s="19">
        <f>ROUND(VLOOKUP($B110,'3.ข้อมูลงบทดลองปัจจุบัน เติมเอง'!$A$5:$CL$846,73,0),2)</f>
        <v>0</v>
      </c>
      <c r="BW110" s="19">
        <f>ROUND(VLOOKUP($B110,'3.ข้อมูลงบทดลองปัจจุบัน เติมเอง'!$A$5:$CL$846,74,0),2)</f>
        <v>0</v>
      </c>
      <c r="BX110" s="19">
        <f>ROUND(VLOOKUP($B110,'3.ข้อมูลงบทดลองปัจจุบัน เติมเอง'!$A$5:$CL$846,75,0),2)</f>
        <v>0</v>
      </c>
      <c r="BY110" s="19">
        <f>ROUND(VLOOKUP($B110,'3.ข้อมูลงบทดลองปัจจุบัน เติมเอง'!$A$5:$CL$846,76,0),2)</f>
        <v>0</v>
      </c>
      <c r="BZ110" s="19">
        <f>ROUND(VLOOKUP($B110,'3.ข้อมูลงบทดลองปัจจุบัน เติมเอง'!$A$5:$CL$846,77,0),2)</f>
        <v>0</v>
      </c>
      <c r="CA110" s="19">
        <f>ROUND(VLOOKUP($B110,'3.ข้อมูลงบทดลองปัจจุบัน เติมเอง'!$A$5:$CL$846,78,0),2)</f>
        <v>0</v>
      </c>
      <c r="CB110" s="19">
        <f>ROUND(VLOOKUP($B110,'3.ข้อมูลงบทดลองปัจจุบัน เติมเอง'!$A$5:$CL$846,79,0),2)</f>
        <v>0</v>
      </c>
      <c r="CC110" s="19">
        <f>ROUND(VLOOKUP($B110,'3.ข้อมูลงบทดลองปัจจุบัน เติมเอง'!$A$5:$CL$846,80,0),2)</f>
        <v>0</v>
      </c>
      <c r="CD110" s="19">
        <f>ROUND(VLOOKUP($B110,'3.ข้อมูลงบทดลองปัจจุบัน เติมเอง'!$A$5:$CL$846,81,0),2)</f>
        <v>0</v>
      </c>
      <c r="CE110" s="19">
        <f>ROUND(VLOOKUP($B110,'3.ข้อมูลงบทดลองปัจจุบัน เติมเอง'!$A$5:$CL$846,82,0),2)</f>
        <v>0</v>
      </c>
      <c r="CF110" s="19">
        <f>ROUND(VLOOKUP($B110,'3.ข้อมูลงบทดลองปัจจุบัน เติมเอง'!$A$5:$CL$846,83,0),2)</f>
        <v>0</v>
      </c>
      <c r="CG110" s="19">
        <f>ROUND(VLOOKUP($B110,'3.ข้อมูลงบทดลองปัจจุบัน เติมเอง'!$A$5:$CL$846,84,0),2)</f>
        <v>0</v>
      </c>
      <c r="CH110" s="19">
        <f>ROUND(VLOOKUP($B110,'3.ข้อมูลงบทดลองปัจจุบัน เติมเอง'!$A$5:$CL$846,85,0),2)</f>
        <v>0</v>
      </c>
      <c r="CI110" s="19">
        <f>ROUND(VLOOKUP($B110,'3.ข้อมูลงบทดลองปัจจุบัน เติมเอง'!$A$5:$CL$846,86,0),2)</f>
        <v>0</v>
      </c>
      <c r="CJ110" s="19">
        <f>ROUND(VLOOKUP($B110,'3.ข้อมูลงบทดลองปัจจุบัน เติมเอง'!$A$5:$CL$846,87,0),2)</f>
        <v>0</v>
      </c>
      <c r="CK110" s="19">
        <f>ROUND(VLOOKUP($B110,'3.ข้อมูลงบทดลองปัจจุบัน เติมเอง'!$A$5:$CL$846,88,0),2)</f>
        <v>0</v>
      </c>
      <c r="CL110" s="19">
        <f>ROUND(VLOOKUP($B110,'3.ข้อมูลงบทดลองปัจจุบัน เติมเอง'!$A$5:$CL$846,89,0),2)</f>
        <v>0</v>
      </c>
      <c r="CM110" s="19">
        <f>ROUND(VLOOKUP($B110,'3.ข้อมูลงบทดลองปัจจุบัน เติมเอง'!$A$5:$CL$846,90,0),2)</f>
        <v>0</v>
      </c>
      <c r="CO110" s="29"/>
    </row>
    <row r="111" spans="1:93" x14ac:dyDescent="0.7">
      <c r="A111" s="3" t="s">
        <v>1470</v>
      </c>
      <c r="B111" s="3" t="s">
        <v>2024</v>
      </c>
      <c r="C111" s="8" t="s">
        <v>1497</v>
      </c>
      <c r="D111" s="19">
        <f>ROUND(VLOOKUP($B111,'3.ข้อมูลงบทดลองปัจจุบัน เติมเอง'!$A$5:$CL$846,3,0),2)</f>
        <v>0</v>
      </c>
      <c r="E111" s="19">
        <f>ROUND(VLOOKUP($B111,'3.ข้อมูลงบทดลองปัจจุบัน เติมเอง'!$A$5:$CL$846,4,0),2)</f>
        <v>0</v>
      </c>
      <c r="F111" s="19">
        <f>ROUND(VLOOKUP($B111,'3.ข้อมูลงบทดลองปัจจุบัน เติมเอง'!$A$5:$CL$846,5,0),2)</f>
        <v>0</v>
      </c>
      <c r="G111" s="19">
        <f>ROUND(VLOOKUP($B111,'3.ข้อมูลงบทดลองปัจจุบัน เติมเอง'!$A$5:$CL$846,6,0),2)</f>
        <v>0</v>
      </c>
      <c r="H111" s="19">
        <f>ROUND(VLOOKUP($B111,'3.ข้อมูลงบทดลองปัจจุบัน เติมเอง'!$A$5:$CL$846,7,0),2)</f>
        <v>0</v>
      </c>
      <c r="I111" s="19">
        <f>ROUND(VLOOKUP($B111,'3.ข้อมูลงบทดลองปัจจุบัน เติมเอง'!$A$5:$CL$846,8,0),2)</f>
        <v>0</v>
      </c>
      <c r="J111" s="19">
        <f>ROUND(VLOOKUP($B111,'3.ข้อมูลงบทดลองปัจจุบัน เติมเอง'!$A$5:$CL$846,9,0),2)</f>
        <v>0</v>
      </c>
      <c r="K111" s="19">
        <f>ROUND(VLOOKUP($B111,'3.ข้อมูลงบทดลองปัจจุบัน เติมเอง'!$A$5:$CL$846,10,0),2)</f>
        <v>0</v>
      </c>
      <c r="L111" s="19">
        <f>ROUND(VLOOKUP($B111,'3.ข้อมูลงบทดลองปัจจุบัน เติมเอง'!$A$5:$CL$846,11,0),2)</f>
        <v>0</v>
      </c>
      <c r="M111" s="19">
        <f>ROUND(VLOOKUP($B111,'3.ข้อมูลงบทดลองปัจจุบัน เติมเอง'!$A$5:$CL$846,12,0),2)</f>
        <v>0</v>
      </c>
      <c r="N111" s="19">
        <f>ROUND(VLOOKUP($B111,'3.ข้อมูลงบทดลองปัจจุบัน เติมเอง'!$A$5:$CL$846,13,0),2)</f>
        <v>0</v>
      </c>
      <c r="O111" s="19">
        <f>ROUND(VLOOKUP($B111,'3.ข้อมูลงบทดลองปัจจุบัน เติมเอง'!$A$5:$CL$846,14,0),2)</f>
        <v>0</v>
      </c>
      <c r="P111" s="19">
        <f>ROUND(VLOOKUP($B111,'3.ข้อมูลงบทดลองปัจจุบัน เติมเอง'!$A$5:$CL$846,15,0),2)</f>
        <v>0</v>
      </c>
      <c r="Q111" s="19">
        <f>ROUND(VLOOKUP($B111,'3.ข้อมูลงบทดลองปัจจุบัน เติมเอง'!$A$5:$CL$846,16,0),2)</f>
        <v>0</v>
      </c>
      <c r="R111" s="19">
        <f>ROUND(VLOOKUP($B111,'3.ข้อมูลงบทดลองปัจจุบัน เติมเอง'!$A$5:$CL$846,17,0),2)</f>
        <v>0</v>
      </c>
      <c r="S111" s="19">
        <f>ROUND(VLOOKUP($B111,'3.ข้อมูลงบทดลองปัจจุบัน เติมเอง'!$A$5:$CL$846,18,0),2)</f>
        <v>5000</v>
      </c>
      <c r="T111" s="19">
        <f>ROUND(VLOOKUP($B111,'3.ข้อมูลงบทดลองปัจจุบัน เติมเอง'!$A$5:$CL$846,19,0),2)</f>
        <v>0</v>
      </c>
      <c r="U111" s="19">
        <f>ROUND(VLOOKUP($B111,'3.ข้อมูลงบทดลองปัจจุบัน เติมเอง'!$A$5:$CL$846,20,0),2)</f>
        <v>0</v>
      </c>
      <c r="V111" s="19">
        <f>ROUND(VLOOKUP($B111,'3.ข้อมูลงบทดลองปัจจุบัน เติมเอง'!$A$5:$CL$846,21,0),2)</f>
        <v>0</v>
      </c>
      <c r="W111" s="19">
        <f>ROUND(VLOOKUP($B111,'3.ข้อมูลงบทดลองปัจจุบัน เติมเอง'!$A$5:$CL$846,22,0),2)</f>
        <v>0</v>
      </c>
      <c r="X111" s="19">
        <f>ROUND(VLOOKUP($B111,'3.ข้อมูลงบทดลองปัจจุบัน เติมเอง'!$A$5:$CL$846,23,0),2)</f>
        <v>0</v>
      </c>
      <c r="Y111" s="19">
        <f>ROUND(VLOOKUP($B111,'3.ข้อมูลงบทดลองปัจจุบัน เติมเอง'!$A$5:$CL$846,24,0),2)</f>
        <v>0</v>
      </c>
      <c r="Z111" s="19">
        <f>ROUND(VLOOKUP($B111,'3.ข้อมูลงบทดลองปัจจุบัน เติมเอง'!$A$5:$CL$846,25,0),2)</f>
        <v>0</v>
      </c>
      <c r="AA111" s="19">
        <f>ROUND(VLOOKUP($B111,'3.ข้อมูลงบทดลองปัจจุบัน เติมเอง'!$A$5:$CL$846,26,0),2)</f>
        <v>0</v>
      </c>
      <c r="AB111" s="19">
        <f>ROUND(VLOOKUP($B111,'3.ข้อมูลงบทดลองปัจจุบัน เติมเอง'!$A$5:$CL$846,27,0),2)</f>
        <v>0</v>
      </c>
      <c r="AC111" s="19">
        <f>ROUND(VLOOKUP($B111,'3.ข้อมูลงบทดลองปัจจุบัน เติมเอง'!$A$5:$CL$846,28,0),2)</f>
        <v>0</v>
      </c>
      <c r="AD111" s="19">
        <f>ROUND(VLOOKUP($B111,'3.ข้อมูลงบทดลองปัจจุบัน เติมเอง'!$A$5:$CL$846,29,0),2)</f>
        <v>0</v>
      </c>
      <c r="AE111" s="19">
        <f>ROUND(VLOOKUP($B111,'3.ข้อมูลงบทดลองปัจจุบัน เติมเอง'!$A$5:$CL$846,30,0),2)</f>
        <v>0</v>
      </c>
      <c r="AF111" s="19">
        <f>ROUND(VLOOKUP($B111,'3.ข้อมูลงบทดลองปัจจุบัน เติมเอง'!$A$5:$CL$846,31,0),2)</f>
        <v>0</v>
      </c>
      <c r="AG111" s="19">
        <f>ROUND(VLOOKUP($B111,'3.ข้อมูลงบทดลองปัจจุบัน เติมเอง'!$A$5:$CL$846,32,0),2)</f>
        <v>0</v>
      </c>
      <c r="AH111" s="19">
        <f>ROUND(VLOOKUP($B111,'3.ข้อมูลงบทดลองปัจจุบัน เติมเอง'!$A$5:$CL$846,33,0),2)</f>
        <v>0</v>
      </c>
      <c r="AI111" s="19">
        <f>ROUND(VLOOKUP($B111,'3.ข้อมูลงบทดลองปัจจุบัน เติมเอง'!$A$5:$CL$846,34,0),2)</f>
        <v>0</v>
      </c>
      <c r="AJ111" s="19">
        <f>ROUND(VLOOKUP($B111,'3.ข้อมูลงบทดลองปัจจุบัน เติมเอง'!$A$5:$CL$846,35,0),2)</f>
        <v>0</v>
      </c>
      <c r="AK111" s="19">
        <f>ROUND(VLOOKUP($B111,'3.ข้อมูลงบทดลองปัจจุบัน เติมเอง'!$A$5:$CL$846,36,0),2)</f>
        <v>0</v>
      </c>
      <c r="AL111" s="19">
        <f>ROUND(VLOOKUP($B111,'3.ข้อมูลงบทดลองปัจจุบัน เติมเอง'!$A$5:$CL$846,37,0),2)</f>
        <v>0</v>
      </c>
      <c r="AM111" s="19">
        <f>ROUND(VLOOKUP($B111,'3.ข้อมูลงบทดลองปัจจุบัน เติมเอง'!$A$5:$CL$846,38,0),2)</f>
        <v>0</v>
      </c>
      <c r="AN111" s="19">
        <f>ROUND(VLOOKUP($B111,'3.ข้อมูลงบทดลองปัจจุบัน เติมเอง'!$A$5:$CL$846,39,0),2)</f>
        <v>0</v>
      </c>
      <c r="AO111" s="19">
        <f>ROUND(VLOOKUP($B111,'3.ข้อมูลงบทดลองปัจจุบัน เติมเอง'!$A$5:$CL$846,40,0),2)</f>
        <v>0</v>
      </c>
      <c r="AP111" s="19">
        <f>ROUND(VLOOKUP($B111,'3.ข้อมูลงบทดลองปัจจุบัน เติมเอง'!$A$5:$CL$846,41,0),2)</f>
        <v>0</v>
      </c>
      <c r="AQ111" s="19">
        <f>ROUND(VLOOKUP($B111,'3.ข้อมูลงบทดลองปัจจุบัน เติมเอง'!$A$5:$CL$846,42,0),2)</f>
        <v>0</v>
      </c>
      <c r="AR111" s="19">
        <f>ROUND(VLOOKUP($B111,'3.ข้อมูลงบทดลองปัจจุบัน เติมเอง'!$A$5:$CL$846,43,0),2)</f>
        <v>0</v>
      </c>
      <c r="AS111" s="19">
        <f>ROUND(VLOOKUP($B111,'3.ข้อมูลงบทดลองปัจจุบัน เติมเอง'!$A$5:$CL$846,44,0),2)</f>
        <v>0</v>
      </c>
      <c r="AT111" s="19">
        <f>ROUND(VLOOKUP($B111,'3.ข้อมูลงบทดลองปัจจุบัน เติมเอง'!$A$5:$CL$846,45,0),2)</f>
        <v>0</v>
      </c>
      <c r="AU111" s="19">
        <f>ROUND(VLOOKUP($B111,'3.ข้อมูลงบทดลองปัจจุบัน เติมเอง'!$A$5:$CL$846,46,0),2)</f>
        <v>0</v>
      </c>
      <c r="AV111" s="19">
        <f>ROUND(VLOOKUP($B111,'3.ข้อมูลงบทดลองปัจจุบัน เติมเอง'!$A$5:$CL$846,47,0),2)</f>
        <v>0</v>
      </c>
      <c r="AW111" s="19">
        <f>ROUND(VLOOKUP($B111,'3.ข้อมูลงบทดลองปัจจุบัน เติมเอง'!$A$5:$CL$846,48,0),2)</f>
        <v>0</v>
      </c>
      <c r="AX111" s="19">
        <f>ROUND(VLOOKUP($B111,'3.ข้อมูลงบทดลองปัจจุบัน เติมเอง'!$A$5:$CL$846,49,0),2)</f>
        <v>0</v>
      </c>
      <c r="AY111" s="19">
        <f>ROUND(VLOOKUP($B111,'3.ข้อมูลงบทดลองปัจจุบัน เติมเอง'!$A$5:$CL$846,50,0),2)</f>
        <v>0</v>
      </c>
      <c r="AZ111" s="19">
        <f>ROUND(VLOOKUP($B111,'3.ข้อมูลงบทดลองปัจจุบัน เติมเอง'!$A$5:$CL$846,51,0),2)</f>
        <v>0</v>
      </c>
      <c r="BA111" s="19">
        <f>ROUND(VLOOKUP($B111,'3.ข้อมูลงบทดลองปัจจุบัน เติมเอง'!$A$5:$CL$846,52,0),2)</f>
        <v>0</v>
      </c>
      <c r="BB111" s="19">
        <f>ROUND(VLOOKUP($B111,'3.ข้อมูลงบทดลองปัจจุบัน เติมเอง'!$A$5:$CL$846,53,0),2)</f>
        <v>0</v>
      </c>
      <c r="BC111" s="19">
        <f>ROUND(VLOOKUP($B111,'3.ข้อมูลงบทดลองปัจจุบัน เติมเอง'!$A$5:$CL$846,54,0),2)</f>
        <v>0</v>
      </c>
      <c r="BD111" s="19">
        <f>ROUND(VLOOKUP($B111,'3.ข้อมูลงบทดลองปัจจุบัน เติมเอง'!$A$5:$CL$846,55,0),2)</f>
        <v>0</v>
      </c>
      <c r="BE111" s="19">
        <f>ROUND(VLOOKUP($B111,'3.ข้อมูลงบทดลองปัจจุบัน เติมเอง'!$A$5:$CL$846,56,0),2)</f>
        <v>0</v>
      </c>
      <c r="BF111" s="19">
        <f>ROUND(VLOOKUP($B111,'3.ข้อมูลงบทดลองปัจจุบัน เติมเอง'!$A$5:$CL$846,57,0),2)</f>
        <v>0</v>
      </c>
      <c r="BG111" s="19">
        <f>ROUND(VLOOKUP($B111,'3.ข้อมูลงบทดลองปัจจุบัน เติมเอง'!$A$5:$CL$846,58,0),2)</f>
        <v>0</v>
      </c>
      <c r="BH111" s="19">
        <f>ROUND(VLOOKUP($B111,'3.ข้อมูลงบทดลองปัจจุบัน เติมเอง'!$A$5:$CL$846,59,0),2)</f>
        <v>0</v>
      </c>
      <c r="BI111" s="19">
        <f>ROUND(VLOOKUP($B111,'3.ข้อมูลงบทดลองปัจจุบัน เติมเอง'!$A$5:$CL$846,60,0),2)</f>
        <v>0</v>
      </c>
      <c r="BJ111" s="19">
        <f>ROUND(VLOOKUP($B111,'3.ข้อมูลงบทดลองปัจจุบัน เติมเอง'!$A$5:$CL$846,61,0),2)</f>
        <v>0</v>
      </c>
      <c r="BK111" s="19">
        <f>ROUND(VLOOKUP($B111,'3.ข้อมูลงบทดลองปัจจุบัน เติมเอง'!$A$5:$CL$846,62,0),2)</f>
        <v>0</v>
      </c>
      <c r="BL111" s="19">
        <f>ROUND(VLOOKUP($B111,'3.ข้อมูลงบทดลองปัจจุบัน เติมเอง'!$A$5:$CL$846,63,0),2)</f>
        <v>0</v>
      </c>
      <c r="BM111" s="19">
        <f>ROUND(VLOOKUP($B111,'3.ข้อมูลงบทดลองปัจจุบัน เติมเอง'!$A$5:$CL$846,64,0),2)</f>
        <v>0</v>
      </c>
      <c r="BN111" s="19">
        <f>ROUND(VLOOKUP($B111,'3.ข้อมูลงบทดลองปัจจุบัน เติมเอง'!$A$5:$CL$846,65,0),2)</f>
        <v>0</v>
      </c>
      <c r="BO111" s="19">
        <f>ROUND(VLOOKUP($B111,'3.ข้อมูลงบทดลองปัจจุบัน เติมเอง'!$A$5:$CL$846,66,0),2)</f>
        <v>0</v>
      </c>
      <c r="BP111" s="19">
        <f>ROUND(VLOOKUP($B111,'3.ข้อมูลงบทดลองปัจจุบัน เติมเอง'!$A$5:$CL$846,67,0),2)</f>
        <v>0</v>
      </c>
      <c r="BQ111" s="19">
        <f>ROUND(VLOOKUP($B111,'3.ข้อมูลงบทดลองปัจจุบัน เติมเอง'!$A$5:$CL$846,68,0),2)</f>
        <v>0</v>
      </c>
      <c r="BR111" s="19">
        <f>ROUND(VLOOKUP($B111,'3.ข้อมูลงบทดลองปัจจุบัน เติมเอง'!$A$5:$CL$846,69,0),2)</f>
        <v>0</v>
      </c>
      <c r="BS111" s="19">
        <f>ROUND(VLOOKUP($B111,'3.ข้อมูลงบทดลองปัจจุบัน เติมเอง'!$A$5:$CL$846,70,0),2)</f>
        <v>0</v>
      </c>
      <c r="BT111" s="19">
        <f>ROUND(VLOOKUP($B111,'3.ข้อมูลงบทดลองปัจจุบัน เติมเอง'!$A$5:$CL$846,71,0),2)</f>
        <v>0</v>
      </c>
      <c r="BU111" s="19">
        <f>ROUND(VLOOKUP($B111,'3.ข้อมูลงบทดลองปัจจุบัน เติมเอง'!$A$5:$CL$846,72,0),2)</f>
        <v>0</v>
      </c>
      <c r="BV111" s="19">
        <f>ROUND(VLOOKUP($B111,'3.ข้อมูลงบทดลองปัจจุบัน เติมเอง'!$A$5:$CL$846,73,0),2)</f>
        <v>0</v>
      </c>
      <c r="BW111" s="19">
        <f>ROUND(VLOOKUP($B111,'3.ข้อมูลงบทดลองปัจจุบัน เติมเอง'!$A$5:$CL$846,74,0),2)</f>
        <v>0</v>
      </c>
      <c r="BX111" s="19">
        <f>ROUND(VLOOKUP($B111,'3.ข้อมูลงบทดลองปัจจุบัน เติมเอง'!$A$5:$CL$846,75,0),2)</f>
        <v>0</v>
      </c>
      <c r="BY111" s="19">
        <f>ROUND(VLOOKUP($B111,'3.ข้อมูลงบทดลองปัจจุบัน เติมเอง'!$A$5:$CL$846,76,0),2)</f>
        <v>0</v>
      </c>
      <c r="BZ111" s="19">
        <f>ROUND(VLOOKUP($B111,'3.ข้อมูลงบทดลองปัจจุบัน เติมเอง'!$A$5:$CL$846,77,0),2)</f>
        <v>0</v>
      </c>
      <c r="CA111" s="19">
        <f>ROUND(VLOOKUP($B111,'3.ข้อมูลงบทดลองปัจจุบัน เติมเอง'!$A$5:$CL$846,78,0),2)</f>
        <v>0</v>
      </c>
      <c r="CB111" s="19">
        <f>ROUND(VLOOKUP($B111,'3.ข้อมูลงบทดลองปัจจุบัน เติมเอง'!$A$5:$CL$846,79,0),2)</f>
        <v>0</v>
      </c>
      <c r="CC111" s="19">
        <f>ROUND(VLOOKUP($B111,'3.ข้อมูลงบทดลองปัจจุบัน เติมเอง'!$A$5:$CL$846,80,0),2)</f>
        <v>0</v>
      </c>
      <c r="CD111" s="19">
        <f>ROUND(VLOOKUP($B111,'3.ข้อมูลงบทดลองปัจจุบัน เติมเอง'!$A$5:$CL$846,81,0),2)</f>
        <v>0</v>
      </c>
      <c r="CE111" s="19">
        <f>ROUND(VLOOKUP($B111,'3.ข้อมูลงบทดลองปัจจุบัน เติมเอง'!$A$5:$CL$846,82,0),2)</f>
        <v>0</v>
      </c>
      <c r="CF111" s="19">
        <f>ROUND(VLOOKUP($B111,'3.ข้อมูลงบทดลองปัจจุบัน เติมเอง'!$A$5:$CL$846,83,0),2)</f>
        <v>0</v>
      </c>
      <c r="CG111" s="19">
        <f>ROUND(VLOOKUP($B111,'3.ข้อมูลงบทดลองปัจจุบัน เติมเอง'!$A$5:$CL$846,84,0),2)</f>
        <v>0</v>
      </c>
      <c r="CH111" s="19">
        <f>ROUND(VLOOKUP($B111,'3.ข้อมูลงบทดลองปัจจุบัน เติมเอง'!$A$5:$CL$846,85,0),2)</f>
        <v>0</v>
      </c>
      <c r="CI111" s="19">
        <f>ROUND(VLOOKUP($B111,'3.ข้อมูลงบทดลองปัจจุบัน เติมเอง'!$A$5:$CL$846,86,0),2)</f>
        <v>0</v>
      </c>
      <c r="CJ111" s="19">
        <f>ROUND(VLOOKUP($B111,'3.ข้อมูลงบทดลองปัจจุบัน เติมเอง'!$A$5:$CL$846,87,0),2)</f>
        <v>0</v>
      </c>
      <c r="CK111" s="19">
        <f>ROUND(VLOOKUP($B111,'3.ข้อมูลงบทดลองปัจจุบัน เติมเอง'!$A$5:$CL$846,88,0),2)</f>
        <v>0</v>
      </c>
      <c r="CL111" s="19">
        <f>ROUND(VLOOKUP($B111,'3.ข้อมูลงบทดลองปัจจุบัน เติมเอง'!$A$5:$CL$846,89,0),2)</f>
        <v>0</v>
      </c>
      <c r="CM111" s="19">
        <f>ROUND(VLOOKUP($B111,'3.ข้อมูลงบทดลองปัจจุบัน เติมเอง'!$A$5:$CL$846,90,0),2)</f>
        <v>0</v>
      </c>
      <c r="CO111" s="29"/>
    </row>
    <row r="112" spans="1:93" x14ac:dyDescent="0.7">
      <c r="A112" s="3" t="s">
        <v>1470</v>
      </c>
      <c r="B112" s="3" t="s">
        <v>2025</v>
      </c>
      <c r="C112" s="8" t="s">
        <v>1252</v>
      </c>
      <c r="D112" s="19">
        <f>ROUND(VLOOKUP($B112,'3.ข้อมูลงบทดลองปัจจุบัน เติมเอง'!$A$5:$CL$846,3,0),2)</f>
        <v>0</v>
      </c>
      <c r="E112" s="19">
        <f>ROUND(VLOOKUP($B112,'3.ข้อมูลงบทดลองปัจจุบัน เติมเอง'!$A$5:$CL$846,4,0),2)</f>
        <v>0</v>
      </c>
      <c r="F112" s="19">
        <f>ROUND(VLOOKUP($B112,'3.ข้อมูลงบทดลองปัจจุบัน เติมเอง'!$A$5:$CL$846,5,0),2)</f>
        <v>0</v>
      </c>
      <c r="G112" s="19">
        <f>ROUND(VLOOKUP($B112,'3.ข้อมูลงบทดลองปัจจุบัน เติมเอง'!$A$5:$CL$846,6,0),2)</f>
        <v>0</v>
      </c>
      <c r="H112" s="19">
        <f>ROUND(VLOOKUP($B112,'3.ข้อมูลงบทดลองปัจจุบัน เติมเอง'!$A$5:$CL$846,7,0),2)</f>
        <v>0</v>
      </c>
      <c r="I112" s="19">
        <f>ROUND(VLOOKUP($B112,'3.ข้อมูลงบทดลองปัจจุบัน เติมเอง'!$A$5:$CL$846,8,0),2)</f>
        <v>0</v>
      </c>
      <c r="J112" s="19">
        <f>ROUND(VLOOKUP($B112,'3.ข้อมูลงบทดลองปัจจุบัน เติมเอง'!$A$5:$CL$846,9,0),2)</f>
        <v>0</v>
      </c>
      <c r="K112" s="19">
        <f>ROUND(VLOOKUP($B112,'3.ข้อมูลงบทดลองปัจจุบัน เติมเอง'!$A$5:$CL$846,10,0),2)</f>
        <v>0</v>
      </c>
      <c r="L112" s="19">
        <f>ROUND(VLOOKUP($B112,'3.ข้อมูลงบทดลองปัจจุบัน เติมเอง'!$A$5:$CL$846,11,0),2)</f>
        <v>0</v>
      </c>
      <c r="M112" s="19">
        <f>ROUND(VLOOKUP($B112,'3.ข้อมูลงบทดลองปัจจุบัน เติมเอง'!$A$5:$CL$846,12,0),2)</f>
        <v>0</v>
      </c>
      <c r="N112" s="19">
        <f>ROUND(VLOOKUP($B112,'3.ข้อมูลงบทดลองปัจจุบัน เติมเอง'!$A$5:$CL$846,13,0),2)</f>
        <v>0</v>
      </c>
      <c r="O112" s="19">
        <f>ROUND(VLOOKUP($B112,'3.ข้อมูลงบทดลองปัจจุบัน เติมเอง'!$A$5:$CL$846,14,0),2)</f>
        <v>0</v>
      </c>
      <c r="P112" s="19">
        <f>ROUND(VLOOKUP($B112,'3.ข้อมูลงบทดลองปัจจุบัน เติมเอง'!$A$5:$CL$846,15,0),2)</f>
        <v>0</v>
      </c>
      <c r="Q112" s="19">
        <f>ROUND(VLOOKUP($B112,'3.ข้อมูลงบทดลองปัจจุบัน เติมเอง'!$A$5:$CL$846,16,0),2)</f>
        <v>0</v>
      </c>
      <c r="R112" s="19">
        <f>ROUND(VLOOKUP($B112,'3.ข้อมูลงบทดลองปัจจุบัน เติมเอง'!$A$5:$CL$846,17,0),2)</f>
        <v>0</v>
      </c>
      <c r="S112" s="19">
        <f>ROUND(VLOOKUP($B112,'3.ข้อมูลงบทดลองปัจจุบัน เติมเอง'!$A$5:$CL$846,18,0),2)</f>
        <v>0</v>
      </c>
      <c r="T112" s="19">
        <f>ROUND(VLOOKUP($B112,'3.ข้อมูลงบทดลองปัจจุบัน เติมเอง'!$A$5:$CL$846,19,0),2)</f>
        <v>0</v>
      </c>
      <c r="U112" s="19">
        <f>ROUND(VLOOKUP($B112,'3.ข้อมูลงบทดลองปัจจุบัน เติมเอง'!$A$5:$CL$846,20,0),2)</f>
        <v>0</v>
      </c>
      <c r="V112" s="19">
        <f>ROUND(VLOOKUP($B112,'3.ข้อมูลงบทดลองปัจจุบัน เติมเอง'!$A$5:$CL$846,21,0),2)</f>
        <v>0</v>
      </c>
      <c r="W112" s="19">
        <f>ROUND(VLOOKUP($B112,'3.ข้อมูลงบทดลองปัจจุบัน เติมเอง'!$A$5:$CL$846,22,0),2)</f>
        <v>0</v>
      </c>
      <c r="X112" s="19">
        <f>ROUND(VLOOKUP($B112,'3.ข้อมูลงบทดลองปัจจุบัน เติมเอง'!$A$5:$CL$846,23,0),2)</f>
        <v>0</v>
      </c>
      <c r="Y112" s="19">
        <f>ROUND(VLOOKUP($B112,'3.ข้อมูลงบทดลองปัจจุบัน เติมเอง'!$A$5:$CL$846,24,0),2)</f>
        <v>0</v>
      </c>
      <c r="Z112" s="19">
        <f>ROUND(VLOOKUP($B112,'3.ข้อมูลงบทดลองปัจจุบัน เติมเอง'!$A$5:$CL$846,25,0),2)</f>
        <v>0</v>
      </c>
      <c r="AA112" s="19">
        <f>ROUND(VLOOKUP($B112,'3.ข้อมูลงบทดลองปัจจุบัน เติมเอง'!$A$5:$CL$846,26,0),2)</f>
        <v>0</v>
      </c>
      <c r="AB112" s="19">
        <f>ROUND(VLOOKUP($B112,'3.ข้อมูลงบทดลองปัจจุบัน เติมเอง'!$A$5:$CL$846,27,0),2)</f>
        <v>0</v>
      </c>
      <c r="AC112" s="19">
        <f>ROUND(VLOOKUP($B112,'3.ข้อมูลงบทดลองปัจจุบัน เติมเอง'!$A$5:$CL$846,28,0),2)</f>
        <v>0</v>
      </c>
      <c r="AD112" s="19">
        <f>ROUND(VLOOKUP($B112,'3.ข้อมูลงบทดลองปัจจุบัน เติมเอง'!$A$5:$CL$846,29,0),2)</f>
        <v>0</v>
      </c>
      <c r="AE112" s="19">
        <f>ROUND(VLOOKUP($B112,'3.ข้อมูลงบทดลองปัจจุบัน เติมเอง'!$A$5:$CL$846,30,0),2)</f>
        <v>0</v>
      </c>
      <c r="AF112" s="19">
        <f>ROUND(VLOOKUP($B112,'3.ข้อมูลงบทดลองปัจจุบัน เติมเอง'!$A$5:$CL$846,31,0),2)</f>
        <v>0</v>
      </c>
      <c r="AG112" s="19">
        <f>ROUND(VLOOKUP($B112,'3.ข้อมูลงบทดลองปัจจุบัน เติมเอง'!$A$5:$CL$846,32,0),2)</f>
        <v>0</v>
      </c>
      <c r="AH112" s="19">
        <f>ROUND(VLOOKUP($B112,'3.ข้อมูลงบทดลองปัจจุบัน เติมเอง'!$A$5:$CL$846,33,0),2)</f>
        <v>0</v>
      </c>
      <c r="AI112" s="19">
        <f>ROUND(VLOOKUP($B112,'3.ข้อมูลงบทดลองปัจจุบัน เติมเอง'!$A$5:$CL$846,34,0),2)</f>
        <v>0</v>
      </c>
      <c r="AJ112" s="19">
        <f>ROUND(VLOOKUP($B112,'3.ข้อมูลงบทดลองปัจจุบัน เติมเอง'!$A$5:$CL$846,35,0),2)</f>
        <v>0</v>
      </c>
      <c r="AK112" s="19">
        <f>ROUND(VLOOKUP($B112,'3.ข้อมูลงบทดลองปัจจุบัน เติมเอง'!$A$5:$CL$846,36,0),2)</f>
        <v>0</v>
      </c>
      <c r="AL112" s="19">
        <f>ROUND(VLOOKUP($B112,'3.ข้อมูลงบทดลองปัจจุบัน เติมเอง'!$A$5:$CL$846,37,0),2)</f>
        <v>0</v>
      </c>
      <c r="AM112" s="19">
        <f>ROUND(VLOOKUP($B112,'3.ข้อมูลงบทดลองปัจจุบัน เติมเอง'!$A$5:$CL$846,38,0),2)</f>
        <v>0</v>
      </c>
      <c r="AN112" s="19">
        <f>ROUND(VLOOKUP($B112,'3.ข้อมูลงบทดลองปัจจุบัน เติมเอง'!$A$5:$CL$846,39,0),2)</f>
        <v>0</v>
      </c>
      <c r="AO112" s="19">
        <f>ROUND(VLOOKUP($B112,'3.ข้อมูลงบทดลองปัจจุบัน เติมเอง'!$A$5:$CL$846,40,0),2)</f>
        <v>0</v>
      </c>
      <c r="AP112" s="19">
        <f>ROUND(VLOOKUP($B112,'3.ข้อมูลงบทดลองปัจจุบัน เติมเอง'!$A$5:$CL$846,41,0),2)</f>
        <v>0</v>
      </c>
      <c r="AQ112" s="19">
        <f>ROUND(VLOOKUP($B112,'3.ข้อมูลงบทดลองปัจจุบัน เติมเอง'!$A$5:$CL$846,42,0),2)</f>
        <v>0</v>
      </c>
      <c r="AR112" s="19">
        <f>ROUND(VLOOKUP($B112,'3.ข้อมูลงบทดลองปัจจุบัน เติมเอง'!$A$5:$CL$846,43,0),2)</f>
        <v>0</v>
      </c>
      <c r="AS112" s="19">
        <f>ROUND(VLOOKUP($B112,'3.ข้อมูลงบทดลองปัจจุบัน เติมเอง'!$A$5:$CL$846,44,0),2)</f>
        <v>0</v>
      </c>
      <c r="AT112" s="19">
        <f>ROUND(VLOOKUP($B112,'3.ข้อมูลงบทดลองปัจจุบัน เติมเอง'!$A$5:$CL$846,45,0),2)</f>
        <v>0</v>
      </c>
      <c r="AU112" s="19">
        <f>ROUND(VLOOKUP($B112,'3.ข้อมูลงบทดลองปัจจุบัน เติมเอง'!$A$5:$CL$846,46,0),2)</f>
        <v>0</v>
      </c>
      <c r="AV112" s="19">
        <f>ROUND(VLOOKUP($B112,'3.ข้อมูลงบทดลองปัจจุบัน เติมเอง'!$A$5:$CL$846,47,0),2)</f>
        <v>0</v>
      </c>
      <c r="AW112" s="19">
        <f>ROUND(VLOOKUP($B112,'3.ข้อมูลงบทดลองปัจจุบัน เติมเอง'!$A$5:$CL$846,48,0),2)</f>
        <v>0</v>
      </c>
      <c r="AX112" s="19">
        <f>ROUND(VLOOKUP($B112,'3.ข้อมูลงบทดลองปัจจุบัน เติมเอง'!$A$5:$CL$846,49,0),2)</f>
        <v>0</v>
      </c>
      <c r="AY112" s="19">
        <f>ROUND(VLOOKUP($B112,'3.ข้อมูลงบทดลองปัจจุบัน เติมเอง'!$A$5:$CL$846,50,0),2)</f>
        <v>0</v>
      </c>
      <c r="AZ112" s="19">
        <f>ROUND(VLOOKUP($B112,'3.ข้อมูลงบทดลองปัจจุบัน เติมเอง'!$A$5:$CL$846,51,0),2)</f>
        <v>0</v>
      </c>
      <c r="BA112" s="19">
        <f>ROUND(VLOOKUP($B112,'3.ข้อมูลงบทดลองปัจจุบัน เติมเอง'!$A$5:$CL$846,52,0),2)</f>
        <v>0</v>
      </c>
      <c r="BB112" s="19">
        <f>ROUND(VLOOKUP($B112,'3.ข้อมูลงบทดลองปัจจุบัน เติมเอง'!$A$5:$CL$846,53,0),2)</f>
        <v>0</v>
      </c>
      <c r="BC112" s="19">
        <f>ROUND(VLOOKUP($B112,'3.ข้อมูลงบทดลองปัจจุบัน เติมเอง'!$A$5:$CL$846,54,0),2)</f>
        <v>0</v>
      </c>
      <c r="BD112" s="19">
        <f>ROUND(VLOOKUP($B112,'3.ข้อมูลงบทดลองปัจจุบัน เติมเอง'!$A$5:$CL$846,55,0),2)</f>
        <v>0</v>
      </c>
      <c r="BE112" s="19">
        <f>ROUND(VLOOKUP($B112,'3.ข้อมูลงบทดลองปัจจุบัน เติมเอง'!$A$5:$CL$846,56,0),2)</f>
        <v>0</v>
      </c>
      <c r="BF112" s="19">
        <f>ROUND(VLOOKUP($B112,'3.ข้อมูลงบทดลองปัจจุบัน เติมเอง'!$A$5:$CL$846,57,0),2)</f>
        <v>0</v>
      </c>
      <c r="BG112" s="19">
        <f>ROUND(VLOOKUP($B112,'3.ข้อมูลงบทดลองปัจจุบัน เติมเอง'!$A$5:$CL$846,58,0),2)</f>
        <v>0</v>
      </c>
      <c r="BH112" s="19">
        <f>ROUND(VLOOKUP($B112,'3.ข้อมูลงบทดลองปัจจุบัน เติมเอง'!$A$5:$CL$846,59,0),2)</f>
        <v>0</v>
      </c>
      <c r="BI112" s="19">
        <f>ROUND(VLOOKUP($B112,'3.ข้อมูลงบทดลองปัจจุบัน เติมเอง'!$A$5:$CL$846,60,0),2)</f>
        <v>0</v>
      </c>
      <c r="BJ112" s="19">
        <f>ROUND(VLOOKUP($B112,'3.ข้อมูลงบทดลองปัจจุบัน เติมเอง'!$A$5:$CL$846,61,0),2)</f>
        <v>0</v>
      </c>
      <c r="BK112" s="19">
        <f>ROUND(VLOOKUP($B112,'3.ข้อมูลงบทดลองปัจจุบัน เติมเอง'!$A$5:$CL$846,62,0),2)</f>
        <v>0</v>
      </c>
      <c r="BL112" s="19">
        <f>ROUND(VLOOKUP($B112,'3.ข้อมูลงบทดลองปัจจุบัน เติมเอง'!$A$5:$CL$846,63,0),2)</f>
        <v>0</v>
      </c>
      <c r="BM112" s="19">
        <f>ROUND(VLOOKUP($B112,'3.ข้อมูลงบทดลองปัจจุบัน เติมเอง'!$A$5:$CL$846,64,0),2)</f>
        <v>0</v>
      </c>
      <c r="BN112" s="19">
        <f>ROUND(VLOOKUP($B112,'3.ข้อมูลงบทดลองปัจจุบัน เติมเอง'!$A$5:$CL$846,65,0),2)</f>
        <v>0</v>
      </c>
      <c r="BO112" s="19">
        <f>ROUND(VLOOKUP($B112,'3.ข้อมูลงบทดลองปัจจุบัน เติมเอง'!$A$5:$CL$846,66,0),2)</f>
        <v>0</v>
      </c>
      <c r="BP112" s="19">
        <f>ROUND(VLOOKUP($B112,'3.ข้อมูลงบทดลองปัจจุบัน เติมเอง'!$A$5:$CL$846,67,0),2)</f>
        <v>0</v>
      </c>
      <c r="BQ112" s="19">
        <f>ROUND(VLOOKUP($B112,'3.ข้อมูลงบทดลองปัจจุบัน เติมเอง'!$A$5:$CL$846,68,0),2)</f>
        <v>0</v>
      </c>
      <c r="BR112" s="19">
        <f>ROUND(VLOOKUP($B112,'3.ข้อมูลงบทดลองปัจจุบัน เติมเอง'!$A$5:$CL$846,69,0),2)</f>
        <v>0</v>
      </c>
      <c r="BS112" s="19">
        <f>ROUND(VLOOKUP($B112,'3.ข้อมูลงบทดลองปัจจุบัน เติมเอง'!$A$5:$CL$846,70,0),2)</f>
        <v>0</v>
      </c>
      <c r="BT112" s="19">
        <f>ROUND(VLOOKUP($B112,'3.ข้อมูลงบทดลองปัจจุบัน เติมเอง'!$A$5:$CL$846,71,0),2)</f>
        <v>0</v>
      </c>
      <c r="BU112" s="19">
        <f>ROUND(VLOOKUP($B112,'3.ข้อมูลงบทดลองปัจจุบัน เติมเอง'!$A$5:$CL$846,72,0),2)</f>
        <v>0</v>
      </c>
      <c r="BV112" s="19">
        <f>ROUND(VLOOKUP($B112,'3.ข้อมูลงบทดลองปัจจุบัน เติมเอง'!$A$5:$CL$846,73,0),2)</f>
        <v>0</v>
      </c>
      <c r="BW112" s="19">
        <f>ROUND(VLOOKUP($B112,'3.ข้อมูลงบทดลองปัจจุบัน เติมเอง'!$A$5:$CL$846,74,0),2)</f>
        <v>0</v>
      </c>
      <c r="BX112" s="19">
        <f>ROUND(VLOOKUP($B112,'3.ข้อมูลงบทดลองปัจจุบัน เติมเอง'!$A$5:$CL$846,75,0),2)</f>
        <v>0</v>
      </c>
      <c r="BY112" s="19">
        <f>ROUND(VLOOKUP($B112,'3.ข้อมูลงบทดลองปัจจุบัน เติมเอง'!$A$5:$CL$846,76,0),2)</f>
        <v>0</v>
      </c>
      <c r="BZ112" s="19">
        <f>ROUND(VLOOKUP($B112,'3.ข้อมูลงบทดลองปัจจุบัน เติมเอง'!$A$5:$CL$846,77,0),2)</f>
        <v>0</v>
      </c>
      <c r="CA112" s="19">
        <f>ROUND(VLOOKUP($B112,'3.ข้อมูลงบทดลองปัจจุบัน เติมเอง'!$A$5:$CL$846,78,0),2)</f>
        <v>0</v>
      </c>
      <c r="CB112" s="19">
        <f>ROUND(VLOOKUP($B112,'3.ข้อมูลงบทดลองปัจจุบัน เติมเอง'!$A$5:$CL$846,79,0),2)</f>
        <v>0</v>
      </c>
      <c r="CC112" s="19">
        <f>ROUND(VLOOKUP($B112,'3.ข้อมูลงบทดลองปัจจุบัน เติมเอง'!$A$5:$CL$846,80,0),2)</f>
        <v>0</v>
      </c>
      <c r="CD112" s="19">
        <f>ROUND(VLOOKUP($B112,'3.ข้อมูลงบทดลองปัจจุบัน เติมเอง'!$A$5:$CL$846,81,0),2)</f>
        <v>0</v>
      </c>
      <c r="CE112" s="19">
        <f>ROUND(VLOOKUP($B112,'3.ข้อมูลงบทดลองปัจจุบัน เติมเอง'!$A$5:$CL$846,82,0),2)</f>
        <v>0</v>
      </c>
      <c r="CF112" s="19">
        <f>ROUND(VLOOKUP($B112,'3.ข้อมูลงบทดลองปัจจุบัน เติมเอง'!$A$5:$CL$846,83,0),2)</f>
        <v>0</v>
      </c>
      <c r="CG112" s="19">
        <f>ROUND(VLOOKUP($B112,'3.ข้อมูลงบทดลองปัจจุบัน เติมเอง'!$A$5:$CL$846,84,0),2)</f>
        <v>0</v>
      </c>
      <c r="CH112" s="19">
        <f>ROUND(VLOOKUP($B112,'3.ข้อมูลงบทดลองปัจจุบัน เติมเอง'!$A$5:$CL$846,85,0),2)</f>
        <v>0</v>
      </c>
      <c r="CI112" s="19">
        <f>ROUND(VLOOKUP($B112,'3.ข้อมูลงบทดลองปัจจุบัน เติมเอง'!$A$5:$CL$846,86,0),2)</f>
        <v>0</v>
      </c>
      <c r="CJ112" s="19">
        <f>ROUND(VLOOKUP($B112,'3.ข้อมูลงบทดลองปัจจุบัน เติมเอง'!$A$5:$CL$846,87,0),2)</f>
        <v>0</v>
      </c>
      <c r="CK112" s="19">
        <f>ROUND(VLOOKUP($B112,'3.ข้อมูลงบทดลองปัจจุบัน เติมเอง'!$A$5:$CL$846,88,0),2)</f>
        <v>0</v>
      </c>
      <c r="CL112" s="19">
        <f>ROUND(VLOOKUP($B112,'3.ข้อมูลงบทดลองปัจจุบัน เติมเอง'!$A$5:$CL$846,89,0),2)</f>
        <v>0</v>
      </c>
      <c r="CM112" s="19">
        <f>ROUND(VLOOKUP($B112,'3.ข้อมูลงบทดลองปัจจุบัน เติมเอง'!$A$5:$CL$846,90,0),2)</f>
        <v>0</v>
      </c>
      <c r="CO112" s="29"/>
    </row>
    <row r="113" spans="1:93" x14ac:dyDescent="0.7">
      <c r="A113" s="3" t="s">
        <v>1470</v>
      </c>
      <c r="B113" s="3" t="s">
        <v>2026</v>
      </c>
      <c r="C113" s="8" t="s">
        <v>1253</v>
      </c>
      <c r="D113" s="19">
        <f>ROUND(VLOOKUP($B113,'3.ข้อมูลงบทดลองปัจจุบัน เติมเอง'!$A$5:$CL$846,3,0),2)</f>
        <v>151060</v>
      </c>
      <c r="E113" s="19">
        <f>ROUND(VLOOKUP($B113,'3.ข้อมูลงบทดลองปัจจุบัน เติมเอง'!$A$5:$CL$846,4,0),2)</f>
        <v>9120</v>
      </c>
      <c r="F113" s="19">
        <f>ROUND(VLOOKUP($B113,'3.ข้อมูลงบทดลองปัจจุบัน เติมเอง'!$A$5:$CL$846,5,0),2)</f>
        <v>0</v>
      </c>
      <c r="G113" s="19">
        <f>ROUND(VLOOKUP($B113,'3.ข้อมูลงบทดลองปัจจุบัน เติมเอง'!$A$5:$CL$846,6,0),2)</f>
        <v>1200</v>
      </c>
      <c r="H113" s="19">
        <f>ROUND(VLOOKUP($B113,'3.ข้อมูลงบทดลองปัจจุบัน เติมเอง'!$A$5:$CL$846,7,0),2)</f>
        <v>0</v>
      </c>
      <c r="I113" s="19">
        <f>ROUND(VLOOKUP($B113,'3.ข้อมูลงบทดลองปัจจุบัน เติมเอง'!$A$5:$CL$846,8,0),2)</f>
        <v>0</v>
      </c>
      <c r="J113" s="19">
        <f>ROUND(VLOOKUP($B113,'3.ข้อมูลงบทดลองปัจจุบัน เติมเอง'!$A$5:$CL$846,9,0),2)</f>
        <v>39520</v>
      </c>
      <c r="K113" s="19">
        <f>ROUND(VLOOKUP($B113,'3.ข้อมูลงบทดลองปัจจุบัน เติมเอง'!$A$5:$CL$846,10,0),2)</f>
        <v>5160</v>
      </c>
      <c r="L113" s="19">
        <f>ROUND(VLOOKUP($B113,'3.ข้อมูลงบทดลองปัจจุบัน เติมเอง'!$A$5:$CL$846,11,0),2)</f>
        <v>7640</v>
      </c>
      <c r="M113" s="19">
        <f>ROUND(VLOOKUP($B113,'3.ข้อมูลงบทดลองปัจจุบัน เติมเอง'!$A$5:$CL$846,12,0),2)</f>
        <v>15600</v>
      </c>
      <c r="N113" s="19">
        <f>ROUND(VLOOKUP($B113,'3.ข้อมูลงบทดลองปัจจุบัน เติมเอง'!$A$5:$CL$846,13,0),2)</f>
        <v>73830</v>
      </c>
      <c r="O113" s="19">
        <f>ROUND(VLOOKUP($B113,'3.ข้อมูลงบทดลองปัจจุบัน เติมเอง'!$A$5:$CL$846,14,0),2)</f>
        <v>3280</v>
      </c>
      <c r="P113" s="19">
        <f>ROUND(VLOOKUP($B113,'3.ข้อมูลงบทดลองปัจจุบัน เติมเอง'!$A$5:$CL$846,15,0),2)</f>
        <v>65140</v>
      </c>
      <c r="Q113" s="19">
        <f>ROUND(VLOOKUP($B113,'3.ข้อมูลงบทดลองปัจจุบัน เติมเอง'!$A$5:$CL$846,16,0),2)</f>
        <v>0</v>
      </c>
      <c r="R113" s="19">
        <f>ROUND(VLOOKUP($B113,'3.ข้อมูลงบทดลองปัจจุบัน เติมเอง'!$A$5:$CL$846,17,0),2)</f>
        <v>9560</v>
      </c>
      <c r="S113" s="19">
        <f>ROUND(VLOOKUP($B113,'3.ข้อมูลงบทดลองปัจจุบัน เติมเอง'!$A$5:$CL$846,18,0),2)</f>
        <v>2960</v>
      </c>
      <c r="T113" s="19">
        <f>ROUND(VLOOKUP($B113,'3.ข้อมูลงบทดลองปัจจุบัน เติมเอง'!$A$5:$CL$846,19,0),2)</f>
        <v>63061.24</v>
      </c>
      <c r="U113" s="19">
        <f>ROUND(VLOOKUP($B113,'3.ข้อมูลงบทดลองปัจจุบัน เติมเอง'!$A$5:$CL$846,20,0),2)</f>
        <v>320</v>
      </c>
      <c r="V113" s="19">
        <f>ROUND(VLOOKUP($B113,'3.ข้อมูลงบทดลองปัจจุบัน เติมเอง'!$A$5:$CL$846,21,0),2)</f>
        <v>1440</v>
      </c>
      <c r="W113" s="19">
        <f>ROUND(VLOOKUP($B113,'3.ข้อมูลงบทดลองปัจจุบัน เติมเอง'!$A$5:$CL$846,22,0),2)</f>
        <v>5780</v>
      </c>
      <c r="X113" s="19">
        <f>ROUND(VLOOKUP($B113,'3.ข้อมูลงบทดลองปัจจุบัน เติมเอง'!$A$5:$CL$846,23,0),2)</f>
        <v>11105</v>
      </c>
      <c r="Y113" s="19">
        <f>ROUND(VLOOKUP($B113,'3.ข้อมูลงบทดลองปัจจุบัน เติมเอง'!$A$5:$CL$846,24,0),2)</f>
        <v>3640</v>
      </c>
      <c r="Z113" s="19">
        <f>ROUND(VLOOKUP($B113,'3.ข้อมูลงบทดลองปัจจุบัน เติมเอง'!$A$5:$CL$846,25,0),2)</f>
        <v>2560</v>
      </c>
      <c r="AA113" s="19">
        <f>ROUND(VLOOKUP($B113,'3.ข้อมูลงบทดลองปัจจุบัน เติมเอง'!$A$5:$CL$846,26,0),2)</f>
        <v>0</v>
      </c>
      <c r="AB113" s="19">
        <f>ROUND(VLOOKUP($B113,'3.ข้อมูลงบทดลองปัจจุบัน เติมเอง'!$A$5:$CL$846,27,0),2)</f>
        <v>0</v>
      </c>
      <c r="AC113" s="19">
        <f>ROUND(VLOOKUP($B113,'3.ข้อมูลงบทดลองปัจจุบัน เติมเอง'!$A$5:$CL$846,28,0),2)</f>
        <v>0</v>
      </c>
      <c r="AD113" s="19">
        <f>ROUND(VLOOKUP($B113,'3.ข้อมูลงบทดลองปัจจุบัน เติมเอง'!$A$5:$CL$846,29,0),2)</f>
        <v>0</v>
      </c>
      <c r="AE113" s="19">
        <f>ROUND(VLOOKUP($B113,'3.ข้อมูลงบทดลองปัจจุบัน เติมเอง'!$A$5:$CL$846,30,0),2)</f>
        <v>240</v>
      </c>
      <c r="AF113" s="19">
        <f>ROUND(VLOOKUP($B113,'3.ข้อมูลงบทดลองปัจจุบัน เติมเอง'!$A$5:$CL$846,31,0),2)</f>
        <v>0</v>
      </c>
      <c r="AG113" s="19">
        <f>ROUND(VLOOKUP($B113,'3.ข้อมูลงบทดลองปัจจุบัน เติมเอง'!$A$5:$CL$846,32,0),2)</f>
        <v>0</v>
      </c>
      <c r="AH113" s="19">
        <f>ROUND(VLOOKUP($B113,'3.ข้อมูลงบทดลองปัจจุบัน เติมเอง'!$A$5:$CL$846,33,0),2)</f>
        <v>7200</v>
      </c>
      <c r="AI113" s="19">
        <f>ROUND(VLOOKUP($B113,'3.ข้อมูลงบทดลองปัจจุบัน เติมเอง'!$A$5:$CL$846,34,0),2)</f>
        <v>0</v>
      </c>
      <c r="AJ113" s="19">
        <f>ROUND(VLOOKUP($B113,'3.ข้อมูลงบทดลองปัจจุบัน เติมเอง'!$A$5:$CL$846,35,0),2)</f>
        <v>240</v>
      </c>
      <c r="AK113" s="19">
        <f>ROUND(VLOOKUP($B113,'3.ข้อมูลงบทดลองปัจจุบัน เติมเอง'!$A$5:$CL$846,36,0),2)</f>
        <v>0</v>
      </c>
      <c r="AL113" s="19">
        <f>ROUND(VLOOKUP($B113,'3.ข้อมูลงบทดลองปัจจุบัน เติมเอง'!$A$5:$CL$846,37,0),2)</f>
        <v>115730</v>
      </c>
      <c r="AM113" s="19">
        <f>ROUND(VLOOKUP($B113,'3.ข้อมูลงบทดลองปัจจุบัน เติมเอง'!$A$5:$CL$846,38,0),2)</f>
        <v>0</v>
      </c>
      <c r="AN113" s="19">
        <f>ROUND(VLOOKUP($B113,'3.ข้อมูลงบทดลองปัจจุบัน เติมเอง'!$A$5:$CL$846,39,0),2)</f>
        <v>0</v>
      </c>
      <c r="AO113" s="19">
        <f>ROUND(VLOOKUP($B113,'3.ข้อมูลงบทดลองปัจจุบัน เติมเอง'!$A$5:$CL$846,40,0),2)</f>
        <v>0</v>
      </c>
      <c r="AP113" s="19">
        <f>ROUND(VLOOKUP($B113,'3.ข้อมูลงบทดลองปัจจุบัน เติมเอง'!$A$5:$CL$846,41,0),2)</f>
        <v>0</v>
      </c>
      <c r="AQ113" s="19">
        <f>ROUND(VLOOKUP($B113,'3.ข้อมูลงบทดลองปัจจุบัน เติมเอง'!$A$5:$CL$846,42,0),2)</f>
        <v>0</v>
      </c>
      <c r="AR113" s="19">
        <f>ROUND(VLOOKUP($B113,'3.ข้อมูลงบทดลองปัจจุบัน เติมเอง'!$A$5:$CL$846,43,0),2)</f>
        <v>0</v>
      </c>
      <c r="AS113" s="19">
        <f>ROUND(VLOOKUP($B113,'3.ข้อมูลงบทดลองปัจจุบัน เติมเอง'!$A$5:$CL$846,44,0),2)</f>
        <v>0</v>
      </c>
      <c r="AT113" s="19">
        <f>ROUND(VLOOKUP($B113,'3.ข้อมูลงบทดลองปัจจุบัน เติมเอง'!$A$5:$CL$846,45,0),2)</f>
        <v>0</v>
      </c>
      <c r="AU113" s="19">
        <f>ROUND(VLOOKUP($B113,'3.ข้อมูลงบทดลองปัจจุบัน เติมเอง'!$A$5:$CL$846,46,0),2)</f>
        <v>1500</v>
      </c>
      <c r="AV113" s="19">
        <f>ROUND(VLOOKUP($B113,'3.ข้อมูลงบทดลองปัจจุบัน เติมเอง'!$A$5:$CL$846,47,0),2)</f>
        <v>0</v>
      </c>
      <c r="AW113" s="19">
        <f>ROUND(VLOOKUP($B113,'3.ข้อมูลงบทดลองปัจจุบัน เติมเอง'!$A$5:$CL$846,48,0),2)</f>
        <v>1040</v>
      </c>
      <c r="AX113" s="19">
        <f>ROUND(VLOOKUP($B113,'3.ข้อมูลงบทดลองปัจจุบัน เติมเอง'!$A$5:$CL$846,49,0),2)</f>
        <v>0</v>
      </c>
      <c r="AY113" s="19">
        <f>ROUND(VLOOKUP($B113,'3.ข้อมูลงบทดลองปัจจุบัน เติมเอง'!$A$5:$CL$846,50,0),2)</f>
        <v>6320</v>
      </c>
      <c r="AZ113" s="19">
        <f>ROUND(VLOOKUP($B113,'3.ข้อมูลงบทดลองปัจจุบัน เติมเอง'!$A$5:$CL$846,51,0),2)</f>
        <v>0</v>
      </c>
      <c r="BA113" s="19">
        <f>ROUND(VLOOKUP($B113,'3.ข้อมูลงบทดลองปัจจุบัน เติมเอง'!$A$5:$CL$846,52,0),2)</f>
        <v>3280</v>
      </c>
      <c r="BB113" s="19">
        <f>ROUND(VLOOKUP($B113,'3.ข้อมูลงบทดลองปัจจุบัน เติมเอง'!$A$5:$CL$846,53,0),2)</f>
        <v>0</v>
      </c>
      <c r="BC113" s="19">
        <f>ROUND(VLOOKUP($B113,'3.ข้อมูลงบทดลองปัจจุบัน เติมเอง'!$A$5:$CL$846,54,0),2)</f>
        <v>0</v>
      </c>
      <c r="BD113" s="19">
        <f>ROUND(VLOOKUP($B113,'3.ข้อมูลงบทดลองปัจจุบัน เติมเอง'!$A$5:$CL$846,55,0),2)</f>
        <v>21150</v>
      </c>
      <c r="BE113" s="19">
        <f>ROUND(VLOOKUP($B113,'3.ข้อมูลงบทดลองปัจจุบัน เติมเอง'!$A$5:$CL$846,56,0),2)</f>
        <v>0</v>
      </c>
      <c r="BF113" s="19">
        <f>ROUND(VLOOKUP($B113,'3.ข้อมูลงบทดลองปัจจุบัน เติมเอง'!$A$5:$CL$846,57,0),2)</f>
        <v>1040</v>
      </c>
      <c r="BG113" s="19">
        <f>ROUND(VLOOKUP($B113,'3.ข้อมูลงบทดลองปัจจุบัน เติมเอง'!$A$5:$CL$846,58,0),2)</f>
        <v>0</v>
      </c>
      <c r="BH113" s="19">
        <f>ROUND(VLOOKUP($B113,'3.ข้อมูลงบทดลองปัจจุบัน เติมเอง'!$A$5:$CL$846,59,0),2)</f>
        <v>19440</v>
      </c>
      <c r="BI113" s="19">
        <f>ROUND(VLOOKUP($B113,'3.ข้อมูลงบทดลองปัจจุบัน เติมเอง'!$A$5:$CL$846,60,0),2)</f>
        <v>4160</v>
      </c>
      <c r="BJ113" s="19">
        <f>ROUND(VLOOKUP($B113,'3.ข้อมูลงบทดลองปัจจุบัน เติมเอง'!$A$5:$CL$846,61,0),2)</f>
        <v>0</v>
      </c>
      <c r="BK113" s="19">
        <f>ROUND(VLOOKUP($B113,'3.ข้อมูลงบทดลองปัจจุบัน เติมเอง'!$A$5:$CL$846,62,0),2)</f>
        <v>0</v>
      </c>
      <c r="BL113" s="19">
        <f>ROUND(VLOOKUP($B113,'3.ข้อมูลงบทดลองปัจจุบัน เติมเอง'!$A$5:$CL$846,63,0),2)</f>
        <v>4640</v>
      </c>
      <c r="BM113" s="19">
        <f>ROUND(VLOOKUP($B113,'3.ข้อมูลงบทดลองปัจจุบัน เติมเอง'!$A$5:$CL$846,64,0),2)</f>
        <v>32300</v>
      </c>
      <c r="BN113" s="19">
        <f>ROUND(VLOOKUP($B113,'3.ข้อมูลงบทดลองปัจจุบัน เติมเอง'!$A$5:$CL$846,65,0),2)</f>
        <v>0</v>
      </c>
      <c r="BO113" s="19">
        <f>ROUND(VLOOKUP($B113,'3.ข้อมูลงบทดลองปัจจุบัน เติมเอง'!$A$5:$CL$846,66,0),2)</f>
        <v>0</v>
      </c>
      <c r="BP113" s="19">
        <f>ROUND(VLOOKUP($B113,'3.ข้อมูลงบทดลองปัจจุบัน เติมเอง'!$A$5:$CL$846,67,0),2)</f>
        <v>33926</v>
      </c>
      <c r="BQ113" s="19">
        <f>ROUND(VLOOKUP($B113,'3.ข้อมูลงบทดลองปัจจุบัน เติมเอง'!$A$5:$CL$846,68,0),2)</f>
        <v>0</v>
      </c>
      <c r="BR113" s="19">
        <f>ROUND(VLOOKUP($B113,'3.ข้อมูลงบทดลองปัจจุบัน เติมเอง'!$A$5:$CL$846,69,0),2)</f>
        <v>12160</v>
      </c>
      <c r="BS113" s="19">
        <f>ROUND(VLOOKUP($B113,'3.ข้อมูลงบทดลองปัจจุบัน เติมเอง'!$A$5:$CL$846,70,0),2)</f>
        <v>0</v>
      </c>
      <c r="BT113" s="19">
        <f>ROUND(VLOOKUP($B113,'3.ข้อมูลงบทดลองปัจจุบัน เติมเอง'!$A$5:$CL$846,71,0),2)</f>
        <v>720</v>
      </c>
      <c r="BU113" s="19">
        <f>ROUND(VLOOKUP($B113,'3.ข้อมูลงบทดลองปัจจุบัน เติมเอง'!$A$5:$CL$846,72,0),2)</f>
        <v>0</v>
      </c>
      <c r="BV113" s="19">
        <f>ROUND(VLOOKUP($B113,'3.ข้อมูลงบทดลองปัจจุบัน เติมเอง'!$A$5:$CL$846,73,0),2)</f>
        <v>0</v>
      </c>
      <c r="BW113" s="19">
        <f>ROUND(VLOOKUP($B113,'3.ข้อมูลงบทดลองปัจจุบัน เติมเอง'!$A$5:$CL$846,74,0),2)</f>
        <v>0</v>
      </c>
      <c r="BX113" s="19">
        <f>ROUND(VLOOKUP($B113,'3.ข้อมูลงบทดลองปัจจุบัน เติมเอง'!$A$5:$CL$846,75,0),2)</f>
        <v>0</v>
      </c>
      <c r="BY113" s="19">
        <f>ROUND(VLOOKUP($B113,'3.ข้อมูลงบทดลองปัจจุบัน เติมเอง'!$A$5:$CL$846,76,0),2)</f>
        <v>0</v>
      </c>
      <c r="BZ113" s="19">
        <f>ROUND(VLOOKUP($B113,'3.ข้อมูลงบทดลองปัจจุบัน เติมเอง'!$A$5:$CL$846,77,0),2)</f>
        <v>0</v>
      </c>
      <c r="CA113" s="19">
        <f>ROUND(VLOOKUP($B113,'3.ข้อมูลงบทดลองปัจจุบัน เติมเอง'!$A$5:$CL$846,78,0),2)</f>
        <v>0</v>
      </c>
      <c r="CB113" s="19">
        <f>ROUND(VLOOKUP($B113,'3.ข้อมูลงบทดลองปัจจุบัน เติมเอง'!$A$5:$CL$846,79,0),2)</f>
        <v>0</v>
      </c>
      <c r="CC113" s="19">
        <f>ROUND(VLOOKUP($B113,'3.ข้อมูลงบทดลองปัจจุบัน เติมเอง'!$A$5:$CL$846,80,0),2)</f>
        <v>0</v>
      </c>
      <c r="CD113" s="19">
        <f>ROUND(VLOOKUP($B113,'3.ข้อมูลงบทดลองปัจจุบัน เติมเอง'!$A$5:$CL$846,81,0),2)</f>
        <v>0</v>
      </c>
      <c r="CE113" s="19">
        <f>ROUND(VLOOKUP($B113,'3.ข้อมูลงบทดลองปัจจุบัน เติมเอง'!$A$5:$CL$846,82,0),2)</f>
        <v>0</v>
      </c>
      <c r="CF113" s="19">
        <f>ROUND(VLOOKUP($B113,'3.ข้อมูลงบทดลองปัจจุบัน เติมเอง'!$A$5:$CL$846,83,0),2)</f>
        <v>0</v>
      </c>
      <c r="CG113" s="19">
        <f>ROUND(VLOOKUP($B113,'3.ข้อมูลงบทดลองปัจจุบัน เติมเอง'!$A$5:$CL$846,84,0),2)</f>
        <v>0</v>
      </c>
      <c r="CH113" s="19">
        <f>ROUND(VLOOKUP($B113,'3.ข้อมูลงบทดลองปัจจุบัน เติมเอง'!$A$5:$CL$846,85,0),2)</f>
        <v>0</v>
      </c>
      <c r="CI113" s="19">
        <f>ROUND(VLOOKUP($B113,'3.ข้อมูลงบทดลองปัจจุบัน เติมเอง'!$A$5:$CL$846,86,0),2)</f>
        <v>0</v>
      </c>
      <c r="CJ113" s="19">
        <f>ROUND(VLOOKUP($B113,'3.ข้อมูลงบทดลองปัจจุบัน เติมเอง'!$A$5:$CL$846,87,0),2)</f>
        <v>0</v>
      </c>
      <c r="CK113" s="19">
        <f>ROUND(VLOOKUP($B113,'3.ข้อมูลงบทดลองปัจจุบัน เติมเอง'!$A$5:$CL$846,88,0),2)</f>
        <v>0</v>
      </c>
      <c r="CL113" s="19">
        <f>ROUND(VLOOKUP($B113,'3.ข้อมูลงบทดลองปัจจุบัน เติมเอง'!$A$5:$CL$846,89,0),2)</f>
        <v>0</v>
      </c>
      <c r="CM113" s="19">
        <f>ROUND(VLOOKUP($B113,'3.ข้อมูลงบทดลองปัจจุบัน เติมเอง'!$A$5:$CL$846,90,0),2)</f>
        <v>0</v>
      </c>
      <c r="CO113" s="29"/>
    </row>
    <row r="114" spans="1:93" x14ac:dyDescent="0.7">
      <c r="A114" s="3" t="s">
        <v>1470</v>
      </c>
      <c r="B114" s="3" t="s">
        <v>2027</v>
      </c>
      <c r="C114" s="8" t="s">
        <v>1254</v>
      </c>
      <c r="D114" s="19">
        <f>ROUND(VLOOKUP($B114,'3.ข้อมูลงบทดลองปัจจุบัน เติมเอง'!$A$5:$CL$846,3,0),2)</f>
        <v>0</v>
      </c>
      <c r="E114" s="19">
        <f>ROUND(VLOOKUP($B114,'3.ข้อมูลงบทดลองปัจจุบัน เติมเอง'!$A$5:$CL$846,4,0),2)</f>
        <v>0</v>
      </c>
      <c r="F114" s="19">
        <f>ROUND(VLOOKUP($B114,'3.ข้อมูลงบทดลองปัจจุบัน เติมเอง'!$A$5:$CL$846,5,0),2)</f>
        <v>0</v>
      </c>
      <c r="G114" s="19">
        <f>ROUND(VLOOKUP($B114,'3.ข้อมูลงบทดลองปัจจุบัน เติมเอง'!$A$5:$CL$846,6,0),2)</f>
        <v>0</v>
      </c>
      <c r="H114" s="19">
        <f>ROUND(VLOOKUP($B114,'3.ข้อมูลงบทดลองปัจจุบัน เติมเอง'!$A$5:$CL$846,7,0),2)</f>
        <v>0</v>
      </c>
      <c r="I114" s="19">
        <f>ROUND(VLOOKUP($B114,'3.ข้อมูลงบทดลองปัจจุบัน เติมเอง'!$A$5:$CL$846,8,0),2)</f>
        <v>0</v>
      </c>
      <c r="J114" s="19">
        <f>ROUND(VLOOKUP($B114,'3.ข้อมูลงบทดลองปัจจุบัน เติมเอง'!$A$5:$CL$846,9,0),2)</f>
        <v>0</v>
      </c>
      <c r="K114" s="19">
        <f>ROUND(VLOOKUP($B114,'3.ข้อมูลงบทดลองปัจจุบัน เติมเอง'!$A$5:$CL$846,10,0),2)</f>
        <v>0</v>
      </c>
      <c r="L114" s="19">
        <f>ROUND(VLOOKUP($B114,'3.ข้อมูลงบทดลองปัจจุบัน เติมเอง'!$A$5:$CL$846,11,0),2)</f>
        <v>0</v>
      </c>
      <c r="M114" s="19">
        <f>ROUND(VLOOKUP($B114,'3.ข้อมูลงบทดลองปัจจุบัน เติมเอง'!$A$5:$CL$846,12,0),2)</f>
        <v>0</v>
      </c>
      <c r="N114" s="19">
        <f>ROUND(VLOOKUP($B114,'3.ข้อมูลงบทดลองปัจจุบัน เติมเอง'!$A$5:$CL$846,13,0),2)</f>
        <v>0</v>
      </c>
      <c r="O114" s="19">
        <f>ROUND(VLOOKUP($B114,'3.ข้อมูลงบทดลองปัจจุบัน เติมเอง'!$A$5:$CL$846,14,0),2)</f>
        <v>0</v>
      </c>
      <c r="P114" s="19">
        <f>ROUND(VLOOKUP($B114,'3.ข้อมูลงบทดลองปัจจุบัน เติมเอง'!$A$5:$CL$846,15,0),2)</f>
        <v>0</v>
      </c>
      <c r="Q114" s="19">
        <f>ROUND(VLOOKUP($B114,'3.ข้อมูลงบทดลองปัจจุบัน เติมเอง'!$A$5:$CL$846,16,0),2)</f>
        <v>0</v>
      </c>
      <c r="R114" s="19">
        <f>ROUND(VLOOKUP($B114,'3.ข้อมูลงบทดลองปัจจุบัน เติมเอง'!$A$5:$CL$846,17,0),2)</f>
        <v>0</v>
      </c>
      <c r="S114" s="19">
        <f>ROUND(VLOOKUP($B114,'3.ข้อมูลงบทดลองปัจจุบัน เติมเอง'!$A$5:$CL$846,18,0),2)</f>
        <v>0</v>
      </c>
      <c r="T114" s="19">
        <f>ROUND(VLOOKUP($B114,'3.ข้อมูลงบทดลองปัจจุบัน เติมเอง'!$A$5:$CL$846,19,0),2)</f>
        <v>0</v>
      </c>
      <c r="U114" s="19">
        <f>ROUND(VLOOKUP($B114,'3.ข้อมูลงบทดลองปัจจุบัน เติมเอง'!$A$5:$CL$846,20,0),2)</f>
        <v>0</v>
      </c>
      <c r="V114" s="19">
        <f>ROUND(VLOOKUP($B114,'3.ข้อมูลงบทดลองปัจจุบัน เติมเอง'!$A$5:$CL$846,21,0),2)</f>
        <v>0</v>
      </c>
      <c r="W114" s="19">
        <f>ROUND(VLOOKUP($B114,'3.ข้อมูลงบทดลองปัจจุบัน เติมเอง'!$A$5:$CL$846,22,0),2)</f>
        <v>0</v>
      </c>
      <c r="X114" s="19">
        <f>ROUND(VLOOKUP($B114,'3.ข้อมูลงบทดลองปัจจุบัน เติมเอง'!$A$5:$CL$846,23,0),2)</f>
        <v>0</v>
      </c>
      <c r="Y114" s="19">
        <f>ROUND(VLOOKUP($B114,'3.ข้อมูลงบทดลองปัจจุบัน เติมเอง'!$A$5:$CL$846,24,0),2)</f>
        <v>0</v>
      </c>
      <c r="Z114" s="19">
        <f>ROUND(VLOOKUP($B114,'3.ข้อมูลงบทดลองปัจจุบัน เติมเอง'!$A$5:$CL$846,25,0),2)</f>
        <v>0</v>
      </c>
      <c r="AA114" s="19">
        <f>ROUND(VLOOKUP($B114,'3.ข้อมูลงบทดลองปัจจุบัน เติมเอง'!$A$5:$CL$846,26,0),2)</f>
        <v>0</v>
      </c>
      <c r="AB114" s="19">
        <f>ROUND(VLOOKUP($B114,'3.ข้อมูลงบทดลองปัจจุบัน เติมเอง'!$A$5:$CL$846,27,0),2)</f>
        <v>0</v>
      </c>
      <c r="AC114" s="19">
        <f>ROUND(VLOOKUP($B114,'3.ข้อมูลงบทดลองปัจจุบัน เติมเอง'!$A$5:$CL$846,28,0),2)</f>
        <v>0</v>
      </c>
      <c r="AD114" s="19">
        <f>ROUND(VLOOKUP($B114,'3.ข้อมูลงบทดลองปัจจุบัน เติมเอง'!$A$5:$CL$846,29,0),2)</f>
        <v>0</v>
      </c>
      <c r="AE114" s="19">
        <f>ROUND(VLOOKUP($B114,'3.ข้อมูลงบทดลองปัจจุบัน เติมเอง'!$A$5:$CL$846,30,0),2)</f>
        <v>0</v>
      </c>
      <c r="AF114" s="19">
        <f>ROUND(VLOOKUP($B114,'3.ข้อมูลงบทดลองปัจจุบัน เติมเอง'!$A$5:$CL$846,31,0),2)</f>
        <v>0</v>
      </c>
      <c r="AG114" s="19">
        <f>ROUND(VLOOKUP($B114,'3.ข้อมูลงบทดลองปัจจุบัน เติมเอง'!$A$5:$CL$846,32,0),2)</f>
        <v>0</v>
      </c>
      <c r="AH114" s="19">
        <f>ROUND(VLOOKUP($B114,'3.ข้อมูลงบทดลองปัจจุบัน เติมเอง'!$A$5:$CL$846,33,0),2)</f>
        <v>0</v>
      </c>
      <c r="AI114" s="19">
        <f>ROUND(VLOOKUP($B114,'3.ข้อมูลงบทดลองปัจจุบัน เติมเอง'!$A$5:$CL$846,34,0),2)</f>
        <v>0</v>
      </c>
      <c r="AJ114" s="19">
        <f>ROUND(VLOOKUP($B114,'3.ข้อมูลงบทดลองปัจจุบัน เติมเอง'!$A$5:$CL$846,35,0),2)</f>
        <v>0</v>
      </c>
      <c r="AK114" s="19">
        <f>ROUND(VLOOKUP($B114,'3.ข้อมูลงบทดลองปัจจุบัน เติมเอง'!$A$5:$CL$846,36,0),2)</f>
        <v>0</v>
      </c>
      <c r="AL114" s="19">
        <f>ROUND(VLOOKUP($B114,'3.ข้อมูลงบทดลองปัจจุบัน เติมเอง'!$A$5:$CL$846,37,0),2)</f>
        <v>0</v>
      </c>
      <c r="AM114" s="19">
        <f>ROUND(VLOOKUP($B114,'3.ข้อมูลงบทดลองปัจจุบัน เติมเอง'!$A$5:$CL$846,38,0),2)</f>
        <v>0</v>
      </c>
      <c r="AN114" s="19">
        <f>ROUND(VLOOKUP($B114,'3.ข้อมูลงบทดลองปัจจุบัน เติมเอง'!$A$5:$CL$846,39,0),2)</f>
        <v>0</v>
      </c>
      <c r="AO114" s="19">
        <f>ROUND(VLOOKUP($B114,'3.ข้อมูลงบทดลองปัจจุบัน เติมเอง'!$A$5:$CL$846,40,0),2)</f>
        <v>0</v>
      </c>
      <c r="AP114" s="19">
        <f>ROUND(VLOOKUP($B114,'3.ข้อมูลงบทดลองปัจจุบัน เติมเอง'!$A$5:$CL$846,41,0),2)</f>
        <v>0</v>
      </c>
      <c r="AQ114" s="19">
        <f>ROUND(VLOOKUP($B114,'3.ข้อมูลงบทดลองปัจจุบัน เติมเอง'!$A$5:$CL$846,42,0),2)</f>
        <v>0</v>
      </c>
      <c r="AR114" s="19">
        <f>ROUND(VLOOKUP($B114,'3.ข้อมูลงบทดลองปัจจุบัน เติมเอง'!$A$5:$CL$846,43,0),2)</f>
        <v>0</v>
      </c>
      <c r="AS114" s="19">
        <f>ROUND(VLOOKUP($B114,'3.ข้อมูลงบทดลองปัจจุบัน เติมเอง'!$A$5:$CL$846,44,0),2)</f>
        <v>0</v>
      </c>
      <c r="AT114" s="19">
        <f>ROUND(VLOOKUP($B114,'3.ข้อมูลงบทดลองปัจจุบัน เติมเอง'!$A$5:$CL$846,45,0),2)</f>
        <v>0</v>
      </c>
      <c r="AU114" s="19">
        <f>ROUND(VLOOKUP($B114,'3.ข้อมูลงบทดลองปัจจุบัน เติมเอง'!$A$5:$CL$846,46,0),2)</f>
        <v>0</v>
      </c>
      <c r="AV114" s="19">
        <f>ROUND(VLOOKUP($B114,'3.ข้อมูลงบทดลองปัจจุบัน เติมเอง'!$A$5:$CL$846,47,0),2)</f>
        <v>0</v>
      </c>
      <c r="AW114" s="19">
        <f>ROUND(VLOOKUP($B114,'3.ข้อมูลงบทดลองปัจจุบัน เติมเอง'!$A$5:$CL$846,48,0),2)</f>
        <v>0</v>
      </c>
      <c r="AX114" s="19">
        <f>ROUND(VLOOKUP($B114,'3.ข้อมูลงบทดลองปัจจุบัน เติมเอง'!$A$5:$CL$846,49,0),2)</f>
        <v>0</v>
      </c>
      <c r="AY114" s="19">
        <f>ROUND(VLOOKUP($B114,'3.ข้อมูลงบทดลองปัจจุบัน เติมเอง'!$A$5:$CL$846,50,0),2)</f>
        <v>0</v>
      </c>
      <c r="AZ114" s="19">
        <f>ROUND(VLOOKUP($B114,'3.ข้อมูลงบทดลองปัจจุบัน เติมเอง'!$A$5:$CL$846,51,0),2)</f>
        <v>0</v>
      </c>
      <c r="BA114" s="19">
        <f>ROUND(VLOOKUP($B114,'3.ข้อมูลงบทดลองปัจจุบัน เติมเอง'!$A$5:$CL$846,52,0),2)</f>
        <v>0</v>
      </c>
      <c r="BB114" s="19">
        <f>ROUND(VLOOKUP($B114,'3.ข้อมูลงบทดลองปัจจุบัน เติมเอง'!$A$5:$CL$846,53,0),2)</f>
        <v>0</v>
      </c>
      <c r="BC114" s="19">
        <f>ROUND(VLOOKUP($B114,'3.ข้อมูลงบทดลองปัจจุบัน เติมเอง'!$A$5:$CL$846,54,0),2)</f>
        <v>0</v>
      </c>
      <c r="BD114" s="19">
        <f>ROUND(VLOOKUP($B114,'3.ข้อมูลงบทดลองปัจจุบัน เติมเอง'!$A$5:$CL$846,55,0),2)</f>
        <v>0</v>
      </c>
      <c r="BE114" s="19">
        <f>ROUND(VLOOKUP($B114,'3.ข้อมูลงบทดลองปัจจุบัน เติมเอง'!$A$5:$CL$846,56,0),2)</f>
        <v>0</v>
      </c>
      <c r="BF114" s="19">
        <f>ROUND(VLOOKUP($B114,'3.ข้อมูลงบทดลองปัจจุบัน เติมเอง'!$A$5:$CL$846,57,0),2)</f>
        <v>0</v>
      </c>
      <c r="BG114" s="19">
        <f>ROUND(VLOOKUP($B114,'3.ข้อมูลงบทดลองปัจจุบัน เติมเอง'!$A$5:$CL$846,58,0),2)</f>
        <v>0</v>
      </c>
      <c r="BH114" s="19">
        <f>ROUND(VLOOKUP($B114,'3.ข้อมูลงบทดลองปัจจุบัน เติมเอง'!$A$5:$CL$846,59,0),2)</f>
        <v>0</v>
      </c>
      <c r="BI114" s="19">
        <f>ROUND(VLOOKUP($B114,'3.ข้อมูลงบทดลองปัจจุบัน เติมเอง'!$A$5:$CL$846,60,0),2)</f>
        <v>0</v>
      </c>
      <c r="BJ114" s="19">
        <f>ROUND(VLOOKUP($B114,'3.ข้อมูลงบทดลองปัจจุบัน เติมเอง'!$A$5:$CL$846,61,0),2)</f>
        <v>0</v>
      </c>
      <c r="BK114" s="19">
        <f>ROUND(VLOOKUP($B114,'3.ข้อมูลงบทดลองปัจจุบัน เติมเอง'!$A$5:$CL$846,62,0),2)</f>
        <v>0</v>
      </c>
      <c r="BL114" s="19">
        <f>ROUND(VLOOKUP($B114,'3.ข้อมูลงบทดลองปัจจุบัน เติมเอง'!$A$5:$CL$846,63,0),2)</f>
        <v>0</v>
      </c>
      <c r="BM114" s="19">
        <f>ROUND(VLOOKUP($B114,'3.ข้อมูลงบทดลองปัจจุบัน เติมเอง'!$A$5:$CL$846,64,0),2)</f>
        <v>0</v>
      </c>
      <c r="BN114" s="19">
        <f>ROUND(VLOOKUP($B114,'3.ข้อมูลงบทดลองปัจจุบัน เติมเอง'!$A$5:$CL$846,65,0),2)</f>
        <v>0</v>
      </c>
      <c r="BO114" s="19">
        <f>ROUND(VLOOKUP($B114,'3.ข้อมูลงบทดลองปัจจุบัน เติมเอง'!$A$5:$CL$846,66,0),2)</f>
        <v>0</v>
      </c>
      <c r="BP114" s="19">
        <f>ROUND(VLOOKUP($B114,'3.ข้อมูลงบทดลองปัจจุบัน เติมเอง'!$A$5:$CL$846,67,0),2)</f>
        <v>0</v>
      </c>
      <c r="BQ114" s="19">
        <f>ROUND(VLOOKUP($B114,'3.ข้อมูลงบทดลองปัจจุบัน เติมเอง'!$A$5:$CL$846,68,0),2)</f>
        <v>0</v>
      </c>
      <c r="BR114" s="19">
        <f>ROUND(VLOOKUP($B114,'3.ข้อมูลงบทดลองปัจจุบัน เติมเอง'!$A$5:$CL$846,69,0),2)</f>
        <v>0</v>
      </c>
      <c r="BS114" s="19">
        <f>ROUND(VLOOKUP($B114,'3.ข้อมูลงบทดลองปัจจุบัน เติมเอง'!$A$5:$CL$846,70,0),2)</f>
        <v>0</v>
      </c>
      <c r="BT114" s="19">
        <f>ROUND(VLOOKUP($B114,'3.ข้อมูลงบทดลองปัจจุบัน เติมเอง'!$A$5:$CL$846,71,0),2)</f>
        <v>0</v>
      </c>
      <c r="BU114" s="19">
        <f>ROUND(VLOOKUP($B114,'3.ข้อมูลงบทดลองปัจจุบัน เติมเอง'!$A$5:$CL$846,72,0),2)</f>
        <v>0</v>
      </c>
      <c r="BV114" s="19">
        <f>ROUND(VLOOKUP($B114,'3.ข้อมูลงบทดลองปัจจุบัน เติมเอง'!$A$5:$CL$846,73,0),2)</f>
        <v>0</v>
      </c>
      <c r="BW114" s="19">
        <f>ROUND(VLOOKUP($B114,'3.ข้อมูลงบทดลองปัจจุบัน เติมเอง'!$A$5:$CL$846,74,0),2)</f>
        <v>0</v>
      </c>
      <c r="BX114" s="19">
        <f>ROUND(VLOOKUP($B114,'3.ข้อมูลงบทดลองปัจจุบัน เติมเอง'!$A$5:$CL$846,75,0),2)</f>
        <v>0</v>
      </c>
      <c r="BY114" s="19">
        <f>ROUND(VLOOKUP($B114,'3.ข้อมูลงบทดลองปัจจุบัน เติมเอง'!$A$5:$CL$846,76,0),2)</f>
        <v>0</v>
      </c>
      <c r="BZ114" s="19">
        <f>ROUND(VLOOKUP($B114,'3.ข้อมูลงบทดลองปัจจุบัน เติมเอง'!$A$5:$CL$846,77,0),2)</f>
        <v>0</v>
      </c>
      <c r="CA114" s="19">
        <f>ROUND(VLOOKUP($B114,'3.ข้อมูลงบทดลองปัจจุบัน เติมเอง'!$A$5:$CL$846,78,0),2)</f>
        <v>0</v>
      </c>
      <c r="CB114" s="19">
        <f>ROUND(VLOOKUP($B114,'3.ข้อมูลงบทดลองปัจจุบัน เติมเอง'!$A$5:$CL$846,79,0),2)</f>
        <v>0</v>
      </c>
      <c r="CC114" s="19">
        <f>ROUND(VLOOKUP($B114,'3.ข้อมูลงบทดลองปัจจุบัน เติมเอง'!$A$5:$CL$846,80,0),2)</f>
        <v>0</v>
      </c>
      <c r="CD114" s="19">
        <f>ROUND(VLOOKUP($B114,'3.ข้อมูลงบทดลองปัจจุบัน เติมเอง'!$A$5:$CL$846,81,0),2)</f>
        <v>0</v>
      </c>
      <c r="CE114" s="19">
        <f>ROUND(VLOOKUP($B114,'3.ข้อมูลงบทดลองปัจจุบัน เติมเอง'!$A$5:$CL$846,82,0),2)</f>
        <v>0</v>
      </c>
      <c r="CF114" s="19">
        <f>ROUND(VLOOKUP($B114,'3.ข้อมูลงบทดลองปัจจุบัน เติมเอง'!$A$5:$CL$846,83,0),2)</f>
        <v>0</v>
      </c>
      <c r="CG114" s="19">
        <f>ROUND(VLOOKUP($B114,'3.ข้อมูลงบทดลองปัจจุบัน เติมเอง'!$A$5:$CL$846,84,0),2)</f>
        <v>0</v>
      </c>
      <c r="CH114" s="19">
        <f>ROUND(VLOOKUP($B114,'3.ข้อมูลงบทดลองปัจจุบัน เติมเอง'!$A$5:$CL$846,85,0),2)</f>
        <v>0</v>
      </c>
      <c r="CI114" s="19">
        <f>ROUND(VLOOKUP($B114,'3.ข้อมูลงบทดลองปัจจุบัน เติมเอง'!$A$5:$CL$846,86,0),2)</f>
        <v>0</v>
      </c>
      <c r="CJ114" s="19">
        <f>ROUND(VLOOKUP($B114,'3.ข้อมูลงบทดลองปัจจุบัน เติมเอง'!$A$5:$CL$846,87,0),2)</f>
        <v>0</v>
      </c>
      <c r="CK114" s="19">
        <f>ROUND(VLOOKUP($B114,'3.ข้อมูลงบทดลองปัจจุบัน เติมเอง'!$A$5:$CL$846,88,0),2)</f>
        <v>0</v>
      </c>
      <c r="CL114" s="19">
        <f>ROUND(VLOOKUP($B114,'3.ข้อมูลงบทดลองปัจจุบัน เติมเอง'!$A$5:$CL$846,89,0),2)</f>
        <v>0</v>
      </c>
      <c r="CM114" s="19">
        <f>ROUND(VLOOKUP($B114,'3.ข้อมูลงบทดลองปัจจุบัน เติมเอง'!$A$5:$CL$846,90,0),2)</f>
        <v>0</v>
      </c>
      <c r="CO114" s="29"/>
    </row>
    <row r="115" spans="1:93" x14ac:dyDescent="0.7">
      <c r="A115" s="3" t="s">
        <v>1470</v>
      </c>
      <c r="B115" s="3" t="s">
        <v>2028</v>
      </c>
      <c r="C115" s="8" t="s">
        <v>1255</v>
      </c>
      <c r="D115" s="19">
        <f>ROUND(VLOOKUP($B115,'3.ข้อมูลงบทดลองปัจจุบัน เติมเอง'!$A$5:$CL$846,3,0),2)</f>
        <v>223238</v>
      </c>
      <c r="E115" s="19">
        <f>ROUND(VLOOKUP($B115,'3.ข้อมูลงบทดลองปัจจุบัน เติมเอง'!$A$5:$CL$846,4,0),2)</f>
        <v>30400</v>
      </c>
      <c r="F115" s="19">
        <f>ROUND(VLOOKUP($B115,'3.ข้อมูลงบทดลองปัจจุบัน เติมเอง'!$A$5:$CL$846,5,0),2)</f>
        <v>0</v>
      </c>
      <c r="G115" s="19">
        <f>ROUND(VLOOKUP($B115,'3.ข้อมูลงบทดลองปัจจุบัน เติมเอง'!$A$5:$CL$846,6,0),2)</f>
        <v>4732</v>
      </c>
      <c r="H115" s="19">
        <f>ROUND(VLOOKUP($B115,'3.ข้อมูลงบทดลองปัจจุบัน เติมเอง'!$A$5:$CL$846,7,0),2)</f>
        <v>0</v>
      </c>
      <c r="I115" s="19">
        <f>ROUND(VLOOKUP($B115,'3.ข้อมูลงบทดลองปัจจุบัน เติมเอง'!$A$5:$CL$846,8,0),2)</f>
        <v>0</v>
      </c>
      <c r="J115" s="19">
        <f>ROUND(VLOOKUP($B115,'3.ข้อมูลงบทดลองปัจจุบัน เติมเอง'!$A$5:$CL$846,9,0),2)</f>
        <v>45400</v>
      </c>
      <c r="K115" s="19">
        <f>ROUND(VLOOKUP($B115,'3.ข้อมูลงบทดลองปัจจุบัน เติมเอง'!$A$5:$CL$846,10,0),2)</f>
        <v>10580</v>
      </c>
      <c r="L115" s="19">
        <f>ROUND(VLOOKUP($B115,'3.ข้อมูลงบทดลองปัจจุบัน เติมเอง'!$A$5:$CL$846,11,0),2)</f>
        <v>24700</v>
      </c>
      <c r="M115" s="19">
        <f>ROUND(VLOOKUP($B115,'3.ข้อมูลงบทดลองปัจจุบัน เติมเอง'!$A$5:$CL$846,12,0),2)</f>
        <v>49132.800000000003</v>
      </c>
      <c r="N115" s="19">
        <f>ROUND(VLOOKUP($B115,'3.ข้อมูลงบทดลองปัจจุบัน เติมเอง'!$A$5:$CL$846,13,0),2)</f>
        <v>142511.19</v>
      </c>
      <c r="O115" s="19">
        <f>ROUND(VLOOKUP($B115,'3.ข้อมูลงบทดลองปัจจุบัน เติมเอง'!$A$5:$CL$846,14,0),2)</f>
        <v>12880</v>
      </c>
      <c r="P115" s="19">
        <f>ROUND(VLOOKUP($B115,'3.ข้อมูลงบทดลองปัจจุบัน เติมเอง'!$A$5:$CL$846,15,0),2)</f>
        <v>700</v>
      </c>
      <c r="Q115" s="19">
        <f>ROUND(VLOOKUP($B115,'3.ข้อมูลงบทดลองปัจจุบัน เติมเอง'!$A$5:$CL$846,16,0),2)</f>
        <v>0</v>
      </c>
      <c r="R115" s="19">
        <f>ROUND(VLOOKUP($B115,'3.ข้อมูลงบทดลองปัจจุบัน เติมเอง'!$A$5:$CL$846,17,0),2)</f>
        <v>14404</v>
      </c>
      <c r="S115" s="19">
        <f>ROUND(VLOOKUP($B115,'3.ข้อมูลงบทดลองปัจจุบัน เติมเอง'!$A$5:$CL$846,18,0),2)</f>
        <v>11630</v>
      </c>
      <c r="T115" s="19">
        <f>ROUND(VLOOKUP($B115,'3.ข้อมูลงบทดลองปัจจุบัน เติมเอง'!$A$5:$CL$846,19,0),2)</f>
        <v>0</v>
      </c>
      <c r="U115" s="19">
        <f>ROUND(VLOOKUP($B115,'3.ข้อมูลงบทดลองปัจจุบัน เติมเอง'!$A$5:$CL$846,20,0),2)</f>
        <v>1190</v>
      </c>
      <c r="V115" s="19">
        <f>ROUND(VLOOKUP($B115,'3.ข้อมูลงบทดลองปัจจุบัน เติมเอง'!$A$5:$CL$846,21,0),2)</f>
        <v>1500</v>
      </c>
      <c r="W115" s="19">
        <f>ROUND(VLOOKUP($B115,'3.ข้อมูลงบทดลองปัจจุบัน เติมเอง'!$A$5:$CL$846,22,0),2)</f>
        <v>8610</v>
      </c>
      <c r="X115" s="19">
        <f>ROUND(VLOOKUP($B115,'3.ข้อมูลงบทดลองปัจจุบัน เติมเอง'!$A$5:$CL$846,23,0),2)</f>
        <v>27350</v>
      </c>
      <c r="Y115" s="19">
        <f>ROUND(VLOOKUP($B115,'3.ข้อมูลงบทดลองปัจจุบัน เติมเอง'!$A$5:$CL$846,24,0),2)</f>
        <v>12000</v>
      </c>
      <c r="Z115" s="19">
        <f>ROUND(VLOOKUP($B115,'3.ข้อมูลงบทดลองปัจจุบัน เติมเอง'!$A$5:$CL$846,25,0),2)</f>
        <v>18520</v>
      </c>
      <c r="AA115" s="19">
        <f>ROUND(VLOOKUP($B115,'3.ข้อมูลงบทดลองปัจจุบัน เติมเอง'!$A$5:$CL$846,26,0),2)</f>
        <v>0</v>
      </c>
      <c r="AB115" s="19">
        <f>ROUND(VLOOKUP($B115,'3.ข้อมูลงบทดลองปัจจุบัน เติมเอง'!$A$5:$CL$846,27,0),2)</f>
        <v>0</v>
      </c>
      <c r="AC115" s="19">
        <f>ROUND(VLOOKUP($B115,'3.ข้อมูลงบทดลองปัจจุบัน เติมเอง'!$A$5:$CL$846,28,0),2)</f>
        <v>0</v>
      </c>
      <c r="AD115" s="19">
        <f>ROUND(VLOOKUP($B115,'3.ข้อมูลงบทดลองปัจจุบัน เติมเอง'!$A$5:$CL$846,29,0),2)</f>
        <v>0</v>
      </c>
      <c r="AE115" s="19">
        <f>ROUND(VLOOKUP($B115,'3.ข้อมูลงบทดลองปัจจุบัน เติมเอง'!$A$5:$CL$846,30,0),2)</f>
        <v>2750</v>
      </c>
      <c r="AF115" s="19">
        <f>ROUND(VLOOKUP($B115,'3.ข้อมูลงบทดลองปัจจุบัน เติมเอง'!$A$5:$CL$846,31,0),2)</f>
        <v>2000</v>
      </c>
      <c r="AG115" s="19">
        <f>ROUND(VLOOKUP($B115,'3.ข้อมูลงบทดลองปัจจุบัน เติมเอง'!$A$5:$CL$846,32,0),2)</f>
        <v>0</v>
      </c>
      <c r="AH115" s="19">
        <f>ROUND(VLOOKUP($B115,'3.ข้อมูลงบทดลองปัจจุบัน เติมเอง'!$A$5:$CL$846,33,0),2)</f>
        <v>5495</v>
      </c>
      <c r="AI115" s="19">
        <f>ROUND(VLOOKUP($B115,'3.ข้อมูลงบทดลองปัจจุบัน เติมเอง'!$A$5:$CL$846,34,0),2)</f>
        <v>0</v>
      </c>
      <c r="AJ115" s="19">
        <f>ROUND(VLOOKUP($B115,'3.ข้อมูลงบทดลองปัจจุบัน เติมเอง'!$A$5:$CL$846,35,0),2)</f>
        <v>0</v>
      </c>
      <c r="AK115" s="19">
        <f>ROUND(VLOOKUP($B115,'3.ข้อมูลงบทดลองปัจจุบัน เติมเอง'!$A$5:$CL$846,36,0),2)</f>
        <v>26650</v>
      </c>
      <c r="AL115" s="19">
        <f>ROUND(VLOOKUP($B115,'3.ข้อมูลงบทดลองปัจจุบัน เติมเอง'!$A$5:$CL$846,37,0),2)</f>
        <v>199484.6</v>
      </c>
      <c r="AM115" s="19">
        <f>ROUND(VLOOKUP($B115,'3.ข้อมูลงบทดลองปัจจุบัน เติมเอง'!$A$5:$CL$846,38,0),2)</f>
        <v>0</v>
      </c>
      <c r="AN115" s="19">
        <f>ROUND(VLOOKUP($B115,'3.ข้อมูลงบทดลองปัจจุบัน เติมเอง'!$A$5:$CL$846,39,0),2)</f>
        <v>0</v>
      </c>
      <c r="AO115" s="19">
        <f>ROUND(VLOOKUP($B115,'3.ข้อมูลงบทดลองปัจจุบัน เติมเอง'!$A$5:$CL$846,40,0),2)</f>
        <v>0</v>
      </c>
      <c r="AP115" s="19">
        <f>ROUND(VLOOKUP($B115,'3.ข้อมูลงบทดลองปัจจุบัน เติมเอง'!$A$5:$CL$846,41,0),2)</f>
        <v>0</v>
      </c>
      <c r="AQ115" s="19">
        <f>ROUND(VLOOKUP($B115,'3.ข้อมูลงบทดลองปัจจุบัน เติมเอง'!$A$5:$CL$846,42,0),2)</f>
        <v>0</v>
      </c>
      <c r="AR115" s="19">
        <f>ROUND(VLOOKUP($B115,'3.ข้อมูลงบทดลองปัจจุบัน เติมเอง'!$A$5:$CL$846,43,0),2)</f>
        <v>0</v>
      </c>
      <c r="AS115" s="19">
        <f>ROUND(VLOOKUP($B115,'3.ข้อมูลงบทดลองปัจจุบัน เติมเอง'!$A$5:$CL$846,44,0),2)</f>
        <v>0</v>
      </c>
      <c r="AT115" s="19">
        <f>ROUND(VLOOKUP($B115,'3.ข้อมูลงบทดลองปัจจุบัน เติมเอง'!$A$5:$CL$846,45,0),2)</f>
        <v>0</v>
      </c>
      <c r="AU115" s="19">
        <f>ROUND(VLOOKUP($B115,'3.ข้อมูลงบทดลองปัจจุบัน เติมเอง'!$A$5:$CL$846,46,0),2)</f>
        <v>0</v>
      </c>
      <c r="AV115" s="19">
        <f>ROUND(VLOOKUP($B115,'3.ข้อมูลงบทดลองปัจจุบัน เติมเอง'!$A$5:$CL$846,47,0),2)</f>
        <v>0</v>
      </c>
      <c r="AW115" s="19">
        <f>ROUND(VLOOKUP($B115,'3.ข้อมูลงบทดลองปัจจุบัน เติมเอง'!$A$5:$CL$846,48,0),2)</f>
        <v>5840</v>
      </c>
      <c r="AX115" s="19">
        <f>ROUND(VLOOKUP($B115,'3.ข้อมูลงบทดลองปัจจุบัน เติมเอง'!$A$5:$CL$846,49,0),2)</f>
        <v>0</v>
      </c>
      <c r="AY115" s="19">
        <f>ROUND(VLOOKUP($B115,'3.ข้อมูลงบทดลองปัจจุบัน เติมเอง'!$A$5:$CL$846,50,0),2)</f>
        <v>1100</v>
      </c>
      <c r="AZ115" s="19">
        <f>ROUND(VLOOKUP($B115,'3.ข้อมูลงบทดลองปัจจุบัน เติมเอง'!$A$5:$CL$846,51,0),2)</f>
        <v>0</v>
      </c>
      <c r="BA115" s="19">
        <f>ROUND(VLOOKUP($B115,'3.ข้อมูลงบทดลองปัจจุบัน เติมเอง'!$A$5:$CL$846,52,0),2)</f>
        <v>1965</v>
      </c>
      <c r="BB115" s="19">
        <f>ROUND(VLOOKUP($B115,'3.ข้อมูลงบทดลองปัจจุบัน เติมเอง'!$A$5:$CL$846,53,0),2)</f>
        <v>0</v>
      </c>
      <c r="BC115" s="19">
        <f>ROUND(VLOOKUP($B115,'3.ข้อมูลงบทดลองปัจจุบัน เติมเอง'!$A$5:$CL$846,54,0),2)</f>
        <v>0</v>
      </c>
      <c r="BD115" s="19">
        <f>ROUND(VLOOKUP($B115,'3.ข้อมูลงบทดลองปัจจุบัน เติมเอง'!$A$5:$CL$846,55,0),2)</f>
        <v>17800</v>
      </c>
      <c r="BE115" s="19">
        <f>ROUND(VLOOKUP($B115,'3.ข้อมูลงบทดลองปัจจุบัน เติมเอง'!$A$5:$CL$846,56,0),2)</f>
        <v>0</v>
      </c>
      <c r="BF115" s="19">
        <f>ROUND(VLOOKUP($B115,'3.ข้อมูลงบทดลองปัจจุบัน เติมเอง'!$A$5:$CL$846,57,0),2)</f>
        <v>1400</v>
      </c>
      <c r="BG115" s="19">
        <f>ROUND(VLOOKUP($B115,'3.ข้อมูลงบทดลองปัจจุบัน เติมเอง'!$A$5:$CL$846,58,0),2)</f>
        <v>0</v>
      </c>
      <c r="BH115" s="19">
        <f>ROUND(VLOOKUP($B115,'3.ข้อมูลงบทดลองปัจจุบัน เติมเอง'!$A$5:$CL$846,59,0),2)</f>
        <v>20400</v>
      </c>
      <c r="BI115" s="19">
        <f>ROUND(VLOOKUP($B115,'3.ข้อมูลงบทดลองปัจจุบัน เติมเอง'!$A$5:$CL$846,60,0),2)</f>
        <v>8380</v>
      </c>
      <c r="BJ115" s="19">
        <f>ROUND(VLOOKUP($B115,'3.ข้อมูลงบทดลองปัจจุบัน เติมเอง'!$A$5:$CL$846,61,0),2)</f>
        <v>0</v>
      </c>
      <c r="BK115" s="19">
        <f>ROUND(VLOOKUP($B115,'3.ข้อมูลงบทดลองปัจจุบัน เติมเอง'!$A$5:$CL$846,62,0),2)</f>
        <v>0</v>
      </c>
      <c r="BL115" s="19">
        <f>ROUND(VLOOKUP($B115,'3.ข้อมูลงบทดลองปัจจุบัน เติมเอง'!$A$5:$CL$846,63,0),2)</f>
        <v>19225</v>
      </c>
      <c r="BM115" s="19">
        <f>ROUND(VLOOKUP($B115,'3.ข้อมูลงบทดลองปัจจุบัน เติมเอง'!$A$5:$CL$846,64,0),2)</f>
        <v>48175</v>
      </c>
      <c r="BN115" s="19">
        <f>ROUND(VLOOKUP($B115,'3.ข้อมูลงบทดลองปัจจุบัน เติมเอง'!$A$5:$CL$846,65,0),2)</f>
        <v>0</v>
      </c>
      <c r="BO115" s="19">
        <f>ROUND(VLOOKUP($B115,'3.ข้อมูลงบทดลองปัจจุบัน เติมเอง'!$A$5:$CL$846,66,0),2)</f>
        <v>0</v>
      </c>
      <c r="BP115" s="19">
        <f>ROUND(VLOOKUP($B115,'3.ข้อมูลงบทดลองปัจจุบัน เติมเอง'!$A$5:$CL$846,67,0),2)</f>
        <v>0</v>
      </c>
      <c r="BQ115" s="19">
        <f>ROUND(VLOOKUP($B115,'3.ข้อมูลงบทดลองปัจจุบัน เติมเอง'!$A$5:$CL$846,68,0),2)</f>
        <v>0</v>
      </c>
      <c r="BR115" s="19">
        <f>ROUND(VLOOKUP($B115,'3.ข้อมูลงบทดลองปัจจุบัน เติมเอง'!$A$5:$CL$846,69,0),2)</f>
        <v>22846</v>
      </c>
      <c r="BS115" s="19">
        <f>ROUND(VLOOKUP($B115,'3.ข้อมูลงบทดลองปัจจุบัน เติมเอง'!$A$5:$CL$846,70,0),2)</f>
        <v>0</v>
      </c>
      <c r="BT115" s="19">
        <f>ROUND(VLOOKUP($B115,'3.ข้อมูลงบทดลองปัจจุบัน เติมเอง'!$A$5:$CL$846,71,0),2)</f>
        <v>2900</v>
      </c>
      <c r="BU115" s="19">
        <f>ROUND(VLOOKUP($B115,'3.ข้อมูลงบทดลองปัจจุบัน เติมเอง'!$A$5:$CL$846,72,0),2)</f>
        <v>0</v>
      </c>
      <c r="BV115" s="19">
        <f>ROUND(VLOOKUP($B115,'3.ข้อมูลงบทดลองปัจจุบัน เติมเอง'!$A$5:$CL$846,73,0),2)</f>
        <v>0</v>
      </c>
      <c r="BW115" s="19">
        <f>ROUND(VLOOKUP($B115,'3.ข้อมูลงบทดลองปัจจุบัน เติมเอง'!$A$5:$CL$846,74,0),2)</f>
        <v>0</v>
      </c>
      <c r="BX115" s="19">
        <f>ROUND(VLOOKUP($B115,'3.ข้อมูลงบทดลองปัจจุบัน เติมเอง'!$A$5:$CL$846,75,0),2)</f>
        <v>0</v>
      </c>
      <c r="BY115" s="19">
        <f>ROUND(VLOOKUP($B115,'3.ข้อมูลงบทดลองปัจจุบัน เติมเอง'!$A$5:$CL$846,76,0),2)</f>
        <v>0</v>
      </c>
      <c r="BZ115" s="19">
        <f>ROUND(VLOOKUP($B115,'3.ข้อมูลงบทดลองปัจจุบัน เติมเอง'!$A$5:$CL$846,77,0),2)</f>
        <v>0</v>
      </c>
      <c r="CA115" s="19">
        <f>ROUND(VLOOKUP($B115,'3.ข้อมูลงบทดลองปัจจุบัน เติมเอง'!$A$5:$CL$846,78,0),2)</f>
        <v>0</v>
      </c>
      <c r="CB115" s="19">
        <f>ROUND(VLOOKUP($B115,'3.ข้อมูลงบทดลองปัจจุบัน เติมเอง'!$A$5:$CL$846,79,0),2)</f>
        <v>0</v>
      </c>
      <c r="CC115" s="19">
        <f>ROUND(VLOOKUP($B115,'3.ข้อมูลงบทดลองปัจจุบัน เติมเอง'!$A$5:$CL$846,80,0),2)</f>
        <v>0</v>
      </c>
      <c r="CD115" s="19">
        <f>ROUND(VLOOKUP($B115,'3.ข้อมูลงบทดลองปัจจุบัน เติมเอง'!$A$5:$CL$846,81,0),2)</f>
        <v>0</v>
      </c>
      <c r="CE115" s="19">
        <f>ROUND(VLOOKUP($B115,'3.ข้อมูลงบทดลองปัจจุบัน เติมเอง'!$A$5:$CL$846,82,0),2)</f>
        <v>0</v>
      </c>
      <c r="CF115" s="19">
        <f>ROUND(VLOOKUP($B115,'3.ข้อมูลงบทดลองปัจจุบัน เติมเอง'!$A$5:$CL$846,83,0),2)</f>
        <v>0</v>
      </c>
      <c r="CG115" s="19">
        <f>ROUND(VLOOKUP($B115,'3.ข้อมูลงบทดลองปัจจุบัน เติมเอง'!$A$5:$CL$846,84,0),2)</f>
        <v>0</v>
      </c>
      <c r="CH115" s="19">
        <f>ROUND(VLOOKUP($B115,'3.ข้อมูลงบทดลองปัจจุบัน เติมเอง'!$A$5:$CL$846,85,0),2)</f>
        <v>0</v>
      </c>
      <c r="CI115" s="19">
        <f>ROUND(VLOOKUP($B115,'3.ข้อมูลงบทดลองปัจจุบัน เติมเอง'!$A$5:$CL$846,86,0),2)</f>
        <v>0</v>
      </c>
      <c r="CJ115" s="19">
        <f>ROUND(VLOOKUP($B115,'3.ข้อมูลงบทดลองปัจจุบัน เติมเอง'!$A$5:$CL$846,87,0),2)</f>
        <v>0</v>
      </c>
      <c r="CK115" s="19">
        <f>ROUND(VLOOKUP($B115,'3.ข้อมูลงบทดลองปัจจุบัน เติมเอง'!$A$5:$CL$846,88,0),2)</f>
        <v>0</v>
      </c>
      <c r="CL115" s="19">
        <f>ROUND(VLOOKUP($B115,'3.ข้อมูลงบทดลองปัจจุบัน เติมเอง'!$A$5:$CL$846,89,0),2)</f>
        <v>0</v>
      </c>
      <c r="CM115" s="19">
        <f>ROUND(VLOOKUP($B115,'3.ข้อมูลงบทดลองปัจจุบัน เติมเอง'!$A$5:$CL$846,90,0),2)</f>
        <v>0</v>
      </c>
      <c r="CO115" s="29"/>
    </row>
    <row r="116" spans="1:93" x14ac:dyDescent="0.7">
      <c r="A116" s="3" t="s">
        <v>1470</v>
      </c>
      <c r="B116" s="3" t="s">
        <v>2029</v>
      </c>
      <c r="C116" s="8" t="s">
        <v>1256</v>
      </c>
      <c r="D116" s="19">
        <f>ROUND(VLOOKUP($B116,'3.ข้อมูลงบทดลองปัจจุบัน เติมเอง'!$A$5:$CL$846,3,0),2)</f>
        <v>1200</v>
      </c>
      <c r="E116" s="19">
        <f>ROUND(VLOOKUP($B116,'3.ข้อมูลงบทดลองปัจจุบัน เติมเอง'!$A$5:$CL$846,4,0),2)</f>
        <v>0</v>
      </c>
      <c r="F116" s="19">
        <f>ROUND(VLOOKUP($B116,'3.ข้อมูลงบทดลองปัจจุบัน เติมเอง'!$A$5:$CL$846,5,0),2)</f>
        <v>0</v>
      </c>
      <c r="G116" s="19">
        <f>ROUND(VLOOKUP($B116,'3.ข้อมูลงบทดลองปัจจุบัน เติมเอง'!$A$5:$CL$846,6,0),2)</f>
        <v>0</v>
      </c>
      <c r="H116" s="19">
        <f>ROUND(VLOOKUP($B116,'3.ข้อมูลงบทดลองปัจจุบัน เติมเอง'!$A$5:$CL$846,7,0),2)</f>
        <v>0</v>
      </c>
      <c r="I116" s="19">
        <f>ROUND(VLOOKUP($B116,'3.ข้อมูลงบทดลองปัจจุบัน เติมเอง'!$A$5:$CL$846,8,0),2)</f>
        <v>0</v>
      </c>
      <c r="J116" s="19">
        <f>ROUND(VLOOKUP($B116,'3.ข้อมูลงบทดลองปัจจุบัน เติมเอง'!$A$5:$CL$846,9,0),2)</f>
        <v>0</v>
      </c>
      <c r="K116" s="19">
        <f>ROUND(VLOOKUP($B116,'3.ข้อมูลงบทดลองปัจจุบัน เติมเอง'!$A$5:$CL$846,10,0),2)</f>
        <v>0</v>
      </c>
      <c r="L116" s="19">
        <f>ROUND(VLOOKUP($B116,'3.ข้อมูลงบทดลองปัจจุบัน เติมเอง'!$A$5:$CL$846,11,0),2)</f>
        <v>0</v>
      </c>
      <c r="M116" s="19">
        <f>ROUND(VLOOKUP($B116,'3.ข้อมูลงบทดลองปัจจุบัน เติมเอง'!$A$5:$CL$846,12,0),2)</f>
        <v>0</v>
      </c>
      <c r="N116" s="19">
        <f>ROUND(VLOOKUP($B116,'3.ข้อมูลงบทดลองปัจจุบัน เติมเอง'!$A$5:$CL$846,13,0),2)</f>
        <v>0</v>
      </c>
      <c r="O116" s="19">
        <f>ROUND(VLOOKUP($B116,'3.ข้อมูลงบทดลองปัจจุบัน เติมเอง'!$A$5:$CL$846,14,0),2)</f>
        <v>0</v>
      </c>
      <c r="P116" s="19">
        <f>ROUND(VLOOKUP($B116,'3.ข้อมูลงบทดลองปัจจุบัน เติมเอง'!$A$5:$CL$846,15,0),2)</f>
        <v>0</v>
      </c>
      <c r="Q116" s="19">
        <f>ROUND(VLOOKUP($B116,'3.ข้อมูลงบทดลองปัจจุบัน เติมเอง'!$A$5:$CL$846,16,0),2)</f>
        <v>0</v>
      </c>
      <c r="R116" s="19">
        <f>ROUND(VLOOKUP($B116,'3.ข้อมูลงบทดลองปัจจุบัน เติมเอง'!$A$5:$CL$846,17,0),2)</f>
        <v>1050</v>
      </c>
      <c r="S116" s="19">
        <f>ROUND(VLOOKUP($B116,'3.ข้อมูลงบทดลองปัจจุบัน เติมเอง'!$A$5:$CL$846,18,0),2)</f>
        <v>0</v>
      </c>
      <c r="T116" s="19">
        <f>ROUND(VLOOKUP($B116,'3.ข้อมูลงบทดลองปัจจุบัน เติมเอง'!$A$5:$CL$846,19,0),2)</f>
        <v>0</v>
      </c>
      <c r="U116" s="19">
        <f>ROUND(VLOOKUP($B116,'3.ข้อมูลงบทดลองปัจจุบัน เติมเอง'!$A$5:$CL$846,20,0),2)</f>
        <v>0</v>
      </c>
      <c r="V116" s="19">
        <f>ROUND(VLOOKUP($B116,'3.ข้อมูลงบทดลองปัจจุบัน เติมเอง'!$A$5:$CL$846,21,0),2)</f>
        <v>0</v>
      </c>
      <c r="W116" s="19">
        <f>ROUND(VLOOKUP($B116,'3.ข้อมูลงบทดลองปัจจุบัน เติมเอง'!$A$5:$CL$846,22,0),2)</f>
        <v>0</v>
      </c>
      <c r="X116" s="19">
        <f>ROUND(VLOOKUP($B116,'3.ข้อมูลงบทดลองปัจจุบัน เติมเอง'!$A$5:$CL$846,23,0),2)</f>
        <v>0</v>
      </c>
      <c r="Y116" s="19">
        <f>ROUND(VLOOKUP($B116,'3.ข้อมูลงบทดลองปัจจุบัน เติมเอง'!$A$5:$CL$846,24,0),2)</f>
        <v>0</v>
      </c>
      <c r="Z116" s="19">
        <f>ROUND(VLOOKUP($B116,'3.ข้อมูลงบทดลองปัจจุบัน เติมเอง'!$A$5:$CL$846,25,0),2)</f>
        <v>0</v>
      </c>
      <c r="AA116" s="19">
        <f>ROUND(VLOOKUP($B116,'3.ข้อมูลงบทดลองปัจจุบัน เติมเอง'!$A$5:$CL$846,26,0),2)</f>
        <v>0</v>
      </c>
      <c r="AB116" s="19">
        <f>ROUND(VLOOKUP($B116,'3.ข้อมูลงบทดลองปัจจุบัน เติมเอง'!$A$5:$CL$846,27,0),2)</f>
        <v>0</v>
      </c>
      <c r="AC116" s="19">
        <f>ROUND(VLOOKUP($B116,'3.ข้อมูลงบทดลองปัจจุบัน เติมเอง'!$A$5:$CL$846,28,0),2)</f>
        <v>0</v>
      </c>
      <c r="AD116" s="19">
        <f>ROUND(VLOOKUP($B116,'3.ข้อมูลงบทดลองปัจจุบัน เติมเอง'!$A$5:$CL$846,29,0),2)</f>
        <v>0</v>
      </c>
      <c r="AE116" s="19">
        <f>ROUND(VLOOKUP($B116,'3.ข้อมูลงบทดลองปัจจุบัน เติมเอง'!$A$5:$CL$846,30,0),2)</f>
        <v>0</v>
      </c>
      <c r="AF116" s="19">
        <f>ROUND(VLOOKUP($B116,'3.ข้อมูลงบทดลองปัจจุบัน เติมเอง'!$A$5:$CL$846,31,0),2)</f>
        <v>0</v>
      </c>
      <c r="AG116" s="19">
        <f>ROUND(VLOOKUP($B116,'3.ข้อมูลงบทดลองปัจจุบัน เติมเอง'!$A$5:$CL$846,32,0),2)</f>
        <v>0</v>
      </c>
      <c r="AH116" s="19">
        <f>ROUND(VLOOKUP($B116,'3.ข้อมูลงบทดลองปัจจุบัน เติมเอง'!$A$5:$CL$846,33,0),2)</f>
        <v>0</v>
      </c>
      <c r="AI116" s="19">
        <f>ROUND(VLOOKUP($B116,'3.ข้อมูลงบทดลองปัจจุบัน เติมเอง'!$A$5:$CL$846,34,0),2)</f>
        <v>0</v>
      </c>
      <c r="AJ116" s="19">
        <f>ROUND(VLOOKUP($B116,'3.ข้อมูลงบทดลองปัจจุบัน เติมเอง'!$A$5:$CL$846,35,0),2)</f>
        <v>0</v>
      </c>
      <c r="AK116" s="19">
        <f>ROUND(VLOOKUP($B116,'3.ข้อมูลงบทดลองปัจจุบัน เติมเอง'!$A$5:$CL$846,36,0),2)</f>
        <v>0</v>
      </c>
      <c r="AL116" s="19">
        <f>ROUND(VLOOKUP($B116,'3.ข้อมูลงบทดลองปัจจุบัน เติมเอง'!$A$5:$CL$846,37,0),2)</f>
        <v>0</v>
      </c>
      <c r="AM116" s="19">
        <f>ROUND(VLOOKUP($B116,'3.ข้อมูลงบทดลองปัจจุบัน เติมเอง'!$A$5:$CL$846,38,0),2)</f>
        <v>0</v>
      </c>
      <c r="AN116" s="19">
        <f>ROUND(VLOOKUP($B116,'3.ข้อมูลงบทดลองปัจจุบัน เติมเอง'!$A$5:$CL$846,39,0),2)</f>
        <v>0</v>
      </c>
      <c r="AO116" s="19">
        <f>ROUND(VLOOKUP($B116,'3.ข้อมูลงบทดลองปัจจุบัน เติมเอง'!$A$5:$CL$846,40,0),2)</f>
        <v>0</v>
      </c>
      <c r="AP116" s="19">
        <f>ROUND(VLOOKUP($B116,'3.ข้อมูลงบทดลองปัจจุบัน เติมเอง'!$A$5:$CL$846,41,0),2)</f>
        <v>0</v>
      </c>
      <c r="AQ116" s="19">
        <f>ROUND(VLOOKUP($B116,'3.ข้อมูลงบทดลองปัจจุบัน เติมเอง'!$A$5:$CL$846,42,0),2)</f>
        <v>0</v>
      </c>
      <c r="AR116" s="19">
        <f>ROUND(VLOOKUP($B116,'3.ข้อมูลงบทดลองปัจจุบัน เติมเอง'!$A$5:$CL$846,43,0),2)</f>
        <v>0</v>
      </c>
      <c r="AS116" s="19">
        <f>ROUND(VLOOKUP($B116,'3.ข้อมูลงบทดลองปัจจุบัน เติมเอง'!$A$5:$CL$846,44,0),2)</f>
        <v>0</v>
      </c>
      <c r="AT116" s="19">
        <f>ROUND(VLOOKUP($B116,'3.ข้อมูลงบทดลองปัจจุบัน เติมเอง'!$A$5:$CL$846,45,0),2)</f>
        <v>0</v>
      </c>
      <c r="AU116" s="19">
        <f>ROUND(VLOOKUP($B116,'3.ข้อมูลงบทดลองปัจจุบัน เติมเอง'!$A$5:$CL$846,46,0),2)</f>
        <v>0</v>
      </c>
      <c r="AV116" s="19">
        <f>ROUND(VLOOKUP($B116,'3.ข้อมูลงบทดลองปัจจุบัน เติมเอง'!$A$5:$CL$846,47,0),2)</f>
        <v>0</v>
      </c>
      <c r="AW116" s="19">
        <f>ROUND(VLOOKUP($B116,'3.ข้อมูลงบทดลองปัจจุบัน เติมเอง'!$A$5:$CL$846,48,0),2)</f>
        <v>0</v>
      </c>
      <c r="AX116" s="19">
        <f>ROUND(VLOOKUP($B116,'3.ข้อมูลงบทดลองปัจจุบัน เติมเอง'!$A$5:$CL$846,49,0),2)</f>
        <v>0</v>
      </c>
      <c r="AY116" s="19">
        <f>ROUND(VLOOKUP($B116,'3.ข้อมูลงบทดลองปัจจุบัน เติมเอง'!$A$5:$CL$846,50,0),2)</f>
        <v>0</v>
      </c>
      <c r="AZ116" s="19">
        <f>ROUND(VLOOKUP($B116,'3.ข้อมูลงบทดลองปัจจุบัน เติมเอง'!$A$5:$CL$846,51,0),2)</f>
        <v>0</v>
      </c>
      <c r="BA116" s="19">
        <f>ROUND(VLOOKUP($B116,'3.ข้อมูลงบทดลองปัจจุบัน เติมเอง'!$A$5:$CL$846,52,0),2)</f>
        <v>0</v>
      </c>
      <c r="BB116" s="19">
        <f>ROUND(VLOOKUP($B116,'3.ข้อมูลงบทดลองปัจจุบัน เติมเอง'!$A$5:$CL$846,53,0),2)</f>
        <v>0</v>
      </c>
      <c r="BC116" s="19">
        <f>ROUND(VLOOKUP($B116,'3.ข้อมูลงบทดลองปัจจุบัน เติมเอง'!$A$5:$CL$846,54,0),2)</f>
        <v>0</v>
      </c>
      <c r="BD116" s="19">
        <f>ROUND(VLOOKUP($B116,'3.ข้อมูลงบทดลองปัจจุบัน เติมเอง'!$A$5:$CL$846,55,0),2)</f>
        <v>0</v>
      </c>
      <c r="BE116" s="19">
        <f>ROUND(VLOOKUP($B116,'3.ข้อมูลงบทดลองปัจจุบัน เติมเอง'!$A$5:$CL$846,56,0),2)</f>
        <v>0</v>
      </c>
      <c r="BF116" s="19">
        <f>ROUND(VLOOKUP($B116,'3.ข้อมูลงบทดลองปัจจุบัน เติมเอง'!$A$5:$CL$846,57,0),2)</f>
        <v>0</v>
      </c>
      <c r="BG116" s="19">
        <f>ROUND(VLOOKUP($B116,'3.ข้อมูลงบทดลองปัจจุบัน เติมเอง'!$A$5:$CL$846,58,0),2)</f>
        <v>0</v>
      </c>
      <c r="BH116" s="19">
        <f>ROUND(VLOOKUP($B116,'3.ข้อมูลงบทดลองปัจจุบัน เติมเอง'!$A$5:$CL$846,59,0),2)</f>
        <v>0</v>
      </c>
      <c r="BI116" s="19">
        <f>ROUND(VLOOKUP($B116,'3.ข้อมูลงบทดลองปัจจุบัน เติมเอง'!$A$5:$CL$846,60,0),2)</f>
        <v>0</v>
      </c>
      <c r="BJ116" s="19">
        <f>ROUND(VLOOKUP($B116,'3.ข้อมูลงบทดลองปัจจุบัน เติมเอง'!$A$5:$CL$846,61,0),2)</f>
        <v>0</v>
      </c>
      <c r="BK116" s="19">
        <f>ROUND(VLOOKUP($B116,'3.ข้อมูลงบทดลองปัจจุบัน เติมเอง'!$A$5:$CL$846,62,0),2)</f>
        <v>0</v>
      </c>
      <c r="BL116" s="19">
        <f>ROUND(VLOOKUP($B116,'3.ข้อมูลงบทดลองปัจจุบัน เติมเอง'!$A$5:$CL$846,63,0),2)</f>
        <v>0</v>
      </c>
      <c r="BM116" s="19">
        <f>ROUND(VLOOKUP($B116,'3.ข้อมูลงบทดลองปัจจุบัน เติมเอง'!$A$5:$CL$846,64,0),2)</f>
        <v>0</v>
      </c>
      <c r="BN116" s="19">
        <f>ROUND(VLOOKUP($B116,'3.ข้อมูลงบทดลองปัจจุบัน เติมเอง'!$A$5:$CL$846,65,0),2)</f>
        <v>0</v>
      </c>
      <c r="BO116" s="19">
        <f>ROUND(VLOOKUP($B116,'3.ข้อมูลงบทดลองปัจจุบัน เติมเอง'!$A$5:$CL$846,66,0),2)</f>
        <v>0</v>
      </c>
      <c r="BP116" s="19">
        <f>ROUND(VLOOKUP($B116,'3.ข้อมูลงบทดลองปัจจุบัน เติมเอง'!$A$5:$CL$846,67,0),2)</f>
        <v>0</v>
      </c>
      <c r="BQ116" s="19">
        <f>ROUND(VLOOKUP($B116,'3.ข้อมูลงบทดลองปัจจุบัน เติมเอง'!$A$5:$CL$846,68,0),2)</f>
        <v>0</v>
      </c>
      <c r="BR116" s="19">
        <f>ROUND(VLOOKUP($B116,'3.ข้อมูลงบทดลองปัจจุบัน เติมเอง'!$A$5:$CL$846,69,0),2)</f>
        <v>0</v>
      </c>
      <c r="BS116" s="19">
        <f>ROUND(VLOOKUP($B116,'3.ข้อมูลงบทดลองปัจจุบัน เติมเอง'!$A$5:$CL$846,70,0),2)</f>
        <v>0</v>
      </c>
      <c r="BT116" s="19">
        <f>ROUND(VLOOKUP($B116,'3.ข้อมูลงบทดลองปัจจุบัน เติมเอง'!$A$5:$CL$846,71,0),2)</f>
        <v>0</v>
      </c>
      <c r="BU116" s="19">
        <f>ROUND(VLOOKUP($B116,'3.ข้อมูลงบทดลองปัจจุบัน เติมเอง'!$A$5:$CL$846,72,0),2)</f>
        <v>0</v>
      </c>
      <c r="BV116" s="19">
        <f>ROUND(VLOOKUP($B116,'3.ข้อมูลงบทดลองปัจจุบัน เติมเอง'!$A$5:$CL$846,73,0),2)</f>
        <v>0</v>
      </c>
      <c r="BW116" s="19">
        <f>ROUND(VLOOKUP($B116,'3.ข้อมูลงบทดลองปัจจุบัน เติมเอง'!$A$5:$CL$846,74,0),2)</f>
        <v>0</v>
      </c>
      <c r="BX116" s="19">
        <f>ROUND(VLOOKUP($B116,'3.ข้อมูลงบทดลองปัจจุบัน เติมเอง'!$A$5:$CL$846,75,0),2)</f>
        <v>0</v>
      </c>
      <c r="BY116" s="19">
        <f>ROUND(VLOOKUP($B116,'3.ข้อมูลงบทดลองปัจจุบัน เติมเอง'!$A$5:$CL$846,76,0),2)</f>
        <v>0</v>
      </c>
      <c r="BZ116" s="19">
        <f>ROUND(VLOOKUP($B116,'3.ข้อมูลงบทดลองปัจจุบัน เติมเอง'!$A$5:$CL$846,77,0),2)</f>
        <v>0</v>
      </c>
      <c r="CA116" s="19">
        <f>ROUND(VLOOKUP($B116,'3.ข้อมูลงบทดลองปัจจุบัน เติมเอง'!$A$5:$CL$846,78,0),2)</f>
        <v>0</v>
      </c>
      <c r="CB116" s="19">
        <f>ROUND(VLOOKUP($B116,'3.ข้อมูลงบทดลองปัจจุบัน เติมเอง'!$A$5:$CL$846,79,0),2)</f>
        <v>0</v>
      </c>
      <c r="CC116" s="19">
        <f>ROUND(VLOOKUP($B116,'3.ข้อมูลงบทดลองปัจจุบัน เติมเอง'!$A$5:$CL$846,80,0),2)</f>
        <v>0</v>
      </c>
      <c r="CD116" s="19">
        <f>ROUND(VLOOKUP($B116,'3.ข้อมูลงบทดลองปัจจุบัน เติมเอง'!$A$5:$CL$846,81,0),2)</f>
        <v>0</v>
      </c>
      <c r="CE116" s="19">
        <f>ROUND(VLOOKUP($B116,'3.ข้อมูลงบทดลองปัจจุบัน เติมเอง'!$A$5:$CL$846,82,0),2)</f>
        <v>0</v>
      </c>
      <c r="CF116" s="19">
        <f>ROUND(VLOOKUP($B116,'3.ข้อมูลงบทดลองปัจจุบัน เติมเอง'!$A$5:$CL$846,83,0),2)</f>
        <v>0</v>
      </c>
      <c r="CG116" s="19">
        <f>ROUND(VLOOKUP($B116,'3.ข้อมูลงบทดลองปัจจุบัน เติมเอง'!$A$5:$CL$846,84,0),2)</f>
        <v>0</v>
      </c>
      <c r="CH116" s="19">
        <f>ROUND(VLOOKUP($B116,'3.ข้อมูลงบทดลองปัจจุบัน เติมเอง'!$A$5:$CL$846,85,0),2)</f>
        <v>0</v>
      </c>
      <c r="CI116" s="19">
        <f>ROUND(VLOOKUP($B116,'3.ข้อมูลงบทดลองปัจจุบัน เติมเอง'!$A$5:$CL$846,86,0),2)</f>
        <v>0</v>
      </c>
      <c r="CJ116" s="19">
        <f>ROUND(VLOOKUP($B116,'3.ข้อมูลงบทดลองปัจจุบัน เติมเอง'!$A$5:$CL$846,87,0),2)</f>
        <v>0</v>
      </c>
      <c r="CK116" s="19">
        <f>ROUND(VLOOKUP($B116,'3.ข้อมูลงบทดลองปัจจุบัน เติมเอง'!$A$5:$CL$846,88,0),2)</f>
        <v>0</v>
      </c>
      <c r="CL116" s="19">
        <f>ROUND(VLOOKUP($B116,'3.ข้อมูลงบทดลองปัจจุบัน เติมเอง'!$A$5:$CL$846,89,0),2)</f>
        <v>0</v>
      </c>
      <c r="CM116" s="19">
        <f>ROUND(VLOOKUP($B116,'3.ข้อมูลงบทดลองปัจจุบัน เติมเอง'!$A$5:$CL$846,90,0),2)</f>
        <v>0</v>
      </c>
      <c r="CO116" s="29"/>
    </row>
    <row r="117" spans="1:93" x14ac:dyDescent="0.7">
      <c r="A117" s="3" t="s">
        <v>1470</v>
      </c>
      <c r="B117" s="3" t="s">
        <v>2030</v>
      </c>
      <c r="C117" s="8" t="s">
        <v>1257</v>
      </c>
      <c r="D117" s="19">
        <f>ROUND(VLOOKUP($B117,'3.ข้อมูลงบทดลองปัจจุบัน เติมเอง'!$A$5:$CL$846,3,0),2)</f>
        <v>199699</v>
      </c>
      <c r="E117" s="19">
        <f>ROUND(VLOOKUP($B117,'3.ข้อมูลงบทดลองปัจจุบัน เติมเอง'!$A$5:$CL$846,4,0),2)</f>
        <v>26116</v>
      </c>
      <c r="F117" s="19">
        <f>ROUND(VLOOKUP($B117,'3.ข้อมูลงบทดลองปัจจุบัน เติมเอง'!$A$5:$CL$846,5,0),2)</f>
        <v>0</v>
      </c>
      <c r="G117" s="19">
        <f>ROUND(VLOOKUP($B117,'3.ข้อมูลงบทดลองปัจจุบัน เติมเอง'!$A$5:$CL$846,6,0),2)</f>
        <v>8008</v>
      </c>
      <c r="H117" s="19">
        <f>ROUND(VLOOKUP($B117,'3.ข้อมูลงบทดลองปัจจุบัน เติมเอง'!$A$5:$CL$846,7,0),2)</f>
        <v>14748</v>
      </c>
      <c r="I117" s="19">
        <f>ROUND(VLOOKUP($B117,'3.ข้อมูลงบทดลองปัจจุบัน เติมเอง'!$A$5:$CL$846,8,0),2)</f>
        <v>0</v>
      </c>
      <c r="J117" s="19">
        <f>ROUND(VLOOKUP($B117,'3.ข้อมูลงบทดลองปัจจุบัน เติมเอง'!$A$5:$CL$846,9,0),2)</f>
        <v>44613.8</v>
      </c>
      <c r="K117" s="19">
        <f>ROUND(VLOOKUP($B117,'3.ข้อมูลงบทดลองปัจจุบัน เติมเอง'!$A$5:$CL$846,10,0),2)</f>
        <v>24224</v>
      </c>
      <c r="L117" s="19">
        <f>ROUND(VLOOKUP($B117,'3.ข้อมูลงบทดลองปัจจุบัน เติมเอง'!$A$5:$CL$846,11,0),2)</f>
        <v>29696</v>
      </c>
      <c r="M117" s="19">
        <f>ROUND(VLOOKUP($B117,'3.ข้อมูลงบทดลองปัจจุบัน เติมเอง'!$A$5:$CL$846,12,0),2)</f>
        <v>100544</v>
      </c>
      <c r="N117" s="19">
        <f>ROUND(VLOOKUP($B117,'3.ข้อมูลงบทดลองปัจจุบัน เติมเอง'!$A$5:$CL$846,13,0),2)</f>
        <v>114239.73</v>
      </c>
      <c r="O117" s="19">
        <f>ROUND(VLOOKUP($B117,'3.ข้อมูลงบทดลองปัจจุบัน เติมเอง'!$A$5:$CL$846,14,0),2)</f>
        <v>16882.8</v>
      </c>
      <c r="P117" s="19">
        <f>ROUND(VLOOKUP($B117,'3.ข้อมูลงบทดลองปัจจุบัน เติมเอง'!$A$5:$CL$846,15,0),2)</f>
        <v>2520</v>
      </c>
      <c r="Q117" s="19">
        <f>ROUND(VLOOKUP($B117,'3.ข้อมูลงบทดลองปัจจุบัน เติมเอง'!$A$5:$CL$846,16,0),2)</f>
        <v>0</v>
      </c>
      <c r="R117" s="19">
        <f>ROUND(VLOOKUP($B117,'3.ข้อมูลงบทดลองปัจจุบัน เติมเอง'!$A$5:$CL$846,17,0),2)</f>
        <v>18250</v>
      </c>
      <c r="S117" s="19">
        <f>ROUND(VLOOKUP($B117,'3.ข้อมูลงบทดลองปัจจุบัน เติมเอง'!$A$5:$CL$846,18,0),2)</f>
        <v>8197.17</v>
      </c>
      <c r="T117" s="19">
        <f>ROUND(VLOOKUP($B117,'3.ข้อมูลงบทดลองปัจจุบัน เติมเอง'!$A$5:$CL$846,19,0),2)</f>
        <v>0</v>
      </c>
      <c r="U117" s="19">
        <f>ROUND(VLOOKUP($B117,'3.ข้อมูลงบทดลองปัจจุบัน เติมเอง'!$A$5:$CL$846,20,0),2)</f>
        <v>4824</v>
      </c>
      <c r="V117" s="19">
        <f>ROUND(VLOOKUP($B117,'3.ข้อมูลงบทดลองปัจจุบัน เติมเอง'!$A$5:$CL$846,21,0),2)</f>
        <v>1600</v>
      </c>
      <c r="W117" s="19">
        <f>ROUND(VLOOKUP($B117,'3.ข้อมูลงบทดลองปัจจุบัน เติมเอง'!$A$5:$CL$846,22,0),2)</f>
        <v>21189.599999999999</v>
      </c>
      <c r="X117" s="19">
        <f>ROUND(VLOOKUP($B117,'3.ข้อมูลงบทดลองปัจจุบัน เติมเอง'!$A$5:$CL$846,23,0),2)</f>
        <v>19616</v>
      </c>
      <c r="Y117" s="19">
        <f>ROUND(VLOOKUP($B117,'3.ข้อมูลงบทดลองปัจจุบัน เติมเอง'!$A$5:$CL$846,24,0),2)</f>
        <v>7427</v>
      </c>
      <c r="Z117" s="19">
        <f>ROUND(VLOOKUP($B117,'3.ข้อมูลงบทดลองปัจจุบัน เติมเอง'!$A$5:$CL$846,25,0),2)</f>
        <v>47654</v>
      </c>
      <c r="AA117" s="19">
        <f>ROUND(VLOOKUP($B117,'3.ข้อมูลงบทดลองปัจจุบัน เติมเอง'!$A$5:$CL$846,26,0),2)</f>
        <v>0</v>
      </c>
      <c r="AB117" s="19">
        <f>ROUND(VLOOKUP($B117,'3.ข้อมูลงบทดลองปัจจุบัน เติมเอง'!$A$5:$CL$846,27,0),2)</f>
        <v>36003</v>
      </c>
      <c r="AC117" s="19">
        <f>ROUND(VLOOKUP($B117,'3.ข้อมูลงบทดลองปัจจุบัน เติมเอง'!$A$5:$CL$846,28,0),2)</f>
        <v>0</v>
      </c>
      <c r="AD117" s="19">
        <f>ROUND(VLOOKUP($B117,'3.ข้อมูลงบทดลองปัจจุบัน เติมเอง'!$A$5:$CL$846,29,0),2)</f>
        <v>0</v>
      </c>
      <c r="AE117" s="19">
        <f>ROUND(VLOOKUP($B117,'3.ข้อมูลงบทดลองปัจจุบัน เติมเอง'!$A$5:$CL$846,30,0),2)</f>
        <v>1472</v>
      </c>
      <c r="AF117" s="19">
        <f>ROUND(VLOOKUP($B117,'3.ข้อมูลงบทดลองปัจจุบัน เติมเอง'!$A$5:$CL$846,31,0),2)</f>
        <v>36915.199999999997</v>
      </c>
      <c r="AG117" s="19">
        <f>ROUND(VLOOKUP($B117,'3.ข้อมูลงบทดลองปัจจุบัน เติมเอง'!$A$5:$CL$846,32,0),2)</f>
        <v>0</v>
      </c>
      <c r="AH117" s="19">
        <f>ROUND(VLOOKUP($B117,'3.ข้อมูลงบทดลองปัจจุบัน เติมเอง'!$A$5:$CL$846,33,0),2)</f>
        <v>13832</v>
      </c>
      <c r="AI117" s="19">
        <f>ROUND(VLOOKUP($B117,'3.ข้อมูลงบทดลองปัจจุบัน เติมเอง'!$A$5:$CL$846,34,0),2)</f>
        <v>0</v>
      </c>
      <c r="AJ117" s="19">
        <f>ROUND(VLOOKUP($B117,'3.ข้อมูลงบทดลองปัจจุบัน เติมเอง'!$A$5:$CL$846,35,0),2)</f>
        <v>0</v>
      </c>
      <c r="AK117" s="19">
        <f>ROUND(VLOOKUP($B117,'3.ข้อมูลงบทดลองปัจจุบัน เติมเอง'!$A$5:$CL$846,36,0),2)</f>
        <v>6992</v>
      </c>
      <c r="AL117" s="19">
        <f>ROUND(VLOOKUP($B117,'3.ข้อมูลงบทดลองปัจจุบัน เติมเอง'!$A$5:$CL$846,37,0),2)</f>
        <v>371914.29</v>
      </c>
      <c r="AM117" s="19">
        <f>ROUND(VLOOKUP($B117,'3.ข้อมูลงบทดลองปัจจุบัน เติมเอง'!$A$5:$CL$846,38,0),2)</f>
        <v>0</v>
      </c>
      <c r="AN117" s="19">
        <f>ROUND(VLOOKUP($B117,'3.ข้อมูลงบทดลองปัจจุบัน เติมเอง'!$A$5:$CL$846,39,0),2)</f>
        <v>0</v>
      </c>
      <c r="AO117" s="19">
        <f>ROUND(VLOOKUP($B117,'3.ข้อมูลงบทดลองปัจจุบัน เติมเอง'!$A$5:$CL$846,40,0),2)</f>
        <v>0</v>
      </c>
      <c r="AP117" s="19">
        <f>ROUND(VLOOKUP($B117,'3.ข้อมูลงบทดลองปัจจุบัน เติมเอง'!$A$5:$CL$846,41,0),2)</f>
        <v>0</v>
      </c>
      <c r="AQ117" s="19">
        <f>ROUND(VLOOKUP($B117,'3.ข้อมูลงบทดลองปัจจุบัน เติมเอง'!$A$5:$CL$846,42,0),2)</f>
        <v>0</v>
      </c>
      <c r="AR117" s="19">
        <f>ROUND(VLOOKUP($B117,'3.ข้อมูลงบทดลองปัจจุบัน เติมเอง'!$A$5:$CL$846,43,0),2)</f>
        <v>0</v>
      </c>
      <c r="AS117" s="19">
        <f>ROUND(VLOOKUP($B117,'3.ข้อมูลงบทดลองปัจจุบัน เติมเอง'!$A$5:$CL$846,44,0),2)</f>
        <v>85883.18</v>
      </c>
      <c r="AT117" s="19">
        <f>ROUND(VLOOKUP($B117,'3.ข้อมูลงบทดลองปัจจุบัน เติมเอง'!$A$5:$CL$846,45,0),2)</f>
        <v>0</v>
      </c>
      <c r="AU117" s="19">
        <f>ROUND(VLOOKUP($B117,'3.ข้อมูลงบทดลองปัจจุบัน เติมเอง'!$A$5:$CL$846,46,0),2)</f>
        <v>0</v>
      </c>
      <c r="AV117" s="19">
        <f>ROUND(VLOOKUP($B117,'3.ข้อมูลงบทดลองปัจจุบัน เติมเอง'!$A$5:$CL$846,47,0),2)</f>
        <v>0</v>
      </c>
      <c r="AW117" s="19">
        <f>ROUND(VLOOKUP($B117,'3.ข้อมูลงบทดลองปัจจุบัน เติมเอง'!$A$5:$CL$846,48,0),2)</f>
        <v>14668</v>
      </c>
      <c r="AX117" s="19">
        <f>ROUND(VLOOKUP($B117,'3.ข้อมูลงบทดลองปัจจุบัน เติมเอง'!$A$5:$CL$846,49,0),2)</f>
        <v>0</v>
      </c>
      <c r="AY117" s="19">
        <f>ROUND(VLOOKUP($B117,'3.ข้อมูลงบทดลองปัจจุบัน เติมเอง'!$A$5:$CL$846,50,0),2)</f>
        <v>280</v>
      </c>
      <c r="AZ117" s="19">
        <f>ROUND(VLOOKUP($B117,'3.ข้อมูลงบทดลองปัจจุบัน เติมเอง'!$A$5:$CL$846,51,0),2)</f>
        <v>0</v>
      </c>
      <c r="BA117" s="19">
        <f>ROUND(VLOOKUP($B117,'3.ข้อมูลงบทดลองปัจจุบัน เติมเอง'!$A$5:$CL$846,52,0),2)</f>
        <v>8884</v>
      </c>
      <c r="BB117" s="19">
        <f>ROUND(VLOOKUP($B117,'3.ข้อมูลงบทดลองปัจจุบัน เติมเอง'!$A$5:$CL$846,53,0),2)</f>
        <v>0</v>
      </c>
      <c r="BC117" s="19">
        <f>ROUND(VLOOKUP($B117,'3.ข้อมูลงบทดลองปัจจุบัน เติมเอง'!$A$5:$CL$846,54,0),2)</f>
        <v>0</v>
      </c>
      <c r="BD117" s="19">
        <f>ROUND(VLOOKUP($B117,'3.ข้อมูลงบทดลองปัจจุบัน เติมเอง'!$A$5:$CL$846,55,0),2)</f>
        <v>9891.01</v>
      </c>
      <c r="BE117" s="19">
        <f>ROUND(VLOOKUP($B117,'3.ข้อมูลงบทดลองปัจจุบัน เติมเอง'!$A$5:$CL$846,56,0),2)</f>
        <v>0</v>
      </c>
      <c r="BF117" s="19">
        <f>ROUND(VLOOKUP($B117,'3.ข้อมูลงบทดลองปัจจุบัน เติมเอง'!$A$5:$CL$846,57,0),2)</f>
        <v>2736</v>
      </c>
      <c r="BG117" s="19">
        <f>ROUND(VLOOKUP($B117,'3.ข้อมูลงบทดลองปัจจุบัน เติมเอง'!$A$5:$CL$846,58,0),2)</f>
        <v>0</v>
      </c>
      <c r="BH117" s="19">
        <f>ROUND(VLOOKUP($B117,'3.ข้อมูลงบทดลองปัจจุบัน เติมเอง'!$A$5:$CL$846,59,0),2)</f>
        <v>16190</v>
      </c>
      <c r="BI117" s="19">
        <f>ROUND(VLOOKUP($B117,'3.ข้อมูลงบทดลองปัจจุบัน เติมเอง'!$A$5:$CL$846,60,0),2)</f>
        <v>8866</v>
      </c>
      <c r="BJ117" s="19">
        <f>ROUND(VLOOKUP($B117,'3.ข้อมูลงบทดลองปัจจุบัน เติมเอง'!$A$5:$CL$846,61,0),2)</f>
        <v>0</v>
      </c>
      <c r="BK117" s="19">
        <f>ROUND(VLOOKUP($B117,'3.ข้อมูลงบทดลองปัจจุบัน เติมเอง'!$A$5:$CL$846,62,0),2)</f>
        <v>0</v>
      </c>
      <c r="BL117" s="19">
        <f>ROUND(VLOOKUP($B117,'3.ข้อมูลงบทดลองปัจจุบัน เติมเอง'!$A$5:$CL$846,63,0),2)</f>
        <v>20978</v>
      </c>
      <c r="BM117" s="19">
        <f>ROUND(VLOOKUP($B117,'3.ข้อมูลงบทดลองปัจจุบัน เติมเอง'!$A$5:$CL$846,64,0),2)</f>
        <v>63366</v>
      </c>
      <c r="BN117" s="19">
        <f>ROUND(VLOOKUP($B117,'3.ข้อมูลงบทดลองปัจจุบัน เติมเอง'!$A$5:$CL$846,65,0),2)</f>
        <v>5966</v>
      </c>
      <c r="BO117" s="19">
        <f>ROUND(VLOOKUP($B117,'3.ข้อมูลงบทดลองปัจจุบัน เติมเอง'!$A$5:$CL$846,66,0),2)</f>
        <v>5528</v>
      </c>
      <c r="BP117" s="19">
        <f>ROUND(VLOOKUP($B117,'3.ข้อมูลงบทดลองปัจจุบัน เติมเอง'!$A$5:$CL$846,67,0),2)</f>
        <v>15550</v>
      </c>
      <c r="BQ117" s="19">
        <f>ROUND(VLOOKUP($B117,'3.ข้อมูลงบทดลองปัจจุบัน เติมเอง'!$A$5:$CL$846,68,0),2)</f>
        <v>0</v>
      </c>
      <c r="BR117" s="19">
        <f>ROUND(VLOOKUP($B117,'3.ข้อมูลงบทดลองปัจจุบัน เติมเอง'!$A$5:$CL$846,69,0),2)</f>
        <v>46080.95</v>
      </c>
      <c r="BS117" s="19">
        <f>ROUND(VLOOKUP($B117,'3.ข้อมูลงบทดลองปัจจุบัน เติมเอง'!$A$5:$CL$846,70,0),2)</f>
        <v>55680</v>
      </c>
      <c r="BT117" s="19">
        <f>ROUND(VLOOKUP($B117,'3.ข้อมูลงบทดลองปัจจุบัน เติมเอง'!$A$5:$CL$846,71,0),2)</f>
        <v>1300</v>
      </c>
      <c r="BU117" s="19">
        <f>ROUND(VLOOKUP($B117,'3.ข้อมูลงบทดลองปัจจุบัน เติมเอง'!$A$5:$CL$846,72,0),2)</f>
        <v>0</v>
      </c>
      <c r="BV117" s="19">
        <f>ROUND(VLOOKUP($B117,'3.ข้อมูลงบทดลองปัจจุบัน เติมเอง'!$A$5:$CL$846,73,0),2)</f>
        <v>0</v>
      </c>
      <c r="BW117" s="19">
        <f>ROUND(VLOOKUP($B117,'3.ข้อมูลงบทดลองปัจจุบัน เติมเอง'!$A$5:$CL$846,74,0),2)</f>
        <v>0</v>
      </c>
      <c r="BX117" s="19">
        <f>ROUND(VLOOKUP($B117,'3.ข้อมูลงบทดลองปัจจุบัน เติมเอง'!$A$5:$CL$846,75,0),2)</f>
        <v>0</v>
      </c>
      <c r="BY117" s="19">
        <f>ROUND(VLOOKUP($B117,'3.ข้อมูลงบทดลองปัจจุบัน เติมเอง'!$A$5:$CL$846,76,0),2)</f>
        <v>0</v>
      </c>
      <c r="BZ117" s="19">
        <f>ROUND(VLOOKUP($B117,'3.ข้อมูลงบทดลองปัจจุบัน เติมเอง'!$A$5:$CL$846,77,0),2)</f>
        <v>0</v>
      </c>
      <c r="CA117" s="19">
        <f>ROUND(VLOOKUP($B117,'3.ข้อมูลงบทดลองปัจจุบัน เติมเอง'!$A$5:$CL$846,78,0),2)</f>
        <v>40900</v>
      </c>
      <c r="CB117" s="19">
        <f>ROUND(VLOOKUP($B117,'3.ข้อมูลงบทดลองปัจจุบัน เติมเอง'!$A$5:$CL$846,79,0),2)</f>
        <v>0</v>
      </c>
      <c r="CC117" s="19">
        <f>ROUND(VLOOKUP($B117,'3.ข้อมูลงบทดลองปัจจุบัน เติมเอง'!$A$5:$CL$846,80,0),2)</f>
        <v>0</v>
      </c>
      <c r="CD117" s="19">
        <f>ROUND(VLOOKUP($B117,'3.ข้อมูลงบทดลองปัจจุบัน เติมเอง'!$A$5:$CL$846,81,0),2)</f>
        <v>0</v>
      </c>
      <c r="CE117" s="19">
        <f>ROUND(VLOOKUP($B117,'3.ข้อมูลงบทดลองปัจจุบัน เติมเอง'!$A$5:$CL$846,82,0),2)</f>
        <v>0</v>
      </c>
      <c r="CF117" s="19">
        <f>ROUND(VLOOKUP($B117,'3.ข้อมูลงบทดลองปัจจุบัน เติมเอง'!$A$5:$CL$846,83,0),2)</f>
        <v>0</v>
      </c>
      <c r="CG117" s="19">
        <f>ROUND(VLOOKUP($B117,'3.ข้อมูลงบทดลองปัจจุบัน เติมเอง'!$A$5:$CL$846,84,0),2)</f>
        <v>0</v>
      </c>
      <c r="CH117" s="19">
        <f>ROUND(VLOOKUP($B117,'3.ข้อมูลงบทดลองปัจจุบัน เติมเอง'!$A$5:$CL$846,85,0),2)</f>
        <v>0</v>
      </c>
      <c r="CI117" s="19">
        <f>ROUND(VLOOKUP($B117,'3.ข้อมูลงบทดลองปัจจุบัน เติมเอง'!$A$5:$CL$846,86,0),2)</f>
        <v>0</v>
      </c>
      <c r="CJ117" s="19">
        <f>ROUND(VLOOKUP($B117,'3.ข้อมูลงบทดลองปัจจุบัน เติมเอง'!$A$5:$CL$846,87,0),2)</f>
        <v>0</v>
      </c>
      <c r="CK117" s="19">
        <f>ROUND(VLOOKUP($B117,'3.ข้อมูลงบทดลองปัจจุบัน เติมเอง'!$A$5:$CL$846,88,0),2)</f>
        <v>0</v>
      </c>
      <c r="CL117" s="19">
        <f>ROUND(VLOOKUP($B117,'3.ข้อมูลงบทดลองปัจจุบัน เติมเอง'!$A$5:$CL$846,89,0),2)</f>
        <v>0</v>
      </c>
      <c r="CM117" s="19">
        <f>ROUND(VLOOKUP($B117,'3.ข้อมูลงบทดลองปัจจุบัน เติมเอง'!$A$5:$CL$846,90,0),2)</f>
        <v>0</v>
      </c>
      <c r="CO117" s="29"/>
    </row>
    <row r="118" spans="1:93" x14ac:dyDescent="0.7">
      <c r="A118" s="3" t="s">
        <v>1470</v>
      </c>
      <c r="B118" s="3" t="s">
        <v>2100</v>
      </c>
      <c r="C118" s="8" t="s">
        <v>2101</v>
      </c>
      <c r="D118" s="19">
        <f>ROUND(VLOOKUP($B118,'3.ข้อมูลงบทดลองปัจจุบัน เติมเอง'!$A$5:$CL$846,3,0),2)</f>
        <v>3040000</v>
      </c>
      <c r="E118" s="19">
        <f>ROUND(VLOOKUP($B118,'3.ข้อมูลงบทดลองปัจจุบัน เติมเอง'!$A$5:$CL$846,4,0),2)</f>
        <v>50000</v>
      </c>
      <c r="F118" s="19">
        <f>ROUND(VLOOKUP($B118,'3.ข้อมูลงบทดลองปัจจุบัน เติมเอง'!$A$5:$CL$846,5,0),2)</f>
        <v>30000</v>
      </c>
      <c r="G118" s="19">
        <f>ROUND(VLOOKUP($B118,'3.ข้อมูลงบทดลองปัจจุบัน เติมเอง'!$A$5:$CL$846,6,0),2)</f>
        <v>60000</v>
      </c>
      <c r="H118" s="19">
        <f>ROUND(VLOOKUP($B118,'3.ข้อมูลงบทดลองปัจจุบัน เติมเอง'!$A$5:$CL$846,7,0),2)</f>
        <v>90000</v>
      </c>
      <c r="I118" s="19">
        <f>ROUND(VLOOKUP($B118,'3.ข้อมูลงบทดลองปัจจุบัน เติมเอง'!$A$5:$CL$846,8,0),2)</f>
        <v>60000</v>
      </c>
      <c r="J118" s="19">
        <f>ROUND(VLOOKUP($B118,'3.ข้อมูลงบทดลองปัจจุบัน เติมเอง'!$A$5:$CL$846,9,0),2)</f>
        <v>170000</v>
      </c>
      <c r="K118" s="19">
        <f>ROUND(VLOOKUP($B118,'3.ข้อมูลงบทดลองปัจจุบัน เติมเอง'!$A$5:$CL$846,10,0),2)</f>
        <v>260000</v>
      </c>
      <c r="L118" s="19">
        <f>ROUND(VLOOKUP($B118,'3.ข้อมูลงบทดลองปัจจุบัน เติมเอง'!$A$5:$CL$846,11,0),2)</f>
        <v>90000</v>
      </c>
      <c r="M118" s="19">
        <f>ROUND(VLOOKUP($B118,'3.ข้อมูลงบทดลองปัจจุบัน เติมเอง'!$A$5:$CL$846,12,0),2)</f>
        <v>120000</v>
      </c>
      <c r="N118" s="19">
        <f>ROUND(VLOOKUP($B118,'3.ข้อมูลงบทดลองปัจจุบัน เติมเอง'!$A$5:$CL$846,13,0),2)</f>
        <v>365000</v>
      </c>
      <c r="O118" s="19">
        <f>ROUND(VLOOKUP($B118,'3.ข้อมูลงบทดลองปัจจุบัน เติมเอง'!$A$5:$CL$846,14,0),2)</f>
        <v>90000</v>
      </c>
      <c r="P118" s="19">
        <f>ROUND(VLOOKUP($B118,'3.ข้อมูลงบทดลองปัจจุบัน เติมเอง'!$A$5:$CL$846,15,0),2)</f>
        <v>1120000</v>
      </c>
      <c r="Q118" s="19">
        <f>ROUND(VLOOKUP($B118,'3.ข้อมูลงบทดลองปัจจุบัน เติมเอง'!$A$5:$CL$846,16,0),2)</f>
        <v>130000</v>
      </c>
      <c r="R118" s="19">
        <f>ROUND(VLOOKUP($B118,'3.ข้อมูลงบทดลองปัจจุบัน เติมเอง'!$A$5:$CL$846,17,0),2)</f>
        <v>190000</v>
      </c>
      <c r="S118" s="19">
        <f>ROUND(VLOOKUP($B118,'3.ข้อมูลงบทดลองปัจจุบัน เติมเอง'!$A$5:$CL$846,18,0),2)</f>
        <v>370000</v>
      </c>
      <c r="T118" s="19">
        <f>ROUND(VLOOKUP($B118,'3.ข้อมูลงบทดลองปัจจุบัน เติมเอง'!$A$5:$CL$846,19,0),2)</f>
        <v>60000</v>
      </c>
      <c r="U118" s="19">
        <f>ROUND(VLOOKUP($B118,'3.ข้อมูลงบทดลองปัจจุบัน เติมเอง'!$A$5:$CL$846,20,0),2)</f>
        <v>130000</v>
      </c>
      <c r="V118" s="19">
        <f>ROUND(VLOOKUP($B118,'3.ข้อมูลงบทดลองปัจจุบัน เติมเอง'!$A$5:$CL$846,21,0),2)</f>
        <v>180000</v>
      </c>
      <c r="W118" s="19">
        <f>ROUND(VLOOKUP($B118,'3.ข้อมูลงบทดลองปัจจุบัน เติมเอง'!$A$5:$CL$846,22,0),2)</f>
        <v>60000</v>
      </c>
      <c r="X118" s="19">
        <f>ROUND(VLOOKUP($B118,'3.ข้อมูลงบทดลองปัจจุบัน เติมเอง'!$A$5:$CL$846,23,0),2)</f>
        <v>970000</v>
      </c>
      <c r="Y118" s="19">
        <f>ROUND(VLOOKUP($B118,'3.ข้อมูลงบทดลองปัจจุบัน เติมเอง'!$A$5:$CL$846,24,0),2)</f>
        <v>0</v>
      </c>
      <c r="Z118" s="19">
        <f>ROUND(VLOOKUP($B118,'3.ข้อมูลงบทดลองปัจจุบัน เติมเอง'!$A$5:$CL$846,25,0),2)</f>
        <v>90000</v>
      </c>
      <c r="AA118" s="19">
        <f>ROUND(VLOOKUP($B118,'3.ข้อมูลงบทดลองปัจจุบัน เติมเอง'!$A$5:$CL$846,26,0),2)</f>
        <v>120000</v>
      </c>
      <c r="AB118" s="19">
        <f>ROUND(VLOOKUP($B118,'3.ข้อมูลงบทดลองปัจจุบัน เติมเอง'!$A$5:$CL$846,27,0),2)</f>
        <v>20000</v>
      </c>
      <c r="AC118" s="19">
        <f>ROUND(VLOOKUP($B118,'3.ข้อมูลงบทดลองปัจจุบัน เติมเอง'!$A$5:$CL$846,28,0),2)</f>
        <v>30000</v>
      </c>
      <c r="AD118" s="19">
        <f>ROUND(VLOOKUP($B118,'3.ข้อมูลงบทดลองปัจจุบัน เติมเอง'!$A$5:$CL$846,29,0),2)</f>
        <v>45000</v>
      </c>
      <c r="AE118" s="19">
        <f>ROUND(VLOOKUP($B118,'3.ข้อมูลงบทดลองปัจจุบัน เติมเอง'!$A$5:$CL$846,30,0),2)</f>
        <v>260000</v>
      </c>
      <c r="AF118" s="19">
        <f>ROUND(VLOOKUP($B118,'3.ข้อมูลงบทดลองปัจจุบัน เติมเอง'!$A$5:$CL$846,31,0),2)</f>
        <v>70000</v>
      </c>
      <c r="AG118" s="19">
        <f>ROUND(VLOOKUP($B118,'3.ข้อมูลงบทดลองปัจจุบัน เติมเอง'!$A$5:$CL$846,32,0),2)</f>
        <v>60000</v>
      </c>
      <c r="AH118" s="19">
        <f>ROUND(VLOOKUP($B118,'3.ข้อมูลงบทดลองปัจจุบัน เติมเอง'!$A$5:$CL$846,33,0),2)</f>
        <v>120000</v>
      </c>
      <c r="AI118" s="19">
        <f>ROUND(VLOOKUP($B118,'3.ข้อมูลงบทดลองปัจจุบัน เติมเอง'!$A$5:$CL$846,34,0),2)</f>
        <v>300000</v>
      </c>
      <c r="AJ118" s="19">
        <f>ROUND(VLOOKUP($B118,'3.ข้อมูลงบทดลองปัจจุบัน เติมเอง'!$A$5:$CL$846,35,0),2)</f>
        <v>120000</v>
      </c>
      <c r="AK118" s="19">
        <f>ROUND(VLOOKUP($B118,'3.ข้อมูลงบทดลองปัจจุบัน เติมเอง'!$A$5:$CL$846,36,0),2)</f>
        <v>70000</v>
      </c>
      <c r="AL118" s="19">
        <f>ROUND(VLOOKUP($B118,'3.ข้อมูลงบทดลองปัจจุบัน เติมเอง'!$A$5:$CL$846,37,0),2)</f>
        <v>2355000</v>
      </c>
      <c r="AM118" s="19">
        <f>ROUND(VLOOKUP($B118,'3.ข้อมูลงบทดลองปัจจุบัน เติมเอง'!$A$5:$CL$846,38,0),2)</f>
        <v>120000</v>
      </c>
      <c r="AN118" s="19">
        <f>ROUND(VLOOKUP($B118,'3.ข้อมูลงบทดลองปัจจุบัน เติมเอง'!$A$5:$CL$846,39,0),2)</f>
        <v>80000</v>
      </c>
      <c r="AO118" s="19">
        <f>ROUND(VLOOKUP($B118,'3.ข้อมูลงบทดลองปัจจุบัน เติมเอง'!$A$5:$CL$846,40,0),2)</f>
        <v>220000</v>
      </c>
      <c r="AP118" s="19">
        <f>ROUND(VLOOKUP($B118,'3.ข้อมูลงบทดลองปัจจุบัน เติมเอง'!$A$5:$CL$846,41,0),2)</f>
        <v>170000</v>
      </c>
      <c r="AQ118" s="19">
        <f>ROUND(VLOOKUP($B118,'3.ข้อมูลงบทดลองปัจจุบัน เติมเอง'!$A$5:$CL$846,42,0),2)</f>
        <v>180000</v>
      </c>
      <c r="AR118" s="19">
        <f>ROUND(VLOOKUP($B118,'3.ข้อมูลงบทดลองปัจจุบัน เติมเอง'!$A$5:$CL$846,43,0),2)</f>
        <v>60000</v>
      </c>
      <c r="AS118" s="19">
        <f>ROUND(VLOOKUP($B118,'3.ข้อมูลงบทดลองปัจจุบัน เติมเอง'!$A$5:$CL$846,44,0),2)</f>
        <v>660000</v>
      </c>
      <c r="AT118" s="19">
        <f>ROUND(VLOOKUP($B118,'3.ข้อมูลงบทดลองปัจจุบัน เติมเอง'!$A$5:$CL$846,45,0),2)</f>
        <v>150000</v>
      </c>
      <c r="AU118" s="19">
        <f>ROUND(VLOOKUP($B118,'3.ข้อมูลงบทดลองปัจจุบัน เติมเอง'!$A$5:$CL$846,46,0),2)</f>
        <v>230000</v>
      </c>
      <c r="AV118" s="19">
        <f>ROUND(VLOOKUP($B118,'3.ข้อมูลงบทดลองปัจจุบัน เติมเอง'!$A$5:$CL$846,47,0),2)</f>
        <v>300000</v>
      </c>
      <c r="AW118" s="19">
        <f>ROUND(VLOOKUP($B118,'3.ข้อมูลงบทดลองปัจจุบัน เติมเอง'!$A$5:$CL$846,48,0),2)</f>
        <v>180000</v>
      </c>
      <c r="AX118" s="19">
        <f>ROUND(VLOOKUP($B118,'3.ข้อมูลงบทดลองปัจจุบัน เติมเอง'!$A$5:$CL$846,49,0),2)</f>
        <v>120000</v>
      </c>
      <c r="AY118" s="19">
        <f>ROUND(VLOOKUP($B118,'3.ข้อมูลงบทดลองปัจจุบัน เติมเอง'!$A$5:$CL$846,50,0),2)</f>
        <v>110000</v>
      </c>
      <c r="AZ118" s="19">
        <f>ROUND(VLOOKUP($B118,'3.ข้อมูลงบทดลองปัจจุบัน เติมเอง'!$A$5:$CL$846,51,0),2)</f>
        <v>140000</v>
      </c>
      <c r="BA118" s="19">
        <f>ROUND(VLOOKUP($B118,'3.ข้อมูลงบทดลองปัจจุบัน เติมเอง'!$A$5:$CL$846,52,0),2)</f>
        <v>90000</v>
      </c>
      <c r="BB118" s="19">
        <f>ROUND(VLOOKUP($B118,'3.ข้อมูลงบทดลองปัจจุบัน เติมเอง'!$A$5:$CL$846,53,0),2)</f>
        <v>560000</v>
      </c>
      <c r="BC118" s="19">
        <f>ROUND(VLOOKUP($B118,'3.ข้อมูลงบทดลองปัจจุบัน เติมเอง'!$A$5:$CL$846,54,0),2)</f>
        <v>100000</v>
      </c>
      <c r="BD118" s="19">
        <f>ROUND(VLOOKUP($B118,'3.ข้อมูลงบทดลองปัจจุบัน เติมเอง'!$A$5:$CL$846,55,0),2)</f>
        <v>995000</v>
      </c>
      <c r="BE118" s="19">
        <f>ROUND(VLOOKUP($B118,'3.ข้อมูลงบทดลองปัจจุบัน เติมเอง'!$A$5:$CL$846,56,0),2)</f>
        <v>605000</v>
      </c>
      <c r="BF118" s="19">
        <f>ROUND(VLOOKUP($B118,'3.ข้อมูลงบทดลองปัจจุบัน เติมเอง'!$A$5:$CL$846,57,0),2)</f>
        <v>60000</v>
      </c>
      <c r="BG118" s="19">
        <f>ROUND(VLOOKUP($B118,'3.ข้อมูลงบทดลองปัจจุบัน เติมเอง'!$A$5:$CL$846,58,0),2)</f>
        <v>180000</v>
      </c>
      <c r="BH118" s="19">
        <f>ROUND(VLOOKUP($B118,'3.ข้อมูลงบทดลองปัจจุบัน เติมเอง'!$A$5:$CL$846,59,0),2)</f>
        <v>650000</v>
      </c>
      <c r="BI118" s="19">
        <f>ROUND(VLOOKUP($B118,'3.ข้อมูลงบทดลองปัจจุบัน เติมเอง'!$A$5:$CL$846,60,0),2)</f>
        <v>90000</v>
      </c>
      <c r="BJ118" s="19">
        <f>ROUND(VLOOKUP($B118,'3.ข้อมูลงบทดลองปัจจุบัน เติมเอง'!$A$5:$CL$846,61,0),2)</f>
        <v>90000</v>
      </c>
      <c r="BK118" s="19">
        <f>ROUND(VLOOKUP($B118,'3.ข้อมูลงบทดลองปัจจุบัน เติมเอง'!$A$5:$CL$846,62,0),2)</f>
        <v>150000</v>
      </c>
      <c r="BL118" s="19">
        <f>ROUND(VLOOKUP($B118,'3.ข้อมูลงบทดลองปัจจุบัน เติมเอง'!$A$5:$CL$846,63,0),2)</f>
        <v>120000</v>
      </c>
      <c r="BM118" s="19">
        <f>ROUND(VLOOKUP($B118,'3.ข้อมูลงบทดลองปัจจุบัน เติมเอง'!$A$5:$CL$846,64,0),2)</f>
        <v>1530000</v>
      </c>
      <c r="BN118" s="19">
        <f>ROUND(VLOOKUP($B118,'3.ข้อมูลงบทดลองปัจจุบัน เติมเอง'!$A$5:$CL$846,65,0),2)</f>
        <v>320000</v>
      </c>
      <c r="BO118" s="19">
        <f>ROUND(VLOOKUP($B118,'3.ข้อมูลงบทดลองปัจจุบัน เติมเอง'!$A$5:$CL$846,66,0),2)</f>
        <v>150000</v>
      </c>
      <c r="BP118" s="19">
        <f>ROUND(VLOOKUP($B118,'3.ข้อมูลงบทดลองปัจจุบัน เติมเอง'!$A$5:$CL$846,67,0),2)</f>
        <v>290000</v>
      </c>
      <c r="BQ118" s="19">
        <f>ROUND(VLOOKUP($B118,'3.ข้อมูลงบทดลองปัจจุบัน เติมเอง'!$A$5:$CL$846,68,0),2)</f>
        <v>150000</v>
      </c>
      <c r="BR118" s="19">
        <f>ROUND(VLOOKUP($B118,'3.ข้อมูลงบทดลองปัจจุบัน เติมเอง'!$A$5:$CL$846,69,0),2)</f>
        <v>120000</v>
      </c>
      <c r="BS118" s="19">
        <f>ROUND(VLOOKUP($B118,'3.ข้อมูลงบทดลองปัจจุบัน เติมเอง'!$A$5:$CL$846,70,0),2)</f>
        <v>3920000</v>
      </c>
      <c r="BT118" s="19">
        <f>ROUND(VLOOKUP($B118,'3.ข้อมูลงบทดลองปัจจุบัน เติมเอง'!$A$5:$CL$846,71,0),2)</f>
        <v>240000</v>
      </c>
      <c r="BU118" s="19">
        <f>ROUND(VLOOKUP($B118,'3.ข้อมูลงบทดลองปัจจุบัน เติมเอง'!$A$5:$CL$846,72,0),2)</f>
        <v>190000</v>
      </c>
      <c r="BV118" s="19">
        <f>ROUND(VLOOKUP($B118,'3.ข้อมูลงบทดลองปัจจุบัน เติมเอง'!$A$5:$CL$846,73,0),2)</f>
        <v>725000</v>
      </c>
      <c r="BW118" s="19">
        <f>ROUND(VLOOKUP($B118,'3.ข้อมูลงบทดลองปัจจุบัน เติมเอง'!$A$5:$CL$846,74,0),2)</f>
        <v>30000</v>
      </c>
      <c r="BX118" s="19">
        <f>ROUND(VLOOKUP($B118,'3.ข้อมูลงบทดลองปัจจุบัน เติมเอง'!$A$5:$CL$846,75,0),2)</f>
        <v>180000</v>
      </c>
      <c r="BY118" s="19">
        <f>ROUND(VLOOKUP($B118,'3.ข้อมูลงบทดลองปัจจุบัน เติมเอง'!$A$5:$CL$846,76,0),2)</f>
        <v>470000</v>
      </c>
      <c r="BZ118" s="19">
        <f>ROUND(VLOOKUP($B118,'3.ข้อมูลงบทดลองปัจจุบัน เติมเอง'!$A$5:$CL$846,77,0),2)</f>
        <v>120000</v>
      </c>
      <c r="CA118" s="19">
        <f>ROUND(VLOOKUP($B118,'3.ข้อมูลงบทดลองปัจจุบัน เติมเอง'!$A$5:$CL$846,78,0),2)</f>
        <v>150000</v>
      </c>
      <c r="CB118" s="19">
        <f>ROUND(VLOOKUP($B118,'3.ข้อมูลงบทดลองปัจจุบัน เติมเอง'!$A$5:$CL$846,79,0),2)</f>
        <v>150000</v>
      </c>
      <c r="CC118" s="19">
        <f>ROUND(VLOOKUP($B118,'3.ข้อมูลงบทดลองปัจจุบัน เติมเอง'!$A$5:$CL$846,80,0),2)</f>
        <v>165000</v>
      </c>
      <c r="CD118" s="19">
        <f>ROUND(VLOOKUP($B118,'3.ข้อมูลงบทดลองปัจจุบัน เติมเอง'!$A$5:$CL$846,81,0),2)</f>
        <v>610000</v>
      </c>
      <c r="CE118" s="19">
        <f>ROUND(VLOOKUP($B118,'3.ข้อมูลงบทดลองปัจจุบัน เติมเอง'!$A$5:$CL$846,82,0),2)</f>
        <v>60000</v>
      </c>
      <c r="CF118" s="19">
        <f>ROUND(VLOOKUP($B118,'3.ข้อมูลงบทดลองปัจจุบัน เติมเอง'!$A$5:$CL$846,83,0),2)</f>
        <v>390000</v>
      </c>
      <c r="CG118" s="19">
        <f>ROUND(VLOOKUP($B118,'3.ข้อมูลงบทดลองปัจจุบัน เติมเอง'!$A$5:$CL$846,84,0),2)</f>
        <v>165000</v>
      </c>
      <c r="CH118" s="19">
        <f>ROUND(VLOOKUP($B118,'3.ข้อมูลงบทดลองปัจจุบัน เติมเอง'!$A$5:$CL$846,85,0),2)</f>
        <v>60000</v>
      </c>
      <c r="CI118" s="19">
        <f>ROUND(VLOOKUP($B118,'3.ข้อมูลงบทดลองปัจจุบัน เติมเอง'!$A$5:$CL$846,86,0),2)</f>
        <v>30000</v>
      </c>
      <c r="CJ118" s="19">
        <f>ROUND(VLOOKUP($B118,'3.ข้อมูลงบทดลองปัจจุบัน เติมเอง'!$A$5:$CL$846,87,0),2)</f>
        <v>60000</v>
      </c>
      <c r="CK118" s="19">
        <f>ROUND(VLOOKUP($B118,'3.ข้อมูลงบทดลองปัจจุบัน เติมเอง'!$A$5:$CL$846,88,0),2)</f>
        <v>330000</v>
      </c>
      <c r="CL118" s="19">
        <f>ROUND(VLOOKUP($B118,'3.ข้อมูลงบทดลองปัจจุบัน เติมเอง'!$A$5:$CL$846,89,0),2)</f>
        <v>50000</v>
      </c>
      <c r="CM118" s="19">
        <f>ROUND(VLOOKUP($B118,'3.ข้อมูลงบทดลองปัจจุบัน เติมเอง'!$A$5:$CL$846,90,0),2)</f>
        <v>120000</v>
      </c>
      <c r="CO118" s="29"/>
    </row>
    <row r="119" spans="1:93" x14ac:dyDescent="0.7">
      <c r="A119" s="3" t="s">
        <v>1470</v>
      </c>
      <c r="B119" s="3" t="s">
        <v>2102</v>
      </c>
      <c r="C119" s="8" t="s">
        <v>744</v>
      </c>
      <c r="D119" s="19">
        <f>ROUND(VLOOKUP($B119,'3.ข้อมูลงบทดลองปัจจุบัน เติมเอง'!$A$5:$CL$846,3,0),2)</f>
        <v>250000</v>
      </c>
      <c r="E119" s="19">
        <f>ROUND(VLOOKUP($B119,'3.ข้อมูลงบทดลองปัจจุบัน เติมเอง'!$A$5:$CL$846,4,0),2)</f>
        <v>50000</v>
      </c>
      <c r="F119" s="19">
        <f>ROUND(VLOOKUP($B119,'3.ข้อมูลงบทดลองปัจจุบัน เติมเอง'!$A$5:$CL$846,5,0),2)</f>
        <v>90000</v>
      </c>
      <c r="G119" s="19">
        <f>ROUND(VLOOKUP($B119,'3.ข้อมูลงบทดลองปัจจุบัน เติมเอง'!$A$5:$CL$846,6,0),2)</f>
        <v>60000</v>
      </c>
      <c r="H119" s="19">
        <f>ROUND(VLOOKUP($B119,'3.ข้อมูลงบทดลองปัจจุบัน เติมเอง'!$A$5:$CL$846,7,0),2)</f>
        <v>30000</v>
      </c>
      <c r="I119" s="19">
        <f>ROUND(VLOOKUP($B119,'3.ข้อมูลงบทดลองปัจจุบัน เติมเอง'!$A$5:$CL$846,8,0),2)</f>
        <v>30000</v>
      </c>
      <c r="J119" s="19">
        <f>ROUND(VLOOKUP($B119,'3.ข้อมูลงบทดลองปัจจุบัน เติมเอง'!$A$5:$CL$846,9,0),2)</f>
        <v>0</v>
      </c>
      <c r="K119" s="19">
        <f>ROUND(VLOOKUP($B119,'3.ข้อมูลงบทดลองปัจจุบัน เติมเอง'!$A$5:$CL$846,10,0),2)</f>
        <v>20000</v>
      </c>
      <c r="L119" s="19">
        <f>ROUND(VLOOKUP($B119,'3.ข้อมูลงบทดลองปัจจุบัน เติมเอง'!$A$5:$CL$846,11,0),2)</f>
        <v>60000</v>
      </c>
      <c r="M119" s="19">
        <f>ROUND(VLOOKUP($B119,'3.ข้อมูลงบทดลองปัจจุบัน เติมเอง'!$A$5:$CL$846,12,0),2)</f>
        <v>110000</v>
      </c>
      <c r="N119" s="19">
        <f>ROUND(VLOOKUP($B119,'3.ข้อมูลงบทดลองปัจจุบัน เติมเอง'!$A$5:$CL$846,13,0),2)</f>
        <v>30000</v>
      </c>
      <c r="O119" s="19">
        <f>ROUND(VLOOKUP($B119,'3.ข้อมูลงบทดลองปัจจุบัน เติมเอง'!$A$5:$CL$846,14,0),2)</f>
        <v>90000</v>
      </c>
      <c r="P119" s="19">
        <f>ROUND(VLOOKUP($B119,'3.ข้อมูลงบทดลองปัจจุบัน เติมเอง'!$A$5:$CL$846,15,0),2)</f>
        <v>20000</v>
      </c>
      <c r="Q119" s="19">
        <f>ROUND(VLOOKUP($B119,'3.ข้อมูลงบทดลองปัจจุบัน เติมเอง'!$A$5:$CL$846,16,0),2)</f>
        <v>60000</v>
      </c>
      <c r="R119" s="19">
        <f>ROUND(VLOOKUP($B119,'3.ข้อมูลงบทดลองปัจจุบัน เติมเอง'!$A$5:$CL$846,17,0),2)</f>
        <v>90000</v>
      </c>
      <c r="S119" s="19">
        <f>ROUND(VLOOKUP($B119,'3.ข้อมูลงบทดลองปัจจุบัน เติมเอง'!$A$5:$CL$846,18,0),2)</f>
        <v>0</v>
      </c>
      <c r="T119" s="19">
        <f>ROUND(VLOOKUP($B119,'3.ข้อมูลงบทดลองปัจจุบัน เติมเอง'!$A$5:$CL$846,19,0),2)</f>
        <v>80000</v>
      </c>
      <c r="U119" s="19">
        <f>ROUND(VLOOKUP($B119,'3.ข้อมูลงบทดลองปัจจุบัน เติมเอง'!$A$5:$CL$846,20,0),2)</f>
        <v>60000</v>
      </c>
      <c r="V119" s="19">
        <f>ROUND(VLOOKUP($B119,'3.ข้อมูลงบทดลองปัจจุบัน เติมเอง'!$A$5:$CL$846,21,0),2)</f>
        <v>30000</v>
      </c>
      <c r="W119" s="19">
        <f>ROUND(VLOOKUP($B119,'3.ข้อมูลงบทดลองปัจจุบัน เติมเอง'!$A$5:$CL$846,22,0),2)</f>
        <v>0</v>
      </c>
      <c r="X119" s="19">
        <f>ROUND(VLOOKUP($B119,'3.ข้อมูลงบทดลองปัจจุบัน เติมเอง'!$A$5:$CL$846,23,0),2)</f>
        <v>60000</v>
      </c>
      <c r="Y119" s="19">
        <f>ROUND(VLOOKUP($B119,'3.ข้อมูลงบทดลองปัจจุบัน เติมเอง'!$A$5:$CL$846,24,0),2)</f>
        <v>0</v>
      </c>
      <c r="Z119" s="19">
        <f>ROUND(VLOOKUP($B119,'3.ข้อมูลงบทดลองปัจจุบัน เติมเอง'!$A$5:$CL$846,25,0),2)</f>
        <v>90000</v>
      </c>
      <c r="AA119" s="19">
        <f>ROUND(VLOOKUP($B119,'3.ข้อมูลงบทดลองปัจจุบัน เติมเอง'!$A$5:$CL$846,26,0),2)</f>
        <v>90000</v>
      </c>
      <c r="AB119" s="19">
        <f>ROUND(VLOOKUP($B119,'3.ข้อมูลงบทดลองปัจจุบัน เติมเอง'!$A$5:$CL$846,27,0),2)</f>
        <v>60000</v>
      </c>
      <c r="AC119" s="19">
        <f>ROUND(VLOOKUP($B119,'3.ข้อมูลงบทดลองปัจจุบัน เติมเอง'!$A$5:$CL$846,28,0),2)</f>
        <v>30000</v>
      </c>
      <c r="AD119" s="19">
        <f>ROUND(VLOOKUP($B119,'3.ข้อมูลงบทดลองปัจจุบัน เติมเอง'!$A$5:$CL$846,29,0),2)</f>
        <v>120000</v>
      </c>
      <c r="AE119" s="19">
        <f>ROUND(VLOOKUP($B119,'3.ข้อมูลงบทดลองปัจจุบัน เติมเอง'!$A$5:$CL$846,30,0),2)</f>
        <v>10000</v>
      </c>
      <c r="AF119" s="19">
        <f>ROUND(VLOOKUP($B119,'3.ข้อมูลงบทดลองปัจจุบัน เติมเอง'!$A$5:$CL$846,31,0),2)</f>
        <v>30000</v>
      </c>
      <c r="AG119" s="19">
        <f>ROUND(VLOOKUP($B119,'3.ข้อมูลงบทดลองปัจจุบัน เติมเอง'!$A$5:$CL$846,32,0),2)</f>
        <v>30000</v>
      </c>
      <c r="AH119" s="19">
        <f>ROUND(VLOOKUP($B119,'3.ข้อมูลงบทดลองปัจจุบัน เติมเอง'!$A$5:$CL$846,33,0),2)</f>
        <v>120000</v>
      </c>
      <c r="AI119" s="19">
        <f>ROUND(VLOOKUP($B119,'3.ข้อมูลงบทดลองปัจจุบัน เติมเอง'!$A$5:$CL$846,34,0),2)</f>
        <v>120000</v>
      </c>
      <c r="AJ119" s="19">
        <f>ROUND(VLOOKUP($B119,'3.ข้อมูลงบทดลองปัจจุบัน เติมเอง'!$A$5:$CL$846,35,0),2)</f>
        <v>0</v>
      </c>
      <c r="AK119" s="19">
        <f>ROUND(VLOOKUP($B119,'3.ข้อมูลงบทดลองปัจจุบัน เติมเอง'!$A$5:$CL$846,36,0),2)</f>
        <v>25000</v>
      </c>
      <c r="AL119" s="19">
        <f>ROUND(VLOOKUP($B119,'3.ข้อมูลงบทดลองปัจจุบัน เติมเอง'!$A$5:$CL$846,37,0),2)</f>
        <v>110000</v>
      </c>
      <c r="AM119" s="19">
        <f>ROUND(VLOOKUP($B119,'3.ข้อมูลงบทดลองปัจจุบัน เติมเอง'!$A$5:$CL$846,38,0),2)</f>
        <v>60000</v>
      </c>
      <c r="AN119" s="19">
        <f>ROUND(VLOOKUP($B119,'3.ข้อมูลงบทดลองปัจจุบัน เติมเอง'!$A$5:$CL$846,39,0),2)</f>
        <v>60000</v>
      </c>
      <c r="AO119" s="19">
        <f>ROUND(VLOOKUP($B119,'3.ข้อมูลงบทดลองปัจจุบัน เติมเอง'!$A$5:$CL$846,40,0),2)</f>
        <v>0</v>
      </c>
      <c r="AP119" s="19">
        <f>ROUND(VLOOKUP($B119,'3.ข้อมูลงบทดลองปัจจุบัน เติมเอง'!$A$5:$CL$846,41,0),2)</f>
        <v>60000</v>
      </c>
      <c r="AQ119" s="19">
        <f>ROUND(VLOOKUP($B119,'3.ข้อมูลงบทดลองปัจจุบัน เติมเอง'!$A$5:$CL$846,42,0),2)</f>
        <v>0</v>
      </c>
      <c r="AR119" s="19">
        <f>ROUND(VLOOKUP($B119,'3.ข้อมูลงบทดลองปัจจุบัน เติมเอง'!$A$5:$CL$846,43,0),2)</f>
        <v>30000</v>
      </c>
      <c r="AS119" s="19">
        <f>ROUND(VLOOKUP($B119,'3.ข้อมูลงบทดลองปัจจุบัน เติมเอง'!$A$5:$CL$846,44,0),2)</f>
        <v>30000</v>
      </c>
      <c r="AT119" s="19">
        <f>ROUND(VLOOKUP($B119,'3.ข้อมูลงบทดลองปัจจุบัน เติมเอง'!$A$5:$CL$846,45,0),2)</f>
        <v>90000</v>
      </c>
      <c r="AU119" s="19">
        <f>ROUND(VLOOKUP($B119,'3.ข้อมูลงบทดลองปัจจุบัน เติมเอง'!$A$5:$CL$846,46,0),2)</f>
        <v>120000</v>
      </c>
      <c r="AV119" s="19">
        <f>ROUND(VLOOKUP($B119,'3.ข้อมูลงบทดลองปัจจุบัน เติมเอง'!$A$5:$CL$846,47,0),2)</f>
        <v>120000</v>
      </c>
      <c r="AW119" s="19">
        <f>ROUND(VLOOKUP($B119,'3.ข้อมูลงบทดลองปัจจุบัน เติมเอง'!$A$5:$CL$846,48,0),2)</f>
        <v>0</v>
      </c>
      <c r="AX119" s="19">
        <f>ROUND(VLOOKUP($B119,'3.ข้อมูลงบทดลองปัจจุบัน เติมเอง'!$A$5:$CL$846,49,0),2)</f>
        <v>0</v>
      </c>
      <c r="AY119" s="19">
        <f>ROUND(VLOOKUP($B119,'3.ข้อมูลงบทดลองปัจจุบัน เติมเอง'!$A$5:$CL$846,50,0),2)</f>
        <v>10000</v>
      </c>
      <c r="AZ119" s="19">
        <f>ROUND(VLOOKUP($B119,'3.ข้อมูลงบทดลองปัจจุบัน เติมเอง'!$A$5:$CL$846,51,0),2)</f>
        <v>60000</v>
      </c>
      <c r="BA119" s="19">
        <f>ROUND(VLOOKUP($B119,'3.ข้อมูลงบทดลองปัจจุบัน เติมเอง'!$A$5:$CL$846,52,0),2)</f>
        <v>30000</v>
      </c>
      <c r="BB119" s="19">
        <f>ROUND(VLOOKUP($B119,'3.ข้อมูลงบทดลองปัจจุบัน เติมเอง'!$A$5:$CL$846,53,0),2)</f>
        <v>40000</v>
      </c>
      <c r="BC119" s="19">
        <f>ROUND(VLOOKUP($B119,'3.ข้อมูลงบทดลองปัจจุบัน เติมเอง'!$A$5:$CL$846,54,0),2)</f>
        <v>0</v>
      </c>
      <c r="BD119" s="19">
        <f>ROUND(VLOOKUP($B119,'3.ข้อมูลงบทดลองปัจจุบัน เติมเอง'!$A$5:$CL$846,55,0),2)</f>
        <v>200000</v>
      </c>
      <c r="BE119" s="19">
        <f>ROUND(VLOOKUP($B119,'3.ข้อมูลงบทดลองปัจจุบัน เติมเอง'!$A$5:$CL$846,56,0),2)</f>
        <v>120000</v>
      </c>
      <c r="BF119" s="19">
        <f>ROUND(VLOOKUP($B119,'3.ข้อมูลงบทดลองปัจจุบัน เติมเอง'!$A$5:$CL$846,57,0),2)</f>
        <v>0</v>
      </c>
      <c r="BG119" s="19">
        <f>ROUND(VLOOKUP($B119,'3.ข้อมูลงบทดลองปัจจุบัน เติมเอง'!$A$5:$CL$846,58,0),2)</f>
        <v>30000</v>
      </c>
      <c r="BH119" s="19">
        <f>ROUND(VLOOKUP($B119,'3.ข้อมูลงบทดลองปัจจุบัน เติมเอง'!$A$5:$CL$846,59,0),2)</f>
        <v>60000</v>
      </c>
      <c r="BI119" s="19">
        <f>ROUND(VLOOKUP($B119,'3.ข้อมูลงบทดลองปัจจุบัน เติมเอง'!$A$5:$CL$846,60,0),2)</f>
        <v>30000</v>
      </c>
      <c r="BJ119" s="19">
        <f>ROUND(VLOOKUP($B119,'3.ข้อมูลงบทดลองปัจจุบัน เติมเอง'!$A$5:$CL$846,61,0),2)</f>
        <v>60000</v>
      </c>
      <c r="BK119" s="19">
        <f>ROUND(VLOOKUP($B119,'3.ข้อมูลงบทดลองปัจจุบัน เติมเอง'!$A$5:$CL$846,62,0),2)</f>
        <v>30000</v>
      </c>
      <c r="BL119" s="19">
        <f>ROUND(VLOOKUP($B119,'3.ข้อมูลงบทดลองปัจจุบัน เติมเอง'!$A$5:$CL$846,63,0),2)</f>
        <v>20000</v>
      </c>
      <c r="BM119" s="19">
        <f>ROUND(VLOOKUP($B119,'3.ข้อมูลงบทดลองปัจจุบัน เติมเอง'!$A$5:$CL$846,64,0),2)</f>
        <v>80000</v>
      </c>
      <c r="BN119" s="19">
        <f>ROUND(VLOOKUP($B119,'3.ข้อมูลงบทดลองปัจจุบัน เติมเอง'!$A$5:$CL$846,65,0),2)</f>
        <v>110000</v>
      </c>
      <c r="BO119" s="19">
        <f>ROUND(VLOOKUP($B119,'3.ข้อมูลงบทดลองปัจจุบัน เติมเอง'!$A$5:$CL$846,66,0),2)</f>
        <v>30000</v>
      </c>
      <c r="BP119" s="19">
        <f>ROUND(VLOOKUP($B119,'3.ข้อมูลงบทดลองปัจจุบัน เติมเอง'!$A$5:$CL$846,67,0),2)</f>
        <v>60000</v>
      </c>
      <c r="BQ119" s="19">
        <f>ROUND(VLOOKUP($B119,'3.ข้อมูลงบทดลองปัจจุบัน เติมเอง'!$A$5:$CL$846,68,0),2)</f>
        <v>110000</v>
      </c>
      <c r="BR119" s="19">
        <f>ROUND(VLOOKUP($B119,'3.ข้อมูลงบทดลองปัจจุบัน เติมเอง'!$A$5:$CL$846,69,0),2)</f>
        <v>100000</v>
      </c>
      <c r="BS119" s="19">
        <f>ROUND(VLOOKUP($B119,'3.ข้อมูลงบทดลองปัจจุบัน เติมเอง'!$A$5:$CL$846,70,0),2)</f>
        <v>210000</v>
      </c>
      <c r="BT119" s="19">
        <f>ROUND(VLOOKUP($B119,'3.ข้อมูลงบทดลองปัจจุบัน เติมเอง'!$A$5:$CL$846,71,0),2)</f>
        <v>0</v>
      </c>
      <c r="BU119" s="19">
        <f>ROUND(VLOOKUP($B119,'3.ข้อมูลงบทดลองปัจจุบัน เติมเอง'!$A$5:$CL$846,72,0),2)</f>
        <v>60000</v>
      </c>
      <c r="BV119" s="19">
        <f>ROUND(VLOOKUP($B119,'3.ข้อมูลงบทดลองปัจจุบัน เติมเอง'!$A$5:$CL$846,73,0),2)</f>
        <v>110000</v>
      </c>
      <c r="BW119" s="19">
        <f>ROUND(VLOOKUP($B119,'3.ข้อมูลงบทดลองปัจจุบัน เติมเอง'!$A$5:$CL$846,74,0),2)</f>
        <v>0</v>
      </c>
      <c r="BX119" s="19">
        <f>ROUND(VLOOKUP($B119,'3.ข้อมูลงบทดลองปัจจุบัน เติมเอง'!$A$5:$CL$846,75,0),2)</f>
        <v>30000</v>
      </c>
      <c r="BY119" s="19">
        <f>ROUND(VLOOKUP($B119,'3.ข้อมูลงบทดลองปัจจุบัน เติมเอง'!$A$5:$CL$846,76,0),2)</f>
        <v>60000</v>
      </c>
      <c r="BZ119" s="19">
        <f>ROUND(VLOOKUP($B119,'3.ข้อมูลงบทดลองปัจจุบัน เติมเอง'!$A$5:$CL$846,77,0),2)</f>
        <v>0</v>
      </c>
      <c r="CA119" s="19">
        <f>ROUND(VLOOKUP($B119,'3.ข้อมูลงบทดลองปัจจุบัน เติมเอง'!$A$5:$CL$846,78,0),2)</f>
        <v>20000</v>
      </c>
      <c r="CB119" s="19">
        <f>ROUND(VLOOKUP($B119,'3.ข้อมูลงบทดลองปัจจุบัน เติมเอง'!$A$5:$CL$846,79,0),2)</f>
        <v>60000</v>
      </c>
      <c r="CC119" s="19">
        <f>ROUND(VLOOKUP($B119,'3.ข้อมูลงบทดลองปัจจุบัน เติมเอง'!$A$5:$CL$846,80,0),2)</f>
        <v>60000</v>
      </c>
      <c r="CD119" s="19">
        <f>ROUND(VLOOKUP($B119,'3.ข้อมูลงบทดลองปัจจุบัน เติมเอง'!$A$5:$CL$846,81,0),2)</f>
        <v>20000</v>
      </c>
      <c r="CE119" s="19">
        <f>ROUND(VLOOKUP($B119,'3.ข้อมูลงบทดลองปัจจุบัน เติมเอง'!$A$5:$CL$846,82,0),2)</f>
        <v>0</v>
      </c>
      <c r="CF119" s="19">
        <f>ROUND(VLOOKUP($B119,'3.ข้อมูลงบทดลองปัจจุบัน เติมเอง'!$A$5:$CL$846,83,0),2)</f>
        <v>30000</v>
      </c>
      <c r="CG119" s="19">
        <f>ROUND(VLOOKUP($B119,'3.ข้อมูลงบทดลองปัจจุบัน เติมเอง'!$A$5:$CL$846,84,0),2)</f>
        <v>0</v>
      </c>
      <c r="CH119" s="19">
        <f>ROUND(VLOOKUP($B119,'3.ข้อมูลงบทดลองปัจจุบัน เติมเอง'!$A$5:$CL$846,85,0),2)</f>
        <v>0</v>
      </c>
      <c r="CI119" s="19">
        <f>ROUND(VLOOKUP($B119,'3.ข้อมูลงบทดลองปัจจุบัน เติมเอง'!$A$5:$CL$846,86,0),2)</f>
        <v>70000</v>
      </c>
      <c r="CJ119" s="19">
        <f>ROUND(VLOOKUP($B119,'3.ข้อมูลงบทดลองปัจจุบัน เติมเอง'!$A$5:$CL$846,87,0),2)</f>
        <v>30000</v>
      </c>
      <c r="CK119" s="19">
        <f>ROUND(VLOOKUP($B119,'3.ข้อมูลงบทดลองปัจจุบัน เติมเอง'!$A$5:$CL$846,88,0),2)</f>
        <v>90000</v>
      </c>
      <c r="CL119" s="19">
        <f>ROUND(VLOOKUP($B119,'3.ข้อมูลงบทดลองปัจจุบัน เติมเอง'!$A$5:$CL$846,89,0),2)</f>
        <v>40000</v>
      </c>
      <c r="CM119" s="19">
        <f>ROUND(VLOOKUP($B119,'3.ข้อมูลงบทดลองปัจจุบัน เติมเอง'!$A$5:$CL$846,90,0),2)</f>
        <v>30000</v>
      </c>
      <c r="CO119" s="29"/>
    </row>
    <row r="120" spans="1:93" x14ac:dyDescent="0.7">
      <c r="A120" s="3" t="s">
        <v>1470</v>
      </c>
      <c r="B120" s="3" t="s">
        <v>2103</v>
      </c>
      <c r="C120" s="8" t="s">
        <v>2104</v>
      </c>
      <c r="D120" s="19">
        <f>ROUND(VLOOKUP($B120,'3.ข้อมูลงบทดลองปัจจุบัน เติมเอง'!$A$5:$CL$846,3,0),2)</f>
        <v>275000</v>
      </c>
      <c r="E120" s="19">
        <f>ROUND(VLOOKUP($B120,'3.ข้อมูลงบทดลองปัจจุบัน เติมเอง'!$A$5:$CL$846,4,0),2)</f>
        <v>30000</v>
      </c>
      <c r="F120" s="19">
        <f>ROUND(VLOOKUP($B120,'3.ข้อมูลงบทดลองปัจจุบัน เติมเอง'!$A$5:$CL$846,5,0),2)</f>
        <v>0</v>
      </c>
      <c r="G120" s="19">
        <f>ROUND(VLOOKUP($B120,'3.ข้อมูลงบทดลองปัจจุบัน เติมเอง'!$A$5:$CL$846,6,0),2)</f>
        <v>30000</v>
      </c>
      <c r="H120" s="19">
        <f>ROUND(VLOOKUP($B120,'3.ข้อมูลงบทดลองปัจจุบัน เติมเอง'!$A$5:$CL$846,7,0),2)</f>
        <v>15000</v>
      </c>
      <c r="I120" s="19">
        <f>ROUND(VLOOKUP($B120,'3.ข้อมูลงบทดลองปัจจุบัน เติมเอง'!$A$5:$CL$846,8,0),2)</f>
        <v>15000</v>
      </c>
      <c r="J120" s="19">
        <f>ROUND(VLOOKUP($B120,'3.ข้อมูลงบทดลองปัจจุบัน เติมเอง'!$A$5:$CL$846,9,0),2)</f>
        <v>15000</v>
      </c>
      <c r="K120" s="19">
        <f>ROUND(VLOOKUP($B120,'3.ข้อมูลงบทดลองปัจจุบัน เติมเอง'!$A$5:$CL$846,10,0),2)</f>
        <v>60000</v>
      </c>
      <c r="L120" s="19">
        <f>ROUND(VLOOKUP($B120,'3.ข้อมูลงบทดลองปัจจุบัน เติมเอง'!$A$5:$CL$846,11,0),2)</f>
        <v>30000</v>
      </c>
      <c r="M120" s="19">
        <f>ROUND(VLOOKUP($B120,'3.ข้อมูลงบทดลองปัจจุบัน เติมเอง'!$A$5:$CL$846,12,0),2)</f>
        <v>85000</v>
      </c>
      <c r="N120" s="19">
        <f>ROUND(VLOOKUP($B120,'3.ข้อมูลงบทดลองปัจจุบัน เติมเอง'!$A$5:$CL$846,13,0),2)</f>
        <v>70000</v>
      </c>
      <c r="O120" s="19">
        <f>ROUND(VLOOKUP($B120,'3.ข้อมูลงบทดลองปัจจุบัน เติมเอง'!$A$5:$CL$846,14,0),2)</f>
        <v>30000</v>
      </c>
      <c r="P120" s="19">
        <f>ROUND(VLOOKUP($B120,'3.ข้อมูลงบทดลองปัจจุบัน เติมเอง'!$A$5:$CL$846,15,0),2)</f>
        <v>65000</v>
      </c>
      <c r="Q120" s="19">
        <f>ROUND(VLOOKUP($B120,'3.ข้อมูลงบทดลองปัจจุบัน เติมเอง'!$A$5:$CL$846,16,0),2)</f>
        <v>70000</v>
      </c>
      <c r="R120" s="19">
        <f>ROUND(VLOOKUP($B120,'3.ข้อมูลงบทดลองปัจจุบัน เติมเอง'!$A$5:$CL$846,17,0),2)</f>
        <v>60000</v>
      </c>
      <c r="S120" s="19">
        <f>ROUND(VLOOKUP($B120,'3.ข้อมูลงบทดลองปัจจุบัน เติมเอง'!$A$5:$CL$846,18,0),2)</f>
        <v>150000</v>
      </c>
      <c r="T120" s="19">
        <f>ROUND(VLOOKUP($B120,'3.ข้อมูลงบทดลองปัจจุบัน เติมเอง'!$A$5:$CL$846,19,0),2)</f>
        <v>75000</v>
      </c>
      <c r="U120" s="19">
        <f>ROUND(VLOOKUP($B120,'3.ข้อมูลงบทดลองปัจจุบัน เติมเอง'!$A$5:$CL$846,20,0),2)</f>
        <v>45000</v>
      </c>
      <c r="V120" s="19">
        <f>ROUND(VLOOKUP($B120,'3.ข้อมูลงบทดลองปัจจุบัน เติมเอง'!$A$5:$CL$846,21,0),2)</f>
        <v>15000</v>
      </c>
      <c r="W120" s="19">
        <f>ROUND(VLOOKUP($B120,'3.ข้อมูลงบทดลองปัจจุบัน เติมเอง'!$A$5:$CL$846,22,0),2)</f>
        <v>30000</v>
      </c>
      <c r="X120" s="19">
        <f>ROUND(VLOOKUP($B120,'3.ข้อมูลงบทดลองปัจจุบัน เติมเอง'!$A$5:$CL$846,23,0),2)</f>
        <v>285000</v>
      </c>
      <c r="Y120" s="19">
        <f>ROUND(VLOOKUP($B120,'3.ข้อมูลงบทดลองปัจจุบัน เติมเอง'!$A$5:$CL$846,24,0),2)</f>
        <v>0</v>
      </c>
      <c r="Z120" s="19">
        <f>ROUND(VLOOKUP($B120,'3.ข้อมูลงบทดลองปัจจุบัน เติมเอง'!$A$5:$CL$846,25,0),2)</f>
        <v>45000</v>
      </c>
      <c r="AA120" s="19">
        <f>ROUND(VLOOKUP($B120,'3.ข้อมูลงบทดลองปัจจุบัน เติมเอง'!$A$5:$CL$846,26,0),2)</f>
        <v>75000</v>
      </c>
      <c r="AB120" s="19">
        <f>ROUND(VLOOKUP($B120,'3.ข้อมูลงบทดลองปัจจุบัน เติมเอง'!$A$5:$CL$846,27,0),2)</f>
        <v>45000</v>
      </c>
      <c r="AC120" s="19">
        <f>ROUND(VLOOKUP($B120,'3.ข้อมูลงบทดลองปัจจุบัน เติมเอง'!$A$5:$CL$846,28,0),2)</f>
        <v>40000</v>
      </c>
      <c r="AD120" s="19">
        <f>ROUND(VLOOKUP($B120,'3.ข้อมูลงบทดลองปัจจุบัน เติมเอง'!$A$5:$CL$846,29,0),2)</f>
        <v>60000</v>
      </c>
      <c r="AE120" s="19">
        <f>ROUND(VLOOKUP($B120,'3.ข้อมูลงบทดลองปัจจุบัน เติมเอง'!$A$5:$CL$846,30,0),2)</f>
        <v>90000</v>
      </c>
      <c r="AF120" s="19">
        <f>ROUND(VLOOKUP($B120,'3.ข้อมูลงบทดลองปัจจุบัน เติมเอง'!$A$5:$CL$846,31,0),2)</f>
        <v>60000</v>
      </c>
      <c r="AG120" s="19">
        <f>ROUND(VLOOKUP($B120,'3.ข้อมูลงบทดลองปัจจุบัน เติมเอง'!$A$5:$CL$846,32,0),2)</f>
        <v>60000</v>
      </c>
      <c r="AH120" s="19">
        <f>ROUND(VLOOKUP($B120,'3.ข้อมูลงบทดลองปัจจุบัน เติมเอง'!$A$5:$CL$846,33,0),2)</f>
        <v>45000</v>
      </c>
      <c r="AI120" s="19">
        <f>ROUND(VLOOKUP($B120,'3.ข้อมูลงบทดลองปัจจุบัน เติมเอง'!$A$5:$CL$846,34,0),2)</f>
        <v>100000</v>
      </c>
      <c r="AJ120" s="19">
        <f>ROUND(VLOOKUP($B120,'3.ข้อมูลงบทดลองปัจจุบัน เติมเอง'!$A$5:$CL$846,35,0),2)</f>
        <v>0</v>
      </c>
      <c r="AK120" s="19">
        <f>ROUND(VLOOKUP($B120,'3.ข้อมูลงบทดลองปัจจุบัน เติมเอง'!$A$5:$CL$846,36,0),2)</f>
        <v>0</v>
      </c>
      <c r="AL120" s="19">
        <f>ROUND(VLOOKUP($B120,'3.ข้อมูลงบทดลองปัจจุบัน เติมเอง'!$A$5:$CL$846,37,0),2)</f>
        <v>485000</v>
      </c>
      <c r="AM120" s="19">
        <f>ROUND(VLOOKUP($B120,'3.ข้อมูลงบทดลองปัจจุบัน เติมเอง'!$A$5:$CL$846,38,0),2)</f>
        <v>45000</v>
      </c>
      <c r="AN120" s="19">
        <f>ROUND(VLOOKUP($B120,'3.ข้อมูลงบทดลองปัจจุบัน เติมเอง'!$A$5:$CL$846,39,0),2)</f>
        <v>30000</v>
      </c>
      <c r="AO120" s="19">
        <f>ROUND(VLOOKUP($B120,'3.ข้อมูลงบทดลองปัจจุบัน เติมเอง'!$A$5:$CL$846,40,0),2)</f>
        <v>95000</v>
      </c>
      <c r="AP120" s="19">
        <f>ROUND(VLOOKUP($B120,'3.ข้อมูลงบทดลองปัจจุบัน เติมเอง'!$A$5:$CL$846,41,0),2)</f>
        <v>30000</v>
      </c>
      <c r="AQ120" s="19">
        <f>ROUND(VLOOKUP($B120,'3.ข้อมูลงบทดลองปัจจุบัน เติมเอง'!$A$5:$CL$846,42,0),2)</f>
        <v>60000</v>
      </c>
      <c r="AR120" s="19">
        <f>ROUND(VLOOKUP($B120,'3.ข้อมูลงบทดลองปัจจุบัน เติมเอง'!$A$5:$CL$846,43,0),2)</f>
        <v>45000</v>
      </c>
      <c r="AS120" s="19">
        <f>ROUND(VLOOKUP($B120,'3.ข้อมูลงบทดลองปัจจุบัน เติมเอง'!$A$5:$CL$846,44,0),2)</f>
        <v>75000</v>
      </c>
      <c r="AT120" s="19">
        <f>ROUND(VLOOKUP($B120,'3.ข้อมูลงบทดลองปัจจุบัน เติมเอง'!$A$5:$CL$846,45,0),2)</f>
        <v>60000</v>
      </c>
      <c r="AU120" s="19">
        <f>ROUND(VLOOKUP($B120,'3.ข้อมูลงบทดลองปัจจุบัน เติมเอง'!$A$5:$CL$846,46,0),2)</f>
        <v>45000</v>
      </c>
      <c r="AV120" s="19">
        <f>ROUND(VLOOKUP($B120,'3.ข้อมูลงบทดลองปัจจุบัน เติมเอง'!$A$5:$CL$846,47,0),2)</f>
        <v>30000</v>
      </c>
      <c r="AW120" s="19">
        <f>ROUND(VLOOKUP($B120,'3.ข้อมูลงบทดลองปัจจุบัน เติมเอง'!$A$5:$CL$846,48,0),2)</f>
        <v>45000</v>
      </c>
      <c r="AX120" s="19">
        <f>ROUND(VLOOKUP($B120,'3.ข้อมูลงบทดลองปัจจุบัน เติมเอง'!$A$5:$CL$846,49,0),2)</f>
        <v>45000</v>
      </c>
      <c r="AY120" s="19">
        <f>ROUND(VLOOKUP($B120,'3.ข้อมูลงบทดลองปัจจุบัน เติมเอง'!$A$5:$CL$846,50,0),2)</f>
        <v>30000</v>
      </c>
      <c r="AZ120" s="19">
        <f>ROUND(VLOOKUP($B120,'3.ข้อมูลงบทดลองปัจจุบัน เติมเอง'!$A$5:$CL$846,51,0),2)</f>
        <v>30000</v>
      </c>
      <c r="BA120" s="19">
        <f>ROUND(VLOOKUP($B120,'3.ข้อมูลงบทดลองปัจจุบัน เติมเอง'!$A$5:$CL$846,52,0),2)</f>
        <v>25000</v>
      </c>
      <c r="BB120" s="19">
        <f>ROUND(VLOOKUP($B120,'3.ข้อมูลงบทดลองปัจจุบัน เติมเอง'!$A$5:$CL$846,53,0),2)</f>
        <v>240000</v>
      </c>
      <c r="BC120" s="19">
        <f>ROUND(VLOOKUP($B120,'3.ข้อมูลงบทดลองปัจจุบัน เติมเอง'!$A$5:$CL$846,54,0),2)</f>
        <v>25000</v>
      </c>
      <c r="BD120" s="19">
        <f>ROUND(VLOOKUP($B120,'3.ข้อมูลงบทดลองปัจจุบัน เติมเอง'!$A$5:$CL$846,55,0),2)</f>
        <v>270000</v>
      </c>
      <c r="BE120" s="19">
        <f>ROUND(VLOOKUP($B120,'3.ข้อมูลงบทดลองปัจจุบัน เติมเอง'!$A$5:$CL$846,56,0),2)</f>
        <v>150000</v>
      </c>
      <c r="BF120" s="19">
        <f>ROUND(VLOOKUP($B120,'3.ข้อมูลงบทดลองปัจจุบัน เติมเอง'!$A$5:$CL$846,57,0),2)</f>
        <v>30000</v>
      </c>
      <c r="BG120" s="19">
        <f>ROUND(VLOOKUP($B120,'3.ข้อมูลงบทดลองปัจจุบัน เติมเอง'!$A$5:$CL$846,58,0),2)</f>
        <v>60000</v>
      </c>
      <c r="BH120" s="19">
        <f>ROUND(VLOOKUP($B120,'3.ข้อมูลงบทดลองปัจจุบัน เติมเอง'!$A$5:$CL$846,59,0),2)</f>
        <v>180000</v>
      </c>
      <c r="BI120" s="19">
        <f>ROUND(VLOOKUP($B120,'3.ข้อมูลงบทดลองปัจจุบัน เติมเอง'!$A$5:$CL$846,60,0),2)</f>
        <v>45000</v>
      </c>
      <c r="BJ120" s="19">
        <f>ROUND(VLOOKUP($B120,'3.ข้อมูลงบทดลองปัจจุบัน เติมเอง'!$A$5:$CL$846,61,0),2)</f>
        <v>30000</v>
      </c>
      <c r="BK120" s="19">
        <f>ROUND(VLOOKUP($B120,'3.ข้อมูลงบทดลองปัจจุบัน เติมเอง'!$A$5:$CL$846,62,0),2)</f>
        <v>15000</v>
      </c>
      <c r="BL120" s="19">
        <f>ROUND(VLOOKUP($B120,'3.ข้อมูลงบทดลองปัจจุบัน เติมเอง'!$A$5:$CL$846,63,0),2)</f>
        <v>45000</v>
      </c>
      <c r="BM120" s="19">
        <f>ROUND(VLOOKUP($B120,'3.ข้อมูลงบทดลองปัจจุบัน เติมเอง'!$A$5:$CL$846,64,0),2)</f>
        <v>195000</v>
      </c>
      <c r="BN120" s="19">
        <f>ROUND(VLOOKUP($B120,'3.ข้อมูลงบทดลองปัจจุบัน เติมเอง'!$A$5:$CL$846,65,0),2)</f>
        <v>60000</v>
      </c>
      <c r="BO120" s="19">
        <f>ROUND(VLOOKUP($B120,'3.ข้อมูลงบทดลองปัจจุบัน เติมเอง'!$A$5:$CL$846,66,0),2)</f>
        <v>30000</v>
      </c>
      <c r="BP120" s="19">
        <f>ROUND(VLOOKUP($B120,'3.ข้อมูลงบทดลองปัจจุบัน เติมเอง'!$A$5:$CL$846,67,0),2)</f>
        <v>70000</v>
      </c>
      <c r="BQ120" s="19">
        <f>ROUND(VLOOKUP($B120,'3.ข้อมูลงบทดลองปัจจุบัน เติมเอง'!$A$5:$CL$846,68,0),2)</f>
        <v>60000</v>
      </c>
      <c r="BR120" s="19">
        <f>ROUND(VLOOKUP($B120,'3.ข้อมูลงบทดลองปัจจุบัน เติมเอง'!$A$5:$CL$846,69,0),2)</f>
        <v>75000</v>
      </c>
      <c r="BS120" s="19">
        <f>ROUND(VLOOKUP($B120,'3.ข้อมูลงบทดลองปัจจุบัน เติมเอง'!$A$5:$CL$846,70,0),2)</f>
        <v>710000</v>
      </c>
      <c r="BT120" s="19">
        <f>ROUND(VLOOKUP($B120,'3.ข้อมูลงบทดลองปัจจุบัน เติมเอง'!$A$5:$CL$846,71,0),2)</f>
        <v>90000</v>
      </c>
      <c r="BU120" s="19">
        <f>ROUND(VLOOKUP($B120,'3.ข้อมูลงบทดลองปัจจุบัน เติมเอง'!$A$5:$CL$846,72,0),2)</f>
        <v>75000</v>
      </c>
      <c r="BV120" s="19">
        <f>ROUND(VLOOKUP($B120,'3.ข้อมูลงบทดลองปัจจุบัน เติมเอง'!$A$5:$CL$846,73,0),2)</f>
        <v>200000</v>
      </c>
      <c r="BW120" s="19">
        <f>ROUND(VLOOKUP($B120,'3.ข้อมูลงบทดลองปัจจุบัน เติมเอง'!$A$5:$CL$846,74,0),2)</f>
        <v>45000</v>
      </c>
      <c r="BX120" s="19">
        <f>ROUND(VLOOKUP($B120,'3.ข้อมูลงบทดลองปัจจุบัน เติมเอง'!$A$5:$CL$846,75,0),2)</f>
        <v>90000</v>
      </c>
      <c r="BY120" s="19">
        <f>ROUND(VLOOKUP($B120,'3.ข้อมูลงบทดลองปัจจุบัน เติมเอง'!$A$5:$CL$846,76,0),2)</f>
        <v>90000</v>
      </c>
      <c r="BZ120" s="19">
        <f>ROUND(VLOOKUP($B120,'3.ข้อมูลงบทดลองปัจจุบัน เติมเอง'!$A$5:$CL$846,77,0),2)</f>
        <v>25000</v>
      </c>
      <c r="CA120" s="19">
        <f>ROUND(VLOOKUP($B120,'3.ข้อมูลงบทดลองปัจจุบัน เติมเอง'!$A$5:$CL$846,78,0),2)</f>
        <v>40000</v>
      </c>
      <c r="CB120" s="19">
        <f>ROUND(VLOOKUP($B120,'3.ข้อมูลงบทดลองปัจจุบัน เติมเอง'!$A$5:$CL$846,79,0),2)</f>
        <v>15000</v>
      </c>
      <c r="CC120" s="19">
        <f>ROUND(VLOOKUP($B120,'3.ข้อมูลงบทดลองปัจจุบัน เติมเอง'!$A$5:$CL$846,80,0),2)</f>
        <v>36000</v>
      </c>
      <c r="CD120" s="19">
        <f>ROUND(VLOOKUP($B120,'3.ข้อมูลงบทดลองปัจจุบัน เติมเอง'!$A$5:$CL$846,81,0),2)</f>
        <v>85000</v>
      </c>
      <c r="CE120" s="19">
        <f>ROUND(VLOOKUP($B120,'3.ข้อมูลงบทดลองปัจจุบัน เติมเอง'!$A$5:$CL$846,82,0),2)</f>
        <v>85000</v>
      </c>
      <c r="CF120" s="19">
        <f>ROUND(VLOOKUP($B120,'3.ข้อมูลงบทดลองปัจจุบัน เติมเอง'!$A$5:$CL$846,83,0),2)</f>
        <v>110000</v>
      </c>
      <c r="CG120" s="19">
        <f>ROUND(VLOOKUP($B120,'3.ข้อมูลงบทดลองปัจจุบัน เติมเอง'!$A$5:$CL$846,84,0),2)</f>
        <v>0</v>
      </c>
      <c r="CH120" s="19">
        <f>ROUND(VLOOKUP($B120,'3.ข้อมูลงบทดลองปัจจุบัน เติมเอง'!$A$5:$CL$846,85,0),2)</f>
        <v>45000</v>
      </c>
      <c r="CI120" s="19">
        <f>ROUND(VLOOKUP($B120,'3.ข้อมูลงบทดลองปัจจุบัน เติมเอง'!$A$5:$CL$846,86,0),2)</f>
        <v>45000</v>
      </c>
      <c r="CJ120" s="19">
        <f>ROUND(VLOOKUP($B120,'3.ข้อมูลงบทดลองปัจจุบัน เติมเอง'!$A$5:$CL$846,87,0),2)</f>
        <v>30000</v>
      </c>
      <c r="CK120" s="19">
        <f>ROUND(VLOOKUP($B120,'3.ข้อมูลงบทดลองปัจจุบัน เติมเอง'!$A$5:$CL$846,88,0),2)</f>
        <v>90000</v>
      </c>
      <c r="CL120" s="19">
        <f>ROUND(VLOOKUP($B120,'3.ข้อมูลงบทดลองปัจจุบัน เติมเอง'!$A$5:$CL$846,89,0),2)</f>
        <v>15000</v>
      </c>
      <c r="CM120" s="19">
        <f>ROUND(VLOOKUP($B120,'3.ข้อมูลงบทดลองปัจจุบัน เติมเอง'!$A$5:$CL$846,90,0),2)</f>
        <v>30000</v>
      </c>
      <c r="CO120" s="29"/>
    </row>
    <row r="121" spans="1:93" x14ac:dyDescent="0.7">
      <c r="A121" s="3" t="s">
        <v>1470</v>
      </c>
      <c r="B121" s="3" t="s">
        <v>2105</v>
      </c>
      <c r="C121" s="8" t="s">
        <v>1498</v>
      </c>
      <c r="D121" s="19">
        <f>ROUND(VLOOKUP($B121,'3.ข้อมูลงบทดลองปัจจุบัน เติมเอง'!$A$5:$CL$846,3,0),2)</f>
        <v>16768689.25</v>
      </c>
      <c r="E121" s="19">
        <f>ROUND(VLOOKUP($B121,'3.ข้อมูลงบทดลองปัจจุบัน เติมเอง'!$A$5:$CL$846,4,0),2)</f>
        <v>1981727</v>
      </c>
      <c r="F121" s="19">
        <f>ROUND(VLOOKUP($B121,'3.ข้อมูลงบทดลองปัจจุบัน เติมเอง'!$A$5:$CL$846,5,0),2)</f>
        <v>1316415</v>
      </c>
      <c r="G121" s="19">
        <f>ROUND(VLOOKUP($B121,'3.ข้อมูลงบทดลองปัจจุบัน เติมเอง'!$A$5:$CL$846,6,0),2)</f>
        <v>1194680.25</v>
      </c>
      <c r="H121" s="19">
        <f>ROUND(VLOOKUP($B121,'3.ข้อมูลงบทดลองปัจจุบัน เติมเอง'!$A$5:$CL$846,7,0),2)</f>
        <v>1305507.5</v>
      </c>
      <c r="I121" s="19">
        <f>ROUND(VLOOKUP($B121,'3.ข้อมูลงบทดลองปัจจุบัน เติมเอง'!$A$5:$CL$846,8,0),2)</f>
        <v>1957532.5</v>
      </c>
      <c r="J121" s="19">
        <f>ROUND(VLOOKUP($B121,'3.ข้อมูลงบทดลองปัจจุบัน เติมเอง'!$A$5:$CL$846,9,0),2)</f>
        <v>2835202.5</v>
      </c>
      <c r="K121" s="19">
        <f>ROUND(VLOOKUP($B121,'3.ข้อมูลงบทดลองปัจจุบัน เติมเอง'!$A$5:$CL$846,10,0),2)</f>
        <v>3540182.4</v>
      </c>
      <c r="L121" s="19">
        <f>ROUND(VLOOKUP($B121,'3.ข้อมูลงบทดลองปัจจุบัน เติมเอง'!$A$5:$CL$846,11,0),2)</f>
        <v>1953751.75</v>
      </c>
      <c r="M121" s="19">
        <f>ROUND(VLOOKUP($B121,'3.ข้อมูลงบทดลองปัจจุบัน เติมเอง'!$A$5:$CL$846,12,0),2)</f>
        <v>2155465.75</v>
      </c>
      <c r="N121" s="19">
        <f>ROUND(VLOOKUP($B121,'3.ข้อมูลงบทดลองปัจจุบัน เติมเอง'!$A$5:$CL$846,13,0),2)</f>
        <v>5128982.5</v>
      </c>
      <c r="O121" s="19">
        <f>ROUND(VLOOKUP($B121,'3.ข้อมูลงบทดลองปัจจุบัน เติมเอง'!$A$5:$CL$846,14,0),2)</f>
        <v>829897</v>
      </c>
      <c r="P121" s="19">
        <f>ROUND(VLOOKUP($B121,'3.ข้อมูลงบทดลองปัจจุบัน เติมเอง'!$A$5:$CL$846,15,0),2)</f>
        <v>14154908.800000001</v>
      </c>
      <c r="Q121" s="19">
        <f>ROUND(VLOOKUP($B121,'3.ข้อมูลงบทดลองปัจจุบัน เติมเอง'!$A$5:$CL$846,16,0),2)</f>
        <v>2048580.25</v>
      </c>
      <c r="R121" s="19">
        <f>ROUND(VLOOKUP($B121,'3.ข้อมูลงบทดลองปัจจุบัน เติมเอง'!$A$5:$CL$846,17,0),2)</f>
        <v>4418926.25</v>
      </c>
      <c r="S121" s="19">
        <f>ROUND(VLOOKUP($B121,'3.ข้อมูลงบทดลองปัจจุบัน เติมเอง'!$A$5:$CL$846,18,0),2)</f>
        <v>4393907</v>
      </c>
      <c r="T121" s="19">
        <f>ROUND(VLOOKUP($B121,'3.ข้อมูลงบทดลองปัจจุบัน เติมเอง'!$A$5:$CL$846,19,0),2)</f>
        <v>2132777.5</v>
      </c>
      <c r="U121" s="19">
        <f>ROUND(VLOOKUP($B121,'3.ข้อมูลงบทดลองปัจจุบัน เติมเอง'!$A$5:$CL$846,20,0),2)</f>
        <v>2569748.87</v>
      </c>
      <c r="V121" s="19">
        <f>ROUND(VLOOKUP($B121,'3.ข้อมูลงบทดลองปัจจุบัน เติมเอง'!$A$5:$CL$846,21,0),2)</f>
        <v>2308858.5</v>
      </c>
      <c r="W121" s="19">
        <f>ROUND(VLOOKUP($B121,'3.ข้อมูลงบทดลองปัจจุบัน เติมเอง'!$A$5:$CL$846,22,0),2)</f>
        <v>1223960.6399999999</v>
      </c>
      <c r="X121" s="19">
        <f>ROUND(VLOOKUP($B121,'3.ข้อมูลงบทดลองปัจจุบัน เติมเอง'!$A$5:$CL$846,23,0),2)</f>
        <v>18960718.170000002</v>
      </c>
      <c r="Y121" s="19">
        <f>ROUND(VLOOKUP($B121,'3.ข้อมูลงบทดลองปัจจุบัน เติมเอง'!$A$5:$CL$846,24,0),2)</f>
        <v>0</v>
      </c>
      <c r="Z121" s="19">
        <f>ROUND(VLOOKUP($B121,'3.ข้อมูลงบทดลองปัจจุบัน เติมเอง'!$A$5:$CL$846,25,0),2)</f>
        <v>2377786</v>
      </c>
      <c r="AA121" s="19">
        <f>ROUND(VLOOKUP($B121,'3.ข้อมูลงบทดลองปัจจุบัน เติมเอง'!$A$5:$CL$846,26,0),2)</f>
        <v>2914745.47</v>
      </c>
      <c r="AB121" s="19">
        <f>ROUND(VLOOKUP($B121,'3.ข้อมูลงบทดลองปัจจุบัน เติมเอง'!$A$5:$CL$846,27,0),2)</f>
        <v>1344547.5</v>
      </c>
      <c r="AC121" s="19">
        <f>ROUND(VLOOKUP($B121,'3.ข้อมูลงบทดลองปัจจุบัน เติมเอง'!$A$5:$CL$846,28,0),2)</f>
        <v>1529818.5</v>
      </c>
      <c r="AD121" s="19">
        <f>ROUND(VLOOKUP($B121,'3.ข้อมูลงบทดลองปัจจุบัน เติมเอง'!$A$5:$CL$846,29,0),2)</f>
        <v>2002830</v>
      </c>
      <c r="AE121" s="19">
        <f>ROUND(VLOOKUP($B121,'3.ข้อมูลงบทดลองปัจจุบัน เติมเอง'!$A$5:$CL$846,30,0),2)</f>
        <v>5813268</v>
      </c>
      <c r="AF121" s="19">
        <f>ROUND(VLOOKUP($B121,'3.ข้อมูลงบทดลองปัจจุบัน เติมเอง'!$A$5:$CL$846,31,0),2)</f>
        <v>2565004</v>
      </c>
      <c r="AG121" s="19">
        <f>ROUND(VLOOKUP($B121,'3.ข้อมูลงบทดลองปัจจุบัน เติมเอง'!$A$5:$CL$846,32,0),2)</f>
        <v>1932658.5</v>
      </c>
      <c r="AH121" s="19">
        <f>ROUND(VLOOKUP($B121,'3.ข้อมูลงบทดลองปัจจุบัน เติมเอง'!$A$5:$CL$846,33,0),2)</f>
        <v>2495810.9</v>
      </c>
      <c r="AI121" s="19">
        <f>ROUND(VLOOKUP($B121,'3.ข้อมูลงบทดลองปัจจุบัน เติมเอง'!$A$5:$CL$846,34,0),2)</f>
        <v>2456309</v>
      </c>
      <c r="AJ121" s="19">
        <f>ROUND(VLOOKUP($B121,'3.ข้อมูลงบทดลองปัจจุบัน เติมเอง'!$A$5:$CL$846,35,0),2)</f>
        <v>0</v>
      </c>
      <c r="AK121" s="19">
        <f>ROUND(VLOOKUP($B121,'3.ข้อมูลงบทดลองปัจจุบัน เติมเอง'!$A$5:$CL$846,36,0),2)</f>
        <v>1329765</v>
      </c>
      <c r="AL121" s="19">
        <f>ROUND(VLOOKUP($B121,'3.ข้อมูลงบทดลองปัจจุบัน เติมเอง'!$A$5:$CL$846,37,0),2)</f>
        <v>46252617.729999997</v>
      </c>
      <c r="AM121" s="19">
        <f>ROUND(VLOOKUP($B121,'3.ข้อมูลงบทดลองปัจจุบัน เติมเอง'!$A$5:$CL$846,38,0),2)</f>
        <v>1983077.5</v>
      </c>
      <c r="AN121" s="19">
        <f>ROUND(VLOOKUP($B121,'3.ข้อมูลงบทดลองปัจจุบัน เติมเอง'!$A$5:$CL$846,39,0),2)</f>
        <v>1256777.5</v>
      </c>
      <c r="AO121" s="19">
        <f>ROUND(VLOOKUP($B121,'3.ข้อมูลงบทดลองปัจจุบัน เติมเอง'!$A$5:$CL$846,40,0),2)</f>
        <v>2434932.5</v>
      </c>
      <c r="AP121" s="19">
        <f>ROUND(VLOOKUP($B121,'3.ข้อมูลงบทดลองปัจจุบัน เติมเอง'!$A$5:$CL$846,41,0),2)</f>
        <v>3493339</v>
      </c>
      <c r="AQ121" s="19">
        <f>ROUND(VLOOKUP($B121,'3.ข้อมูลงบทดลองปัจจุบัน เติมเอง'!$A$5:$CL$846,42,0),2)</f>
        <v>1904883.75</v>
      </c>
      <c r="AR121" s="19">
        <f>ROUND(VLOOKUP($B121,'3.ข้อมูลงบทดลองปัจจุบัน เติมเอง'!$A$5:$CL$846,43,0),2)</f>
        <v>816532.5</v>
      </c>
      <c r="AS121" s="19">
        <f>ROUND(VLOOKUP($B121,'3.ข้อมูลงบทดลองปัจจุบัน เติมเอง'!$A$5:$CL$846,44,0),2)</f>
        <v>8765355.25</v>
      </c>
      <c r="AT121" s="19">
        <f>ROUND(VLOOKUP($B121,'3.ข้อมูลงบทดลองปัจจุบัน เติมเอง'!$A$5:$CL$846,45,0),2)</f>
        <v>150</v>
      </c>
      <c r="AU121" s="19">
        <f>ROUND(VLOOKUP($B121,'3.ข้อมูลงบทดลองปัจจุบัน เติมเอง'!$A$5:$CL$846,46,0),2)</f>
        <v>2787711.5</v>
      </c>
      <c r="AV121" s="19">
        <f>ROUND(VLOOKUP($B121,'3.ข้อมูลงบทดลองปัจจุบัน เติมเอง'!$A$5:$CL$846,47,0),2)</f>
        <v>2730550</v>
      </c>
      <c r="AW121" s="19">
        <f>ROUND(VLOOKUP($B121,'3.ข้อมูลงบทดลองปัจจุบัน เติมเอง'!$A$5:$CL$846,48,0),2)</f>
        <v>1824715</v>
      </c>
      <c r="AX121" s="19">
        <f>ROUND(VLOOKUP($B121,'3.ข้อมูลงบทดลองปัจจุบัน เติมเอง'!$A$5:$CL$846,49,0),2)</f>
        <v>1215259.26</v>
      </c>
      <c r="AY121" s="19">
        <f>ROUND(VLOOKUP($B121,'3.ข้อมูลงบทดลองปัจจุบัน เติมเอง'!$A$5:$CL$846,50,0),2)</f>
        <v>1367492</v>
      </c>
      <c r="AZ121" s="19">
        <f>ROUND(VLOOKUP($B121,'3.ข้อมูลงบทดลองปัจจุบัน เติมเอง'!$A$5:$CL$846,51,0),2)</f>
        <v>1447186</v>
      </c>
      <c r="BA121" s="19">
        <f>ROUND(VLOOKUP($B121,'3.ข้อมูลงบทดลองปัจจุบัน เติมเอง'!$A$5:$CL$846,52,0),2)</f>
        <v>1483815.5</v>
      </c>
      <c r="BB121" s="19">
        <f>ROUND(VLOOKUP($B121,'3.ข้อมูลงบทดลองปัจจุบัน เติมเอง'!$A$5:$CL$846,53,0),2)</f>
        <v>10230652.5</v>
      </c>
      <c r="BC121" s="19">
        <f>ROUND(VLOOKUP($B121,'3.ข้อมูลงบทดลองปัจจุบัน เติมเอง'!$A$5:$CL$846,54,0),2)</f>
        <v>1852530</v>
      </c>
      <c r="BD121" s="19">
        <f>ROUND(VLOOKUP($B121,'3.ข้อมูลงบทดลองปัจจุบัน เติมเอง'!$A$5:$CL$846,55,0),2)</f>
        <v>19481229</v>
      </c>
      <c r="BE121" s="19">
        <f>ROUND(VLOOKUP($B121,'3.ข้อมูลงบทดลองปัจจุบัน เติมเอง'!$A$5:$CL$846,56,0),2)</f>
        <v>5441800</v>
      </c>
      <c r="BF121" s="19">
        <f>ROUND(VLOOKUP($B121,'3.ข้อมูลงบทดลองปัจจุบัน เติมเอง'!$A$5:$CL$846,57,0),2)</f>
        <v>1859368</v>
      </c>
      <c r="BG121" s="19">
        <f>ROUND(VLOOKUP($B121,'3.ข้อมูลงบทดลองปัจจุบัน เติมเอง'!$A$5:$CL$846,58,0),2)</f>
        <v>2012553.5</v>
      </c>
      <c r="BH121" s="19">
        <f>ROUND(VLOOKUP($B121,'3.ข้อมูลงบทดลองปัจจุบัน เติมเอง'!$A$5:$CL$846,59,0),2)</f>
        <v>17301190.300000001</v>
      </c>
      <c r="BI121" s="19">
        <f>ROUND(VLOOKUP($B121,'3.ข้อมูลงบทดลองปัจจุบัน เติมเอง'!$A$5:$CL$846,60,0),2)</f>
        <v>1987565</v>
      </c>
      <c r="BJ121" s="19">
        <f>ROUND(VLOOKUP($B121,'3.ข้อมูลงบทดลองปัจจุบัน เติมเอง'!$A$5:$CL$846,61,0),2)</f>
        <v>1655640</v>
      </c>
      <c r="BK121" s="19">
        <f>ROUND(VLOOKUP($B121,'3.ข้อมูลงบทดลองปัจจุบัน เติมเอง'!$A$5:$CL$846,62,0),2)</f>
        <v>1924270</v>
      </c>
      <c r="BL121" s="19">
        <f>ROUND(VLOOKUP($B121,'3.ข้อมูลงบทดลองปัจจุบัน เติมเอง'!$A$5:$CL$846,63,0),2)</f>
        <v>1791947</v>
      </c>
      <c r="BM121" s="19">
        <f>ROUND(VLOOKUP($B121,'3.ข้อมูลงบทดลองปัจจุบัน เติมเอง'!$A$5:$CL$846,64,0),2)</f>
        <v>16430530</v>
      </c>
      <c r="BN121" s="19">
        <f>ROUND(VLOOKUP($B121,'3.ข้อมูลงบทดลองปัจจุบัน เติมเอง'!$A$5:$CL$846,65,0),2)</f>
        <v>3298025</v>
      </c>
      <c r="BO121" s="19">
        <f>ROUND(VLOOKUP($B121,'3.ข้อมูลงบทดลองปัจจุบัน เติมเอง'!$A$5:$CL$846,66,0),2)</f>
        <v>2479525</v>
      </c>
      <c r="BP121" s="19">
        <f>ROUND(VLOOKUP($B121,'3.ข้อมูลงบทดลองปัจจุบัน เติมเอง'!$A$5:$CL$846,67,0),2)</f>
        <v>4400056</v>
      </c>
      <c r="BQ121" s="19">
        <f>ROUND(VLOOKUP($B121,'3.ข้อมูลงบทดลองปัจจุบัน เติมเอง'!$A$5:$CL$846,68,0),2)</f>
        <v>2299391</v>
      </c>
      <c r="BR121" s="19">
        <f>ROUND(VLOOKUP($B121,'3.ข้อมูลงบทดลองปัจจุบัน เติมเอง'!$A$5:$CL$846,69,0),2)</f>
        <v>2039962.5</v>
      </c>
      <c r="BS121" s="19">
        <f>ROUND(VLOOKUP($B121,'3.ข้อมูลงบทดลองปัจจุบัน เติมเอง'!$A$5:$CL$846,70,0),2)</f>
        <v>61860962.700000003</v>
      </c>
      <c r="BT121" s="19">
        <f>ROUND(VLOOKUP($B121,'3.ข้อมูลงบทดลองปัจจุบัน เติมเอง'!$A$5:$CL$846,71,0),2)</f>
        <v>2342483.5</v>
      </c>
      <c r="BU121" s="19">
        <f>ROUND(VLOOKUP($B121,'3.ข้อมูลงบทดลองปัจจุบัน เติมเอง'!$A$5:$CL$846,72,0),2)</f>
        <v>2540825</v>
      </c>
      <c r="BV121" s="19">
        <f>ROUND(VLOOKUP($B121,'3.ข้อมูลงบทดลองปัจจุบัน เติมเอง'!$A$5:$CL$846,73,0),2)</f>
        <v>12163104.5</v>
      </c>
      <c r="BW121" s="19">
        <f>ROUND(VLOOKUP($B121,'3.ข้อมูลงบทดลองปัจจุบัน เติมเอง'!$A$5:$CL$846,74,0),2)</f>
        <v>545870</v>
      </c>
      <c r="BX121" s="19">
        <f>ROUND(VLOOKUP($B121,'3.ข้อมูลงบทดลองปัจจุบัน เติมเอง'!$A$5:$CL$846,75,0),2)</f>
        <v>2010127.5</v>
      </c>
      <c r="BY121" s="19">
        <f>ROUND(VLOOKUP($B121,'3.ข้อมูลงบทดลองปัจจุบัน เติมเอง'!$A$5:$CL$846,76,0),2)</f>
        <v>5982083.5</v>
      </c>
      <c r="BZ121" s="19">
        <f>ROUND(VLOOKUP($B121,'3.ข้อมูลงบทดลองปัจจุบัน เติมเอง'!$A$5:$CL$846,77,0),2)</f>
        <v>1303370</v>
      </c>
      <c r="CA121" s="19">
        <f>ROUND(VLOOKUP($B121,'3.ข้อมูลงบทดลองปัจจุบัน เติมเอง'!$A$5:$CL$846,78,0),2)</f>
        <v>1500077.5</v>
      </c>
      <c r="CB121" s="19">
        <f>ROUND(VLOOKUP($B121,'3.ข้อมูลงบทดลองปัจจุบัน เติมเอง'!$A$5:$CL$846,79,0),2)</f>
        <v>1880167.5</v>
      </c>
      <c r="CC121" s="19">
        <f>ROUND(VLOOKUP($B121,'3.ข้อมูลงบทดลองปัจจุบัน เติมเอง'!$A$5:$CL$846,80,0),2)</f>
        <v>2547625</v>
      </c>
      <c r="CD121" s="19">
        <f>ROUND(VLOOKUP($B121,'3.ข้อมูลงบทดลองปัจจุบัน เติมเอง'!$A$5:$CL$846,81,0),2)</f>
        <v>5446777</v>
      </c>
      <c r="CE121" s="19">
        <f>ROUND(VLOOKUP($B121,'3.ข้อมูลงบทดลองปัจจุบัน เติมเอง'!$A$5:$CL$846,82,0),2)</f>
        <v>2441260</v>
      </c>
      <c r="CF121" s="19">
        <f>ROUND(VLOOKUP($B121,'3.ข้อมูลงบทดลองปัจจุบัน เติมเอง'!$A$5:$CL$846,83,0),2)</f>
        <v>4317643</v>
      </c>
      <c r="CG121" s="19">
        <f>ROUND(VLOOKUP($B121,'3.ข้อมูลงบทดลองปัจจุบัน เติมเอง'!$A$5:$CL$846,84,0),2)</f>
        <v>2025160</v>
      </c>
      <c r="CH121" s="19">
        <f>ROUND(VLOOKUP($B121,'3.ข้อมูลงบทดลองปัจจุบัน เติมเอง'!$A$5:$CL$846,85,0),2)</f>
        <v>1267360</v>
      </c>
      <c r="CI121" s="19">
        <f>ROUND(VLOOKUP($B121,'3.ข้อมูลงบทดลองปัจจุบัน เติมเอง'!$A$5:$CL$846,86,0),2)</f>
        <v>1471910</v>
      </c>
      <c r="CJ121" s="19">
        <f>ROUND(VLOOKUP($B121,'3.ข้อมูลงบทดลองปัจจุบัน เติมเอง'!$A$5:$CL$846,87,0),2)</f>
        <v>1382205.5</v>
      </c>
      <c r="CK121" s="19">
        <f>ROUND(VLOOKUP($B121,'3.ข้อมูลงบทดลองปัจจุบัน เติมเอง'!$A$5:$CL$846,88,0),2)</f>
        <v>8021880</v>
      </c>
      <c r="CL121" s="19">
        <f>ROUND(VLOOKUP($B121,'3.ข้อมูลงบทดลองปัจจุบัน เติมเอง'!$A$5:$CL$846,89,0),2)</f>
        <v>1383165</v>
      </c>
      <c r="CM121" s="19">
        <f>ROUND(VLOOKUP($B121,'3.ข้อมูลงบทดลองปัจจุบัน เติมเอง'!$A$5:$CL$846,90,0),2)</f>
        <v>919385</v>
      </c>
      <c r="CO121" s="29"/>
    </row>
    <row r="122" spans="1:93" x14ac:dyDescent="0.7">
      <c r="A122" s="3" t="s">
        <v>1470</v>
      </c>
      <c r="B122" s="3" t="s">
        <v>2106</v>
      </c>
      <c r="C122" s="8" t="s">
        <v>1499</v>
      </c>
      <c r="D122" s="19">
        <f>ROUND(VLOOKUP($B122,'3.ข้อมูลงบทดลองปัจจุบัน เติมเอง'!$A$5:$CL$846,3,0),2)</f>
        <v>1494140</v>
      </c>
      <c r="E122" s="19">
        <f>ROUND(VLOOKUP($B122,'3.ข้อมูลงบทดลองปัจจุบัน เติมเอง'!$A$5:$CL$846,4,0),2)</f>
        <v>324425</v>
      </c>
      <c r="F122" s="19">
        <f>ROUND(VLOOKUP($B122,'3.ข้อมูลงบทดลองปัจจุบัน เติมเอง'!$A$5:$CL$846,5,0),2)</f>
        <v>289996.25</v>
      </c>
      <c r="G122" s="19">
        <f>ROUND(VLOOKUP($B122,'3.ข้อมูลงบทดลองปัจจุบัน เติมเอง'!$A$5:$CL$846,6,0),2)</f>
        <v>170000</v>
      </c>
      <c r="H122" s="19">
        <f>ROUND(VLOOKUP($B122,'3.ข้อมูลงบทดลองปัจจุบัน เติมเอง'!$A$5:$CL$846,7,0),2)</f>
        <v>82970</v>
      </c>
      <c r="I122" s="19">
        <f>ROUND(VLOOKUP($B122,'3.ข้อมูลงบทดลองปัจจุบัน เติมเอง'!$A$5:$CL$846,8,0),2)</f>
        <v>78046.25</v>
      </c>
      <c r="J122" s="19">
        <f>ROUND(VLOOKUP($B122,'3.ข้อมูลงบทดลองปัจจุบัน เติมเอง'!$A$5:$CL$846,9,0),2)</f>
        <v>317095</v>
      </c>
      <c r="K122" s="19">
        <f>ROUND(VLOOKUP($B122,'3.ข้อมูลงบทดลองปัจจุบัน เติมเอง'!$A$5:$CL$846,10,0),2)</f>
        <v>33390</v>
      </c>
      <c r="L122" s="19">
        <f>ROUND(VLOOKUP($B122,'3.ข้อมูลงบทดลองปัจจุบัน เติมเอง'!$A$5:$CL$846,11,0),2)</f>
        <v>264705</v>
      </c>
      <c r="M122" s="19">
        <f>ROUND(VLOOKUP($B122,'3.ข้อมูลงบทดลองปัจจุบัน เติมเอง'!$A$5:$CL$846,12,0),2)</f>
        <v>340620.49</v>
      </c>
      <c r="N122" s="19">
        <f>ROUND(VLOOKUP($B122,'3.ข้อมูลงบทดลองปัจจุบัน เติมเอง'!$A$5:$CL$846,13,0),2)</f>
        <v>79840</v>
      </c>
      <c r="O122" s="19">
        <f>ROUND(VLOOKUP($B122,'3.ข้อมูลงบทดลองปัจจุบัน เติมเอง'!$A$5:$CL$846,14,0),2)</f>
        <v>152835</v>
      </c>
      <c r="P122" s="19">
        <f>ROUND(VLOOKUP($B122,'3.ข้อมูลงบทดลองปัจจุบัน เติมเอง'!$A$5:$CL$846,15,0),2)</f>
        <v>1377972</v>
      </c>
      <c r="Q122" s="19">
        <f>ROUND(VLOOKUP($B122,'3.ข้อมูลงบทดลองปัจจุบัน เติมเอง'!$A$5:$CL$846,16,0),2)</f>
        <v>203905</v>
      </c>
      <c r="R122" s="19">
        <f>ROUND(VLOOKUP($B122,'3.ข้อมูลงบทดลองปัจจุบัน เติมเอง'!$A$5:$CL$846,17,0),2)</f>
        <v>753975</v>
      </c>
      <c r="S122" s="19">
        <f>ROUND(VLOOKUP($B122,'3.ข้อมูลงบทดลองปัจจุบัน เติมเอง'!$A$5:$CL$846,18,0),2)</f>
        <v>2204199.16</v>
      </c>
      <c r="T122" s="19">
        <f>ROUND(VLOOKUP($B122,'3.ข้อมูลงบทดลองปัจจุบัน เติมเอง'!$A$5:$CL$846,19,0),2)</f>
        <v>344734</v>
      </c>
      <c r="U122" s="19">
        <f>ROUND(VLOOKUP($B122,'3.ข้อมูลงบทดลองปัจจุบัน เติมเอง'!$A$5:$CL$846,20,0),2)</f>
        <v>146780</v>
      </c>
      <c r="V122" s="19">
        <f>ROUND(VLOOKUP($B122,'3.ข้อมูลงบทดลองปัจจุบัน เติมเอง'!$A$5:$CL$846,21,0),2)</f>
        <v>162820</v>
      </c>
      <c r="W122" s="19">
        <f>ROUND(VLOOKUP($B122,'3.ข้อมูลงบทดลองปัจจุบัน เติมเอง'!$A$5:$CL$846,22,0),2)</f>
        <v>219995.17</v>
      </c>
      <c r="X122" s="19">
        <f>ROUND(VLOOKUP($B122,'3.ข้อมูลงบทดลองปัจจุบัน เติมเอง'!$A$5:$CL$846,23,0),2)</f>
        <v>1052750</v>
      </c>
      <c r="Y122" s="19">
        <f>ROUND(VLOOKUP($B122,'3.ข้อมูลงบทดลองปัจจุบัน เติมเอง'!$A$5:$CL$846,24,0),2)</f>
        <v>0</v>
      </c>
      <c r="Z122" s="19">
        <f>ROUND(VLOOKUP($B122,'3.ข้อมูลงบทดลองปัจจุบัน เติมเอง'!$A$5:$CL$846,25,0),2)</f>
        <v>354210</v>
      </c>
      <c r="AA122" s="19">
        <f>ROUND(VLOOKUP($B122,'3.ข้อมูลงบทดลองปัจจุบัน เติมเอง'!$A$5:$CL$846,26,0),2)</f>
        <v>78960</v>
      </c>
      <c r="AB122" s="19">
        <f>ROUND(VLOOKUP($B122,'3.ข้อมูลงบทดลองปัจจุบัน เติมเอง'!$A$5:$CL$846,27,0),2)</f>
        <v>0</v>
      </c>
      <c r="AC122" s="19">
        <f>ROUND(VLOOKUP($B122,'3.ข้อมูลงบทดลองปัจจุบัน เติมเอง'!$A$5:$CL$846,28,0),2)</f>
        <v>21560</v>
      </c>
      <c r="AD122" s="19">
        <f>ROUND(VLOOKUP($B122,'3.ข้อมูลงบทดลองปัจจุบัน เติมเอง'!$A$5:$CL$846,29,0),2)</f>
        <v>0</v>
      </c>
      <c r="AE122" s="19">
        <f>ROUND(VLOOKUP($B122,'3.ข้อมูลงบทดลองปัจจุบัน เติมเอง'!$A$5:$CL$846,30,0),2)</f>
        <v>266487.5</v>
      </c>
      <c r="AF122" s="19">
        <f>ROUND(VLOOKUP($B122,'3.ข้อมูลงบทดลองปัจจุบัน เติมเอง'!$A$5:$CL$846,31,0),2)</f>
        <v>0</v>
      </c>
      <c r="AG122" s="19">
        <f>ROUND(VLOOKUP($B122,'3.ข้อมูลงบทดลองปัจจุบัน เติมเอง'!$A$5:$CL$846,32,0),2)</f>
        <v>62650</v>
      </c>
      <c r="AH122" s="19">
        <f>ROUND(VLOOKUP($B122,'3.ข้อมูลงบทดลองปัจจุบัน เติมเอง'!$A$5:$CL$846,33,0),2)</f>
        <v>1047244.75</v>
      </c>
      <c r="AI122" s="19">
        <f>ROUND(VLOOKUP($B122,'3.ข้อมูลงบทดลองปัจจุบัน เติมเอง'!$A$5:$CL$846,34,0),2)</f>
        <v>109582</v>
      </c>
      <c r="AJ122" s="19">
        <f>ROUND(VLOOKUP($B122,'3.ข้อมูลงบทดลองปัจจุบัน เติมเอง'!$A$5:$CL$846,35,0),2)</f>
        <v>0</v>
      </c>
      <c r="AK122" s="19">
        <f>ROUND(VLOOKUP($B122,'3.ข้อมูลงบทดลองปัจจุบัน เติมเอง'!$A$5:$CL$846,36,0),2)</f>
        <v>276167.25</v>
      </c>
      <c r="AL122" s="19">
        <f>ROUND(VLOOKUP($B122,'3.ข้อมูลงบทดลองปัจจุบัน เติมเอง'!$A$5:$CL$846,37,0),2)</f>
        <v>3848812</v>
      </c>
      <c r="AM122" s="19">
        <f>ROUND(VLOOKUP($B122,'3.ข้อมูลงบทดลองปัจจุบัน เติมเอง'!$A$5:$CL$846,38,0),2)</f>
        <v>480926.25</v>
      </c>
      <c r="AN122" s="19">
        <f>ROUND(VLOOKUP($B122,'3.ข้อมูลงบทดลองปัจจุบัน เติมเอง'!$A$5:$CL$846,39,0),2)</f>
        <v>58498.75</v>
      </c>
      <c r="AO122" s="19">
        <f>ROUND(VLOOKUP($B122,'3.ข้อมูลงบทดลองปัจจุบัน เติมเอง'!$A$5:$CL$846,40,0),2)</f>
        <v>517606.25</v>
      </c>
      <c r="AP122" s="19">
        <f>ROUND(VLOOKUP($B122,'3.ข้อมูลงบทดลองปัจจุบัน เติมเอง'!$A$5:$CL$846,41,0),2)</f>
        <v>0</v>
      </c>
      <c r="AQ122" s="19">
        <f>ROUND(VLOOKUP($B122,'3.ข้อมูลงบทดลองปัจจุบัน เติมเอง'!$A$5:$CL$846,42,0),2)</f>
        <v>10980</v>
      </c>
      <c r="AR122" s="19">
        <f>ROUND(VLOOKUP($B122,'3.ข้อมูลงบทดลองปัจจุบัน เติมเอง'!$A$5:$CL$846,43,0),2)</f>
        <v>132550</v>
      </c>
      <c r="AS122" s="19">
        <f>ROUND(VLOOKUP($B122,'3.ข้อมูลงบทดลองปัจจุบัน เติมเอง'!$A$5:$CL$846,44,0),2)</f>
        <v>1065157.5</v>
      </c>
      <c r="AT122" s="19">
        <f>ROUND(VLOOKUP($B122,'3.ข้อมูลงบทดลองปัจจุบัน เติมเอง'!$A$5:$CL$846,45,0),2)</f>
        <v>0</v>
      </c>
      <c r="AU122" s="19">
        <f>ROUND(VLOOKUP($B122,'3.ข้อมูลงบทดลองปัจจุบัน เติมเอง'!$A$5:$CL$846,46,0),2)</f>
        <v>521111</v>
      </c>
      <c r="AV122" s="19">
        <f>ROUND(VLOOKUP($B122,'3.ข้อมูลงบทดลองปัจจุบัน เติมเอง'!$A$5:$CL$846,47,0),2)</f>
        <v>43440</v>
      </c>
      <c r="AW122" s="19">
        <f>ROUND(VLOOKUP($B122,'3.ข้อมูลงบทดลองปัจจุบัน เติมเอง'!$A$5:$CL$846,48,0),2)</f>
        <v>51805</v>
      </c>
      <c r="AX122" s="19">
        <f>ROUND(VLOOKUP($B122,'3.ข้อมูลงบทดลองปัจจุบัน เติมเอง'!$A$5:$CL$846,49,0),2)</f>
        <v>155072</v>
      </c>
      <c r="AY122" s="19">
        <f>ROUND(VLOOKUP($B122,'3.ข้อมูลงบทดลองปัจจุบัน เติมเอง'!$A$5:$CL$846,50,0),2)</f>
        <v>65340</v>
      </c>
      <c r="AZ122" s="19">
        <f>ROUND(VLOOKUP($B122,'3.ข้อมูลงบทดลองปัจจุบัน เติมเอง'!$A$5:$CL$846,51,0),2)</f>
        <v>146675</v>
      </c>
      <c r="BA122" s="19">
        <f>ROUND(VLOOKUP($B122,'3.ข้อมูลงบทดลองปัจจุบัน เติมเอง'!$A$5:$CL$846,52,0),2)</f>
        <v>271918.75</v>
      </c>
      <c r="BB122" s="19">
        <f>ROUND(VLOOKUP($B122,'3.ข้อมูลงบทดลองปัจจุบัน เติมเอง'!$A$5:$CL$846,53,0),2)</f>
        <v>0</v>
      </c>
      <c r="BC122" s="19">
        <f>ROUND(VLOOKUP($B122,'3.ข้อมูลงบทดลองปัจจุบัน เติมเอง'!$A$5:$CL$846,54,0),2)</f>
        <v>106060</v>
      </c>
      <c r="BD122" s="19">
        <f>ROUND(VLOOKUP($B122,'3.ข้อมูลงบทดลองปัจจุบัน เติมเอง'!$A$5:$CL$846,55,0),2)</f>
        <v>4334901</v>
      </c>
      <c r="BE122" s="19">
        <f>ROUND(VLOOKUP($B122,'3.ข้อมูลงบทดลองปัจจุบัน เติมเอง'!$A$5:$CL$846,56,0),2)</f>
        <v>427225</v>
      </c>
      <c r="BF122" s="19">
        <f>ROUND(VLOOKUP($B122,'3.ข้อมูลงบทดลองปัจจุบัน เติมเอง'!$A$5:$CL$846,57,0),2)</f>
        <v>105000</v>
      </c>
      <c r="BG122" s="19">
        <f>ROUND(VLOOKUP($B122,'3.ข้อมูลงบทดลองปัจจุบัน เติมเอง'!$A$5:$CL$846,58,0),2)</f>
        <v>158090</v>
      </c>
      <c r="BH122" s="19">
        <f>ROUND(VLOOKUP($B122,'3.ข้อมูลงบทดลองปัจจุบัน เติมเอง'!$A$5:$CL$846,59,0),2)</f>
        <v>1157973</v>
      </c>
      <c r="BI122" s="19">
        <f>ROUND(VLOOKUP($B122,'3.ข้อมูลงบทดลองปัจจุบัน เติมเอง'!$A$5:$CL$846,60,0),2)</f>
        <v>60725</v>
      </c>
      <c r="BJ122" s="19">
        <f>ROUND(VLOOKUP($B122,'3.ข้อมูลงบทดลองปัจจุบัน เติมเอง'!$A$5:$CL$846,61,0),2)</f>
        <v>284290</v>
      </c>
      <c r="BK122" s="19">
        <f>ROUND(VLOOKUP($B122,'3.ข้อมูลงบทดลองปัจจุบัน เติมเอง'!$A$5:$CL$846,62,0),2)</f>
        <v>405034</v>
      </c>
      <c r="BL122" s="19">
        <f>ROUND(VLOOKUP($B122,'3.ข้อมูลงบทดลองปัจจุบัน เติมเอง'!$A$5:$CL$846,63,0),2)</f>
        <v>88840</v>
      </c>
      <c r="BM122" s="19">
        <f>ROUND(VLOOKUP($B122,'3.ข้อมูลงบทดลองปัจจุบัน เติมเอง'!$A$5:$CL$846,64,0),2)</f>
        <v>2221850</v>
      </c>
      <c r="BN122" s="19">
        <f>ROUND(VLOOKUP($B122,'3.ข้อมูลงบทดลองปัจจุบัน เติมเอง'!$A$5:$CL$846,65,0),2)</f>
        <v>719932.5</v>
      </c>
      <c r="BO122" s="19">
        <f>ROUND(VLOOKUP($B122,'3.ข้อมูลงบทดลองปัจจุบัน เติมเอง'!$A$5:$CL$846,66,0),2)</f>
        <v>346000</v>
      </c>
      <c r="BP122" s="19">
        <f>ROUND(VLOOKUP($B122,'3.ข้อมูลงบทดลองปัจจุบัน เติมเอง'!$A$5:$CL$846,67,0),2)</f>
        <v>698497</v>
      </c>
      <c r="BQ122" s="19">
        <f>ROUND(VLOOKUP($B122,'3.ข้อมูลงบทดลองปัจจุบัน เติมเอง'!$A$5:$CL$846,68,0),2)</f>
        <v>255900</v>
      </c>
      <c r="BR122" s="19">
        <f>ROUND(VLOOKUP($B122,'3.ข้อมูลงบทดลองปัจจุบัน เติมเอง'!$A$5:$CL$846,69,0),2)</f>
        <v>189850</v>
      </c>
      <c r="BS122" s="19">
        <f>ROUND(VLOOKUP($B122,'3.ข้อมูลงบทดลองปัจจุบัน เติมเอง'!$A$5:$CL$846,70,0),2)</f>
        <v>16919004.25</v>
      </c>
      <c r="BT122" s="19">
        <f>ROUND(VLOOKUP($B122,'3.ข้อมูลงบทดลองปัจจุบัน เติมเอง'!$A$5:$CL$846,71,0),2)</f>
        <v>309990</v>
      </c>
      <c r="BU122" s="19">
        <f>ROUND(VLOOKUP($B122,'3.ข้อมูลงบทดลองปัจจุบัน เติมเอง'!$A$5:$CL$846,72,0),2)</f>
        <v>165180</v>
      </c>
      <c r="BV122" s="19">
        <f>ROUND(VLOOKUP($B122,'3.ข้อมูลงบทดลองปัจจุบัน เติมเอง'!$A$5:$CL$846,73,0),2)</f>
        <v>1244900</v>
      </c>
      <c r="BW122" s="19">
        <f>ROUND(VLOOKUP($B122,'3.ข้อมูลงบทดลองปัจจุบัน เติมเอง'!$A$5:$CL$846,74,0),2)</f>
        <v>83186</v>
      </c>
      <c r="BX122" s="19">
        <f>ROUND(VLOOKUP($B122,'3.ข้อมูลงบทดลองปัจจุบัน เติมเอง'!$A$5:$CL$846,75,0),2)</f>
        <v>206517.5</v>
      </c>
      <c r="BY122" s="19">
        <f>ROUND(VLOOKUP($B122,'3.ข้อมูลงบทดลองปัจจุบัน เติมเอง'!$A$5:$CL$846,76,0),2)</f>
        <v>1088070</v>
      </c>
      <c r="BZ122" s="19">
        <f>ROUND(VLOOKUP($B122,'3.ข้อมูลงบทดลองปัจจุบัน เติมเอง'!$A$5:$CL$846,77,0),2)</f>
        <v>326563</v>
      </c>
      <c r="CA122" s="19">
        <f>ROUND(VLOOKUP($B122,'3.ข้อมูลงบทดลองปัจจุบัน เติมเอง'!$A$5:$CL$846,78,0),2)</f>
        <v>229555</v>
      </c>
      <c r="CB122" s="19">
        <f>ROUND(VLOOKUP($B122,'3.ข้อมูลงบทดลองปัจจุบัน เติมเอง'!$A$5:$CL$846,79,0),2)</f>
        <v>0</v>
      </c>
      <c r="CC122" s="19">
        <f>ROUND(VLOOKUP($B122,'3.ข้อมูลงบทดลองปัจจุบัน เติมเอง'!$A$5:$CL$846,80,0),2)</f>
        <v>377865</v>
      </c>
      <c r="CD122" s="19">
        <f>ROUND(VLOOKUP($B122,'3.ข้อมูลงบทดลองปัจจุบัน เติมเอง'!$A$5:$CL$846,81,0),2)</f>
        <v>875330</v>
      </c>
      <c r="CE122" s="19">
        <f>ROUND(VLOOKUP($B122,'3.ข้อมูลงบทดลองปัจจุบัน เติมเอง'!$A$5:$CL$846,82,0),2)</f>
        <v>328390</v>
      </c>
      <c r="CF122" s="19">
        <f>ROUND(VLOOKUP($B122,'3.ข้อมูลงบทดลองปัจจุบัน เติมเอง'!$A$5:$CL$846,83,0),2)</f>
        <v>664605</v>
      </c>
      <c r="CG122" s="19">
        <f>ROUND(VLOOKUP($B122,'3.ข้อมูลงบทดลองปัจจุบัน เติมเอง'!$A$5:$CL$846,84,0),2)</f>
        <v>129710</v>
      </c>
      <c r="CH122" s="19">
        <f>ROUND(VLOOKUP($B122,'3.ข้อมูลงบทดลองปัจจุบัน เติมเอง'!$A$5:$CL$846,85,0),2)</f>
        <v>212680</v>
      </c>
      <c r="CI122" s="19">
        <f>ROUND(VLOOKUP($B122,'3.ข้อมูลงบทดลองปัจจุบัน เติมเอง'!$A$5:$CL$846,86,0),2)</f>
        <v>225436</v>
      </c>
      <c r="CJ122" s="19">
        <f>ROUND(VLOOKUP($B122,'3.ข้อมูลงบทดลองปัจจุบัน เติมเอง'!$A$5:$CL$846,87,0),2)</f>
        <v>271360</v>
      </c>
      <c r="CK122" s="19">
        <f>ROUND(VLOOKUP($B122,'3.ข้อมูลงบทดลองปัจจุบัน เติมเอง'!$A$5:$CL$846,88,0),2)</f>
        <v>265435</v>
      </c>
      <c r="CL122" s="19">
        <f>ROUND(VLOOKUP($B122,'3.ข้อมูลงบทดลองปัจจุบัน เติมเอง'!$A$5:$CL$846,89,0),2)</f>
        <v>245480</v>
      </c>
      <c r="CM122" s="19">
        <f>ROUND(VLOOKUP($B122,'3.ข้อมูลงบทดลองปัจจุบัน เติมเอง'!$A$5:$CL$846,90,0),2)</f>
        <v>148820</v>
      </c>
      <c r="CO122" s="29"/>
    </row>
    <row r="123" spans="1:93" x14ac:dyDescent="0.7">
      <c r="A123" s="3" t="s">
        <v>1470</v>
      </c>
      <c r="B123" s="3" t="s">
        <v>2107</v>
      </c>
      <c r="C123" s="8" t="s">
        <v>1500</v>
      </c>
      <c r="D123" s="19">
        <f>ROUND(VLOOKUP($B123,'3.ข้อมูลงบทดลองปัจจุบัน เติมเอง'!$A$5:$CL$846,3,0),2)</f>
        <v>0</v>
      </c>
      <c r="E123" s="19">
        <f>ROUND(VLOOKUP($B123,'3.ข้อมูลงบทดลองปัจจุบัน เติมเอง'!$A$5:$CL$846,4,0),2)</f>
        <v>0</v>
      </c>
      <c r="F123" s="19">
        <f>ROUND(VLOOKUP($B123,'3.ข้อมูลงบทดลองปัจจุบัน เติมเอง'!$A$5:$CL$846,5,0),2)</f>
        <v>0</v>
      </c>
      <c r="G123" s="19">
        <f>ROUND(VLOOKUP($B123,'3.ข้อมูลงบทดลองปัจจุบัน เติมเอง'!$A$5:$CL$846,6,0),2)</f>
        <v>0</v>
      </c>
      <c r="H123" s="19">
        <f>ROUND(VLOOKUP($B123,'3.ข้อมูลงบทดลองปัจจุบัน เติมเอง'!$A$5:$CL$846,7,0),2)</f>
        <v>0</v>
      </c>
      <c r="I123" s="19">
        <f>ROUND(VLOOKUP($B123,'3.ข้อมูลงบทดลองปัจจุบัน เติมเอง'!$A$5:$CL$846,8,0),2)</f>
        <v>0</v>
      </c>
      <c r="J123" s="19">
        <f>ROUND(VLOOKUP($B123,'3.ข้อมูลงบทดลองปัจจุบัน เติมเอง'!$A$5:$CL$846,9,0),2)</f>
        <v>104800</v>
      </c>
      <c r="K123" s="19">
        <f>ROUND(VLOOKUP($B123,'3.ข้อมูลงบทดลองปัจจุบัน เติมเอง'!$A$5:$CL$846,10,0),2)</f>
        <v>0</v>
      </c>
      <c r="L123" s="19">
        <f>ROUND(VLOOKUP($B123,'3.ข้อมูลงบทดลองปัจจุบัน เติมเอง'!$A$5:$CL$846,11,0),2)</f>
        <v>0</v>
      </c>
      <c r="M123" s="19">
        <f>ROUND(VLOOKUP($B123,'3.ข้อมูลงบทดลองปัจจุบัน เติมเอง'!$A$5:$CL$846,12,0),2)</f>
        <v>0</v>
      </c>
      <c r="N123" s="19">
        <f>ROUND(VLOOKUP($B123,'3.ข้อมูลงบทดลองปัจจุบัน เติมเอง'!$A$5:$CL$846,13,0),2)</f>
        <v>0</v>
      </c>
      <c r="O123" s="19">
        <f>ROUND(VLOOKUP($B123,'3.ข้อมูลงบทดลองปัจจุบัน เติมเอง'!$A$5:$CL$846,14,0),2)</f>
        <v>0</v>
      </c>
      <c r="P123" s="19">
        <f>ROUND(VLOOKUP($B123,'3.ข้อมูลงบทดลองปัจจุบัน เติมเอง'!$A$5:$CL$846,15,0),2)</f>
        <v>0</v>
      </c>
      <c r="Q123" s="19">
        <f>ROUND(VLOOKUP($B123,'3.ข้อมูลงบทดลองปัจจุบัน เติมเอง'!$A$5:$CL$846,16,0),2)</f>
        <v>0</v>
      </c>
      <c r="R123" s="19">
        <f>ROUND(VLOOKUP($B123,'3.ข้อมูลงบทดลองปัจจุบัน เติมเอง'!$A$5:$CL$846,17,0),2)</f>
        <v>0</v>
      </c>
      <c r="S123" s="19">
        <f>ROUND(VLOOKUP($B123,'3.ข้อมูลงบทดลองปัจจุบัน เติมเอง'!$A$5:$CL$846,18,0),2)</f>
        <v>0</v>
      </c>
      <c r="T123" s="19">
        <f>ROUND(VLOOKUP($B123,'3.ข้อมูลงบทดลองปัจจุบัน เติมเอง'!$A$5:$CL$846,19,0),2)</f>
        <v>0</v>
      </c>
      <c r="U123" s="19">
        <f>ROUND(VLOOKUP($B123,'3.ข้อมูลงบทดลองปัจจุบัน เติมเอง'!$A$5:$CL$846,20,0),2)</f>
        <v>0</v>
      </c>
      <c r="V123" s="19">
        <f>ROUND(VLOOKUP($B123,'3.ข้อมูลงบทดลองปัจจุบัน เติมเอง'!$A$5:$CL$846,21,0),2)</f>
        <v>0</v>
      </c>
      <c r="W123" s="19">
        <f>ROUND(VLOOKUP($B123,'3.ข้อมูลงบทดลองปัจจุบัน เติมเอง'!$A$5:$CL$846,22,0),2)</f>
        <v>0</v>
      </c>
      <c r="X123" s="19">
        <f>ROUND(VLOOKUP($B123,'3.ข้อมูลงบทดลองปัจจุบัน เติมเอง'!$A$5:$CL$846,23,0),2)</f>
        <v>0</v>
      </c>
      <c r="Y123" s="19">
        <f>ROUND(VLOOKUP($B123,'3.ข้อมูลงบทดลองปัจจุบัน เติมเอง'!$A$5:$CL$846,24,0),2)</f>
        <v>0</v>
      </c>
      <c r="Z123" s="19">
        <f>ROUND(VLOOKUP($B123,'3.ข้อมูลงบทดลองปัจจุบัน เติมเอง'!$A$5:$CL$846,25,0),2)</f>
        <v>0</v>
      </c>
      <c r="AA123" s="19">
        <f>ROUND(VLOOKUP($B123,'3.ข้อมูลงบทดลองปัจจุบัน เติมเอง'!$A$5:$CL$846,26,0),2)</f>
        <v>0</v>
      </c>
      <c r="AB123" s="19">
        <f>ROUND(VLOOKUP($B123,'3.ข้อมูลงบทดลองปัจจุบัน เติมเอง'!$A$5:$CL$846,27,0),2)</f>
        <v>0</v>
      </c>
      <c r="AC123" s="19">
        <f>ROUND(VLOOKUP($B123,'3.ข้อมูลงบทดลองปัจจุบัน เติมเอง'!$A$5:$CL$846,28,0),2)</f>
        <v>0</v>
      </c>
      <c r="AD123" s="19">
        <f>ROUND(VLOOKUP($B123,'3.ข้อมูลงบทดลองปัจจุบัน เติมเอง'!$A$5:$CL$846,29,0),2)</f>
        <v>0</v>
      </c>
      <c r="AE123" s="19">
        <f>ROUND(VLOOKUP($B123,'3.ข้อมูลงบทดลองปัจจุบัน เติมเอง'!$A$5:$CL$846,30,0),2)</f>
        <v>38700</v>
      </c>
      <c r="AF123" s="19">
        <f>ROUND(VLOOKUP($B123,'3.ข้อมูลงบทดลองปัจจุบัน เติมเอง'!$A$5:$CL$846,31,0),2)</f>
        <v>0</v>
      </c>
      <c r="AG123" s="19">
        <f>ROUND(VLOOKUP($B123,'3.ข้อมูลงบทดลองปัจจุบัน เติมเอง'!$A$5:$CL$846,32,0),2)</f>
        <v>0</v>
      </c>
      <c r="AH123" s="19">
        <f>ROUND(VLOOKUP($B123,'3.ข้อมูลงบทดลองปัจจุบัน เติมเอง'!$A$5:$CL$846,33,0),2)</f>
        <v>0</v>
      </c>
      <c r="AI123" s="19">
        <f>ROUND(VLOOKUP($B123,'3.ข้อมูลงบทดลองปัจจุบัน เติมเอง'!$A$5:$CL$846,34,0),2)</f>
        <v>0</v>
      </c>
      <c r="AJ123" s="19">
        <f>ROUND(VLOOKUP($B123,'3.ข้อมูลงบทดลองปัจจุบัน เติมเอง'!$A$5:$CL$846,35,0),2)</f>
        <v>0</v>
      </c>
      <c r="AK123" s="19">
        <f>ROUND(VLOOKUP($B123,'3.ข้อมูลงบทดลองปัจจุบัน เติมเอง'!$A$5:$CL$846,36,0),2)</f>
        <v>0</v>
      </c>
      <c r="AL123" s="19">
        <f>ROUND(VLOOKUP($B123,'3.ข้อมูลงบทดลองปัจจุบัน เติมเอง'!$A$5:$CL$846,37,0),2)</f>
        <v>0</v>
      </c>
      <c r="AM123" s="19">
        <f>ROUND(VLOOKUP($B123,'3.ข้อมูลงบทดลองปัจจุบัน เติมเอง'!$A$5:$CL$846,38,0),2)</f>
        <v>0</v>
      </c>
      <c r="AN123" s="19">
        <f>ROUND(VLOOKUP($B123,'3.ข้อมูลงบทดลองปัจจุบัน เติมเอง'!$A$5:$CL$846,39,0),2)</f>
        <v>0</v>
      </c>
      <c r="AO123" s="19">
        <f>ROUND(VLOOKUP($B123,'3.ข้อมูลงบทดลองปัจจุบัน เติมเอง'!$A$5:$CL$846,40,0),2)</f>
        <v>288020</v>
      </c>
      <c r="AP123" s="19">
        <f>ROUND(VLOOKUP($B123,'3.ข้อมูลงบทดลองปัจจุบัน เติมเอง'!$A$5:$CL$846,41,0),2)</f>
        <v>0</v>
      </c>
      <c r="AQ123" s="19">
        <f>ROUND(VLOOKUP($B123,'3.ข้อมูลงบทดลองปัจจุบัน เติมเอง'!$A$5:$CL$846,42,0),2)</f>
        <v>0</v>
      </c>
      <c r="AR123" s="19">
        <f>ROUND(VLOOKUP($B123,'3.ข้อมูลงบทดลองปัจจุบัน เติมเอง'!$A$5:$CL$846,43,0),2)</f>
        <v>0</v>
      </c>
      <c r="AS123" s="19">
        <f>ROUND(VLOOKUP($B123,'3.ข้อมูลงบทดลองปัจจุบัน เติมเอง'!$A$5:$CL$846,44,0),2)</f>
        <v>86920</v>
      </c>
      <c r="AT123" s="19">
        <f>ROUND(VLOOKUP($B123,'3.ข้อมูลงบทดลองปัจจุบัน เติมเอง'!$A$5:$CL$846,45,0),2)</f>
        <v>0</v>
      </c>
      <c r="AU123" s="19">
        <f>ROUND(VLOOKUP($B123,'3.ข้อมูลงบทดลองปัจจุบัน เติมเอง'!$A$5:$CL$846,46,0),2)</f>
        <v>0</v>
      </c>
      <c r="AV123" s="19">
        <f>ROUND(VLOOKUP($B123,'3.ข้อมูลงบทดลองปัจจุบัน เติมเอง'!$A$5:$CL$846,47,0),2)</f>
        <v>0</v>
      </c>
      <c r="AW123" s="19">
        <f>ROUND(VLOOKUP($B123,'3.ข้อมูลงบทดลองปัจจุบัน เติมเอง'!$A$5:$CL$846,48,0),2)</f>
        <v>0</v>
      </c>
      <c r="AX123" s="19">
        <f>ROUND(VLOOKUP($B123,'3.ข้อมูลงบทดลองปัจจุบัน เติมเอง'!$A$5:$CL$846,49,0),2)</f>
        <v>0</v>
      </c>
      <c r="AY123" s="19">
        <f>ROUND(VLOOKUP($B123,'3.ข้อมูลงบทดลองปัจจุบัน เติมเอง'!$A$5:$CL$846,50,0),2)</f>
        <v>0</v>
      </c>
      <c r="AZ123" s="19">
        <f>ROUND(VLOOKUP($B123,'3.ข้อมูลงบทดลองปัจจุบัน เติมเอง'!$A$5:$CL$846,51,0),2)</f>
        <v>0</v>
      </c>
      <c r="BA123" s="19">
        <f>ROUND(VLOOKUP($B123,'3.ข้อมูลงบทดลองปัจจุบัน เติมเอง'!$A$5:$CL$846,52,0),2)</f>
        <v>0</v>
      </c>
      <c r="BB123" s="19">
        <f>ROUND(VLOOKUP($B123,'3.ข้อมูลงบทดลองปัจจุบัน เติมเอง'!$A$5:$CL$846,53,0),2)</f>
        <v>0</v>
      </c>
      <c r="BC123" s="19">
        <f>ROUND(VLOOKUP($B123,'3.ข้อมูลงบทดลองปัจจุบัน เติมเอง'!$A$5:$CL$846,54,0),2)</f>
        <v>0</v>
      </c>
      <c r="BD123" s="19">
        <f>ROUND(VLOOKUP($B123,'3.ข้อมูลงบทดลองปัจจุบัน เติมเอง'!$A$5:$CL$846,55,0),2)</f>
        <v>0</v>
      </c>
      <c r="BE123" s="19">
        <f>ROUND(VLOOKUP($B123,'3.ข้อมูลงบทดลองปัจจุบัน เติมเอง'!$A$5:$CL$846,56,0),2)</f>
        <v>0</v>
      </c>
      <c r="BF123" s="19">
        <f>ROUND(VLOOKUP($B123,'3.ข้อมูลงบทดลองปัจจุบัน เติมเอง'!$A$5:$CL$846,57,0),2)</f>
        <v>0</v>
      </c>
      <c r="BG123" s="19">
        <f>ROUND(VLOOKUP($B123,'3.ข้อมูลงบทดลองปัจจุบัน เติมเอง'!$A$5:$CL$846,58,0),2)</f>
        <v>0</v>
      </c>
      <c r="BH123" s="19">
        <f>ROUND(VLOOKUP($B123,'3.ข้อมูลงบทดลองปัจจุบัน เติมเอง'!$A$5:$CL$846,59,0),2)</f>
        <v>377016</v>
      </c>
      <c r="BI123" s="19">
        <f>ROUND(VLOOKUP($B123,'3.ข้อมูลงบทดลองปัจจุบัน เติมเอง'!$A$5:$CL$846,60,0),2)</f>
        <v>0</v>
      </c>
      <c r="BJ123" s="19">
        <f>ROUND(VLOOKUP($B123,'3.ข้อมูลงบทดลองปัจจุบัน เติมเอง'!$A$5:$CL$846,61,0),2)</f>
        <v>0</v>
      </c>
      <c r="BK123" s="19">
        <f>ROUND(VLOOKUP($B123,'3.ข้อมูลงบทดลองปัจจุบัน เติมเอง'!$A$5:$CL$846,62,0),2)</f>
        <v>0</v>
      </c>
      <c r="BL123" s="19">
        <f>ROUND(VLOOKUP($B123,'3.ข้อมูลงบทดลองปัจจุบัน เติมเอง'!$A$5:$CL$846,63,0),2)</f>
        <v>0</v>
      </c>
      <c r="BM123" s="19">
        <f>ROUND(VLOOKUP($B123,'3.ข้อมูลงบทดลองปัจจุบัน เติมเอง'!$A$5:$CL$846,64,0),2)</f>
        <v>0</v>
      </c>
      <c r="BN123" s="19">
        <f>ROUND(VLOOKUP($B123,'3.ข้อมูลงบทดลองปัจจุบัน เติมเอง'!$A$5:$CL$846,65,0),2)</f>
        <v>0</v>
      </c>
      <c r="BO123" s="19">
        <f>ROUND(VLOOKUP($B123,'3.ข้อมูลงบทดลองปัจจุบัน เติมเอง'!$A$5:$CL$846,66,0),2)</f>
        <v>0</v>
      </c>
      <c r="BP123" s="19">
        <f>ROUND(VLOOKUP($B123,'3.ข้อมูลงบทดลองปัจจุบัน เติมเอง'!$A$5:$CL$846,67,0),2)</f>
        <v>0</v>
      </c>
      <c r="BQ123" s="19">
        <f>ROUND(VLOOKUP($B123,'3.ข้อมูลงบทดลองปัจจุบัน เติมเอง'!$A$5:$CL$846,68,0),2)</f>
        <v>0</v>
      </c>
      <c r="BR123" s="19">
        <f>ROUND(VLOOKUP($B123,'3.ข้อมูลงบทดลองปัจจุบัน เติมเอง'!$A$5:$CL$846,69,0),2)</f>
        <v>0</v>
      </c>
      <c r="BS123" s="19">
        <f>ROUND(VLOOKUP($B123,'3.ข้อมูลงบทดลองปัจจุบัน เติมเอง'!$A$5:$CL$846,70,0),2)</f>
        <v>0</v>
      </c>
      <c r="BT123" s="19">
        <f>ROUND(VLOOKUP($B123,'3.ข้อมูลงบทดลองปัจจุบัน เติมเอง'!$A$5:$CL$846,71,0),2)</f>
        <v>0</v>
      </c>
      <c r="BU123" s="19">
        <f>ROUND(VLOOKUP($B123,'3.ข้อมูลงบทดลองปัจจุบัน เติมเอง'!$A$5:$CL$846,72,0),2)</f>
        <v>0</v>
      </c>
      <c r="BV123" s="19">
        <f>ROUND(VLOOKUP($B123,'3.ข้อมูลงบทดลองปัจจุบัน เติมเอง'!$A$5:$CL$846,73,0),2)</f>
        <v>0</v>
      </c>
      <c r="BW123" s="19">
        <f>ROUND(VLOOKUP($B123,'3.ข้อมูลงบทดลองปัจจุบัน เติมเอง'!$A$5:$CL$846,74,0),2)</f>
        <v>0</v>
      </c>
      <c r="BX123" s="19">
        <f>ROUND(VLOOKUP($B123,'3.ข้อมูลงบทดลองปัจจุบัน เติมเอง'!$A$5:$CL$846,75,0),2)</f>
        <v>0</v>
      </c>
      <c r="BY123" s="19">
        <f>ROUND(VLOOKUP($B123,'3.ข้อมูลงบทดลองปัจจุบัน เติมเอง'!$A$5:$CL$846,76,0),2)</f>
        <v>0</v>
      </c>
      <c r="BZ123" s="19">
        <f>ROUND(VLOOKUP($B123,'3.ข้อมูลงบทดลองปัจจุบัน เติมเอง'!$A$5:$CL$846,77,0),2)</f>
        <v>0</v>
      </c>
      <c r="CA123" s="19">
        <f>ROUND(VLOOKUP($B123,'3.ข้อมูลงบทดลองปัจจุบัน เติมเอง'!$A$5:$CL$846,78,0),2)</f>
        <v>0</v>
      </c>
      <c r="CB123" s="19">
        <f>ROUND(VLOOKUP($B123,'3.ข้อมูลงบทดลองปัจจุบัน เติมเอง'!$A$5:$CL$846,79,0),2)</f>
        <v>0</v>
      </c>
      <c r="CC123" s="19">
        <f>ROUND(VLOOKUP($B123,'3.ข้อมูลงบทดลองปัจจุบัน เติมเอง'!$A$5:$CL$846,80,0),2)</f>
        <v>0</v>
      </c>
      <c r="CD123" s="19">
        <f>ROUND(VLOOKUP($B123,'3.ข้อมูลงบทดลองปัจจุบัน เติมเอง'!$A$5:$CL$846,81,0),2)</f>
        <v>0</v>
      </c>
      <c r="CE123" s="19">
        <f>ROUND(VLOOKUP($B123,'3.ข้อมูลงบทดลองปัจจุบัน เติมเอง'!$A$5:$CL$846,82,0),2)</f>
        <v>0</v>
      </c>
      <c r="CF123" s="19">
        <f>ROUND(VLOOKUP($B123,'3.ข้อมูลงบทดลองปัจจุบัน เติมเอง'!$A$5:$CL$846,83,0),2)</f>
        <v>0</v>
      </c>
      <c r="CG123" s="19">
        <f>ROUND(VLOOKUP($B123,'3.ข้อมูลงบทดลองปัจจุบัน เติมเอง'!$A$5:$CL$846,84,0),2)</f>
        <v>0</v>
      </c>
      <c r="CH123" s="19">
        <f>ROUND(VLOOKUP($B123,'3.ข้อมูลงบทดลองปัจจุบัน เติมเอง'!$A$5:$CL$846,85,0),2)</f>
        <v>0</v>
      </c>
      <c r="CI123" s="19">
        <f>ROUND(VLOOKUP($B123,'3.ข้อมูลงบทดลองปัจจุบัน เติมเอง'!$A$5:$CL$846,86,0),2)</f>
        <v>0</v>
      </c>
      <c r="CJ123" s="19">
        <f>ROUND(VLOOKUP($B123,'3.ข้อมูลงบทดลองปัจจุบัน เติมเอง'!$A$5:$CL$846,87,0),2)</f>
        <v>0</v>
      </c>
      <c r="CK123" s="19">
        <f>ROUND(VLOOKUP($B123,'3.ข้อมูลงบทดลองปัจจุบัน เติมเอง'!$A$5:$CL$846,88,0),2)</f>
        <v>0</v>
      </c>
      <c r="CL123" s="19">
        <f>ROUND(VLOOKUP($B123,'3.ข้อมูลงบทดลองปัจจุบัน เติมเอง'!$A$5:$CL$846,89,0),2)</f>
        <v>0</v>
      </c>
      <c r="CM123" s="19">
        <f>ROUND(VLOOKUP($B123,'3.ข้อมูลงบทดลองปัจจุบัน เติมเอง'!$A$5:$CL$846,90,0),2)</f>
        <v>0</v>
      </c>
      <c r="CO123" s="29"/>
    </row>
    <row r="124" spans="1:93" x14ac:dyDescent="0.7">
      <c r="A124" s="3" t="s">
        <v>1470</v>
      </c>
      <c r="B124" s="3" t="s">
        <v>2108</v>
      </c>
      <c r="C124" s="8" t="s">
        <v>1501</v>
      </c>
      <c r="D124" s="19">
        <f>ROUND(VLOOKUP($B124,'3.ข้อมูลงบทดลองปัจจุบัน เติมเอง'!$A$5:$CL$846,3,0),2)</f>
        <v>0</v>
      </c>
      <c r="E124" s="19">
        <f>ROUND(VLOOKUP($B124,'3.ข้อมูลงบทดลองปัจจุบัน เติมเอง'!$A$5:$CL$846,4,0),2)</f>
        <v>0</v>
      </c>
      <c r="F124" s="19">
        <f>ROUND(VLOOKUP($B124,'3.ข้อมูลงบทดลองปัจจุบัน เติมเอง'!$A$5:$CL$846,5,0),2)</f>
        <v>0</v>
      </c>
      <c r="G124" s="19">
        <f>ROUND(VLOOKUP($B124,'3.ข้อมูลงบทดลองปัจจุบัน เติมเอง'!$A$5:$CL$846,6,0),2)</f>
        <v>3900</v>
      </c>
      <c r="H124" s="19">
        <f>ROUND(VLOOKUP($B124,'3.ข้อมูลงบทดลองปัจจุบัน เติมเอง'!$A$5:$CL$846,7,0),2)</f>
        <v>0</v>
      </c>
      <c r="I124" s="19">
        <f>ROUND(VLOOKUP($B124,'3.ข้อมูลงบทดลองปัจจุบัน เติมเอง'!$A$5:$CL$846,8,0),2)</f>
        <v>0</v>
      </c>
      <c r="J124" s="19">
        <f>ROUND(VLOOKUP($B124,'3.ข้อมูลงบทดลองปัจจุบัน เติมเอง'!$A$5:$CL$846,9,0),2)</f>
        <v>0</v>
      </c>
      <c r="K124" s="19">
        <f>ROUND(VLOOKUP($B124,'3.ข้อมูลงบทดลองปัจจุบัน เติมเอง'!$A$5:$CL$846,10,0),2)</f>
        <v>0</v>
      </c>
      <c r="L124" s="19">
        <f>ROUND(VLOOKUP($B124,'3.ข้อมูลงบทดลองปัจจุบัน เติมเอง'!$A$5:$CL$846,11,0),2)</f>
        <v>8200</v>
      </c>
      <c r="M124" s="19">
        <f>ROUND(VLOOKUP($B124,'3.ข้อมูลงบทดลองปัจจุบัน เติมเอง'!$A$5:$CL$846,12,0),2)</f>
        <v>0</v>
      </c>
      <c r="N124" s="19">
        <f>ROUND(VLOOKUP($B124,'3.ข้อมูลงบทดลองปัจจุบัน เติมเอง'!$A$5:$CL$846,13,0),2)</f>
        <v>0</v>
      </c>
      <c r="O124" s="19">
        <f>ROUND(VLOOKUP($B124,'3.ข้อมูลงบทดลองปัจจุบัน เติมเอง'!$A$5:$CL$846,14,0),2)</f>
        <v>0</v>
      </c>
      <c r="P124" s="19">
        <f>ROUND(VLOOKUP($B124,'3.ข้อมูลงบทดลองปัจจุบัน เติมเอง'!$A$5:$CL$846,15,0),2)</f>
        <v>0</v>
      </c>
      <c r="Q124" s="19">
        <f>ROUND(VLOOKUP($B124,'3.ข้อมูลงบทดลองปัจจุบัน เติมเอง'!$A$5:$CL$846,16,0),2)</f>
        <v>0</v>
      </c>
      <c r="R124" s="19">
        <f>ROUND(VLOOKUP($B124,'3.ข้อมูลงบทดลองปัจจุบัน เติมเอง'!$A$5:$CL$846,17,0),2)</f>
        <v>0</v>
      </c>
      <c r="S124" s="19">
        <f>ROUND(VLOOKUP($B124,'3.ข้อมูลงบทดลองปัจจุบัน เติมเอง'!$A$5:$CL$846,18,0),2)</f>
        <v>0</v>
      </c>
      <c r="T124" s="19">
        <f>ROUND(VLOOKUP($B124,'3.ข้อมูลงบทดลองปัจจุบัน เติมเอง'!$A$5:$CL$846,19,0),2)</f>
        <v>0</v>
      </c>
      <c r="U124" s="19">
        <f>ROUND(VLOOKUP($B124,'3.ข้อมูลงบทดลองปัจจุบัน เติมเอง'!$A$5:$CL$846,20,0),2)</f>
        <v>0</v>
      </c>
      <c r="V124" s="19">
        <f>ROUND(VLOOKUP($B124,'3.ข้อมูลงบทดลองปัจจุบัน เติมเอง'!$A$5:$CL$846,21,0),2)</f>
        <v>0</v>
      </c>
      <c r="W124" s="19">
        <f>ROUND(VLOOKUP($B124,'3.ข้อมูลงบทดลองปัจจุบัน เติมเอง'!$A$5:$CL$846,22,0),2)</f>
        <v>0</v>
      </c>
      <c r="X124" s="19">
        <f>ROUND(VLOOKUP($B124,'3.ข้อมูลงบทดลองปัจจุบัน เติมเอง'!$A$5:$CL$846,23,0),2)</f>
        <v>13425</v>
      </c>
      <c r="Y124" s="19">
        <f>ROUND(VLOOKUP($B124,'3.ข้อมูลงบทดลองปัจจุบัน เติมเอง'!$A$5:$CL$846,24,0),2)</f>
        <v>0</v>
      </c>
      <c r="Z124" s="19">
        <f>ROUND(VLOOKUP($B124,'3.ข้อมูลงบทดลองปัจจุบัน เติมเอง'!$A$5:$CL$846,25,0),2)</f>
        <v>0</v>
      </c>
      <c r="AA124" s="19">
        <f>ROUND(VLOOKUP($B124,'3.ข้อมูลงบทดลองปัจจุบัน เติมเอง'!$A$5:$CL$846,26,0),2)</f>
        <v>0</v>
      </c>
      <c r="AB124" s="19">
        <f>ROUND(VLOOKUP($B124,'3.ข้อมูลงบทดลองปัจจุบัน เติมเอง'!$A$5:$CL$846,27,0),2)</f>
        <v>0</v>
      </c>
      <c r="AC124" s="19">
        <f>ROUND(VLOOKUP($B124,'3.ข้อมูลงบทดลองปัจจุบัน เติมเอง'!$A$5:$CL$846,28,0),2)</f>
        <v>0</v>
      </c>
      <c r="AD124" s="19">
        <f>ROUND(VLOOKUP($B124,'3.ข้อมูลงบทดลองปัจจุบัน เติมเอง'!$A$5:$CL$846,29,0),2)</f>
        <v>0</v>
      </c>
      <c r="AE124" s="19">
        <f>ROUND(VLOOKUP($B124,'3.ข้อมูลงบทดลองปัจจุบัน เติมเอง'!$A$5:$CL$846,30,0),2)</f>
        <v>0</v>
      </c>
      <c r="AF124" s="19">
        <f>ROUND(VLOOKUP($B124,'3.ข้อมูลงบทดลองปัจจุบัน เติมเอง'!$A$5:$CL$846,31,0),2)</f>
        <v>0</v>
      </c>
      <c r="AG124" s="19">
        <f>ROUND(VLOOKUP($B124,'3.ข้อมูลงบทดลองปัจจุบัน เติมเอง'!$A$5:$CL$846,32,0),2)</f>
        <v>0</v>
      </c>
      <c r="AH124" s="19">
        <f>ROUND(VLOOKUP($B124,'3.ข้อมูลงบทดลองปัจจุบัน เติมเอง'!$A$5:$CL$846,33,0),2)</f>
        <v>0</v>
      </c>
      <c r="AI124" s="19">
        <f>ROUND(VLOOKUP($B124,'3.ข้อมูลงบทดลองปัจจุบัน เติมเอง'!$A$5:$CL$846,34,0),2)</f>
        <v>0</v>
      </c>
      <c r="AJ124" s="19">
        <f>ROUND(VLOOKUP($B124,'3.ข้อมูลงบทดลองปัจจุบัน เติมเอง'!$A$5:$CL$846,35,0),2)</f>
        <v>0</v>
      </c>
      <c r="AK124" s="19">
        <f>ROUND(VLOOKUP($B124,'3.ข้อมูลงบทดลองปัจจุบัน เติมเอง'!$A$5:$CL$846,36,0),2)</f>
        <v>0</v>
      </c>
      <c r="AL124" s="19">
        <f>ROUND(VLOOKUP($B124,'3.ข้อมูลงบทดลองปัจจุบัน เติมเอง'!$A$5:$CL$846,37,0),2)</f>
        <v>0</v>
      </c>
      <c r="AM124" s="19">
        <f>ROUND(VLOOKUP($B124,'3.ข้อมูลงบทดลองปัจจุบัน เติมเอง'!$A$5:$CL$846,38,0),2)</f>
        <v>6300</v>
      </c>
      <c r="AN124" s="19">
        <f>ROUND(VLOOKUP($B124,'3.ข้อมูลงบทดลองปัจจุบัน เติมเอง'!$A$5:$CL$846,39,0),2)</f>
        <v>0</v>
      </c>
      <c r="AO124" s="19">
        <f>ROUND(VLOOKUP($B124,'3.ข้อมูลงบทดลองปัจจุบัน เติมเอง'!$A$5:$CL$846,40,0),2)</f>
        <v>4950</v>
      </c>
      <c r="AP124" s="19">
        <f>ROUND(VLOOKUP($B124,'3.ข้อมูลงบทดลองปัจจุบัน เติมเอง'!$A$5:$CL$846,41,0),2)</f>
        <v>6600</v>
      </c>
      <c r="AQ124" s="19">
        <f>ROUND(VLOOKUP($B124,'3.ข้อมูลงบทดลองปัจจุบัน เติมเอง'!$A$5:$CL$846,42,0),2)</f>
        <v>2400</v>
      </c>
      <c r="AR124" s="19">
        <f>ROUND(VLOOKUP($B124,'3.ข้อมูลงบทดลองปัจจุบัน เติมเอง'!$A$5:$CL$846,43,0),2)</f>
        <v>4800</v>
      </c>
      <c r="AS124" s="19">
        <f>ROUND(VLOOKUP($B124,'3.ข้อมูลงบทดลองปัจจุบัน เติมเอง'!$A$5:$CL$846,44,0),2)</f>
        <v>0</v>
      </c>
      <c r="AT124" s="19">
        <f>ROUND(VLOOKUP($B124,'3.ข้อมูลงบทดลองปัจจุบัน เติมเอง'!$A$5:$CL$846,45,0),2)</f>
        <v>3150</v>
      </c>
      <c r="AU124" s="19">
        <f>ROUND(VLOOKUP($B124,'3.ข้อมูลงบทดลองปัจจุบัน เติมเอง'!$A$5:$CL$846,46,0),2)</f>
        <v>9750</v>
      </c>
      <c r="AV124" s="19">
        <f>ROUND(VLOOKUP($B124,'3.ข้อมูลงบทดลองปัจจุบัน เติมเอง'!$A$5:$CL$846,47,0),2)</f>
        <v>3600</v>
      </c>
      <c r="AW124" s="19">
        <f>ROUND(VLOOKUP($B124,'3.ข้อมูลงบทดลองปัจจุบัน เติมเอง'!$A$5:$CL$846,48,0),2)</f>
        <v>0</v>
      </c>
      <c r="AX124" s="19">
        <f>ROUND(VLOOKUP($B124,'3.ข้อมูลงบทดลองปัจจุบัน เติมเอง'!$A$5:$CL$846,49,0),2)</f>
        <v>2700</v>
      </c>
      <c r="AY124" s="19">
        <f>ROUND(VLOOKUP($B124,'3.ข้อมูลงบทดลองปัจจุบัน เติมเอง'!$A$5:$CL$846,50,0),2)</f>
        <v>0</v>
      </c>
      <c r="AZ124" s="19">
        <f>ROUND(VLOOKUP($B124,'3.ข้อมูลงบทดลองปัจจุบัน เติมเอง'!$A$5:$CL$846,51,0),2)</f>
        <v>2400</v>
      </c>
      <c r="BA124" s="19">
        <f>ROUND(VLOOKUP($B124,'3.ข้อมูลงบทดลองปัจจุบัน เติมเอง'!$A$5:$CL$846,52,0),2)</f>
        <v>0</v>
      </c>
      <c r="BB124" s="19">
        <f>ROUND(VLOOKUP($B124,'3.ข้อมูลงบทดลองปัจจุบัน เติมเอง'!$A$5:$CL$846,53,0),2)</f>
        <v>0</v>
      </c>
      <c r="BC124" s="19">
        <f>ROUND(VLOOKUP($B124,'3.ข้อมูลงบทดลองปัจจุบัน เติมเอง'!$A$5:$CL$846,54,0),2)</f>
        <v>6300</v>
      </c>
      <c r="BD124" s="19">
        <f>ROUND(VLOOKUP($B124,'3.ข้อมูลงบทดลองปัจจุบัน เติมเอง'!$A$5:$CL$846,55,0),2)</f>
        <v>0</v>
      </c>
      <c r="BE124" s="19">
        <f>ROUND(VLOOKUP($B124,'3.ข้อมูลงบทดลองปัจจุบัน เติมเอง'!$A$5:$CL$846,56,0),2)</f>
        <v>0</v>
      </c>
      <c r="BF124" s="19">
        <f>ROUND(VLOOKUP($B124,'3.ข้อมูลงบทดลองปัจจุบัน เติมเอง'!$A$5:$CL$846,57,0),2)</f>
        <v>0</v>
      </c>
      <c r="BG124" s="19">
        <f>ROUND(VLOOKUP($B124,'3.ข้อมูลงบทดลองปัจจุบัน เติมเอง'!$A$5:$CL$846,58,0),2)</f>
        <v>0</v>
      </c>
      <c r="BH124" s="19">
        <f>ROUND(VLOOKUP($B124,'3.ข้อมูลงบทดลองปัจจุบัน เติมเอง'!$A$5:$CL$846,59,0),2)</f>
        <v>0</v>
      </c>
      <c r="BI124" s="19">
        <f>ROUND(VLOOKUP($B124,'3.ข้อมูลงบทดลองปัจจุบัน เติมเอง'!$A$5:$CL$846,60,0),2)</f>
        <v>0</v>
      </c>
      <c r="BJ124" s="19">
        <f>ROUND(VLOOKUP($B124,'3.ข้อมูลงบทดลองปัจจุบัน เติมเอง'!$A$5:$CL$846,61,0),2)</f>
        <v>0</v>
      </c>
      <c r="BK124" s="19">
        <f>ROUND(VLOOKUP($B124,'3.ข้อมูลงบทดลองปัจจุบัน เติมเอง'!$A$5:$CL$846,62,0),2)</f>
        <v>0</v>
      </c>
      <c r="BL124" s="19">
        <f>ROUND(VLOOKUP($B124,'3.ข้อมูลงบทดลองปัจจุบัน เติมเอง'!$A$5:$CL$846,63,0),2)</f>
        <v>0</v>
      </c>
      <c r="BM124" s="19">
        <f>ROUND(VLOOKUP($B124,'3.ข้อมูลงบทดลองปัจจุบัน เติมเอง'!$A$5:$CL$846,64,0),2)</f>
        <v>36000</v>
      </c>
      <c r="BN124" s="19">
        <f>ROUND(VLOOKUP($B124,'3.ข้อมูลงบทดลองปัจจุบัน เติมเอง'!$A$5:$CL$846,65,0),2)</f>
        <v>0</v>
      </c>
      <c r="BO124" s="19">
        <f>ROUND(VLOOKUP($B124,'3.ข้อมูลงบทดลองปัจจุบัน เติมเอง'!$A$5:$CL$846,66,0),2)</f>
        <v>0</v>
      </c>
      <c r="BP124" s="19">
        <f>ROUND(VLOOKUP($B124,'3.ข้อมูลงบทดลองปัจจุบัน เติมเอง'!$A$5:$CL$846,67,0),2)</f>
        <v>0</v>
      </c>
      <c r="BQ124" s="19">
        <f>ROUND(VLOOKUP($B124,'3.ข้อมูลงบทดลองปัจจุบัน เติมเอง'!$A$5:$CL$846,68,0),2)</f>
        <v>0</v>
      </c>
      <c r="BR124" s="19">
        <f>ROUND(VLOOKUP($B124,'3.ข้อมูลงบทดลองปัจจุบัน เติมเอง'!$A$5:$CL$846,69,0),2)</f>
        <v>0</v>
      </c>
      <c r="BS124" s="19">
        <f>ROUND(VLOOKUP($B124,'3.ข้อมูลงบทดลองปัจจุบัน เติมเอง'!$A$5:$CL$846,70,0),2)</f>
        <v>0</v>
      </c>
      <c r="BT124" s="19">
        <f>ROUND(VLOOKUP($B124,'3.ข้อมูลงบทดลองปัจจุบัน เติมเอง'!$A$5:$CL$846,71,0),2)</f>
        <v>0</v>
      </c>
      <c r="BU124" s="19">
        <f>ROUND(VLOOKUP($B124,'3.ข้อมูลงบทดลองปัจจุบัน เติมเอง'!$A$5:$CL$846,72,0),2)</f>
        <v>0</v>
      </c>
      <c r="BV124" s="19">
        <f>ROUND(VLOOKUP($B124,'3.ข้อมูลงบทดลองปัจจุบัน เติมเอง'!$A$5:$CL$846,73,0),2)</f>
        <v>0</v>
      </c>
      <c r="BW124" s="19">
        <f>ROUND(VLOOKUP($B124,'3.ข้อมูลงบทดลองปัจจุบัน เติมเอง'!$A$5:$CL$846,74,0),2)</f>
        <v>0</v>
      </c>
      <c r="BX124" s="19">
        <f>ROUND(VLOOKUP($B124,'3.ข้อมูลงบทดลองปัจจุบัน เติมเอง'!$A$5:$CL$846,75,0),2)</f>
        <v>0</v>
      </c>
      <c r="BY124" s="19">
        <f>ROUND(VLOOKUP($B124,'3.ข้อมูลงบทดลองปัจจุบัน เติมเอง'!$A$5:$CL$846,76,0),2)</f>
        <v>0</v>
      </c>
      <c r="BZ124" s="19">
        <f>ROUND(VLOOKUP($B124,'3.ข้อมูลงบทดลองปัจจุบัน เติมเอง'!$A$5:$CL$846,77,0),2)</f>
        <v>0</v>
      </c>
      <c r="CA124" s="19">
        <f>ROUND(VLOOKUP($B124,'3.ข้อมูลงบทดลองปัจจุบัน เติมเอง'!$A$5:$CL$846,78,0),2)</f>
        <v>0</v>
      </c>
      <c r="CB124" s="19">
        <f>ROUND(VLOOKUP($B124,'3.ข้อมูลงบทดลองปัจจุบัน เติมเอง'!$A$5:$CL$846,79,0),2)</f>
        <v>0</v>
      </c>
      <c r="CC124" s="19">
        <f>ROUND(VLOOKUP($B124,'3.ข้อมูลงบทดลองปัจจุบัน เติมเอง'!$A$5:$CL$846,80,0),2)</f>
        <v>0</v>
      </c>
      <c r="CD124" s="19">
        <f>ROUND(VLOOKUP($B124,'3.ข้อมูลงบทดลองปัจจุบัน เติมเอง'!$A$5:$CL$846,81,0),2)</f>
        <v>0</v>
      </c>
      <c r="CE124" s="19">
        <f>ROUND(VLOOKUP($B124,'3.ข้อมูลงบทดลองปัจจุบัน เติมเอง'!$A$5:$CL$846,82,0),2)</f>
        <v>0</v>
      </c>
      <c r="CF124" s="19">
        <f>ROUND(VLOOKUP($B124,'3.ข้อมูลงบทดลองปัจจุบัน เติมเอง'!$A$5:$CL$846,83,0),2)</f>
        <v>0</v>
      </c>
      <c r="CG124" s="19">
        <f>ROUND(VLOOKUP($B124,'3.ข้อมูลงบทดลองปัจจุบัน เติมเอง'!$A$5:$CL$846,84,0),2)</f>
        <v>0</v>
      </c>
      <c r="CH124" s="19">
        <f>ROUND(VLOOKUP($B124,'3.ข้อมูลงบทดลองปัจจุบัน เติมเอง'!$A$5:$CL$846,85,0),2)</f>
        <v>0</v>
      </c>
      <c r="CI124" s="19">
        <f>ROUND(VLOOKUP($B124,'3.ข้อมูลงบทดลองปัจจุบัน เติมเอง'!$A$5:$CL$846,86,0),2)</f>
        <v>0</v>
      </c>
      <c r="CJ124" s="19">
        <f>ROUND(VLOOKUP($B124,'3.ข้อมูลงบทดลองปัจจุบัน เติมเอง'!$A$5:$CL$846,87,0),2)</f>
        <v>0</v>
      </c>
      <c r="CK124" s="19">
        <f>ROUND(VLOOKUP($B124,'3.ข้อมูลงบทดลองปัจจุบัน เติมเอง'!$A$5:$CL$846,88,0),2)</f>
        <v>0</v>
      </c>
      <c r="CL124" s="19">
        <f>ROUND(VLOOKUP($B124,'3.ข้อมูลงบทดลองปัจจุบัน เติมเอง'!$A$5:$CL$846,89,0),2)</f>
        <v>0</v>
      </c>
      <c r="CM124" s="19">
        <f>ROUND(VLOOKUP($B124,'3.ข้อมูลงบทดลองปัจจุบัน เติมเอง'!$A$5:$CL$846,90,0),2)</f>
        <v>0</v>
      </c>
      <c r="CO124" s="29"/>
    </row>
    <row r="125" spans="1:93" x14ac:dyDescent="0.7">
      <c r="A125" s="3" t="s">
        <v>1470</v>
      </c>
      <c r="B125" s="3" t="s">
        <v>2109</v>
      </c>
      <c r="C125" s="8" t="s">
        <v>1504</v>
      </c>
      <c r="D125" s="19">
        <f>ROUND(VLOOKUP($B125,'3.ข้อมูลงบทดลองปัจจุบัน เติมเอง'!$A$5:$CL$846,3,0),2)</f>
        <v>0</v>
      </c>
      <c r="E125" s="19">
        <f>ROUND(VLOOKUP($B125,'3.ข้อมูลงบทดลองปัจจุบัน เติมเอง'!$A$5:$CL$846,4,0),2)</f>
        <v>6000</v>
      </c>
      <c r="F125" s="19">
        <f>ROUND(VLOOKUP($B125,'3.ข้อมูลงบทดลองปัจจุบัน เติมเอง'!$A$5:$CL$846,5,0),2)</f>
        <v>0</v>
      </c>
      <c r="G125" s="19">
        <f>ROUND(VLOOKUP($B125,'3.ข้อมูลงบทดลองปัจจุบัน เติมเอง'!$A$5:$CL$846,6,0),2)</f>
        <v>0</v>
      </c>
      <c r="H125" s="19">
        <f>ROUND(VLOOKUP($B125,'3.ข้อมูลงบทดลองปัจจุบัน เติมเอง'!$A$5:$CL$846,7,0),2)</f>
        <v>0</v>
      </c>
      <c r="I125" s="19">
        <f>ROUND(VLOOKUP($B125,'3.ข้อมูลงบทดลองปัจจุบัน เติมเอง'!$A$5:$CL$846,8,0),2)</f>
        <v>0</v>
      </c>
      <c r="J125" s="19">
        <f>ROUND(VLOOKUP($B125,'3.ข้อมูลงบทดลองปัจจุบัน เติมเอง'!$A$5:$CL$846,9,0),2)</f>
        <v>0</v>
      </c>
      <c r="K125" s="19">
        <f>ROUND(VLOOKUP($B125,'3.ข้อมูลงบทดลองปัจจุบัน เติมเอง'!$A$5:$CL$846,10,0),2)</f>
        <v>21750</v>
      </c>
      <c r="L125" s="19">
        <f>ROUND(VLOOKUP($B125,'3.ข้อมูลงบทดลองปัจจุบัน เติมเอง'!$A$5:$CL$846,11,0),2)</f>
        <v>0</v>
      </c>
      <c r="M125" s="19">
        <f>ROUND(VLOOKUP($B125,'3.ข้อมูลงบทดลองปัจจุบัน เติมเอง'!$A$5:$CL$846,12,0),2)</f>
        <v>0</v>
      </c>
      <c r="N125" s="19">
        <f>ROUND(VLOOKUP($B125,'3.ข้อมูลงบทดลองปัจจุบัน เติมเอง'!$A$5:$CL$846,13,0),2)</f>
        <v>37800</v>
      </c>
      <c r="O125" s="19">
        <f>ROUND(VLOOKUP($B125,'3.ข้อมูลงบทดลองปัจจุบัน เติมเอง'!$A$5:$CL$846,14,0),2)</f>
        <v>1200</v>
      </c>
      <c r="P125" s="19">
        <f>ROUND(VLOOKUP($B125,'3.ข้อมูลงบทดลองปัจจุบัน เติมเอง'!$A$5:$CL$846,15,0),2)</f>
        <v>27750</v>
      </c>
      <c r="Q125" s="19">
        <f>ROUND(VLOOKUP($B125,'3.ข้อมูลงบทดลองปัจจุบัน เติมเอง'!$A$5:$CL$846,16,0),2)</f>
        <v>2700</v>
      </c>
      <c r="R125" s="19">
        <f>ROUND(VLOOKUP($B125,'3.ข้อมูลงบทดลองปัจจุบัน เติมเอง'!$A$5:$CL$846,17,0),2)</f>
        <v>0</v>
      </c>
      <c r="S125" s="19">
        <f>ROUND(VLOOKUP($B125,'3.ข้อมูลงบทดลองปัจจุบัน เติมเอง'!$A$5:$CL$846,18,0),2)</f>
        <v>9900</v>
      </c>
      <c r="T125" s="19">
        <f>ROUND(VLOOKUP($B125,'3.ข้อมูลงบทดลองปัจจุบัน เติมเอง'!$A$5:$CL$846,19,0),2)</f>
        <v>5100</v>
      </c>
      <c r="U125" s="19">
        <f>ROUND(VLOOKUP($B125,'3.ข้อมูลงบทดลองปัจจุบัน เติมเอง'!$A$5:$CL$846,20,0),2)</f>
        <v>0</v>
      </c>
      <c r="V125" s="19">
        <f>ROUND(VLOOKUP($B125,'3.ข้อมูลงบทดลองปัจจุบัน เติมเอง'!$A$5:$CL$846,21,0),2)</f>
        <v>0</v>
      </c>
      <c r="W125" s="19">
        <f>ROUND(VLOOKUP($B125,'3.ข้อมูลงบทดลองปัจจุบัน เติมเอง'!$A$5:$CL$846,22,0),2)</f>
        <v>0</v>
      </c>
      <c r="X125" s="19">
        <f>ROUND(VLOOKUP($B125,'3.ข้อมูลงบทดลองปัจจุบัน เติมเอง'!$A$5:$CL$846,23,0),2)</f>
        <v>60675</v>
      </c>
      <c r="Y125" s="19">
        <f>ROUND(VLOOKUP($B125,'3.ข้อมูลงบทดลองปัจจุบัน เติมเอง'!$A$5:$CL$846,24,0),2)</f>
        <v>0</v>
      </c>
      <c r="Z125" s="19">
        <f>ROUND(VLOOKUP($B125,'3.ข้อมูลงบทดลองปัจจุบัน เติมเอง'!$A$5:$CL$846,25,0),2)</f>
        <v>9600</v>
      </c>
      <c r="AA125" s="19">
        <f>ROUND(VLOOKUP($B125,'3.ข้อมูลงบทดลองปัจจุบัน เติมเอง'!$A$5:$CL$846,26,0),2)</f>
        <v>7800</v>
      </c>
      <c r="AB125" s="19">
        <f>ROUND(VLOOKUP($B125,'3.ข้อมูลงบทดลองปัจจุบัน เติมเอง'!$A$5:$CL$846,27,0),2)</f>
        <v>0</v>
      </c>
      <c r="AC125" s="19">
        <f>ROUND(VLOOKUP($B125,'3.ข้อมูลงบทดลองปัจจุบัน เติมเอง'!$A$5:$CL$846,28,0),2)</f>
        <v>0</v>
      </c>
      <c r="AD125" s="19">
        <f>ROUND(VLOOKUP($B125,'3.ข้อมูลงบทดลองปัจจุบัน เติมเอง'!$A$5:$CL$846,29,0),2)</f>
        <v>0</v>
      </c>
      <c r="AE125" s="19">
        <f>ROUND(VLOOKUP($B125,'3.ข้อมูลงบทดลองปัจจุบัน เติมเอง'!$A$5:$CL$846,30,0),2)</f>
        <v>0</v>
      </c>
      <c r="AF125" s="19">
        <f>ROUND(VLOOKUP($B125,'3.ข้อมูลงบทดลองปัจจุบัน เติมเอง'!$A$5:$CL$846,31,0),2)</f>
        <v>4350</v>
      </c>
      <c r="AG125" s="19">
        <f>ROUND(VLOOKUP($B125,'3.ข้อมูลงบทดลองปัจจุบัน เติมเอง'!$A$5:$CL$846,32,0),2)</f>
        <v>0</v>
      </c>
      <c r="AH125" s="19">
        <f>ROUND(VLOOKUP($B125,'3.ข้อมูลงบทดลองปัจจุบัน เติมเอง'!$A$5:$CL$846,33,0),2)</f>
        <v>0</v>
      </c>
      <c r="AI125" s="19">
        <f>ROUND(VLOOKUP($B125,'3.ข้อมูลงบทดลองปัจจุบัน เติมเอง'!$A$5:$CL$846,34,0),2)</f>
        <v>0</v>
      </c>
      <c r="AJ125" s="19">
        <f>ROUND(VLOOKUP($B125,'3.ข้อมูลงบทดลองปัจจุบัน เติมเอง'!$A$5:$CL$846,35,0),2)</f>
        <v>0</v>
      </c>
      <c r="AK125" s="19">
        <f>ROUND(VLOOKUP($B125,'3.ข้อมูลงบทดลองปัจจุบัน เติมเอง'!$A$5:$CL$846,36,0),2)</f>
        <v>1950</v>
      </c>
      <c r="AL125" s="19">
        <f>ROUND(VLOOKUP($B125,'3.ข้อมูลงบทดลองปัจจุบัน เติมเอง'!$A$5:$CL$846,37,0),2)</f>
        <v>234300</v>
      </c>
      <c r="AM125" s="19">
        <f>ROUND(VLOOKUP($B125,'3.ข้อมูลงบทดลองปัจจุบัน เติมเอง'!$A$5:$CL$846,38,0),2)</f>
        <v>0</v>
      </c>
      <c r="AN125" s="19">
        <f>ROUND(VLOOKUP($B125,'3.ข้อมูลงบทดลองปัจจุบัน เติมเอง'!$A$5:$CL$846,39,0),2)</f>
        <v>0</v>
      </c>
      <c r="AO125" s="19">
        <f>ROUND(VLOOKUP($B125,'3.ข้อมูลงบทดลองปัจจุบัน เติมเอง'!$A$5:$CL$846,40,0),2)</f>
        <v>34050</v>
      </c>
      <c r="AP125" s="19">
        <f>ROUND(VLOOKUP($B125,'3.ข้อมูลงบทดลองปัจจุบัน เติมเอง'!$A$5:$CL$846,41,0),2)</f>
        <v>0</v>
      </c>
      <c r="AQ125" s="19">
        <f>ROUND(VLOOKUP($B125,'3.ข้อมูลงบทดลองปัจจุบัน เติมเอง'!$A$5:$CL$846,42,0),2)</f>
        <v>0</v>
      </c>
      <c r="AR125" s="19">
        <f>ROUND(VLOOKUP($B125,'3.ข้อมูลงบทดลองปัจจุบัน เติมเอง'!$A$5:$CL$846,43,0),2)</f>
        <v>0</v>
      </c>
      <c r="AS125" s="19">
        <f>ROUND(VLOOKUP($B125,'3.ข้อมูลงบทดลองปัจจุบัน เติมเอง'!$A$5:$CL$846,44,0),2)</f>
        <v>0</v>
      </c>
      <c r="AT125" s="19">
        <f>ROUND(VLOOKUP($B125,'3.ข้อมูลงบทดลองปัจจุบัน เติมเอง'!$A$5:$CL$846,45,0),2)</f>
        <v>2400</v>
      </c>
      <c r="AU125" s="19">
        <f>ROUND(VLOOKUP($B125,'3.ข้อมูลงบทดลองปัจจุบัน เติมเอง'!$A$5:$CL$846,46,0),2)</f>
        <v>0</v>
      </c>
      <c r="AV125" s="19">
        <f>ROUND(VLOOKUP($B125,'3.ข้อมูลงบทดลองปัจจุบัน เติมเอง'!$A$5:$CL$846,47,0),2)</f>
        <v>5100</v>
      </c>
      <c r="AW125" s="19">
        <f>ROUND(VLOOKUP($B125,'3.ข้อมูลงบทดลองปัจจุบัน เติมเอง'!$A$5:$CL$846,48,0),2)</f>
        <v>0</v>
      </c>
      <c r="AX125" s="19">
        <f>ROUND(VLOOKUP($B125,'3.ข้อมูลงบทดลองปัจจุบัน เติมเอง'!$A$5:$CL$846,49,0),2)</f>
        <v>0</v>
      </c>
      <c r="AY125" s="19">
        <f>ROUND(VLOOKUP($B125,'3.ข้อมูลงบทดลองปัจจุบัน เติมเอง'!$A$5:$CL$846,50,0),2)</f>
        <v>2400</v>
      </c>
      <c r="AZ125" s="19">
        <f>ROUND(VLOOKUP($B125,'3.ข้อมูลงบทดลองปัจจุบัน เติมเอง'!$A$5:$CL$846,51,0),2)</f>
        <v>3600</v>
      </c>
      <c r="BA125" s="19">
        <f>ROUND(VLOOKUP($B125,'3.ข้อมูลงบทดลองปัจจุบัน เติมเอง'!$A$5:$CL$846,52,0),2)</f>
        <v>7200</v>
      </c>
      <c r="BB125" s="19">
        <f>ROUND(VLOOKUP($B125,'3.ข้อมูลงบทดลองปัจจุบัน เติมเอง'!$A$5:$CL$846,53,0),2)</f>
        <v>0</v>
      </c>
      <c r="BC125" s="19">
        <f>ROUND(VLOOKUP($B125,'3.ข้อมูลงบทดลองปัจจุบัน เติมเอง'!$A$5:$CL$846,54,0),2)</f>
        <v>0</v>
      </c>
      <c r="BD125" s="19">
        <f>ROUND(VLOOKUP($B125,'3.ข้อมูลงบทดลองปัจจุบัน เติมเอง'!$A$5:$CL$846,55,0),2)</f>
        <v>0</v>
      </c>
      <c r="BE125" s="19">
        <f>ROUND(VLOOKUP($B125,'3.ข้อมูลงบทดลองปัจจุบัน เติมเอง'!$A$5:$CL$846,56,0),2)</f>
        <v>13200</v>
      </c>
      <c r="BF125" s="19">
        <f>ROUND(VLOOKUP($B125,'3.ข้อมูลงบทดลองปัจจุบัน เติมเอง'!$A$5:$CL$846,57,0),2)</f>
        <v>12000</v>
      </c>
      <c r="BG125" s="19">
        <f>ROUND(VLOOKUP($B125,'3.ข้อมูลงบทดลองปัจจุบัน เติมเอง'!$A$5:$CL$846,58,0),2)</f>
        <v>0</v>
      </c>
      <c r="BH125" s="19">
        <f>ROUND(VLOOKUP($B125,'3.ข้อมูลงบทดลองปัจจุบัน เติมเอง'!$A$5:$CL$846,59,0),2)</f>
        <v>0</v>
      </c>
      <c r="BI125" s="19">
        <f>ROUND(VLOOKUP($B125,'3.ข้อมูลงบทดลองปัจจุบัน เติมเอง'!$A$5:$CL$846,60,0),2)</f>
        <v>0</v>
      </c>
      <c r="BJ125" s="19">
        <f>ROUND(VLOOKUP($B125,'3.ข้อมูลงบทดลองปัจจุบัน เติมเอง'!$A$5:$CL$846,61,0),2)</f>
        <v>1200</v>
      </c>
      <c r="BK125" s="19">
        <f>ROUND(VLOOKUP($B125,'3.ข้อมูลงบทดลองปัจจุบัน เติมเอง'!$A$5:$CL$846,62,0),2)</f>
        <v>0</v>
      </c>
      <c r="BL125" s="19">
        <f>ROUND(VLOOKUP($B125,'3.ข้อมูลงบทดลองปัจจุบัน เติมเอง'!$A$5:$CL$846,63,0),2)</f>
        <v>0</v>
      </c>
      <c r="BM125" s="19">
        <f>ROUND(VLOOKUP($B125,'3.ข้อมูลงบทดลองปัจจุบัน เติมเอง'!$A$5:$CL$846,64,0),2)</f>
        <v>0</v>
      </c>
      <c r="BN125" s="19">
        <f>ROUND(VLOOKUP($B125,'3.ข้อมูลงบทดลองปัจจุบัน เติมเอง'!$A$5:$CL$846,65,0),2)</f>
        <v>21000</v>
      </c>
      <c r="BO125" s="19">
        <f>ROUND(VLOOKUP($B125,'3.ข้อมูลงบทดลองปัจจุบัน เติมเอง'!$A$5:$CL$846,66,0),2)</f>
        <v>6950</v>
      </c>
      <c r="BP125" s="19">
        <f>ROUND(VLOOKUP($B125,'3.ข้อมูลงบทดลองปัจจุบัน เติมเอง'!$A$5:$CL$846,67,0),2)</f>
        <v>0</v>
      </c>
      <c r="BQ125" s="19">
        <f>ROUND(VLOOKUP($B125,'3.ข้อมูลงบทดลองปัจจุบัน เติมเอง'!$A$5:$CL$846,68,0),2)</f>
        <v>0</v>
      </c>
      <c r="BR125" s="19">
        <f>ROUND(VLOOKUP($B125,'3.ข้อมูลงบทดลองปัจจุบัน เติมเอง'!$A$5:$CL$846,69,0),2)</f>
        <v>0</v>
      </c>
      <c r="BS125" s="19">
        <f>ROUND(VLOOKUP($B125,'3.ข้อมูลงบทดลองปัจจุบัน เติมเอง'!$A$5:$CL$846,70,0),2)</f>
        <v>0</v>
      </c>
      <c r="BT125" s="19">
        <f>ROUND(VLOOKUP($B125,'3.ข้อมูลงบทดลองปัจจุบัน เติมเอง'!$A$5:$CL$846,71,0),2)</f>
        <v>4600</v>
      </c>
      <c r="BU125" s="19">
        <f>ROUND(VLOOKUP($B125,'3.ข้อมูลงบทดลองปัจจุบัน เติมเอง'!$A$5:$CL$846,72,0),2)</f>
        <v>20250</v>
      </c>
      <c r="BV125" s="19">
        <f>ROUND(VLOOKUP($B125,'3.ข้อมูลงบทดลองปัจจุบัน เติมเอง'!$A$5:$CL$846,73,0),2)</f>
        <v>0</v>
      </c>
      <c r="BW125" s="19">
        <f>ROUND(VLOOKUP($B125,'3.ข้อมูลงบทดลองปัจจุบัน เติมเอง'!$A$5:$CL$846,74,0),2)</f>
        <v>0</v>
      </c>
      <c r="BX125" s="19">
        <f>ROUND(VLOOKUP($B125,'3.ข้อมูลงบทดลองปัจจุบัน เติมเอง'!$A$5:$CL$846,75,0),2)</f>
        <v>0</v>
      </c>
      <c r="BY125" s="19">
        <f>ROUND(VLOOKUP($B125,'3.ข้อมูลงบทดลองปัจจุบัน เติมเอง'!$A$5:$CL$846,76,0),2)</f>
        <v>6000</v>
      </c>
      <c r="BZ125" s="19">
        <f>ROUND(VLOOKUP($B125,'3.ข้อมูลงบทดลองปัจจุบัน เติมเอง'!$A$5:$CL$846,77,0),2)</f>
        <v>0</v>
      </c>
      <c r="CA125" s="19">
        <f>ROUND(VLOOKUP($B125,'3.ข้อมูลงบทดลองปัจจุบัน เติมเอง'!$A$5:$CL$846,78,0),2)</f>
        <v>6750</v>
      </c>
      <c r="CB125" s="19">
        <f>ROUND(VLOOKUP($B125,'3.ข้อมูลงบทดลองปัจจุบัน เติมเอง'!$A$5:$CL$846,79,0),2)</f>
        <v>750</v>
      </c>
      <c r="CC125" s="19">
        <f>ROUND(VLOOKUP($B125,'3.ข้อมูลงบทดลองปัจจุบัน เติมเอง'!$A$5:$CL$846,80,0),2)</f>
        <v>0</v>
      </c>
      <c r="CD125" s="19">
        <f>ROUND(VLOOKUP($B125,'3.ข้อมูลงบทดลองปัจจุบัน เติมเอง'!$A$5:$CL$846,81,0),2)</f>
        <v>13200</v>
      </c>
      <c r="CE125" s="19">
        <f>ROUND(VLOOKUP($B125,'3.ข้อมูลงบทดลองปัจจุบัน เติมเอง'!$A$5:$CL$846,82,0),2)</f>
        <v>0</v>
      </c>
      <c r="CF125" s="19">
        <f>ROUND(VLOOKUP($B125,'3.ข้อมูลงบทดลองปัจจุบัน เติมเอง'!$A$5:$CL$846,83,0),2)</f>
        <v>0</v>
      </c>
      <c r="CG125" s="19">
        <f>ROUND(VLOOKUP($B125,'3.ข้อมูลงบทดลองปัจจุบัน เติมเอง'!$A$5:$CL$846,84,0),2)</f>
        <v>0</v>
      </c>
      <c r="CH125" s="19">
        <f>ROUND(VLOOKUP($B125,'3.ข้อมูลงบทดลองปัจจุบัน เติมเอง'!$A$5:$CL$846,85,0),2)</f>
        <v>0</v>
      </c>
      <c r="CI125" s="19">
        <f>ROUND(VLOOKUP($B125,'3.ข้อมูลงบทดลองปัจจุบัน เติมเอง'!$A$5:$CL$846,86,0),2)</f>
        <v>0</v>
      </c>
      <c r="CJ125" s="19">
        <f>ROUND(VLOOKUP($B125,'3.ข้อมูลงบทดลองปัจจุบัน เติมเอง'!$A$5:$CL$846,87,0),2)</f>
        <v>0</v>
      </c>
      <c r="CK125" s="19">
        <f>ROUND(VLOOKUP($B125,'3.ข้อมูลงบทดลองปัจจุบัน เติมเอง'!$A$5:$CL$846,88,0),2)</f>
        <v>46200</v>
      </c>
      <c r="CL125" s="19">
        <f>ROUND(VLOOKUP($B125,'3.ข้อมูลงบทดลองปัจจุบัน เติมเอง'!$A$5:$CL$846,89,0),2)</f>
        <v>0</v>
      </c>
      <c r="CM125" s="19">
        <f>ROUND(VLOOKUP($B125,'3.ข้อมูลงบทดลองปัจจุบัน เติมเอง'!$A$5:$CL$846,90,0),2)</f>
        <v>0</v>
      </c>
      <c r="CO125" s="29"/>
    </row>
    <row r="126" spans="1:93" x14ac:dyDescent="0.7">
      <c r="A126" s="3" t="s">
        <v>1470</v>
      </c>
      <c r="B126" s="3" t="s">
        <v>2110</v>
      </c>
      <c r="C126" s="8" t="s">
        <v>1502</v>
      </c>
      <c r="D126" s="19">
        <f>ROUND(VLOOKUP($B126,'3.ข้อมูลงบทดลองปัจจุบัน เติมเอง'!$A$5:$CL$846,3,0),2)</f>
        <v>350000</v>
      </c>
      <c r="E126" s="19">
        <f>ROUND(VLOOKUP($B126,'3.ข้อมูลงบทดลองปัจจุบัน เติมเอง'!$A$5:$CL$846,4,0),2)</f>
        <v>60000</v>
      </c>
      <c r="F126" s="19">
        <f>ROUND(VLOOKUP($B126,'3.ข้อมูลงบทดลองปัจจุบัน เติมเอง'!$A$5:$CL$846,5,0),2)</f>
        <v>0</v>
      </c>
      <c r="G126" s="19">
        <f>ROUND(VLOOKUP($B126,'3.ข้อมูลงบทดลองปัจจุบัน เติมเอง'!$A$5:$CL$846,6,0),2)</f>
        <v>15000</v>
      </c>
      <c r="H126" s="19">
        <f>ROUND(VLOOKUP($B126,'3.ข้อมูลงบทดลองปัจจุบัน เติมเอง'!$A$5:$CL$846,7,0),2)</f>
        <v>0</v>
      </c>
      <c r="I126" s="19">
        <f>ROUND(VLOOKUP($B126,'3.ข้อมูลงบทดลองปัจจุบัน เติมเอง'!$A$5:$CL$846,8,0),2)</f>
        <v>0</v>
      </c>
      <c r="J126" s="19">
        <f>ROUND(VLOOKUP($B126,'3.ข้อมูลงบทดลองปัจจุบัน เติมเอง'!$A$5:$CL$846,9,0),2)</f>
        <v>0</v>
      </c>
      <c r="K126" s="19">
        <f>ROUND(VLOOKUP($B126,'3.ข้อมูลงบทดลองปัจจุบัน เติมเอง'!$A$5:$CL$846,10,0),2)</f>
        <v>60000</v>
      </c>
      <c r="L126" s="19">
        <f>ROUND(VLOOKUP($B126,'3.ข้อมูลงบทดลองปัจจุบัน เติมเอง'!$A$5:$CL$846,11,0),2)</f>
        <v>15000</v>
      </c>
      <c r="M126" s="19">
        <f>ROUND(VLOOKUP($B126,'3.ข้อมูลงบทดลองปัจจุบัน เติมเอง'!$A$5:$CL$846,12,0),2)</f>
        <v>60000</v>
      </c>
      <c r="N126" s="19">
        <f>ROUND(VLOOKUP($B126,'3.ข้อมูลงบทดลองปัจจุบัน เติมเอง'!$A$5:$CL$846,13,0),2)</f>
        <v>0</v>
      </c>
      <c r="O126" s="19">
        <f>ROUND(VLOOKUP($B126,'3.ข้อมูลงบทดลองปัจจุบัน เติมเอง'!$A$5:$CL$846,14,0),2)</f>
        <v>0</v>
      </c>
      <c r="P126" s="19">
        <f>ROUND(VLOOKUP($B126,'3.ข้อมูลงบทดลองปัจจุบัน เติมเอง'!$A$5:$CL$846,15,0),2)</f>
        <v>20000</v>
      </c>
      <c r="Q126" s="19">
        <f>ROUND(VLOOKUP($B126,'3.ข้อมูลงบทดลองปัจจุบัน เติมเอง'!$A$5:$CL$846,16,0),2)</f>
        <v>0</v>
      </c>
      <c r="R126" s="19">
        <f>ROUND(VLOOKUP($B126,'3.ข้อมูลงบทดลองปัจจุบัน เติมเอง'!$A$5:$CL$846,17,0),2)</f>
        <v>30000</v>
      </c>
      <c r="S126" s="19">
        <f>ROUND(VLOOKUP($B126,'3.ข้อมูลงบทดลองปัจจุบัน เติมเอง'!$A$5:$CL$846,18,0),2)</f>
        <v>200000</v>
      </c>
      <c r="T126" s="19">
        <f>ROUND(VLOOKUP($B126,'3.ข้อมูลงบทดลองปัจจุบัน เติมเอง'!$A$5:$CL$846,19,0),2)</f>
        <v>15000</v>
      </c>
      <c r="U126" s="19">
        <f>ROUND(VLOOKUP($B126,'3.ข้อมูลงบทดลองปัจจุบัน เติมเอง'!$A$5:$CL$846,20,0),2)</f>
        <v>0</v>
      </c>
      <c r="V126" s="19">
        <f>ROUND(VLOOKUP($B126,'3.ข้อมูลงบทดลองปัจจุบัน เติมเอง'!$A$5:$CL$846,21,0),2)</f>
        <v>15000</v>
      </c>
      <c r="W126" s="19">
        <f>ROUND(VLOOKUP($B126,'3.ข้อมูลงบทดลองปัจจุบัน เติมเอง'!$A$5:$CL$846,22,0),2)</f>
        <v>0</v>
      </c>
      <c r="X126" s="19">
        <f>ROUND(VLOOKUP($B126,'3.ข้อมูลงบทดลองปัจจุบัน เติมเอง'!$A$5:$CL$846,23,0),2)</f>
        <v>1030000</v>
      </c>
      <c r="Y126" s="19">
        <f>ROUND(VLOOKUP($B126,'3.ข้อมูลงบทดลองปัจจุบัน เติมเอง'!$A$5:$CL$846,24,0),2)</f>
        <v>0</v>
      </c>
      <c r="Z126" s="19">
        <f>ROUND(VLOOKUP($B126,'3.ข้อมูลงบทดลองปัจจุบัน เติมเอง'!$A$5:$CL$846,25,0),2)</f>
        <v>15000</v>
      </c>
      <c r="AA126" s="19">
        <f>ROUND(VLOOKUP($B126,'3.ข้อมูลงบทดลองปัจจุบัน เติมเอง'!$A$5:$CL$846,26,0),2)</f>
        <v>30000</v>
      </c>
      <c r="AB126" s="19">
        <f>ROUND(VLOOKUP($B126,'3.ข้อมูลงบทดลองปัจจุบัน เติมเอง'!$A$5:$CL$846,27,0),2)</f>
        <v>0</v>
      </c>
      <c r="AC126" s="19">
        <f>ROUND(VLOOKUP($B126,'3.ข้อมูลงบทดลองปัจจุบัน เติมเอง'!$A$5:$CL$846,28,0),2)</f>
        <v>30000</v>
      </c>
      <c r="AD126" s="19">
        <f>ROUND(VLOOKUP($B126,'3.ข้อมูลงบทดลองปัจจุบัน เติมเอง'!$A$5:$CL$846,29,0),2)</f>
        <v>30000</v>
      </c>
      <c r="AE126" s="19">
        <f>ROUND(VLOOKUP($B126,'3.ข้อมูลงบทดลองปัจจุบัน เติมเอง'!$A$5:$CL$846,30,0),2)</f>
        <v>135000</v>
      </c>
      <c r="AF126" s="19">
        <f>ROUND(VLOOKUP($B126,'3.ข้อมูลงบทดลองปัจจุบัน เติมเอง'!$A$5:$CL$846,31,0),2)</f>
        <v>15000</v>
      </c>
      <c r="AG126" s="19">
        <f>ROUND(VLOOKUP($B126,'3.ข้อมูลงบทดลองปัจจุบัน เติมเอง'!$A$5:$CL$846,32,0),2)</f>
        <v>15000</v>
      </c>
      <c r="AH126" s="19">
        <f>ROUND(VLOOKUP($B126,'3.ข้อมูลงบทดลองปัจจุบัน เติมเอง'!$A$5:$CL$846,33,0),2)</f>
        <v>15000</v>
      </c>
      <c r="AI126" s="19">
        <f>ROUND(VLOOKUP($B126,'3.ข้อมูลงบทดลองปัจจุบัน เติมเอง'!$A$5:$CL$846,34,0),2)</f>
        <v>0</v>
      </c>
      <c r="AJ126" s="19">
        <f>ROUND(VLOOKUP($B126,'3.ข้อมูลงบทดลองปัจจุบัน เติมเอง'!$A$5:$CL$846,35,0),2)</f>
        <v>30000</v>
      </c>
      <c r="AK126" s="19">
        <f>ROUND(VLOOKUP($B126,'3.ข้อมูลงบทดลองปัจจุบัน เติมเอง'!$A$5:$CL$846,36,0),2)</f>
        <v>15000</v>
      </c>
      <c r="AL126" s="19">
        <f>ROUND(VLOOKUP($B126,'3.ข้อมูลงบทดลองปัจจุบัน เติมเอง'!$A$5:$CL$846,37,0),2)</f>
        <v>245000</v>
      </c>
      <c r="AM126" s="19">
        <f>ROUND(VLOOKUP($B126,'3.ข้อมูลงบทดลองปัจจุบัน เติมเอง'!$A$5:$CL$846,38,0),2)</f>
        <v>30000</v>
      </c>
      <c r="AN126" s="19">
        <f>ROUND(VLOOKUP($B126,'3.ข้อมูลงบทดลองปัจจุบัน เติมเอง'!$A$5:$CL$846,39,0),2)</f>
        <v>0</v>
      </c>
      <c r="AO126" s="19">
        <f>ROUND(VLOOKUP($B126,'3.ข้อมูลงบทดลองปัจจุบัน เติมเอง'!$A$5:$CL$846,40,0),2)</f>
        <v>0</v>
      </c>
      <c r="AP126" s="19">
        <f>ROUND(VLOOKUP($B126,'3.ข้อมูลงบทดลองปัจจุบัน เติมเอง'!$A$5:$CL$846,41,0),2)</f>
        <v>0</v>
      </c>
      <c r="AQ126" s="19">
        <f>ROUND(VLOOKUP($B126,'3.ข้อมูลงบทดลองปัจจุบัน เติมเอง'!$A$5:$CL$846,42,0),2)</f>
        <v>0</v>
      </c>
      <c r="AR126" s="19">
        <f>ROUND(VLOOKUP($B126,'3.ข้อมูลงบทดลองปัจจุบัน เติมเอง'!$A$5:$CL$846,43,0),2)</f>
        <v>15000</v>
      </c>
      <c r="AS126" s="19">
        <f>ROUND(VLOOKUP($B126,'3.ข้อมูลงบทดลองปัจจุบัน เติมเอง'!$A$5:$CL$846,44,0),2)</f>
        <v>0</v>
      </c>
      <c r="AT126" s="19">
        <f>ROUND(VLOOKUP($B126,'3.ข้อมูลงบทดลองปัจจุบัน เติมเอง'!$A$5:$CL$846,45,0),2)</f>
        <v>23040</v>
      </c>
      <c r="AU126" s="19">
        <f>ROUND(VLOOKUP($B126,'3.ข้อมูลงบทดลองปัจจุบัน เติมเอง'!$A$5:$CL$846,46,0),2)</f>
        <v>0</v>
      </c>
      <c r="AV126" s="19">
        <f>ROUND(VLOOKUP($B126,'3.ข้อมูลงบทดลองปัจจุบัน เติมเอง'!$A$5:$CL$846,47,0),2)</f>
        <v>0</v>
      </c>
      <c r="AW126" s="19">
        <f>ROUND(VLOOKUP($B126,'3.ข้อมูลงบทดลองปัจจุบัน เติมเอง'!$A$5:$CL$846,48,0),2)</f>
        <v>15000</v>
      </c>
      <c r="AX126" s="19">
        <f>ROUND(VLOOKUP($B126,'3.ข้อมูลงบทดลองปัจจุบัน เติมเอง'!$A$5:$CL$846,49,0),2)</f>
        <v>0</v>
      </c>
      <c r="AY126" s="19">
        <f>ROUND(VLOOKUP($B126,'3.ข้อมูลงบทดลองปัจจุบัน เติมเอง'!$A$5:$CL$846,50,0),2)</f>
        <v>0</v>
      </c>
      <c r="AZ126" s="19">
        <f>ROUND(VLOOKUP($B126,'3.ข้อมูลงบทดลองปัจจุบัน เติมเอง'!$A$5:$CL$846,51,0),2)</f>
        <v>0</v>
      </c>
      <c r="BA126" s="19">
        <f>ROUND(VLOOKUP($B126,'3.ข้อมูลงบทดลองปัจจุบัน เติมเอง'!$A$5:$CL$846,52,0),2)</f>
        <v>30000</v>
      </c>
      <c r="BB126" s="19">
        <f>ROUND(VLOOKUP($B126,'3.ข้อมูลงบทดลองปัจจุบัน เติมเอง'!$A$5:$CL$846,53,0),2)</f>
        <v>0</v>
      </c>
      <c r="BC126" s="19">
        <f>ROUND(VLOOKUP($B126,'3.ข้อมูลงบทดลองปัจจุบัน เติมเอง'!$A$5:$CL$846,54,0),2)</f>
        <v>0</v>
      </c>
      <c r="BD126" s="19">
        <f>ROUND(VLOOKUP($B126,'3.ข้อมูลงบทดลองปัจจุบัน เติมเอง'!$A$5:$CL$846,55,0),2)</f>
        <v>0</v>
      </c>
      <c r="BE126" s="19">
        <f>ROUND(VLOOKUP($B126,'3.ข้อมูลงบทดลองปัจจุบัน เติมเอง'!$A$5:$CL$846,56,0),2)</f>
        <v>0</v>
      </c>
      <c r="BF126" s="19">
        <f>ROUND(VLOOKUP($B126,'3.ข้อมูลงบทดลองปัจจุบัน เติมเอง'!$A$5:$CL$846,57,0),2)</f>
        <v>0</v>
      </c>
      <c r="BG126" s="19">
        <f>ROUND(VLOOKUP($B126,'3.ข้อมูลงบทดลองปัจจุบัน เติมเอง'!$A$5:$CL$846,58,0),2)</f>
        <v>0</v>
      </c>
      <c r="BH126" s="19">
        <f>ROUND(VLOOKUP($B126,'3.ข้อมูลงบทดลองปัจจุบัน เติมเอง'!$A$5:$CL$846,59,0),2)</f>
        <v>165000</v>
      </c>
      <c r="BI126" s="19">
        <f>ROUND(VLOOKUP($B126,'3.ข้อมูลงบทดลองปัจจุบัน เติมเอง'!$A$5:$CL$846,60,0),2)</f>
        <v>0</v>
      </c>
      <c r="BJ126" s="19">
        <f>ROUND(VLOOKUP($B126,'3.ข้อมูลงบทดลองปัจจุบัน เติมเอง'!$A$5:$CL$846,61,0),2)</f>
        <v>0</v>
      </c>
      <c r="BK126" s="19">
        <f>ROUND(VLOOKUP($B126,'3.ข้อมูลงบทดลองปัจจุบัน เติมเอง'!$A$5:$CL$846,62,0),2)</f>
        <v>0</v>
      </c>
      <c r="BL126" s="19">
        <f>ROUND(VLOOKUP($B126,'3.ข้อมูลงบทดลองปัจจุบัน เติมเอง'!$A$5:$CL$846,63,0),2)</f>
        <v>0</v>
      </c>
      <c r="BM126" s="19">
        <f>ROUND(VLOOKUP($B126,'3.ข้อมูลงบทดลองปัจจุบัน เติมเอง'!$A$5:$CL$846,64,0),2)</f>
        <v>55000</v>
      </c>
      <c r="BN126" s="19">
        <f>ROUND(VLOOKUP($B126,'3.ข้อมูลงบทดลองปัจจุบัน เติมเอง'!$A$5:$CL$846,65,0),2)</f>
        <v>0</v>
      </c>
      <c r="BO126" s="19">
        <f>ROUND(VLOOKUP($B126,'3.ข้อมูลงบทดลองปัจจุบัน เติมเอง'!$A$5:$CL$846,66,0),2)</f>
        <v>0</v>
      </c>
      <c r="BP126" s="19">
        <f>ROUND(VLOOKUP($B126,'3.ข้อมูลงบทดลองปัจจุบัน เติมเอง'!$A$5:$CL$846,67,0),2)</f>
        <v>0</v>
      </c>
      <c r="BQ126" s="19">
        <f>ROUND(VLOOKUP($B126,'3.ข้อมูลงบทดลองปัจจุบัน เติมเอง'!$A$5:$CL$846,68,0),2)</f>
        <v>0</v>
      </c>
      <c r="BR126" s="19">
        <f>ROUND(VLOOKUP($B126,'3.ข้อมูลงบทดลองปัจจุบัน เติมเอง'!$A$5:$CL$846,69,0),2)</f>
        <v>0</v>
      </c>
      <c r="BS126" s="19">
        <f>ROUND(VLOOKUP($B126,'3.ข้อมูลงบทดลองปัจจุบัน เติมเอง'!$A$5:$CL$846,70,0),2)</f>
        <v>490000</v>
      </c>
      <c r="BT126" s="19">
        <f>ROUND(VLOOKUP($B126,'3.ข้อมูลงบทดลองปัจจุบัน เติมเอง'!$A$5:$CL$846,71,0),2)</f>
        <v>0</v>
      </c>
      <c r="BU126" s="19">
        <f>ROUND(VLOOKUP($B126,'3.ข้อมูลงบทดลองปัจจุบัน เติมเอง'!$A$5:$CL$846,72,0),2)</f>
        <v>0</v>
      </c>
      <c r="BV126" s="19">
        <f>ROUND(VLOOKUP($B126,'3.ข้อมูลงบทดลองปัจจุบัน เติมเอง'!$A$5:$CL$846,73,0),2)</f>
        <v>0</v>
      </c>
      <c r="BW126" s="19">
        <f>ROUND(VLOOKUP($B126,'3.ข้อมูลงบทดลองปัจจุบัน เติมเอง'!$A$5:$CL$846,74,0),2)</f>
        <v>0</v>
      </c>
      <c r="BX126" s="19">
        <f>ROUND(VLOOKUP($B126,'3.ข้อมูลงบทดลองปัจจุบัน เติมเอง'!$A$5:$CL$846,75,0),2)</f>
        <v>0</v>
      </c>
      <c r="BY126" s="19">
        <f>ROUND(VLOOKUP($B126,'3.ข้อมูลงบทดลองปัจจุบัน เติมเอง'!$A$5:$CL$846,76,0),2)</f>
        <v>90000</v>
      </c>
      <c r="BZ126" s="19">
        <f>ROUND(VLOOKUP($B126,'3.ข้อมูลงบทดลองปัจจุบัน เติมเอง'!$A$5:$CL$846,77,0),2)</f>
        <v>14925</v>
      </c>
      <c r="CA126" s="19">
        <f>ROUND(VLOOKUP($B126,'3.ข้อมูลงบทดลองปัจจุบัน เติมเอง'!$A$5:$CL$846,78,0),2)</f>
        <v>0</v>
      </c>
      <c r="CB126" s="19">
        <f>ROUND(VLOOKUP($B126,'3.ข้อมูลงบทดลองปัจจุบัน เติมเอง'!$A$5:$CL$846,79,0),2)</f>
        <v>0</v>
      </c>
      <c r="CC126" s="19">
        <f>ROUND(VLOOKUP($B126,'3.ข้อมูลงบทดลองปัจจุบัน เติมเอง'!$A$5:$CL$846,80,0),2)</f>
        <v>0</v>
      </c>
      <c r="CD126" s="19">
        <f>ROUND(VLOOKUP($B126,'3.ข้อมูลงบทดลองปัจจุบัน เติมเอง'!$A$5:$CL$846,81,0),2)</f>
        <v>20000</v>
      </c>
      <c r="CE126" s="19">
        <f>ROUND(VLOOKUP($B126,'3.ข้อมูลงบทดลองปัจจุบัน เติมเอง'!$A$5:$CL$846,82,0),2)</f>
        <v>0</v>
      </c>
      <c r="CF126" s="19">
        <f>ROUND(VLOOKUP($B126,'3.ข้อมูลงบทดลองปัจจุบัน เติมเอง'!$A$5:$CL$846,83,0),2)</f>
        <v>0</v>
      </c>
      <c r="CG126" s="19">
        <f>ROUND(VLOOKUP($B126,'3.ข้อมูลงบทดลองปัจจุบัน เติมเอง'!$A$5:$CL$846,84,0),2)</f>
        <v>0</v>
      </c>
      <c r="CH126" s="19">
        <f>ROUND(VLOOKUP($B126,'3.ข้อมูลงบทดลองปัจจุบัน เติมเอง'!$A$5:$CL$846,85,0),2)</f>
        <v>0</v>
      </c>
      <c r="CI126" s="19">
        <f>ROUND(VLOOKUP($B126,'3.ข้อมูลงบทดลองปัจจุบัน เติมเอง'!$A$5:$CL$846,86,0),2)</f>
        <v>0</v>
      </c>
      <c r="CJ126" s="19">
        <f>ROUND(VLOOKUP($B126,'3.ข้อมูลงบทดลองปัจจุบัน เติมเอง'!$A$5:$CL$846,87,0),2)</f>
        <v>0</v>
      </c>
      <c r="CK126" s="19">
        <f>ROUND(VLOOKUP($B126,'3.ข้อมูลงบทดลองปัจจุบัน เติมเอง'!$A$5:$CL$846,88,0),2)</f>
        <v>0</v>
      </c>
      <c r="CL126" s="19">
        <f>ROUND(VLOOKUP($B126,'3.ข้อมูลงบทดลองปัจจุบัน เติมเอง'!$A$5:$CL$846,89,0),2)</f>
        <v>0</v>
      </c>
      <c r="CM126" s="19">
        <f>ROUND(VLOOKUP($B126,'3.ข้อมูลงบทดลองปัจจุบัน เติมเอง'!$A$5:$CL$846,90,0),2)</f>
        <v>0</v>
      </c>
      <c r="CO126" s="29"/>
    </row>
    <row r="127" spans="1:93" x14ac:dyDescent="0.7">
      <c r="A127" s="3" t="s">
        <v>1470</v>
      </c>
      <c r="B127" s="3" t="s">
        <v>2111</v>
      </c>
      <c r="C127" s="8" t="s">
        <v>1503</v>
      </c>
      <c r="D127" s="19">
        <f>ROUND(VLOOKUP($B127,'3.ข้อมูลงบทดลองปัจจุบัน เติมเอง'!$A$5:$CL$846,3,0),2)</f>
        <v>0</v>
      </c>
      <c r="E127" s="19">
        <f>ROUND(VLOOKUP($B127,'3.ข้อมูลงบทดลองปัจจุบัน เติมเอง'!$A$5:$CL$846,4,0),2)</f>
        <v>0</v>
      </c>
      <c r="F127" s="19">
        <f>ROUND(VLOOKUP($B127,'3.ข้อมูลงบทดลองปัจจุบัน เติมเอง'!$A$5:$CL$846,5,0),2)</f>
        <v>85748</v>
      </c>
      <c r="G127" s="19">
        <f>ROUND(VLOOKUP($B127,'3.ข้อมูลงบทดลองปัจจุบัน เติมเอง'!$A$5:$CL$846,6,0),2)</f>
        <v>80280</v>
      </c>
      <c r="H127" s="19">
        <f>ROUND(VLOOKUP($B127,'3.ข้อมูลงบทดลองปัจจุบัน เติมเอง'!$A$5:$CL$846,7,0),2)</f>
        <v>0</v>
      </c>
      <c r="I127" s="19">
        <f>ROUND(VLOOKUP($B127,'3.ข้อมูลงบทดลองปัจจุบัน เติมเอง'!$A$5:$CL$846,8,0),2)</f>
        <v>47610</v>
      </c>
      <c r="J127" s="19">
        <f>ROUND(VLOOKUP($B127,'3.ข้อมูลงบทดลองปัจจุบัน เติมเอง'!$A$5:$CL$846,9,0),2)</f>
        <v>236312.5</v>
      </c>
      <c r="K127" s="19">
        <f>ROUND(VLOOKUP($B127,'3.ข้อมูลงบทดลองปัจจุบัน เติมเอง'!$A$5:$CL$846,10,0),2)</f>
        <v>251655</v>
      </c>
      <c r="L127" s="19">
        <f>ROUND(VLOOKUP($B127,'3.ข้อมูลงบทดลองปัจจุบัน เติมเอง'!$A$5:$CL$846,11,0),2)</f>
        <v>0</v>
      </c>
      <c r="M127" s="19">
        <f>ROUND(VLOOKUP($B127,'3.ข้อมูลงบทดลองปัจจุบัน เติมเอง'!$A$5:$CL$846,12,0),2)</f>
        <v>108567.5</v>
      </c>
      <c r="N127" s="19">
        <f>ROUND(VLOOKUP($B127,'3.ข้อมูลงบทดลองปัจจุบัน เติมเอง'!$A$5:$CL$846,13,0),2)</f>
        <v>0</v>
      </c>
      <c r="O127" s="19">
        <f>ROUND(VLOOKUP($B127,'3.ข้อมูลงบทดลองปัจจุบัน เติมเอง'!$A$5:$CL$846,14,0),2)</f>
        <v>0</v>
      </c>
      <c r="P127" s="19">
        <f>ROUND(VLOOKUP($B127,'3.ข้อมูลงบทดลองปัจจุบัน เติมเอง'!$A$5:$CL$846,15,0),2)</f>
        <v>109977.5</v>
      </c>
      <c r="Q127" s="19">
        <f>ROUND(VLOOKUP($B127,'3.ข้อมูลงบทดลองปัจจุบัน เติมเอง'!$A$5:$CL$846,16,0),2)</f>
        <v>97200</v>
      </c>
      <c r="R127" s="19">
        <f>ROUND(VLOOKUP($B127,'3.ข้อมูลงบทดลองปัจจุบัน เติมเอง'!$A$5:$CL$846,17,0),2)</f>
        <v>0</v>
      </c>
      <c r="S127" s="19">
        <f>ROUND(VLOOKUP($B127,'3.ข้อมูลงบทดลองปัจจุบัน เติมเอง'!$A$5:$CL$846,18,0),2)</f>
        <v>0</v>
      </c>
      <c r="T127" s="19">
        <f>ROUND(VLOOKUP($B127,'3.ข้อมูลงบทดลองปัจจุบัน เติมเอง'!$A$5:$CL$846,19,0),2)</f>
        <v>117525</v>
      </c>
      <c r="U127" s="19">
        <f>ROUND(VLOOKUP($B127,'3.ข้อมูลงบทดลองปัจจุบัน เติมเอง'!$A$5:$CL$846,20,0),2)</f>
        <v>0</v>
      </c>
      <c r="V127" s="19">
        <f>ROUND(VLOOKUP($B127,'3.ข้อมูลงบทดลองปัจจุบัน เติมเอง'!$A$5:$CL$846,21,0),2)</f>
        <v>0</v>
      </c>
      <c r="W127" s="19">
        <f>ROUND(VLOOKUP($B127,'3.ข้อมูลงบทดลองปัจจุบัน เติมเอง'!$A$5:$CL$846,22,0),2)</f>
        <v>0</v>
      </c>
      <c r="X127" s="19">
        <f>ROUND(VLOOKUP($B127,'3.ข้อมูลงบทดลองปัจจุบัน เติมเอง'!$A$5:$CL$846,23,0),2)</f>
        <v>13950</v>
      </c>
      <c r="Y127" s="19">
        <f>ROUND(VLOOKUP($B127,'3.ข้อมูลงบทดลองปัจจุบัน เติมเอง'!$A$5:$CL$846,24,0),2)</f>
        <v>0</v>
      </c>
      <c r="Z127" s="19">
        <f>ROUND(VLOOKUP($B127,'3.ข้อมูลงบทดลองปัจจุบัน เติมเอง'!$A$5:$CL$846,25,0),2)</f>
        <v>159043.5</v>
      </c>
      <c r="AA127" s="19">
        <f>ROUND(VLOOKUP($B127,'3.ข้อมูลงบทดลองปัจจุบัน เติมเอง'!$A$5:$CL$846,26,0),2)</f>
        <v>227990</v>
      </c>
      <c r="AB127" s="19">
        <f>ROUND(VLOOKUP($B127,'3.ข้อมูลงบทดลองปัจจุบัน เติมเอง'!$A$5:$CL$846,27,0),2)</f>
        <v>131760</v>
      </c>
      <c r="AC127" s="19">
        <f>ROUND(VLOOKUP($B127,'3.ข้อมูลงบทดลองปัจจุบัน เติมเอง'!$A$5:$CL$846,28,0),2)</f>
        <v>115850</v>
      </c>
      <c r="AD127" s="19">
        <f>ROUND(VLOOKUP($B127,'3.ข้อมูลงบทดลองปัจจุบัน เติมเอง'!$A$5:$CL$846,29,0),2)</f>
        <v>50700</v>
      </c>
      <c r="AE127" s="19">
        <f>ROUND(VLOOKUP($B127,'3.ข้อมูลงบทดลองปัจจุบัน เติมเอง'!$A$5:$CL$846,30,0),2)</f>
        <v>134095</v>
      </c>
      <c r="AF127" s="19">
        <f>ROUND(VLOOKUP($B127,'3.ข้อมูลงบทดลองปัจจุบัน เติมเอง'!$A$5:$CL$846,31,0),2)</f>
        <v>150797.5</v>
      </c>
      <c r="AG127" s="19">
        <f>ROUND(VLOOKUP($B127,'3.ข้อมูลงบทดลองปัจจุบัน เติมเอง'!$A$5:$CL$846,32,0),2)</f>
        <v>0</v>
      </c>
      <c r="AH127" s="19">
        <f>ROUND(VLOOKUP($B127,'3.ข้อมูลงบทดลองปัจจุบัน เติมเอง'!$A$5:$CL$846,33,0),2)</f>
        <v>382350</v>
      </c>
      <c r="AI127" s="19">
        <f>ROUND(VLOOKUP($B127,'3.ข้อมูลงบทดลองปัจจุบัน เติมเอง'!$A$5:$CL$846,34,0),2)</f>
        <v>24675</v>
      </c>
      <c r="AJ127" s="19">
        <f>ROUND(VLOOKUP($B127,'3.ข้อมูลงบทดลองปัจจุบัน เติมเอง'!$A$5:$CL$846,35,0),2)</f>
        <v>0</v>
      </c>
      <c r="AK127" s="19">
        <f>ROUND(VLOOKUP($B127,'3.ข้อมูลงบทดลองปัจจุบัน เติมเอง'!$A$5:$CL$846,36,0),2)</f>
        <v>89390</v>
      </c>
      <c r="AL127" s="19">
        <f>ROUND(VLOOKUP($B127,'3.ข้อมูลงบทดลองปัจจุบัน เติมเอง'!$A$5:$CL$846,37,0),2)</f>
        <v>0</v>
      </c>
      <c r="AM127" s="19">
        <f>ROUND(VLOOKUP($B127,'3.ข้อมูลงบทดลองปัจจุบัน เติมเอง'!$A$5:$CL$846,38,0),2)</f>
        <v>105630</v>
      </c>
      <c r="AN127" s="19">
        <f>ROUND(VLOOKUP($B127,'3.ข้อมูลงบทดลองปัจจุบัน เติมเอง'!$A$5:$CL$846,39,0),2)</f>
        <v>50205</v>
      </c>
      <c r="AO127" s="19">
        <f>ROUND(VLOOKUP($B127,'3.ข้อมูลงบทดลองปัจจุบัน เติมเอง'!$A$5:$CL$846,40,0),2)</f>
        <v>83930</v>
      </c>
      <c r="AP127" s="19">
        <f>ROUND(VLOOKUP($B127,'3.ข้อมูลงบทดลองปัจจุบัน เติมเอง'!$A$5:$CL$846,41,0),2)</f>
        <v>140685</v>
      </c>
      <c r="AQ127" s="19">
        <f>ROUND(VLOOKUP($B127,'3.ข้อมูลงบทดลองปัจจุบัน เติมเอง'!$A$5:$CL$846,42,0),2)</f>
        <v>20400</v>
      </c>
      <c r="AR127" s="19">
        <f>ROUND(VLOOKUP($B127,'3.ข้อมูลงบทดลองปัจจุบัน เติมเอง'!$A$5:$CL$846,43,0),2)</f>
        <v>67085</v>
      </c>
      <c r="AS127" s="19">
        <f>ROUND(VLOOKUP($B127,'3.ข้อมูลงบทดลองปัจจุบัน เติมเอง'!$A$5:$CL$846,44,0),2)</f>
        <v>0</v>
      </c>
      <c r="AT127" s="19">
        <f>ROUND(VLOOKUP($B127,'3.ข้อมูลงบทดลองปัจจุบัน เติมเอง'!$A$5:$CL$846,45,0),2)</f>
        <v>112980</v>
      </c>
      <c r="AU127" s="19">
        <f>ROUND(VLOOKUP($B127,'3.ข้อมูลงบทดลองปัจจุบัน เติมเอง'!$A$5:$CL$846,46,0),2)</f>
        <v>0</v>
      </c>
      <c r="AV127" s="19">
        <f>ROUND(VLOOKUP($B127,'3.ข้อมูลงบทดลองปัจจุบัน เติมเอง'!$A$5:$CL$846,47,0),2)</f>
        <v>68400</v>
      </c>
      <c r="AW127" s="19">
        <f>ROUND(VLOOKUP($B127,'3.ข้อมูลงบทดลองปัจจุบัน เติมเอง'!$A$5:$CL$846,48,0),2)</f>
        <v>52800</v>
      </c>
      <c r="AX127" s="19">
        <f>ROUND(VLOOKUP($B127,'3.ข้อมูลงบทดลองปัจจุบัน เติมเอง'!$A$5:$CL$846,49,0),2)</f>
        <v>0</v>
      </c>
      <c r="AY127" s="19">
        <f>ROUND(VLOOKUP($B127,'3.ข้อมูลงบทดลองปัจจุบัน เติมเอง'!$A$5:$CL$846,50,0),2)</f>
        <v>13200</v>
      </c>
      <c r="AZ127" s="19">
        <f>ROUND(VLOOKUP($B127,'3.ข้อมูลงบทดลองปัจจุบัน เติมเอง'!$A$5:$CL$846,51,0),2)</f>
        <v>96830</v>
      </c>
      <c r="BA127" s="19">
        <f>ROUND(VLOOKUP($B127,'3.ข้อมูลงบทดลองปัจจุบัน เติมเอง'!$A$5:$CL$846,52,0),2)</f>
        <v>41860</v>
      </c>
      <c r="BB127" s="19">
        <f>ROUND(VLOOKUP($B127,'3.ข้อมูลงบทดลองปัจจุบัน เติมเอง'!$A$5:$CL$846,53,0),2)</f>
        <v>198720</v>
      </c>
      <c r="BC127" s="19">
        <f>ROUND(VLOOKUP($B127,'3.ข้อมูลงบทดลองปัจจุบัน เติมเอง'!$A$5:$CL$846,54,0),2)</f>
        <v>56670</v>
      </c>
      <c r="BD127" s="19">
        <f>ROUND(VLOOKUP($B127,'3.ข้อมูลงบทดลองปัจจุบัน เติมเอง'!$A$5:$CL$846,55,0),2)</f>
        <v>299350</v>
      </c>
      <c r="BE127" s="19">
        <f>ROUND(VLOOKUP($B127,'3.ข้อมูลงบทดลองปัจจุบัน เติมเอง'!$A$5:$CL$846,56,0),2)</f>
        <v>113400</v>
      </c>
      <c r="BF127" s="19">
        <f>ROUND(VLOOKUP($B127,'3.ข้อมูลงบทดลองปัจจุบัน เติมเอง'!$A$5:$CL$846,57,0),2)</f>
        <v>95000</v>
      </c>
      <c r="BG127" s="19">
        <f>ROUND(VLOOKUP($B127,'3.ข้อมูลงบทดลองปัจจุบัน เติมเอง'!$A$5:$CL$846,58,0),2)</f>
        <v>0</v>
      </c>
      <c r="BH127" s="19">
        <f>ROUND(VLOOKUP($B127,'3.ข้อมูลงบทดลองปัจจุบัน เติมเอง'!$A$5:$CL$846,59,0),2)</f>
        <v>14600</v>
      </c>
      <c r="BI127" s="19">
        <f>ROUND(VLOOKUP($B127,'3.ข้อมูลงบทดลองปัจจุบัน เติมเอง'!$A$5:$CL$846,60,0),2)</f>
        <v>0</v>
      </c>
      <c r="BJ127" s="19">
        <f>ROUND(VLOOKUP($B127,'3.ข้อมูลงบทดลองปัจจุบัน เติมเอง'!$A$5:$CL$846,61,0),2)</f>
        <v>0</v>
      </c>
      <c r="BK127" s="19">
        <f>ROUND(VLOOKUP($B127,'3.ข้อมูลงบทดลองปัจจุบัน เติมเอง'!$A$5:$CL$846,62,0),2)</f>
        <v>0</v>
      </c>
      <c r="BL127" s="19">
        <f>ROUND(VLOOKUP($B127,'3.ข้อมูลงบทดลองปัจจุบัน เติมเอง'!$A$5:$CL$846,63,0),2)</f>
        <v>0</v>
      </c>
      <c r="BM127" s="19">
        <f>ROUND(VLOOKUP($B127,'3.ข้อมูลงบทดลองปัจจุบัน เติมเอง'!$A$5:$CL$846,64,0),2)</f>
        <v>0</v>
      </c>
      <c r="BN127" s="19">
        <f>ROUND(VLOOKUP($B127,'3.ข้อมูลงบทดลองปัจจุบัน เติมเอง'!$A$5:$CL$846,65,0),2)</f>
        <v>0</v>
      </c>
      <c r="BO127" s="19">
        <f>ROUND(VLOOKUP($B127,'3.ข้อมูลงบทดลองปัจจุบัน เติมเอง'!$A$5:$CL$846,66,0),2)</f>
        <v>0</v>
      </c>
      <c r="BP127" s="19">
        <f>ROUND(VLOOKUP($B127,'3.ข้อมูลงบทดลองปัจจุบัน เติมเอง'!$A$5:$CL$846,67,0),2)</f>
        <v>0</v>
      </c>
      <c r="BQ127" s="19">
        <f>ROUND(VLOOKUP($B127,'3.ข้อมูลงบทดลองปัจจุบัน เติมเอง'!$A$5:$CL$846,68,0),2)</f>
        <v>34800</v>
      </c>
      <c r="BR127" s="19">
        <f>ROUND(VLOOKUP($B127,'3.ข้อมูลงบทดลองปัจจุบัน เติมเอง'!$A$5:$CL$846,69,0),2)</f>
        <v>0</v>
      </c>
      <c r="BS127" s="19">
        <f>ROUND(VLOOKUP($B127,'3.ข้อมูลงบทดลองปัจจุบัน เติมเอง'!$A$5:$CL$846,70,0),2)</f>
        <v>0</v>
      </c>
      <c r="BT127" s="19">
        <f>ROUND(VLOOKUP($B127,'3.ข้อมูลงบทดลองปัจจุบัน เติมเอง'!$A$5:$CL$846,71,0),2)</f>
        <v>20812.5</v>
      </c>
      <c r="BU127" s="19">
        <f>ROUND(VLOOKUP($B127,'3.ข้อมูลงบทดลองปัจจุบัน เติมเอง'!$A$5:$CL$846,72,0),2)</f>
        <v>0</v>
      </c>
      <c r="BV127" s="19">
        <f>ROUND(VLOOKUP($B127,'3.ข้อมูลงบทดลองปัจจุบัน เติมเอง'!$A$5:$CL$846,73,0),2)</f>
        <v>33000</v>
      </c>
      <c r="BW127" s="19">
        <f>ROUND(VLOOKUP($B127,'3.ข้อมูลงบทดลองปัจจุบัน เติมเอง'!$A$5:$CL$846,74,0),2)</f>
        <v>0</v>
      </c>
      <c r="BX127" s="19">
        <f>ROUND(VLOOKUP($B127,'3.ข้อมูลงบทดลองปัจจุบัน เติมเอง'!$A$5:$CL$846,75,0),2)</f>
        <v>0</v>
      </c>
      <c r="BY127" s="19">
        <f>ROUND(VLOOKUP($B127,'3.ข้อมูลงบทดลองปัจจุบัน เติมเอง'!$A$5:$CL$846,76,0),2)</f>
        <v>0</v>
      </c>
      <c r="BZ127" s="19">
        <f>ROUND(VLOOKUP($B127,'3.ข้อมูลงบทดลองปัจจุบัน เติมเอง'!$A$5:$CL$846,77,0),2)</f>
        <v>5400</v>
      </c>
      <c r="CA127" s="19">
        <f>ROUND(VLOOKUP($B127,'3.ข้อมูลงบทดลองปัจจุบัน เติมเอง'!$A$5:$CL$846,78,0),2)</f>
        <v>132600</v>
      </c>
      <c r="CB127" s="19">
        <f>ROUND(VLOOKUP($B127,'3.ข้อมูลงบทดลองปัจจุบัน เติมเอง'!$A$5:$CL$846,79,0),2)</f>
        <v>181125</v>
      </c>
      <c r="CC127" s="19">
        <f>ROUND(VLOOKUP($B127,'3.ข้อมูลงบทดลองปัจจุบัน เติมเอง'!$A$5:$CL$846,80,0),2)</f>
        <v>633950</v>
      </c>
      <c r="CD127" s="19">
        <f>ROUND(VLOOKUP($B127,'3.ข้อมูลงบทดลองปัจจุบัน เติมเอง'!$A$5:$CL$846,81,0),2)</f>
        <v>0</v>
      </c>
      <c r="CE127" s="19">
        <f>ROUND(VLOOKUP($B127,'3.ข้อมูลงบทดลองปัจจุบัน เติมเอง'!$A$5:$CL$846,82,0),2)</f>
        <v>129420</v>
      </c>
      <c r="CF127" s="19">
        <f>ROUND(VLOOKUP($B127,'3.ข้อมูลงบทดลองปัจจุบัน เติมเอง'!$A$5:$CL$846,83,0),2)</f>
        <v>95310</v>
      </c>
      <c r="CG127" s="19">
        <f>ROUND(VLOOKUP($B127,'3.ข้อมูลงบทดลองปัจจุบัน เติมเอง'!$A$5:$CL$846,84,0),2)</f>
        <v>20190</v>
      </c>
      <c r="CH127" s="19">
        <f>ROUND(VLOOKUP($B127,'3.ข้อมูลงบทดลองปัจจุบัน เติมเอง'!$A$5:$CL$846,85,0),2)</f>
        <v>178884</v>
      </c>
      <c r="CI127" s="19">
        <f>ROUND(VLOOKUP($B127,'3.ข้อมูลงบทดลองปัจจุบัน เติมเอง'!$A$5:$CL$846,86,0),2)</f>
        <v>0</v>
      </c>
      <c r="CJ127" s="19">
        <f>ROUND(VLOOKUP($B127,'3.ข้อมูลงบทดลองปัจจุบัน เติมเอง'!$A$5:$CL$846,87,0),2)</f>
        <v>4260</v>
      </c>
      <c r="CK127" s="19">
        <f>ROUND(VLOOKUP($B127,'3.ข้อมูลงบทดลองปัจจุบัน เติมเอง'!$A$5:$CL$846,88,0),2)</f>
        <v>260630</v>
      </c>
      <c r="CL127" s="19">
        <f>ROUND(VLOOKUP($B127,'3.ข้อมูลงบทดลองปัจจุบัน เติมเอง'!$A$5:$CL$846,89,0),2)</f>
        <v>0</v>
      </c>
      <c r="CM127" s="19">
        <f>ROUND(VLOOKUP($B127,'3.ข้อมูลงบทดลองปัจจุบัน เติมเอง'!$A$5:$CL$846,90,0),2)</f>
        <v>0</v>
      </c>
      <c r="CO127" s="29"/>
    </row>
    <row r="128" spans="1:93" x14ac:dyDescent="0.7">
      <c r="A128" s="3" t="s">
        <v>1470</v>
      </c>
      <c r="B128" s="3" t="s">
        <v>2112</v>
      </c>
      <c r="C128" s="8" t="s">
        <v>1486</v>
      </c>
      <c r="D128" s="19">
        <f>ROUND(VLOOKUP($B128,'3.ข้อมูลงบทดลองปัจจุบัน เติมเอง'!$A$5:$CL$846,3,0),2)</f>
        <v>0</v>
      </c>
      <c r="E128" s="19">
        <f>ROUND(VLOOKUP($B128,'3.ข้อมูลงบทดลองปัจจุบัน เติมเอง'!$A$5:$CL$846,4,0),2)</f>
        <v>0</v>
      </c>
      <c r="F128" s="19">
        <f>ROUND(VLOOKUP($B128,'3.ข้อมูลงบทดลองปัจจุบัน เติมเอง'!$A$5:$CL$846,5,0),2)</f>
        <v>0</v>
      </c>
      <c r="G128" s="19">
        <f>ROUND(VLOOKUP($B128,'3.ข้อมูลงบทดลองปัจจุบัน เติมเอง'!$A$5:$CL$846,6,0),2)</f>
        <v>411000</v>
      </c>
      <c r="H128" s="19">
        <f>ROUND(VLOOKUP($B128,'3.ข้อมูลงบทดลองปัจจุบัน เติมเอง'!$A$5:$CL$846,7,0),2)</f>
        <v>0</v>
      </c>
      <c r="I128" s="19">
        <f>ROUND(VLOOKUP($B128,'3.ข้อมูลงบทดลองปัจจุบัน เติมเอง'!$A$5:$CL$846,8,0),2)</f>
        <v>0</v>
      </c>
      <c r="J128" s="19">
        <f>ROUND(VLOOKUP($B128,'3.ข้อมูลงบทดลองปัจจุบัน เติมเอง'!$A$5:$CL$846,9,0),2)</f>
        <v>586500</v>
      </c>
      <c r="K128" s="19">
        <f>ROUND(VLOOKUP($B128,'3.ข้อมูลงบทดลองปัจจุบัน เติมเอง'!$A$5:$CL$846,10,0),2)</f>
        <v>747200</v>
      </c>
      <c r="L128" s="19">
        <f>ROUND(VLOOKUP($B128,'3.ข้อมูลงบทดลองปัจจุบัน เติมเอง'!$A$5:$CL$846,11,0),2)</f>
        <v>393000</v>
      </c>
      <c r="M128" s="19">
        <f>ROUND(VLOOKUP($B128,'3.ข้อมูลงบทดลองปัจจุบัน เติมเอง'!$A$5:$CL$846,12,0),2)</f>
        <v>0</v>
      </c>
      <c r="N128" s="19">
        <f>ROUND(VLOOKUP($B128,'3.ข้อมูลงบทดลองปัจจุบัน เติมเอง'!$A$5:$CL$846,13,0),2)</f>
        <v>0</v>
      </c>
      <c r="O128" s="19">
        <f>ROUND(VLOOKUP($B128,'3.ข้อมูลงบทดลองปัจจุบัน เติมเอง'!$A$5:$CL$846,14,0),2)</f>
        <v>229600</v>
      </c>
      <c r="P128" s="19">
        <f>ROUND(VLOOKUP($B128,'3.ข้อมูลงบทดลองปัจจุบัน เติมเอง'!$A$5:$CL$846,15,0),2)</f>
        <v>0</v>
      </c>
      <c r="Q128" s="19">
        <f>ROUND(VLOOKUP($B128,'3.ข้อมูลงบทดลองปัจจุบัน เติมเอง'!$A$5:$CL$846,16,0),2)</f>
        <v>0</v>
      </c>
      <c r="R128" s="19">
        <f>ROUND(VLOOKUP($B128,'3.ข้อมูลงบทดลองปัจจุบัน เติมเอง'!$A$5:$CL$846,17,0),2)</f>
        <v>0</v>
      </c>
      <c r="S128" s="19">
        <f>ROUND(VLOOKUP($B128,'3.ข้อมูลงบทดลองปัจจุบัน เติมเอง'!$A$5:$CL$846,18,0),2)</f>
        <v>0</v>
      </c>
      <c r="T128" s="19">
        <f>ROUND(VLOOKUP($B128,'3.ข้อมูลงบทดลองปัจจุบัน เติมเอง'!$A$5:$CL$846,19,0),2)</f>
        <v>0</v>
      </c>
      <c r="U128" s="19">
        <f>ROUND(VLOOKUP($B128,'3.ข้อมูลงบทดลองปัจจุบัน เติมเอง'!$A$5:$CL$846,20,0),2)</f>
        <v>0</v>
      </c>
      <c r="V128" s="19">
        <f>ROUND(VLOOKUP($B128,'3.ข้อมูลงบทดลองปัจจุบัน เติมเอง'!$A$5:$CL$846,21,0),2)</f>
        <v>0</v>
      </c>
      <c r="W128" s="19">
        <f>ROUND(VLOOKUP($B128,'3.ข้อมูลงบทดลองปัจจุบัน เติมเอง'!$A$5:$CL$846,22,0),2)</f>
        <v>0</v>
      </c>
      <c r="X128" s="19">
        <f>ROUND(VLOOKUP($B128,'3.ข้อมูลงบทดลองปัจจุบัน เติมเอง'!$A$5:$CL$846,23,0),2)</f>
        <v>0</v>
      </c>
      <c r="Y128" s="19">
        <f>ROUND(VLOOKUP($B128,'3.ข้อมูลงบทดลองปัจจุบัน เติมเอง'!$A$5:$CL$846,24,0),2)</f>
        <v>0</v>
      </c>
      <c r="Z128" s="19">
        <f>ROUND(VLOOKUP($B128,'3.ข้อมูลงบทดลองปัจจุบัน เติมเอง'!$A$5:$CL$846,25,0),2)</f>
        <v>80800</v>
      </c>
      <c r="AA128" s="19">
        <f>ROUND(VLOOKUP($B128,'3.ข้อมูลงบทดลองปัจจุบัน เติมเอง'!$A$5:$CL$846,26,0),2)</f>
        <v>0</v>
      </c>
      <c r="AB128" s="19">
        <f>ROUND(VLOOKUP($B128,'3.ข้อมูลงบทดลองปัจจุบัน เติมเอง'!$A$5:$CL$846,27,0),2)</f>
        <v>0</v>
      </c>
      <c r="AC128" s="19">
        <f>ROUND(VLOOKUP($B128,'3.ข้อมูลงบทดลองปัจจุบัน เติมเอง'!$A$5:$CL$846,28,0),2)</f>
        <v>0</v>
      </c>
      <c r="AD128" s="19">
        <f>ROUND(VLOOKUP($B128,'3.ข้อมูลงบทดลองปัจจุบัน เติมเอง'!$A$5:$CL$846,29,0),2)</f>
        <v>0</v>
      </c>
      <c r="AE128" s="19">
        <f>ROUND(VLOOKUP($B128,'3.ข้อมูลงบทดลองปัจจุบัน เติมเอง'!$A$5:$CL$846,30,0),2)</f>
        <v>0</v>
      </c>
      <c r="AF128" s="19">
        <f>ROUND(VLOOKUP($B128,'3.ข้อมูลงบทดลองปัจจุบัน เติมเอง'!$A$5:$CL$846,31,0),2)</f>
        <v>0</v>
      </c>
      <c r="AG128" s="19">
        <f>ROUND(VLOOKUP($B128,'3.ข้อมูลงบทดลองปัจจุบัน เติมเอง'!$A$5:$CL$846,32,0),2)</f>
        <v>0</v>
      </c>
      <c r="AH128" s="19">
        <f>ROUND(VLOOKUP($B128,'3.ข้อมูลงบทดลองปัจจุบัน เติมเอง'!$A$5:$CL$846,33,0),2)</f>
        <v>0</v>
      </c>
      <c r="AI128" s="19">
        <f>ROUND(VLOOKUP($B128,'3.ข้อมูลงบทดลองปัจจุบัน เติมเอง'!$A$5:$CL$846,34,0),2)</f>
        <v>0</v>
      </c>
      <c r="AJ128" s="19">
        <f>ROUND(VLOOKUP($B128,'3.ข้อมูลงบทดลองปัจจุบัน เติมเอง'!$A$5:$CL$846,35,0),2)</f>
        <v>0</v>
      </c>
      <c r="AK128" s="19">
        <f>ROUND(VLOOKUP($B128,'3.ข้อมูลงบทดลองปัจจุบัน เติมเอง'!$A$5:$CL$846,36,0),2)</f>
        <v>0</v>
      </c>
      <c r="AL128" s="19">
        <f>ROUND(VLOOKUP($B128,'3.ข้อมูลงบทดลองปัจจุบัน เติมเอง'!$A$5:$CL$846,37,0),2)</f>
        <v>0</v>
      </c>
      <c r="AM128" s="19">
        <f>ROUND(VLOOKUP($B128,'3.ข้อมูลงบทดลองปัจจุบัน เติมเอง'!$A$5:$CL$846,38,0),2)</f>
        <v>440341</v>
      </c>
      <c r="AN128" s="19">
        <f>ROUND(VLOOKUP($B128,'3.ข้อมูลงบทดลองปัจจุบัน เติมเอง'!$A$5:$CL$846,39,0),2)</f>
        <v>0</v>
      </c>
      <c r="AO128" s="19">
        <f>ROUND(VLOOKUP($B128,'3.ข้อมูลงบทดลองปัจจุบัน เติมเอง'!$A$5:$CL$846,40,0),2)</f>
        <v>823127</v>
      </c>
      <c r="AP128" s="19">
        <f>ROUND(VLOOKUP($B128,'3.ข้อมูลงบทดลองปัจจุบัน เติมเอง'!$A$5:$CL$846,41,0),2)</f>
        <v>831247</v>
      </c>
      <c r="AQ128" s="19">
        <f>ROUND(VLOOKUP($B128,'3.ข้อมูลงบทดลองปัจจุบัน เติมเอง'!$A$5:$CL$846,42,0),2)</f>
        <v>470000</v>
      </c>
      <c r="AR128" s="19">
        <f>ROUND(VLOOKUP($B128,'3.ข้อมูลงบทดลองปัจจุบัน เติมเอง'!$A$5:$CL$846,43,0),2)</f>
        <v>0</v>
      </c>
      <c r="AS128" s="19">
        <f>ROUND(VLOOKUP($B128,'3.ข้อมูลงบทดลองปัจจุบัน เติมเอง'!$A$5:$CL$846,44,0),2)</f>
        <v>1672242.09</v>
      </c>
      <c r="AT128" s="19">
        <f>ROUND(VLOOKUP($B128,'3.ข้อมูลงบทดลองปัจจุบัน เติมเอง'!$A$5:$CL$846,45,0),2)</f>
        <v>543222</v>
      </c>
      <c r="AU128" s="19">
        <f>ROUND(VLOOKUP($B128,'3.ข้อมูลงบทดลองปัจจุบัน เติมเอง'!$A$5:$CL$846,46,0),2)</f>
        <v>0</v>
      </c>
      <c r="AV128" s="19">
        <f>ROUND(VLOOKUP($B128,'3.ข้อมูลงบทดลองปัจจุบัน เติมเอง'!$A$5:$CL$846,47,0),2)</f>
        <v>849534</v>
      </c>
      <c r="AW128" s="19">
        <f>ROUND(VLOOKUP($B128,'3.ข้อมูลงบทดลองปัจจุบัน เติมเอง'!$A$5:$CL$846,48,0),2)</f>
        <v>0</v>
      </c>
      <c r="AX128" s="19">
        <f>ROUND(VLOOKUP($B128,'3.ข้อมูลงบทดลองปัจจุบัน เติมเอง'!$A$5:$CL$846,49,0),2)</f>
        <v>313036</v>
      </c>
      <c r="AY128" s="19">
        <f>ROUND(VLOOKUP($B128,'3.ข้อมูลงบทดลองปัจจุบัน เติมเอง'!$A$5:$CL$846,50,0),2)</f>
        <v>0</v>
      </c>
      <c r="AZ128" s="19">
        <f>ROUND(VLOOKUP($B128,'3.ข้อมูลงบทดลองปัจจุบัน เติมเอง'!$A$5:$CL$846,51,0),2)</f>
        <v>400136</v>
      </c>
      <c r="BA128" s="19">
        <f>ROUND(VLOOKUP($B128,'3.ข้อมูลงบทดลองปัจจุบัน เติมเอง'!$A$5:$CL$846,52,0),2)</f>
        <v>427584</v>
      </c>
      <c r="BB128" s="19">
        <f>ROUND(VLOOKUP($B128,'3.ข้อมูลงบทดลองปัจจุบัน เติมเอง'!$A$5:$CL$846,53,0),2)</f>
        <v>1619600</v>
      </c>
      <c r="BC128" s="19">
        <f>ROUND(VLOOKUP($B128,'3.ข้อมูลงบทดลองปัจจุบัน เติมเอง'!$A$5:$CL$846,54,0),2)</f>
        <v>0</v>
      </c>
      <c r="BD128" s="19">
        <f>ROUND(VLOOKUP($B128,'3.ข้อมูลงบทดลองปัจจุบัน เติมเอง'!$A$5:$CL$846,55,0),2)</f>
        <v>0</v>
      </c>
      <c r="BE128" s="19">
        <f>ROUND(VLOOKUP($B128,'3.ข้อมูลงบทดลองปัจจุบัน เติมเอง'!$A$5:$CL$846,56,0),2)</f>
        <v>0</v>
      </c>
      <c r="BF128" s="19">
        <f>ROUND(VLOOKUP($B128,'3.ข้อมูลงบทดลองปัจจุบัน เติมเอง'!$A$5:$CL$846,57,0),2)</f>
        <v>0</v>
      </c>
      <c r="BG128" s="19">
        <f>ROUND(VLOOKUP($B128,'3.ข้อมูลงบทดลองปัจจุบัน เติมเอง'!$A$5:$CL$846,58,0),2)</f>
        <v>0</v>
      </c>
      <c r="BH128" s="19">
        <f>ROUND(VLOOKUP($B128,'3.ข้อมูลงบทดลองปัจจุบัน เติมเอง'!$A$5:$CL$846,59,0),2)</f>
        <v>0</v>
      </c>
      <c r="BI128" s="19">
        <f>ROUND(VLOOKUP($B128,'3.ข้อมูลงบทดลองปัจจุบัน เติมเอง'!$A$5:$CL$846,60,0),2)</f>
        <v>0</v>
      </c>
      <c r="BJ128" s="19">
        <f>ROUND(VLOOKUP($B128,'3.ข้อมูลงบทดลองปัจจุบัน เติมเอง'!$A$5:$CL$846,61,0),2)</f>
        <v>0</v>
      </c>
      <c r="BK128" s="19">
        <f>ROUND(VLOOKUP($B128,'3.ข้อมูลงบทดลองปัจจุบัน เติมเอง'!$A$5:$CL$846,62,0),2)</f>
        <v>0</v>
      </c>
      <c r="BL128" s="19">
        <f>ROUND(VLOOKUP($B128,'3.ข้อมูลงบทดลองปัจจุบัน เติมเอง'!$A$5:$CL$846,63,0),2)</f>
        <v>244000</v>
      </c>
      <c r="BM128" s="19">
        <f>ROUND(VLOOKUP($B128,'3.ข้อมูลงบทดลองปัจจุบัน เติมเอง'!$A$5:$CL$846,64,0),2)</f>
        <v>0</v>
      </c>
      <c r="BN128" s="19">
        <f>ROUND(VLOOKUP($B128,'3.ข้อมูลงบทดลองปัจจุบัน เติมเอง'!$A$5:$CL$846,65,0),2)</f>
        <v>0</v>
      </c>
      <c r="BO128" s="19">
        <f>ROUND(VLOOKUP($B128,'3.ข้อมูลงบทดลองปัจจุบัน เติมเอง'!$A$5:$CL$846,66,0),2)</f>
        <v>500700</v>
      </c>
      <c r="BP128" s="19">
        <f>ROUND(VLOOKUP($B128,'3.ข้อมูลงบทดลองปัจจุบัน เติมเอง'!$A$5:$CL$846,67,0),2)</f>
        <v>856100</v>
      </c>
      <c r="BQ128" s="19">
        <f>ROUND(VLOOKUP($B128,'3.ข้อมูลงบทดลองปัจจุบัน เติมเอง'!$A$5:$CL$846,68,0),2)</f>
        <v>0</v>
      </c>
      <c r="BR128" s="19">
        <f>ROUND(VLOOKUP($B128,'3.ข้อมูลงบทดลองปัจจุบัน เติมเอง'!$A$5:$CL$846,69,0),2)</f>
        <v>107500</v>
      </c>
      <c r="BS128" s="19">
        <f>ROUND(VLOOKUP($B128,'3.ข้อมูลงบทดลองปัจจุบัน เติมเอง'!$A$5:$CL$846,70,0),2)</f>
        <v>0</v>
      </c>
      <c r="BT128" s="19">
        <f>ROUND(VLOOKUP($B128,'3.ข้อมูลงบทดลองปัจจุบัน เติมเอง'!$A$5:$CL$846,71,0),2)</f>
        <v>0</v>
      </c>
      <c r="BU128" s="19">
        <f>ROUND(VLOOKUP($B128,'3.ข้อมูลงบทดลองปัจจุบัน เติมเอง'!$A$5:$CL$846,72,0),2)</f>
        <v>100000</v>
      </c>
      <c r="BV128" s="19">
        <f>ROUND(VLOOKUP($B128,'3.ข้อมูลงบทดลองปัจจุบัน เติมเอง'!$A$5:$CL$846,73,0),2)</f>
        <v>1744099</v>
      </c>
      <c r="BW128" s="19">
        <f>ROUND(VLOOKUP($B128,'3.ข้อมูลงบทดลองปัจจุบัน เติมเอง'!$A$5:$CL$846,74,0),2)</f>
        <v>0</v>
      </c>
      <c r="BX128" s="19">
        <f>ROUND(VLOOKUP($B128,'3.ข้อมูลงบทดลองปัจจุบัน เติมเอง'!$A$5:$CL$846,75,0),2)</f>
        <v>0</v>
      </c>
      <c r="BY128" s="19">
        <f>ROUND(VLOOKUP($B128,'3.ข้อมูลงบทดลองปัจจุบัน เติมเอง'!$A$5:$CL$846,76,0),2)</f>
        <v>0</v>
      </c>
      <c r="BZ128" s="19">
        <f>ROUND(VLOOKUP($B128,'3.ข้อมูลงบทดลองปัจจุบัน เติมเอง'!$A$5:$CL$846,77,0),2)</f>
        <v>0</v>
      </c>
      <c r="CA128" s="19">
        <f>ROUND(VLOOKUP($B128,'3.ข้อมูลงบทดลองปัจจุบัน เติมเอง'!$A$5:$CL$846,78,0),2)</f>
        <v>0</v>
      </c>
      <c r="CB128" s="19">
        <f>ROUND(VLOOKUP($B128,'3.ข้อมูลงบทดลองปัจจุบัน เติมเอง'!$A$5:$CL$846,79,0),2)</f>
        <v>0</v>
      </c>
      <c r="CC128" s="19">
        <f>ROUND(VLOOKUP($B128,'3.ข้อมูลงบทดลองปัจจุบัน เติมเอง'!$A$5:$CL$846,80,0),2)</f>
        <v>0</v>
      </c>
      <c r="CD128" s="19">
        <f>ROUND(VLOOKUP($B128,'3.ข้อมูลงบทดลองปัจจุบัน เติมเอง'!$A$5:$CL$846,81,0),2)</f>
        <v>0</v>
      </c>
      <c r="CE128" s="19">
        <f>ROUND(VLOOKUP($B128,'3.ข้อมูลงบทดลองปัจจุบัน เติมเอง'!$A$5:$CL$846,82,0),2)</f>
        <v>0</v>
      </c>
      <c r="CF128" s="19">
        <f>ROUND(VLOOKUP($B128,'3.ข้อมูลงบทดลองปัจจุบัน เติมเอง'!$A$5:$CL$846,83,0),2)</f>
        <v>0</v>
      </c>
      <c r="CG128" s="19">
        <f>ROUND(VLOOKUP($B128,'3.ข้อมูลงบทดลองปัจจุบัน เติมเอง'!$A$5:$CL$846,84,0),2)</f>
        <v>0</v>
      </c>
      <c r="CH128" s="19">
        <f>ROUND(VLOOKUP($B128,'3.ข้อมูลงบทดลองปัจจุบัน เติมเอง'!$A$5:$CL$846,85,0),2)</f>
        <v>0</v>
      </c>
      <c r="CI128" s="19">
        <f>ROUND(VLOOKUP($B128,'3.ข้อมูลงบทดลองปัจจุบัน เติมเอง'!$A$5:$CL$846,86,0),2)</f>
        <v>0</v>
      </c>
      <c r="CJ128" s="19">
        <f>ROUND(VLOOKUP($B128,'3.ข้อมูลงบทดลองปัจจุบัน เติมเอง'!$A$5:$CL$846,87,0),2)</f>
        <v>0</v>
      </c>
      <c r="CK128" s="19">
        <f>ROUND(VLOOKUP($B128,'3.ข้อมูลงบทดลองปัจจุบัน เติมเอง'!$A$5:$CL$846,88,0),2)</f>
        <v>0</v>
      </c>
      <c r="CL128" s="19">
        <f>ROUND(VLOOKUP($B128,'3.ข้อมูลงบทดลองปัจจุบัน เติมเอง'!$A$5:$CL$846,89,0),2)</f>
        <v>0</v>
      </c>
      <c r="CM128" s="19">
        <f>ROUND(VLOOKUP($B128,'3.ข้อมูลงบทดลองปัจจุบัน เติมเอง'!$A$5:$CL$846,90,0),2)</f>
        <v>0</v>
      </c>
      <c r="CO128" s="29"/>
    </row>
    <row r="129" spans="1:94" x14ac:dyDescent="0.7">
      <c r="A129" s="3" t="s">
        <v>1470</v>
      </c>
      <c r="B129" s="3" t="s">
        <v>2113</v>
      </c>
      <c r="C129" s="8" t="s">
        <v>1487</v>
      </c>
      <c r="D129" s="19">
        <f>ROUND(VLOOKUP($B129,'3.ข้อมูลงบทดลองปัจจุบัน เติมเอง'!$A$5:$CL$846,3,0),2)</f>
        <v>0</v>
      </c>
      <c r="E129" s="19">
        <f>ROUND(VLOOKUP($B129,'3.ข้อมูลงบทดลองปัจจุบัน เติมเอง'!$A$5:$CL$846,4,0),2)</f>
        <v>0</v>
      </c>
      <c r="F129" s="19">
        <f>ROUND(VLOOKUP($B129,'3.ข้อมูลงบทดลองปัจจุบัน เติมเอง'!$A$5:$CL$846,5,0),2)</f>
        <v>0</v>
      </c>
      <c r="G129" s="19">
        <f>ROUND(VLOOKUP($B129,'3.ข้อมูลงบทดลองปัจจุบัน เติมเอง'!$A$5:$CL$846,6,0),2)</f>
        <v>0</v>
      </c>
      <c r="H129" s="19">
        <f>ROUND(VLOOKUP($B129,'3.ข้อมูลงบทดลองปัจจุบัน เติมเอง'!$A$5:$CL$846,7,0),2)</f>
        <v>0</v>
      </c>
      <c r="I129" s="19">
        <f>ROUND(VLOOKUP($B129,'3.ข้อมูลงบทดลองปัจจุบัน เติมเอง'!$A$5:$CL$846,8,0),2)</f>
        <v>0</v>
      </c>
      <c r="J129" s="19">
        <f>ROUND(VLOOKUP($B129,'3.ข้อมูลงบทดลองปัจจุบัน เติมเอง'!$A$5:$CL$846,9,0),2)</f>
        <v>0</v>
      </c>
      <c r="K129" s="19">
        <f>ROUND(VLOOKUP($B129,'3.ข้อมูลงบทดลองปัจจุบัน เติมเอง'!$A$5:$CL$846,10,0),2)</f>
        <v>7900</v>
      </c>
      <c r="L129" s="19">
        <f>ROUND(VLOOKUP($B129,'3.ข้อมูลงบทดลองปัจจุบัน เติมเอง'!$A$5:$CL$846,11,0),2)</f>
        <v>42300</v>
      </c>
      <c r="M129" s="19">
        <f>ROUND(VLOOKUP($B129,'3.ข้อมูลงบทดลองปัจจุบัน เติมเอง'!$A$5:$CL$846,12,0),2)</f>
        <v>0</v>
      </c>
      <c r="N129" s="19">
        <f>ROUND(VLOOKUP($B129,'3.ข้อมูลงบทดลองปัจจุบัน เติมเอง'!$A$5:$CL$846,13,0),2)</f>
        <v>0</v>
      </c>
      <c r="O129" s="19">
        <f>ROUND(VLOOKUP($B129,'3.ข้อมูลงบทดลองปัจจุบัน เติมเอง'!$A$5:$CL$846,14,0),2)</f>
        <v>15800</v>
      </c>
      <c r="P129" s="19">
        <f>ROUND(VLOOKUP($B129,'3.ข้อมูลงบทดลองปัจจุบัน เติมเอง'!$A$5:$CL$846,15,0),2)</f>
        <v>0</v>
      </c>
      <c r="Q129" s="19">
        <f>ROUND(VLOOKUP($B129,'3.ข้อมูลงบทดลองปัจจุบัน เติมเอง'!$A$5:$CL$846,16,0),2)</f>
        <v>0</v>
      </c>
      <c r="R129" s="19">
        <f>ROUND(VLOOKUP($B129,'3.ข้อมูลงบทดลองปัจจุบัน เติมเอง'!$A$5:$CL$846,17,0),2)</f>
        <v>0</v>
      </c>
      <c r="S129" s="19">
        <f>ROUND(VLOOKUP($B129,'3.ข้อมูลงบทดลองปัจจุบัน เติมเอง'!$A$5:$CL$846,18,0),2)</f>
        <v>0</v>
      </c>
      <c r="T129" s="19">
        <f>ROUND(VLOOKUP($B129,'3.ข้อมูลงบทดลองปัจจุบัน เติมเอง'!$A$5:$CL$846,19,0),2)</f>
        <v>0</v>
      </c>
      <c r="U129" s="19">
        <f>ROUND(VLOOKUP($B129,'3.ข้อมูลงบทดลองปัจจุบัน เติมเอง'!$A$5:$CL$846,20,0),2)</f>
        <v>0</v>
      </c>
      <c r="V129" s="19">
        <f>ROUND(VLOOKUP($B129,'3.ข้อมูลงบทดลองปัจจุบัน เติมเอง'!$A$5:$CL$846,21,0),2)</f>
        <v>0</v>
      </c>
      <c r="W129" s="19">
        <f>ROUND(VLOOKUP($B129,'3.ข้อมูลงบทดลองปัจจุบัน เติมเอง'!$A$5:$CL$846,22,0),2)</f>
        <v>0</v>
      </c>
      <c r="X129" s="19">
        <f>ROUND(VLOOKUP($B129,'3.ข้อมูลงบทดลองปัจจุบัน เติมเอง'!$A$5:$CL$846,23,0),2)</f>
        <v>0</v>
      </c>
      <c r="Y129" s="19">
        <f>ROUND(VLOOKUP($B129,'3.ข้อมูลงบทดลองปัจจุบัน เติมเอง'!$A$5:$CL$846,24,0),2)</f>
        <v>0</v>
      </c>
      <c r="Z129" s="19">
        <f>ROUND(VLOOKUP($B129,'3.ข้อมูลงบทดลองปัจจุบัน เติมเอง'!$A$5:$CL$846,25,0),2)</f>
        <v>0</v>
      </c>
      <c r="AA129" s="19">
        <f>ROUND(VLOOKUP($B129,'3.ข้อมูลงบทดลองปัจจุบัน เติมเอง'!$A$5:$CL$846,26,0),2)</f>
        <v>0</v>
      </c>
      <c r="AB129" s="19">
        <f>ROUND(VLOOKUP($B129,'3.ข้อมูลงบทดลองปัจจุบัน เติมเอง'!$A$5:$CL$846,27,0),2)</f>
        <v>0</v>
      </c>
      <c r="AC129" s="19">
        <f>ROUND(VLOOKUP($B129,'3.ข้อมูลงบทดลองปัจจุบัน เติมเอง'!$A$5:$CL$846,28,0),2)</f>
        <v>0</v>
      </c>
      <c r="AD129" s="19">
        <f>ROUND(VLOOKUP($B129,'3.ข้อมูลงบทดลองปัจจุบัน เติมเอง'!$A$5:$CL$846,29,0),2)</f>
        <v>0</v>
      </c>
      <c r="AE129" s="19">
        <f>ROUND(VLOOKUP($B129,'3.ข้อมูลงบทดลองปัจจุบัน เติมเอง'!$A$5:$CL$846,30,0),2)</f>
        <v>0</v>
      </c>
      <c r="AF129" s="19">
        <f>ROUND(VLOOKUP($B129,'3.ข้อมูลงบทดลองปัจจุบัน เติมเอง'!$A$5:$CL$846,31,0),2)</f>
        <v>0</v>
      </c>
      <c r="AG129" s="19">
        <f>ROUND(VLOOKUP($B129,'3.ข้อมูลงบทดลองปัจจุบัน เติมเอง'!$A$5:$CL$846,32,0),2)</f>
        <v>0</v>
      </c>
      <c r="AH129" s="19">
        <f>ROUND(VLOOKUP($B129,'3.ข้อมูลงบทดลองปัจจุบัน เติมเอง'!$A$5:$CL$846,33,0),2)</f>
        <v>0</v>
      </c>
      <c r="AI129" s="19">
        <f>ROUND(VLOOKUP($B129,'3.ข้อมูลงบทดลองปัจจุบัน เติมเอง'!$A$5:$CL$846,34,0),2)</f>
        <v>0</v>
      </c>
      <c r="AJ129" s="19">
        <f>ROUND(VLOOKUP($B129,'3.ข้อมูลงบทดลองปัจจุบัน เติมเอง'!$A$5:$CL$846,35,0),2)</f>
        <v>0</v>
      </c>
      <c r="AK129" s="19">
        <f>ROUND(VLOOKUP($B129,'3.ข้อมูลงบทดลองปัจจุบัน เติมเอง'!$A$5:$CL$846,36,0),2)</f>
        <v>0</v>
      </c>
      <c r="AL129" s="19">
        <f>ROUND(VLOOKUP($B129,'3.ข้อมูลงบทดลองปัจจุบัน เติมเอง'!$A$5:$CL$846,37,0),2)</f>
        <v>0</v>
      </c>
      <c r="AM129" s="19">
        <f>ROUND(VLOOKUP($B129,'3.ข้อมูลงบทดลองปัจจุบัน เติมเอง'!$A$5:$CL$846,38,0),2)</f>
        <v>0</v>
      </c>
      <c r="AN129" s="19">
        <f>ROUND(VLOOKUP($B129,'3.ข้อมูลงบทดลองปัจจุบัน เติมเอง'!$A$5:$CL$846,39,0),2)</f>
        <v>0</v>
      </c>
      <c r="AO129" s="19">
        <f>ROUND(VLOOKUP($B129,'3.ข้อมูลงบทดลองปัจจุบัน เติมเอง'!$A$5:$CL$846,40,0),2)</f>
        <v>0</v>
      </c>
      <c r="AP129" s="19">
        <f>ROUND(VLOOKUP($B129,'3.ข้อมูลงบทดลองปัจจุบัน เติมเอง'!$A$5:$CL$846,41,0),2)</f>
        <v>0</v>
      </c>
      <c r="AQ129" s="19">
        <f>ROUND(VLOOKUP($B129,'3.ข้อมูลงบทดลองปัจจุบัน เติมเอง'!$A$5:$CL$846,42,0),2)</f>
        <v>0</v>
      </c>
      <c r="AR129" s="19">
        <f>ROUND(VLOOKUP($B129,'3.ข้อมูลงบทดลองปัจจุบัน เติมเอง'!$A$5:$CL$846,43,0),2)</f>
        <v>0</v>
      </c>
      <c r="AS129" s="19">
        <f>ROUND(VLOOKUP($B129,'3.ข้อมูลงบทดลองปัจจุบัน เติมเอง'!$A$5:$CL$846,44,0),2)</f>
        <v>0</v>
      </c>
      <c r="AT129" s="19">
        <f>ROUND(VLOOKUP($B129,'3.ข้อมูลงบทดลองปัจจุบัน เติมเอง'!$A$5:$CL$846,45,0),2)</f>
        <v>0</v>
      </c>
      <c r="AU129" s="19">
        <f>ROUND(VLOOKUP($B129,'3.ข้อมูลงบทดลองปัจจุบัน เติมเอง'!$A$5:$CL$846,46,0),2)</f>
        <v>0</v>
      </c>
      <c r="AV129" s="19">
        <f>ROUND(VLOOKUP($B129,'3.ข้อมูลงบทดลองปัจจุบัน เติมเอง'!$A$5:$CL$846,47,0),2)</f>
        <v>0</v>
      </c>
      <c r="AW129" s="19">
        <f>ROUND(VLOOKUP($B129,'3.ข้อมูลงบทดลองปัจจุบัน เติมเอง'!$A$5:$CL$846,48,0),2)</f>
        <v>0</v>
      </c>
      <c r="AX129" s="19">
        <f>ROUND(VLOOKUP($B129,'3.ข้อมูลงบทดลองปัจจุบัน เติมเอง'!$A$5:$CL$846,49,0),2)</f>
        <v>0</v>
      </c>
      <c r="AY129" s="19">
        <f>ROUND(VLOOKUP($B129,'3.ข้อมูลงบทดลองปัจจุบัน เติมเอง'!$A$5:$CL$846,50,0),2)</f>
        <v>0</v>
      </c>
      <c r="AZ129" s="19">
        <f>ROUND(VLOOKUP($B129,'3.ข้อมูลงบทดลองปัจจุบัน เติมเอง'!$A$5:$CL$846,51,0),2)</f>
        <v>0</v>
      </c>
      <c r="BA129" s="19">
        <f>ROUND(VLOOKUP($B129,'3.ข้อมูลงบทดลองปัจจุบัน เติมเอง'!$A$5:$CL$846,52,0),2)</f>
        <v>0</v>
      </c>
      <c r="BB129" s="19">
        <f>ROUND(VLOOKUP($B129,'3.ข้อมูลงบทดลองปัจจุบัน เติมเอง'!$A$5:$CL$846,53,0),2)</f>
        <v>0</v>
      </c>
      <c r="BC129" s="19">
        <f>ROUND(VLOOKUP($B129,'3.ข้อมูลงบทดลองปัจจุบัน เติมเอง'!$A$5:$CL$846,54,0),2)</f>
        <v>0</v>
      </c>
      <c r="BD129" s="19">
        <f>ROUND(VLOOKUP($B129,'3.ข้อมูลงบทดลองปัจจุบัน เติมเอง'!$A$5:$CL$846,55,0),2)</f>
        <v>0</v>
      </c>
      <c r="BE129" s="19">
        <f>ROUND(VLOOKUP($B129,'3.ข้อมูลงบทดลองปัจจุบัน เติมเอง'!$A$5:$CL$846,56,0),2)</f>
        <v>0</v>
      </c>
      <c r="BF129" s="19">
        <f>ROUND(VLOOKUP($B129,'3.ข้อมูลงบทดลองปัจจุบัน เติมเอง'!$A$5:$CL$846,57,0),2)</f>
        <v>0</v>
      </c>
      <c r="BG129" s="19">
        <f>ROUND(VLOOKUP($B129,'3.ข้อมูลงบทดลองปัจจุบัน เติมเอง'!$A$5:$CL$846,58,0),2)</f>
        <v>0</v>
      </c>
      <c r="BH129" s="19">
        <f>ROUND(VLOOKUP($B129,'3.ข้อมูลงบทดลองปัจจุบัน เติมเอง'!$A$5:$CL$846,59,0),2)</f>
        <v>0</v>
      </c>
      <c r="BI129" s="19">
        <f>ROUND(VLOOKUP($B129,'3.ข้อมูลงบทดลองปัจจุบัน เติมเอง'!$A$5:$CL$846,60,0),2)</f>
        <v>0</v>
      </c>
      <c r="BJ129" s="19">
        <f>ROUND(VLOOKUP($B129,'3.ข้อมูลงบทดลองปัจจุบัน เติมเอง'!$A$5:$CL$846,61,0),2)</f>
        <v>0</v>
      </c>
      <c r="BK129" s="19">
        <f>ROUND(VLOOKUP($B129,'3.ข้อมูลงบทดลองปัจจุบัน เติมเอง'!$A$5:$CL$846,62,0),2)</f>
        <v>0</v>
      </c>
      <c r="BL129" s="19">
        <f>ROUND(VLOOKUP($B129,'3.ข้อมูลงบทดลองปัจจุบัน เติมเอง'!$A$5:$CL$846,63,0),2)</f>
        <v>0</v>
      </c>
      <c r="BM129" s="19">
        <f>ROUND(VLOOKUP($B129,'3.ข้อมูลงบทดลองปัจจุบัน เติมเอง'!$A$5:$CL$846,64,0),2)</f>
        <v>0</v>
      </c>
      <c r="BN129" s="19">
        <f>ROUND(VLOOKUP($B129,'3.ข้อมูลงบทดลองปัจจุบัน เติมเอง'!$A$5:$CL$846,65,0),2)</f>
        <v>0</v>
      </c>
      <c r="BO129" s="19">
        <f>ROUND(VLOOKUP($B129,'3.ข้อมูลงบทดลองปัจจุบัน เติมเอง'!$A$5:$CL$846,66,0),2)</f>
        <v>0</v>
      </c>
      <c r="BP129" s="19">
        <f>ROUND(VLOOKUP($B129,'3.ข้อมูลงบทดลองปัจจุบัน เติมเอง'!$A$5:$CL$846,67,0),2)</f>
        <v>0</v>
      </c>
      <c r="BQ129" s="19">
        <f>ROUND(VLOOKUP($B129,'3.ข้อมูลงบทดลองปัจจุบัน เติมเอง'!$A$5:$CL$846,68,0),2)</f>
        <v>0</v>
      </c>
      <c r="BR129" s="19">
        <f>ROUND(VLOOKUP($B129,'3.ข้อมูลงบทดลองปัจจุบัน เติมเอง'!$A$5:$CL$846,69,0),2)</f>
        <v>0</v>
      </c>
      <c r="BS129" s="19">
        <f>ROUND(VLOOKUP($B129,'3.ข้อมูลงบทดลองปัจจุบัน เติมเอง'!$A$5:$CL$846,70,0),2)</f>
        <v>0</v>
      </c>
      <c r="BT129" s="19">
        <f>ROUND(VLOOKUP($B129,'3.ข้อมูลงบทดลองปัจจุบัน เติมเอง'!$A$5:$CL$846,71,0),2)</f>
        <v>0</v>
      </c>
      <c r="BU129" s="19">
        <f>ROUND(VLOOKUP($B129,'3.ข้อมูลงบทดลองปัจจุบัน เติมเอง'!$A$5:$CL$846,72,0),2)</f>
        <v>0</v>
      </c>
      <c r="BV129" s="19">
        <f>ROUND(VLOOKUP($B129,'3.ข้อมูลงบทดลองปัจจุบัน เติมเอง'!$A$5:$CL$846,73,0),2)</f>
        <v>0</v>
      </c>
      <c r="BW129" s="19">
        <f>ROUND(VLOOKUP($B129,'3.ข้อมูลงบทดลองปัจจุบัน เติมเอง'!$A$5:$CL$846,74,0),2)</f>
        <v>0</v>
      </c>
      <c r="BX129" s="19">
        <f>ROUND(VLOOKUP($B129,'3.ข้อมูลงบทดลองปัจจุบัน เติมเอง'!$A$5:$CL$846,75,0),2)</f>
        <v>0</v>
      </c>
      <c r="BY129" s="19">
        <f>ROUND(VLOOKUP($B129,'3.ข้อมูลงบทดลองปัจจุบัน เติมเอง'!$A$5:$CL$846,76,0),2)</f>
        <v>0</v>
      </c>
      <c r="BZ129" s="19">
        <f>ROUND(VLOOKUP($B129,'3.ข้อมูลงบทดลองปัจจุบัน เติมเอง'!$A$5:$CL$846,77,0),2)</f>
        <v>0</v>
      </c>
      <c r="CA129" s="19">
        <f>ROUND(VLOOKUP($B129,'3.ข้อมูลงบทดลองปัจจุบัน เติมเอง'!$A$5:$CL$846,78,0),2)</f>
        <v>0</v>
      </c>
      <c r="CB129" s="19">
        <f>ROUND(VLOOKUP($B129,'3.ข้อมูลงบทดลองปัจจุบัน เติมเอง'!$A$5:$CL$846,79,0),2)</f>
        <v>0</v>
      </c>
      <c r="CC129" s="19">
        <f>ROUND(VLOOKUP($B129,'3.ข้อมูลงบทดลองปัจจุบัน เติมเอง'!$A$5:$CL$846,80,0),2)</f>
        <v>0</v>
      </c>
      <c r="CD129" s="19">
        <f>ROUND(VLOOKUP($B129,'3.ข้อมูลงบทดลองปัจจุบัน เติมเอง'!$A$5:$CL$846,81,0),2)</f>
        <v>0</v>
      </c>
      <c r="CE129" s="19">
        <f>ROUND(VLOOKUP($B129,'3.ข้อมูลงบทดลองปัจจุบัน เติมเอง'!$A$5:$CL$846,82,0),2)</f>
        <v>0</v>
      </c>
      <c r="CF129" s="19">
        <f>ROUND(VLOOKUP($B129,'3.ข้อมูลงบทดลองปัจจุบัน เติมเอง'!$A$5:$CL$846,83,0),2)</f>
        <v>0</v>
      </c>
      <c r="CG129" s="19">
        <f>ROUND(VLOOKUP($B129,'3.ข้อมูลงบทดลองปัจจุบัน เติมเอง'!$A$5:$CL$846,84,0),2)</f>
        <v>0</v>
      </c>
      <c r="CH129" s="19">
        <f>ROUND(VLOOKUP($B129,'3.ข้อมูลงบทดลองปัจจุบัน เติมเอง'!$A$5:$CL$846,85,0),2)</f>
        <v>0</v>
      </c>
      <c r="CI129" s="19">
        <f>ROUND(VLOOKUP($B129,'3.ข้อมูลงบทดลองปัจจุบัน เติมเอง'!$A$5:$CL$846,86,0),2)</f>
        <v>0</v>
      </c>
      <c r="CJ129" s="19">
        <f>ROUND(VLOOKUP($B129,'3.ข้อมูลงบทดลองปัจจุบัน เติมเอง'!$A$5:$CL$846,87,0),2)</f>
        <v>0</v>
      </c>
      <c r="CK129" s="19">
        <f>ROUND(VLOOKUP($B129,'3.ข้อมูลงบทดลองปัจจุบัน เติมเอง'!$A$5:$CL$846,88,0),2)</f>
        <v>0</v>
      </c>
      <c r="CL129" s="19">
        <f>ROUND(VLOOKUP($B129,'3.ข้อมูลงบทดลองปัจจุบัน เติมเอง'!$A$5:$CL$846,89,0),2)</f>
        <v>0</v>
      </c>
      <c r="CM129" s="19">
        <f>ROUND(VLOOKUP($B129,'3.ข้อมูลงบทดลองปัจจุบัน เติมเอง'!$A$5:$CL$846,90,0),2)</f>
        <v>0</v>
      </c>
      <c r="CO129" s="29"/>
    </row>
    <row r="130" spans="1:94" x14ac:dyDescent="0.7">
      <c r="A130" s="3" t="s">
        <v>1470</v>
      </c>
      <c r="B130" s="3" t="s">
        <v>2114</v>
      </c>
      <c r="C130" s="8" t="s">
        <v>1248</v>
      </c>
      <c r="D130" s="19">
        <f>ROUND(VLOOKUP($B130,'3.ข้อมูลงบทดลองปัจจุบัน เติมเอง'!$A$5:$CL$846,3,0),2)</f>
        <v>0</v>
      </c>
      <c r="E130" s="19">
        <f>ROUND(VLOOKUP($B130,'3.ข้อมูลงบทดลองปัจจุบัน เติมเอง'!$A$5:$CL$846,4,0),2)</f>
        <v>1029700</v>
      </c>
      <c r="F130" s="19">
        <f>ROUND(VLOOKUP($B130,'3.ข้อมูลงบทดลองปัจจุบัน เติมเอง'!$A$5:$CL$846,5,0),2)</f>
        <v>814800</v>
      </c>
      <c r="G130" s="19">
        <f>ROUND(VLOOKUP($B130,'3.ข้อมูลงบทดลองปัจจุบัน เติมเอง'!$A$5:$CL$846,6,0),2)</f>
        <v>807700</v>
      </c>
      <c r="H130" s="19">
        <f>ROUND(VLOOKUP($B130,'3.ข้อมูลงบทดลองปัจจุบัน เติมเอง'!$A$5:$CL$846,7,0),2)</f>
        <v>536100</v>
      </c>
      <c r="I130" s="19">
        <f>ROUND(VLOOKUP($B130,'3.ข้อมูลงบทดลองปัจจุบัน เติมเอง'!$A$5:$CL$846,8,0),2)</f>
        <v>1848400</v>
      </c>
      <c r="J130" s="19">
        <f>ROUND(VLOOKUP($B130,'3.ข้อมูลงบทดลองปัจจุบัน เติมเอง'!$A$5:$CL$846,9,0),2)</f>
        <v>1091400</v>
      </c>
      <c r="K130" s="19">
        <f>ROUND(VLOOKUP($B130,'3.ข้อมูลงบทดลองปัจจุบัน เติมเอง'!$A$5:$CL$846,10,0),2)</f>
        <v>2290600</v>
      </c>
      <c r="L130" s="19">
        <f>ROUND(VLOOKUP($B130,'3.ข้อมูลงบทดลองปัจจุบัน เติมเอง'!$A$5:$CL$846,11,0),2)</f>
        <v>820600</v>
      </c>
      <c r="M130" s="19">
        <f>ROUND(VLOOKUP($B130,'3.ข้อมูลงบทดลองปัจจุบัน เติมเอง'!$A$5:$CL$846,12,0),2)</f>
        <v>1469400</v>
      </c>
      <c r="N130" s="19">
        <f>ROUND(VLOOKUP($B130,'3.ข้อมูลงบทดลองปัจจุบัน เติมเอง'!$A$5:$CL$846,13,0),2)</f>
        <v>2649700</v>
      </c>
      <c r="O130" s="19">
        <f>ROUND(VLOOKUP($B130,'3.ข้อมูลงบทดลองปัจจุบัน เติมเอง'!$A$5:$CL$846,14,0),2)</f>
        <v>465000</v>
      </c>
      <c r="P130" s="19">
        <f>ROUND(VLOOKUP($B130,'3.ข้อมูลงบทดลองปัจจุบัน เติมเอง'!$A$5:$CL$846,15,0),2)</f>
        <v>5038200</v>
      </c>
      <c r="Q130" s="19">
        <f>ROUND(VLOOKUP($B130,'3.ข้อมูลงบทดลองปัจจุบัน เติมเอง'!$A$5:$CL$846,16,0),2)</f>
        <v>807600</v>
      </c>
      <c r="R130" s="19">
        <f>ROUND(VLOOKUP($B130,'3.ข้อมูลงบทดลองปัจจุบัน เติมเอง'!$A$5:$CL$846,17,0),2)</f>
        <v>1599000</v>
      </c>
      <c r="S130" s="19">
        <f>ROUND(VLOOKUP($B130,'3.ข้อมูลงบทดลองปัจจุบัน เติมเอง'!$A$5:$CL$846,18,0),2)</f>
        <v>2517400</v>
      </c>
      <c r="T130" s="19">
        <f>ROUND(VLOOKUP($B130,'3.ข้อมูลงบทดลองปัจจุบัน เติมเอง'!$A$5:$CL$846,19,0),2)</f>
        <v>973100</v>
      </c>
      <c r="U130" s="19">
        <f>ROUND(VLOOKUP($B130,'3.ข้อมูลงบทดลองปัจจุบัน เติมเอง'!$A$5:$CL$846,20,0),2)</f>
        <v>1561400</v>
      </c>
      <c r="V130" s="19">
        <f>ROUND(VLOOKUP($B130,'3.ข้อมูลงบทดลองปัจจุบัน เติมเอง'!$A$5:$CL$846,21,0),2)</f>
        <v>1340200</v>
      </c>
      <c r="W130" s="19">
        <f>ROUND(VLOOKUP($B130,'3.ข้อมูลงบทดลองปัจจุบัน เติมเอง'!$A$5:$CL$846,22,0),2)</f>
        <v>921400</v>
      </c>
      <c r="X130" s="19">
        <f>ROUND(VLOOKUP($B130,'3.ข้อมูลงบทดลองปัจจุบัน เติมเอง'!$A$5:$CL$846,23,0),2)</f>
        <v>0</v>
      </c>
      <c r="Y130" s="19">
        <f>ROUND(VLOOKUP($B130,'3.ข้อมูลงบทดลองปัจจุบัน เติมเอง'!$A$5:$CL$846,24,0),2)</f>
        <v>965100</v>
      </c>
      <c r="Z130" s="19">
        <f>ROUND(VLOOKUP($B130,'3.ข้อมูลงบทดลองปัจจุบัน เติมเอง'!$A$5:$CL$846,25,0),2)</f>
        <v>1666800</v>
      </c>
      <c r="AA130" s="19">
        <f>ROUND(VLOOKUP($B130,'3.ข้อมูลงบทดลองปัจจุบัน เติมเอง'!$A$5:$CL$846,26,0),2)</f>
        <v>1560800</v>
      </c>
      <c r="AB130" s="19">
        <f>ROUND(VLOOKUP($B130,'3.ข้อมูลงบทดลองปัจจุบัน เติมเอง'!$A$5:$CL$846,27,0),2)</f>
        <v>1132000</v>
      </c>
      <c r="AC130" s="19">
        <f>ROUND(VLOOKUP($B130,'3.ข้อมูลงบทดลองปัจจุบัน เติมเอง'!$A$5:$CL$846,28,0),2)</f>
        <v>893500</v>
      </c>
      <c r="AD130" s="19">
        <f>ROUND(VLOOKUP($B130,'3.ข้อมูลงบทดลองปัจจุบัน เติมเอง'!$A$5:$CL$846,29,0),2)</f>
        <v>1011900</v>
      </c>
      <c r="AE130" s="19">
        <f>ROUND(VLOOKUP($B130,'3.ข้อมูลงบทดลองปัจจุบัน เติมเอง'!$A$5:$CL$846,30,0),2)</f>
        <v>3790800</v>
      </c>
      <c r="AF130" s="19">
        <f>ROUND(VLOOKUP($B130,'3.ข้อมูลงบทดลองปัจจุบัน เติมเอง'!$A$5:$CL$846,31,0),2)</f>
        <v>1095900</v>
      </c>
      <c r="AG130" s="19">
        <f>ROUND(VLOOKUP($B130,'3.ข้อมูลงบทดลองปัจจุบัน เติมเอง'!$A$5:$CL$846,32,0),2)</f>
        <v>1660100</v>
      </c>
      <c r="AH130" s="19">
        <f>ROUND(VLOOKUP($B130,'3.ข้อมูลงบทดลองปัจจุบัน เติมเอง'!$A$5:$CL$846,33,0),2)</f>
        <v>1677600</v>
      </c>
      <c r="AI130" s="19">
        <f>ROUND(VLOOKUP($B130,'3.ข้อมูลงบทดลองปัจจุบัน เติมเอง'!$A$5:$CL$846,34,0),2)</f>
        <v>3537700</v>
      </c>
      <c r="AJ130" s="19">
        <f>ROUND(VLOOKUP($B130,'3.ข้อมูลงบทดลองปัจจุบัน เติมเอง'!$A$5:$CL$846,35,0),2)</f>
        <v>949500</v>
      </c>
      <c r="AK130" s="19">
        <f>ROUND(VLOOKUP($B130,'3.ข้อมูลงบทดลองปัจจุบัน เติมเอง'!$A$5:$CL$846,36,0),2)</f>
        <v>871300</v>
      </c>
      <c r="AL130" s="19">
        <f>ROUND(VLOOKUP($B130,'3.ข้อมูลงบทดลองปัจจุบัน เติมเอง'!$A$5:$CL$846,37,0),2)</f>
        <v>0</v>
      </c>
      <c r="AM130" s="19">
        <f>ROUND(VLOOKUP($B130,'3.ข้อมูลงบทดลองปัจจุบัน เติมเอง'!$A$5:$CL$846,38,0),2)</f>
        <v>792359</v>
      </c>
      <c r="AN130" s="19">
        <f>ROUND(VLOOKUP($B130,'3.ข้อมูลงบทดลองปัจจุบัน เติมเอง'!$A$5:$CL$846,39,0),2)</f>
        <v>190000</v>
      </c>
      <c r="AO130" s="19">
        <f>ROUND(VLOOKUP($B130,'3.ข้อมูลงบทดลองปัจจุบัน เติมเอง'!$A$5:$CL$846,40,0),2)</f>
        <v>2837973</v>
      </c>
      <c r="AP130" s="19">
        <f>ROUND(VLOOKUP($B130,'3.ข้อมูลงบทดลองปัจจุบัน เติมเอง'!$A$5:$CL$846,41,0),2)</f>
        <v>2217753</v>
      </c>
      <c r="AQ130" s="19">
        <f>ROUND(VLOOKUP($B130,'3.ข้อมูลงบทดลองปัจจุบัน เติมเอง'!$A$5:$CL$846,42,0),2)</f>
        <v>1398100</v>
      </c>
      <c r="AR130" s="19">
        <f>ROUND(VLOOKUP($B130,'3.ข้อมูลงบทดลองปัจจุบัน เติมเอง'!$A$5:$CL$846,43,0),2)</f>
        <v>1002300</v>
      </c>
      <c r="AS130" s="19">
        <f>ROUND(VLOOKUP($B130,'3.ข้อมูลงบทดลองปัจจุบัน เติมเอง'!$A$5:$CL$846,44,0),2)</f>
        <v>4075700</v>
      </c>
      <c r="AT130" s="19">
        <f>ROUND(VLOOKUP($B130,'3.ข้อมูลงบทดลองปัจจุบัน เติมเอง'!$A$5:$CL$846,45,0),2)</f>
        <v>303800</v>
      </c>
      <c r="AU130" s="19">
        <f>ROUND(VLOOKUP($B130,'3.ข้อมูลงบทดลองปัจจุบัน เติมเอง'!$A$5:$CL$846,46,0),2)</f>
        <v>1928700</v>
      </c>
      <c r="AV130" s="19">
        <f>ROUND(VLOOKUP($B130,'3.ข้อมูลงบทดลองปัจจุบัน เติมเอง'!$A$5:$CL$846,47,0),2)</f>
        <v>1181566</v>
      </c>
      <c r="AW130" s="19">
        <f>ROUND(VLOOKUP($B130,'3.ข้อมูลงบทดลองปัจจุบัน เติมเอง'!$A$5:$CL$846,48,0),2)</f>
        <v>1315900</v>
      </c>
      <c r="AX130" s="19">
        <f>ROUND(VLOOKUP($B130,'3.ข้อมูลงบทดลองปัจจุบัน เติมเอง'!$A$5:$CL$846,49,0),2)</f>
        <v>625800</v>
      </c>
      <c r="AY130" s="19">
        <f>ROUND(VLOOKUP($B130,'3.ข้อมูลงบทดลองปัจจุบัน เติมเอง'!$A$5:$CL$846,50,0),2)</f>
        <v>1551100</v>
      </c>
      <c r="AZ130" s="19">
        <f>ROUND(VLOOKUP($B130,'3.ข้อมูลงบทดลองปัจจุบัน เติมเอง'!$A$5:$CL$846,51,0),2)</f>
        <v>934164</v>
      </c>
      <c r="BA130" s="19">
        <f>ROUND(VLOOKUP($B130,'3.ข้อมูลงบทดลองปัจจุบัน เติมเอง'!$A$5:$CL$846,52,0),2)</f>
        <v>769916</v>
      </c>
      <c r="BB130" s="19">
        <f>ROUND(VLOOKUP($B130,'3.ข้อมูลงบทดลองปัจจุบัน เติมเอง'!$A$5:$CL$846,53,0),2)</f>
        <v>2926300</v>
      </c>
      <c r="BC130" s="19">
        <f>ROUND(VLOOKUP($B130,'3.ข้อมูลงบทดลองปัจจุบัน เติมเอง'!$A$5:$CL$846,54,0),2)</f>
        <v>1143200</v>
      </c>
      <c r="BD130" s="19">
        <f>ROUND(VLOOKUP($B130,'3.ข้อมูลงบทดลองปัจจุบัน เติมเอง'!$A$5:$CL$846,55,0),2)</f>
        <v>0</v>
      </c>
      <c r="BE130" s="19">
        <f>ROUND(VLOOKUP($B130,'3.ข้อมูลงบทดลองปัจจุบัน เติมเอง'!$A$5:$CL$846,56,0),2)</f>
        <v>1073900</v>
      </c>
      <c r="BF130" s="19">
        <f>ROUND(VLOOKUP($B130,'3.ข้อมูลงบทดลองปัจจุบัน เติมเอง'!$A$5:$CL$846,57,0),2)</f>
        <v>1282800</v>
      </c>
      <c r="BG130" s="19">
        <f>ROUND(VLOOKUP($B130,'3.ข้อมูลงบทดลองปัจจุบัน เติมเอง'!$A$5:$CL$846,58,0),2)</f>
        <v>1991600</v>
      </c>
      <c r="BH130" s="19">
        <f>ROUND(VLOOKUP($B130,'3.ข้อมูลงบทดลองปัจจุบัน เติมเอง'!$A$5:$CL$846,59,0),2)</f>
        <v>5458700</v>
      </c>
      <c r="BI130" s="19">
        <f>ROUND(VLOOKUP($B130,'3.ข้อมูลงบทดลองปัจจุบัน เติมเอง'!$A$5:$CL$846,60,0),2)</f>
        <v>989100</v>
      </c>
      <c r="BJ130" s="19">
        <f>ROUND(VLOOKUP($B130,'3.ข้อมูลงบทดลองปัจจุบัน เติมเอง'!$A$5:$CL$846,61,0),2)</f>
        <v>774000</v>
      </c>
      <c r="BK130" s="19">
        <f>ROUND(VLOOKUP($B130,'3.ข้อมูลงบทดลองปัจจุบัน เติมเอง'!$A$5:$CL$846,62,0),2)</f>
        <v>82200</v>
      </c>
      <c r="BL130" s="19">
        <f>ROUND(VLOOKUP($B130,'3.ข้อมูลงบทดลองปัจจุบัน เติมเอง'!$A$5:$CL$846,63,0),2)</f>
        <v>339400</v>
      </c>
      <c r="BM130" s="19">
        <f>ROUND(VLOOKUP($B130,'3.ข้อมูลงบทดลองปัจจุบัน เติมเอง'!$A$5:$CL$846,64,0),2)</f>
        <v>0</v>
      </c>
      <c r="BN130" s="19">
        <f>ROUND(VLOOKUP($B130,'3.ข้อมูลงบทดลองปัจจุบัน เติมเอง'!$A$5:$CL$846,65,0),2)</f>
        <v>2351300</v>
      </c>
      <c r="BO130" s="19">
        <f>ROUND(VLOOKUP($B130,'3.ข้อมูลงบทดลองปัจจุบัน เติมเอง'!$A$5:$CL$846,66,0),2)</f>
        <v>1042400</v>
      </c>
      <c r="BP130" s="19">
        <f>ROUND(VLOOKUP($B130,'3.ข้อมูลงบทดลองปัจจุบัน เติมเอง'!$A$5:$CL$846,67,0),2)</f>
        <v>1897200</v>
      </c>
      <c r="BQ130" s="19">
        <f>ROUND(VLOOKUP($B130,'3.ข้อมูลงบทดลองปัจจุบัน เติมเอง'!$A$5:$CL$846,68,0),2)</f>
        <v>2400900</v>
      </c>
      <c r="BR130" s="19">
        <f>ROUND(VLOOKUP($B130,'3.ข้อมูลงบทดลองปัจจุบัน เติมเอง'!$A$5:$CL$846,69,0),2)</f>
        <v>880500</v>
      </c>
      <c r="BS130" s="19">
        <f>ROUND(VLOOKUP($B130,'3.ข้อมูลงบทดลองปัจจุบัน เติมเอง'!$A$5:$CL$846,70,0),2)</f>
        <v>0</v>
      </c>
      <c r="BT130" s="19">
        <f>ROUND(VLOOKUP($B130,'3.ข้อมูลงบทดลองปัจจุบัน เติมเอง'!$A$5:$CL$846,71,0),2)</f>
        <v>1444600</v>
      </c>
      <c r="BU130" s="19">
        <f>ROUND(VLOOKUP($B130,'3.ข้อมูลงบทดลองปัจจุบัน เติมเอง'!$A$5:$CL$846,72,0),2)</f>
        <v>1924200</v>
      </c>
      <c r="BV130" s="19">
        <f>ROUND(VLOOKUP($B130,'3.ข้อมูลงบทดลองปัจจุบัน เติมเอง'!$A$5:$CL$846,73,0),2)</f>
        <v>4906800</v>
      </c>
      <c r="BW130" s="19">
        <f>ROUND(VLOOKUP($B130,'3.ข้อมูลงบทดลองปัจจุบัน เติมเอง'!$A$5:$CL$846,74,0),2)</f>
        <v>367600</v>
      </c>
      <c r="BX130" s="19">
        <f>ROUND(VLOOKUP($B130,'3.ข้อมูลงบทดลองปัจจุบัน เติมเอง'!$A$5:$CL$846,75,0),2)</f>
        <v>1360700</v>
      </c>
      <c r="BY130" s="19">
        <f>ROUND(VLOOKUP($B130,'3.ข้อมูลงบทดลองปัจจุบัน เติมเอง'!$A$5:$CL$846,76,0),2)</f>
        <v>3238500</v>
      </c>
      <c r="BZ130" s="19">
        <f>ROUND(VLOOKUP($B130,'3.ข้อมูลงบทดลองปัจจุบัน เติมเอง'!$A$5:$CL$846,77,0),2)</f>
        <v>944100</v>
      </c>
      <c r="CA130" s="19">
        <f>ROUND(VLOOKUP($B130,'3.ข้อมูลงบทดลองปัจจุบัน เติมเอง'!$A$5:$CL$846,78,0),2)</f>
        <v>978900</v>
      </c>
      <c r="CB130" s="19">
        <f>ROUND(VLOOKUP($B130,'3.ข้อมูลงบทดลองปัจจุบัน เติมเอง'!$A$5:$CL$846,79,0),2)</f>
        <v>1092000</v>
      </c>
      <c r="CC130" s="19">
        <f>ROUND(VLOOKUP($B130,'3.ข้อมูลงบทดลองปัจจุบัน เติมเอง'!$A$5:$CL$846,80,0),2)</f>
        <v>391200</v>
      </c>
      <c r="CD130" s="19">
        <f>ROUND(VLOOKUP($B130,'3.ข้อมูลงบทดลองปัจจุบัน เติมเอง'!$A$5:$CL$846,81,0),2)</f>
        <v>3458800</v>
      </c>
      <c r="CE130" s="19">
        <f>ROUND(VLOOKUP($B130,'3.ข้อมูลงบทดลองปัจจุบัน เติมเอง'!$A$5:$CL$846,82,0),2)</f>
        <v>2425800</v>
      </c>
      <c r="CF130" s="19">
        <f>ROUND(VLOOKUP($B130,'3.ข้อมูลงบทดลองปัจจุบัน เติมเอง'!$A$5:$CL$846,83,0),2)</f>
        <v>2952900</v>
      </c>
      <c r="CG130" s="19">
        <f>ROUND(VLOOKUP($B130,'3.ข้อมูลงบทดลองปัจจุบัน เติมเอง'!$A$5:$CL$846,84,0),2)</f>
        <v>1082200</v>
      </c>
      <c r="CH130" s="19">
        <f>ROUND(VLOOKUP($B130,'3.ข้อมูลงบทดลองปัจจุบัน เติมเอง'!$A$5:$CL$846,85,0),2)</f>
        <v>1095400</v>
      </c>
      <c r="CI130" s="19">
        <f>ROUND(VLOOKUP($B130,'3.ข้อมูลงบทดลองปัจจุบัน เติมเอง'!$A$5:$CL$846,86,0),2)</f>
        <v>1486200</v>
      </c>
      <c r="CJ130" s="19">
        <f>ROUND(VLOOKUP($B130,'3.ข้อมูลงบทดลองปัจจุบัน เติมเอง'!$A$5:$CL$846,87,0),2)</f>
        <v>1112900</v>
      </c>
      <c r="CK130" s="19">
        <f>ROUND(VLOOKUP($B130,'3.ข้อมูลงบทดลองปัจจุบัน เติมเอง'!$A$5:$CL$846,88,0),2)</f>
        <v>3276600</v>
      </c>
      <c r="CL130" s="19">
        <f>ROUND(VLOOKUP($B130,'3.ข้อมูลงบทดลองปัจจุบัน เติมเอง'!$A$5:$CL$846,89,0),2)</f>
        <v>746200</v>
      </c>
      <c r="CM130" s="19">
        <f>ROUND(VLOOKUP($B130,'3.ข้อมูลงบทดลองปัจจุบัน เติมเอง'!$A$5:$CL$846,90,0),2)</f>
        <v>786000</v>
      </c>
      <c r="CO130" s="29"/>
    </row>
    <row r="131" spans="1:94" x14ac:dyDescent="0.7">
      <c r="A131" s="3" t="s">
        <v>1470</v>
      </c>
      <c r="B131" s="3" t="s">
        <v>2115</v>
      </c>
      <c r="C131" s="8" t="s">
        <v>1249</v>
      </c>
      <c r="D131" s="19">
        <f>ROUND(VLOOKUP($B131,'3.ข้อมูลงบทดลองปัจจุบัน เติมเอง'!$A$5:$CL$846,3,0),2)</f>
        <v>0</v>
      </c>
      <c r="E131" s="19">
        <f>ROUND(VLOOKUP($B131,'3.ข้อมูลงบทดลองปัจจุบัน เติมเอง'!$A$5:$CL$846,4,0),2)</f>
        <v>141000</v>
      </c>
      <c r="F131" s="19">
        <f>ROUND(VLOOKUP($B131,'3.ข้อมูลงบทดลองปัจจุบัน เติมเอง'!$A$5:$CL$846,5,0),2)</f>
        <v>353100</v>
      </c>
      <c r="G131" s="19">
        <f>ROUND(VLOOKUP($B131,'3.ข้อมูลงบทดลองปัจจุบัน เติมเอง'!$A$5:$CL$846,6,0),2)</f>
        <v>23200</v>
      </c>
      <c r="H131" s="19">
        <f>ROUND(VLOOKUP($B131,'3.ข้อมูลงบทดลองปัจจุบัน เติมเอง'!$A$5:$CL$846,7,0),2)</f>
        <v>56800</v>
      </c>
      <c r="I131" s="19">
        <f>ROUND(VLOOKUP($B131,'3.ข้อมูลงบทดลองปัจจุบัน เติมเอง'!$A$5:$CL$846,8,0),2)</f>
        <v>309900</v>
      </c>
      <c r="J131" s="19">
        <f>ROUND(VLOOKUP($B131,'3.ข้อมูลงบทดลองปัจจุบัน เติมเอง'!$A$5:$CL$846,9,0),2)</f>
        <v>59800</v>
      </c>
      <c r="K131" s="19">
        <f>ROUND(VLOOKUP($B131,'3.ข้อมูลงบทดลองปัจจุบัน เติมเอง'!$A$5:$CL$846,10,0),2)</f>
        <v>0</v>
      </c>
      <c r="L131" s="19">
        <f>ROUND(VLOOKUP($B131,'3.ข้อมูลงบทดลองปัจจุบัน เติมเอง'!$A$5:$CL$846,11,0),2)</f>
        <v>82000</v>
      </c>
      <c r="M131" s="19">
        <f>ROUND(VLOOKUP($B131,'3.ข้อมูลงบทดลองปัจจุบัน เติมเอง'!$A$5:$CL$846,12,0),2)</f>
        <v>123200</v>
      </c>
      <c r="N131" s="19">
        <f>ROUND(VLOOKUP($B131,'3.ข้อมูลงบทดลองปัจจุบัน เติมเอง'!$A$5:$CL$846,13,0),2)</f>
        <v>75129.070000000007</v>
      </c>
      <c r="O131" s="19">
        <f>ROUND(VLOOKUP($B131,'3.ข้อมูลงบทดลองปัจจุบัน เติมเอง'!$A$5:$CL$846,14,0),2)</f>
        <v>31600</v>
      </c>
      <c r="P131" s="19">
        <f>ROUND(VLOOKUP($B131,'3.ข้อมูลงบทดลองปัจจุบัน เติมเอง'!$A$5:$CL$846,15,0),2)</f>
        <v>124200</v>
      </c>
      <c r="Q131" s="19">
        <f>ROUND(VLOOKUP($B131,'3.ข้อมูลงบทดลองปัจจุบัน เติมเอง'!$A$5:$CL$846,16,0),2)</f>
        <v>401100</v>
      </c>
      <c r="R131" s="19">
        <f>ROUND(VLOOKUP($B131,'3.ข้อมูลงบทดลองปัจจุบัน เติมเอง'!$A$5:$CL$846,17,0),2)</f>
        <v>0</v>
      </c>
      <c r="S131" s="19">
        <f>ROUND(VLOOKUP($B131,'3.ข้อมูลงบทดลองปัจจุบัน เติมเอง'!$A$5:$CL$846,18,0),2)</f>
        <v>967623.3</v>
      </c>
      <c r="T131" s="19">
        <f>ROUND(VLOOKUP($B131,'3.ข้อมูลงบทดลองปัจจุบัน เติมเอง'!$A$5:$CL$846,19,0),2)</f>
        <v>0</v>
      </c>
      <c r="U131" s="19">
        <f>ROUND(VLOOKUP($B131,'3.ข้อมูลงบทดลองปัจจุบัน เติมเอง'!$A$5:$CL$846,20,0),2)</f>
        <v>0</v>
      </c>
      <c r="V131" s="19">
        <f>ROUND(VLOOKUP($B131,'3.ข้อมูลงบทดลองปัจจุบัน เติมเอง'!$A$5:$CL$846,21,0),2)</f>
        <v>0</v>
      </c>
      <c r="W131" s="19">
        <f>ROUND(VLOOKUP($B131,'3.ข้อมูลงบทดลองปัจจุบัน เติมเอง'!$A$5:$CL$846,22,0),2)</f>
        <v>0</v>
      </c>
      <c r="X131" s="19">
        <f>ROUND(VLOOKUP($B131,'3.ข้อมูลงบทดลองปัจจุบัน เติมเอง'!$A$5:$CL$846,23,0),2)</f>
        <v>0</v>
      </c>
      <c r="Y131" s="19">
        <f>ROUND(VLOOKUP($B131,'3.ข้อมูลงบทดลองปัจจุบัน เติมเอง'!$A$5:$CL$846,24,0),2)</f>
        <v>222000</v>
      </c>
      <c r="Z131" s="19">
        <f>ROUND(VLOOKUP($B131,'3.ข้อมูลงบทดลองปัจจุบัน เติมเอง'!$A$5:$CL$846,25,0),2)</f>
        <v>407200</v>
      </c>
      <c r="AA131" s="19">
        <f>ROUND(VLOOKUP($B131,'3.ข้อมูลงบทดลองปัจจุบัน เติมเอง'!$A$5:$CL$846,26,0),2)</f>
        <v>406500</v>
      </c>
      <c r="AB131" s="19">
        <f>ROUND(VLOOKUP($B131,'3.ข้อมูลงบทดลองปัจจุบัน เติมเอง'!$A$5:$CL$846,27,0),2)</f>
        <v>293400</v>
      </c>
      <c r="AC131" s="19">
        <f>ROUND(VLOOKUP($B131,'3.ข้อมูลงบทดลองปัจจุบัน เติมเอง'!$A$5:$CL$846,28,0),2)</f>
        <v>227200</v>
      </c>
      <c r="AD131" s="19">
        <f>ROUND(VLOOKUP($B131,'3.ข้อมูลงบทดลองปัจจุบัน เติมเอง'!$A$5:$CL$846,29,0),2)</f>
        <v>236400</v>
      </c>
      <c r="AE131" s="19">
        <f>ROUND(VLOOKUP($B131,'3.ข้อมูลงบทดลองปัจจุบัน เติมเอง'!$A$5:$CL$846,30,0),2)</f>
        <v>0</v>
      </c>
      <c r="AF131" s="19">
        <f>ROUND(VLOOKUP($B131,'3.ข้อมูลงบทดลองปัจจุบัน เติมเอง'!$A$5:$CL$846,31,0),2)</f>
        <v>225500</v>
      </c>
      <c r="AG131" s="19">
        <f>ROUND(VLOOKUP($B131,'3.ข้อมูลงบทดลองปัจจุบัน เติมเอง'!$A$5:$CL$846,32,0),2)</f>
        <v>318300</v>
      </c>
      <c r="AH131" s="19">
        <f>ROUND(VLOOKUP($B131,'3.ข้อมูลงบทดลองปัจจุบัน เติมเอง'!$A$5:$CL$846,33,0),2)</f>
        <v>361200</v>
      </c>
      <c r="AI131" s="19">
        <f>ROUND(VLOOKUP($B131,'3.ข้อมูลงบทดลองปัจจุบัน เติมเอง'!$A$5:$CL$846,34,0),2)</f>
        <v>84300</v>
      </c>
      <c r="AJ131" s="19">
        <f>ROUND(VLOOKUP($B131,'3.ข้อมูลงบทดลองปัจจุบัน เติมเอง'!$A$5:$CL$846,35,0),2)</f>
        <v>297000</v>
      </c>
      <c r="AK131" s="19">
        <f>ROUND(VLOOKUP($B131,'3.ข้อมูลงบทดลองปัจจุบัน เติมเอง'!$A$5:$CL$846,36,0),2)</f>
        <v>147400</v>
      </c>
      <c r="AL131" s="19">
        <f>ROUND(VLOOKUP($B131,'3.ข้อมูลงบทดลองปัจจุบัน เติมเอง'!$A$5:$CL$846,37,0),2)</f>
        <v>0</v>
      </c>
      <c r="AM131" s="19">
        <f>ROUND(VLOOKUP($B131,'3.ข้อมูลงบทดลองปัจจุบัน เติมเอง'!$A$5:$CL$846,38,0),2)</f>
        <v>338900</v>
      </c>
      <c r="AN131" s="19">
        <f>ROUND(VLOOKUP($B131,'3.ข้อมูลงบทดลองปัจจุบัน เติมเอง'!$A$5:$CL$846,39,0),2)</f>
        <v>33300</v>
      </c>
      <c r="AO131" s="19">
        <f>ROUND(VLOOKUP($B131,'3.ข้อมูลงบทดลองปัจจุบัน เติมเอง'!$A$5:$CL$846,40,0),2)</f>
        <v>0</v>
      </c>
      <c r="AP131" s="19">
        <f>ROUND(VLOOKUP($B131,'3.ข้อมูลงบทดลองปัจจุบัน เติมเอง'!$A$5:$CL$846,41,0),2)</f>
        <v>0</v>
      </c>
      <c r="AQ131" s="19">
        <f>ROUND(VLOOKUP($B131,'3.ข้อมูลงบทดลองปัจจุบัน เติมเอง'!$A$5:$CL$846,42,0),2)</f>
        <v>53000</v>
      </c>
      <c r="AR131" s="19">
        <f>ROUND(VLOOKUP($B131,'3.ข้อมูลงบทดลองปัจจุบัน เติมเอง'!$A$5:$CL$846,43,0),2)</f>
        <v>65100</v>
      </c>
      <c r="AS131" s="19">
        <f>ROUND(VLOOKUP($B131,'3.ข้อมูลงบทดลองปัจจุบัน เติมเอง'!$A$5:$CL$846,44,0),2)</f>
        <v>0</v>
      </c>
      <c r="AT131" s="19">
        <f>ROUND(VLOOKUP($B131,'3.ข้อมูลงบทดลองปัจจุบัน เติมเอง'!$A$5:$CL$846,45,0),2)</f>
        <v>153600</v>
      </c>
      <c r="AU131" s="19">
        <f>ROUND(VLOOKUP($B131,'3.ข้อมูลงบทดลองปัจจุบัน เติมเอง'!$A$5:$CL$846,46,0),2)</f>
        <v>391200</v>
      </c>
      <c r="AV131" s="19">
        <f>ROUND(VLOOKUP($B131,'3.ข้อมูลงบทดลองปัจจุบัน เติมเอง'!$A$5:$CL$846,47,0),2)</f>
        <v>155400</v>
      </c>
      <c r="AW131" s="19">
        <f>ROUND(VLOOKUP($B131,'3.ข้อมูลงบทดลองปัจจุบัน เติมเอง'!$A$5:$CL$846,48,0),2)</f>
        <v>190500</v>
      </c>
      <c r="AX131" s="19">
        <f>ROUND(VLOOKUP($B131,'3.ข้อมูลงบทดลองปัจจุบัน เติมเอง'!$A$5:$CL$846,49,0),2)</f>
        <v>102000</v>
      </c>
      <c r="AY131" s="19">
        <f>ROUND(VLOOKUP($B131,'3.ข้อมูลงบทดลองปัจจุบัน เติมเอง'!$A$5:$CL$846,50,0),2)</f>
        <v>0</v>
      </c>
      <c r="AZ131" s="19">
        <f>ROUND(VLOOKUP($B131,'3.ข้อมูลงบทดลองปัจจุบัน เติมเอง'!$A$5:$CL$846,51,0),2)</f>
        <v>166500</v>
      </c>
      <c r="BA131" s="19">
        <f>ROUND(VLOOKUP($B131,'3.ข้อมูลงบทดลองปัจจุบัน เติมเอง'!$A$5:$CL$846,52,0),2)</f>
        <v>0</v>
      </c>
      <c r="BB131" s="19">
        <f>ROUND(VLOOKUP($B131,'3.ข้อมูลงบทดลองปัจจุบัน เติมเอง'!$A$5:$CL$846,53,0),2)</f>
        <v>175700</v>
      </c>
      <c r="BC131" s="19">
        <f>ROUND(VLOOKUP($B131,'3.ข้อมูลงบทดลองปัจจุบัน เติมเอง'!$A$5:$CL$846,54,0),2)</f>
        <v>71100</v>
      </c>
      <c r="BD131" s="19">
        <f>ROUND(VLOOKUP($B131,'3.ข้อมูลงบทดลองปัจจุบัน เติมเอง'!$A$5:$CL$846,55,0),2)</f>
        <v>0</v>
      </c>
      <c r="BE131" s="19">
        <f>ROUND(VLOOKUP($B131,'3.ข้อมูลงบทดลองปัจจุบัน เติมเอง'!$A$5:$CL$846,56,0),2)</f>
        <v>0</v>
      </c>
      <c r="BF131" s="19">
        <f>ROUND(VLOOKUP($B131,'3.ข้อมูลงบทดลองปัจจุบัน เติมเอง'!$A$5:$CL$846,57,0),2)</f>
        <v>86700</v>
      </c>
      <c r="BG131" s="19">
        <f>ROUND(VLOOKUP($B131,'3.ข้อมูลงบทดลองปัจจุบัน เติมเอง'!$A$5:$CL$846,58,0),2)</f>
        <v>0</v>
      </c>
      <c r="BH131" s="19">
        <f>ROUND(VLOOKUP($B131,'3.ข้อมูลงบทดลองปัจจุบัน เติมเอง'!$A$5:$CL$846,59,0),2)</f>
        <v>0</v>
      </c>
      <c r="BI131" s="19">
        <f>ROUND(VLOOKUP($B131,'3.ข้อมูลงบทดลองปัจจุบัน เติมเอง'!$A$5:$CL$846,60,0),2)</f>
        <v>186500</v>
      </c>
      <c r="BJ131" s="19">
        <f>ROUND(VLOOKUP($B131,'3.ข้อมูลงบทดลองปัจจุบัน เติมเอง'!$A$5:$CL$846,61,0),2)</f>
        <v>0</v>
      </c>
      <c r="BK131" s="19">
        <f>ROUND(VLOOKUP($B131,'3.ข้อมูลงบทดลองปัจจุบัน เติมเอง'!$A$5:$CL$846,62,0),2)</f>
        <v>216300</v>
      </c>
      <c r="BL131" s="19">
        <f>ROUND(VLOOKUP($B131,'3.ข้อมูลงบทดลองปัจจุบัน เติมเอง'!$A$5:$CL$846,63,0),2)</f>
        <v>0</v>
      </c>
      <c r="BM131" s="19">
        <f>ROUND(VLOOKUP($B131,'3.ข้อมูลงบทดลองปัจจุบัน เติมเอง'!$A$5:$CL$846,64,0),2)</f>
        <v>0</v>
      </c>
      <c r="BN131" s="19">
        <f>ROUND(VLOOKUP($B131,'3.ข้อมูลงบทดลองปัจจุบัน เติมเอง'!$A$5:$CL$846,65,0),2)</f>
        <v>65800</v>
      </c>
      <c r="BO131" s="19">
        <f>ROUND(VLOOKUP($B131,'3.ข้อมูลงบทดลองปัจจุบัน เติมเอง'!$A$5:$CL$846,66,0),2)</f>
        <v>138700</v>
      </c>
      <c r="BP131" s="19">
        <f>ROUND(VLOOKUP($B131,'3.ข้อมูลงบทดลองปัจจุบัน เติมเอง'!$A$5:$CL$846,67,0),2)</f>
        <v>350900</v>
      </c>
      <c r="BQ131" s="19">
        <f>ROUND(VLOOKUP($B131,'3.ข้อมูลงบทดลองปัจจุบัน เติมเอง'!$A$5:$CL$846,68,0),2)</f>
        <v>171000</v>
      </c>
      <c r="BR131" s="19">
        <f>ROUND(VLOOKUP($B131,'3.ข้อมูลงบทดลองปัจจุบัน เติมเอง'!$A$5:$CL$846,69,0),2)</f>
        <v>205200</v>
      </c>
      <c r="BS131" s="19">
        <f>ROUND(VLOOKUP($B131,'3.ข้อมูลงบทดลองปัจจุบัน เติมเอง'!$A$5:$CL$846,70,0),2)</f>
        <v>0</v>
      </c>
      <c r="BT131" s="19">
        <f>ROUND(VLOOKUP($B131,'3.ข้อมูลงบทดลองปัจจุบัน เติมเอง'!$A$5:$CL$846,71,0),2)</f>
        <v>329300</v>
      </c>
      <c r="BU131" s="19">
        <f>ROUND(VLOOKUP($B131,'3.ข้อมูลงบทดลองปัจจุบัน เติมเอง'!$A$5:$CL$846,72,0),2)</f>
        <v>0</v>
      </c>
      <c r="BV131" s="19">
        <f>ROUND(VLOOKUP($B131,'3.ข้อมูลงบทดลองปัจจุบัน เติมเอง'!$A$5:$CL$846,73,0),2)</f>
        <v>829500</v>
      </c>
      <c r="BW131" s="19">
        <f>ROUND(VLOOKUP($B131,'3.ข้อมูลงบทดลองปัจจุบัน เติมเอง'!$A$5:$CL$846,74,0),2)</f>
        <v>99000</v>
      </c>
      <c r="BX131" s="19">
        <f>ROUND(VLOOKUP($B131,'3.ข้อมูลงบทดลองปัจจุบัน เติมเอง'!$A$5:$CL$846,75,0),2)</f>
        <v>302000</v>
      </c>
      <c r="BY131" s="19">
        <f>ROUND(VLOOKUP($B131,'3.ข้อมูลงบทดลองปัจจุบัน เติมเอง'!$A$5:$CL$846,76,0),2)</f>
        <v>730200</v>
      </c>
      <c r="BZ131" s="19">
        <f>ROUND(VLOOKUP($B131,'3.ข้อมูลงบทดลองปัจจุบัน เติมเอง'!$A$5:$CL$846,77,0),2)</f>
        <v>250200</v>
      </c>
      <c r="CA131" s="19">
        <f>ROUND(VLOOKUP($B131,'3.ข้อมูลงบทดลองปัจจุบัน เติมเอง'!$A$5:$CL$846,78,0),2)</f>
        <v>241200</v>
      </c>
      <c r="CB131" s="19">
        <f>ROUND(VLOOKUP($B131,'3.ข้อมูลงบทดลองปัจจุบัน เติมเอง'!$A$5:$CL$846,79,0),2)</f>
        <v>255300</v>
      </c>
      <c r="CC131" s="19">
        <f>ROUND(VLOOKUP($B131,'3.ข้อมูลงบทดลองปัจจุบัน เติมเอง'!$A$5:$CL$846,80,0),2)</f>
        <v>0</v>
      </c>
      <c r="CD131" s="19">
        <f>ROUND(VLOOKUP($B131,'3.ข้อมูลงบทดลองปัจจุบัน เติมเอง'!$A$5:$CL$846,81,0),2)</f>
        <v>430700</v>
      </c>
      <c r="CE131" s="19">
        <f>ROUND(VLOOKUP($B131,'3.ข้อมูลงบทดลองปัจจุบัน เติมเอง'!$A$5:$CL$846,82,0),2)</f>
        <v>424700</v>
      </c>
      <c r="CF131" s="19">
        <f>ROUND(VLOOKUP($B131,'3.ข้อมูลงบทดลองปัจจุบัน เติมเอง'!$A$5:$CL$846,83,0),2)</f>
        <v>516900</v>
      </c>
      <c r="CG131" s="19">
        <f>ROUND(VLOOKUP($B131,'3.ข้อมูลงบทดลองปัจจุบัน เติมเอง'!$A$5:$CL$846,84,0),2)</f>
        <v>157900</v>
      </c>
      <c r="CH131" s="19">
        <f>ROUND(VLOOKUP($B131,'3.ข้อมูลงบทดลองปัจจุบัน เติมเอง'!$A$5:$CL$846,85,0),2)</f>
        <v>204200</v>
      </c>
      <c r="CI131" s="19">
        <f>ROUND(VLOOKUP($B131,'3.ข้อมูลงบทดลองปัจจุบัน เติมเอง'!$A$5:$CL$846,86,0),2)</f>
        <v>177800</v>
      </c>
      <c r="CJ131" s="19">
        <f>ROUND(VLOOKUP($B131,'3.ข้อมูลงบทดลองปัจจุบัน เติมเอง'!$A$5:$CL$846,87,0),2)</f>
        <v>198600</v>
      </c>
      <c r="CK131" s="19">
        <f>ROUND(VLOOKUP($B131,'3.ข้อมูลงบทดลองปัจจุบัน เติมเอง'!$A$5:$CL$846,88,0),2)</f>
        <v>702500</v>
      </c>
      <c r="CL131" s="19">
        <f>ROUND(VLOOKUP($B131,'3.ข้อมูลงบทดลองปัจจุบัน เติมเอง'!$A$5:$CL$846,89,0),2)</f>
        <v>120400</v>
      </c>
      <c r="CM131" s="19">
        <f>ROUND(VLOOKUP($B131,'3.ข้อมูลงบทดลองปัจจุบัน เติมเอง'!$A$5:$CL$846,90,0),2)</f>
        <v>138600</v>
      </c>
      <c r="CO131" s="29"/>
    </row>
    <row r="132" spans="1:94" x14ac:dyDescent="0.7">
      <c r="A132" s="3" t="s">
        <v>1470</v>
      </c>
      <c r="B132" s="3" t="s">
        <v>2116</v>
      </c>
      <c r="C132" s="8" t="s">
        <v>1244</v>
      </c>
      <c r="D132" s="19">
        <f>ROUND(VLOOKUP($B132,'3.ข้อมูลงบทดลองปัจจุบัน เติมเอง'!$A$5:$CL$846,3,0),2)</f>
        <v>0</v>
      </c>
      <c r="E132" s="19">
        <f>ROUND(VLOOKUP($B132,'3.ข้อมูลงบทดลองปัจจุบัน เติมเอง'!$A$5:$CL$846,4,0),2)</f>
        <v>0</v>
      </c>
      <c r="F132" s="19">
        <f>ROUND(VLOOKUP($B132,'3.ข้อมูลงบทดลองปัจจุบัน เติมเอง'!$A$5:$CL$846,5,0),2)</f>
        <v>0</v>
      </c>
      <c r="G132" s="19">
        <f>ROUND(VLOOKUP($B132,'3.ข้อมูลงบทดลองปัจจุบัน เติมเอง'!$A$5:$CL$846,6,0),2)</f>
        <v>0</v>
      </c>
      <c r="H132" s="19">
        <f>ROUND(VLOOKUP($B132,'3.ข้อมูลงบทดลองปัจจุบัน เติมเอง'!$A$5:$CL$846,7,0),2)</f>
        <v>0</v>
      </c>
      <c r="I132" s="19">
        <f>ROUND(VLOOKUP($B132,'3.ข้อมูลงบทดลองปัจจุบัน เติมเอง'!$A$5:$CL$846,8,0),2)</f>
        <v>0</v>
      </c>
      <c r="J132" s="19">
        <f>ROUND(VLOOKUP($B132,'3.ข้อมูลงบทดลองปัจจุบัน เติมเอง'!$A$5:$CL$846,9,0),2)</f>
        <v>0</v>
      </c>
      <c r="K132" s="19">
        <f>ROUND(VLOOKUP($B132,'3.ข้อมูลงบทดลองปัจจุบัน เติมเอง'!$A$5:$CL$846,10,0),2)</f>
        <v>0</v>
      </c>
      <c r="L132" s="19">
        <f>ROUND(VLOOKUP($B132,'3.ข้อมูลงบทดลองปัจจุบัน เติมเอง'!$A$5:$CL$846,11,0),2)</f>
        <v>0</v>
      </c>
      <c r="M132" s="19">
        <f>ROUND(VLOOKUP($B132,'3.ข้อมูลงบทดลองปัจจุบัน เติมเอง'!$A$5:$CL$846,12,0),2)</f>
        <v>0</v>
      </c>
      <c r="N132" s="19">
        <f>ROUND(VLOOKUP($B132,'3.ข้อมูลงบทดลองปัจจุบัน เติมเอง'!$A$5:$CL$846,13,0),2)</f>
        <v>0</v>
      </c>
      <c r="O132" s="19">
        <f>ROUND(VLOOKUP($B132,'3.ข้อมูลงบทดลองปัจจุบัน เติมเอง'!$A$5:$CL$846,14,0),2)</f>
        <v>0</v>
      </c>
      <c r="P132" s="19">
        <f>ROUND(VLOOKUP($B132,'3.ข้อมูลงบทดลองปัจจุบัน เติมเอง'!$A$5:$CL$846,15,0),2)</f>
        <v>0</v>
      </c>
      <c r="Q132" s="19">
        <f>ROUND(VLOOKUP($B132,'3.ข้อมูลงบทดลองปัจจุบัน เติมเอง'!$A$5:$CL$846,16,0),2)</f>
        <v>0</v>
      </c>
      <c r="R132" s="19">
        <f>ROUND(VLOOKUP($B132,'3.ข้อมูลงบทดลองปัจจุบัน เติมเอง'!$A$5:$CL$846,17,0),2)</f>
        <v>0</v>
      </c>
      <c r="S132" s="19">
        <f>ROUND(VLOOKUP($B132,'3.ข้อมูลงบทดลองปัจจุบัน เติมเอง'!$A$5:$CL$846,18,0),2)</f>
        <v>0</v>
      </c>
      <c r="T132" s="19">
        <f>ROUND(VLOOKUP($B132,'3.ข้อมูลงบทดลองปัจจุบัน เติมเอง'!$A$5:$CL$846,19,0),2)</f>
        <v>0</v>
      </c>
      <c r="U132" s="19">
        <f>ROUND(VLOOKUP($B132,'3.ข้อมูลงบทดลองปัจจุบัน เติมเอง'!$A$5:$CL$846,20,0),2)</f>
        <v>0</v>
      </c>
      <c r="V132" s="19">
        <f>ROUND(VLOOKUP($B132,'3.ข้อมูลงบทดลองปัจจุบัน เติมเอง'!$A$5:$CL$846,21,0),2)</f>
        <v>0</v>
      </c>
      <c r="W132" s="19">
        <f>ROUND(VLOOKUP($B132,'3.ข้อมูลงบทดลองปัจจุบัน เติมเอง'!$A$5:$CL$846,22,0),2)</f>
        <v>0</v>
      </c>
      <c r="X132" s="19">
        <f>ROUND(VLOOKUP($B132,'3.ข้อมูลงบทดลองปัจจุบัน เติมเอง'!$A$5:$CL$846,23,0),2)</f>
        <v>0</v>
      </c>
      <c r="Y132" s="19">
        <f>ROUND(VLOOKUP($B132,'3.ข้อมูลงบทดลองปัจจุบัน เติมเอง'!$A$5:$CL$846,24,0),2)</f>
        <v>0</v>
      </c>
      <c r="Z132" s="19">
        <f>ROUND(VLOOKUP($B132,'3.ข้อมูลงบทดลองปัจจุบัน เติมเอง'!$A$5:$CL$846,25,0),2)</f>
        <v>0</v>
      </c>
      <c r="AA132" s="19">
        <f>ROUND(VLOOKUP($B132,'3.ข้อมูลงบทดลองปัจจุบัน เติมเอง'!$A$5:$CL$846,26,0),2)</f>
        <v>0</v>
      </c>
      <c r="AB132" s="19">
        <f>ROUND(VLOOKUP($B132,'3.ข้อมูลงบทดลองปัจจุบัน เติมเอง'!$A$5:$CL$846,27,0),2)</f>
        <v>0</v>
      </c>
      <c r="AC132" s="19">
        <f>ROUND(VLOOKUP($B132,'3.ข้อมูลงบทดลองปัจจุบัน เติมเอง'!$A$5:$CL$846,28,0),2)</f>
        <v>0</v>
      </c>
      <c r="AD132" s="19">
        <f>ROUND(VLOOKUP($B132,'3.ข้อมูลงบทดลองปัจจุบัน เติมเอง'!$A$5:$CL$846,29,0),2)</f>
        <v>0</v>
      </c>
      <c r="AE132" s="19">
        <f>ROUND(VLOOKUP($B132,'3.ข้อมูลงบทดลองปัจจุบัน เติมเอง'!$A$5:$CL$846,30,0),2)</f>
        <v>0</v>
      </c>
      <c r="AF132" s="19">
        <f>ROUND(VLOOKUP($B132,'3.ข้อมูลงบทดลองปัจจุบัน เติมเอง'!$A$5:$CL$846,31,0),2)</f>
        <v>0</v>
      </c>
      <c r="AG132" s="19">
        <f>ROUND(VLOOKUP($B132,'3.ข้อมูลงบทดลองปัจจุบัน เติมเอง'!$A$5:$CL$846,32,0),2)</f>
        <v>0</v>
      </c>
      <c r="AH132" s="19">
        <f>ROUND(VLOOKUP($B132,'3.ข้อมูลงบทดลองปัจจุบัน เติมเอง'!$A$5:$CL$846,33,0),2)</f>
        <v>0</v>
      </c>
      <c r="AI132" s="19">
        <f>ROUND(VLOOKUP($B132,'3.ข้อมูลงบทดลองปัจจุบัน เติมเอง'!$A$5:$CL$846,34,0),2)</f>
        <v>0</v>
      </c>
      <c r="AJ132" s="19">
        <f>ROUND(VLOOKUP($B132,'3.ข้อมูลงบทดลองปัจจุบัน เติมเอง'!$A$5:$CL$846,35,0),2)</f>
        <v>0</v>
      </c>
      <c r="AK132" s="19">
        <f>ROUND(VLOOKUP($B132,'3.ข้อมูลงบทดลองปัจจุบัน เติมเอง'!$A$5:$CL$846,36,0),2)</f>
        <v>0</v>
      </c>
      <c r="AL132" s="19">
        <f>ROUND(VLOOKUP($B132,'3.ข้อมูลงบทดลองปัจจุบัน เติมเอง'!$A$5:$CL$846,37,0),2)</f>
        <v>0</v>
      </c>
      <c r="AM132" s="19">
        <f>ROUND(VLOOKUP($B132,'3.ข้อมูลงบทดลองปัจจุบัน เติมเอง'!$A$5:$CL$846,38,0),2)</f>
        <v>0</v>
      </c>
      <c r="AN132" s="19">
        <f>ROUND(VLOOKUP($B132,'3.ข้อมูลงบทดลองปัจจุบัน เติมเอง'!$A$5:$CL$846,39,0),2)</f>
        <v>0</v>
      </c>
      <c r="AO132" s="19">
        <f>ROUND(VLOOKUP($B132,'3.ข้อมูลงบทดลองปัจจุบัน เติมเอง'!$A$5:$CL$846,40,0),2)</f>
        <v>0</v>
      </c>
      <c r="AP132" s="19">
        <f>ROUND(VLOOKUP($B132,'3.ข้อมูลงบทดลองปัจจุบัน เติมเอง'!$A$5:$CL$846,41,0),2)</f>
        <v>0</v>
      </c>
      <c r="AQ132" s="19">
        <f>ROUND(VLOOKUP($B132,'3.ข้อมูลงบทดลองปัจจุบัน เติมเอง'!$A$5:$CL$846,42,0),2)</f>
        <v>0</v>
      </c>
      <c r="AR132" s="19">
        <f>ROUND(VLOOKUP($B132,'3.ข้อมูลงบทดลองปัจจุบัน เติมเอง'!$A$5:$CL$846,43,0),2)</f>
        <v>0</v>
      </c>
      <c r="AS132" s="19">
        <f>ROUND(VLOOKUP($B132,'3.ข้อมูลงบทดลองปัจจุบัน เติมเอง'!$A$5:$CL$846,44,0),2)</f>
        <v>0</v>
      </c>
      <c r="AT132" s="19">
        <f>ROUND(VLOOKUP($B132,'3.ข้อมูลงบทดลองปัจจุบัน เติมเอง'!$A$5:$CL$846,45,0),2)</f>
        <v>0</v>
      </c>
      <c r="AU132" s="19">
        <f>ROUND(VLOOKUP($B132,'3.ข้อมูลงบทดลองปัจจุบัน เติมเอง'!$A$5:$CL$846,46,0),2)</f>
        <v>0</v>
      </c>
      <c r="AV132" s="19">
        <f>ROUND(VLOOKUP($B132,'3.ข้อมูลงบทดลองปัจจุบัน เติมเอง'!$A$5:$CL$846,47,0),2)</f>
        <v>0</v>
      </c>
      <c r="AW132" s="19">
        <f>ROUND(VLOOKUP($B132,'3.ข้อมูลงบทดลองปัจจุบัน เติมเอง'!$A$5:$CL$846,48,0),2)</f>
        <v>0</v>
      </c>
      <c r="AX132" s="19">
        <f>ROUND(VLOOKUP($B132,'3.ข้อมูลงบทดลองปัจจุบัน เติมเอง'!$A$5:$CL$846,49,0),2)</f>
        <v>0</v>
      </c>
      <c r="AY132" s="19">
        <f>ROUND(VLOOKUP($B132,'3.ข้อมูลงบทดลองปัจจุบัน เติมเอง'!$A$5:$CL$846,50,0),2)</f>
        <v>0</v>
      </c>
      <c r="AZ132" s="19">
        <f>ROUND(VLOOKUP($B132,'3.ข้อมูลงบทดลองปัจจุบัน เติมเอง'!$A$5:$CL$846,51,0),2)</f>
        <v>0</v>
      </c>
      <c r="BA132" s="19">
        <f>ROUND(VLOOKUP($B132,'3.ข้อมูลงบทดลองปัจจุบัน เติมเอง'!$A$5:$CL$846,52,0),2)</f>
        <v>0</v>
      </c>
      <c r="BB132" s="19">
        <f>ROUND(VLOOKUP($B132,'3.ข้อมูลงบทดลองปัจจุบัน เติมเอง'!$A$5:$CL$846,53,0),2)</f>
        <v>0</v>
      </c>
      <c r="BC132" s="19">
        <f>ROUND(VLOOKUP($B132,'3.ข้อมูลงบทดลองปัจจุบัน เติมเอง'!$A$5:$CL$846,54,0),2)</f>
        <v>0</v>
      </c>
      <c r="BD132" s="19">
        <f>ROUND(VLOOKUP($B132,'3.ข้อมูลงบทดลองปัจจุบัน เติมเอง'!$A$5:$CL$846,55,0),2)</f>
        <v>0</v>
      </c>
      <c r="BE132" s="19">
        <f>ROUND(VLOOKUP($B132,'3.ข้อมูลงบทดลองปัจจุบัน เติมเอง'!$A$5:$CL$846,56,0),2)</f>
        <v>0</v>
      </c>
      <c r="BF132" s="19">
        <f>ROUND(VLOOKUP($B132,'3.ข้อมูลงบทดลองปัจจุบัน เติมเอง'!$A$5:$CL$846,57,0),2)</f>
        <v>0</v>
      </c>
      <c r="BG132" s="19">
        <f>ROUND(VLOOKUP($B132,'3.ข้อมูลงบทดลองปัจจุบัน เติมเอง'!$A$5:$CL$846,58,0),2)</f>
        <v>0</v>
      </c>
      <c r="BH132" s="19">
        <f>ROUND(VLOOKUP($B132,'3.ข้อมูลงบทดลองปัจจุบัน เติมเอง'!$A$5:$CL$846,59,0),2)</f>
        <v>0</v>
      </c>
      <c r="BI132" s="19">
        <f>ROUND(VLOOKUP($B132,'3.ข้อมูลงบทดลองปัจจุบัน เติมเอง'!$A$5:$CL$846,60,0),2)</f>
        <v>0</v>
      </c>
      <c r="BJ132" s="19">
        <f>ROUND(VLOOKUP($B132,'3.ข้อมูลงบทดลองปัจจุบัน เติมเอง'!$A$5:$CL$846,61,0),2)</f>
        <v>0</v>
      </c>
      <c r="BK132" s="19">
        <f>ROUND(VLOOKUP($B132,'3.ข้อมูลงบทดลองปัจจุบัน เติมเอง'!$A$5:$CL$846,62,0),2)</f>
        <v>0</v>
      </c>
      <c r="BL132" s="19">
        <f>ROUND(VLOOKUP($B132,'3.ข้อมูลงบทดลองปัจจุบัน เติมเอง'!$A$5:$CL$846,63,0),2)</f>
        <v>0</v>
      </c>
      <c r="BM132" s="19">
        <f>ROUND(VLOOKUP($B132,'3.ข้อมูลงบทดลองปัจจุบัน เติมเอง'!$A$5:$CL$846,64,0),2)</f>
        <v>0</v>
      </c>
      <c r="BN132" s="19">
        <f>ROUND(VLOOKUP($B132,'3.ข้อมูลงบทดลองปัจจุบัน เติมเอง'!$A$5:$CL$846,65,0),2)</f>
        <v>0</v>
      </c>
      <c r="BO132" s="19">
        <f>ROUND(VLOOKUP($B132,'3.ข้อมูลงบทดลองปัจจุบัน เติมเอง'!$A$5:$CL$846,66,0),2)</f>
        <v>0</v>
      </c>
      <c r="BP132" s="19">
        <f>ROUND(VLOOKUP($B132,'3.ข้อมูลงบทดลองปัจจุบัน เติมเอง'!$A$5:$CL$846,67,0),2)</f>
        <v>0</v>
      </c>
      <c r="BQ132" s="19">
        <f>ROUND(VLOOKUP($B132,'3.ข้อมูลงบทดลองปัจจุบัน เติมเอง'!$A$5:$CL$846,68,0),2)</f>
        <v>0</v>
      </c>
      <c r="BR132" s="19">
        <f>ROUND(VLOOKUP($B132,'3.ข้อมูลงบทดลองปัจจุบัน เติมเอง'!$A$5:$CL$846,69,0),2)</f>
        <v>0</v>
      </c>
      <c r="BS132" s="19">
        <f>ROUND(VLOOKUP($B132,'3.ข้อมูลงบทดลองปัจจุบัน เติมเอง'!$A$5:$CL$846,70,0),2)</f>
        <v>0</v>
      </c>
      <c r="BT132" s="19">
        <f>ROUND(VLOOKUP($B132,'3.ข้อมูลงบทดลองปัจจุบัน เติมเอง'!$A$5:$CL$846,71,0),2)</f>
        <v>0</v>
      </c>
      <c r="BU132" s="19">
        <f>ROUND(VLOOKUP($B132,'3.ข้อมูลงบทดลองปัจจุบัน เติมเอง'!$A$5:$CL$846,72,0),2)</f>
        <v>0</v>
      </c>
      <c r="BV132" s="19">
        <f>ROUND(VLOOKUP($B132,'3.ข้อมูลงบทดลองปัจจุบัน เติมเอง'!$A$5:$CL$846,73,0),2)</f>
        <v>0</v>
      </c>
      <c r="BW132" s="19">
        <f>ROUND(VLOOKUP($B132,'3.ข้อมูลงบทดลองปัจจุบัน เติมเอง'!$A$5:$CL$846,74,0),2)</f>
        <v>0</v>
      </c>
      <c r="BX132" s="19">
        <f>ROUND(VLOOKUP($B132,'3.ข้อมูลงบทดลองปัจจุบัน เติมเอง'!$A$5:$CL$846,75,0),2)</f>
        <v>0</v>
      </c>
      <c r="BY132" s="19">
        <f>ROUND(VLOOKUP($B132,'3.ข้อมูลงบทดลองปัจจุบัน เติมเอง'!$A$5:$CL$846,76,0),2)</f>
        <v>0</v>
      </c>
      <c r="BZ132" s="19">
        <f>ROUND(VLOOKUP($B132,'3.ข้อมูลงบทดลองปัจจุบัน เติมเอง'!$A$5:$CL$846,77,0),2)</f>
        <v>0</v>
      </c>
      <c r="CA132" s="19">
        <f>ROUND(VLOOKUP($B132,'3.ข้อมูลงบทดลองปัจจุบัน เติมเอง'!$A$5:$CL$846,78,0),2)</f>
        <v>0</v>
      </c>
      <c r="CB132" s="19">
        <f>ROUND(VLOOKUP($B132,'3.ข้อมูลงบทดลองปัจจุบัน เติมเอง'!$A$5:$CL$846,79,0),2)</f>
        <v>0</v>
      </c>
      <c r="CC132" s="19">
        <f>ROUND(VLOOKUP($B132,'3.ข้อมูลงบทดลองปัจจุบัน เติมเอง'!$A$5:$CL$846,80,0),2)</f>
        <v>0</v>
      </c>
      <c r="CD132" s="19">
        <f>ROUND(VLOOKUP($B132,'3.ข้อมูลงบทดลองปัจจุบัน เติมเอง'!$A$5:$CL$846,81,0),2)</f>
        <v>0</v>
      </c>
      <c r="CE132" s="19">
        <f>ROUND(VLOOKUP($B132,'3.ข้อมูลงบทดลองปัจจุบัน เติมเอง'!$A$5:$CL$846,82,0),2)</f>
        <v>0</v>
      </c>
      <c r="CF132" s="19">
        <f>ROUND(VLOOKUP($B132,'3.ข้อมูลงบทดลองปัจจุบัน เติมเอง'!$A$5:$CL$846,83,0),2)</f>
        <v>0</v>
      </c>
      <c r="CG132" s="19">
        <f>ROUND(VLOOKUP($B132,'3.ข้อมูลงบทดลองปัจจุบัน เติมเอง'!$A$5:$CL$846,84,0),2)</f>
        <v>0</v>
      </c>
      <c r="CH132" s="19">
        <f>ROUND(VLOOKUP($B132,'3.ข้อมูลงบทดลองปัจจุบัน เติมเอง'!$A$5:$CL$846,85,0),2)</f>
        <v>0</v>
      </c>
      <c r="CI132" s="19">
        <f>ROUND(VLOOKUP($B132,'3.ข้อมูลงบทดลองปัจจุบัน เติมเอง'!$A$5:$CL$846,86,0),2)</f>
        <v>0</v>
      </c>
      <c r="CJ132" s="19">
        <f>ROUND(VLOOKUP($B132,'3.ข้อมูลงบทดลองปัจจุบัน เติมเอง'!$A$5:$CL$846,87,0),2)</f>
        <v>0</v>
      </c>
      <c r="CK132" s="19">
        <f>ROUND(VLOOKUP($B132,'3.ข้อมูลงบทดลองปัจจุบัน เติมเอง'!$A$5:$CL$846,88,0),2)</f>
        <v>0</v>
      </c>
      <c r="CL132" s="19">
        <f>ROUND(VLOOKUP($B132,'3.ข้อมูลงบทดลองปัจจุบัน เติมเอง'!$A$5:$CL$846,89,0),2)</f>
        <v>0</v>
      </c>
      <c r="CM132" s="19">
        <f>ROUND(VLOOKUP($B132,'3.ข้อมูลงบทดลองปัจจุบัน เติมเอง'!$A$5:$CL$846,90,0),2)</f>
        <v>0</v>
      </c>
      <c r="CO132" s="29"/>
    </row>
    <row r="133" spans="1:94" x14ac:dyDescent="0.7">
      <c r="A133" s="3" t="s">
        <v>1470</v>
      </c>
      <c r="B133" s="3" t="s">
        <v>2117</v>
      </c>
      <c r="C133" s="8" t="s">
        <v>1245</v>
      </c>
      <c r="D133" s="19">
        <f>ROUND(VLOOKUP($B133,'3.ข้อมูลงบทดลองปัจจุบัน เติมเอง'!$A$5:$CL$846,3,0),2)</f>
        <v>0</v>
      </c>
      <c r="E133" s="19">
        <f>ROUND(VLOOKUP($B133,'3.ข้อมูลงบทดลองปัจจุบัน เติมเอง'!$A$5:$CL$846,4,0),2)</f>
        <v>0</v>
      </c>
      <c r="F133" s="19">
        <f>ROUND(VLOOKUP($B133,'3.ข้อมูลงบทดลองปัจจุบัน เติมเอง'!$A$5:$CL$846,5,0),2)</f>
        <v>0</v>
      </c>
      <c r="G133" s="19">
        <f>ROUND(VLOOKUP($B133,'3.ข้อมูลงบทดลองปัจจุบัน เติมเอง'!$A$5:$CL$846,6,0),2)</f>
        <v>0</v>
      </c>
      <c r="H133" s="19">
        <f>ROUND(VLOOKUP($B133,'3.ข้อมูลงบทดลองปัจจุบัน เติมเอง'!$A$5:$CL$846,7,0),2)</f>
        <v>0</v>
      </c>
      <c r="I133" s="19">
        <f>ROUND(VLOOKUP($B133,'3.ข้อมูลงบทดลองปัจจุบัน เติมเอง'!$A$5:$CL$846,8,0),2)</f>
        <v>0</v>
      </c>
      <c r="J133" s="19">
        <f>ROUND(VLOOKUP($B133,'3.ข้อมูลงบทดลองปัจจุบัน เติมเอง'!$A$5:$CL$846,9,0),2)</f>
        <v>0</v>
      </c>
      <c r="K133" s="19">
        <f>ROUND(VLOOKUP($B133,'3.ข้อมูลงบทดลองปัจจุบัน เติมเอง'!$A$5:$CL$846,10,0),2)</f>
        <v>0</v>
      </c>
      <c r="L133" s="19">
        <f>ROUND(VLOOKUP($B133,'3.ข้อมูลงบทดลองปัจจุบัน เติมเอง'!$A$5:$CL$846,11,0),2)</f>
        <v>0</v>
      </c>
      <c r="M133" s="19">
        <f>ROUND(VLOOKUP($B133,'3.ข้อมูลงบทดลองปัจจุบัน เติมเอง'!$A$5:$CL$846,12,0),2)</f>
        <v>0</v>
      </c>
      <c r="N133" s="19">
        <f>ROUND(VLOOKUP($B133,'3.ข้อมูลงบทดลองปัจจุบัน เติมเอง'!$A$5:$CL$846,13,0),2)</f>
        <v>0</v>
      </c>
      <c r="O133" s="19">
        <f>ROUND(VLOOKUP($B133,'3.ข้อมูลงบทดลองปัจจุบัน เติมเอง'!$A$5:$CL$846,14,0),2)</f>
        <v>0</v>
      </c>
      <c r="P133" s="19">
        <f>ROUND(VLOOKUP($B133,'3.ข้อมูลงบทดลองปัจจุบัน เติมเอง'!$A$5:$CL$846,15,0),2)</f>
        <v>0</v>
      </c>
      <c r="Q133" s="19">
        <f>ROUND(VLOOKUP($B133,'3.ข้อมูลงบทดลองปัจจุบัน เติมเอง'!$A$5:$CL$846,16,0),2)</f>
        <v>0</v>
      </c>
      <c r="R133" s="19">
        <f>ROUND(VLOOKUP($B133,'3.ข้อมูลงบทดลองปัจจุบัน เติมเอง'!$A$5:$CL$846,17,0),2)</f>
        <v>0</v>
      </c>
      <c r="S133" s="19">
        <f>ROUND(VLOOKUP($B133,'3.ข้อมูลงบทดลองปัจจุบัน เติมเอง'!$A$5:$CL$846,18,0),2)</f>
        <v>0</v>
      </c>
      <c r="T133" s="19">
        <f>ROUND(VLOOKUP($B133,'3.ข้อมูลงบทดลองปัจจุบัน เติมเอง'!$A$5:$CL$846,19,0),2)</f>
        <v>0</v>
      </c>
      <c r="U133" s="19">
        <f>ROUND(VLOOKUP($B133,'3.ข้อมูลงบทดลองปัจจุบัน เติมเอง'!$A$5:$CL$846,20,0),2)</f>
        <v>0</v>
      </c>
      <c r="V133" s="19">
        <f>ROUND(VLOOKUP($B133,'3.ข้อมูลงบทดลองปัจจุบัน เติมเอง'!$A$5:$CL$846,21,0),2)</f>
        <v>0</v>
      </c>
      <c r="W133" s="19">
        <f>ROUND(VLOOKUP($B133,'3.ข้อมูลงบทดลองปัจจุบัน เติมเอง'!$A$5:$CL$846,22,0),2)</f>
        <v>0</v>
      </c>
      <c r="X133" s="19">
        <f>ROUND(VLOOKUP($B133,'3.ข้อมูลงบทดลองปัจจุบัน เติมเอง'!$A$5:$CL$846,23,0),2)</f>
        <v>0</v>
      </c>
      <c r="Y133" s="19">
        <f>ROUND(VLOOKUP($B133,'3.ข้อมูลงบทดลองปัจจุบัน เติมเอง'!$A$5:$CL$846,24,0),2)</f>
        <v>0</v>
      </c>
      <c r="Z133" s="19">
        <f>ROUND(VLOOKUP($B133,'3.ข้อมูลงบทดลองปัจจุบัน เติมเอง'!$A$5:$CL$846,25,0),2)</f>
        <v>0</v>
      </c>
      <c r="AA133" s="19">
        <f>ROUND(VLOOKUP($B133,'3.ข้อมูลงบทดลองปัจจุบัน เติมเอง'!$A$5:$CL$846,26,0),2)</f>
        <v>0</v>
      </c>
      <c r="AB133" s="19">
        <f>ROUND(VLOOKUP($B133,'3.ข้อมูลงบทดลองปัจจุบัน เติมเอง'!$A$5:$CL$846,27,0),2)</f>
        <v>0</v>
      </c>
      <c r="AC133" s="19">
        <f>ROUND(VLOOKUP($B133,'3.ข้อมูลงบทดลองปัจจุบัน เติมเอง'!$A$5:$CL$846,28,0),2)</f>
        <v>0</v>
      </c>
      <c r="AD133" s="19">
        <f>ROUND(VLOOKUP($B133,'3.ข้อมูลงบทดลองปัจจุบัน เติมเอง'!$A$5:$CL$846,29,0),2)</f>
        <v>0</v>
      </c>
      <c r="AE133" s="19">
        <f>ROUND(VLOOKUP($B133,'3.ข้อมูลงบทดลองปัจจุบัน เติมเอง'!$A$5:$CL$846,30,0),2)</f>
        <v>0</v>
      </c>
      <c r="AF133" s="19">
        <f>ROUND(VLOOKUP($B133,'3.ข้อมูลงบทดลองปัจจุบัน เติมเอง'!$A$5:$CL$846,31,0),2)</f>
        <v>0</v>
      </c>
      <c r="AG133" s="19">
        <f>ROUND(VLOOKUP($B133,'3.ข้อมูลงบทดลองปัจจุบัน เติมเอง'!$A$5:$CL$846,32,0),2)</f>
        <v>0</v>
      </c>
      <c r="AH133" s="19">
        <f>ROUND(VLOOKUP($B133,'3.ข้อมูลงบทดลองปัจจุบัน เติมเอง'!$A$5:$CL$846,33,0),2)</f>
        <v>0</v>
      </c>
      <c r="AI133" s="19">
        <f>ROUND(VLOOKUP($B133,'3.ข้อมูลงบทดลองปัจจุบัน เติมเอง'!$A$5:$CL$846,34,0),2)</f>
        <v>0</v>
      </c>
      <c r="AJ133" s="19">
        <f>ROUND(VLOOKUP($B133,'3.ข้อมูลงบทดลองปัจจุบัน เติมเอง'!$A$5:$CL$846,35,0),2)</f>
        <v>0</v>
      </c>
      <c r="AK133" s="19">
        <f>ROUND(VLOOKUP($B133,'3.ข้อมูลงบทดลองปัจจุบัน เติมเอง'!$A$5:$CL$846,36,0),2)</f>
        <v>0</v>
      </c>
      <c r="AL133" s="19">
        <f>ROUND(VLOOKUP($B133,'3.ข้อมูลงบทดลองปัจจุบัน เติมเอง'!$A$5:$CL$846,37,0),2)</f>
        <v>0</v>
      </c>
      <c r="AM133" s="19">
        <f>ROUND(VLOOKUP($B133,'3.ข้อมูลงบทดลองปัจจุบัน เติมเอง'!$A$5:$CL$846,38,0),2)</f>
        <v>0</v>
      </c>
      <c r="AN133" s="19">
        <f>ROUND(VLOOKUP($B133,'3.ข้อมูลงบทดลองปัจจุบัน เติมเอง'!$A$5:$CL$846,39,0),2)</f>
        <v>0</v>
      </c>
      <c r="AO133" s="19">
        <f>ROUND(VLOOKUP($B133,'3.ข้อมูลงบทดลองปัจจุบัน เติมเอง'!$A$5:$CL$846,40,0),2)</f>
        <v>0</v>
      </c>
      <c r="AP133" s="19">
        <f>ROUND(VLOOKUP($B133,'3.ข้อมูลงบทดลองปัจจุบัน เติมเอง'!$A$5:$CL$846,41,0),2)</f>
        <v>0</v>
      </c>
      <c r="AQ133" s="19">
        <f>ROUND(VLOOKUP($B133,'3.ข้อมูลงบทดลองปัจจุบัน เติมเอง'!$A$5:$CL$846,42,0),2)</f>
        <v>0</v>
      </c>
      <c r="AR133" s="19">
        <f>ROUND(VLOOKUP($B133,'3.ข้อมูลงบทดลองปัจจุบัน เติมเอง'!$A$5:$CL$846,43,0),2)</f>
        <v>0</v>
      </c>
      <c r="AS133" s="19">
        <f>ROUND(VLOOKUP($B133,'3.ข้อมูลงบทดลองปัจจุบัน เติมเอง'!$A$5:$CL$846,44,0),2)</f>
        <v>0</v>
      </c>
      <c r="AT133" s="19">
        <f>ROUND(VLOOKUP($B133,'3.ข้อมูลงบทดลองปัจจุบัน เติมเอง'!$A$5:$CL$846,45,0),2)</f>
        <v>0</v>
      </c>
      <c r="AU133" s="19">
        <f>ROUND(VLOOKUP($B133,'3.ข้อมูลงบทดลองปัจจุบัน เติมเอง'!$A$5:$CL$846,46,0),2)</f>
        <v>0</v>
      </c>
      <c r="AV133" s="19">
        <f>ROUND(VLOOKUP($B133,'3.ข้อมูลงบทดลองปัจจุบัน เติมเอง'!$A$5:$CL$846,47,0),2)</f>
        <v>0</v>
      </c>
      <c r="AW133" s="19">
        <f>ROUND(VLOOKUP($B133,'3.ข้อมูลงบทดลองปัจจุบัน เติมเอง'!$A$5:$CL$846,48,0),2)</f>
        <v>0</v>
      </c>
      <c r="AX133" s="19">
        <f>ROUND(VLOOKUP($B133,'3.ข้อมูลงบทดลองปัจจุบัน เติมเอง'!$A$5:$CL$846,49,0),2)</f>
        <v>0</v>
      </c>
      <c r="AY133" s="19">
        <f>ROUND(VLOOKUP($B133,'3.ข้อมูลงบทดลองปัจจุบัน เติมเอง'!$A$5:$CL$846,50,0),2)</f>
        <v>0</v>
      </c>
      <c r="AZ133" s="19">
        <f>ROUND(VLOOKUP($B133,'3.ข้อมูลงบทดลองปัจจุบัน เติมเอง'!$A$5:$CL$846,51,0),2)</f>
        <v>0</v>
      </c>
      <c r="BA133" s="19">
        <f>ROUND(VLOOKUP($B133,'3.ข้อมูลงบทดลองปัจจุบัน เติมเอง'!$A$5:$CL$846,52,0),2)</f>
        <v>0</v>
      </c>
      <c r="BB133" s="19">
        <f>ROUND(VLOOKUP($B133,'3.ข้อมูลงบทดลองปัจจุบัน เติมเอง'!$A$5:$CL$846,53,0),2)</f>
        <v>0</v>
      </c>
      <c r="BC133" s="19">
        <f>ROUND(VLOOKUP($B133,'3.ข้อมูลงบทดลองปัจจุบัน เติมเอง'!$A$5:$CL$846,54,0),2)</f>
        <v>0</v>
      </c>
      <c r="BD133" s="19">
        <f>ROUND(VLOOKUP($B133,'3.ข้อมูลงบทดลองปัจจุบัน เติมเอง'!$A$5:$CL$846,55,0),2)</f>
        <v>0</v>
      </c>
      <c r="BE133" s="19">
        <f>ROUND(VLOOKUP($B133,'3.ข้อมูลงบทดลองปัจจุบัน เติมเอง'!$A$5:$CL$846,56,0),2)</f>
        <v>0</v>
      </c>
      <c r="BF133" s="19">
        <f>ROUND(VLOOKUP($B133,'3.ข้อมูลงบทดลองปัจจุบัน เติมเอง'!$A$5:$CL$846,57,0),2)</f>
        <v>0</v>
      </c>
      <c r="BG133" s="19">
        <f>ROUND(VLOOKUP($B133,'3.ข้อมูลงบทดลองปัจจุบัน เติมเอง'!$A$5:$CL$846,58,0),2)</f>
        <v>0</v>
      </c>
      <c r="BH133" s="19">
        <f>ROUND(VLOOKUP($B133,'3.ข้อมูลงบทดลองปัจจุบัน เติมเอง'!$A$5:$CL$846,59,0),2)</f>
        <v>0</v>
      </c>
      <c r="BI133" s="19">
        <f>ROUND(VLOOKUP($B133,'3.ข้อมูลงบทดลองปัจจุบัน เติมเอง'!$A$5:$CL$846,60,0),2)</f>
        <v>0</v>
      </c>
      <c r="BJ133" s="19">
        <f>ROUND(VLOOKUP($B133,'3.ข้อมูลงบทดลองปัจจุบัน เติมเอง'!$A$5:$CL$846,61,0),2)</f>
        <v>0</v>
      </c>
      <c r="BK133" s="19">
        <f>ROUND(VLOOKUP($B133,'3.ข้อมูลงบทดลองปัจจุบัน เติมเอง'!$A$5:$CL$846,62,0),2)</f>
        <v>0</v>
      </c>
      <c r="BL133" s="19">
        <f>ROUND(VLOOKUP($B133,'3.ข้อมูลงบทดลองปัจจุบัน เติมเอง'!$A$5:$CL$846,63,0),2)</f>
        <v>0</v>
      </c>
      <c r="BM133" s="19">
        <f>ROUND(VLOOKUP($B133,'3.ข้อมูลงบทดลองปัจจุบัน เติมเอง'!$A$5:$CL$846,64,0),2)</f>
        <v>0</v>
      </c>
      <c r="BN133" s="19">
        <f>ROUND(VLOOKUP($B133,'3.ข้อมูลงบทดลองปัจจุบัน เติมเอง'!$A$5:$CL$846,65,0),2)</f>
        <v>0</v>
      </c>
      <c r="BO133" s="19">
        <f>ROUND(VLOOKUP($B133,'3.ข้อมูลงบทดลองปัจจุบัน เติมเอง'!$A$5:$CL$846,66,0),2)</f>
        <v>0</v>
      </c>
      <c r="BP133" s="19">
        <f>ROUND(VLOOKUP($B133,'3.ข้อมูลงบทดลองปัจจุบัน เติมเอง'!$A$5:$CL$846,67,0),2)</f>
        <v>0</v>
      </c>
      <c r="BQ133" s="19">
        <f>ROUND(VLOOKUP($B133,'3.ข้อมูลงบทดลองปัจจุบัน เติมเอง'!$A$5:$CL$846,68,0),2)</f>
        <v>0</v>
      </c>
      <c r="BR133" s="19">
        <f>ROUND(VLOOKUP($B133,'3.ข้อมูลงบทดลองปัจจุบัน เติมเอง'!$A$5:$CL$846,69,0),2)</f>
        <v>0</v>
      </c>
      <c r="BS133" s="19">
        <f>ROUND(VLOOKUP($B133,'3.ข้อมูลงบทดลองปัจจุบัน เติมเอง'!$A$5:$CL$846,70,0),2)</f>
        <v>0</v>
      </c>
      <c r="BT133" s="19">
        <f>ROUND(VLOOKUP($B133,'3.ข้อมูลงบทดลองปัจจุบัน เติมเอง'!$A$5:$CL$846,71,0),2)</f>
        <v>0</v>
      </c>
      <c r="BU133" s="19">
        <f>ROUND(VLOOKUP($B133,'3.ข้อมูลงบทดลองปัจจุบัน เติมเอง'!$A$5:$CL$846,72,0),2)</f>
        <v>0</v>
      </c>
      <c r="BV133" s="19">
        <f>ROUND(VLOOKUP($B133,'3.ข้อมูลงบทดลองปัจจุบัน เติมเอง'!$A$5:$CL$846,73,0),2)</f>
        <v>0</v>
      </c>
      <c r="BW133" s="19">
        <f>ROUND(VLOOKUP($B133,'3.ข้อมูลงบทดลองปัจจุบัน เติมเอง'!$A$5:$CL$846,74,0),2)</f>
        <v>0</v>
      </c>
      <c r="BX133" s="19">
        <f>ROUND(VLOOKUP($B133,'3.ข้อมูลงบทดลองปัจจุบัน เติมเอง'!$A$5:$CL$846,75,0),2)</f>
        <v>0</v>
      </c>
      <c r="BY133" s="19">
        <f>ROUND(VLOOKUP($B133,'3.ข้อมูลงบทดลองปัจจุบัน เติมเอง'!$A$5:$CL$846,76,0),2)</f>
        <v>0</v>
      </c>
      <c r="BZ133" s="19">
        <f>ROUND(VLOOKUP($B133,'3.ข้อมูลงบทดลองปัจจุบัน เติมเอง'!$A$5:$CL$846,77,0),2)</f>
        <v>0</v>
      </c>
      <c r="CA133" s="19">
        <f>ROUND(VLOOKUP($B133,'3.ข้อมูลงบทดลองปัจจุบัน เติมเอง'!$A$5:$CL$846,78,0),2)</f>
        <v>0</v>
      </c>
      <c r="CB133" s="19">
        <f>ROUND(VLOOKUP($B133,'3.ข้อมูลงบทดลองปัจจุบัน เติมเอง'!$A$5:$CL$846,79,0),2)</f>
        <v>0</v>
      </c>
      <c r="CC133" s="19">
        <f>ROUND(VLOOKUP($B133,'3.ข้อมูลงบทดลองปัจจุบัน เติมเอง'!$A$5:$CL$846,80,0),2)</f>
        <v>0</v>
      </c>
      <c r="CD133" s="19">
        <f>ROUND(VLOOKUP($B133,'3.ข้อมูลงบทดลองปัจจุบัน เติมเอง'!$A$5:$CL$846,81,0),2)</f>
        <v>0</v>
      </c>
      <c r="CE133" s="19">
        <f>ROUND(VLOOKUP($B133,'3.ข้อมูลงบทดลองปัจจุบัน เติมเอง'!$A$5:$CL$846,82,0),2)</f>
        <v>0</v>
      </c>
      <c r="CF133" s="19">
        <f>ROUND(VLOOKUP($B133,'3.ข้อมูลงบทดลองปัจจุบัน เติมเอง'!$A$5:$CL$846,83,0),2)</f>
        <v>0</v>
      </c>
      <c r="CG133" s="19">
        <f>ROUND(VLOOKUP($B133,'3.ข้อมูลงบทดลองปัจจุบัน เติมเอง'!$A$5:$CL$846,84,0),2)</f>
        <v>0</v>
      </c>
      <c r="CH133" s="19">
        <f>ROUND(VLOOKUP($B133,'3.ข้อมูลงบทดลองปัจจุบัน เติมเอง'!$A$5:$CL$846,85,0),2)</f>
        <v>0</v>
      </c>
      <c r="CI133" s="19">
        <f>ROUND(VLOOKUP($B133,'3.ข้อมูลงบทดลองปัจจุบัน เติมเอง'!$A$5:$CL$846,86,0),2)</f>
        <v>0</v>
      </c>
      <c r="CJ133" s="19">
        <f>ROUND(VLOOKUP($B133,'3.ข้อมูลงบทดลองปัจจุบัน เติมเอง'!$A$5:$CL$846,87,0),2)</f>
        <v>0</v>
      </c>
      <c r="CK133" s="19">
        <f>ROUND(VLOOKUP($B133,'3.ข้อมูลงบทดลองปัจจุบัน เติมเอง'!$A$5:$CL$846,88,0),2)</f>
        <v>0</v>
      </c>
      <c r="CL133" s="19">
        <f>ROUND(VLOOKUP($B133,'3.ข้อมูลงบทดลองปัจจุบัน เติมเอง'!$A$5:$CL$846,89,0),2)</f>
        <v>0</v>
      </c>
      <c r="CM133" s="19">
        <f>ROUND(VLOOKUP($B133,'3.ข้อมูลงบทดลองปัจจุบัน เติมเอง'!$A$5:$CL$846,90,0),2)</f>
        <v>0</v>
      </c>
      <c r="CO133" s="29"/>
    </row>
    <row r="134" spans="1:94" x14ac:dyDescent="0.7">
      <c r="A134" s="3" t="s">
        <v>1470</v>
      </c>
      <c r="B134" s="3" t="s">
        <v>2118</v>
      </c>
      <c r="C134" s="8" t="s">
        <v>1246</v>
      </c>
      <c r="D134" s="19">
        <f>ROUND(VLOOKUP($B134,'3.ข้อมูลงบทดลองปัจจุบัน เติมเอง'!$A$5:$CL$846,3,0),2)</f>
        <v>4659952.4400000004</v>
      </c>
      <c r="E134" s="19">
        <f>ROUND(VLOOKUP($B134,'3.ข้อมูลงบทดลองปัจจุบัน เติมเอง'!$A$5:$CL$846,4,0),2)</f>
        <v>0</v>
      </c>
      <c r="F134" s="19">
        <f>ROUND(VLOOKUP($B134,'3.ข้อมูลงบทดลองปัจจุบัน เติมเอง'!$A$5:$CL$846,5,0),2)</f>
        <v>0</v>
      </c>
      <c r="G134" s="19">
        <f>ROUND(VLOOKUP($B134,'3.ข้อมูลงบทดลองปัจจุบัน เติมเอง'!$A$5:$CL$846,6,0),2)</f>
        <v>0</v>
      </c>
      <c r="H134" s="19">
        <f>ROUND(VLOOKUP($B134,'3.ข้อมูลงบทดลองปัจจุบัน เติมเอง'!$A$5:$CL$846,7,0),2)</f>
        <v>0</v>
      </c>
      <c r="I134" s="19">
        <f>ROUND(VLOOKUP($B134,'3.ข้อมูลงบทดลองปัจจุบัน เติมเอง'!$A$5:$CL$846,8,0),2)</f>
        <v>0</v>
      </c>
      <c r="J134" s="19">
        <f>ROUND(VLOOKUP($B134,'3.ข้อมูลงบทดลองปัจจุบัน เติมเอง'!$A$5:$CL$846,9,0),2)</f>
        <v>0</v>
      </c>
      <c r="K134" s="19">
        <f>ROUND(VLOOKUP($B134,'3.ข้อมูลงบทดลองปัจจุบัน เติมเอง'!$A$5:$CL$846,10,0),2)</f>
        <v>0</v>
      </c>
      <c r="L134" s="19">
        <f>ROUND(VLOOKUP($B134,'3.ข้อมูลงบทดลองปัจจุบัน เติมเอง'!$A$5:$CL$846,11,0),2)</f>
        <v>0</v>
      </c>
      <c r="M134" s="19">
        <f>ROUND(VLOOKUP($B134,'3.ข้อมูลงบทดลองปัจจุบัน เติมเอง'!$A$5:$CL$846,12,0),2)</f>
        <v>0</v>
      </c>
      <c r="N134" s="19">
        <f>ROUND(VLOOKUP($B134,'3.ข้อมูลงบทดลองปัจจุบัน เติมเอง'!$A$5:$CL$846,13,0),2)</f>
        <v>0</v>
      </c>
      <c r="O134" s="19">
        <f>ROUND(VLOOKUP($B134,'3.ข้อมูลงบทดลองปัจจุบัน เติมเอง'!$A$5:$CL$846,14,0),2)</f>
        <v>0</v>
      </c>
      <c r="P134" s="19">
        <f>ROUND(VLOOKUP($B134,'3.ข้อมูลงบทดลองปัจจุบัน เติมเอง'!$A$5:$CL$846,15,0),2)</f>
        <v>57443.3</v>
      </c>
      <c r="Q134" s="19">
        <f>ROUND(VLOOKUP($B134,'3.ข้อมูลงบทดลองปัจจุบัน เติมเอง'!$A$5:$CL$846,16,0),2)</f>
        <v>162300</v>
      </c>
      <c r="R134" s="19">
        <f>ROUND(VLOOKUP($B134,'3.ข้อมูลงบทดลองปัจจุบัน เติมเอง'!$A$5:$CL$846,17,0),2)</f>
        <v>27200</v>
      </c>
      <c r="S134" s="19">
        <f>ROUND(VLOOKUP($B134,'3.ข้อมูลงบทดลองปัจจุบัน เติมเอง'!$A$5:$CL$846,18,0),2)</f>
        <v>0</v>
      </c>
      <c r="T134" s="19">
        <f>ROUND(VLOOKUP($B134,'3.ข้อมูลงบทดลองปัจจุบัน เติมเอง'!$A$5:$CL$846,19,0),2)</f>
        <v>0</v>
      </c>
      <c r="U134" s="19">
        <f>ROUND(VLOOKUP($B134,'3.ข้อมูลงบทดลองปัจจุบัน เติมเอง'!$A$5:$CL$846,20,0),2)</f>
        <v>0</v>
      </c>
      <c r="V134" s="19">
        <f>ROUND(VLOOKUP($B134,'3.ข้อมูลงบทดลองปัจจุบัน เติมเอง'!$A$5:$CL$846,21,0),2)</f>
        <v>0</v>
      </c>
      <c r="W134" s="19">
        <f>ROUND(VLOOKUP($B134,'3.ข้อมูลงบทดลองปัจจุบัน เติมเอง'!$A$5:$CL$846,22,0),2)</f>
        <v>0</v>
      </c>
      <c r="X134" s="19">
        <f>ROUND(VLOOKUP($B134,'3.ข้อมูลงบทดลองปัจจุบัน เติมเอง'!$A$5:$CL$846,23,0),2)</f>
        <v>6964586.79</v>
      </c>
      <c r="Y134" s="19">
        <f>ROUND(VLOOKUP($B134,'3.ข้อมูลงบทดลองปัจจุบัน เติมเอง'!$A$5:$CL$846,24,0),2)</f>
        <v>0</v>
      </c>
      <c r="Z134" s="19">
        <f>ROUND(VLOOKUP($B134,'3.ข้อมูลงบทดลองปัจจุบัน เติมเอง'!$A$5:$CL$846,25,0),2)</f>
        <v>0</v>
      </c>
      <c r="AA134" s="19">
        <f>ROUND(VLOOKUP($B134,'3.ข้อมูลงบทดลองปัจจุบัน เติมเอง'!$A$5:$CL$846,26,0),2)</f>
        <v>0</v>
      </c>
      <c r="AB134" s="19">
        <f>ROUND(VLOOKUP($B134,'3.ข้อมูลงบทดลองปัจจุบัน เติมเอง'!$A$5:$CL$846,27,0),2)</f>
        <v>0</v>
      </c>
      <c r="AC134" s="19">
        <f>ROUND(VLOOKUP($B134,'3.ข้อมูลงบทดลองปัจจุบัน เติมเอง'!$A$5:$CL$846,28,0),2)</f>
        <v>0</v>
      </c>
      <c r="AD134" s="19">
        <f>ROUND(VLOOKUP($B134,'3.ข้อมูลงบทดลองปัจจุบัน เติมเอง'!$A$5:$CL$846,29,0),2)</f>
        <v>0</v>
      </c>
      <c r="AE134" s="19">
        <f>ROUND(VLOOKUP($B134,'3.ข้อมูลงบทดลองปัจจุบัน เติมเอง'!$A$5:$CL$846,30,0),2)</f>
        <v>0</v>
      </c>
      <c r="AF134" s="19">
        <f>ROUND(VLOOKUP($B134,'3.ข้อมูลงบทดลองปัจจุบัน เติมเอง'!$A$5:$CL$846,31,0),2)</f>
        <v>0</v>
      </c>
      <c r="AG134" s="19">
        <f>ROUND(VLOOKUP($B134,'3.ข้อมูลงบทดลองปัจจุบัน เติมเอง'!$A$5:$CL$846,32,0),2)</f>
        <v>0</v>
      </c>
      <c r="AH134" s="19">
        <f>ROUND(VLOOKUP($B134,'3.ข้อมูลงบทดลองปัจจุบัน เติมเอง'!$A$5:$CL$846,33,0),2)</f>
        <v>0</v>
      </c>
      <c r="AI134" s="19">
        <f>ROUND(VLOOKUP($B134,'3.ข้อมูลงบทดลองปัจจุบัน เติมเอง'!$A$5:$CL$846,34,0),2)</f>
        <v>0</v>
      </c>
      <c r="AJ134" s="19">
        <f>ROUND(VLOOKUP($B134,'3.ข้อมูลงบทดลองปัจจุบัน เติมเอง'!$A$5:$CL$846,35,0),2)</f>
        <v>0</v>
      </c>
      <c r="AK134" s="19">
        <f>ROUND(VLOOKUP($B134,'3.ข้อมูลงบทดลองปัจจุบัน เติมเอง'!$A$5:$CL$846,36,0),2)</f>
        <v>0</v>
      </c>
      <c r="AL134" s="19">
        <f>ROUND(VLOOKUP($B134,'3.ข้อมูลงบทดลองปัจจุบัน เติมเอง'!$A$5:$CL$846,37,0),2)</f>
        <v>443839.02</v>
      </c>
      <c r="AM134" s="19">
        <f>ROUND(VLOOKUP($B134,'3.ข้อมูลงบทดลองปัจจุบัน เติมเอง'!$A$5:$CL$846,38,0),2)</f>
        <v>0</v>
      </c>
      <c r="AN134" s="19">
        <f>ROUND(VLOOKUP($B134,'3.ข้อมูลงบทดลองปัจจุบัน เติมเอง'!$A$5:$CL$846,39,0),2)</f>
        <v>0</v>
      </c>
      <c r="AO134" s="19">
        <f>ROUND(VLOOKUP($B134,'3.ข้อมูลงบทดลองปัจจุบัน เติมเอง'!$A$5:$CL$846,40,0),2)</f>
        <v>0</v>
      </c>
      <c r="AP134" s="19">
        <f>ROUND(VLOOKUP($B134,'3.ข้อมูลงบทดลองปัจจุบัน เติมเอง'!$A$5:$CL$846,41,0),2)</f>
        <v>0</v>
      </c>
      <c r="AQ134" s="19">
        <f>ROUND(VLOOKUP($B134,'3.ข้อมูลงบทดลองปัจจุบัน เติมเอง'!$A$5:$CL$846,42,0),2)</f>
        <v>0</v>
      </c>
      <c r="AR134" s="19">
        <f>ROUND(VLOOKUP($B134,'3.ข้อมูลงบทดลองปัจจุบัน เติมเอง'!$A$5:$CL$846,43,0),2)</f>
        <v>0</v>
      </c>
      <c r="AS134" s="19">
        <f>ROUND(VLOOKUP($B134,'3.ข้อมูลงบทดลองปัจจุบัน เติมเอง'!$A$5:$CL$846,44,0),2)</f>
        <v>0</v>
      </c>
      <c r="AT134" s="19">
        <f>ROUND(VLOOKUP($B134,'3.ข้อมูลงบทดลองปัจจุบัน เติมเอง'!$A$5:$CL$846,45,0),2)</f>
        <v>1609967.11</v>
      </c>
      <c r="AU134" s="19">
        <f>ROUND(VLOOKUP($B134,'3.ข้อมูลงบทดลองปัจจุบัน เติมเอง'!$A$5:$CL$846,46,0),2)</f>
        <v>0</v>
      </c>
      <c r="AV134" s="19">
        <f>ROUND(VLOOKUP($B134,'3.ข้อมูลงบทดลองปัจจุบัน เติมเอง'!$A$5:$CL$846,47,0),2)</f>
        <v>0</v>
      </c>
      <c r="AW134" s="19">
        <f>ROUND(VLOOKUP($B134,'3.ข้อมูลงบทดลองปัจจุบัน เติมเอง'!$A$5:$CL$846,48,0),2)</f>
        <v>0</v>
      </c>
      <c r="AX134" s="19">
        <f>ROUND(VLOOKUP($B134,'3.ข้อมูลงบทดลองปัจจุบัน เติมเอง'!$A$5:$CL$846,49,0),2)</f>
        <v>0</v>
      </c>
      <c r="AY134" s="19">
        <f>ROUND(VLOOKUP($B134,'3.ข้อมูลงบทดลองปัจจุบัน เติมเอง'!$A$5:$CL$846,50,0),2)</f>
        <v>0</v>
      </c>
      <c r="AZ134" s="19">
        <f>ROUND(VLOOKUP($B134,'3.ข้อมูลงบทดลองปัจจุบัน เติมเอง'!$A$5:$CL$846,51,0),2)</f>
        <v>0</v>
      </c>
      <c r="BA134" s="19">
        <f>ROUND(VLOOKUP($B134,'3.ข้อมูลงบทดลองปัจจุบัน เติมเอง'!$A$5:$CL$846,52,0),2)</f>
        <v>0</v>
      </c>
      <c r="BB134" s="19">
        <f>ROUND(VLOOKUP($B134,'3.ข้อมูลงบทดลองปัจจุบัน เติมเอง'!$A$5:$CL$846,53,0),2)</f>
        <v>0</v>
      </c>
      <c r="BC134" s="19">
        <f>ROUND(VLOOKUP($B134,'3.ข้อมูลงบทดลองปัจจุบัน เติมเอง'!$A$5:$CL$846,54,0),2)</f>
        <v>0</v>
      </c>
      <c r="BD134" s="19">
        <f>ROUND(VLOOKUP($B134,'3.ข้อมูลงบทดลองปัจจุบัน เติมเอง'!$A$5:$CL$846,55,0),2)</f>
        <v>6000000</v>
      </c>
      <c r="BE134" s="19">
        <f>ROUND(VLOOKUP($B134,'3.ข้อมูลงบทดลองปัจจุบัน เติมเอง'!$A$5:$CL$846,56,0),2)</f>
        <v>914000</v>
      </c>
      <c r="BF134" s="19">
        <f>ROUND(VLOOKUP($B134,'3.ข้อมูลงบทดลองปัจจุบัน เติมเอง'!$A$5:$CL$846,57,0),2)</f>
        <v>0</v>
      </c>
      <c r="BG134" s="19">
        <f>ROUND(VLOOKUP($B134,'3.ข้อมูลงบทดลองปัจจุบัน เติมเอง'!$A$5:$CL$846,58,0),2)</f>
        <v>0</v>
      </c>
      <c r="BH134" s="19">
        <f>ROUND(VLOOKUP($B134,'3.ข้อมูลงบทดลองปัจจุบัน เติมเอง'!$A$5:$CL$846,59,0),2)</f>
        <v>0</v>
      </c>
      <c r="BI134" s="19">
        <f>ROUND(VLOOKUP($B134,'3.ข้อมูลงบทดลองปัจจุบัน เติมเอง'!$A$5:$CL$846,60,0),2)</f>
        <v>0</v>
      </c>
      <c r="BJ134" s="19">
        <f>ROUND(VLOOKUP($B134,'3.ข้อมูลงบทดลองปัจจุบัน เติมเอง'!$A$5:$CL$846,61,0),2)</f>
        <v>0</v>
      </c>
      <c r="BK134" s="19">
        <f>ROUND(VLOOKUP($B134,'3.ข้อมูลงบทดลองปัจจุบัน เติมเอง'!$A$5:$CL$846,62,0),2)</f>
        <v>0</v>
      </c>
      <c r="BL134" s="19">
        <f>ROUND(VLOOKUP($B134,'3.ข้อมูลงบทดลองปัจจุบัน เติมเอง'!$A$5:$CL$846,63,0),2)</f>
        <v>0</v>
      </c>
      <c r="BM134" s="19">
        <f>ROUND(VLOOKUP($B134,'3.ข้อมูลงบทดลองปัจจุบัน เติมเอง'!$A$5:$CL$846,64,0),2)</f>
        <v>5678949</v>
      </c>
      <c r="BN134" s="19">
        <f>ROUND(VLOOKUP($B134,'3.ข้อมูลงบทดลองปัจจุบัน เติมเอง'!$A$5:$CL$846,65,0),2)</f>
        <v>0</v>
      </c>
      <c r="BO134" s="19">
        <f>ROUND(VLOOKUP($B134,'3.ข้อมูลงบทดลองปัจจุบัน เติมเอง'!$A$5:$CL$846,66,0),2)</f>
        <v>0</v>
      </c>
      <c r="BP134" s="19">
        <f>ROUND(VLOOKUP($B134,'3.ข้อมูลงบทดลองปัจจุบัน เติมเอง'!$A$5:$CL$846,67,0),2)</f>
        <v>0</v>
      </c>
      <c r="BQ134" s="19">
        <f>ROUND(VLOOKUP($B134,'3.ข้อมูลงบทดลองปัจจุบัน เติมเอง'!$A$5:$CL$846,68,0),2)</f>
        <v>0</v>
      </c>
      <c r="BR134" s="19">
        <f>ROUND(VLOOKUP($B134,'3.ข้อมูลงบทดลองปัจจุบัน เติมเอง'!$A$5:$CL$846,69,0),2)</f>
        <v>0</v>
      </c>
      <c r="BS134" s="19">
        <f>ROUND(VLOOKUP($B134,'3.ข้อมูลงบทดลองปัจจุบัน เติมเอง'!$A$5:$CL$846,70,0),2)</f>
        <v>23100000</v>
      </c>
      <c r="BT134" s="19">
        <f>ROUND(VLOOKUP($B134,'3.ข้อมูลงบทดลองปัจจุบัน เติมเอง'!$A$5:$CL$846,71,0),2)</f>
        <v>0</v>
      </c>
      <c r="BU134" s="19">
        <f>ROUND(VLOOKUP($B134,'3.ข้อมูลงบทดลองปัจจุบัน เติมเอง'!$A$5:$CL$846,72,0),2)</f>
        <v>0</v>
      </c>
      <c r="BV134" s="19">
        <f>ROUND(VLOOKUP($B134,'3.ข้อมูลงบทดลองปัจจุบัน เติมเอง'!$A$5:$CL$846,73,0),2)</f>
        <v>0</v>
      </c>
      <c r="BW134" s="19">
        <f>ROUND(VLOOKUP($B134,'3.ข้อมูลงบทดลองปัจจุบัน เติมเอง'!$A$5:$CL$846,74,0),2)</f>
        <v>0</v>
      </c>
      <c r="BX134" s="19">
        <f>ROUND(VLOOKUP($B134,'3.ข้อมูลงบทดลองปัจจุบัน เติมเอง'!$A$5:$CL$846,75,0),2)</f>
        <v>0</v>
      </c>
      <c r="BY134" s="19">
        <f>ROUND(VLOOKUP($B134,'3.ข้อมูลงบทดลองปัจจุบัน เติมเอง'!$A$5:$CL$846,76,0),2)</f>
        <v>329550</v>
      </c>
      <c r="BZ134" s="19">
        <f>ROUND(VLOOKUP($B134,'3.ข้อมูลงบทดลองปัจจุบัน เติมเอง'!$A$5:$CL$846,77,0),2)</f>
        <v>0</v>
      </c>
      <c r="CA134" s="19">
        <f>ROUND(VLOOKUP($B134,'3.ข้อมูลงบทดลองปัจจุบัน เติมเอง'!$A$5:$CL$846,78,0),2)</f>
        <v>0</v>
      </c>
      <c r="CB134" s="19">
        <f>ROUND(VLOOKUP($B134,'3.ข้อมูลงบทดลองปัจจุบัน เติมเอง'!$A$5:$CL$846,79,0),2)</f>
        <v>0</v>
      </c>
      <c r="CC134" s="19">
        <f>ROUND(VLOOKUP($B134,'3.ข้อมูลงบทดลองปัจจุบัน เติมเอง'!$A$5:$CL$846,80,0),2)</f>
        <v>0</v>
      </c>
      <c r="CD134" s="19">
        <f>ROUND(VLOOKUP($B134,'3.ข้อมูลงบทดลองปัจจุบัน เติมเอง'!$A$5:$CL$846,81,0),2)</f>
        <v>0</v>
      </c>
      <c r="CE134" s="19">
        <f>ROUND(VLOOKUP($B134,'3.ข้อมูลงบทดลองปัจจุบัน เติมเอง'!$A$5:$CL$846,82,0),2)</f>
        <v>0</v>
      </c>
      <c r="CF134" s="19">
        <f>ROUND(VLOOKUP($B134,'3.ข้อมูลงบทดลองปัจจุบัน เติมเอง'!$A$5:$CL$846,83,0),2)</f>
        <v>0</v>
      </c>
      <c r="CG134" s="19">
        <f>ROUND(VLOOKUP($B134,'3.ข้อมูลงบทดลองปัจจุบัน เติมเอง'!$A$5:$CL$846,84,0),2)</f>
        <v>0</v>
      </c>
      <c r="CH134" s="19">
        <f>ROUND(VLOOKUP($B134,'3.ข้อมูลงบทดลองปัจจุบัน เติมเอง'!$A$5:$CL$846,85,0),2)</f>
        <v>0</v>
      </c>
      <c r="CI134" s="19">
        <f>ROUND(VLOOKUP($B134,'3.ข้อมูลงบทดลองปัจจุบัน เติมเอง'!$A$5:$CL$846,86,0),2)</f>
        <v>0</v>
      </c>
      <c r="CJ134" s="19">
        <f>ROUND(VLOOKUP($B134,'3.ข้อมูลงบทดลองปัจจุบัน เติมเอง'!$A$5:$CL$846,87,0),2)</f>
        <v>0</v>
      </c>
      <c r="CK134" s="19">
        <f>ROUND(VLOOKUP($B134,'3.ข้อมูลงบทดลองปัจจุบัน เติมเอง'!$A$5:$CL$846,88,0),2)</f>
        <v>289290</v>
      </c>
      <c r="CL134" s="19">
        <f>ROUND(VLOOKUP($B134,'3.ข้อมูลงบทดลองปัจจุบัน เติมเอง'!$A$5:$CL$846,89,0),2)</f>
        <v>0</v>
      </c>
      <c r="CM134" s="19">
        <f>ROUND(VLOOKUP($B134,'3.ข้อมูลงบทดลองปัจจุบัน เติมเอง'!$A$5:$CL$846,90,0),2)</f>
        <v>0</v>
      </c>
      <c r="CO134" s="29"/>
    </row>
    <row r="135" spans="1:94" x14ac:dyDescent="0.7">
      <c r="A135" s="3" t="s">
        <v>1470</v>
      </c>
      <c r="B135" s="3" t="s">
        <v>2119</v>
      </c>
      <c r="C135" s="8" t="s">
        <v>1247</v>
      </c>
      <c r="D135" s="19">
        <f>ROUND(VLOOKUP($B135,'3.ข้อมูลงบทดลองปัจจุบัน เติมเอง'!$A$5:$CL$846,3,0),2)</f>
        <v>1263355.18</v>
      </c>
      <c r="E135" s="19">
        <f>ROUND(VLOOKUP($B135,'3.ข้อมูลงบทดลองปัจจุบัน เติมเอง'!$A$5:$CL$846,4,0),2)</f>
        <v>0</v>
      </c>
      <c r="F135" s="19">
        <f>ROUND(VLOOKUP($B135,'3.ข้อมูลงบทดลองปัจจุบัน เติมเอง'!$A$5:$CL$846,5,0),2)</f>
        <v>0</v>
      </c>
      <c r="G135" s="19">
        <f>ROUND(VLOOKUP($B135,'3.ข้อมูลงบทดลองปัจจุบัน เติมเอง'!$A$5:$CL$846,6,0),2)</f>
        <v>0</v>
      </c>
      <c r="H135" s="19">
        <f>ROUND(VLOOKUP($B135,'3.ข้อมูลงบทดลองปัจจุบัน เติมเอง'!$A$5:$CL$846,7,0),2)</f>
        <v>0</v>
      </c>
      <c r="I135" s="19">
        <f>ROUND(VLOOKUP($B135,'3.ข้อมูลงบทดลองปัจจุบัน เติมเอง'!$A$5:$CL$846,8,0),2)</f>
        <v>0</v>
      </c>
      <c r="J135" s="19">
        <f>ROUND(VLOOKUP($B135,'3.ข้อมูลงบทดลองปัจจุบัน เติมเอง'!$A$5:$CL$846,9,0),2)</f>
        <v>0</v>
      </c>
      <c r="K135" s="19">
        <f>ROUND(VLOOKUP($B135,'3.ข้อมูลงบทดลองปัจจุบัน เติมเอง'!$A$5:$CL$846,10,0),2)</f>
        <v>0</v>
      </c>
      <c r="L135" s="19">
        <f>ROUND(VLOOKUP($B135,'3.ข้อมูลงบทดลองปัจจุบัน เติมเอง'!$A$5:$CL$846,11,0),2)</f>
        <v>0</v>
      </c>
      <c r="M135" s="19">
        <f>ROUND(VLOOKUP($B135,'3.ข้อมูลงบทดลองปัจจุบัน เติมเอง'!$A$5:$CL$846,12,0),2)</f>
        <v>0</v>
      </c>
      <c r="N135" s="19">
        <f>ROUND(VLOOKUP($B135,'3.ข้อมูลงบทดลองปัจจุบัน เติมเอง'!$A$5:$CL$846,13,0),2)</f>
        <v>0</v>
      </c>
      <c r="O135" s="19">
        <f>ROUND(VLOOKUP($B135,'3.ข้อมูลงบทดลองปัจจุบัน เติมเอง'!$A$5:$CL$846,14,0),2)</f>
        <v>0</v>
      </c>
      <c r="P135" s="19">
        <f>ROUND(VLOOKUP($B135,'3.ข้อมูลงบทดลองปัจจุบัน เติมเอง'!$A$5:$CL$846,15,0),2)</f>
        <v>425785.56</v>
      </c>
      <c r="Q135" s="19">
        <f>ROUND(VLOOKUP($B135,'3.ข้อมูลงบทดลองปัจจุบัน เติมเอง'!$A$5:$CL$846,16,0),2)</f>
        <v>0</v>
      </c>
      <c r="R135" s="19">
        <f>ROUND(VLOOKUP($B135,'3.ข้อมูลงบทดลองปัจจุบัน เติมเอง'!$A$5:$CL$846,17,0),2)</f>
        <v>157800</v>
      </c>
      <c r="S135" s="19">
        <f>ROUND(VLOOKUP($B135,'3.ข้อมูลงบทดลองปัจจุบัน เติมเอง'!$A$5:$CL$846,18,0),2)</f>
        <v>0</v>
      </c>
      <c r="T135" s="19">
        <f>ROUND(VLOOKUP($B135,'3.ข้อมูลงบทดลองปัจจุบัน เติมเอง'!$A$5:$CL$846,19,0),2)</f>
        <v>117300</v>
      </c>
      <c r="U135" s="19">
        <f>ROUND(VLOOKUP($B135,'3.ข้อมูลงบทดลองปัจจุบัน เติมเอง'!$A$5:$CL$846,20,0),2)</f>
        <v>126400</v>
      </c>
      <c r="V135" s="19">
        <f>ROUND(VLOOKUP($B135,'3.ข้อมูลงบทดลองปัจจุบัน เติมเอง'!$A$5:$CL$846,21,0),2)</f>
        <v>91800</v>
      </c>
      <c r="W135" s="19">
        <f>ROUND(VLOOKUP($B135,'3.ข้อมูลงบทดลองปัจจุบัน เติมเอง'!$A$5:$CL$846,22,0),2)</f>
        <v>0</v>
      </c>
      <c r="X135" s="19">
        <f>ROUND(VLOOKUP($B135,'3.ข้อมูลงบทดลองปัจจุบัน เติมเอง'!$A$5:$CL$846,23,0),2)</f>
        <v>369768</v>
      </c>
      <c r="Y135" s="19">
        <f>ROUND(VLOOKUP($B135,'3.ข้อมูลงบทดลองปัจจุบัน เติมเอง'!$A$5:$CL$846,24,0),2)</f>
        <v>0</v>
      </c>
      <c r="Z135" s="19">
        <f>ROUND(VLOOKUP($B135,'3.ข้อมูลงบทดลองปัจจุบัน เติมเอง'!$A$5:$CL$846,25,0),2)</f>
        <v>0</v>
      </c>
      <c r="AA135" s="19">
        <f>ROUND(VLOOKUP($B135,'3.ข้อมูลงบทดลองปัจจุบัน เติมเอง'!$A$5:$CL$846,26,0),2)</f>
        <v>0</v>
      </c>
      <c r="AB135" s="19">
        <f>ROUND(VLOOKUP($B135,'3.ข้อมูลงบทดลองปัจจุบัน เติมเอง'!$A$5:$CL$846,27,0),2)</f>
        <v>0</v>
      </c>
      <c r="AC135" s="19">
        <f>ROUND(VLOOKUP($B135,'3.ข้อมูลงบทดลองปัจจุบัน เติมเอง'!$A$5:$CL$846,28,0),2)</f>
        <v>0</v>
      </c>
      <c r="AD135" s="19">
        <f>ROUND(VLOOKUP($B135,'3.ข้อมูลงบทดลองปัจจุบัน เติมเอง'!$A$5:$CL$846,29,0),2)</f>
        <v>0</v>
      </c>
      <c r="AE135" s="19">
        <f>ROUND(VLOOKUP($B135,'3.ข้อมูลงบทดลองปัจจุบัน เติมเอง'!$A$5:$CL$846,30,0),2)</f>
        <v>0</v>
      </c>
      <c r="AF135" s="19">
        <f>ROUND(VLOOKUP($B135,'3.ข้อมูลงบทดลองปัจจุบัน เติมเอง'!$A$5:$CL$846,31,0),2)</f>
        <v>0</v>
      </c>
      <c r="AG135" s="19">
        <f>ROUND(VLOOKUP($B135,'3.ข้อมูลงบทดลองปัจจุบัน เติมเอง'!$A$5:$CL$846,32,0),2)</f>
        <v>0</v>
      </c>
      <c r="AH135" s="19">
        <f>ROUND(VLOOKUP($B135,'3.ข้อมูลงบทดลองปัจจุบัน เติมเอง'!$A$5:$CL$846,33,0),2)</f>
        <v>0</v>
      </c>
      <c r="AI135" s="19">
        <f>ROUND(VLOOKUP($B135,'3.ข้อมูลงบทดลองปัจจุบัน เติมเอง'!$A$5:$CL$846,34,0),2)</f>
        <v>0</v>
      </c>
      <c r="AJ135" s="19">
        <f>ROUND(VLOOKUP($B135,'3.ข้อมูลงบทดลองปัจจุบัน เติมเอง'!$A$5:$CL$846,35,0),2)</f>
        <v>0</v>
      </c>
      <c r="AK135" s="19">
        <f>ROUND(VLOOKUP($B135,'3.ข้อมูลงบทดลองปัจจุบัน เติมเอง'!$A$5:$CL$846,36,0),2)</f>
        <v>0</v>
      </c>
      <c r="AL135" s="19">
        <f>ROUND(VLOOKUP($B135,'3.ข้อมูลงบทดลองปัจจุบัน เติมเอง'!$A$5:$CL$846,37,0),2)</f>
        <v>0</v>
      </c>
      <c r="AM135" s="19">
        <f>ROUND(VLOOKUP($B135,'3.ข้อมูลงบทดลองปัจจุบัน เติมเอง'!$A$5:$CL$846,38,0),2)</f>
        <v>0</v>
      </c>
      <c r="AN135" s="19">
        <f>ROUND(VLOOKUP($B135,'3.ข้อมูลงบทดลองปัจจุบัน เติมเอง'!$A$5:$CL$846,39,0),2)</f>
        <v>0</v>
      </c>
      <c r="AO135" s="19">
        <f>ROUND(VLOOKUP($B135,'3.ข้อมูลงบทดลองปัจจุบัน เติมเอง'!$A$5:$CL$846,40,0),2)</f>
        <v>0</v>
      </c>
      <c r="AP135" s="19">
        <f>ROUND(VLOOKUP($B135,'3.ข้อมูลงบทดลองปัจจุบัน เติมเอง'!$A$5:$CL$846,41,0),2)</f>
        <v>0</v>
      </c>
      <c r="AQ135" s="19">
        <f>ROUND(VLOOKUP($B135,'3.ข้อมูลงบทดลองปัจจุบัน เติมเอง'!$A$5:$CL$846,42,0),2)</f>
        <v>0</v>
      </c>
      <c r="AR135" s="19">
        <f>ROUND(VLOOKUP($B135,'3.ข้อมูลงบทดลองปัจจุบัน เติมเอง'!$A$5:$CL$846,43,0),2)</f>
        <v>0</v>
      </c>
      <c r="AS135" s="19">
        <f>ROUND(VLOOKUP($B135,'3.ข้อมูลงบทดลองปัจจุบัน เติมเอง'!$A$5:$CL$846,44,0),2)</f>
        <v>0</v>
      </c>
      <c r="AT135" s="19">
        <f>ROUND(VLOOKUP($B135,'3.ข้อมูลงบทดลองปัจจุบัน เติมเอง'!$A$5:$CL$846,45,0),2)</f>
        <v>303017.5</v>
      </c>
      <c r="AU135" s="19">
        <f>ROUND(VLOOKUP($B135,'3.ข้อมูลงบทดลองปัจจุบัน เติมเอง'!$A$5:$CL$846,46,0),2)</f>
        <v>0</v>
      </c>
      <c r="AV135" s="19">
        <f>ROUND(VLOOKUP($B135,'3.ข้อมูลงบทดลองปัจจุบัน เติมเอง'!$A$5:$CL$846,47,0),2)</f>
        <v>0</v>
      </c>
      <c r="AW135" s="19">
        <f>ROUND(VLOOKUP($B135,'3.ข้อมูลงบทดลองปัจจุบัน เติมเอง'!$A$5:$CL$846,48,0),2)</f>
        <v>0</v>
      </c>
      <c r="AX135" s="19">
        <f>ROUND(VLOOKUP($B135,'3.ข้อมูลงบทดลองปัจจุบัน เติมเอง'!$A$5:$CL$846,49,0),2)</f>
        <v>0</v>
      </c>
      <c r="AY135" s="19">
        <f>ROUND(VLOOKUP($B135,'3.ข้อมูลงบทดลองปัจจุบัน เติมเอง'!$A$5:$CL$846,50,0),2)</f>
        <v>0</v>
      </c>
      <c r="AZ135" s="19">
        <f>ROUND(VLOOKUP($B135,'3.ข้อมูลงบทดลองปัจจุบัน เติมเอง'!$A$5:$CL$846,51,0),2)</f>
        <v>0</v>
      </c>
      <c r="BA135" s="19">
        <f>ROUND(VLOOKUP($B135,'3.ข้อมูลงบทดลองปัจจุบัน เติมเอง'!$A$5:$CL$846,52,0),2)</f>
        <v>0</v>
      </c>
      <c r="BB135" s="19">
        <f>ROUND(VLOOKUP($B135,'3.ข้อมูลงบทดลองปัจจุบัน เติมเอง'!$A$5:$CL$846,53,0),2)</f>
        <v>0</v>
      </c>
      <c r="BC135" s="19">
        <f>ROUND(VLOOKUP($B135,'3.ข้อมูลงบทดลองปัจจุบัน เติมเอง'!$A$5:$CL$846,54,0),2)</f>
        <v>0</v>
      </c>
      <c r="BD135" s="19">
        <f>ROUND(VLOOKUP($B135,'3.ข้อมูลงบทดลองปัจจุบัน เติมเอง'!$A$5:$CL$846,55,0),2)</f>
        <v>1565700</v>
      </c>
      <c r="BE135" s="19">
        <f>ROUND(VLOOKUP($B135,'3.ข้อมูลงบทดลองปัจจุบัน เติมเอง'!$A$5:$CL$846,56,0),2)</f>
        <v>0</v>
      </c>
      <c r="BF135" s="19">
        <f>ROUND(VLOOKUP($B135,'3.ข้อมูลงบทดลองปัจจุบัน เติมเอง'!$A$5:$CL$846,57,0),2)</f>
        <v>0</v>
      </c>
      <c r="BG135" s="19">
        <f>ROUND(VLOOKUP($B135,'3.ข้อมูลงบทดลองปัจจุบัน เติมเอง'!$A$5:$CL$846,58,0),2)</f>
        <v>0</v>
      </c>
      <c r="BH135" s="19">
        <f>ROUND(VLOOKUP($B135,'3.ข้อมูลงบทดลองปัจจุบัน เติมเอง'!$A$5:$CL$846,59,0),2)</f>
        <v>0</v>
      </c>
      <c r="BI135" s="19">
        <f>ROUND(VLOOKUP($B135,'3.ข้อมูลงบทดลองปัจจุบัน เติมเอง'!$A$5:$CL$846,60,0),2)</f>
        <v>0</v>
      </c>
      <c r="BJ135" s="19">
        <f>ROUND(VLOOKUP($B135,'3.ข้อมูลงบทดลองปัจจุบัน เติมเอง'!$A$5:$CL$846,61,0),2)</f>
        <v>0</v>
      </c>
      <c r="BK135" s="19">
        <f>ROUND(VLOOKUP($B135,'3.ข้อมูลงบทดลองปัจจุบัน เติมเอง'!$A$5:$CL$846,62,0),2)</f>
        <v>0</v>
      </c>
      <c r="BL135" s="19">
        <f>ROUND(VLOOKUP($B135,'3.ข้อมูลงบทดลองปัจจุบัน เติมเอง'!$A$5:$CL$846,63,0),2)</f>
        <v>0</v>
      </c>
      <c r="BM135" s="19">
        <f>ROUND(VLOOKUP($B135,'3.ข้อมูลงบทดลองปัจจุบัน เติมเอง'!$A$5:$CL$846,64,0),2)</f>
        <v>700197</v>
      </c>
      <c r="BN135" s="19">
        <f>ROUND(VLOOKUP($B135,'3.ข้อมูลงบทดลองปัจจุบัน เติมเอง'!$A$5:$CL$846,65,0),2)</f>
        <v>0</v>
      </c>
      <c r="BO135" s="19">
        <f>ROUND(VLOOKUP($B135,'3.ข้อมูลงบทดลองปัจจุบัน เติมเอง'!$A$5:$CL$846,66,0),2)</f>
        <v>0</v>
      </c>
      <c r="BP135" s="19">
        <f>ROUND(VLOOKUP($B135,'3.ข้อมูลงบทดลองปัจจุบัน เติมเอง'!$A$5:$CL$846,67,0),2)</f>
        <v>0</v>
      </c>
      <c r="BQ135" s="19">
        <f>ROUND(VLOOKUP($B135,'3.ข้อมูลงบทดลองปัจจุบัน เติมเอง'!$A$5:$CL$846,68,0),2)</f>
        <v>0</v>
      </c>
      <c r="BR135" s="19">
        <f>ROUND(VLOOKUP($B135,'3.ข้อมูลงบทดลองปัจจุบัน เติมเอง'!$A$5:$CL$846,69,0),2)</f>
        <v>0</v>
      </c>
      <c r="BS135" s="19">
        <f>ROUND(VLOOKUP($B135,'3.ข้อมูลงบทดลองปัจจุบัน เติมเอง'!$A$5:$CL$846,70,0),2)</f>
        <v>6900000</v>
      </c>
      <c r="BT135" s="19">
        <f>ROUND(VLOOKUP($B135,'3.ข้อมูลงบทดลองปัจจุบัน เติมเอง'!$A$5:$CL$846,71,0),2)</f>
        <v>0</v>
      </c>
      <c r="BU135" s="19">
        <f>ROUND(VLOOKUP($B135,'3.ข้อมูลงบทดลองปัจจุบัน เติมเอง'!$A$5:$CL$846,72,0),2)</f>
        <v>0</v>
      </c>
      <c r="BV135" s="19">
        <f>ROUND(VLOOKUP($B135,'3.ข้อมูลงบทดลองปัจจุบัน เติมเอง'!$A$5:$CL$846,73,0),2)</f>
        <v>0</v>
      </c>
      <c r="BW135" s="19">
        <f>ROUND(VLOOKUP($B135,'3.ข้อมูลงบทดลองปัจจุบัน เติมเอง'!$A$5:$CL$846,74,0),2)</f>
        <v>0</v>
      </c>
      <c r="BX135" s="19">
        <f>ROUND(VLOOKUP($B135,'3.ข้อมูลงบทดลองปัจจุบัน เติมเอง'!$A$5:$CL$846,75,0),2)</f>
        <v>0</v>
      </c>
      <c r="BY135" s="19">
        <f>ROUND(VLOOKUP($B135,'3.ข้อมูลงบทดลองปัจจุบัน เติมเอง'!$A$5:$CL$846,76,0),2)</f>
        <v>0</v>
      </c>
      <c r="BZ135" s="19">
        <f>ROUND(VLOOKUP($B135,'3.ข้อมูลงบทดลองปัจจุบัน เติมเอง'!$A$5:$CL$846,77,0),2)</f>
        <v>0</v>
      </c>
      <c r="CA135" s="19">
        <f>ROUND(VLOOKUP($B135,'3.ข้อมูลงบทดลองปัจจุบัน เติมเอง'!$A$5:$CL$846,78,0),2)</f>
        <v>0</v>
      </c>
      <c r="CB135" s="19">
        <f>ROUND(VLOOKUP($B135,'3.ข้อมูลงบทดลองปัจจุบัน เติมเอง'!$A$5:$CL$846,79,0),2)</f>
        <v>0</v>
      </c>
      <c r="CC135" s="19">
        <f>ROUND(VLOOKUP($B135,'3.ข้อมูลงบทดลองปัจจุบัน เติมเอง'!$A$5:$CL$846,80,0),2)</f>
        <v>3000</v>
      </c>
      <c r="CD135" s="19">
        <f>ROUND(VLOOKUP($B135,'3.ข้อมูลงบทดลองปัจจุบัน เติมเอง'!$A$5:$CL$846,81,0),2)</f>
        <v>0</v>
      </c>
      <c r="CE135" s="19">
        <f>ROUND(VLOOKUP($B135,'3.ข้อมูลงบทดลองปัจจุบัน เติมเอง'!$A$5:$CL$846,82,0),2)</f>
        <v>0</v>
      </c>
      <c r="CF135" s="19">
        <f>ROUND(VLOOKUP($B135,'3.ข้อมูลงบทดลองปัจจุบัน เติมเอง'!$A$5:$CL$846,83,0),2)</f>
        <v>0</v>
      </c>
      <c r="CG135" s="19">
        <f>ROUND(VLOOKUP($B135,'3.ข้อมูลงบทดลองปัจจุบัน เติมเอง'!$A$5:$CL$846,84,0),2)</f>
        <v>0</v>
      </c>
      <c r="CH135" s="19">
        <f>ROUND(VLOOKUP($B135,'3.ข้อมูลงบทดลองปัจจุบัน เติมเอง'!$A$5:$CL$846,85,0),2)</f>
        <v>0</v>
      </c>
      <c r="CI135" s="19">
        <f>ROUND(VLOOKUP($B135,'3.ข้อมูลงบทดลองปัจจุบัน เติมเอง'!$A$5:$CL$846,86,0),2)</f>
        <v>0</v>
      </c>
      <c r="CJ135" s="19">
        <f>ROUND(VLOOKUP($B135,'3.ข้อมูลงบทดลองปัจจุบัน เติมเอง'!$A$5:$CL$846,87,0),2)</f>
        <v>0</v>
      </c>
      <c r="CK135" s="19">
        <f>ROUND(VLOOKUP($B135,'3.ข้อมูลงบทดลองปัจจุบัน เติมเอง'!$A$5:$CL$846,88,0),2)</f>
        <v>0</v>
      </c>
      <c r="CL135" s="19">
        <f>ROUND(VLOOKUP($B135,'3.ข้อมูลงบทดลองปัจจุบัน เติมเอง'!$A$5:$CL$846,89,0),2)</f>
        <v>0</v>
      </c>
      <c r="CM135" s="19">
        <f>ROUND(VLOOKUP($B135,'3.ข้อมูลงบทดลองปัจจุบัน เติมเอง'!$A$5:$CL$846,90,0),2)</f>
        <v>0</v>
      </c>
      <c r="CO135" s="29"/>
    </row>
    <row r="136" spans="1:94" x14ac:dyDescent="0.7">
      <c r="A136" s="3" t="s">
        <v>1470</v>
      </c>
      <c r="B136" s="3" t="s">
        <v>2120</v>
      </c>
      <c r="C136" s="8" t="s">
        <v>2121</v>
      </c>
      <c r="D136" s="19">
        <f>ROUND(VLOOKUP($B136,'3.ข้อมูลงบทดลองปัจจุบัน เติมเอง'!$A$5:$CL$846,3,0),2)</f>
        <v>2117345</v>
      </c>
      <c r="E136" s="19">
        <f>ROUND(VLOOKUP($B136,'3.ข้อมูลงบทดลองปัจจุบัน เติมเอง'!$A$5:$CL$846,4,0),2)</f>
        <v>0</v>
      </c>
      <c r="F136" s="19">
        <f>ROUND(VLOOKUP($B136,'3.ข้อมูลงบทดลองปัจจุบัน เติมเอง'!$A$5:$CL$846,5,0),2)</f>
        <v>0</v>
      </c>
      <c r="G136" s="19">
        <f>ROUND(VLOOKUP($B136,'3.ข้อมูลงบทดลองปัจจุบัน เติมเอง'!$A$5:$CL$846,6,0),2)</f>
        <v>0</v>
      </c>
      <c r="H136" s="19">
        <f>ROUND(VLOOKUP($B136,'3.ข้อมูลงบทดลองปัจจุบัน เติมเอง'!$A$5:$CL$846,7,0),2)</f>
        <v>0</v>
      </c>
      <c r="I136" s="19">
        <f>ROUND(VLOOKUP($B136,'3.ข้อมูลงบทดลองปัจจุบัน เติมเอง'!$A$5:$CL$846,8,0),2)</f>
        <v>0</v>
      </c>
      <c r="J136" s="19">
        <f>ROUND(VLOOKUP($B136,'3.ข้อมูลงบทดลองปัจจุบัน เติมเอง'!$A$5:$CL$846,9,0),2)</f>
        <v>0</v>
      </c>
      <c r="K136" s="19">
        <f>ROUND(VLOOKUP($B136,'3.ข้อมูลงบทดลองปัจจุบัน เติมเอง'!$A$5:$CL$846,10,0),2)</f>
        <v>0</v>
      </c>
      <c r="L136" s="19">
        <f>ROUND(VLOOKUP($B136,'3.ข้อมูลงบทดลองปัจจุบัน เติมเอง'!$A$5:$CL$846,11,0),2)</f>
        <v>0</v>
      </c>
      <c r="M136" s="19">
        <f>ROUND(VLOOKUP($B136,'3.ข้อมูลงบทดลองปัจจุบัน เติมเอง'!$A$5:$CL$846,12,0),2)</f>
        <v>0</v>
      </c>
      <c r="N136" s="19">
        <f>ROUND(VLOOKUP($B136,'3.ข้อมูลงบทดลองปัจจุบัน เติมเอง'!$A$5:$CL$846,13,0),2)</f>
        <v>0</v>
      </c>
      <c r="O136" s="19">
        <f>ROUND(VLOOKUP($B136,'3.ข้อมูลงบทดลองปัจจุบัน เติมเอง'!$A$5:$CL$846,14,0),2)</f>
        <v>0</v>
      </c>
      <c r="P136" s="19">
        <f>ROUND(VLOOKUP($B136,'3.ข้อมูลงบทดลองปัจจุบัน เติมเอง'!$A$5:$CL$846,15,0),2)</f>
        <v>28145</v>
      </c>
      <c r="Q136" s="19">
        <f>ROUND(VLOOKUP($B136,'3.ข้อมูลงบทดลองปัจจุบัน เติมเอง'!$A$5:$CL$846,16,0),2)</f>
        <v>0</v>
      </c>
      <c r="R136" s="19">
        <f>ROUND(VLOOKUP($B136,'3.ข้อมูลงบทดลองปัจจุบัน เติมเอง'!$A$5:$CL$846,17,0),2)</f>
        <v>0</v>
      </c>
      <c r="S136" s="19">
        <f>ROUND(VLOOKUP($B136,'3.ข้อมูลงบทดลองปัจจุบัน เติมเอง'!$A$5:$CL$846,18,0),2)</f>
        <v>0</v>
      </c>
      <c r="T136" s="19">
        <f>ROUND(VLOOKUP($B136,'3.ข้อมูลงบทดลองปัจจุบัน เติมเอง'!$A$5:$CL$846,19,0),2)</f>
        <v>0</v>
      </c>
      <c r="U136" s="19">
        <f>ROUND(VLOOKUP($B136,'3.ข้อมูลงบทดลองปัจจุบัน เติมเอง'!$A$5:$CL$846,20,0),2)</f>
        <v>0</v>
      </c>
      <c r="V136" s="19">
        <f>ROUND(VLOOKUP($B136,'3.ข้อมูลงบทดลองปัจจุบัน เติมเอง'!$A$5:$CL$846,21,0),2)</f>
        <v>0</v>
      </c>
      <c r="W136" s="19">
        <f>ROUND(VLOOKUP($B136,'3.ข้อมูลงบทดลองปัจจุบัน เติมเอง'!$A$5:$CL$846,22,0),2)</f>
        <v>0</v>
      </c>
      <c r="X136" s="19">
        <f>ROUND(VLOOKUP($B136,'3.ข้อมูลงบทดลองปัจจุบัน เติมเอง'!$A$5:$CL$846,23,0),2)</f>
        <v>0</v>
      </c>
      <c r="Y136" s="19">
        <f>ROUND(VLOOKUP($B136,'3.ข้อมูลงบทดลองปัจจุบัน เติมเอง'!$A$5:$CL$846,24,0),2)</f>
        <v>0</v>
      </c>
      <c r="Z136" s="19">
        <f>ROUND(VLOOKUP($B136,'3.ข้อมูลงบทดลองปัจจุบัน เติมเอง'!$A$5:$CL$846,25,0),2)</f>
        <v>0</v>
      </c>
      <c r="AA136" s="19">
        <f>ROUND(VLOOKUP($B136,'3.ข้อมูลงบทดลองปัจจุบัน เติมเอง'!$A$5:$CL$846,26,0),2)</f>
        <v>0</v>
      </c>
      <c r="AB136" s="19">
        <f>ROUND(VLOOKUP($B136,'3.ข้อมูลงบทดลองปัจจุบัน เติมเอง'!$A$5:$CL$846,27,0),2)</f>
        <v>0</v>
      </c>
      <c r="AC136" s="19">
        <f>ROUND(VLOOKUP($B136,'3.ข้อมูลงบทดลองปัจจุบัน เติมเอง'!$A$5:$CL$846,28,0),2)</f>
        <v>0</v>
      </c>
      <c r="AD136" s="19">
        <f>ROUND(VLOOKUP($B136,'3.ข้อมูลงบทดลองปัจจุบัน เติมเอง'!$A$5:$CL$846,29,0),2)</f>
        <v>0</v>
      </c>
      <c r="AE136" s="19">
        <f>ROUND(VLOOKUP($B136,'3.ข้อมูลงบทดลองปัจจุบัน เติมเอง'!$A$5:$CL$846,30,0),2)</f>
        <v>0</v>
      </c>
      <c r="AF136" s="19">
        <f>ROUND(VLOOKUP($B136,'3.ข้อมูลงบทดลองปัจจุบัน เติมเอง'!$A$5:$CL$846,31,0),2)</f>
        <v>0</v>
      </c>
      <c r="AG136" s="19">
        <f>ROUND(VLOOKUP($B136,'3.ข้อมูลงบทดลองปัจจุบัน เติมเอง'!$A$5:$CL$846,32,0),2)</f>
        <v>0</v>
      </c>
      <c r="AH136" s="19">
        <f>ROUND(VLOOKUP($B136,'3.ข้อมูลงบทดลองปัจจุบัน เติมเอง'!$A$5:$CL$846,33,0),2)</f>
        <v>0</v>
      </c>
      <c r="AI136" s="19">
        <f>ROUND(VLOOKUP($B136,'3.ข้อมูลงบทดลองปัจจุบัน เติมเอง'!$A$5:$CL$846,34,0),2)</f>
        <v>0</v>
      </c>
      <c r="AJ136" s="19">
        <f>ROUND(VLOOKUP($B136,'3.ข้อมูลงบทดลองปัจจุบัน เติมเอง'!$A$5:$CL$846,35,0),2)</f>
        <v>0</v>
      </c>
      <c r="AK136" s="19">
        <f>ROUND(VLOOKUP($B136,'3.ข้อมูลงบทดลองปัจจุบัน เติมเอง'!$A$5:$CL$846,36,0),2)</f>
        <v>0</v>
      </c>
      <c r="AL136" s="19">
        <f>ROUND(VLOOKUP($B136,'3.ข้อมูลงบทดลองปัจจุบัน เติมเอง'!$A$5:$CL$846,37,0),2)</f>
        <v>16200</v>
      </c>
      <c r="AM136" s="19">
        <f>ROUND(VLOOKUP($B136,'3.ข้อมูลงบทดลองปัจจุบัน เติมเอง'!$A$5:$CL$846,38,0),2)</f>
        <v>0</v>
      </c>
      <c r="AN136" s="19">
        <f>ROUND(VLOOKUP($B136,'3.ข้อมูลงบทดลองปัจจุบัน เติมเอง'!$A$5:$CL$846,39,0),2)</f>
        <v>0</v>
      </c>
      <c r="AO136" s="19">
        <f>ROUND(VLOOKUP($B136,'3.ข้อมูลงบทดลองปัจจุบัน เติมเอง'!$A$5:$CL$846,40,0),2)</f>
        <v>0</v>
      </c>
      <c r="AP136" s="19">
        <f>ROUND(VLOOKUP($B136,'3.ข้อมูลงบทดลองปัจจุบัน เติมเอง'!$A$5:$CL$846,41,0),2)</f>
        <v>0</v>
      </c>
      <c r="AQ136" s="19">
        <f>ROUND(VLOOKUP($B136,'3.ข้อมูลงบทดลองปัจจุบัน เติมเอง'!$A$5:$CL$846,42,0),2)</f>
        <v>0</v>
      </c>
      <c r="AR136" s="19">
        <f>ROUND(VLOOKUP($B136,'3.ข้อมูลงบทดลองปัจจุบัน เติมเอง'!$A$5:$CL$846,43,0),2)</f>
        <v>0</v>
      </c>
      <c r="AS136" s="19">
        <f>ROUND(VLOOKUP($B136,'3.ข้อมูลงบทดลองปัจจุบัน เติมเอง'!$A$5:$CL$846,44,0),2)</f>
        <v>0</v>
      </c>
      <c r="AT136" s="19">
        <f>ROUND(VLOOKUP($B136,'3.ข้อมูลงบทดลองปัจจุบัน เติมเอง'!$A$5:$CL$846,45,0),2)</f>
        <v>0</v>
      </c>
      <c r="AU136" s="19">
        <f>ROUND(VLOOKUP($B136,'3.ข้อมูลงบทดลองปัจจุบัน เติมเอง'!$A$5:$CL$846,46,0),2)</f>
        <v>0</v>
      </c>
      <c r="AV136" s="19">
        <f>ROUND(VLOOKUP($B136,'3.ข้อมูลงบทดลองปัจจุบัน เติมเอง'!$A$5:$CL$846,47,0),2)</f>
        <v>0</v>
      </c>
      <c r="AW136" s="19">
        <f>ROUND(VLOOKUP($B136,'3.ข้อมูลงบทดลองปัจจุบัน เติมเอง'!$A$5:$CL$846,48,0),2)</f>
        <v>0</v>
      </c>
      <c r="AX136" s="19">
        <f>ROUND(VLOOKUP($B136,'3.ข้อมูลงบทดลองปัจจุบัน เติมเอง'!$A$5:$CL$846,49,0),2)</f>
        <v>0</v>
      </c>
      <c r="AY136" s="19">
        <f>ROUND(VLOOKUP($B136,'3.ข้อมูลงบทดลองปัจจุบัน เติมเอง'!$A$5:$CL$846,50,0),2)</f>
        <v>0</v>
      </c>
      <c r="AZ136" s="19">
        <f>ROUND(VLOOKUP($B136,'3.ข้อมูลงบทดลองปัจจุบัน เติมเอง'!$A$5:$CL$846,51,0),2)</f>
        <v>0</v>
      </c>
      <c r="BA136" s="19">
        <f>ROUND(VLOOKUP($B136,'3.ข้อมูลงบทดลองปัจจุบัน เติมเอง'!$A$5:$CL$846,52,0),2)</f>
        <v>0</v>
      </c>
      <c r="BB136" s="19">
        <f>ROUND(VLOOKUP($B136,'3.ข้อมูลงบทดลองปัจจุบัน เติมเอง'!$A$5:$CL$846,53,0),2)</f>
        <v>0</v>
      </c>
      <c r="BC136" s="19">
        <f>ROUND(VLOOKUP($B136,'3.ข้อมูลงบทดลองปัจจุบัน เติมเอง'!$A$5:$CL$846,54,0),2)</f>
        <v>0</v>
      </c>
      <c r="BD136" s="19">
        <f>ROUND(VLOOKUP($B136,'3.ข้อมูลงบทดลองปัจจุบัน เติมเอง'!$A$5:$CL$846,55,0),2)</f>
        <v>0</v>
      </c>
      <c r="BE136" s="19">
        <f>ROUND(VLOOKUP($B136,'3.ข้อมูลงบทดลองปัจจุบัน เติมเอง'!$A$5:$CL$846,56,0),2)</f>
        <v>0</v>
      </c>
      <c r="BF136" s="19">
        <f>ROUND(VLOOKUP($B136,'3.ข้อมูลงบทดลองปัจจุบัน เติมเอง'!$A$5:$CL$846,57,0),2)</f>
        <v>0</v>
      </c>
      <c r="BG136" s="19">
        <f>ROUND(VLOOKUP($B136,'3.ข้อมูลงบทดลองปัจจุบัน เติมเอง'!$A$5:$CL$846,58,0),2)</f>
        <v>0</v>
      </c>
      <c r="BH136" s="19">
        <f>ROUND(VLOOKUP($B136,'3.ข้อมูลงบทดลองปัจจุบัน เติมเอง'!$A$5:$CL$846,59,0),2)</f>
        <v>27300</v>
      </c>
      <c r="BI136" s="19">
        <f>ROUND(VLOOKUP($B136,'3.ข้อมูลงบทดลองปัจจุบัน เติมเอง'!$A$5:$CL$846,60,0),2)</f>
        <v>0</v>
      </c>
      <c r="BJ136" s="19">
        <f>ROUND(VLOOKUP($B136,'3.ข้อมูลงบทดลองปัจจุบัน เติมเอง'!$A$5:$CL$846,61,0),2)</f>
        <v>0</v>
      </c>
      <c r="BK136" s="19">
        <f>ROUND(VLOOKUP($B136,'3.ข้อมูลงบทดลองปัจจุบัน เติมเอง'!$A$5:$CL$846,62,0),2)</f>
        <v>2213250</v>
      </c>
      <c r="BL136" s="19">
        <f>ROUND(VLOOKUP($B136,'3.ข้อมูลงบทดลองปัจจุบัน เติมเอง'!$A$5:$CL$846,63,0),2)</f>
        <v>0</v>
      </c>
      <c r="BM136" s="19">
        <f>ROUND(VLOOKUP($B136,'3.ข้อมูลงบทดลองปัจจุบัน เติมเอง'!$A$5:$CL$846,64,0),2)</f>
        <v>62900</v>
      </c>
      <c r="BN136" s="19">
        <f>ROUND(VLOOKUP($B136,'3.ข้อมูลงบทดลองปัจจุบัน เติมเอง'!$A$5:$CL$846,65,0),2)</f>
        <v>0</v>
      </c>
      <c r="BO136" s="19">
        <f>ROUND(VLOOKUP($B136,'3.ข้อมูลงบทดลองปัจจุบัน เติมเอง'!$A$5:$CL$846,66,0),2)</f>
        <v>0</v>
      </c>
      <c r="BP136" s="19">
        <f>ROUND(VLOOKUP($B136,'3.ข้อมูลงบทดลองปัจจุบัน เติมเอง'!$A$5:$CL$846,67,0),2)</f>
        <v>0</v>
      </c>
      <c r="BQ136" s="19">
        <f>ROUND(VLOOKUP($B136,'3.ข้อมูลงบทดลองปัจจุบัน เติมเอง'!$A$5:$CL$846,68,0),2)</f>
        <v>0</v>
      </c>
      <c r="BR136" s="19">
        <f>ROUND(VLOOKUP($B136,'3.ข้อมูลงบทดลองปัจจุบัน เติมเอง'!$A$5:$CL$846,69,0),2)</f>
        <v>0</v>
      </c>
      <c r="BS136" s="19">
        <f>ROUND(VLOOKUP($B136,'3.ข้อมูลงบทดลองปัจจุบัน เติมเอง'!$A$5:$CL$846,70,0),2)</f>
        <v>0</v>
      </c>
      <c r="BT136" s="19">
        <f>ROUND(VLOOKUP($B136,'3.ข้อมูลงบทดลองปัจจุบัน เติมเอง'!$A$5:$CL$846,71,0),2)</f>
        <v>0</v>
      </c>
      <c r="BU136" s="19">
        <f>ROUND(VLOOKUP($B136,'3.ข้อมูลงบทดลองปัจจุบัน เติมเอง'!$A$5:$CL$846,72,0),2)</f>
        <v>0</v>
      </c>
      <c r="BV136" s="19">
        <f>ROUND(VLOOKUP($B136,'3.ข้อมูลงบทดลองปัจจุบัน เติมเอง'!$A$5:$CL$846,73,0),2)</f>
        <v>0</v>
      </c>
      <c r="BW136" s="19">
        <f>ROUND(VLOOKUP($B136,'3.ข้อมูลงบทดลองปัจจุบัน เติมเอง'!$A$5:$CL$846,74,0),2)</f>
        <v>0</v>
      </c>
      <c r="BX136" s="19">
        <f>ROUND(VLOOKUP($B136,'3.ข้อมูลงบทดลองปัจจุบัน เติมเอง'!$A$5:$CL$846,75,0),2)</f>
        <v>0</v>
      </c>
      <c r="BY136" s="19">
        <f>ROUND(VLOOKUP($B136,'3.ข้อมูลงบทดลองปัจจุบัน เติมเอง'!$A$5:$CL$846,76,0),2)</f>
        <v>0</v>
      </c>
      <c r="BZ136" s="19">
        <f>ROUND(VLOOKUP($B136,'3.ข้อมูลงบทดลองปัจจุบัน เติมเอง'!$A$5:$CL$846,77,0),2)</f>
        <v>0</v>
      </c>
      <c r="CA136" s="19">
        <f>ROUND(VLOOKUP($B136,'3.ข้อมูลงบทดลองปัจจุบัน เติมเอง'!$A$5:$CL$846,78,0),2)</f>
        <v>0</v>
      </c>
      <c r="CB136" s="19">
        <f>ROUND(VLOOKUP($B136,'3.ข้อมูลงบทดลองปัจจุบัน เติมเอง'!$A$5:$CL$846,79,0),2)</f>
        <v>0</v>
      </c>
      <c r="CC136" s="19">
        <f>ROUND(VLOOKUP($B136,'3.ข้อมูลงบทดลองปัจจุบัน เติมเอง'!$A$5:$CL$846,80,0),2)</f>
        <v>0</v>
      </c>
      <c r="CD136" s="19">
        <f>ROUND(VLOOKUP($B136,'3.ข้อมูลงบทดลองปัจจุบัน เติมเอง'!$A$5:$CL$846,81,0),2)</f>
        <v>0</v>
      </c>
      <c r="CE136" s="19">
        <f>ROUND(VLOOKUP($B136,'3.ข้อมูลงบทดลองปัจจุบัน เติมเอง'!$A$5:$CL$846,82,0),2)</f>
        <v>0</v>
      </c>
      <c r="CF136" s="19">
        <f>ROUND(VLOOKUP($B136,'3.ข้อมูลงบทดลองปัจจุบัน เติมเอง'!$A$5:$CL$846,83,0),2)</f>
        <v>0</v>
      </c>
      <c r="CG136" s="19">
        <f>ROUND(VLOOKUP($B136,'3.ข้อมูลงบทดลองปัจจุบัน เติมเอง'!$A$5:$CL$846,84,0),2)</f>
        <v>0</v>
      </c>
      <c r="CH136" s="19">
        <f>ROUND(VLOOKUP($B136,'3.ข้อมูลงบทดลองปัจจุบัน เติมเอง'!$A$5:$CL$846,85,0),2)</f>
        <v>0</v>
      </c>
      <c r="CI136" s="19">
        <f>ROUND(VLOOKUP($B136,'3.ข้อมูลงบทดลองปัจจุบัน เติมเอง'!$A$5:$CL$846,86,0),2)</f>
        <v>0</v>
      </c>
      <c r="CJ136" s="19">
        <f>ROUND(VLOOKUP($B136,'3.ข้อมูลงบทดลองปัจจุบัน เติมเอง'!$A$5:$CL$846,87,0),2)</f>
        <v>0</v>
      </c>
      <c r="CK136" s="19">
        <f>ROUND(VLOOKUP($B136,'3.ข้อมูลงบทดลองปัจจุบัน เติมเอง'!$A$5:$CL$846,88,0),2)</f>
        <v>0</v>
      </c>
      <c r="CL136" s="19">
        <f>ROUND(VLOOKUP($B136,'3.ข้อมูลงบทดลองปัจจุบัน เติมเอง'!$A$5:$CL$846,89,0),2)</f>
        <v>0</v>
      </c>
      <c r="CM136" s="19">
        <f>ROUND(VLOOKUP($B136,'3.ข้อมูลงบทดลองปัจจุบัน เติมเอง'!$A$5:$CL$846,90,0),2)</f>
        <v>0</v>
      </c>
      <c r="CO136" s="29"/>
    </row>
    <row r="137" spans="1:94" x14ac:dyDescent="0.7">
      <c r="A137" s="3" t="s">
        <v>1470</v>
      </c>
      <c r="B137" s="3" t="s">
        <v>2122</v>
      </c>
      <c r="C137" s="8" t="s">
        <v>2123</v>
      </c>
      <c r="D137" s="19">
        <f>ROUND(VLOOKUP($B137,'3.ข้อมูลงบทดลองปัจจุบัน เติมเอง'!$A$5:$CL$846,3,0),2)</f>
        <v>8700</v>
      </c>
      <c r="E137" s="19">
        <f>ROUND(VLOOKUP($B137,'3.ข้อมูลงบทดลองปัจจุบัน เติมเอง'!$A$5:$CL$846,4,0),2)</f>
        <v>0</v>
      </c>
      <c r="F137" s="19">
        <f>ROUND(VLOOKUP($B137,'3.ข้อมูลงบทดลองปัจจุบัน เติมเอง'!$A$5:$CL$846,5,0),2)</f>
        <v>0</v>
      </c>
      <c r="G137" s="19">
        <f>ROUND(VLOOKUP($B137,'3.ข้อมูลงบทดลองปัจจุบัน เติมเอง'!$A$5:$CL$846,6,0),2)</f>
        <v>0</v>
      </c>
      <c r="H137" s="19">
        <f>ROUND(VLOOKUP($B137,'3.ข้อมูลงบทดลองปัจจุบัน เติมเอง'!$A$5:$CL$846,7,0),2)</f>
        <v>0</v>
      </c>
      <c r="I137" s="19">
        <f>ROUND(VLOOKUP($B137,'3.ข้อมูลงบทดลองปัจจุบัน เติมเอง'!$A$5:$CL$846,8,0),2)</f>
        <v>0</v>
      </c>
      <c r="J137" s="19">
        <f>ROUND(VLOOKUP($B137,'3.ข้อมูลงบทดลองปัจจุบัน เติมเอง'!$A$5:$CL$846,9,0),2)</f>
        <v>0</v>
      </c>
      <c r="K137" s="19">
        <f>ROUND(VLOOKUP($B137,'3.ข้อมูลงบทดลองปัจจุบัน เติมเอง'!$A$5:$CL$846,10,0),2)</f>
        <v>22955</v>
      </c>
      <c r="L137" s="19">
        <f>ROUND(VLOOKUP($B137,'3.ข้อมูลงบทดลองปัจจุบัน เติมเอง'!$A$5:$CL$846,11,0),2)</f>
        <v>0</v>
      </c>
      <c r="M137" s="19">
        <f>ROUND(VLOOKUP($B137,'3.ข้อมูลงบทดลองปัจจุบัน เติมเอง'!$A$5:$CL$846,12,0),2)</f>
        <v>0</v>
      </c>
      <c r="N137" s="19">
        <f>ROUND(VLOOKUP($B137,'3.ข้อมูลงบทดลองปัจจุบัน เติมเอง'!$A$5:$CL$846,13,0),2)</f>
        <v>0</v>
      </c>
      <c r="O137" s="19">
        <f>ROUND(VLOOKUP($B137,'3.ข้อมูลงบทดลองปัจจุบัน เติมเอง'!$A$5:$CL$846,14,0),2)</f>
        <v>0</v>
      </c>
      <c r="P137" s="19">
        <f>ROUND(VLOOKUP($B137,'3.ข้อมูลงบทดลองปัจจุบัน เติมเอง'!$A$5:$CL$846,15,0),2)</f>
        <v>0</v>
      </c>
      <c r="Q137" s="19">
        <f>ROUND(VLOOKUP($B137,'3.ข้อมูลงบทดลองปัจจุบัน เติมเอง'!$A$5:$CL$846,16,0),2)</f>
        <v>0</v>
      </c>
      <c r="R137" s="19">
        <f>ROUND(VLOOKUP($B137,'3.ข้อมูลงบทดลองปัจจุบัน เติมเอง'!$A$5:$CL$846,17,0),2)</f>
        <v>0</v>
      </c>
      <c r="S137" s="19">
        <f>ROUND(VLOOKUP($B137,'3.ข้อมูลงบทดลองปัจจุบัน เติมเอง'!$A$5:$CL$846,18,0),2)</f>
        <v>0</v>
      </c>
      <c r="T137" s="19">
        <f>ROUND(VLOOKUP($B137,'3.ข้อมูลงบทดลองปัจจุบัน เติมเอง'!$A$5:$CL$846,19,0),2)</f>
        <v>0</v>
      </c>
      <c r="U137" s="19">
        <f>ROUND(VLOOKUP($B137,'3.ข้อมูลงบทดลองปัจจุบัน เติมเอง'!$A$5:$CL$846,20,0),2)</f>
        <v>0</v>
      </c>
      <c r="V137" s="19">
        <f>ROUND(VLOOKUP($B137,'3.ข้อมูลงบทดลองปัจจุบัน เติมเอง'!$A$5:$CL$846,21,0),2)</f>
        <v>0</v>
      </c>
      <c r="W137" s="19">
        <f>ROUND(VLOOKUP($B137,'3.ข้อมูลงบทดลองปัจจุบัน เติมเอง'!$A$5:$CL$846,22,0),2)</f>
        <v>0</v>
      </c>
      <c r="X137" s="19">
        <f>ROUND(VLOOKUP($B137,'3.ข้อมูลงบทดลองปัจจุบัน เติมเอง'!$A$5:$CL$846,23,0),2)</f>
        <v>701350</v>
      </c>
      <c r="Y137" s="19">
        <f>ROUND(VLOOKUP($B137,'3.ข้อมูลงบทดลองปัจจุบัน เติมเอง'!$A$5:$CL$846,24,0),2)</f>
        <v>2265672.5</v>
      </c>
      <c r="Z137" s="19">
        <f>ROUND(VLOOKUP($B137,'3.ข้อมูลงบทดลองปัจจุบัน เติมเอง'!$A$5:$CL$846,25,0),2)</f>
        <v>880353.75</v>
      </c>
      <c r="AA137" s="19">
        <f>ROUND(VLOOKUP($B137,'3.ข้อมูลงบทดลองปัจจุบัน เติมเอง'!$A$5:$CL$846,26,0),2)</f>
        <v>0</v>
      </c>
      <c r="AB137" s="19">
        <f>ROUND(VLOOKUP($B137,'3.ข้อมูลงบทดลองปัจจุบัน เติมเอง'!$A$5:$CL$846,27,0),2)</f>
        <v>0</v>
      </c>
      <c r="AC137" s="19">
        <f>ROUND(VLOOKUP($B137,'3.ข้อมูลงบทดลองปัจจุบัน เติมเอง'!$A$5:$CL$846,28,0),2)</f>
        <v>0</v>
      </c>
      <c r="AD137" s="19">
        <f>ROUND(VLOOKUP($B137,'3.ข้อมูลงบทดลองปัจจุบัน เติมเอง'!$A$5:$CL$846,29,0),2)</f>
        <v>0</v>
      </c>
      <c r="AE137" s="19">
        <f>ROUND(VLOOKUP($B137,'3.ข้อมูลงบทดลองปัจจุบัน เติมเอง'!$A$5:$CL$846,30,0),2)</f>
        <v>0</v>
      </c>
      <c r="AF137" s="19">
        <f>ROUND(VLOOKUP($B137,'3.ข้อมูลงบทดลองปัจจุบัน เติมเอง'!$A$5:$CL$846,31,0),2)</f>
        <v>0</v>
      </c>
      <c r="AG137" s="19">
        <f>ROUND(VLOOKUP($B137,'3.ข้อมูลงบทดลองปัจจุบัน เติมเอง'!$A$5:$CL$846,32,0),2)</f>
        <v>0</v>
      </c>
      <c r="AH137" s="19">
        <f>ROUND(VLOOKUP($B137,'3.ข้อมูลงบทดลองปัจจุบัน เติมเอง'!$A$5:$CL$846,33,0),2)</f>
        <v>0</v>
      </c>
      <c r="AI137" s="19">
        <f>ROUND(VLOOKUP($B137,'3.ข้อมูลงบทดลองปัจจุบัน เติมเอง'!$A$5:$CL$846,34,0),2)</f>
        <v>0</v>
      </c>
      <c r="AJ137" s="19">
        <f>ROUND(VLOOKUP($B137,'3.ข้อมูลงบทดลองปัจจุบัน เติมเอง'!$A$5:$CL$846,35,0),2)</f>
        <v>2510191.25</v>
      </c>
      <c r="AK137" s="19">
        <f>ROUND(VLOOKUP($B137,'3.ข้อมูลงบทดลองปัจจุบัน เติมเอง'!$A$5:$CL$846,36,0),2)</f>
        <v>16750</v>
      </c>
      <c r="AL137" s="19">
        <f>ROUND(VLOOKUP($B137,'3.ข้อมูลงบทดลองปัจจุบัน เติมเอง'!$A$5:$CL$846,37,0),2)</f>
        <v>0</v>
      </c>
      <c r="AM137" s="19">
        <f>ROUND(VLOOKUP($B137,'3.ข้อมูลงบทดลองปัจจุบัน เติมเอง'!$A$5:$CL$846,38,0),2)</f>
        <v>0</v>
      </c>
      <c r="AN137" s="19">
        <f>ROUND(VLOOKUP($B137,'3.ข้อมูลงบทดลองปัจจุบัน เติมเอง'!$A$5:$CL$846,39,0),2)</f>
        <v>0</v>
      </c>
      <c r="AO137" s="19">
        <f>ROUND(VLOOKUP($B137,'3.ข้อมูลงบทดลองปัจจุบัน เติมเอง'!$A$5:$CL$846,40,0),2)</f>
        <v>0</v>
      </c>
      <c r="AP137" s="19">
        <f>ROUND(VLOOKUP($B137,'3.ข้อมูลงบทดลองปัจจุบัน เติมเอง'!$A$5:$CL$846,41,0),2)</f>
        <v>0</v>
      </c>
      <c r="AQ137" s="19">
        <f>ROUND(VLOOKUP($B137,'3.ข้อมูลงบทดลองปัจจุบัน เติมเอง'!$A$5:$CL$846,42,0),2)</f>
        <v>0</v>
      </c>
      <c r="AR137" s="19">
        <f>ROUND(VLOOKUP($B137,'3.ข้อมูลงบทดลองปัจจุบัน เติมเอง'!$A$5:$CL$846,43,0),2)</f>
        <v>0</v>
      </c>
      <c r="AS137" s="19">
        <f>ROUND(VLOOKUP($B137,'3.ข้อมูลงบทดลองปัจจุบัน เติมเอง'!$A$5:$CL$846,44,0),2)</f>
        <v>0</v>
      </c>
      <c r="AT137" s="19">
        <f>ROUND(VLOOKUP($B137,'3.ข้อมูลงบทดลองปัจจุบัน เติมเอง'!$A$5:$CL$846,45,0),2)</f>
        <v>0</v>
      </c>
      <c r="AU137" s="19">
        <f>ROUND(VLOOKUP($B137,'3.ข้อมูลงบทดลองปัจจุบัน เติมเอง'!$A$5:$CL$846,46,0),2)</f>
        <v>0</v>
      </c>
      <c r="AV137" s="19">
        <f>ROUND(VLOOKUP($B137,'3.ข้อมูลงบทดลองปัจจุบัน เติมเอง'!$A$5:$CL$846,47,0),2)</f>
        <v>0</v>
      </c>
      <c r="AW137" s="19">
        <f>ROUND(VLOOKUP($B137,'3.ข้อมูลงบทดลองปัจจุบัน เติมเอง'!$A$5:$CL$846,48,0),2)</f>
        <v>0</v>
      </c>
      <c r="AX137" s="19">
        <f>ROUND(VLOOKUP($B137,'3.ข้อมูลงบทดลองปัจจุบัน เติมเอง'!$A$5:$CL$846,49,0),2)</f>
        <v>0</v>
      </c>
      <c r="AY137" s="19">
        <f>ROUND(VLOOKUP($B137,'3.ข้อมูลงบทดลองปัจจุบัน เติมเอง'!$A$5:$CL$846,50,0),2)</f>
        <v>0</v>
      </c>
      <c r="AZ137" s="19">
        <f>ROUND(VLOOKUP($B137,'3.ข้อมูลงบทดลองปัจจุบัน เติมเอง'!$A$5:$CL$846,51,0),2)</f>
        <v>0</v>
      </c>
      <c r="BA137" s="19">
        <f>ROUND(VLOOKUP($B137,'3.ข้อมูลงบทดลองปัจจุบัน เติมเอง'!$A$5:$CL$846,52,0),2)</f>
        <v>0</v>
      </c>
      <c r="BB137" s="19">
        <f>ROUND(VLOOKUP($B137,'3.ข้อมูลงบทดลองปัจจุบัน เติมเอง'!$A$5:$CL$846,53,0),2)</f>
        <v>6300</v>
      </c>
      <c r="BC137" s="19">
        <f>ROUND(VLOOKUP($B137,'3.ข้อมูลงบทดลองปัจจุบัน เติมเอง'!$A$5:$CL$846,54,0),2)</f>
        <v>0</v>
      </c>
      <c r="BD137" s="19">
        <f>ROUND(VLOOKUP($B137,'3.ข้อมูลงบทดลองปัจจุบัน เติมเอง'!$A$5:$CL$846,55,0),2)</f>
        <v>0</v>
      </c>
      <c r="BE137" s="19">
        <f>ROUND(VLOOKUP($B137,'3.ข้อมูลงบทดลองปัจจุบัน เติมเอง'!$A$5:$CL$846,56,0),2)</f>
        <v>0</v>
      </c>
      <c r="BF137" s="19">
        <f>ROUND(VLOOKUP($B137,'3.ข้อมูลงบทดลองปัจจุบัน เติมเอง'!$A$5:$CL$846,57,0),2)</f>
        <v>0</v>
      </c>
      <c r="BG137" s="19">
        <f>ROUND(VLOOKUP($B137,'3.ข้อมูลงบทดลองปัจจุบัน เติมเอง'!$A$5:$CL$846,58,0),2)</f>
        <v>0</v>
      </c>
      <c r="BH137" s="19">
        <f>ROUND(VLOOKUP($B137,'3.ข้อมูลงบทดลองปัจจุบัน เติมเอง'!$A$5:$CL$846,59,0),2)</f>
        <v>0</v>
      </c>
      <c r="BI137" s="19">
        <f>ROUND(VLOOKUP($B137,'3.ข้อมูลงบทดลองปัจจุบัน เติมเอง'!$A$5:$CL$846,60,0),2)</f>
        <v>0</v>
      </c>
      <c r="BJ137" s="19">
        <f>ROUND(VLOOKUP($B137,'3.ข้อมูลงบทดลองปัจจุบัน เติมเอง'!$A$5:$CL$846,61,0),2)</f>
        <v>0</v>
      </c>
      <c r="BK137" s="19">
        <f>ROUND(VLOOKUP($B137,'3.ข้อมูลงบทดลองปัจจุบัน เติมเอง'!$A$5:$CL$846,62,0),2)</f>
        <v>0</v>
      </c>
      <c r="BL137" s="19">
        <f>ROUND(VLOOKUP($B137,'3.ข้อมูลงบทดลองปัจจุบัน เติมเอง'!$A$5:$CL$846,63,0),2)</f>
        <v>0</v>
      </c>
      <c r="BM137" s="19">
        <f>ROUND(VLOOKUP($B137,'3.ข้อมูลงบทดลองปัจจุบัน เติมเอง'!$A$5:$CL$846,64,0),2)</f>
        <v>0</v>
      </c>
      <c r="BN137" s="19">
        <f>ROUND(VLOOKUP($B137,'3.ข้อมูลงบทดลองปัจจุบัน เติมเอง'!$A$5:$CL$846,65,0),2)</f>
        <v>0</v>
      </c>
      <c r="BO137" s="19">
        <f>ROUND(VLOOKUP($B137,'3.ข้อมูลงบทดลองปัจจุบัน เติมเอง'!$A$5:$CL$846,66,0),2)</f>
        <v>0</v>
      </c>
      <c r="BP137" s="19">
        <f>ROUND(VLOOKUP($B137,'3.ข้อมูลงบทดลองปัจจุบัน เติมเอง'!$A$5:$CL$846,67,0),2)</f>
        <v>0</v>
      </c>
      <c r="BQ137" s="19">
        <f>ROUND(VLOOKUP($B137,'3.ข้อมูลงบทดลองปัจจุบัน เติมเอง'!$A$5:$CL$846,68,0),2)</f>
        <v>0</v>
      </c>
      <c r="BR137" s="19">
        <f>ROUND(VLOOKUP($B137,'3.ข้อมูลงบทดลองปัจจุบัน เติมเอง'!$A$5:$CL$846,69,0),2)</f>
        <v>0</v>
      </c>
      <c r="BS137" s="19">
        <f>ROUND(VLOOKUP($B137,'3.ข้อมูลงบทดลองปัจจุบัน เติมเอง'!$A$5:$CL$846,70,0),2)</f>
        <v>11000</v>
      </c>
      <c r="BT137" s="19">
        <f>ROUND(VLOOKUP($B137,'3.ข้อมูลงบทดลองปัจจุบัน เติมเอง'!$A$5:$CL$846,71,0),2)</f>
        <v>3200</v>
      </c>
      <c r="BU137" s="19">
        <f>ROUND(VLOOKUP($B137,'3.ข้อมูลงบทดลองปัจจุบัน เติมเอง'!$A$5:$CL$846,72,0),2)</f>
        <v>0</v>
      </c>
      <c r="BV137" s="19">
        <f>ROUND(VLOOKUP($B137,'3.ข้อมูลงบทดลองปัจจุบัน เติมเอง'!$A$5:$CL$846,73,0),2)</f>
        <v>0</v>
      </c>
      <c r="BW137" s="19">
        <f>ROUND(VLOOKUP($B137,'3.ข้อมูลงบทดลองปัจจุบัน เติมเอง'!$A$5:$CL$846,74,0),2)</f>
        <v>0</v>
      </c>
      <c r="BX137" s="19">
        <f>ROUND(VLOOKUP($B137,'3.ข้อมูลงบทดลองปัจจุบัน เติมเอง'!$A$5:$CL$846,75,0),2)</f>
        <v>0</v>
      </c>
      <c r="BY137" s="19">
        <f>ROUND(VLOOKUP($B137,'3.ข้อมูลงบทดลองปัจจุบัน เติมเอง'!$A$5:$CL$846,76,0),2)</f>
        <v>8400</v>
      </c>
      <c r="BZ137" s="19">
        <f>ROUND(VLOOKUP($B137,'3.ข้อมูลงบทดลองปัจจุบัน เติมเอง'!$A$5:$CL$846,77,0),2)</f>
        <v>0</v>
      </c>
      <c r="CA137" s="19">
        <f>ROUND(VLOOKUP($B137,'3.ข้อมูลงบทดลองปัจจุบัน เติมเอง'!$A$5:$CL$846,78,0),2)</f>
        <v>0</v>
      </c>
      <c r="CB137" s="19">
        <f>ROUND(VLOOKUP($B137,'3.ข้อมูลงบทดลองปัจจุบัน เติมเอง'!$A$5:$CL$846,79,0),2)</f>
        <v>0</v>
      </c>
      <c r="CC137" s="19">
        <f>ROUND(VLOOKUP($B137,'3.ข้อมูลงบทดลองปัจจุบัน เติมเอง'!$A$5:$CL$846,80,0),2)</f>
        <v>0</v>
      </c>
      <c r="CD137" s="19">
        <f>ROUND(VLOOKUP($B137,'3.ข้อมูลงบทดลองปัจจุบัน เติมเอง'!$A$5:$CL$846,81,0),2)</f>
        <v>0</v>
      </c>
      <c r="CE137" s="19">
        <f>ROUND(VLOOKUP($B137,'3.ข้อมูลงบทดลองปัจจุบัน เติมเอง'!$A$5:$CL$846,82,0),2)</f>
        <v>0</v>
      </c>
      <c r="CF137" s="19">
        <f>ROUND(VLOOKUP($B137,'3.ข้อมูลงบทดลองปัจจุบัน เติมเอง'!$A$5:$CL$846,83,0),2)</f>
        <v>0</v>
      </c>
      <c r="CG137" s="19">
        <f>ROUND(VLOOKUP($B137,'3.ข้อมูลงบทดลองปัจจุบัน เติมเอง'!$A$5:$CL$846,84,0),2)</f>
        <v>0</v>
      </c>
      <c r="CH137" s="19">
        <f>ROUND(VLOOKUP($B137,'3.ข้อมูลงบทดลองปัจจุบัน เติมเอง'!$A$5:$CL$846,85,0),2)</f>
        <v>3300</v>
      </c>
      <c r="CI137" s="19">
        <f>ROUND(VLOOKUP($B137,'3.ข้อมูลงบทดลองปัจจุบัน เติมเอง'!$A$5:$CL$846,86,0),2)</f>
        <v>0</v>
      </c>
      <c r="CJ137" s="19">
        <f>ROUND(VLOOKUP($B137,'3.ข้อมูลงบทดลองปัจจุบัน เติมเอง'!$A$5:$CL$846,87,0),2)</f>
        <v>0</v>
      </c>
      <c r="CK137" s="19">
        <f>ROUND(VLOOKUP($B137,'3.ข้อมูลงบทดลองปัจจุบัน เติมเอง'!$A$5:$CL$846,88,0),2)</f>
        <v>0</v>
      </c>
      <c r="CL137" s="19">
        <f>ROUND(VLOOKUP($B137,'3.ข้อมูลงบทดลองปัจจุบัน เติมเอง'!$A$5:$CL$846,89,0),2)</f>
        <v>0</v>
      </c>
      <c r="CM137" s="19">
        <f>ROUND(VLOOKUP($B137,'3.ข้อมูลงบทดลองปัจจุบัน เติมเอง'!$A$5:$CL$846,90,0),2)</f>
        <v>3000</v>
      </c>
      <c r="CO137" s="29"/>
    </row>
    <row r="138" spans="1:94" x14ac:dyDescent="0.7">
      <c r="A138" s="65" t="s">
        <v>1470</v>
      </c>
      <c r="B138" s="65" t="s">
        <v>1470</v>
      </c>
      <c r="C138" s="65" t="s">
        <v>1381</v>
      </c>
      <c r="D138" s="66">
        <f>SUM(D54:D137)</f>
        <v>132790047.89999999</v>
      </c>
      <c r="E138" s="66">
        <f t="shared" ref="E138:BP138" si="4">SUM(E54:E137)</f>
        <v>17457403.57</v>
      </c>
      <c r="F138" s="66">
        <f t="shared" si="4"/>
        <v>17953495.699999999</v>
      </c>
      <c r="G138" s="66">
        <f t="shared" si="4"/>
        <v>17455935.43</v>
      </c>
      <c r="H138" s="66">
        <f t="shared" si="4"/>
        <v>11846010.43</v>
      </c>
      <c r="I138" s="66">
        <f t="shared" si="4"/>
        <v>19449829.870000001</v>
      </c>
      <c r="J138" s="66">
        <f t="shared" si="4"/>
        <v>24238234.879999999</v>
      </c>
      <c r="K138" s="66">
        <f t="shared" si="4"/>
        <v>28948638.619999997</v>
      </c>
      <c r="L138" s="66">
        <f t="shared" si="4"/>
        <v>17739142.399999999</v>
      </c>
      <c r="M138" s="66">
        <f t="shared" si="4"/>
        <v>15743543.490000002</v>
      </c>
      <c r="N138" s="66">
        <f t="shared" si="4"/>
        <v>38505283.989999995</v>
      </c>
      <c r="O138" s="66">
        <f t="shared" si="4"/>
        <v>5716624.7999999998</v>
      </c>
      <c r="P138" s="66">
        <f t="shared" si="4"/>
        <v>78901385.450000003</v>
      </c>
      <c r="Q138" s="66">
        <f t="shared" si="4"/>
        <v>16414144.15</v>
      </c>
      <c r="R138" s="66">
        <f t="shared" si="4"/>
        <v>20587820.689999998</v>
      </c>
      <c r="S138" s="66">
        <f t="shared" si="4"/>
        <v>30514966.580000002</v>
      </c>
      <c r="T138" s="66">
        <f t="shared" si="4"/>
        <v>17623458.380000003</v>
      </c>
      <c r="U138" s="66">
        <f t="shared" si="4"/>
        <v>15802969.810000002</v>
      </c>
      <c r="V138" s="66">
        <f t="shared" si="4"/>
        <v>16815591.489999998</v>
      </c>
      <c r="W138" s="66">
        <f t="shared" si="4"/>
        <v>10053073.66</v>
      </c>
      <c r="X138" s="66">
        <f t="shared" si="4"/>
        <v>147929386.20000002</v>
      </c>
      <c r="Y138" s="66">
        <f t="shared" si="4"/>
        <v>13247757.290000001</v>
      </c>
      <c r="Z138" s="66">
        <f t="shared" si="4"/>
        <v>23770930.810000002</v>
      </c>
      <c r="AA138" s="66">
        <f t="shared" si="4"/>
        <v>17245673.57</v>
      </c>
      <c r="AB138" s="66">
        <f t="shared" si="4"/>
        <v>10357341.300000001</v>
      </c>
      <c r="AC138" s="66">
        <f t="shared" si="4"/>
        <v>13017192.029999999</v>
      </c>
      <c r="AD138" s="66">
        <f t="shared" si="4"/>
        <v>14853764.609999999</v>
      </c>
      <c r="AE138" s="66">
        <f t="shared" si="4"/>
        <v>41985544.539999999</v>
      </c>
      <c r="AF138" s="66">
        <f t="shared" si="4"/>
        <v>15067238.27</v>
      </c>
      <c r="AG138" s="66">
        <f t="shared" si="4"/>
        <v>14556197.52</v>
      </c>
      <c r="AH138" s="66">
        <f t="shared" si="4"/>
        <v>18493252.16</v>
      </c>
      <c r="AI138" s="66">
        <f t="shared" si="4"/>
        <v>27148828.32</v>
      </c>
      <c r="AJ138" s="66">
        <f t="shared" si="4"/>
        <v>14531950.59</v>
      </c>
      <c r="AK138" s="66">
        <f t="shared" si="4"/>
        <v>9935346.4499999993</v>
      </c>
      <c r="AL138" s="66">
        <f t="shared" si="4"/>
        <v>257418515.67000002</v>
      </c>
      <c r="AM138" s="66">
        <f t="shared" si="4"/>
        <v>17680333.770000003</v>
      </c>
      <c r="AN138" s="66">
        <f t="shared" si="4"/>
        <v>12330373.119999999</v>
      </c>
      <c r="AO138" s="66">
        <f t="shared" si="4"/>
        <v>30935058.360000003</v>
      </c>
      <c r="AP138" s="66">
        <f t="shared" si="4"/>
        <v>29481188.609999996</v>
      </c>
      <c r="AQ138" s="66">
        <f t="shared" si="4"/>
        <v>17494019.310000002</v>
      </c>
      <c r="AR138" s="66">
        <f t="shared" si="4"/>
        <v>9505956.6999999993</v>
      </c>
      <c r="AS138" s="66">
        <f t="shared" si="4"/>
        <v>58739604.610000007</v>
      </c>
      <c r="AT138" s="66">
        <f t="shared" si="4"/>
        <v>16733930.709999999</v>
      </c>
      <c r="AU138" s="66">
        <f t="shared" si="4"/>
        <v>27592886.870000001</v>
      </c>
      <c r="AV138" s="66">
        <f t="shared" si="4"/>
        <v>30173132.57</v>
      </c>
      <c r="AW138" s="66">
        <f t="shared" si="4"/>
        <v>16346665.970000001</v>
      </c>
      <c r="AX138" s="66">
        <f t="shared" si="4"/>
        <v>11967089.98</v>
      </c>
      <c r="AY138" s="66">
        <f t="shared" si="4"/>
        <v>19432147.479999997</v>
      </c>
      <c r="AZ138" s="66">
        <f t="shared" si="4"/>
        <v>15475909.279999999</v>
      </c>
      <c r="BA138" s="66">
        <f t="shared" si="4"/>
        <v>14376589.319999998</v>
      </c>
      <c r="BB138" s="66">
        <f t="shared" si="4"/>
        <v>86986881.589999989</v>
      </c>
      <c r="BC138" s="66">
        <f t="shared" si="4"/>
        <v>14087814.84</v>
      </c>
      <c r="BD138" s="66">
        <f t="shared" si="4"/>
        <v>136438568.75999999</v>
      </c>
      <c r="BE138" s="66">
        <f t="shared" si="4"/>
        <v>38189561.790000007</v>
      </c>
      <c r="BF138" s="66">
        <f t="shared" si="4"/>
        <v>15622712.619999999</v>
      </c>
      <c r="BG138" s="66">
        <f t="shared" si="4"/>
        <v>16397425.5</v>
      </c>
      <c r="BH138" s="66">
        <f t="shared" si="4"/>
        <v>85042355.519999996</v>
      </c>
      <c r="BI138" s="66">
        <f t="shared" si="4"/>
        <v>12652471.700000001</v>
      </c>
      <c r="BJ138" s="66">
        <f t="shared" si="4"/>
        <v>8509882.1900000013</v>
      </c>
      <c r="BK138" s="66">
        <f t="shared" si="4"/>
        <v>12572479.290000001</v>
      </c>
      <c r="BL138" s="66">
        <f t="shared" si="4"/>
        <v>10225840.43</v>
      </c>
      <c r="BM138" s="66">
        <f t="shared" si="4"/>
        <v>100814006.12</v>
      </c>
      <c r="BN138" s="66">
        <f t="shared" si="4"/>
        <v>27038359.75</v>
      </c>
      <c r="BO138" s="66">
        <f t="shared" si="4"/>
        <v>19548769.289999999</v>
      </c>
      <c r="BP138" s="66">
        <f t="shared" si="4"/>
        <v>29628695.539999999</v>
      </c>
      <c r="BQ138" s="66">
        <f t="shared" ref="BQ138:CM138" si="5">SUM(BQ54:BQ137)</f>
        <v>21219234.509999998</v>
      </c>
      <c r="BR138" s="66">
        <f t="shared" si="5"/>
        <v>15097206.449999999</v>
      </c>
      <c r="BS138" s="66">
        <f t="shared" si="5"/>
        <v>403600119.86000007</v>
      </c>
      <c r="BT138" s="66">
        <f t="shared" si="5"/>
        <v>22493661.460000001</v>
      </c>
      <c r="BU138" s="66">
        <f t="shared" si="5"/>
        <v>23817180.209999997</v>
      </c>
      <c r="BV138" s="66">
        <f t="shared" si="5"/>
        <v>73893623.100000009</v>
      </c>
      <c r="BW138" s="66">
        <f t="shared" si="5"/>
        <v>6429829.0999999996</v>
      </c>
      <c r="BX138" s="66">
        <f t="shared" si="5"/>
        <v>17428384.970000003</v>
      </c>
      <c r="BY138" s="66">
        <f t="shared" si="5"/>
        <v>45615571.75</v>
      </c>
      <c r="BZ138" s="66">
        <f t="shared" si="5"/>
        <v>14228927.6</v>
      </c>
      <c r="CA138" s="66">
        <f t="shared" si="5"/>
        <v>13335128.120000001</v>
      </c>
      <c r="CB138" s="66">
        <f t="shared" si="5"/>
        <v>17157207.32</v>
      </c>
      <c r="CC138" s="66">
        <f>SUM(CC54:CC137)</f>
        <v>21924830.449999999</v>
      </c>
      <c r="CD138" s="66">
        <f t="shared" si="5"/>
        <v>40923311.060000002</v>
      </c>
      <c r="CE138" s="66">
        <f t="shared" si="5"/>
        <v>24365043.159999996</v>
      </c>
      <c r="CF138" s="66">
        <f t="shared" si="5"/>
        <v>36472943.36999999</v>
      </c>
      <c r="CG138" s="66">
        <f t="shared" si="5"/>
        <v>12856805.299999999</v>
      </c>
      <c r="CH138" s="66">
        <f t="shared" si="5"/>
        <v>13479214.169999998</v>
      </c>
      <c r="CI138" s="66">
        <f t="shared" si="5"/>
        <v>11769220.1</v>
      </c>
      <c r="CJ138" s="66">
        <f t="shared" si="5"/>
        <v>13229882.07</v>
      </c>
      <c r="CK138" s="66">
        <f t="shared" si="5"/>
        <v>46829019.739999995</v>
      </c>
      <c r="CL138" s="66">
        <f t="shared" si="5"/>
        <v>8250595.040000001</v>
      </c>
      <c r="CM138" s="66">
        <f t="shared" si="5"/>
        <v>8288258.4799999995</v>
      </c>
      <c r="CO138" s="29"/>
      <c r="CP138" s="9"/>
    </row>
    <row r="139" spans="1:94" s="1" customFormat="1" x14ac:dyDescent="0.7">
      <c r="A139" s="3" t="s">
        <v>1471</v>
      </c>
      <c r="B139" s="3" t="s">
        <v>2031</v>
      </c>
      <c r="C139" s="8" t="s">
        <v>684</v>
      </c>
      <c r="D139" s="19">
        <f>ROUND(VLOOKUP($B139,'3.ข้อมูลงบทดลองปัจจุบัน เติมเอง'!$A$5:$CL$846,3,0),2)</f>
        <v>491397.9</v>
      </c>
      <c r="E139" s="19">
        <f>ROUND(VLOOKUP($B139,'3.ข้อมูลงบทดลองปัจจุบัน เติมเอง'!$A$5:$CL$846,4,0),2)</f>
        <v>220303.42</v>
      </c>
      <c r="F139" s="19">
        <f>ROUND(VLOOKUP($B139,'3.ข้อมูลงบทดลองปัจจุบัน เติมเอง'!$A$5:$CL$846,5,0),2)</f>
        <v>116386</v>
      </c>
      <c r="G139" s="19">
        <f>ROUND(VLOOKUP($B139,'3.ข้อมูลงบทดลองปัจจุบัน เติมเอง'!$A$5:$CL$846,6,0),2)</f>
        <v>134678</v>
      </c>
      <c r="H139" s="19">
        <f>ROUND(VLOOKUP($B139,'3.ข้อมูลงบทดลองปัจจุบัน เติมเอง'!$A$5:$CL$846,7,0),2)</f>
        <v>48687</v>
      </c>
      <c r="I139" s="19">
        <f>ROUND(VLOOKUP($B139,'3.ข้อมูลงบทดลองปัจจุบัน เติมเอง'!$A$5:$CL$846,8,0),2)</f>
        <v>107665</v>
      </c>
      <c r="J139" s="19">
        <f>ROUND(VLOOKUP($B139,'3.ข้อมูลงบทดลองปัจจุบัน เติมเอง'!$A$5:$CL$846,9,0),2)</f>
        <v>126835.12</v>
      </c>
      <c r="K139" s="19">
        <f>ROUND(VLOOKUP($B139,'3.ข้อมูลงบทดลองปัจจุบัน เติมเอง'!$A$5:$CL$846,10,0),2)</f>
        <v>301984</v>
      </c>
      <c r="L139" s="19">
        <f>ROUND(VLOOKUP($B139,'3.ข้อมูลงบทดลองปัจจุบัน เติมเอง'!$A$5:$CL$846,11,0),2)</f>
        <v>128309</v>
      </c>
      <c r="M139" s="19">
        <f>ROUND(VLOOKUP($B139,'3.ข้อมูลงบทดลองปัจจุบัน เติมเอง'!$A$5:$CL$846,12,0),2)</f>
        <v>293038.82</v>
      </c>
      <c r="N139" s="19">
        <f>ROUND(VLOOKUP($B139,'3.ข้อมูลงบทดลองปัจจุบัน เติมเอง'!$A$5:$CL$846,13,0),2)</f>
        <v>396366</v>
      </c>
      <c r="O139" s="19">
        <f>ROUND(VLOOKUP($B139,'3.ข้อมูลงบทดลองปัจจุบัน เติมเอง'!$A$5:$CL$846,14,0),2)</f>
        <v>27895.37</v>
      </c>
      <c r="P139" s="19">
        <f>ROUND(VLOOKUP($B139,'3.ข้อมูลงบทดลองปัจจุบัน เติมเอง'!$A$5:$CL$846,15,0),2)</f>
        <v>508892.95</v>
      </c>
      <c r="Q139" s="19">
        <f>ROUND(VLOOKUP($B139,'3.ข้อมูลงบทดลองปัจจุบัน เติมเอง'!$A$5:$CL$846,16,0),2)</f>
        <v>88838</v>
      </c>
      <c r="R139" s="19">
        <f>ROUND(VLOOKUP($B139,'3.ข้อมูลงบทดลองปัจจุบัน เติมเอง'!$A$5:$CL$846,17,0),2)</f>
        <v>177423.21</v>
      </c>
      <c r="S139" s="19">
        <f>ROUND(VLOOKUP($B139,'3.ข้อมูลงบทดลองปัจจุบัน เติมเอง'!$A$5:$CL$846,18,0),2)</f>
        <v>170673</v>
      </c>
      <c r="T139" s="19">
        <f>ROUND(VLOOKUP($B139,'3.ข้อมูลงบทดลองปัจจุบัน เติมเอง'!$A$5:$CL$846,19,0),2)</f>
        <v>135619.60999999999</v>
      </c>
      <c r="U139" s="19">
        <f>ROUND(VLOOKUP($B139,'3.ข้อมูลงบทดลองปัจจุบัน เติมเอง'!$A$5:$CL$846,20,0),2)</f>
        <v>108419</v>
      </c>
      <c r="V139" s="19">
        <f>ROUND(VLOOKUP($B139,'3.ข้อมูลงบทดลองปัจจุบัน เติมเอง'!$A$5:$CL$846,21,0),2)</f>
        <v>278497.57</v>
      </c>
      <c r="W139" s="19">
        <f>ROUND(VLOOKUP($B139,'3.ข้อมูลงบทดลองปัจจุบัน เติมเอง'!$A$5:$CL$846,22,0),2)</f>
        <v>37103.199999999997</v>
      </c>
      <c r="X139" s="19">
        <f>ROUND(VLOOKUP($B139,'3.ข้อมูลงบทดลองปัจจุบัน เติมเอง'!$A$5:$CL$846,23,0),2)</f>
        <v>1130313.8</v>
      </c>
      <c r="Y139" s="19">
        <f>ROUND(VLOOKUP($B139,'3.ข้อมูลงบทดลองปัจจุบัน เติมเอง'!$A$5:$CL$846,24,0),2)</f>
        <v>84072.960000000006</v>
      </c>
      <c r="Z139" s="19">
        <f>ROUND(VLOOKUP($B139,'3.ข้อมูลงบทดลองปัจจุบัน เติมเอง'!$A$5:$CL$846,25,0),2)</f>
        <v>250284</v>
      </c>
      <c r="AA139" s="19">
        <f>ROUND(VLOOKUP($B139,'3.ข้อมูลงบทดลองปัจจุบัน เติมเอง'!$A$5:$CL$846,26,0),2)</f>
        <v>87303</v>
      </c>
      <c r="AB139" s="19">
        <f>ROUND(VLOOKUP($B139,'3.ข้อมูลงบทดลองปัจจุบัน เติมเอง'!$A$5:$CL$846,27,0),2)</f>
        <v>59319.5</v>
      </c>
      <c r="AC139" s="19">
        <f>ROUND(VLOOKUP($B139,'3.ข้อมูลงบทดลองปัจจุบัน เติมเอง'!$A$5:$CL$846,28,0),2)</f>
        <v>73160.490000000005</v>
      </c>
      <c r="AD139" s="19">
        <f>ROUND(VLOOKUP($B139,'3.ข้อมูลงบทดลองปัจจุบัน เติมเอง'!$A$5:$CL$846,29,0),2)</f>
        <v>379700.96</v>
      </c>
      <c r="AE139" s="19">
        <f>ROUND(VLOOKUP($B139,'3.ข้อมูลงบทดลองปัจจุบัน เติมเอง'!$A$5:$CL$846,30,0),2)</f>
        <v>655498.87</v>
      </c>
      <c r="AF139" s="19">
        <f>ROUND(VLOOKUP($B139,'3.ข้อมูลงบทดลองปัจจุบัน เติมเอง'!$A$5:$CL$846,31,0),2)</f>
        <v>109764</v>
      </c>
      <c r="AG139" s="19">
        <f>ROUND(VLOOKUP($B139,'3.ข้อมูลงบทดลองปัจจุบัน เติมเอง'!$A$5:$CL$846,32,0),2)</f>
        <v>201092.5</v>
      </c>
      <c r="AH139" s="19">
        <f>ROUND(VLOOKUP($B139,'3.ข้อมูลงบทดลองปัจจุบัน เติมเอง'!$A$5:$CL$846,33,0),2)</f>
        <v>198232.49</v>
      </c>
      <c r="AI139" s="19">
        <f>ROUND(VLOOKUP($B139,'3.ข้อมูลงบทดลองปัจจุบัน เติมเอง'!$A$5:$CL$846,34,0),2)</f>
        <v>155524.34</v>
      </c>
      <c r="AJ139" s="19">
        <f>ROUND(VLOOKUP($B139,'3.ข้อมูลงบทดลองปัจจุบัน เติมเอง'!$A$5:$CL$846,35,0),2)</f>
        <v>294588.25</v>
      </c>
      <c r="AK139" s="19">
        <f>ROUND(VLOOKUP($B139,'3.ข้อมูลงบทดลองปัจจุบัน เติมเอง'!$A$5:$CL$846,36,0),2)</f>
        <v>148104.9</v>
      </c>
      <c r="AL139" s="19">
        <f>ROUND(VLOOKUP($B139,'3.ข้อมูลงบทดลองปัจจุบัน เติมเอง'!$A$5:$CL$846,37,0),2)</f>
        <v>1991606.31</v>
      </c>
      <c r="AM139" s="19">
        <f>ROUND(VLOOKUP($B139,'3.ข้อมูลงบทดลองปัจจุบัน เติมเอง'!$A$5:$CL$846,38,0),2)</f>
        <v>651997.6</v>
      </c>
      <c r="AN139" s="19">
        <f>ROUND(VLOOKUP($B139,'3.ข้อมูลงบทดลองปัจจุบัน เติมเอง'!$A$5:$CL$846,39,0),2)</f>
        <v>54055</v>
      </c>
      <c r="AO139" s="19">
        <f>ROUND(VLOOKUP($B139,'3.ข้อมูลงบทดลองปัจจุบัน เติมเอง'!$A$5:$CL$846,40,0),2)</f>
        <v>505900.9</v>
      </c>
      <c r="AP139" s="19">
        <f>ROUND(VLOOKUP($B139,'3.ข้อมูลงบทดลองปัจจุบัน เติมเอง'!$A$5:$CL$846,41,0),2)</f>
        <v>238101</v>
      </c>
      <c r="AQ139" s="19">
        <f>ROUND(VLOOKUP($B139,'3.ข้อมูลงบทดลองปัจจุบัน เติมเอง'!$A$5:$CL$846,42,0),2)</f>
        <v>257239</v>
      </c>
      <c r="AR139" s="19">
        <f>ROUND(VLOOKUP($B139,'3.ข้อมูลงบทดลองปัจจุบัน เติมเอง'!$A$5:$CL$846,43,0),2)</f>
        <v>68116</v>
      </c>
      <c r="AS139" s="19">
        <f>ROUND(VLOOKUP($B139,'3.ข้อมูลงบทดลองปัจจุบัน เติมเอง'!$A$5:$CL$846,44,0),2)</f>
        <v>1561645.17</v>
      </c>
      <c r="AT139" s="19">
        <f>ROUND(VLOOKUP($B139,'3.ข้อมูลงบทดลองปัจจุบัน เติมเอง'!$A$5:$CL$846,45,0),2)</f>
        <v>214743.08</v>
      </c>
      <c r="AU139" s="19">
        <f>ROUND(VLOOKUP($B139,'3.ข้อมูลงบทดลองปัจจุบัน เติมเอง'!$A$5:$CL$846,46,0),2)</f>
        <v>383166</v>
      </c>
      <c r="AV139" s="19">
        <f>ROUND(VLOOKUP($B139,'3.ข้อมูลงบทดลองปัจจุบัน เติมเอง'!$A$5:$CL$846,47,0),2)</f>
        <v>342221.92</v>
      </c>
      <c r="AW139" s="19">
        <f>ROUND(VLOOKUP($B139,'3.ข้อมูลงบทดลองปัจจุบัน เติมเอง'!$A$5:$CL$846,48,0),2)</f>
        <v>145252</v>
      </c>
      <c r="AX139" s="19">
        <f>ROUND(VLOOKUP($B139,'3.ข้อมูลงบทดลองปัจจุบัน เติมเอง'!$A$5:$CL$846,49,0),2)</f>
        <v>37387</v>
      </c>
      <c r="AY139" s="19">
        <f>ROUND(VLOOKUP($B139,'3.ข้อมูลงบทดลองปัจจุบัน เติมเอง'!$A$5:$CL$846,50,0),2)</f>
        <v>160122.04</v>
      </c>
      <c r="AZ139" s="19">
        <f>ROUND(VLOOKUP($B139,'3.ข้อมูลงบทดลองปัจจุบัน เติมเอง'!$A$5:$CL$846,51,0),2)</f>
        <v>108465.1</v>
      </c>
      <c r="BA139" s="19">
        <f>ROUND(VLOOKUP($B139,'3.ข้อมูลงบทดลองปัจจุบัน เติมเอง'!$A$5:$CL$846,52,0),2)</f>
        <v>98094.1</v>
      </c>
      <c r="BB139" s="19">
        <f>ROUND(VLOOKUP($B139,'3.ข้อมูลงบทดลองปัจจุบัน เติมเอง'!$A$5:$CL$846,53,0),2)</f>
        <v>563713.69999999995</v>
      </c>
      <c r="BC139" s="19">
        <f>ROUND(VLOOKUP($B139,'3.ข้อมูลงบทดลองปัจจุบัน เติมเอง'!$A$5:$CL$846,54,0),2)</f>
        <v>93528</v>
      </c>
      <c r="BD139" s="19">
        <f>ROUND(VLOOKUP($B139,'3.ข้อมูลงบทดลองปัจจุบัน เติมเอง'!$A$5:$CL$846,55,0),2)</f>
        <v>564456</v>
      </c>
      <c r="BE139" s="19">
        <f>ROUND(VLOOKUP($B139,'3.ข้อมูลงบทดลองปัจจุบัน เติมเอง'!$A$5:$CL$846,56,0),2)</f>
        <v>259687</v>
      </c>
      <c r="BF139" s="19">
        <f>ROUND(VLOOKUP($B139,'3.ข้อมูลงบทดลองปัจจุบัน เติมเอง'!$A$5:$CL$846,57,0),2)</f>
        <v>35044</v>
      </c>
      <c r="BG139" s="19">
        <f>ROUND(VLOOKUP($B139,'3.ข้อมูลงบทดลองปัจจุบัน เติมเอง'!$A$5:$CL$846,58,0),2)</f>
        <v>109827.79</v>
      </c>
      <c r="BH139" s="19">
        <f>ROUND(VLOOKUP($B139,'3.ข้อมูลงบทดลองปัจจุบัน เติมเอง'!$A$5:$CL$846,59,0),2)</f>
        <v>432277.11</v>
      </c>
      <c r="BI139" s="19">
        <f>ROUND(VLOOKUP($B139,'3.ข้อมูลงบทดลองปัจจุบัน เติมเอง'!$A$5:$CL$846,60,0),2)</f>
        <v>119116</v>
      </c>
      <c r="BJ139" s="19">
        <f>ROUND(VLOOKUP($B139,'3.ข้อมูลงบทดลองปัจจุบัน เติมเอง'!$A$5:$CL$846,61,0),2)</f>
        <v>235210</v>
      </c>
      <c r="BK139" s="19">
        <f>ROUND(VLOOKUP($B139,'3.ข้อมูลงบทดลองปัจจุบัน เติมเอง'!$A$5:$CL$846,62,0),2)</f>
        <v>57935</v>
      </c>
      <c r="BL139" s="19">
        <f>ROUND(VLOOKUP($B139,'3.ข้อมูลงบทดลองปัจจุบัน เติมเอง'!$A$5:$CL$846,63,0),2)</f>
        <v>68506</v>
      </c>
      <c r="BM139" s="19">
        <f>ROUND(VLOOKUP($B139,'3.ข้อมูลงบทดลองปัจจุบัน เติมเอง'!$A$5:$CL$846,64,0),2)</f>
        <v>1121236</v>
      </c>
      <c r="BN139" s="19">
        <f>ROUND(VLOOKUP($B139,'3.ข้อมูลงบทดลองปัจจุบัน เติมเอง'!$A$5:$CL$846,65,0),2)</f>
        <v>266605.32</v>
      </c>
      <c r="BO139" s="19">
        <f>ROUND(VLOOKUP($B139,'3.ข้อมูลงบทดลองปัจจุบัน เติมเอง'!$A$5:$CL$846,66,0),2)</f>
        <v>54668.63</v>
      </c>
      <c r="BP139" s="19">
        <f>ROUND(VLOOKUP($B139,'3.ข้อมูลงบทดลองปัจจุบัน เติมเอง'!$A$5:$CL$846,67,0),2)</f>
        <v>256076</v>
      </c>
      <c r="BQ139" s="19">
        <f>ROUND(VLOOKUP($B139,'3.ข้อมูลงบทดลองปัจจุบัน เติมเอง'!$A$5:$CL$846,68,0),2)</f>
        <v>199350</v>
      </c>
      <c r="BR139" s="19">
        <f>ROUND(VLOOKUP($B139,'3.ข้อมูลงบทดลองปัจจุบัน เติมเอง'!$A$5:$CL$846,69,0),2)</f>
        <v>256780</v>
      </c>
      <c r="BS139" s="19">
        <f>ROUND(VLOOKUP($B139,'3.ข้อมูลงบทดลองปัจจุบัน เติมเอง'!$A$5:$CL$846,70,0),2)</f>
        <v>1438574.34</v>
      </c>
      <c r="BT139" s="19">
        <f>ROUND(VLOOKUP($B139,'3.ข้อมูลงบทดลองปัจจุบัน เติมเอง'!$A$5:$CL$846,71,0),2)</f>
        <v>256431</v>
      </c>
      <c r="BU139" s="19">
        <f>ROUND(VLOOKUP($B139,'3.ข้อมูลงบทดลองปัจจุบัน เติมเอง'!$A$5:$CL$846,72,0),2)</f>
        <v>605541</v>
      </c>
      <c r="BV139" s="19">
        <f>ROUND(VLOOKUP($B139,'3.ข้อมูลงบทดลองปัจจุบัน เติมเอง'!$A$5:$CL$846,73,0),2)</f>
        <v>891960.43</v>
      </c>
      <c r="BW139" s="19">
        <f>ROUND(VLOOKUP($B139,'3.ข้อมูลงบทดลองปัจจุบัน เติมเอง'!$A$5:$CL$846,74,0),2)</f>
        <v>21252</v>
      </c>
      <c r="BX139" s="19">
        <f>ROUND(VLOOKUP($B139,'3.ข้อมูลงบทดลองปัจจุบัน เติมเอง'!$A$5:$CL$846,75,0),2)</f>
        <v>100178</v>
      </c>
      <c r="BY139" s="19">
        <f>ROUND(VLOOKUP($B139,'3.ข้อมูลงบทดลองปัจจุบัน เติมเอง'!$A$5:$CL$846,76,0),2)</f>
        <v>363948.71</v>
      </c>
      <c r="BZ139" s="19">
        <f>ROUND(VLOOKUP($B139,'3.ข้อมูลงบทดลองปัจจุบัน เติมเอง'!$A$5:$CL$846,77,0),2)</f>
        <v>432198.5</v>
      </c>
      <c r="CA139" s="19">
        <f>ROUND(VLOOKUP($B139,'3.ข้อมูลงบทดลองปัจจุบัน เติมเอง'!$A$5:$CL$846,78,0),2)</f>
        <v>56899</v>
      </c>
      <c r="CB139" s="19">
        <f>ROUND(VLOOKUP($B139,'3.ข้อมูลงบทดลองปัจจุบัน เติมเอง'!$A$5:$CL$846,79,0),2)</f>
        <v>188068.58</v>
      </c>
      <c r="CC139" s="19">
        <f>ROUND(VLOOKUP($B139,'3.ข้อมูลงบทดลองปัจจุบัน เติมเอง'!$A$5:$CL$846,80,0),2)</f>
        <v>171595.41</v>
      </c>
      <c r="CD139" s="19">
        <f>ROUND(VLOOKUP($B139,'3.ข้อมูลงบทดลองปัจจุบัน เติมเอง'!$A$5:$CL$846,81,0),2)</f>
        <v>598092.03</v>
      </c>
      <c r="CE139" s="19">
        <f>ROUND(VLOOKUP($B139,'3.ข้อมูลงบทดลองปัจจุบัน เติมเอง'!$A$5:$CL$846,82,0),2)</f>
        <v>309619.52</v>
      </c>
      <c r="CF139" s="19">
        <f>ROUND(VLOOKUP($B139,'3.ข้อมูลงบทดลองปัจจุบัน เติมเอง'!$A$5:$CL$846,83,0),2)</f>
        <v>193373.85</v>
      </c>
      <c r="CG139" s="19">
        <f>ROUND(VLOOKUP($B139,'3.ข้อมูลงบทดลองปัจจุบัน เติมเอง'!$A$5:$CL$846,84,0),2)</f>
        <v>78903.3</v>
      </c>
      <c r="CH139" s="19">
        <f>ROUND(VLOOKUP($B139,'3.ข้อมูลงบทดลองปัจจุบัน เติมเอง'!$A$5:$CL$846,85,0),2)</f>
        <v>117000.27</v>
      </c>
      <c r="CI139" s="19">
        <f>ROUND(VLOOKUP($B139,'3.ข้อมูลงบทดลองปัจจุบัน เติมเอง'!$A$5:$CL$846,86,0),2)</f>
        <v>51998.65</v>
      </c>
      <c r="CJ139" s="19">
        <f>ROUND(VLOOKUP($B139,'3.ข้อมูลงบทดลองปัจจุบัน เติมเอง'!$A$5:$CL$846,87,0),2)</f>
        <v>139604.89000000001</v>
      </c>
      <c r="CK139" s="19">
        <f>ROUND(VLOOKUP($B139,'3.ข้อมูลงบทดลองปัจจุบัน เติมเอง'!$A$5:$CL$846,88,0),2)</f>
        <v>214418</v>
      </c>
      <c r="CL139" s="19">
        <f>ROUND(VLOOKUP($B139,'3.ข้อมูลงบทดลองปัจจุบัน เติมเอง'!$A$5:$CL$846,89,0),2)</f>
        <v>57678</v>
      </c>
      <c r="CM139" s="19">
        <f>ROUND(VLOOKUP($B139,'3.ข้อมูลงบทดลองปัจจุบัน เติมเอง'!$A$5:$CL$846,90,0),2)</f>
        <v>47963.86</v>
      </c>
      <c r="CN139" s="33"/>
      <c r="CO139" s="29"/>
      <c r="CP139" s="30"/>
    </row>
    <row r="140" spans="1:94" x14ac:dyDescent="0.7">
      <c r="A140" s="3" t="s">
        <v>1471</v>
      </c>
      <c r="B140" s="3" t="s">
        <v>2032</v>
      </c>
      <c r="C140" s="8" t="s">
        <v>685</v>
      </c>
      <c r="D140" s="19">
        <f>ROUND(VLOOKUP($B140,'3.ข้อมูลงบทดลองปัจจุบัน เติมเอง'!$A$5:$CL$846,3,0),2)</f>
        <v>0</v>
      </c>
      <c r="E140" s="19">
        <f>ROUND(VLOOKUP($B140,'3.ข้อมูลงบทดลองปัจจุบัน เติมเอง'!$A$5:$CL$846,4,0),2)</f>
        <v>0</v>
      </c>
      <c r="F140" s="19">
        <f>ROUND(VLOOKUP($B140,'3.ข้อมูลงบทดลองปัจจุบัน เติมเอง'!$A$5:$CL$846,5,0),2)</f>
        <v>0</v>
      </c>
      <c r="G140" s="19">
        <f>ROUND(VLOOKUP($B140,'3.ข้อมูลงบทดลองปัจจุบัน เติมเอง'!$A$5:$CL$846,6,0),2)</f>
        <v>0</v>
      </c>
      <c r="H140" s="19">
        <f>ROUND(VLOOKUP($B140,'3.ข้อมูลงบทดลองปัจจุบัน เติมเอง'!$A$5:$CL$846,7,0),2)</f>
        <v>0</v>
      </c>
      <c r="I140" s="19">
        <f>ROUND(VLOOKUP($B140,'3.ข้อมูลงบทดลองปัจจุบัน เติมเอง'!$A$5:$CL$846,8,0),2)</f>
        <v>0</v>
      </c>
      <c r="J140" s="19">
        <f>ROUND(VLOOKUP($B140,'3.ข้อมูลงบทดลองปัจจุบัน เติมเอง'!$A$5:$CL$846,9,0),2)</f>
        <v>0</v>
      </c>
      <c r="K140" s="19">
        <f>ROUND(VLOOKUP($B140,'3.ข้อมูลงบทดลองปัจจุบัน เติมเอง'!$A$5:$CL$846,10,0),2)</f>
        <v>0</v>
      </c>
      <c r="L140" s="19">
        <f>ROUND(VLOOKUP($B140,'3.ข้อมูลงบทดลองปัจจุบัน เติมเอง'!$A$5:$CL$846,11,0),2)</f>
        <v>0</v>
      </c>
      <c r="M140" s="19">
        <f>ROUND(VLOOKUP($B140,'3.ข้อมูลงบทดลองปัจจุบัน เติมเอง'!$A$5:$CL$846,12,0),2)</f>
        <v>15200</v>
      </c>
      <c r="N140" s="19">
        <f>ROUND(VLOOKUP($B140,'3.ข้อมูลงบทดลองปัจจุบัน เติมเอง'!$A$5:$CL$846,13,0),2)</f>
        <v>4060</v>
      </c>
      <c r="O140" s="19">
        <f>ROUND(VLOOKUP($B140,'3.ข้อมูลงบทดลองปัจจุบัน เติมเอง'!$A$5:$CL$846,14,0),2)</f>
        <v>0</v>
      </c>
      <c r="P140" s="19">
        <f>ROUND(VLOOKUP($B140,'3.ข้อมูลงบทดลองปัจจุบัน เติมเอง'!$A$5:$CL$846,15,0),2)</f>
        <v>12790</v>
      </c>
      <c r="Q140" s="19">
        <f>ROUND(VLOOKUP($B140,'3.ข้อมูลงบทดลองปัจจุบัน เติมเอง'!$A$5:$CL$846,16,0),2)</f>
        <v>0</v>
      </c>
      <c r="R140" s="19">
        <f>ROUND(VLOOKUP($B140,'3.ข้อมูลงบทดลองปัจจุบัน เติมเอง'!$A$5:$CL$846,17,0),2)</f>
        <v>5574</v>
      </c>
      <c r="S140" s="19">
        <f>ROUND(VLOOKUP($B140,'3.ข้อมูลงบทดลองปัจจุบัน เติมเอง'!$A$5:$CL$846,18,0),2)</f>
        <v>8000</v>
      </c>
      <c r="T140" s="19">
        <f>ROUND(VLOOKUP($B140,'3.ข้อมูลงบทดลองปัจจุบัน เติมเอง'!$A$5:$CL$846,19,0),2)</f>
        <v>6700</v>
      </c>
      <c r="U140" s="19">
        <f>ROUND(VLOOKUP($B140,'3.ข้อมูลงบทดลองปัจจุบัน เติมเอง'!$A$5:$CL$846,20,0),2)</f>
        <v>6350</v>
      </c>
      <c r="V140" s="19">
        <f>ROUND(VLOOKUP($B140,'3.ข้อมูลงบทดลองปัจจุบัน เติมเอง'!$A$5:$CL$846,21,0),2)</f>
        <v>0</v>
      </c>
      <c r="W140" s="19">
        <f>ROUND(VLOOKUP($B140,'3.ข้อมูลงบทดลองปัจจุบัน เติมเอง'!$A$5:$CL$846,22,0),2)</f>
        <v>0</v>
      </c>
      <c r="X140" s="19">
        <f>ROUND(VLOOKUP($B140,'3.ข้อมูลงบทดลองปัจจุบัน เติมเอง'!$A$5:$CL$846,23,0),2)</f>
        <v>65918</v>
      </c>
      <c r="Y140" s="19">
        <f>ROUND(VLOOKUP($B140,'3.ข้อมูลงบทดลองปัจจุบัน เติมเอง'!$A$5:$CL$846,24,0),2)</f>
        <v>540</v>
      </c>
      <c r="Z140" s="19">
        <f>ROUND(VLOOKUP($B140,'3.ข้อมูลงบทดลองปัจจุบัน เติมเอง'!$A$5:$CL$846,25,0),2)</f>
        <v>24930</v>
      </c>
      <c r="AA140" s="19">
        <f>ROUND(VLOOKUP($B140,'3.ข้อมูลงบทดลองปัจจุบัน เติมเอง'!$A$5:$CL$846,26,0),2)</f>
        <v>4600</v>
      </c>
      <c r="AB140" s="19">
        <f>ROUND(VLOOKUP($B140,'3.ข้อมูลงบทดลองปัจจุบัน เติมเอง'!$A$5:$CL$846,27,0),2)</f>
        <v>0</v>
      </c>
      <c r="AC140" s="19">
        <f>ROUND(VLOOKUP($B140,'3.ข้อมูลงบทดลองปัจจุบัน เติมเอง'!$A$5:$CL$846,28,0),2)</f>
        <v>0</v>
      </c>
      <c r="AD140" s="19">
        <f>ROUND(VLOOKUP($B140,'3.ข้อมูลงบทดลองปัจจุบัน เติมเอง'!$A$5:$CL$846,29,0),2)</f>
        <v>360</v>
      </c>
      <c r="AE140" s="19">
        <f>ROUND(VLOOKUP($B140,'3.ข้อมูลงบทดลองปัจจุบัน เติมเอง'!$A$5:$CL$846,30,0),2)</f>
        <v>8720</v>
      </c>
      <c r="AF140" s="19">
        <f>ROUND(VLOOKUP($B140,'3.ข้อมูลงบทดลองปัจจุบัน เติมเอง'!$A$5:$CL$846,31,0),2)</f>
        <v>0</v>
      </c>
      <c r="AG140" s="19">
        <f>ROUND(VLOOKUP($B140,'3.ข้อมูลงบทดลองปัจจุบัน เติมเอง'!$A$5:$CL$846,32,0),2)</f>
        <v>660</v>
      </c>
      <c r="AH140" s="19">
        <f>ROUND(VLOOKUP($B140,'3.ข้อมูลงบทดลองปัจจุบัน เติมเอง'!$A$5:$CL$846,33,0),2)</f>
        <v>14000</v>
      </c>
      <c r="AI140" s="19">
        <f>ROUND(VLOOKUP($B140,'3.ข้อมูลงบทดลองปัจจุบัน เติมเอง'!$A$5:$CL$846,34,0),2)</f>
        <v>11250</v>
      </c>
      <c r="AJ140" s="19">
        <f>ROUND(VLOOKUP($B140,'3.ข้อมูลงบทดลองปัจจุบัน เติมเอง'!$A$5:$CL$846,35,0),2)</f>
        <v>25430</v>
      </c>
      <c r="AK140" s="19">
        <f>ROUND(VLOOKUP($B140,'3.ข้อมูลงบทดลองปัจจุบัน เติมเอง'!$A$5:$CL$846,36,0),2)</f>
        <v>1360</v>
      </c>
      <c r="AL140" s="19">
        <f>ROUND(VLOOKUP($B140,'3.ข้อมูลงบทดลองปัจจุบัน เติมเอง'!$A$5:$CL$846,37,0),2)</f>
        <v>0</v>
      </c>
      <c r="AM140" s="19">
        <f>ROUND(VLOOKUP($B140,'3.ข้อมูลงบทดลองปัจจุบัน เติมเอง'!$A$5:$CL$846,38,0),2)</f>
        <v>0</v>
      </c>
      <c r="AN140" s="19">
        <f>ROUND(VLOOKUP($B140,'3.ข้อมูลงบทดลองปัจจุบัน เติมเอง'!$A$5:$CL$846,39,0),2)</f>
        <v>0</v>
      </c>
      <c r="AO140" s="19">
        <f>ROUND(VLOOKUP($B140,'3.ข้อมูลงบทดลองปัจจุบัน เติมเอง'!$A$5:$CL$846,40,0),2)</f>
        <v>0</v>
      </c>
      <c r="AP140" s="19">
        <f>ROUND(VLOOKUP($B140,'3.ข้อมูลงบทดลองปัจจุบัน เติมเอง'!$A$5:$CL$846,41,0),2)</f>
        <v>600</v>
      </c>
      <c r="AQ140" s="19">
        <f>ROUND(VLOOKUP($B140,'3.ข้อมูลงบทดลองปัจจุบัน เติมเอง'!$A$5:$CL$846,42,0),2)</f>
        <v>37600</v>
      </c>
      <c r="AR140" s="19">
        <f>ROUND(VLOOKUP($B140,'3.ข้อมูลงบทดลองปัจจุบัน เติมเอง'!$A$5:$CL$846,43,0),2)</f>
        <v>21500</v>
      </c>
      <c r="AS140" s="19">
        <f>ROUND(VLOOKUP($B140,'3.ข้อมูลงบทดลองปัจจุบัน เติมเอง'!$A$5:$CL$846,44,0),2)</f>
        <v>48840</v>
      </c>
      <c r="AT140" s="19">
        <f>ROUND(VLOOKUP($B140,'3.ข้อมูลงบทดลองปัจจุบัน เติมเอง'!$A$5:$CL$846,45,0),2)</f>
        <v>7546</v>
      </c>
      <c r="AU140" s="19">
        <f>ROUND(VLOOKUP($B140,'3.ข้อมูลงบทดลองปัจจุบัน เติมเอง'!$A$5:$CL$846,46,0),2)</f>
        <v>0</v>
      </c>
      <c r="AV140" s="19">
        <f>ROUND(VLOOKUP($B140,'3.ข้อมูลงบทดลองปัจจุบัน เติมเอง'!$A$5:$CL$846,47,0),2)</f>
        <v>15200</v>
      </c>
      <c r="AW140" s="19">
        <f>ROUND(VLOOKUP($B140,'3.ข้อมูลงบทดลองปัจจุบัน เติมเอง'!$A$5:$CL$846,48,0),2)</f>
        <v>0</v>
      </c>
      <c r="AX140" s="19">
        <f>ROUND(VLOOKUP($B140,'3.ข้อมูลงบทดลองปัจจุบัน เติมเอง'!$A$5:$CL$846,49,0),2)</f>
        <v>0</v>
      </c>
      <c r="AY140" s="19">
        <f>ROUND(VLOOKUP($B140,'3.ข้อมูลงบทดลองปัจจุบัน เติมเอง'!$A$5:$CL$846,50,0),2)</f>
        <v>2400</v>
      </c>
      <c r="AZ140" s="19">
        <f>ROUND(VLOOKUP($B140,'3.ข้อมูลงบทดลองปัจจุบัน เติมเอง'!$A$5:$CL$846,51,0),2)</f>
        <v>5540</v>
      </c>
      <c r="BA140" s="19">
        <f>ROUND(VLOOKUP($B140,'3.ข้อมูลงบทดลองปัจจุบัน เติมเอง'!$A$5:$CL$846,52,0),2)</f>
        <v>0</v>
      </c>
      <c r="BB140" s="19">
        <f>ROUND(VLOOKUP($B140,'3.ข้อมูลงบทดลองปัจจุบัน เติมเอง'!$A$5:$CL$846,53,0),2)</f>
        <v>10270</v>
      </c>
      <c r="BC140" s="19">
        <f>ROUND(VLOOKUP($B140,'3.ข้อมูลงบทดลองปัจจุบัน เติมเอง'!$A$5:$CL$846,54,0),2)</f>
        <v>9010</v>
      </c>
      <c r="BD140" s="19">
        <f>ROUND(VLOOKUP($B140,'3.ข้อมูลงบทดลองปัจจุบัน เติมเอง'!$A$5:$CL$846,55,0),2)</f>
        <v>5600</v>
      </c>
      <c r="BE140" s="19">
        <f>ROUND(VLOOKUP($B140,'3.ข้อมูลงบทดลองปัจจุบัน เติมเอง'!$A$5:$CL$846,56,0),2)</f>
        <v>0</v>
      </c>
      <c r="BF140" s="19">
        <f>ROUND(VLOOKUP($B140,'3.ข้อมูลงบทดลองปัจจุบัน เติมเอง'!$A$5:$CL$846,57,0),2)</f>
        <v>0</v>
      </c>
      <c r="BG140" s="19">
        <f>ROUND(VLOOKUP($B140,'3.ข้อมูลงบทดลองปัจจุบัน เติมเอง'!$A$5:$CL$846,58,0),2)</f>
        <v>2500</v>
      </c>
      <c r="BH140" s="19">
        <f>ROUND(VLOOKUP($B140,'3.ข้อมูลงบทดลองปัจจุบัน เติมเอง'!$A$5:$CL$846,59,0),2)</f>
        <v>6746.01</v>
      </c>
      <c r="BI140" s="19">
        <f>ROUND(VLOOKUP($B140,'3.ข้อมูลงบทดลองปัจจุบัน เติมเอง'!$A$5:$CL$846,60,0),2)</f>
        <v>30500</v>
      </c>
      <c r="BJ140" s="19">
        <f>ROUND(VLOOKUP($B140,'3.ข้อมูลงบทดลองปัจจุบัน เติมเอง'!$A$5:$CL$846,61,0),2)</f>
        <v>0</v>
      </c>
      <c r="BK140" s="19">
        <f>ROUND(VLOOKUP($B140,'3.ข้อมูลงบทดลองปัจจุบัน เติมเอง'!$A$5:$CL$846,62,0),2)</f>
        <v>0</v>
      </c>
      <c r="BL140" s="19">
        <f>ROUND(VLOOKUP($B140,'3.ข้อมูลงบทดลองปัจจุบัน เติมเอง'!$A$5:$CL$846,63,0),2)</f>
        <v>0</v>
      </c>
      <c r="BM140" s="19">
        <f>ROUND(VLOOKUP($B140,'3.ข้อมูลงบทดลองปัจจุบัน เติมเอง'!$A$5:$CL$846,64,0),2)</f>
        <v>0</v>
      </c>
      <c r="BN140" s="19">
        <f>ROUND(VLOOKUP($B140,'3.ข้อมูลงบทดลองปัจจุบัน เติมเอง'!$A$5:$CL$846,65,0),2)</f>
        <v>0</v>
      </c>
      <c r="BO140" s="19">
        <f>ROUND(VLOOKUP($B140,'3.ข้อมูลงบทดลองปัจจุบัน เติมเอง'!$A$5:$CL$846,66,0),2)</f>
        <v>13750</v>
      </c>
      <c r="BP140" s="19">
        <f>ROUND(VLOOKUP($B140,'3.ข้อมูลงบทดลองปัจจุบัน เติมเอง'!$A$5:$CL$846,67,0),2)</f>
        <v>980</v>
      </c>
      <c r="BQ140" s="19">
        <f>ROUND(VLOOKUP($B140,'3.ข้อมูลงบทดลองปัจจุบัน เติมเอง'!$A$5:$CL$846,68,0),2)</f>
        <v>6880</v>
      </c>
      <c r="BR140" s="19">
        <f>ROUND(VLOOKUP($B140,'3.ข้อมูลงบทดลองปัจจุบัน เติมเอง'!$A$5:$CL$846,69,0),2)</f>
        <v>28600</v>
      </c>
      <c r="BS140" s="19">
        <f>ROUND(VLOOKUP($B140,'3.ข้อมูลงบทดลองปัจจุบัน เติมเอง'!$A$5:$CL$846,70,0),2)</f>
        <v>0</v>
      </c>
      <c r="BT140" s="19">
        <f>ROUND(VLOOKUP($B140,'3.ข้อมูลงบทดลองปัจจุบัน เติมเอง'!$A$5:$CL$846,71,0),2)</f>
        <v>7500</v>
      </c>
      <c r="BU140" s="19">
        <f>ROUND(VLOOKUP($B140,'3.ข้อมูลงบทดลองปัจจุบัน เติมเอง'!$A$5:$CL$846,72,0),2)</f>
        <v>0</v>
      </c>
      <c r="BV140" s="19">
        <f>ROUND(VLOOKUP($B140,'3.ข้อมูลงบทดลองปัจจุบัน เติมเอง'!$A$5:$CL$846,73,0),2)</f>
        <v>25163.8</v>
      </c>
      <c r="BW140" s="19">
        <f>ROUND(VLOOKUP($B140,'3.ข้อมูลงบทดลองปัจจุบัน เติมเอง'!$A$5:$CL$846,74,0),2)</f>
        <v>0</v>
      </c>
      <c r="BX140" s="19">
        <f>ROUND(VLOOKUP($B140,'3.ข้อมูลงบทดลองปัจจุบัน เติมเอง'!$A$5:$CL$846,75,0),2)</f>
        <v>0</v>
      </c>
      <c r="BY140" s="19">
        <f>ROUND(VLOOKUP($B140,'3.ข้อมูลงบทดลองปัจจุบัน เติมเอง'!$A$5:$CL$846,76,0),2)</f>
        <v>53700</v>
      </c>
      <c r="BZ140" s="19">
        <f>ROUND(VLOOKUP($B140,'3.ข้อมูลงบทดลองปัจจุบัน เติมเอง'!$A$5:$CL$846,77,0),2)</f>
        <v>1850</v>
      </c>
      <c r="CA140" s="19">
        <f>ROUND(VLOOKUP($B140,'3.ข้อมูลงบทดลองปัจจุบัน เติมเอง'!$A$5:$CL$846,78,0),2)</f>
        <v>0</v>
      </c>
      <c r="CB140" s="19">
        <f>ROUND(VLOOKUP($B140,'3.ข้อมูลงบทดลองปัจจุบัน เติมเอง'!$A$5:$CL$846,79,0),2)</f>
        <v>540</v>
      </c>
      <c r="CC140" s="19">
        <f>ROUND(VLOOKUP($B140,'3.ข้อมูลงบทดลองปัจจุบัน เติมเอง'!$A$5:$CL$846,80,0),2)</f>
        <v>740</v>
      </c>
      <c r="CD140" s="19">
        <f>ROUND(VLOOKUP($B140,'3.ข้อมูลงบทดลองปัจจุบัน เติมเอง'!$A$5:$CL$846,81,0),2)</f>
        <v>0</v>
      </c>
      <c r="CE140" s="19">
        <f>ROUND(VLOOKUP($B140,'3.ข้อมูลงบทดลองปัจจุบัน เติมเอง'!$A$5:$CL$846,82,0),2)</f>
        <v>21450</v>
      </c>
      <c r="CF140" s="19">
        <f>ROUND(VLOOKUP($B140,'3.ข้อมูลงบทดลองปัจจุบัน เติมเอง'!$A$5:$CL$846,83,0),2)</f>
        <v>3640</v>
      </c>
      <c r="CG140" s="19">
        <f>ROUND(VLOOKUP($B140,'3.ข้อมูลงบทดลองปัจจุบัน เติมเอง'!$A$5:$CL$846,84,0),2)</f>
        <v>10000</v>
      </c>
      <c r="CH140" s="19">
        <f>ROUND(VLOOKUP($B140,'3.ข้อมูลงบทดลองปัจจุบัน เติมเอง'!$A$5:$CL$846,85,0),2)</f>
        <v>0</v>
      </c>
      <c r="CI140" s="19">
        <f>ROUND(VLOOKUP($B140,'3.ข้อมูลงบทดลองปัจจุบัน เติมเอง'!$A$5:$CL$846,86,0),2)</f>
        <v>7955</v>
      </c>
      <c r="CJ140" s="19">
        <f>ROUND(VLOOKUP($B140,'3.ข้อมูลงบทดลองปัจจุบัน เติมเอง'!$A$5:$CL$846,87,0),2)</f>
        <v>2500</v>
      </c>
      <c r="CK140" s="19">
        <f>ROUND(VLOOKUP($B140,'3.ข้อมูลงบทดลองปัจจุบัน เติมเอง'!$A$5:$CL$846,88,0),2)</f>
        <v>0</v>
      </c>
      <c r="CL140" s="19">
        <f>ROUND(VLOOKUP($B140,'3.ข้อมูลงบทดลองปัจจุบัน เติมเอง'!$A$5:$CL$846,89,0),2)</f>
        <v>0</v>
      </c>
      <c r="CM140" s="19">
        <f>ROUND(VLOOKUP($B140,'3.ข้อมูลงบทดลองปัจจุบัน เติมเอง'!$A$5:$CL$846,90,0),2)</f>
        <v>7922</v>
      </c>
      <c r="CO140" s="29"/>
    </row>
    <row r="141" spans="1:94" x14ac:dyDescent="0.7">
      <c r="A141" s="3" t="s">
        <v>1471</v>
      </c>
      <c r="B141" s="3" t="s">
        <v>2033</v>
      </c>
      <c r="C141" s="8" t="s">
        <v>686</v>
      </c>
      <c r="D141" s="19">
        <f>ROUND(VLOOKUP($B141,'3.ข้อมูลงบทดลองปัจจุบัน เติมเอง'!$A$5:$CL$846,3,0),2)</f>
        <v>240889</v>
      </c>
      <c r="E141" s="19">
        <f>ROUND(VLOOKUP($B141,'3.ข้อมูลงบทดลองปัจจุบัน เติมเอง'!$A$5:$CL$846,4,0),2)</f>
        <v>47065</v>
      </c>
      <c r="F141" s="19">
        <f>ROUND(VLOOKUP($B141,'3.ข้อมูลงบทดลองปัจจุบัน เติมเอง'!$A$5:$CL$846,5,0),2)</f>
        <v>41070</v>
      </c>
      <c r="G141" s="19">
        <f>ROUND(VLOOKUP($B141,'3.ข้อมูลงบทดลองปัจจุบัน เติมเอง'!$A$5:$CL$846,6,0),2)</f>
        <v>138257</v>
      </c>
      <c r="H141" s="19">
        <f>ROUND(VLOOKUP($B141,'3.ข้อมูลงบทดลองปัจจุบัน เติมเอง'!$A$5:$CL$846,7,0),2)</f>
        <v>25340</v>
      </c>
      <c r="I141" s="19">
        <f>ROUND(VLOOKUP($B141,'3.ข้อมูลงบทดลองปัจจุบัน เติมเอง'!$A$5:$CL$846,8,0),2)</f>
        <v>80622</v>
      </c>
      <c r="J141" s="19">
        <f>ROUND(VLOOKUP($B141,'3.ข้อมูลงบทดลองปัจจุบัน เติมเอง'!$A$5:$CL$846,9,0),2)</f>
        <v>37155</v>
      </c>
      <c r="K141" s="19">
        <f>ROUND(VLOOKUP($B141,'3.ข้อมูลงบทดลองปัจจุบัน เติมเอง'!$A$5:$CL$846,10,0),2)</f>
        <v>47551</v>
      </c>
      <c r="L141" s="19">
        <f>ROUND(VLOOKUP($B141,'3.ข้อมูลงบทดลองปัจจุบัน เติมเอง'!$A$5:$CL$846,11,0),2)</f>
        <v>65680</v>
      </c>
      <c r="M141" s="19">
        <f>ROUND(VLOOKUP($B141,'3.ข้อมูลงบทดลองปัจจุบัน เติมเอง'!$A$5:$CL$846,12,0),2)</f>
        <v>58872</v>
      </c>
      <c r="N141" s="19">
        <f>ROUND(VLOOKUP($B141,'3.ข้อมูลงบทดลองปัจจุบัน เติมเอง'!$A$5:$CL$846,13,0),2)</f>
        <v>75096</v>
      </c>
      <c r="O141" s="19">
        <f>ROUND(VLOOKUP($B141,'3.ข้อมูลงบทดลองปัจจุบัน เติมเอง'!$A$5:$CL$846,14,0),2)</f>
        <v>0</v>
      </c>
      <c r="P141" s="19">
        <f>ROUND(VLOOKUP($B141,'3.ข้อมูลงบทดลองปัจจุบัน เติมเอง'!$A$5:$CL$846,15,0),2)</f>
        <v>243911.07</v>
      </c>
      <c r="Q141" s="19">
        <f>ROUND(VLOOKUP($B141,'3.ข้อมูลงบทดลองปัจจุบัน เติมเอง'!$A$5:$CL$846,16,0),2)</f>
        <v>8580</v>
      </c>
      <c r="R141" s="19">
        <f>ROUND(VLOOKUP($B141,'3.ข้อมูลงบทดลองปัจจุบัน เติมเอง'!$A$5:$CL$846,17,0),2)</f>
        <v>87336</v>
      </c>
      <c r="S141" s="19">
        <f>ROUND(VLOOKUP($B141,'3.ข้อมูลงบทดลองปัจจุบัน เติมเอง'!$A$5:$CL$846,18,0),2)</f>
        <v>109600</v>
      </c>
      <c r="T141" s="19">
        <f>ROUND(VLOOKUP($B141,'3.ข้อมูลงบทดลองปัจจุบัน เติมเอง'!$A$5:$CL$846,19,0),2)</f>
        <v>83794</v>
      </c>
      <c r="U141" s="19">
        <f>ROUND(VLOOKUP($B141,'3.ข้อมูลงบทดลองปัจจุบัน เติมเอง'!$A$5:$CL$846,20,0),2)</f>
        <v>268226</v>
      </c>
      <c r="V141" s="19">
        <f>ROUND(VLOOKUP($B141,'3.ข้อมูลงบทดลองปัจจุบัน เติมเอง'!$A$5:$CL$846,21,0),2)</f>
        <v>93729</v>
      </c>
      <c r="W141" s="19">
        <f>ROUND(VLOOKUP($B141,'3.ข้อมูลงบทดลองปัจจุบัน เติมเอง'!$A$5:$CL$846,22,0),2)</f>
        <v>13111</v>
      </c>
      <c r="X141" s="19">
        <f>ROUND(VLOOKUP($B141,'3.ข้อมูลงบทดลองปัจจุบัน เติมเอง'!$A$5:$CL$846,23,0),2)</f>
        <v>1035420.4</v>
      </c>
      <c r="Y141" s="19">
        <f>ROUND(VLOOKUP($B141,'3.ข้อมูลงบทดลองปัจจุบัน เติมเอง'!$A$5:$CL$846,24,0),2)</f>
        <v>53446</v>
      </c>
      <c r="Z141" s="19">
        <f>ROUND(VLOOKUP($B141,'3.ข้อมูลงบทดลองปัจจุบัน เติมเอง'!$A$5:$CL$846,25,0),2)</f>
        <v>51150</v>
      </c>
      <c r="AA141" s="19">
        <f>ROUND(VLOOKUP($B141,'3.ข้อมูลงบทดลองปัจจุบัน เติมเอง'!$A$5:$CL$846,26,0),2)</f>
        <v>34225</v>
      </c>
      <c r="AB141" s="19">
        <f>ROUND(VLOOKUP($B141,'3.ข้อมูลงบทดลองปัจจุบัน เติมเอง'!$A$5:$CL$846,27,0),2)</f>
        <v>29030</v>
      </c>
      <c r="AC141" s="19">
        <f>ROUND(VLOOKUP($B141,'3.ข้อมูลงบทดลองปัจจุบัน เติมเอง'!$A$5:$CL$846,28,0),2)</f>
        <v>21006</v>
      </c>
      <c r="AD141" s="19">
        <f>ROUND(VLOOKUP($B141,'3.ข้อมูลงบทดลองปัจจุบัน เติมเอง'!$A$5:$CL$846,29,0),2)</f>
        <v>101870</v>
      </c>
      <c r="AE141" s="19">
        <f>ROUND(VLOOKUP($B141,'3.ข้อมูลงบทดลองปัจจุบัน เติมเอง'!$A$5:$CL$846,30,0),2)</f>
        <v>130000</v>
      </c>
      <c r="AF141" s="19">
        <f>ROUND(VLOOKUP($B141,'3.ข้อมูลงบทดลองปัจจุบัน เติมเอง'!$A$5:$CL$846,31,0),2)</f>
        <v>47369.02</v>
      </c>
      <c r="AG141" s="19">
        <f>ROUND(VLOOKUP($B141,'3.ข้อมูลงบทดลองปัจจุบัน เติมเอง'!$A$5:$CL$846,32,0),2)</f>
        <v>54760</v>
      </c>
      <c r="AH141" s="19">
        <f>ROUND(VLOOKUP($B141,'3.ข้อมูลงบทดลองปัจจุบัน เติมเอง'!$A$5:$CL$846,33,0),2)</f>
        <v>130130</v>
      </c>
      <c r="AI141" s="19">
        <f>ROUND(VLOOKUP($B141,'3.ข้อมูลงบทดลองปัจจุบัน เติมเอง'!$A$5:$CL$846,34,0),2)</f>
        <v>53664</v>
      </c>
      <c r="AJ141" s="19">
        <f>ROUND(VLOOKUP($B141,'3.ข้อมูลงบทดลองปัจจุบัน เติมเอง'!$A$5:$CL$846,35,0),2)</f>
        <v>25059</v>
      </c>
      <c r="AK141" s="19">
        <f>ROUND(VLOOKUP($B141,'3.ข้อมูลงบทดลองปัจจุบัน เติมเอง'!$A$5:$CL$846,36,0),2)</f>
        <v>40290</v>
      </c>
      <c r="AL141" s="19">
        <f>ROUND(VLOOKUP($B141,'3.ข้อมูลงบทดลองปัจจุบัน เติมเอง'!$A$5:$CL$846,37,0),2)</f>
        <v>204795</v>
      </c>
      <c r="AM141" s="19">
        <f>ROUND(VLOOKUP($B141,'3.ข้อมูลงบทดลองปัจจุบัน เติมเอง'!$A$5:$CL$846,38,0),2)</f>
        <v>112247</v>
      </c>
      <c r="AN141" s="19">
        <f>ROUND(VLOOKUP($B141,'3.ข้อมูลงบทดลองปัจจุบัน เติมเอง'!$A$5:$CL$846,39,0),2)</f>
        <v>2060</v>
      </c>
      <c r="AO141" s="19">
        <f>ROUND(VLOOKUP($B141,'3.ข้อมูลงบทดลองปัจจุบัน เติมเอง'!$A$5:$CL$846,40,0),2)</f>
        <v>119139</v>
      </c>
      <c r="AP141" s="19">
        <f>ROUND(VLOOKUP($B141,'3.ข้อมูลงบทดลองปัจจุบัน เติมเอง'!$A$5:$CL$846,41,0),2)</f>
        <v>72598</v>
      </c>
      <c r="AQ141" s="19">
        <f>ROUND(VLOOKUP($B141,'3.ข้อมูลงบทดลองปัจจุบัน เติมเอง'!$A$5:$CL$846,42,0),2)</f>
        <v>85232.5</v>
      </c>
      <c r="AR141" s="19">
        <f>ROUND(VLOOKUP($B141,'3.ข้อมูลงบทดลองปัจจุบัน เติมเอง'!$A$5:$CL$846,43,0),2)</f>
        <v>16288</v>
      </c>
      <c r="AS141" s="19">
        <f>ROUND(VLOOKUP($B141,'3.ข้อมูลงบทดลองปัจจุบัน เติมเอง'!$A$5:$CL$846,44,0),2)</f>
        <v>165280</v>
      </c>
      <c r="AT141" s="19">
        <f>ROUND(VLOOKUP($B141,'3.ข้อมูลงบทดลองปัจจุบัน เติมเอง'!$A$5:$CL$846,45,0),2)</f>
        <v>22440</v>
      </c>
      <c r="AU141" s="19">
        <f>ROUND(VLOOKUP($B141,'3.ข้อมูลงบทดลองปัจจุบัน เติมเอง'!$A$5:$CL$846,46,0),2)</f>
        <v>481045</v>
      </c>
      <c r="AV141" s="19">
        <f>ROUND(VLOOKUP($B141,'3.ข้อมูลงบทดลองปัจจุบัน เติมเอง'!$A$5:$CL$846,47,0),2)</f>
        <v>36044</v>
      </c>
      <c r="AW141" s="19">
        <f>ROUND(VLOOKUP($B141,'3.ข้อมูลงบทดลองปัจจุบัน เติมเอง'!$A$5:$CL$846,48,0),2)</f>
        <v>36428</v>
      </c>
      <c r="AX141" s="19">
        <f>ROUND(VLOOKUP($B141,'3.ข้อมูลงบทดลองปัจจุบัน เติมเอง'!$A$5:$CL$846,49,0),2)</f>
        <v>25299</v>
      </c>
      <c r="AY141" s="19">
        <f>ROUND(VLOOKUP($B141,'3.ข้อมูลงบทดลองปัจจุบัน เติมเอง'!$A$5:$CL$846,50,0),2)</f>
        <v>0</v>
      </c>
      <c r="AZ141" s="19">
        <f>ROUND(VLOOKUP($B141,'3.ข้อมูลงบทดลองปัจจุบัน เติมเอง'!$A$5:$CL$846,51,0),2)</f>
        <v>96449.01</v>
      </c>
      <c r="BA141" s="19">
        <f>ROUND(VLOOKUP($B141,'3.ข้อมูลงบทดลองปัจจุบัน เติมเอง'!$A$5:$CL$846,52,0),2)</f>
        <v>39198</v>
      </c>
      <c r="BB141" s="19">
        <f>ROUND(VLOOKUP($B141,'3.ข้อมูลงบทดลองปัจจุบัน เติมเอง'!$A$5:$CL$846,53,0),2)</f>
        <v>82580</v>
      </c>
      <c r="BC141" s="19">
        <f>ROUND(VLOOKUP($B141,'3.ข้อมูลงบทดลองปัจจุบัน เติมเอง'!$A$5:$CL$846,54,0),2)</f>
        <v>27840</v>
      </c>
      <c r="BD141" s="19">
        <f>ROUND(VLOOKUP($B141,'3.ข้อมูลงบทดลองปัจจุบัน เติมเอง'!$A$5:$CL$846,55,0),2)</f>
        <v>118828</v>
      </c>
      <c r="BE141" s="19">
        <f>ROUND(VLOOKUP($B141,'3.ข้อมูลงบทดลองปัจจุบัน เติมเอง'!$A$5:$CL$846,56,0),2)</f>
        <v>199049</v>
      </c>
      <c r="BF141" s="19">
        <f>ROUND(VLOOKUP($B141,'3.ข้อมูลงบทดลองปัจจุบัน เติมเอง'!$A$5:$CL$846,57,0),2)</f>
        <v>20090</v>
      </c>
      <c r="BG141" s="19">
        <f>ROUND(VLOOKUP($B141,'3.ข้อมูลงบทดลองปัจจุบัน เติมเอง'!$A$5:$CL$846,58,0),2)</f>
        <v>40755.730000000003</v>
      </c>
      <c r="BH141" s="19">
        <f>ROUND(VLOOKUP($B141,'3.ข้อมูลงบทดลองปัจจุบัน เติมเอง'!$A$5:$CL$846,59,0),2)</f>
        <v>204163</v>
      </c>
      <c r="BI141" s="19">
        <f>ROUND(VLOOKUP($B141,'3.ข้อมูลงบทดลองปัจจุบัน เติมเอง'!$A$5:$CL$846,60,0),2)</f>
        <v>95136</v>
      </c>
      <c r="BJ141" s="19">
        <f>ROUND(VLOOKUP($B141,'3.ข้อมูลงบทดลองปัจจุบัน เติมเอง'!$A$5:$CL$846,61,0),2)</f>
        <v>11580</v>
      </c>
      <c r="BK141" s="19">
        <f>ROUND(VLOOKUP($B141,'3.ข้อมูลงบทดลองปัจจุบัน เติมเอง'!$A$5:$CL$846,62,0),2)</f>
        <v>14000</v>
      </c>
      <c r="BL141" s="19">
        <f>ROUND(VLOOKUP($B141,'3.ข้อมูลงบทดลองปัจจุบัน เติมเอง'!$A$5:$CL$846,63,0),2)</f>
        <v>11313</v>
      </c>
      <c r="BM141" s="19">
        <f>ROUND(VLOOKUP($B141,'3.ข้อมูลงบทดลองปัจจุบัน เติมเอง'!$A$5:$CL$846,64,0),2)</f>
        <v>47475</v>
      </c>
      <c r="BN141" s="19">
        <f>ROUND(VLOOKUP($B141,'3.ข้อมูลงบทดลองปัจจุบัน เติมเอง'!$A$5:$CL$846,65,0),2)</f>
        <v>97135</v>
      </c>
      <c r="BO141" s="19">
        <f>ROUND(VLOOKUP($B141,'3.ข้อมูลงบทดลองปัจจุบัน เติมเอง'!$A$5:$CL$846,66,0),2)</f>
        <v>32995</v>
      </c>
      <c r="BP141" s="19">
        <f>ROUND(VLOOKUP($B141,'3.ข้อมูลงบทดลองปัจจุบัน เติมเอง'!$A$5:$CL$846,67,0),2)</f>
        <v>77330</v>
      </c>
      <c r="BQ141" s="19">
        <f>ROUND(VLOOKUP($B141,'3.ข้อมูลงบทดลองปัจจุบัน เติมเอง'!$A$5:$CL$846,68,0),2)</f>
        <v>91814</v>
      </c>
      <c r="BR141" s="19">
        <f>ROUND(VLOOKUP($B141,'3.ข้อมูลงบทดลองปัจจุบัน เติมเอง'!$A$5:$CL$846,69,0),2)</f>
        <v>161347</v>
      </c>
      <c r="BS141" s="19">
        <f>ROUND(VLOOKUP($B141,'3.ข้อมูลงบทดลองปัจจุบัน เติมเอง'!$A$5:$CL$846,70,0),2)</f>
        <v>380936.15</v>
      </c>
      <c r="BT141" s="19">
        <f>ROUND(VLOOKUP($B141,'3.ข้อมูลงบทดลองปัจจุบัน เติมเอง'!$A$5:$CL$846,71,0),2)</f>
        <v>29835</v>
      </c>
      <c r="BU141" s="19">
        <f>ROUND(VLOOKUP($B141,'3.ข้อมูลงบทดลองปัจจุบัน เติมเอง'!$A$5:$CL$846,72,0),2)</f>
        <v>54250</v>
      </c>
      <c r="BV141" s="19">
        <f>ROUND(VLOOKUP($B141,'3.ข้อมูลงบทดลองปัจจุบัน เติมเอง'!$A$5:$CL$846,73,0),2)</f>
        <v>37515</v>
      </c>
      <c r="BW141" s="19">
        <f>ROUND(VLOOKUP($B141,'3.ข้อมูลงบทดลองปัจจุบัน เติมเอง'!$A$5:$CL$846,74,0),2)</f>
        <v>4285</v>
      </c>
      <c r="BX141" s="19">
        <f>ROUND(VLOOKUP($B141,'3.ข้อมูลงบทดลองปัจจุบัน เติมเอง'!$A$5:$CL$846,75,0),2)</f>
        <v>68113</v>
      </c>
      <c r="BY141" s="19">
        <f>ROUND(VLOOKUP($B141,'3.ข้อมูลงบทดลองปัจจุบัน เติมเอง'!$A$5:$CL$846,76,0),2)</f>
        <v>53690</v>
      </c>
      <c r="BZ141" s="19">
        <f>ROUND(VLOOKUP($B141,'3.ข้อมูลงบทดลองปัจจุบัน เติมเอง'!$A$5:$CL$846,77,0),2)</f>
        <v>55900</v>
      </c>
      <c r="CA141" s="19">
        <f>ROUND(VLOOKUP($B141,'3.ข้อมูลงบทดลองปัจจุบัน เติมเอง'!$A$5:$CL$846,78,0),2)</f>
        <v>13555.67</v>
      </c>
      <c r="CB141" s="19">
        <f>ROUND(VLOOKUP($B141,'3.ข้อมูลงบทดลองปัจจุบัน เติมเอง'!$A$5:$CL$846,79,0),2)</f>
        <v>25730</v>
      </c>
      <c r="CC141" s="19">
        <f>ROUND(VLOOKUP($B141,'3.ข้อมูลงบทดลองปัจจุบัน เติมเอง'!$A$5:$CL$846,80,0),2)</f>
        <v>28180</v>
      </c>
      <c r="CD141" s="19">
        <f>ROUND(VLOOKUP($B141,'3.ข้อมูลงบทดลองปัจจุบัน เติมเอง'!$A$5:$CL$846,81,0),2)</f>
        <v>88710</v>
      </c>
      <c r="CE141" s="19">
        <f>ROUND(VLOOKUP($B141,'3.ข้อมูลงบทดลองปัจจุบัน เติมเอง'!$A$5:$CL$846,82,0),2)</f>
        <v>43570.400000000001</v>
      </c>
      <c r="CF141" s="19">
        <f>ROUND(VLOOKUP($B141,'3.ข้อมูลงบทดลองปัจจุบัน เติมเอง'!$A$5:$CL$846,83,0),2)</f>
        <v>52166.73</v>
      </c>
      <c r="CG141" s="19">
        <f>ROUND(VLOOKUP($B141,'3.ข้อมูลงบทดลองปัจจุบัน เติมเอง'!$A$5:$CL$846,84,0),2)</f>
        <v>71710</v>
      </c>
      <c r="CH141" s="19">
        <f>ROUND(VLOOKUP($B141,'3.ข้อมูลงบทดลองปัจจุบัน เติมเอง'!$A$5:$CL$846,85,0),2)</f>
        <v>63785</v>
      </c>
      <c r="CI141" s="19">
        <f>ROUND(VLOOKUP($B141,'3.ข้อมูลงบทดลองปัจจุบัน เติมเอง'!$A$5:$CL$846,86,0),2)</f>
        <v>41377</v>
      </c>
      <c r="CJ141" s="19">
        <f>ROUND(VLOOKUP($B141,'3.ข้อมูลงบทดลองปัจจุบัน เติมเอง'!$A$5:$CL$846,87,0),2)</f>
        <v>37287</v>
      </c>
      <c r="CK141" s="19">
        <f>ROUND(VLOOKUP($B141,'3.ข้อมูลงบทดลองปัจจุบัน เติมเอง'!$A$5:$CL$846,88,0),2)</f>
        <v>24581</v>
      </c>
      <c r="CL141" s="19">
        <f>ROUND(VLOOKUP($B141,'3.ข้อมูลงบทดลองปัจจุบัน เติมเอง'!$A$5:$CL$846,89,0),2)</f>
        <v>11600</v>
      </c>
      <c r="CM141" s="19">
        <f>ROUND(VLOOKUP($B141,'3.ข้อมูลงบทดลองปัจจุบัน เติมเอง'!$A$5:$CL$846,90,0),2)</f>
        <v>65859.839999999997</v>
      </c>
      <c r="CO141" s="29"/>
    </row>
    <row r="142" spans="1:94" x14ac:dyDescent="0.7">
      <c r="A142" s="3" t="s">
        <v>1471</v>
      </c>
      <c r="B142" s="3" t="s">
        <v>2034</v>
      </c>
      <c r="C142" s="8" t="s">
        <v>687</v>
      </c>
      <c r="D142" s="19">
        <f>ROUND(VLOOKUP($B142,'3.ข้อมูลงบทดลองปัจจุบัน เติมเอง'!$A$5:$CL$846,3,0),2)</f>
        <v>7150</v>
      </c>
      <c r="E142" s="19">
        <f>ROUND(VLOOKUP($B142,'3.ข้อมูลงบทดลองปัจจุบัน เติมเอง'!$A$5:$CL$846,4,0),2)</f>
        <v>0</v>
      </c>
      <c r="F142" s="19">
        <f>ROUND(VLOOKUP($B142,'3.ข้อมูลงบทดลองปัจจุบัน เติมเอง'!$A$5:$CL$846,5,0),2)</f>
        <v>2660</v>
      </c>
      <c r="G142" s="19">
        <f>ROUND(VLOOKUP($B142,'3.ข้อมูลงบทดลองปัจจุบัน เติมเอง'!$A$5:$CL$846,6,0),2)</f>
        <v>0</v>
      </c>
      <c r="H142" s="19">
        <f>ROUND(VLOOKUP($B142,'3.ข้อมูลงบทดลองปัจจุบัน เติมเอง'!$A$5:$CL$846,7,0),2)</f>
        <v>0</v>
      </c>
      <c r="I142" s="19">
        <f>ROUND(VLOOKUP($B142,'3.ข้อมูลงบทดลองปัจจุบัน เติมเอง'!$A$5:$CL$846,8,0),2)</f>
        <v>0</v>
      </c>
      <c r="J142" s="19">
        <f>ROUND(VLOOKUP($B142,'3.ข้อมูลงบทดลองปัจจุบัน เติมเอง'!$A$5:$CL$846,9,0),2)</f>
        <v>10242</v>
      </c>
      <c r="K142" s="19">
        <f>ROUND(VLOOKUP($B142,'3.ข้อมูลงบทดลองปัจจุบัน เติมเอง'!$A$5:$CL$846,10,0),2)</f>
        <v>3430</v>
      </c>
      <c r="L142" s="19">
        <f>ROUND(VLOOKUP($B142,'3.ข้อมูลงบทดลองปัจจุบัน เติมเอง'!$A$5:$CL$846,11,0),2)</f>
        <v>6930</v>
      </c>
      <c r="M142" s="19">
        <f>ROUND(VLOOKUP($B142,'3.ข้อมูลงบทดลองปัจจุบัน เติมเอง'!$A$5:$CL$846,12,0),2)</f>
        <v>0</v>
      </c>
      <c r="N142" s="19">
        <f>ROUND(VLOOKUP($B142,'3.ข้อมูลงบทดลองปัจจุบัน เติมเอง'!$A$5:$CL$846,13,0),2)</f>
        <v>0</v>
      </c>
      <c r="O142" s="19">
        <f>ROUND(VLOOKUP($B142,'3.ข้อมูลงบทดลองปัจจุบัน เติมเอง'!$A$5:$CL$846,14,0),2)</f>
        <v>2971</v>
      </c>
      <c r="P142" s="19">
        <f>ROUND(VLOOKUP($B142,'3.ข้อมูลงบทดลองปัจจุบัน เติมเอง'!$A$5:$CL$846,15,0),2)</f>
        <v>22294.7</v>
      </c>
      <c r="Q142" s="19">
        <f>ROUND(VLOOKUP($B142,'3.ข้อมูลงบทดลองปัจจุบัน เติมเอง'!$A$5:$CL$846,16,0),2)</f>
        <v>0</v>
      </c>
      <c r="R142" s="19">
        <f>ROUND(VLOOKUP($B142,'3.ข้อมูลงบทดลองปัจจุบัน เติมเอง'!$A$5:$CL$846,17,0),2)</f>
        <v>0</v>
      </c>
      <c r="S142" s="19">
        <f>ROUND(VLOOKUP($B142,'3.ข้อมูลงบทดลองปัจจุบัน เติมเอง'!$A$5:$CL$846,18,0),2)</f>
        <v>0</v>
      </c>
      <c r="T142" s="19">
        <f>ROUND(VLOOKUP($B142,'3.ข้อมูลงบทดลองปัจจุบัน เติมเอง'!$A$5:$CL$846,19,0),2)</f>
        <v>0</v>
      </c>
      <c r="U142" s="19">
        <f>ROUND(VLOOKUP($B142,'3.ข้อมูลงบทดลองปัจจุบัน เติมเอง'!$A$5:$CL$846,20,0),2)</f>
        <v>0</v>
      </c>
      <c r="V142" s="19">
        <f>ROUND(VLOOKUP($B142,'3.ข้อมูลงบทดลองปัจจุบัน เติมเอง'!$A$5:$CL$846,21,0),2)</f>
        <v>0</v>
      </c>
      <c r="W142" s="19">
        <f>ROUND(VLOOKUP($B142,'3.ข้อมูลงบทดลองปัจจุบัน เติมเอง'!$A$5:$CL$846,22,0),2)</f>
        <v>0</v>
      </c>
      <c r="X142" s="19">
        <f>ROUND(VLOOKUP($B142,'3.ข้อมูลงบทดลองปัจจุบัน เติมเอง'!$A$5:$CL$846,23,0),2)</f>
        <v>7070</v>
      </c>
      <c r="Y142" s="19">
        <f>ROUND(VLOOKUP($B142,'3.ข้อมูลงบทดลองปัจจุบัน เติมเอง'!$A$5:$CL$846,24,0),2)</f>
        <v>0</v>
      </c>
      <c r="Z142" s="19">
        <f>ROUND(VLOOKUP($B142,'3.ข้อมูลงบทดลองปัจจุบัน เติมเอง'!$A$5:$CL$846,25,0),2)</f>
        <v>6290</v>
      </c>
      <c r="AA142" s="19">
        <f>ROUND(VLOOKUP($B142,'3.ข้อมูลงบทดลองปัจจุบัน เติมเอง'!$A$5:$CL$846,26,0),2)</f>
        <v>0</v>
      </c>
      <c r="AB142" s="19">
        <f>ROUND(VLOOKUP($B142,'3.ข้อมูลงบทดลองปัจจุบัน เติมเอง'!$A$5:$CL$846,27,0),2)</f>
        <v>300</v>
      </c>
      <c r="AC142" s="19">
        <f>ROUND(VLOOKUP($B142,'3.ข้อมูลงบทดลองปัจจุบัน เติมเอง'!$A$5:$CL$846,28,0),2)</f>
        <v>0</v>
      </c>
      <c r="AD142" s="19">
        <f>ROUND(VLOOKUP($B142,'3.ข้อมูลงบทดลองปัจจุบัน เติมเอง'!$A$5:$CL$846,29,0),2)</f>
        <v>0</v>
      </c>
      <c r="AE142" s="19">
        <f>ROUND(VLOOKUP($B142,'3.ข้อมูลงบทดลองปัจจุบัน เติมเอง'!$A$5:$CL$846,30,0),2)</f>
        <v>0</v>
      </c>
      <c r="AF142" s="19">
        <f>ROUND(VLOOKUP($B142,'3.ข้อมูลงบทดลองปัจจุบัน เติมเอง'!$A$5:$CL$846,31,0),2)</f>
        <v>0</v>
      </c>
      <c r="AG142" s="19">
        <f>ROUND(VLOOKUP($B142,'3.ข้อมูลงบทดลองปัจจุบัน เติมเอง'!$A$5:$CL$846,32,0),2)</f>
        <v>1000</v>
      </c>
      <c r="AH142" s="19">
        <f>ROUND(VLOOKUP($B142,'3.ข้อมูลงบทดลองปัจจุบัน เติมเอง'!$A$5:$CL$846,33,0),2)</f>
        <v>0</v>
      </c>
      <c r="AI142" s="19">
        <f>ROUND(VLOOKUP($B142,'3.ข้อมูลงบทดลองปัจจุบัน เติมเอง'!$A$5:$CL$846,34,0),2)</f>
        <v>0</v>
      </c>
      <c r="AJ142" s="19">
        <f>ROUND(VLOOKUP($B142,'3.ข้อมูลงบทดลองปัจจุบัน เติมเอง'!$A$5:$CL$846,35,0),2)</f>
        <v>9920</v>
      </c>
      <c r="AK142" s="19">
        <f>ROUND(VLOOKUP($B142,'3.ข้อมูลงบทดลองปัจจุบัน เติมเอง'!$A$5:$CL$846,36,0),2)</f>
        <v>1250</v>
      </c>
      <c r="AL142" s="19">
        <f>ROUND(VLOOKUP($B142,'3.ข้อมูลงบทดลองปัจจุบัน เติมเอง'!$A$5:$CL$846,37,0),2)</f>
        <v>61930</v>
      </c>
      <c r="AM142" s="19">
        <f>ROUND(VLOOKUP($B142,'3.ข้อมูลงบทดลองปัจจุบัน เติมเอง'!$A$5:$CL$846,38,0),2)</f>
        <v>32350</v>
      </c>
      <c r="AN142" s="19">
        <f>ROUND(VLOOKUP($B142,'3.ข้อมูลงบทดลองปัจจุบัน เติมเอง'!$A$5:$CL$846,39,0),2)</f>
        <v>0</v>
      </c>
      <c r="AO142" s="19">
        <f>ROUND(VLOOKUP($B142,'3.ข้อมูลงบทดลองปัจจุบัน เติมเอง'!$A$5:$CL$846,40,0),2)</f>
        <v>0</v>
      </c>
      <c r="AP142" s="19">
        <f>ROUND(VLOOKUP($B142,'3.ข้อมูลงบทดลองปัจจุบัน เติมเอง'!$A$5:$CL$846,41,0),2)</f>
        <v>890</v>
      </c>
      <c r="AQ142" s="19">
        <f>ROUND(VLOOKUP($B142,'3.ข้อมูลงบทดลองปัจจุบัน เติมเอง'!$A$5:$CL$846,42,0),2)</f>
        <v>3847</v>
      </c>
      <c r="AR142" s="19">
        <f>ROUND(VLOOKUP($B142,'3.ข้อมูลงบทดลองปัจจุบัน เติมเอง'!$A$5:$CL$846,43,0),2)</f>
        <v>15580</v>
      </c>
      <c r="AS142" s="19">
        <f>ROUND(VLOOKUP($B142,'3.ข้อมูลงบทดลองปัจจุบัน เติมเอง'!$A$5:$CL$846,44,0),2)</f>
        <v>15960</v>
      </c>
      <c r="AT142" s="19">
        <f>ROUND(VLOOKUP($B142,'3.ข้อมูลงบทดลองปัจจุบัน เติมเอง'!$A$5:$CL$846,45,0),2)</f>
        <v>0</v>
      </c>
      <c r="AU142" s="19">
        <f>ROUND(VLOOKUP($B142,'3.ข้อมูลงบทดลองปัจจุบัน เติมเอง'!$A$5:$CL$846,46,0),2)</f>
        <v>0</v>
      </c>
      <c r="AV142" s="19">
        <f>ROUND(VLOOKUP($B142,'3.ข้อมูลงบทดลองปัจจุบัน เติมเอง'!$A$5:$CL$846,47,0),2)</f>
        <v>305324</v>
      </c>
      <c r="AW142" s="19">
        <f>ROUND(VLOOKUP($B142,'3.ข้อมูลงบทดลองปัจจุบัน เติมเอง'!$A$5:$CL$846,48,0),2)</f>
        <v>4680</v>
      </c>
      <c r="AX142" s="19">
        <f>ROUND(VLOOKUP($B142,'3.ข้อมูลงบทดลองปัจจุบัน เติมเอง'!$A$5:$CL$846,49,0),2)</f>
        <v>0</v>
      </c>
      <c r="AY142" s="19">
        <f>ROUND(VLOOKUP($B142,'3.ข้อมูลงบทดลองปัจจุบัน เติมเอง'!$A$5:$CL$846,50,0),2)</f>
        <v>0</v>
      </c>
      <c r="AZ142" s="19">
        <f>ROUND(VLOOKUP($B142,'3.ข้อมูลงบทดลองปัจจุบัน เติมเอง'!$A$5:$CL$846,51,0),2)</f>
        <v>0</v>
      </c>
      <c r="BA142" s="19">
        <f>ROUND(VLOOKUP($B142,'3.ข้อมูลงบทดลองปัจจุบัน เติมเอง'!$A$5:$CL$846,52,0),2)</f>
        <v>0</v>
      </c>
      <c r="BB142" s="19">
        <f>ROUND(VLOOKUP($B142,'3.ข้อมูลงบทดลองปัจจุบัน เติมเอง'!$A$5:$CL$846,53,0),2)</f>
        <v>0</v>
      </c>
      <c r="BC142" s="19">
        <f>ROUND(VLOOKUP($B142,'3.ข้อมูลงบทดลองปัจจุบัน เติมเอง'!$A$5:$CL$846,54,0),2)</f>
        <v>0</v>
      </c>
      <c r="BD142" s="19">
        <f>ROUND(VLOOKUP($B142,'3.ข้อมูลงบทดลองปัจจุบัน เติมเอง'!$A$5:$CL$846,55,0),2)</f>
        <v>0</v>
      </c>
      <c r="BE142" s="19">
        <f>ROUND(VLOOKUP($B142,'3.ข้อมูลงบทดลองปัจจุบัน เติมเอง'!$A$5:$CL$846,56,0),2)</f>
        <v>0</v>
      </c>
      <c r="BF142" s="19">
        <f>ROUND(VLOOKUP($B142,'3.ข้อมูลงบทดลองปัจจุบัน เติมเอง'!$A$5:$CL$846,57,0),2)</f>
        <v>0</v>
      </c>
      <c r="BG142" s="19">
        <f>ROUND(VLOOKUP($B142,'3.ข้อมูลงบทดลองปัจจุบัน เติมเอง'!$A$5:$CL$846,58,0),2)</f>
        <v>0</v>
      </c>
      <c r="BH142" s="19">
        <f>ROUND(VLOOKUP($B142,'3.ข้อมูลงบทดลองปัจจุบัน เติมเอง'!$A$5:$CL$846,59,0),2)</f>
        <v>22201</v>
      </c>
      <c r="BI142" s="19">
        <f>ROUND(VLOOKUP($B142,'3.ข้อมูลงบทดลองปัจจุบัน เติมเอง'!$A$5:$CL$846,60,0),2)</f>
        <v>0</v>
      </c>
      <c r="BJ142" s="19">
        <f>ROUND(VLOOKUP($B142,'3.ข้อมูลงบทดลองปัจจุบัน เติมเอง'!$A$5:$CL$846,61,0),2)</f>
        <v>0</v>
      </c>
      <c r="BK142" s="19">
        <f>ROUND(VLOOKUP($B142,'3.ข้อมูลงบทดลองปัจจุบัน เติมเอง'!$A$5:$CL$846,62,0),2)</f>
        <v>0</v>
      </c>
      <c r="BL142" s="19">
        <f>ROUND(VLOOKUP($B142,'3.ข้อมูลงบทดลองปัจจุบัน เติมเอง'!$A$5:$CL$846,63,0),2)</f>
        <v>200</v>
      </c>
      <c r="BM142" s="19">
        <f>ROUND(VLOOKUP($B142,'3.ข้อมูลงบทดลองปัจจุบัน เติมเอง'!$A$5:$CL$846,64,0),2)</f>
        <v>2245</v>
      </c>
      <c r="BN142" s="19">
        <f>ROUND(VLOOKUP($B142,'3.ข้อมูลงบทดลองปัจจุบัน เติมเอง'!$A$5:$CL$846,65,0),2)</f>
        <v>0</v>
      </c>
      <c r="BO142" s="19">
        <f>ROUND(VLOOKUP($B142,'3.ข้อมูลงบทดลองปัจจุบัน เติมเอง'!$A$5:$CL$846,66,0),2)</f>
        <v>2600</v>
      </c>
      <c r="BP142" s="19">
        <f>ROUND(VLOOKUP($B142,'3.ข้อมูลงบทดลองปัจจุบัน เติมเอง'!$A$5:$CL$846,67,0),2)</f>
        <v>5077.1000000000004</v>
      </c>
      <c r="BQ142" s="19">
        <f>ROUND(VLOOKUP($B142,'3.ข้อมูลงบทดลองปัจจุบัน เติมเอง'!$A$5:$CL$846,68,0),2)</f>
        <v>0</v>
      </c>
      <c r="BR142" s="19">
        <f>ROUND(VLOOKUP($B142,'3.ข้อมูลงบทดลองปัจจุบัน เติมเอง'!$A$5:$CL$846,69,0),2)</f>
        <v>0</v>
      </c>
      <c r="BS142" s="19">
        <f>ROUND(VLOOKUP($B142,'3.ข้อมูลงบทดลองปัจจุบัน เติมเอง'!$A$5:$CL$846,70,0),2)</f>
        <v>0</v>
      </c>
      <c r="BT142" s="19">
        <f>ROUND(VLOOKUP($B142,'3.ข้อมูลงบทดลองปัจจุบัน เติมเอง'!$A$5:$CL$846,71,0),2)</f>
        <v>8520</v>
      </c>
      <c r="BU142" s="19">
        <f>ROUND(VLOOKUP($B142,'3.ข้อมูลงบทดลองปัจจุบัน เติมเอง'!$A$5:$CL$846,72,0),2)</f>
        <v>0</v>
      </c>
      <c r="BV142" s="19">
        <f>ROUND(VLOOKUP($B142,'3.ข้อมูลงบทดลองปัจจุบัน เติมเอง'!$A$5:$CL$846,73,0),2)</f>
        <v>3960</v>
      </c>
      <c r="BW142" s="19">
        <f>ROUND(VLOOKUP($B142,'3.ข้อมูลงบทดลองปัจจุบัน เติมเอง'!$A$5:$CL$846,74,0),2)</f>
        <v>0</v>
      </c>
      <c r="BX142" s="19">
        <f>ROUND(VLOOKUP($B142,'3.ข้อมูลงบทดลองปัจจุบัน เติมเอง'!$A$5:$CL$846,75,0),2)</f>
        <v>0</v>
      </c>
      <c r="BY142" s="19">
        <f>ROUND(VLOOKUP($B142,'3.ข้อมูลงบทดลองปัจจุบัน เติมเอง'!$A$5:$CL$846,76,0),2)</f>
        <v>1100</v>
      </c>
      <c r="BZ142" s="19">
        <f>ROUND(VLOOKUP($B142,'3.ข้อมูลงบทดลองปัจจุบัน เติมเอง'!$A$5:$CL$846,77,0),2)</f>
        <v>3650</v>
      </c>
      <c r="CA142" s="19">
        <f>ROUND(VLOOKUP($B142,'3.ข้อมูลงบทดลองปัจจุบัน เติมเอง'!$A$5:$CL$846,78,0),2)</f>
        <v>0</v>
      </c>
      <c r="CB142" s="19">
        <f>ROUND(VLOOKUP($B142,'3.ข้อมูลงบทดลองปัจจุบัน เติมเอง'!$A$5:$CL$846,79,0),2)</f>
        <v>0</v>
      </c>
      <c r="CC142" s="19">
        <f>ROUND(VLOOKUP($B142,'3.ข้อมูลงบทดลองปัจจุบัน เติมเอง'!$A$5:$CL$846,80,0),2)</f>
        <v>285120</v>
      </c>
      <c r="CD142" s="19">
        <f>ROUND(VLOOKUP($B142,'3.ข้อมูลงบทดลองปัจจุบัน เติมเอง'!$A$5:$CL$846,81,0),2)</f>
        <v>0</v>
      </c>
      <c r="CE142" s="19">
        <f>ROUND(VLOOKUP($B142,'3.ข้อมูลงบทดลองปัจจุบัน เติมเอง'!$A$5:$CL$846,82,0),2)</f>
        <v>32490</v>
      </c>
      <c r="CF142" s="19">
        <f>ROUND(VLOOKUP($B142,'3.ข้อมูลงบทดลองปัจจุบัน เติมเอง'!$A$5:$CL$846,83,0),2)</f>
        <v>1161</v>
      </c>
      <c r="CG142" s="19">
        <f>ROUND(VLOOKUP($B142,'3.ข้อมูลงบทดลองปัจจุบัน เติมเอง'!$A$5:$CL$846,84,0),2)</f>
        <v>0</v>
      </c>
      <c r="CH142" s="19">
        <f>ROUND(VLOOKUP($B142,'3.ข้อมูลงบทดลองปัจจุบัน เติมเอง'!$A$5:$CL$846,85,0),2)</f>
        <v>7960</v>
      </c>
      <c r="CI142" s="19">
        <f>ROUND(VLOOKUP($B142,'3.ข้อมูลงบทดลองปัจจุบัน เติมเอง'!$A$5:$CL$846,86,0),2)</f>
        <v>1440</v>
      </c>
      <c r="CJ142" s="19">
        <f>ROUND(VLOOKUP($B142,'3.ข้อมูลงบทดลองปัจจุบัน เติมเอง'!$A$5:$CL$846,87,0),2)</f>
        <v>0</v>
      </c>
      <c r="CK142" s="19">
        <f>ROUND(VLOOKUP($B142,'3.ข้อมูลงบทดลองปัจจุบัน เติมเอง'!$A$5:$CL$846,88,0),2)</f>
        <v>0</v>
      </c>
      <c r="CL142" s="19">
        <f>ROUND(VLOOKUP($B142,'3.ข้อมูลงบทดลองปัจจุบัน เติมเอง'!$A$5:$CL$846,89,0),2)</f>
        <v>0</v>
      </c>
      <c r="CM142" s="19">
        <f>ROUND(VLOOKUP($B142,'3.ข้อมูลงบทดลองปัจจุบัน เติมเอง'!$A$5:$CL$846,90,0),2)</f>
        <v>4708</v>
      </c>
      <c r="CO142" s="29"/>
    </row>
    <row r="143" spans="1:94" x14ac:dyDescent="0.7">
      <c r="A143" s="3" t="s">
        <v>1471</v>
      </c>
      <c r="B143" s="3" t="s">
        <v>2035</v>
      </c>
      <c r="C143" s="8" t="s">
        <v>1258</v>
      </c>
      <c r="D143" s="19">
        <f>ROUND(VLOOKUP($B143,'3.ข้อมูลงบทดลองปัจจุบัน เติมเอง'!$A$5:$CL$846,3,0),2)</f>
        <v>192464.5</v>
      </c>
      <c r="E143" s="19">
        <f>ROUND(VLOOKUP($B143,'3.ข้อมูลงบทดลองปัจจุบัน เติมเอง'!$A$5:$CL$846,4,0),2)</f>
        <v>20840</v>
      </c>
      <c r="F143" s="19">
        <f>ROUND(VLOOKUP($B143,'3.ข้อมูลงบทดลองปัจจุบัน เติมเอง'!$A$5:$CL$846,5,0),2)</f>
        <v>371360</v>
      </c>
      <c r="G143" s="19">
        <f>ROUND(VLOOKUP($B143,'3.ข้อมูลงบทดลองปัจจุบัน เติมเอง'!$A$5:$CL$846,6,0),2)</f>
        <v>67110</v>
      </c>
      <c r="H143" s="19">
        <f>ROUND(VLOOKUP($B143,'3.ข้อมูลงบทดลองปัจจุบัน เติมเอง'!$A$5:$CL$846,7,0),2)</f>
        <v>24050</v>
      </c>
      <c r="I143" s="19">
        <f>ROUND(VLOOKUP($B143,'3.ข้อมูลงบทดลองปัจจุบัน เติมเอง'!$A$5:$CL$846,8,0),2)</f>
        <v>30920</v>
      </c>
      <c r="J143" s="19">
        <f>ROUND(VLOOKUP($B143,'3.ข้อมูลงบทดลองปัจจุบัน เติมเอง'!$A$5:$CL$846,9,0),2)</f>
        <v>148780</v>
      </c>
      <c r="K143" s="19">
        <f>ROUND(VLOOKUP($B143,'3.ข้อมูลงบทดลองปัจจุบัน เติมเอง'!$A$5:$CL$846,10,0),2)</f>
        <v>141083</v>
      </c>
      <c r="L143" s="19">
        <f>ROUND(VLOOKUP($B143,'3.ข้อมูลงบทดลองปัจจุบัน เติมเอง'!$A$5:$CL$846,11,0),2)</f>
        <v>32802</v>
      </c>
      <c r="M143" s="19">
        <f>ROUND(VLOOKUP($B143,'3.ข้อมูลงบทดลองปัจจุบัน เติมเอง'!$A$5:$CL$846,12,0),2)</f>
        <v>107700</v>
      </c>
      <c r="N143" s="19">
        <f>ROUND(VLOOKUP($B143,'3.ข้อมูลงบทดลองปัจจุบัน เติมเอง'!$A$5:$CL$846,13,0),2)</f>
        <v>99140</v>
      </c>
      <c r="O143" s="19">
        <f>ROUND(VLOOKUP($B143,'3.ข้อมูลงบทดลองปัจจุบัน เติมเอง'!$A$5:$CL$846,14,0),2)</f>
        <v>3750</v>
      </c>
      <c r="P143" s="19">
        <f>ROUND(VLOOKUP($B143,'3.ข้อมูลงบทดลองปัจจุบัน เติมเอง'!$A$5:$CL$846,15,0),2)</f>
        <v>554670</v>
      </c>
      <c r="Q143" s="19">
        <f>ROUND(VLOOKUP($B143,'3.ข้อมูลงบทดลองปัจจุบัน เติมเอง'!$A$5:$CL$846,16,0),2)</f>
        <v>92620</v>
      </c>
      <c r="R143" s="19">
        <f>ROUND(VLOOKUP($B143,'3.ข้อมูลงบทดลองปัจจุบัน เติมเอง'!$A$5:$CL$846,17,0),2)</f>
        <v>53050</v>
      </c>
      <c r="S143" s="19">
        <f>ROUND(VLOOKUP($B143,'3.ข้อมูลงบทดลองปัจจุบัน เติมเอง'!$A$5:$CL$846,18,0),2)</f>
        <v>103880</v>
      </c>
      <c r="T143" s="19">
        <f>ROUND(VLOOKUP($B143,'3.ข้อมูลงบทดลองปัจจุบัน เติมเอง'!$A$5:$CL$846,19,0),2)</f>
        <v>101661</v>
      </c>
      <c r="U143" s="19">
        <f>ROUND(VLOOKUP($B143,'3.ข้อมูลงบทดลองปัจจุบัน เติมเอง'!$A$5:$CL$846,20,0),2)</f>
        <v>10896</v>
      </c>
      <c r="V143" s="19">
        <f>ROUND(VLOOKUP($B143,'3.ข้อมูลงบทดลองปัจจุบัน เติมเอง'!$A$5:$CL$846,21,0),2)</f>
        <v>96000</v>
      </c>
      <c r="W143" s="19">
        <f>ROUND(VLOOKUP($B143,'3.ข้อมูลงบทดลองปัจจุบัน เติมเอง'!$A$5:$CL$846,22,0),2)</f>
        <v>36100</v>
      </c>
      <c r="X143" s="19">
        <f>ROUND(VLOOKUP($B143,'3.ข้อมูลงบทดลองปัจจุบัน เติมเอง'!$A$5:$CL$846,23,0),2)</f>
        <v>537645</v>
      </c>
      <c r="Y143" s="19">
        <f>ROUND(VLOOKUP($B143,'3.ข้อมูลงบทดลองปัจจุบัน เติมเอง'!$A$5:$CL$846,24,0),2)</f>
        <v>85870</v>
      </c>
      <c r="Z143" s="19">
        <f>ROUND(VLOOKUP($B143,'3.ข้อมูลงบทดลองปัจจุบัน เติมเอง'!$A$5:$CL$846,25,0),2)</f>
        <v>0</v>
      </c>
      <c r="AA143" s="19">
        <f>ROUND(VLOOKUP($B143,'3.ข้อมูลงบทดลองปัจจุบัน เติมเอง'!$A$5:$CL$846,26,0),2)</f>
        <v>44420</v>
      </c>
      <c r="AB143" s="19">
        <f>ROUND(VLOOKUP($B143,'3.ข้อมูลงบทดลองปัจจุบัน เติมเอง'!$A$5:$CL$846,27,0),2)</f>
        <v>19513</v>
      </c>
      <c r="AC143" s="19">
        <f>ROUND(VLOOKUP($B143,'3.ข้อมูลงบทดลองปัจจุบัน เติมเอง'!$A$5:$CL$846,28,0),2)</f>
        <v>52621</v>
      </c>
      <c r="AD143" s="19">
        <f>ROUND(VLOOKUP($B143,'3.ข้อมูลงบทดลองปัจจุบัน เติมเอง'!$A$5:$CL$846,29,0),2)</f>
        <v>125182</v>
      </c>
      <c r="AE143" s="19">
        <f>ROUND(VLOOKUP($B143,'3.ข้อมูลงบทดลองปัจจุบัน เติมเอง'!$A$5:$CL$846,30,0),2)</f>
        <v>123065</v>
      </c>
      <c r="AF143" s="19">
        <f>ROUND(VLOOKUP($B143,'3.ข้อมูลงบทดลองปัจจุบัน เติมเอง'!$A$5:$CL$846,31,0),2)</f>
        <v>48500</v>
      </c>
      <c r="AG143" s="19">
        <f>ROUND(VLOOKUP($B143,'3.ข้อมูลงบทดลองปัจจุบัน เติมเอง'!$A$5:$CL$846,32,0),2)</f>
        <v>67500</v>
      </c>
      <c r="AH143" s="19">
        <f>ROUND(VLOOKUP($B143,'3.ข้อมูลงบทดลองปัจจุบัน เติมเอง'!$A$5:$CL$846,33,0),2)</f>
        <v>79080</v>
      </c>
      <c r="AI143" s="19">
        <f>ROUND(VLOOKUP($B143,'3.ข้อมูลงบทดลองปัจจุบัน เติมเอง'!$A$5:$CL$846,34,0),2)</f>
        <v>80440</v>
      </c>
      <c r="AJ143" s="19">
        <f>ROUND(VLOOKUP($B143,'3.ข้อมูลงบทดลองปัจจุบัน เติมเอง'!$A$5:$CL$846,35,0),2)</f>
        <v>17980</v>
      </c>
      <c r="AK143" s="19">
        <f>ROUND(VLOOKUP($B143,'3.ข้อมูลงบทดลองปัจจุบัน เติมเอง'!$A$5:$CL$846,36,0),2)</f>
        <v>178415</v>
      </c>
      <c r="AL143" s="19">
        <f>ROUND(VLOOKUP($B143,'3.ข้อมูลงบทดลองปัจจุบัน เติมเอง'!$A$5:$CL$846,37,0),2)</f>
        <v>673719.88</v>
      </c>
      <c r="AM143" s="19">
        <f>ROUND(VLOOKUP($B143,'3.ข้อมูลงบทดลองปัจจุบัน เติมเอง'!$A$5:$CL$846,38,0),2)</f>
        <v>260050</v>
      </c>
      <c r="AN143" s="19">
        <f>ROUND(VLOOKUP($B143,'3.ข้อมูลงบทดลองปัจจุบัน เติมเอง'!$A$5:$CL$846,39,0),2)</f>
        <v>27540</v>
      </c>
      <c r="AO143" s="19">
        <f>ROUND(VLOOKUP($B143,'3.ข้อมูลงบทดลองปัจจุบัน เติมเอง'!$A$5:$CL$846,40,0),2)</f>
        <v>152175</v>
      </c>
      <c r="AP143" s="19">
        <f>ROUND(VLOOKUP($B143,'3.ข้อมูลงบทดลองปัจจุบัน เติมเอง'!$A$5:$CL$846,41,0),2)</f>
        <v>102770</v>
      </c>
      <c r="AQ143" s="19">
        <f>ROUND(VLOOKUP($B143,'3.ข้อมูลงบทดลองปัจจุบัน เติมเอง'!$A$5:$CL$846,42,0),2)</f>
        <v>287260</v>
      </c>
      <c r="AR143" s="19">
        <f>ROUND(VLOOKUP($B143,'3.ข้อมูลงบทดลองปัจจุบัน เติมเอง'!$A$5:$CL$846,43,0),2)</f>
        <v>51695</v>
      </c>
      <c r="AS143" s="19">
        <f>ROUND(VLOOKUP($B143,'3.ข้อมูลงบทดลองปัจจุบัน เติมเอง'!$A$5:$CL$846,44,0),2)</f>
        <v>469133.67</v>
      </c>
      <c r="AT143" s="19">
        <f>ROUND(VLOOKUP($B143,'3.ข้อมูลงบทดลองปัจจุบัน เติมเอง'!$A$5:$CL$846,45,0),2)</f>
        <v>68527</v>
      </c>
      <c r="AU143" s="19">
        <f>ROUND(VLOOKUP($B143,'3.ข้อมูลงบทดลองปัจจุบัน เติมเอง'!$A$5:$CL$846,46,0),2)</f>
        <v>534808</v>
      </c>
      <c r="AV143" s="19">
        <f>ROUND(VLOOKUP($B143,'3.ข้อมูลงบทดลองปัจจุบัน เติมเอง'!$A$5:$CL$846,47,0),2)</f>
        <v>121300</v>
      </c>
      <c r="AW143" s="19">
        <f>ROUND(VLOOKUP($B143,'3.ข้อมูลงบทดลองปัจจุบัน เติมเอง'!$A$5:$CL$846,48,0),2)</f>
        <v>130876</v>
      </c>
      <c r="AX143" s="19">
        <f>ROUND(VLOOKUP($B143,'3.ข้อมูลงบทดลองปัจจุบัน เติมเอง'!$A$5:$CL$846,49,0),2)</f>
        <v>114679.99</v>
      </c>
      <c r="AY143" s="19">
        <f>ROUND(VLOOKUP($B143,'3.ข้อมูลงบทดลองปัจจุบัน เติมเอง'!$A$5:$CL$846,50,0),2)</f>
        <v>89970</v>
      </c>
      <c r="AZ143" s="19">
        <f>ROUND(VLOOKUP($B143,'3.ข้อมูลงบทดลองปัจจุบัน เติมเอง'!$A$5:$CL$846,51,0),2)</f>
        <v>246720</v>
      </c>
      <c r="BA143" s="19">
        <f>ROUND(VLOOKUP($B143,'3.ข้อมูลงบทดลองปัจจุบัน เติมเอง'!$A$5:$CL$846,52,0),2)</f>
        <v>112068</v>
      </c>
      <c r="BB143" s="19">
        <f>ROUND(VLOOKUP($B143,'3.ข้อมูลงบทดลองปัจจุบัน เติมเอง'!$A$5:$CL$846,53,0),2)</f>
        <v>778948</v>
      </c>
      <c r="BC143" s="19">
        <f>ROUND(VLOOKUP($B143,'3.ข้อมูลงบทดลองปัจจุบัน เติมเอง'!$A$5:$CL$846,54,0),2)</f>
        <v>70055</v>
      </c>
      <c r="BD143" s="19">
        <f>ROUND(VLOOKUP($B143,'3.ข้อมูลงบทดลองปัจจุบัน เติมเอง'!$A$5:$CL$846,55,0),2)</f>
        <v>5700</v>
      </c>
      <c r="BE143" s="19">
        <f>ROUND(VLOOKUP($B143,'3.ข้อมูลงบทดลองปัจจุบัน เติมเอง'!$A$5:$CL$846,56,0),2)</f>
        <v>73865.2</v>
      </c>
      <c r="BF143" s="19">
        <f>ROUND(VLOOKUP($B143,'3.ข้อมูลงบทดลองปัจจุบัน เติมเอง'!$A$5:$CL$846,57,0),2)</f>
        <v>69780</v>
      </c>
      <c r="BG143" s="19">
        <f>ROUND(VLOOKUP($B143,'3.ข้อมูลงบทดลองปัจจุบัน เติมเอง'!$A$5:$CL$846,58,0),2)</f>
        <v>62183.1</v>
      </c>
      <c r="BH143" s="19">
        <f>ROUND(VLOOKUP($B143,'3.ข้อมูลงบทดลองปัจจุบัน เติมเอง'!$A$5:$CL$846,59,0),2)</f>
        <v>189086.12</v>
      </c>
      <c r="BI143" s="19">
        <f>ROUND(VLOOKUP($B143,'3.ข้อมูลงบทดลองปัจจุบัน เติมเอง'!$A$5:$CL$846,60,0),2)</f>
        <v>86169</v>
      </c>
      <c r="BJ143" s="19">
        <f>ROUND(VLOOKUP($B143,'3.ข้อมูลงบทดลองปัจจุบัน เติมเอง'!$A$5:$CL$846,61,0),2)</f>
        <v>6010</v>
      </c>
      <c r="BK143" s="19">
        <f>ROUND(VLOOKUP($B143,'3.ข้อมูลงบทดลองปัจจุบัน เติมเอง'!$A$5:$CL$846,62,0),2)</f>
        <v>41150</v>
      </c>
      <c r="BL143" s="19">
        <f>ROUND(VLOOKUP($B143,'3.ข้อมูลงบทดลองปัจจุบัน เติมเอง'!$A$5:$CL$846,63,0),2)</f>
        <v>123845</v>
      </c>
      <c r="BM143" s="19">
        <f>ROUND(VLOOKUP($B143,'3.ข้อมูลงบทดลองปัจจุบัน เติมเอง'!$A$5:$CL$846,64,0),2)</f>
        <v>357750</v>
      </c>
      <c r="BN143" s="19">
        <f>ROUND(VLOOKUP($B143,'3.ข้อมูลงบทดลองปัจจุบัน เติมเอง'!$A$5:$CL$846,65,0),2)</f>
        <v>91445</v>
      </c>
      <c r="BO143" s="19">
        <f>ROUND(VLOOKUP($B143,'3.ข้อมูลงบทดลองปัจจุบัน เติมเอง'!$A$5:$CL$846,66,0),2)</f>
        <v>198655</v>
      </c>
      <c r="BP143" s="19">
        <f>ROUND(VLOOKUP($B143,'3.ข้อมูลงบทดลองปัจจุบัน เติมเอง'!$A$5:$CL$846,67,0),2)</f>
        <v>113960</v>
      </c>
      <c r="BQ143" s="19">
        <f>ROUND(VLOOKUP($B143,'3.ข้อมูลงบทดลองปัจจุบัน เติมเอง'!$A$5:$CL$846,68,0),2)</f>
        <v>63762</v>
      </c>
      <c r="BR143" s="19">
        <f>ROUND(VLOOKUP($B143,'3.ข้อมูลงบทดลองปัจจุบัน เติมเอง'!$A$5:$CL$846,69,0),2)</f>
        <v>67730</v>
      </c>
      <c r="BS143" s="19">
        <f>ROUND(VLOOKUP($B143,'3.ข้อมูลงบทดลองปัจจุบัน เติมเอง'!$A$5:$CL$846,70,0),2)</f>
        <v>1270460</v>
      </c>
      <c r="BT143" s="19">
        <f>ROUND(VLOOKUP($B143,'3.ข้อมูลงบทดลองปัจจุบัน เติมเอง'!$A$5:$CL$846,71,0),2)</f>
        <v>73801.2</v>
      </c>
      <c r="BU143" s="19">
        <f>ROUND(VLOOKUP($B143,'3.ข้อมูลงบทดลองปัจจุบัน เติมเอง'!$A$5:$CL$846,72,0),2)</f>
        <v>91635</v>
      </c>
      <c r="BV143" s="19">
        <f>ROUND(VLOOKUP($B143,'3.ข้อมูลงบทดลองปัจจุบัน เติมเอง'!$A$5:$CL$846,73,0),2)</f>
        <v>83010</v>
      </c>
      <c r="BW143" s="19">
        <f>ROUND(VLOOKUP($B143,'3.ข้อมูลงบทดลองปัจจุบัน เติมเอง'!$A$5:$CL$846,74,0),2)</f>
        <v>25430</v>
      </c>
      <c r="BX143" s="19">
        <f>ROUND(VLOOKUP($B143,'3.ข้อมูลงบทดลองปัจจุบัน เติมเอง'!$A$5:$CL$846,75,0),2)</f>
        <v>87420</v>
      </c>
      <c r="BY143" s="19">
        <f>ROUND(VLOOKUP($B143,'3.ข้อมูลงบทดลองปัจจุบัน เติมเอง'!$A$5:$CL$846,76,0),2)</f>
        <v>168160</v>
      </c>
      <c r="BZ143" s="19">
        <f>ROUND(VLOOKUP($B143,'3.ข้อมูลงบทดลองปัจจุบัน เติมเอง'!$A$5:$CL$846,77,0),2)</f>
        <v>89030</v>
      </c>
      <c r="CA143" s="19">
        <f>ROUND(VLOOKUP($B143,'3.ข้อมูลงบทดลองปัจจุบัน เติมเอง'!$A$5:$CL$846,78,0),2)</f>
        <v>24950</v>
      </c>
      <c r="CB143" s="19">
        <f>ROUND(VLOOKUP($B143,'3.ข้อมูลงบทดลองปัจจุบัน เติมเอง'!$A$5:$CL$846,79,0),2)</f>
        <v>700</v>
      </c>
      <c r="CC143" s="19">
        <f>ROUND(VLOOKUP($B143,'3.ข้อมูลงบทดลองปัจจุบัน เติมเอง'!$A$5:$CL$846,80,0),2)</f>
        <v>154615</v>
      </c>
      <c r="CD143" s="19">
        <f>ROUND(VLOOKUP($B143,'3.ข้อมูลงบทดลองปัจจุบัน เติมเอง'!$A$5:$CL$846,81,0),2)</f>
        <v>92088</v>
      </c>
      <c r="CE143" s="19">
        <f>ROUND(VLOOKUP($B143,'3.ข้อมูลงบทดลองปัจจุบัน เติมเอง'!$A$5:$CL$846,82,0),2)</f>
        <v>2515</v>
      </c>
      <c r="CF143" s="19">
        <f>ROUND(VLOOKUP($B143,'3.ข้อมูลงบทดลองปัจจุบัน เติมเอง'!$A$5:$CL$846,83,0),2)</f>
        <v>146025</v>
      </c>
      <c r="CG143" s="19">
        <f>ROUND(VLOOKUP($B143,'3.ข้อมูลงบทดลองปัจจุบัน เติมเอง'!$A$5:$CL$846,84,0),2)</f>
        <v>9500</v>
      </c>
      <c r="CH143" s="19">
        <f>ROUND(VLOOKUP($B143,'3.ข้อมูลงบทดลองปัจจุบัน เติมเอง'!$A$5:$CL$846,85,0),2)</f>
        <v>127864.6</v>
      </c>
      <c r="CI143" s="19">
        <f>ROUND(VLOOKUP($B143,'3.ข้อมูลงบทดลองปัจจุบัน เติมเอง'!$A$5:$CL$846,86,0),2)</f>
        <v>14530</v>
      </c>
      <c r="CJ143" s="19">
        <f>ROUND(VLOOKUP($B143,'3.ข้อมูลงบทดลองปัจจุบัน เติมเอง'!$A$5:$CL$846,87,0),2)</f>
        <v>47825</v>
      </c>
      <c r="CK143" s="19">
        <f>ROUND(VLOOKUP($B143,'3.ข้อมูลงบทดลองปัจจุบัน เติมเอง'!$A$5:$CL$846,88,0),2)</f>
        <v>155660</v>
      </c>
      <c r="CL143" s="19">
        <f>ROUND(VLOOKUP($B143,'3.ข้อมูลงบทดลองปัจจุบัน เติมเอง'!$A$5:$CL$846,89,0),2)</f>
        <v>9330</v>
      </c>
      <c r="CM143" s="19">
        <f>ROUND(VLOOKUP($B143,'3.ข้อมูลงบทดลองปัจจุบัน เติมเอง'!$A$5:$CL$846,90,0),2)</f>
        <v>32280</v>
      </c>
      <c r="CO143" s="29"/>
    </row>
    <row r="144" spans="1:94" x14ac:dyDescent="0.7">
      <c r="A144" s="3" t="s">
        <v>1471</v>
      </c>
      <c r="B144" s="3" t="s">
        <v>2036</v>
      </c>
      <c r="C144" s="8" t="s">
        <v>688</v>
      </c>
      <c r="D144" s="19">
        <f>ROUND(VLOOKUP($B144,'3.ข้อมูลงบทดลองปัจจุบัน เติมเอง'!$A$5:$CL$846,3,0),2)</f>
        <v>1526373.68</v>
      </c>
      <c r="E144" s="19">
        <f>ROUND(VLOOKUP($B144,'3.ข้อมูลงบทดลองปัจจุบัน เติมเอง'!$A$5:$CL$846,4,0),2)</f>
        <v>286022</v>
      </c>
      <c r="F144" s="19">
        <f>ROUND(VLOOKUP($B144,'3.ข้อมูลงบทดลองปัจจุบัน เติมเอง'!$A$5:$CL$846,5,0),2)</f>
        <v>225601</v>
      </c>
      <c r="G144" s="19">
        <f>ROUND(VLOOKUP($B144,'3.ข้อมูลงบทดลองปัจจุบัน เติมเอง'!$A$5:$CL$846,6,0),2)</f>
        <v>149601.38</v>
      </c>
      <c r="H144" s="19">
        <f>ROUND(VLOOKUP($B144,'3.ข้อมูลงบทดลองปัจจุบัน เติมเอง'!$A$5:$CL$846,7,0),2)</f>
        <v>112690</v>
      </c>
      <c r="I144" s="19">
        <f>ROUND(VLOOKUP($B144,'3.ข้อมูลงบทดลองปัจจุบัน เติมเอง'!$A$5:$CL$846,8,0),2)</f>
        <v>187770</v>
      </c>
      <c r="J144" s="19">
        <f>ROUND(VLOOKUP($B144,'3.ข้อมูลงบทดลองปัจจุบัน เติมเอง'!$A$5:$CL$846,9,0),2)</f>
        <v>97198.15</v>
      </c>
      <c r="K144" s="19">
        <f>ROUND(VLOOKUP($B144,'3.ข้อมูลงบทดลองปัจจุบัน เติมเอง'!$A$5:$CL$846,10,0),2)</f>
        <v>437674</v>
      </c>
      <c r="L144" s="19">
        <f>ROUND(VLOOKUP($B144,'3.ข้อมูลงบทดลองปัจจุบัน เติมเอง'!$A$5:$CL$846,11,0),2)</f>
        <v>275783.45</v>
      </c>
      <c r="M144" s="19">
        <f>ROUND(VLOOKUP($B144,'3.ข้อมูลงบทดลองปัจจุบัน เติมเอง'!$A$5:$CL$846,12,0),2)</f>
        <v>277694.84000000003</v>
      </c>
      <c r="N144" s="19">
        <f>ROUND(VLOOKUP($B144,'3.ข้อมูลงบทดลองปัจจุบัน เติมเอง'!$A$5:$CL$846,13,0),2)</f>
        <v>606906.27</v>
      </c>
      <c r="O144" s="19">
        <f>ROUND(VLOOKUP($B144,'3.ข้อมูลงบทดลองปัจจุบัน เติมเอง'!$A$5:$CL$846,14,0),2)</f>
        <v>32376.799999999999</v>
      </c>
      <c r="P144" s="19">
        <f>ROUND(VLOOKUP($B144,'3.ข้อมูลงบทดลองปัจจุบัน เติมเอง'!$A$5:$CL$846,15,0),2)</f>
        <v>1355681.26</v>
      </c>
      <c r="Q144" s="19">
        <f>ROUND(VLOOKUP($B144,'3.ข้อมูลงบทดลองปัจจุบัน เติมเอง'!$A$5:$CL$846,16,0),2)</f>
        <v>118228</v>
      </c>
      <c r="R144" s="19">
        <f>ROUND(VLOOKUP($B144,'3.ข้อมูลงบทดลองปัจจุบัน เติมเอง'!$A$5:$CL$846,17,0),2)</f>
        <v>494893.36</v>
      </c>
      <c r="S144" s="19">
        <f>ROUND(VLOOKUP($B144,'3.ข้อมูลงบทดลองปัจจุบัน เติมเอง'!$A$5:$CL$846,18,0),2)</f>
        <v>605228</v>
      </c>
      <c r="T144" s="19">
        <f>ROUND(VLOOKUP($B144,'3.ข้อมูลงบทดลองปัจจุบัน เติมเอง'!$A$5:$CL$846,19,0),2)</f>
        <v>276653.65999999997</v>
      </c>
      <c r="U144" s="19">
        <f>ROUND(VLOOKUP($B144,'3.ข้อมูลงบทดลองปัจจุบัน เติมเอง'!$A$5:$CL$846,20,0),2)</f>
        <v>515649.95</v>
      </c>
      <c r="V144" s="19">
        <f>ROUND(VLOOKUP($B144,'3.ข้อมูลงบทดลองปัจจุบัน เติมเอง'!$A$5:$CL$846,21,0),2)</f>
        <v>75709</v>
      </c>
      <c r="W144" s="19">
        <f>ROUND(VLOOKUP($B144,'3.ข้อมูลงบทดลองปัจจุบัน เติมเอง'!$A$5:$CL$846,22,0),2)</f>
        <v>83342.850000000006</v>
      </c>
      <c r="X144" s="19">
        <f>ROUND(VLOOKUP($B144,'3.ข้อมูลงบทดลองปัจจุบัน เติมเอง'!$A$5:$CL$846,23,0),2)</f>
        <v>2613846.62</v>
      </c>
      <c r="Y144" s="19">
        <f>ROUND(VLOOKUP($B144,'3.ข้อมูลงบทดลองปัจจุบัน เติมเอง'!$A$5:$CL$846,24,0),2)</f>
        <v>99410.559999999998</v>
      </c>
      <c r="Z144" s="19">
        <f>ROUND(VLOOKUP($B144,'3.ข้อมูลงบทดลองปัจจุบัน เติมเอง'!$A$5:$CL$846,25,0),2)</f>
        <v>760391.32</v>
      </c>
      <c r="AA144" s="19">
        <f>ROUND(VLOOKUP($B144,'3.ข้อมูลงบทดลองปัจจุบัน เติมเอง'!$A$5:$CL$846,26,0),2)</f>
        <v>404664</v>
      </c>
      <c r="AB144" s="19">
        <f>ROUND(VLOOKUP($B144,'3.ข้อมูลงบทดลองปัจจุบัน เติมเอง'!$A$5:$CL$846,27,0),2)</f>
        <v>140525</v>
      </c>
      <c r="AC144" s="19">
        <f>ROUND(VLOOKUP($B144,'3.ข้อมูลงบทดลองปัจจุบัน เติมเอง'!$A$5:$CL$846,28,0),2)</f>
        <v>86789.9</v>
      </c>
      <c r="AD144" s="19">
        <f>ROUND(VLOOKUP($B144,'3.ข้อมูลงบทดลองปัจจุบัน เติมเอง'!$A$5:$CL$846,29,0),2)</f>
        <v>304904.88</v>
      </c>
      <c r="AE144" s="19">
        <f>ROUND(VLOOKUP($B144,'3.ข้อมูลงบทดลองปัจจุบัน เติมเอง'!$A$5:$CL$846,30,0),2)</f>
        <v>1444809.39</v>
      </c>
      <c r="AF144" s="19">
        <f>ROUND(VLOOKUP($B144,'3.ข้อมูลงบทดลองปัจจุบัน เติมเอง'!$A$5:$CL$846,31,0),2)</f>
        <v>304553</v>
      </c>
      <c r="AG144" s="19">
        <f>ROUND(VLOOKUP($B144,'3.ข้อมูลงบทดลองปัจจุบัน เติมเอง'!$A$5:$CL$846,32,0),2)</f>
        <v>322450.8</v>
      </c>
      <c r="AH144" s="19">
        <f>ROUND(VLOOKUP($B144,'3.ข้อมูลงบทดลองปัจจุบัน เติมเอง'!$A$5:$CL$846,33,0),2)</f>
        <v>564117.98</v>
      </c>
      <c r="AI144" s="19">
        <f>ROUND(VLOOKUP($B144,'3.ข้อมูลงบทดลองปัจจุบัน เติมเอง'!$A$5:$CL$846,34,0),2)</f>
        <v>529876.16</v>
      </c>
      <c r="AJ144" s="19">
        <f>ROUND(VLOOKUP($B144,'3.ข้อมูลงบทดลองปัจจุบัน เติมเอง'!$A$5:$CL$846,35,0),2)</f>
        <v>348500.76</v>
      </c>
      <c r="AK144" s="19">
        <f>ROUND(VLOOKUP($B144,'3.ข้อมูลงบทดลองปัจจุบัน เติมเอง'!$A$5:$CL$846,36,0),2)</f>
        <v>168579.67</v>
      </c>
      <c r="AL144" s="19">
        <f>ROUND(VLOOKUP($B144,'3.ข้อมูลงบทดลองปัจจุบัน เติมเอง'!$A$5:$CL$846,37,0),2)</f>
        <v>3141676.77</v>
      </c>
      <c r="AM144" s="19">
        <f>ROUND(VLOOKUP($B144,'3.ข้อมูลงบทดลองปัจจุบัน เติมเอง'!$A$5:$CL$846,38,0),2)</f>
        <v>501559</v>
      </c>
      <c r="AN144" s="19">
        <f>ROUND(VLOOKUP($B144,'3.ข้อมูลงบทดลองปัจจุบัน เติมเอง'!$A$5:$CL$846,39,0),2)</f>
        <v>59764.75</v>
      </c>
      <c r="AO144" s="19">
        <f>ROUND(VLOOKUP($B144,'3.ข้อมูลงบทดลองปัจจุบัน เติมเอง'!$A$5:$CL$846,40,0),2)</f>
        <v>599668.84</v>
      </c>
      <c r="AP144" s="19">
        <f>ROUND(VLOOKUP($B144,'3.ข้อมูลงบทดลองปัจจุบัน เติมเอง'!$A$5:$CL$846,41,0),2)</f>
        <v>368407.5</v>
      </c>
      <c r="AQ144" s="19">
        <f>ROUND(VLOOKUP($B144,'3.ข้อมูลงบทดลองปัจจุบัน เติมเอง'!$A$5:$CL$846,42,0),2)</f>
        <v>309284</v>
      </c>
      <c r="AR144" s="19">
        <f>ROUND(VLOOKUP($B144,'3.ข้อมูลงบทดลองปัจจุบัน เติมเอง'!$A$5:$CL$846,43,0),2)</f>
        <v>84331.3</v>
      </c>
      <c r="AS144" s="19">
        <f>ROUND(VLOOKUP($B144,'3.ข้อมูลงบทดลองปัจจุบัน เติมเอง'!$A$5:$CL$846,44,0),2)</f>
        <v>1068059.06</v>
      </c>
      <c r="AT144" s="19">
        <f>ROUND(VLOOKUP($B144,'3.ข้อมูลงบทดลองปัจจุบัน เติมเอง'!$A$5:$CL$846,45,0),2)</f>
        <v>173737.77</v>
      </c>
      <c r="AU144" s="19">
        <f>ROUND(VLOOKUP($B144,'3.ข้อมูลงบทดลองปัจจุบัน เติมเอง'!$A$5:$CL$846,46,0),2)</f>
        <v>419842</v>
      </c>
      <c r="AV144" s="19">
        <f>ROUND(VLOOKUP($B144,'3.ข้อมูลงบทดลองปัจจุบัน เติมเอง'!$A$5:$CL$846,47,0),2)</f>
        <v>287077.36</v>
      </c>
      <c r="AW144" s="19">
        <f>ROUND(VLOOKUP($B144,'3.ข้อมูลงบทดลองปัจจุบัน เติมเอง'!$A$5:$CL$846,48,0),2)</f>
        <v>163310</v>
      </c>
      <c r="AX144" s="19">
        <f>ROUND(VLOOKUP($B144,'3.ข้อมูลงบทดลองปัจจุบัน เติมเอง'!$A$5:$CL$846,49,0),2)</f>
        <v>59480.2</v>
      </c>
      <c r="AY144" s="19">
        <f>ROUND(VLOOKUP($B144,'3.ข้อมูลงบทดลองปัจจุบัน เติมเอง'!$A$5:$CL$846,50,0),2)</f>
        <v>293420.5</v>
      </c>
      <c r="AZ144" s="19">
        <f>ROUND(VLOOKUP($B144,'3.ข้อมูลงบทดลองปัจจุบัน เติมเอง'!$A$5:$CL$846,51,0),2)</f>
        <v>207753.82</v>
      </c>
      <c r="BA144" s="19">
        <f>ROUND(VLOOKUP($B144,'3.ข้อมูลงบทดลองปัจจุบัน เติมเอง'!$A$5:$CL$846,52,0),2)</f>
        <v>229814.14</v>
      </c>
      <c r="BB144" s="19">
        <f>ROUND(VLOOKUP($B144,'3.ข้อมูลงบทดลองปัจจุบัน เติมเอง'!$A$5:$CL$846,53,0),2)</f>
        <v>585791.5</v>
      </c>
      <c r="BC144" s="19">
        <f>ROUND(VLOOKUP($B144,'3.ข้อมูลงบทดลองปัจจุบัน เติมเอง'!$A$5:$CL$846,54,0),2)</f>
        <v>87035</v>
      </c>
      <c r="BD144" s="19">
        <f>ROUND(VLOOKUP($B144,'3.ข้อมูลงบทดลองปัจจุบัน เติมเอง'!$A$5:$CL$846,55,0),2)</f>
        <v>709900.7</v>
      </c>
      <c r="BE144" s="19">
        <f>ROUND(VLOOKUP($B144,'3.ข้อมูลงบทดลองปัจจุบัน เติมเอง'!$A$5:$CL$846,56,0),2)</f>
        <v>415177.6</v>
      </c>
      <c r="BF144" s="19">
        <f>ROUND(VLOOKUP($B144,'3.ข้อมูลงบทดลองปัจจุบัน เติมเอง'!$A$5:$CL$846,57,0),2)</f>
        <v>85628</v>
      </c>
      <c r="BG144" s="19">
        <f>ROUND(VLOOKUP($B144,'3.ข้อมูลงบทดลองปัจจุบัน เติมเอง'!$A$5:$CL$846,58,0),2)</f>
        <v>115147.23</v>
      </c>
      <c r="BH144" s="19">
        <f>ROUND(VLOOKUP($B144,'3.ข้อมูลงบทดลองปัจจุบัน เติมเอง'!$A$5:$CL$846,59,0),2)</f>
        <v>1255754.8799999999</v>
      </c>
      <c r="BI144" s="19">
        <f>ROUND(VLOOKUP($B144,'3.ข้อมูลงบทดลองปัจจุบัน เติมเอง'!$A$5:$CL$846,60,0),2)</f>
        <v>95639.95</v>
      </c>
      <c r="BJ144" s="19">
        <f>ROUND(VLOOKUP($B144,'3.ข้อมูลงบทดลองปัจจุบัน เติมเอง'!$A$5:$CL$846,61,0),2)</f>
        <v>141512</v>
      </c>
      <c r="BK144" s="19">
        <f>ROUND(VLOOKUP($B144,'3.ข้อมูลงบทดลองปัจจุบัน เติมเอง'!$A$5:$CL$846,62,0),2)</f>
        <v>42187.5</v>
      </c>
      <c r="BL144" s="19">
        <f>ROUND(VLOOKUP($B144,'3.ข้อมูลงบทดลองปัจจุบัน เติมเอง'!$A$5:$CL$846,63,0),2)</f>
        <v>120427</v>
      </c>
      <c r="BM144" s="19">
        <f>ROUND(VLOOKUP($B144,'3.ข้อมูลงบทดลองปัจจุบัน เติมเอง'!$A$5:$CL$846,64,0),2)</f>
        <v>577091</v>
      </c>
      <c r="BN144" s="19">
        <f>ROUND(VLOOKUP($B144,'3.ข้อมูลงบทดลองปัจจุบัน เติมเอง'!$A$5:$CL$846,65,0),2)</f>
        <v>905079.24</v>
      </c>
      <c r="BO144" s="19">
        <f>ROUND(VLOOKUP($B144,'3.ข้อมูลงบทดลองปัจจุบัน เติมเอง'!$A$5:$CL$846,66,0),2)</f>
        <v>264803.83</v>
      </c>
      <c r="BP144" s="19">
        <f>ROUND(VLOOKUP($B144,'3.ข้อมูลงบทดลองปัจจุบัน เติมเอง'!$A$5:$CL$846,67,0),2)</f>
        <v>377799.5</v>
      </c>
      <c r="BQ144" s="19">
        <f>ROUND(VLOOKUP($B144,'3.ข้อมูลงบทดลองปัจจุบัน เติมเอง'!$A$5:$CL$846,68,0),2)</f>
        <v>454257.5</v>
      </c>
      <c r="BR144" s="19">
        <f>ROUND(VLOOKUP($B144,'3.ข้อมูลงบทดลองปัจจุบัน เติมเอง'!$A$5:$CL$846,69,0),2)</f>
        <v>350355</v>
      </c>
      <c r="BS144" s="19">
        <f>ROUND(VLOOKUP($B144,'3.ข้อมูลงบทดลองปัจจุบัน เติมเอง'!$A$5:$CL$846,70,0),2)</f>
        <v>2988894.6</v>
      </c>
      <c r="BT144" s="19">
        <f>ROUND(VLOOKUP($B144,'3.ข้อมูลงบทดลองปัจจุบัน เติมเอง'!$A$5:$CL$846,71,0),2)</f>
        <v>644256.42000000004</v>
      </c>
      <c r="BU144" s="19">
        <f>ROUND(VLOOKUP($B144,'3.ข้อมูลงบทดลองปัจจุบัน เติมเอง'!$A$5:$CL$846,72,0),2)</f>
        <v>727468</v>
      </c>
      <c r="BV144" s="19">
        <f>ROUND(VLOOKUP($B144,'3.ข้อมูลงบทดลองปัจจุบัน เติมเอง'!$A$5:$CL$846,73,0),2)</f>
        <v>1620445.45</v>
      </c>
      <c r="BW144" s="19">
        <f>ROUND(VLOOKUP($B144,'3.ข้อมูลงบทดลองปัจจุบัน เติมเอง'!$A$5:$CL$846,74,0),2)</f>
        <v>43464.56</v>
      </c>
      <c r="BX144" s="19">
        <f>ROUND(VLOOKUP($B144,'3.ข้อมูลงบทดลองปัจจุบัน เติมเอง'!$A$5:$CL$846,75,0),2)</f>
        <v>160988.72</v>
      </c>
      <c r="BY144" s="19">
        <f>ROUND(VLOOKUP($B144,'3.ข้อมูลงบทดลองปัจจุบัน เติมเอง'!$A$5:$CL$846,76,0),2)</f>
        <v>618195.05000000005</v>
      </c>
      <c r="BZ144" s="19">
        <f>ROUND(VLOOKUP($B144,'3.ข้อมูลงบทดลองปัจจุบัน เติมเอง'!$A$5:$CL$846,77,0),2)</f>
        <v>589244</v>
      </c>
      <c r="CA144" s="19">
        <f>ROUND(VLOOKUP($B144,'3.ข้อมูลงบทดลองปัจจุบัน เติมเอง'!$A$5:$CL$846,78,0),2)</f>
        <v>140756.32999999999</v>
      </c>
      <c r="CB144" s="19">
        <f>ROUND(VLOOKUP($B144,'3.ข้อมูลงบทดลองปัจจุบัน เติมเอง'!$A$5:$CL$846,79,0),2)</f>
        <v>249936.38</v>
      </c>
      <c r="CC144" s="19">
        <f>ROUND(VLOOKUP($B144,'3.ข้อมูลงบทดลองปัจจุบัน เติมเอง'!$A$5:$CL$846,80,0),2)</f>
        <v>1197238.67</v>
      </c>
      <c r="CD144" s="19">
        <f>ROUND(VLOOKUP($B144,'3.ข้อมูลงบทดลองปัจจุบัน เติมเอง'!$A$5:$CL$846,81,0),2)</f>
        <v>636514.92000000004</v>
      </c>
      <c r="CE144" s="19">
        <f>ROUND(VLOOKUP($B144,'3.ข้อมูลงบทดลองปัจจุบัน เติมเอง'!$A$5:$CL$846,82,0),2)</f>
        <v>224949.5</v>
      </c>
      <c r="CF144" s="19">
        <f>ROUND(VLOOKUP($B144,'3.ข้อมูลงบทดลองปัจจุบัน เติมเอง'!$A$5:$CL$846,83,0),2)</f>
        <v>354324.94</v>
      </c>
      <c r="CG144" s="19">
        <f>ROUND(VLOOKUP($B144,'3.ข้อมูลงบทดลองปัจจุบัน เติมเอง'!$A$5:$CL$846,84,0),2)</f>
        <v>140283.25</v>
      </c>
      <c r="CH144" s="19">
        <f>ROUND(VLOOKUP($B144,'3.ข้อมูลงบทดลองปัจจุบัน เติมเอง'!$A$5:$CL$846,85,0),2)</f>
        <v>160164.16</v>
      </c>
      <c r="CI144" s="19">
        <f>ROUND(VLOOKUP($B144,'3.ข้อมูลงบทดลองปัจจุบัน เติมเอง'!$A$5:$CL$846,86,0),2)</f>
        <v>236977.9</v>
      </c>
      <c r="CJ144" s="19">
        <f>ROUND(VLOOKUP($B144,'3.ข้อมูลงบทดลองปัจจุบัน เติมเอง'!$A$5:$CL$846,87,0),2)</f>
        <v>233668.29</v>
      </c>
      <c r="CK144" s="19">
        <f>ROUND(VLOOKUP($B144,'3.ข้อมูลงบทดลองปัจจุบัน เติมเอง'!$A$5:$CL$846,88,0),2)</f>
        <v>1287524.18</v>
      </c>
      <c r="CL144" s="19">
        <f>ROUND(VLOOKUP($B144,'3.ข้อมูลงบทดลองปัจจุบัน เติมเอง'!$A$5:$CL$846,89,0),2)</f>
        <v>74442</v>
      </c>
      <c r="CM144" s="19">
        <f>ROUND(VLOOKUP($B144,'3.ข้อมูลงบทดลองปัจจุบัน เติมเอง'!$A$5:$CL$846,90,0),2)</f>
        <v>162538.51</v>
      </c>
      <c r="CO144" s="29"/>
    </row>
    <row r="145" spans="1:93" x14ac:dyDescent="0.7">
      <c r="A145" s="3" t="s">
        <v>1471</v>
      </c>
      <c r="B145" s="3" t="s">
        <v>2037</v>
      </c>
      <c r="C145" s="8" t="s">
        <v>689</v>
      </c>
      <c r="D145" s="19">
        <f>ROUND(VLOOKUP($B145,'3.ข้อมูลงบทดลองปัจจุบัน เติมเอง'!$A$5:$CL$846,3,0),2)</f>
        <v>31978</v>
      </c>
      <c r="E145" s="19">
        <f>ROUND(VLOOKUP($B145,'3.ข้อมูลงบทดลองปัจจุบัน เติมเอง'!$A$5:$CL$846,4,0),2)</f>
        <v>30199.75</v>
      </c>
      <c r="F145" s="19">
        <f>ROUND(VLOOKUP($B145,'3.ข้อมูลงบทดลองปัจจุบัน เติมเอง'!$A$5:$CL$846,5,0),2)</f>
        <v>15565</v>
      </c>
      <c r="G145" s="19">
        <f>ROUND(VLOOKUP($B145,'3.ข้อมูลงบทดลองปัจจุบัน เติมเอง'!$A$5:$CL$846,6,0),2)</f>
        <v>332275.69</v>
      </c>
      <c r="H145" s="19">
        <f>ROUND(VLOOKUP($B145,'3.ข้อมูลงบทดลองปัจจุบัน เติมเอง'!$A$5:$CL$846,7,0),2)</f>
        <v>1000</v>
      </c>
      <c r="I145" s="19">
        <f>ROUND(VLOOKUP($B145,'3.ข้อมูลงบทดลองปัจจุบัน เติมเอง'!$A$5:$CL$846,8,0),2)</f>
        <v>25582</v>
      </c>
      <c r="J145" s="19">
        <f>ROUND(VLOOKUP($B145,'3.ข้อมูลงบทดลองปัจจุบัน เติมเอง'!$A$5:$CL$846,9,0),2)</f>
        <v>30455</v>
      </c>
      <c r="K145" s="19">
        <f>ROUND(VLOOKUP($B145,'3.ข้อมูลงบทดลองปัจจุบัน เติมเอง'!$A$5:$CL$846,10,0),2)</f>
        <v>59500</v>
      </c>
      <c r="L145" s="19">
        <f>ROUND(VLOOKUP($B145,'3.ข้อมูลงบทดลองปัจจุบัน เติมเอง'!$A$5:$CL$846,11,0),2)</f>
        <v>89472</v>
      </c>
      <c r="M145" s="19">
        <f>ROUND(VLOOKUP($B145,'3.ข้อมูลงบทดลองปัจจุบัน เติมเอง'!$A$5:$CL$846,12,0),2)</f>
        <v>0</v>
      </c>
      <c r="N145" s="19">
        <f>ROUND(VLOOKUP($B145,'3.ข้อมูลงบทดลองปัจจุบัน เติมเอง'!$A$5:$CL$846,13,0),2)</f>
        <v>46815</v>
      </c>
      <c r="O145" s="19">
        <f>ROUND(VLOOKUP($B145,'3.ข้อมูลงบทดลองปัจจุบัน เติมเอง'!$A$5:$CL$846,14,0),2)</f>
        <v>1281.75</v>
      </c>
      <c r="P145" s="19">
        <f>ROUND(VLOOKUP($B145,'3.ข้อมูลงบทดลองปัจจุบัน เติมเอง'!$A$5:$CL$846,15,0),2)</f>
        <v>202403.76</v>
      </c>
      <c r="Q145" s="19">
        <f>ROUND(VLOOKUP($B145,'3.ข้อมูลงบทดลองปัจจุบัน เติมเอง'!$A$5:$CL$846,16,0),2)</f>
        <v>85720</v>
      </c>
      <c r="R145" s="19">
        <f>ROUND(VLOOKUP($B145,'3.ข้อมูลงบทดลองปัจจุบัน เติมเอง'!$A$5:$CL$846,17,0),2)</f>
        <v>118283</v>
      </c>
      <c r="S145" s="19">
        <f>ROUND(VLOOKUP($B145,'3.ข้อมูลงบทดลองปัจจุบัน เติมเอง'!$A$5:$CL$846,18,0),2)</f>
        <v>258659</v>
      </c>
      <c r="T145" s="19">
        <f>ROUND(VLOOKUP($B145,'3.ข้อมูลงบทดลองปัจจุบัน เติมเอง'!$A$5:$CL$846,19,0),2)</f>
        <v>130590</v>
      </c>
      <c r="U145" s="19">
        <f>ROUND(VLOOKUP($B145,'3.ข้อมูลงบทดลองปัจจุบัน เติมเอง'!$A$5:$CL$846,20,0),2)</f>
        <v>29590</v>
      </c>
      <c r="V145" s="19">
        <f>ROUND(VLOOKUP($B145,'3.ข้อมูลงบทดลองปัจจุบัน เติมเอง'!$A$5:$CL$846,21,0),2)</f>
        <v>111480</v>
      </c>
      <c r="W145" s="19">
        <f>ROUND(VLOOKUP($B145,'3.ข้อมูลงบทดลองปัจจุบัน เติมเอง'!$A$5:$CL$846,22,0),2)</f>
        <v>628640</v>
      </c>
      <c r="X145" s="19">
        <f>ROUND(VLOOKUP($B145,'3.ข้อมูลงบทดลองปัจจุบัน เติมเอง'!$A$5:$CL$846,23,0),2)</f>
        <v>738878.7</v>
      </c>
      <c r="Y145" s="19">
        <f>ROUND(VLOOKUP($B145,'3.ข้อมูลงบทดลองปัจจุบัน เติมเอง'!$A$5:$CL$846,24,0),2)</f>
        <v>15195</v>
      </c>
      <c r="Z145" s="19">
        <f>ROUND(VLOOKUP($B145,'3.ข้อมูลงบทดลองปัจจุบัน เติมเอง'!$A$5:$CL$846,25,0),2)</f>
        <v>18952</v>
      </c>
      <c r="AA145" s="19">
        <f>ROUND(VLOOKUP($B145,'3.ข้อมูลงบทดลองปัจจุบัน เติมเอง'!$A$5:$CL$846,26,0),2)</f>
        <v>18930</v>
      </c>
      <c r="AB145" s="19">
        <f>ROUND(VLOOKUP($B145,'3.ข้อมูลงบทดลองปัจจุบัน เติมเอง'!$A$5:$CL$846,27,0),2)</f>
        <v>160900.37</v>
      </c>
      <c r="AC145" s="19">
        <f>ROUND(VLOOKUP($B145,'3.ข้อมูลงบทดลองปัจจุบัน เติมเอง'!$A$5:$CL$846,28,0),2)</f>
        <v>8273</v>
      </c>
      <c r="AD145" s="19">
        <f>ROUND(VLOOKUP($B145,'3.ข้อมูลงบทดลองปัจจุบัน เติมเอง'!$A$5:$CL$846,29,0),2)</f>
        <v>88924.24</v>
      </c>
      <c r="AE145" s="19">
        <f>ROUND(VLOOKUP($B145,'3.ข้อมูลงบทดลองปัจจุบัน เติมเอง'!$A$5:$CL$846,30,0),2)</f>
        <v>490130</v>
      </c>
      <c r="AF145" s="19">
        <f>ROUND(VLOOKUP($B145,'3.ข้อมูลงบทดลองปัจจุบัน เติมเอง'!$A$5:$CL$846,31,0),2)</f>
        <v>4242.55</v>
      </c>
      <c r="AG145" s="19">
        <f>ROUND(VLOOKUP($B145,'3.ข้อมูลงบทดลองปัจจุบัน เติมเอง'!$A$5:$CL$846,32,0),2)</f>
        <v>43080.75</v>
      </c>
      <c r="AH145" s="19">
        <f>ROUND(VLOOKUP($B145,'3.ข้อมูลงบทดลองปัจจุบัน เติมเอง'!$A$5:$CL$846,33,0),2)</f>
        <v>548867</v>
      </c>
      <c r="AI145" s="19">
        <f>ROUND(VLOOKUP($B145,'3.ข้อมูลงบทดลองปัจจุบัน เติมเอง'!$A$5:$CL$846,34,0),2)</f>
        <v>24705</v>
      </c>
      <c r="AJ145" s="19">
        <f>ROUND(VLOOKUP($B145,'3.ข้อมูลงบทดลองปัจจุบัน เติมเอง'!$A$5:$CL$846,35,0),2)</f>
        <v>43225</v>
      </c>
      <c r="AK145" s="19">
        <f>ROUND(VLOOKUP($B145,'3.ข้อมูลงบทดลองปัจจุบัน เติมเอง'!$A$5:$CL$846,36,0),2)</f>
        <v>35480</v>
      </c>
      <c r="AL145" s="19">
        <f>ROUND(VLOOKUP($B145,'3.ข้อมูลงบทดลองปัจจุบัน เติมเอง'!$A$5:$CL$846,37,0),2)</f>
        <v>819488</v>
      </c>
      <c r="AM145" s="19">
        <f>ROUND(VLOOKUP($B145,'3.ข้อมูลงบทดลองปัจจุบัน เติมเอง'!$A$5:$CL$846,38,0),2)</f>
        <v>229156</v>
      </c>
      <c r="AN145" s="19">
        <f>ROUND(VLOOKUP($B145,'3.ข้อมูลงบทดลองปัจจุบัน เติมเอง'!$A$5:$CL$846,39,0),2)</f>
        <v>15700</v>
      </c>
      <c r="AO145" s="19">
        <f>ROUND(VLOOKUP($B145,'3.ข้อมูลงบทดลองปัจจุบัน เติมเอง'!$A$5:$CL$846,40,0),2)</f>
        <v>258509.7</v>
      </c>
      <c r="AP145" s="19">
        <f>ROUND(VLOOKUP($B145,'3.ข้อมูลงบทดลองปัจจุบัน เติมเอง'!$A$5:$CL$846,41,0),2)</f>
        <v>451644.31</v>
      </c>
      <c r="AQ145" s="19">
        <f>ROUND(VLOOKUP($B145,'3.ข้อมูลงบทดลองปัจจุบัน เติมเอง'!$A$5:$CL$846,42,0),2)</f>
        <v>52628.4</v>
      </c>
      <c r="AR145" s="19">
        <f>ROUND(VLOOKUP($B145,'3.ข้อมูลงบทดลองปัจจุบัน เติมเอง'!$A$5:$CL$846,43,0),2)</f>
        <v>2077</v>
      </c>
      <c r="AS145" s="19">
        <f>ROUND(VLOOKUP($B145,'3.ข้อมูลงบทดลองปัจจุบัน เติมเอง'!$A$5:$CL$846,44,0),2)</f>
        <v>599374.84</v>
      </c>
      <c r="AT145" s="19">
        <f>ROUND(VLOOKUP($B145,'3.ข้อมูลงบทดลองปัจจุบัน เติมเอง'!$A$5:$CL$846,45,0),2)</f>
        <v>396841.5</v>
      </c>
      <c r="AU145" s="19">
        <f>ROUND(VLOOKUP($B145,'3.ข้อมูลงบทดลองปัจจุบัน เติมเอง'!$A$5:$CL$846,46,0),2)</f>
        <v>172050</v>
      </c>
      <c r="AV145" s="19">
        <f>ROUND(VLOOKUP($B145,'3.ข้อมูลงบทดลองปัจจุบัน เติมเอง'!$A$5:$CL$846,47,0),2)</f>
        <v>328411.59999999998</v>
      </c>
      <c r="AW145" s="19">
        <f>ROUND(VLOOKUP($B145,'3.ข้อมูลงบทดลองปัจจุบัน เติมเอง'!$A$5:$CL$846,48,0),2)</f>
        <v>132826.26</v>
      </c>
      <c r="AX145" s="19">
        <f>ROUND(VLOOKUP($B145,'3.ข้อมูลงบทดลองปัจจุบัน เติมเอง'!$A$5:$CL$846,49,0),2)</f>
        <v>13464</v>
      </c>
      <c r="AY145" s="19">
        <f>ROUND(VLOOKUP($B145,'3.ข้อมูลงบทดลองปัจจุบัน เติมเอง'!$A$5:$CL$846,50,0),2)</f>
        <v>15390</v>
      </c>
      <c r="AZ145" s="19">
        <f>ROUND(VLOOKUP($B145,'3.ข้อมูลงบทดลองปัจจุบัน เติมเอง'!$A$5:$CL$846,51,0),2)</f>
        <v>36678</v>
      </c>
      <c r="BA145" s="19">
        <f>ROUND(VLOOKUP($B145,'3.ข้อมูลงบทดลองปัจจุบัน เติมเอง'!$A$5:$CL$846,52,0),2)</f>
        <v>63796.06</v>
      </c>
      <c r="BB145" s="19">
        <f>ROUND(VLOOKUP($B145,'3.ข้อมูลงบทดลองปัจจุบัน เติมเอง'!$A$5:$CL$846,53,0),2)</f>
        <v>81893</v>
      </c>
      <c r="BC145" s="19">
        <f>ROUND(VLOOKUP($B145,'3.ข้อมูลงบทดลองปัจจุบัน เติมเอง'!$A$5:$CL$846,54,0),2)</f>
        <v>18064</v>
      </c>
      <c r="BD145" s="19">
        <f>ROUND(VLOOKUP($B145,'3.ข้อมูลงบทดลองปัจจุบัน เติมเอง'!$A$5:$CL$846,55,0),2)</f>
        <v>104395</v>
      </c>
      <c r="BE145" s="19">
        <f>ROUND(VLOOKUP($B145,'3.ข้อมูลงบทดลองปัจจุบัน เติมเอง'!$A$5:$CL$846,56,0),2)</f>
        <v>61500</v>
      </c>
      <c r="BF145" s="19">
        <f>ROUND(VLOOKUP($B145,'3.ข้อมูลงบทดลองปัจจุบัน เติมเอง'!$A$5:$CL$846,57,0),2)</f>
        <v>13228</v>
      </c>
      <c r="BG145" s="19">
        <f>ROUND(VLOOKUP($B145,'3.ข้อมูลงบทดลองปัจจุบัน เติมเอง'!$A$5:$CL$846,58,0),2)</f>
        <v>40959.25</v>
      </c>
      <c r="BH145" s="19">
        <f>ROUND(VLOOKUP($B145,'3.ข้อมูลงบทดลองปัจจุบัน เติมเอง'!$A$5:$CL$846,59,0),2)</f>
        <v>207457.39</v>
      </c>
      <c r="BI145" s="19">
        <f>ROUND(VLOOKUP($B145,'3.ข้อมูลงบทดลองปัจจุบัน เติมเอง'!$A$5:$CL$846,60,0),2)</f>
        <v>9974</v>
      </c>
      <c r="BJ145" s="19">
        <f>ROUND(VLOOKUP($B145,'3.ข้อมูลงบทดลองปัจจุบัน เติมเอง'!$A$5:$CL$846,61,0),2)</f>
        <v>41544</v>
      </c>
      <c r="BK145" s="19">
        <f>ROUND(VLOOKUP($B145,'3.ข้อมูลงบทดลองปัจจุบัน เติมเอง'!$A$5:$CL$846,62,0),2)</f>
        <v>47144.5</v>
      </c>
      <c r="BL145" s="19">
        <f>ROUND(VLOOKUP($B145,'3.ข้อมูลงบทดลองปัจจุบัน เติมเอง'!$A$5:$CL$846,63,0),2)</f>
        <v>53685</v>
      </c>
      <c r="BM145" s="19">
        <f>ROUND(VLOOKUP($B145,'3.ข้อมูลงบทดลองปัจจุบัน เติมเอง'!$A$5:$CL$846,64,0),2)</f>
        <v>106164</v>
      </c>
      <c r="BN145" s="19">
        <f>ROUND(VLOOKUP($B145,'3.ข้อมูลงบทดลองปัจจุบัน เติมเอง'!$A$5:$CL$846,65,0),2)</f>
        <v>216161</v>
      </c>
      <c r="BO145" s="19">
        <f>ROUND(VLOOKUP($B145,'3.ข้อมูลงบทดลองปัจจุบัน เติมเอง'!$A$5:$CL$846,66,0),2)</f>
        <v>14924</v>
      </c>
      <c r="BP145" s="19">
        <f>ROUND(VLOOKUP($B145,'3.ข้อมูลงบทดลองปัจจุบัน เติมเอง'!$A$5:$CL$846,67,0),2)</f>
        <v>35530</v>
      </c>
      <c r="BQ145" s="19">
        <f>ROUND(VLOOKUP($B145,'3.ข้อมูลงบทดลองปัจจุบัน เติมเอง'!$A$5:$CL$846,68,0),2)</f>
        <v>104490</v>
      </c>
      <c r="BR145" s="19">
        <f>ROUND(VLOOKUP($B145,'3.ข้อมูลงบทดลองปัจจุบัน เติมเอง'!$A$5:$CL$846,69,0),2)</f>
        <v>168478</v>
      </c>
      <c r="BS145" s="19">
        <f>ROUND(VLOOKUP($B145,'3.ข้อมูลงบทดลองปัจจุบัน เติมเอง'!$A$5:$CL$846,70,0),2)</f>
        <v>597200.80000000005</v>
      </c>
      <c r="BT145" s="19">
        <f>ROUND(VLOOKUP($B145,'3.ข้อมูลงบทดลองปัจจุบัน เติมเอง'!$A$5:$CL$846,71,0),2)</f>
        <v>22144</v>
      </c>
      <c r="BU145" s="19">
        <f>ROUND(VLOOKUP($B145,'3.ข้อมูลงบทดลองปัจจุบัน เติมเอง'!$A$5:$CL$846,72,0),2)</f>
        <v>0</v>
      </c>
      <c r="BV145" s="19">
        <f>ROUND(VLOOKUP($B145,'3.ข้อมูลงบทดลองปัจจุบัน เติมเอง'!$A$5:$CL$846,73,0),2)</f>
        <v>99762</v>
      </c>
      <c r="BW145" s="19">
        <f>ROUND(VLOOKUP($B145,'3.ข้อมูลงบทดลองปัจจุบัน เติมเอง'!$A$5:$CL$846,74,0),2)</f>
        <v>5161</v>
      </c>
      <c r="BX145" s="19">
        <f>ROUND(VLOOKUP($B145,'3.ข้อมูลงบทดลองปัจจุบัน เติมเอง'!$A$5:$CL$846,75,0),2)</f>
        <v>29505.99</v>
      </c>
      <c r="BY145" s="19">
        <f>ROUND(VLOOKUP($B145,'3.ข้อมูลงบทดลองปัจจุบัน เติมเอง'!$A$5:$CL$846,76,0),2)</f>
        <v>27500</v>
      </c>
      <c r="BZ145" s="19">
        <f>ROUND(VLOOKUP($B145,'3.ข้อมูลงบทดลองปัจจุบัน เติมเอง'!$A$5:$CL$846,77,0),2)</f>
        <v>34685</v>
      </c>
      <c r="CA145" s="19">
        <f>ROUND(VLOOKUP($B145,'3.ข้อมูลงบทดลองปัจจุบัน เติมเอง'!$A$5:$CL$846,78,0),2)</f>
        <v>7151.2</v>
      </c>
      <c r="CB145" s="19">
        <f>ROUND(VLOOKUP($B145,'3.ข้อมูลงบทดลองปัจจุบัน เติมเอง'!$A$5:$CL$846,79,0),2)</f>
        <v>17460</v>
      </c>
      <c r="CC145" s="19">
        <f>ROUND(VLOOKUP($B145,'3.ข้อมูลงบทดลองปัจจุบัน เติมเอง'!$A$5:$CL$846,80,0),2)</f>
        <v>34913</v>
      </c>
      <c r="CD145" s="19">
        <f>ROUND(VLOOKUP($B145,'3.ข้อมูลงบทดลองปัจจุบัน เติมเอง'!$A$5:$CL$846,81,0),2)</f>
        <v>20519</v>
      </c>
      <c r="CE145" s="19">
        <f>ROUND(VLOOKUP($B145,'3.ข้อมูลงบทดลองปัจจุบัน เติมเอง'!$A$5:$CL$846,82,0),2)</f>
        <v>32681.01</v>
      </c>
      <c r="CF145" s="19">
        <f>ROUND(VLOOKUP($B145,'3.ข้อมูลงบทดลองปัจจุบัน เติมเอง'!$A$5:$CL$846,83,0),2)</f>
        <v>107207.64</v>
      </c>
      <c r="CG145" s="19">
        <f>ROUND(VLOOKUP($B145,'3.ข้อมูลงบทดลองปัจจุบัน เติมเอง'!$A$5:$CL$846,84,0),2)</f>
        <v>152305</v>
      </c>
      <c r="CH145" s="19">
        <f>ROUND(VLOOKUP($B145,'3.ข้อมูลงบทดลองปัจจุบัน เติมเอง'!$A$5:$CL$846,85,0),2)</f>
        <v>49760</v>
      </c>
      <c r="CI145" s="19">
        <f>ROUND(VLOOKUP($B145,'3.ข้อมูลงบทดลองปัจจุบัน เติมเอง'!$A$5:$CL$846,86,0),2)</f>
        <v>0</v>
      </c>
      <c r="CJ145" s="19">
        <f>ROUND(VLOOKUP($B145,'3.ข้อมูลงบทดลองปัจจุบัน เติมเอง'!$A$5:$CL$846,87,0),2)</f>
        <v>78515</v>
      </c>
      <c r="CK145" s="19">
        <f>ROUND(VLOOKUP($B145,'3.ข้อมูลงบทดลองปัจจุบัน เติมเอง'!$A$5:$CL$846,88,0),2)</f>
        <v>27740</v>
      </c>
      <c r="CL145" s="19">
        <f>ROUND(VLOOKUP($B145,'3.ข้อมูลงบทดลองปัจจุบัน เติมเอง'!$A$5:$CL$846,89,0),2)</f>
        <v>6456</v>
      </c>
      <c r="CM145" s="19">
        <f>ROUND(VLOOKUP($B145,'3.ข้อมูลงบทดลองปัจจุบัน เติมเอง'!$A$5:$CL$846,90,0),2)</f>
        <v>15848.5</v>
      </c>
      <c r="CO145" s="29"/>
    </row>
    <row r="146" spans="1:93" x14ac:dyDescent="0.7">
      <c r="A146" s="3" t="s">
        <v>1471</v>
      </c>
      <c r="B146" s="3" t="s">
        <v>2038</v>
      </c>
      <c r="C146" s="8" t="s">
        <v>690</v>
      </c>
      <c r="D146" s="19">
        <f>ROUND(VLOOKUP($B146,'3.ข้อมูลงบทดลองปัจจุบัน เติมเอง'!$A$5:$CL$846,3,0),2)</f>
        <v>0</v>
      </c>
      <c r="E146" s="19">
        <f>ROUND(VLOOKUP($B146,'3.ข้อมูลงบทดลองปัจจุบัน เติมเอง'!$A$5:$CL$846,4,0),2)</f>
        <v>10600</v>
      </c>
      <c r="F146" s="19">
        <f>ROUND(VLOOKUP($B146,'3.ข้อมูลงบทดลองปัจจุบัน เติมเอง'!$A$5:$CL$846,5,0),2)</f>
        <v>13720</v>
      </c>
      <c r="G146" s="19">
        <f>ROUND(VLOOKUP($B146,'3.ข้อมูลงบทดลองปัจจุบัน เติมเอง'!$A$5:$CL$846,6,0),2)</f>
        <v>0</v>
      </c>
      <c r="H146" s="19">
        <f>ROUND(VLOOKUP($B146,'3.ข้อมูลงบทดลองปัจจุบัน เติมเอง'!$A$5:$CL$846,7,0),2)</f>
        <v>173060</v>
      </c>
      <c r="I146" s="19">
        <f>ROUND(VLOOKUP($B146,'3.ข้อมูลงบทดลองปัจจุบัน เติมเอง'!$A$5:$CL$846,8,0),2)</f>
        <v>68065</v>
      </c>
      <c r="J146" s="19">
        <f>ROUND(VLOOKUP($B146,'3.ข้อมูลงบทดลองปัจจุบัน เติมเอง'!$A$5:$CL$846,9,0),2)</f>
        <v>97990</v>
      </c>
      <c r="K146" s="19">
        <f>ROUND(VLOOKUP($B146,'3.ข้อมูลงบทดลองปัจจุบัน เติมเอง'!$A$5:$CL$846,10,0),2)</f>
        <v>28115</v>
      </c>
      <c r="L146" s="19">
        <f>ROUND(VLOOKUP($B146,'3.ข้อมูลงบทดลองปัจจุบัน เติมเอง'!$A$5:$CL$846,11,0),2)</f>
        <v>12793</v>
      </c>
      <c r="M146" s="19">
        <f>ROUND(VLOOKUP($B146,'3.ข้อมูลงบทดลองปัจจุบัน เติมเอง'!$A$5:$CL$846,12,0),2)</f>
        <v>406173.21</v>
      </c>
      <c r="N146" s="19">
        <f>ROUND(VLOOKUP($B146,'3.ข้อมูลงบทดลองปัจจุบัน เติมเอง'!$A$5:$CL$846,13,0),2)</f>
        <v>21080</v>
      </c>
      <c r="O146" s="19">
        <f>ROUND(VLOOKUP($B146,'3.ข้อมูลงบทดลองปัจจุบัน เติมเอง'!$A$5:$CL$846,14,0),2)</f>
        <v>0</v>
      </c>
      <c r="P146" s="19">
        <f>ROUND(VLOOKUP($B146,'3.ข้อมูลงบทดลองปัจจุบัน เติมเอง'!$A$5:$CL$846,15,0),2)</f>
        <v>1470</v>
      </c>
      <c r="Q146" s="19">
        <f>ROUND(VLOOKUP($B146,'3.ข้อมูลงบทดลองปัจจุบัน เติมเอง'!$A$5:$CL$846,16,0),2)</f>
        <v>0</v>
      </c>
      <c r="R146" s="19">
        <f>ROUND(VLOOKUP($B146,'3.ข้อมูลงบทดลองปัจจุบัน เติมเอง'!$A$5:$CL$846,17,0),2)</f>
        <v>47410</v>
      </c>
      <c r="S146" s="19">
        <f>ROUND(VLOOKUP($B146,'3.ข้อมูลงบทดลองปัจจุบัน เติมเอง'!$A$5:$CL$846,18,0),2)</f>
        <v>15450</v>
      </c>
      <c r="T146" s="19">
        <f>ROUND(VLOOKUP($B146,'3.ข้อมูลงบทดลองปัจจุบัน เติมเอง'!$A$5:$CL$846,19,0),2)</f>
        <v>32198</v>
      </c>
      <c r="U146" s="19">
        <f>ROUND(VLOOKUP($B146,'3.ข้อมูลงบทดลองปัจจุบัน เติมเอง'!$A$5:$CL$846,20,0),2)</f>
        <v>6280</v>
      </c>
      <c r="V146" s="19">
        <f>ROUND(VLOOKUP($B146,'3.ข้อมูลงบทดลองปัจจุบัน เติมเอง'!$A$5:$CL$846,21,0),2)</f>
        <v>0</v>
      </c>
      <c r="W146" s="19">
        <f>ROUND(VLOOKUP($B146,'3.ข้อมูลงบทดลองปัจจุบัน เติมเอง'!$A$5:$CL$846,22,0),2)</f>
        <v>0</v>
      </c>
      <c r="X146" s="19">
        <f>ROUND(VLOOKUP($B146,'3.ข้อมูลงบทดลองปัจจุบัน เติมเอง'!$A$5:$CL$846,23,0),2)</f>
        <v>0</v>
      </c>
      <c r="Y146" s="19">
        <f>ROUND(VLOOKUP($B146,'3.ข้อมูลงบทดลองปัจจุบัน เติมเอง'!$A$5:$CL$846,24,0),2)</f>
        <v>4800</v>
      </c>
      <c r="Z146" s="19">
        <f>ROUND(VLOOKUP($B146,'3.ข้อมูลงบทดลองปัจจุบัน เติมเอง'!$A$5:$CL$846,25,0),2)</f>
        <v>396000</v>
      </c>
      <c r="AA146" s="19">
        <f>ROUND(VLOOKUP($B146,'3.ข้อมูลงบทดลองปัจจุบัน เติมเอง'!$A$5:$CL$846,26,0),2)</f>
        <v>0</v>
      </c>
      <c r="AB146" s="19">
        <f>ROUND(VLOOKUP($B146,'3.ข้อมูลงบทดลองปัจจุบัน เติมเอง'!$A$5:$CL$846,27,0),2)</f>
        <v>500</v>
      </c>
      <c r="AC146" s="19">
        <f>ROUND(VLOOKUP($B146,'3.ข้อมูลงบทดลองปัจจุบัน เติมเอง'!$A$5:$CL$846,28,0),2)</f>
        <v>10750</v>
      </c>
      <c r="AD146" s="19">
        <f>ROUND(VLOOKUP($B146,'3.ข้อมูลงบทดลองปัจจุบัน เติมเอง'!$A$5:$CL$846,29,0),2)</f>
        <v>0</v>
      </c>
      <c r="AE146" s="19">
        <f>ROUND(VLOOKUP($B146,'3.ข้อมูลงบทดลองปัจจุบัน เติมเอง'!$A$5:$CL$846,30,0),2)</f>
        <v>46663.6</v>
      </c>
      <c r="AF146" s="19">
        <f>ROUND(VLOOKUP($B146,'3.ข้อมูลงบทดลองปัจจุบัน เติมเอง'!$A$5:$CL$846,31,0),2)</f>
        <v>8570</v>
      </c>
      <c r="AG146" s="19">
        <f>ROUND(VLOOKUP($B146,'3.ข้อมูลงบทดลองปัจจุบัน เติมเอง'!$A$5:$CL$846,32,0),2)</f>
        <v>17606</v>
      </c>
      <c r="AH146" s="19">
        <f>ROUND(VLOOKUP($B146,'3.ข้อมูลงบทดลองปัจจุบัน เติมเอง'!$A$5:$CL$846,33,0),2)</f>
        <v>55072.2</v>
      </c>
      <c r="AI146" s="19">
        <f>ROUND(VLOOKUP($B146,'3.ข้อมูลงบทดลองปัจจุบัน เติมเอง'!$A$5:$CL$846,34,0),2)</f>
        <v>18215</v>
      </c>
      <c r="AJ146" s="19">
        <f>ROUND(VLOOKUP($B146,'3.ข้อมูลงบทดลองปัจจุบัน เติมเอง'!$A$5:$CL$846,35,0),2)</f>
        <v>3660</v>
      </c>
      <c r="AK146" s="19">
        <f>ROUND(VLOOKUP($B146,'3.ข้อมูลงบทดลองปัจจุบัน เติมเอง'!$A$5:$CL$846,36,0),2)</f>
        <v>10480</v>
      </c>
      <c r="AL146" s="19">
        <f>ROUND(VLOOKUP($B146,'3.ข้อมูลงบทดลองปัจจุบัน เติมเอง'!$A$5:$CL$846,37,0),2)</f>
        <v>170500</v>
      </c>
      <c r="AM146" s="19">
        <f>ROUND(VLOOKUP($B146,'3.ข้อมูลงบทดลองปัจจุบัน เติมเอง'!$A$5:$CL$846,38,0),2)</f>
        <v>18178</v>
      </c>
      <c r="AN146" s="19">
        <f>ROUND(VLOOKUP($B146,'3.ข้อมูลงบทดลองปัจจุบัน เติมเอง'!$A$5:$CL$846,39,0),2)</f>
        <v>3316</v>
      </c>
      <c r="AO146" s="19">
        <f>ROUND(VLOOKUP($B146,'3.ข้อมูลงบทดลองปัจจุบัน เติมเอง'!$A$5:$CL$846,40,0),2)</f>
        <v>11400</v>
      </c>
      <c r="AP146" s="19">
        <f>ROUND(VLOOKUP($B146,'3.ข้อมูลงบทดลองปัจจุบัน เติมเอง'!$A$5:$CL$846,41,0),2)</f>
        <v>0</v>
      </c>
      <c r="AQ146" s="19">
        <f>ROUND(VLOOKUP($B146,'3.ข้อมูลงบทดลองปัจจุบัน เติมเอง'!$A$5:$CL$846,42,0),2)</f>
        <v>17100</v>
      </c>
      <c r="AR146" s="19">
        <f>ROUND(VLOOKUP($B146,'3.ข้อมูลงบทดลองปัจจุบัน เติมเอง'!$A$5:$CL$846,43,0),2)</f>
        <v>2820</v>
      </c>
      <c r="AS146" s="19">
        <f>ROUND(VLOOKUP($B146,'3.ข้อมูลงบทดลองปัจจุบัน เติมเอง'!$A$5:$CL$846,44,0),2)</f>
        <v>0</v>
      </c>
      <c r="AT146" s="19">
        <f>ROUND(VLOOKUP($B146,'3.ข้อมูลงบทดลองปัจจุบัน เติมเอง'!$A$5:$CL$846,45,0),2)</f>
        <v>182366</v>
      </c>
      <c r="AU146" s="19">
        <f>ROUND(VLOOKUP($B146,'3.ข้อมูลงบทดลองปัจจุบัน เติมเอง'!$A$5:$CL$846,46,0),2)</f>
        <v>1515395.88</v>
      </c>
      <c r="AV146" s="19">
        <f>ROUND(VLOOKUP($B146,'3.ข้อมูลงบทดลองปัจจุบัน เติมเอง'!$A$5:$CL$846,47,0),2)</f>
        <v>0</v>
      </c>
      <c r="AW146" s="19">
        <f>ROUND(VLOOKUP($B146,'3.ข้อมูลงบทดลองปัจจุบัน เติมเอง'!$A$5:$CL$846,48,0),2)</f>
        <v>0</v>
      </c>
      <c r="AX146" s="19">
        <f>ROUND(VLOOKUP($B146,'3.ข้อมูลงบทดลองปัจจุบัน เติมเอง'!$A$5:$CL$846,49,0),2)</f>
        <v>4900</v>
      </c>
      <c r="AY146" s="19">
        <f>ROUND(VLOOKUP($B146,'3.ข้อมูลงบทดลองปัจจุบัน เติมเอง'!$A$5:$CL$846,50,0),2)</f>
        <v>1140</v>
      </c>
      <c r="AZ146" s="19">
        <f>ROUND(VLOOKUP($B146,'3.ข้อมูลงบทดลองปัจจุบัน เติมเอง'!$A$5:$CL$846,51,0),2)</f>
        <v>0</v>
      </c>
      <c r="BA146" s="19">
        <f>ROUND(VLOOKUP($B146,'3.ข้อมูลงบทดลองปัจจุบัน เติมเอง'!$A$5:$CL$846,52,0),2)</f>
        <v>38498</v>
      </c>
      <c r="BB146" s="19">
        <f>ROUND(VLOOKUP($B146,'3.ข้อมูลงบทดลองปัจจุบัน เติมเอง'!$A$5:$CL$846,53,0),2)</f>
        <v>450</v>
      </c>
      <c r="BC146" s="19">
        <f>ROUND(VLOOKUP($B146,'3.ข้อมูลงบทดลองปัจจุบัน เติมเอง'!$A$5:$CL$846,54,0),2)</f>
        <v>1450</v>
      </c>
      <c r="BD146" s="19">
        <f>ROUND(VLOOKUP($B146,'3.ข้อมูลงบทดลองปัจจุบัน เติมเอง'!$A$5:$CL$846,55,0),2)</f>
        <v>4630</v>
      </c>
      <c r="BE146" s="19">
        <f>ROUND(VLOOKUP($B146,'3.ข้อมูลงบทดลองปัจจุบัน เติมเอง'!$A$5:$CL$846,56,0),2)</f>
        <v>51155</v>
      </c>
      <c r="BF146" s="19">
        <f>ROUND(VLOOKUP($B146,'3.ข้อมูลงบทดลองปัจจุบัน เติมเอง'!$A$5:$CL$846,57,0),2)</f>
        <v>0</v>
      </c>
      <c r="BG146" s="19">
        <f>ROUND(VLOOKUP($B146,'3.ข้อมูลงบทดลองปัจจุบัน เติมเอง'!$A$5:$CL$846,58,0),2)</f>
        <v>18779</v>
      </c>
      <c r="BH146" s="19">
        <f>ROUND(VLOOKUP($B146,'3.ข้อมูลงบทดลองปัจจุบัน เติมเอง'!$A$5:$CL$846,59,0),2)</f>
        <v>19004.849999999999</v>
      </c>
      <c r="BI146" s="19">
        <f>ROUND(VLOOKUP($B146,'3.ข้อมูลงบทดลองปัจจุบัน เติมเอง'!$A$5:$CL$846,60,0),2)</f>
        <v>26630</v>
      </c>
      <c r="BJ146" s="19">
        <f>ROUND(VLOOKUP($B146,'3.ข้อมูลงบทดลองปัจจุบัน เติมเอง'!$A$5:$CL$846,61,0),2)</f>
        <v>4661.5</v>
      </c>
      <c r="BK146" s="19">
        <f>ROUND(VLOOKUP($B146,'3.ข้อมูลงบทดลองปัจจุบัน เติมเอง'!$A$5:$CL$846,62,0),2)</f>
        <v>0</v>
      </c>
      <c r="BL146" s="19">
        <f>ROUND(VLOOKUP($B146,'3.ข้อมูลงบทดลองปัจจุบัน เติมเอง'!$A$5:$CL$846,63,0),2)</f>
        <v>0</v>
      </c>
      <c r="BM146" s="19">
        <f>ROUND(VLOOKUP($B146,'3.ข้อมูลงบทดลองปัจจุบัน เติมเอง'!$A$5:$CL$846,64,0),2)</f>
        <v>0</v>
      </c>
      <c r="BN146" s="19">
        <f>ROUND(VLOOKUP($B146,'3.ข้อมูลงบทดลองปัจจุบัน เติมเอง'!$A$5:$CL$846,65,0),2)</f>
        <v>2510</v>
      </c>
      <c r="BO146" s="19">
        <f>ROUND(VLOOKUP($B146,'3.ข้อมูลงบทดลองปัจจุบัน เติมเอง'!$A$5:$CL$846,66,0),2)</f>
        <v>3000</v>
      </c>
      <c r="BP146" s="19">
        <f>ROUND(VLOOKUP($B146,'3.ข้อมูลงบทดลองปัจจุบัน เติมเอง'!$A$5:$CL$846,67,0),2)</f>
        <v>2260</v>
      </c>
      <c r="BQ146" s="19">
        <f>ROUND(VLOOKUP($B146,'3.ข้อมูลงบทดลองปัจจุบัน เติมเอง'!$A$5:$CL$846,68,0),2)</f>
        <v>15054</v>
      </c>
      <c r="BR146" s="19">
        <f>ROUND(VLOOKUP($B146,'3.ข้อมูลงบทดลองปัจจุบัน เติมเอง'!$A$5:$CL$846,69,0),2)</f>
        <v>142519</v>
      </c>
      <c r="BS146" s="19">
        <f>ROUND(VLOOKUP($B146,'3.ข้อมูลงบทดลองปัจจุบัน เติมเอง'!$A$5:$CL$846,70,0),2)</f>
        <v>1074750</v>
      </c>
      <c r="BT146" s="19">
        <f>ROUND(VLOOKUP($B146,'3.ข้อมูลงบทดลองปัจจุบัน เติมเอง'!$A$5:$CL$846,71,0),2)</f>
        <v>0</v>
      </c>
      <c r="BU146" s="19">
        <f>ROUND(VLOOKUP($B146,'3.ข้อมูลงบทดลองปัจจุบัน เติมเอง'!$A$5:$CL$846,72,0),2)</f>
        <v>0</v>
      </c>
      <c r="BV146" s="19">
        <f>ROUND(VLOOKUP($B146,'3.ข้อมูลงบทดลองปัจจุบัน เติมเอง'!$A$5:$CL$846,73,0),2)</f>
        <v>50000</v>
      </c>
      <c r="BW146" s="19">
        <f>ROUND(VLOOKUP($B146,'3.ข้อมูลงบทดลองปัจจุบัน เติมเอง'!$A$5:$CL$846,74,0),2)</f>
        <v>161423.93</v>
      </c>
      <c r="BX146" s="19">
        <f>ROUND(VLOOKUP($B146,'3.ข้อมูลงบทดลองปัจจุบัน เติมเอง'!$A$5:$CL$846,75,0),2)</f>
        <v>0</v>
      </c>
      <c r="BY146" s="19">
        <f>ROUND(VLOOKUP($B146,'3.ข้อมูลงบทดลองปัจจุบัน เติมเอง'!$A$5:$CL$846,76,0),2)</f>
        <v>250098.5</v>
      </c>
      <c r="BZ146" s="19">
        <f>ROUND(VLOOKUP($B146,'3.ข้อมูลงบทดลองปัจจุบัน เติมเอง'!$A$5:$CL$846,77,0),2)</f>
        <v>12272</v>
      </c>
      <c r="CA146" s="19">
        <f>ROUND(VLOOKUP($B146,'3.ข้อมูลงบทดลองปัจจุบัน เติมเอง'!$A$5:$CL$846,78,0),2)</f>
        <v>0</v>
      </c>
      <c r="CB146" s="19">
        <f>ROUND(VLOOKUP($B146,'3.ข้อมูลงบทดลองปัจจุบัน เติมเอง'!$A$5:$CL$846,79,0),2)</f>
        <v>19310</v>
      </c>
      <c r="CC146" s="19">
        <f>ROUND(VLOOKUP($B146,'3.ข้อมูลงบทดลองปัจจุบัน เติมเอง'!$A$5:$CL$846,80,0),2)</f>
        <v>3530</v>
      </c>
      <c r="CD146" s="19">
        <f>ROUND(VLOOKUP($B146,'3.ข้อมูลงบทดลองปัจจุบัน เติมเอง'!$A$5:$CL$846,81,0),2)</f>
        <v>0</v>
      </c>
      <c r="CE146" s="19">
        <f>ROUND(VLOOKUP($B146,'3.ข้อมูลงบทดลองปัจจุบัน เติมเอง'!$A$5:$CL$846,82,0),2)</f>
        <v>14800</v>
      </c>
      <c r="CF146" s="19">
        <f>ROUND(VLOOKUP($B146,'3.ข้อมูลงบทดลองปัจจุบัน เติมเอง'!$A$5:$CL$846,83,0),2)</f>
        <v>8797.91</v>
      </c>
      <c r="CG146" s="19">
        <f>ROUND(VLOOKUP($B146,'3.ข้อมูลงบทดลองปัจจุบัน เติมเอง'!$A$5:$CL$846,84,0),2)</f>
        <v>36576</v>
      </c>
      <c r="CH146" s="19">
        <f>ROUND(VLOOKUP($B146,'3.ข้อมูลงบทดลองปัจจุบัน เติมเอง'!$A$5:$CL$846,85,0),2)</f>
        <v>4815</v>
      </c>
      <c r="CI146" s="19">
        <f>ROUND(VLOOKUP($B146,'3.ข้อมูลงบทดลองปัจจุบัน เติมเอง'!$A$5:$CL$846,86,0),2)</f>
        <v>103429.01</v>
      </c>
      <c r="CJ146" s="19">
        <f>ROUND(VLOOKUP($B146,'3.ข้อมูลงบทดลองปัจจุบัน เติมเอง'!$A$5:$CL$846,87,0),2)</f>
        <v>143513</v>
      </c>
      <c r="CK146" s="19">
        <f>ROUND(VLOOKUP($B146,'3.ข้อมูลงบทดลองปัจจุบัน เติมเอง'!$A$5:$CL$846,88,0),2)</f>
        <v>85304.5</v>
      </c>
      <c r="CL146" s="19">
        <f>ROUND(VLOOKUP($B146,'3.ข้อมูลงบทดลองปัจจุบัน เติมเอง'!$A$5:$CL$846,89,0),2)</f>
        <v>0</v>
      </c>
      <c r="CM146" s="19">
        <f>ROUND(VLOOKUP($B146,'3.ข้อมูลงบทดลองปัจจุบัน เติมเอง'!$A$5:$CL$846,90,0),2)</f>
        <v>0</v>
      </c>
      <c r="CO146" s="29"/>
    </row>
    <row r="147" spans="1:93" x14ac:dyDescent="0.7">
      <c r="A147" s="3" t="s">
        <v>1471</v>
      </c>
      <c r="B147" s="3" t="s">
        <v>2039</v>
      </c>
      <c r="C147" s="8" t="s">
        <v>691</v>
      </c>
      <c r="D147" s="19">
        <f>ROUND(VLOOKUP($B147,'3.ข้อมูลงบทดลองปัจจุบัน เติมเอง'!$A$5:$CL$846,3,0),2)</f>
        <v>0</v>
      </c>
      <c r="E147" s="19">
        <f>ROUND(VLOOKUP($B147,'3.ข้อมูลงบทดลองปัจจุบัน เติมเอง'!$A$5:$CL$846,4,0),2)</f>
        <v>0</v>
      </c>
      <c r="F147" s="19">
        <f>ROUND(VLOOKUP($B147,'3.ข้อมูลงบทดลองปัจจุบัน เติมเอง'!$A$5:$CL$846,5,0),2)</f>
        <v>0</v>
      </c>
      <c r="G147" s="19">
        <f>ROUND(VLOOKUP($B147,'3.ข้อมูลงบทดลองปัจจุบัน เติมเอง'!$A$5:$CL$846,6,0),2)</f>
        <v>0</v>
      </c>
      <c r="H147" s="19">
        <f>ROUND(VLOOKUP($B147,'3.ข้อมูลงบทดลองปัจจุบัน เติมเอง'!$A$5:$CL$846,7,0),2)</f>
        <v>0</v>
      </c>
      <c r="I147" s="19">
        <f>ROUND(VLOOKUP($B147,'3.ข้อมูลงบทดลองปัจจุบัน เติมเอง'!$A$5:$CL$846,8,0),2)</f>
        <v>0</v>
      </c>
      <c r="J147" s="19">
        <f>ROUND(VLOOKUP($B147,'3.ข้อมูลงบทดลองปัจจุบัน เติมเอง'!$A$5:$CL$846,9,0),2)</f>
        <v>0</v>
      </c>
      <c r="K147" s="19">
        <f>ROUND(VLOOKUP($B147,'3.ข้อมูลงบทดลองปัจจุบัน เติมเอง'!$A$5:$CL$846,10,0),2)</f>
        <v>0</v>
      </c>
      <c r="L147" s="19">
        <f>ROUND(VLOOKUP($B147,'3.ข้อมูลงบทดลองปัจจุบัน เติมเอง'!$A$5:$CL$846,11,0),2)</f>
        <v>0</v>
      </c>
      <c r="M147" s="19">
        <f>ROUND(VLOOKUP($B147,'3.ข้อมูลงบทดลองปัจจุบัน เติมเอง'!$A$5:$CL$846,12,0),2)</f>
        <v>0</v>
      </c>
      <c r="N147" s="19">
        <f>ROUND(VLOOKUP($B147,'3.ข้อมูลงบทดลองปัจจุบัน เติมเอง'!$A$5:$CL$846,13,0),2)</f>
        <v>0</v>
      </c>
      <c r="O147" s="19">
        <f>ROUND(VLOOKUP($B147,'3.ข้อมูลงบทดลองปัจจุบัน เติมเอง'!$A$5:$CL$846,14,0),2)</f>
        <v>0</v>
      </c>
      <c r="P147" s="19">
        <f>ROUND(VLOOKUP($B147,'3.ข้อมูลงบทดลองปัจจุบัน เติมเอง'!$A$5:$CL$846,15,0),2)</f>
        <v>0</v>
      </c>
      <c r="Q147" s="19">
        <f>ROUND(VLOOKUP($B147,'3.ข้อมูลงบทดลองปัจจุบัน เติมเอง'!$A$5:$CL$846,16,0),2)</f>
        <v>0</v>
      </c>
      <c r="R147" s="19">
        <f>ROUND(VLOOKUP($B147,'3.ข้อมูลงบทดลองปัจจุบัน เติมเอง'!$A$5:$CL$846,17,0),2)</f>
        <v>0</v>
      </c>
      <c r="S147" s="19">
        <f>ROUND(VLOOKUP($B147,'3.ข้อมูลงบทดลองปัจจุบัน เติมเอง'!$A$5:$CL$846,18,0),2)</f>
        <v>0</v>
      </c>
      <c r="T147" s="19">
        <f>ROUND(VLOOKUP($B147,'3.ข้อมูลงบทดลองปัจจุบัน เติมเอง'!$A$5:$CL$846,19,0),2)</f>
        <v>0</v>
      </c>
      <c r="U147" s="19">
        <f>ROUND(VLOOKUP($B147,'3.ข้อมูลงบทดลองปัจจุบัน เติมเอง'!$A$5:$CL$846,20,0),2)</f>
        <v>0</v>
      </c>
      <c r="V147" s="19">
        <f>ROUND(VLOOKUP($B147,'3.ข้อมูลงบทดลองปัจจุบัน เติมเอง'!$A$5:$CL$846,21,0),2)</f>
        <v>0</v>
      </c>
      <c r="W147" s="19">
        <f>ROUND(VLOOKUP($B147,'3.ข้อมูลงบทดลองปัจจุบัน เติมเอง'!$A$5:$CL$846,22,0),2)</f>
        <v>0</v>
      </c>
      <c r="X147" s="19">
        <f>ROUND(VLOOKUP($B147,'3.ข้อมูลงบทดลองปัจจุบัน เติมเอง'!$A$5:$CL$846,23,0),2)</f>
        <v>0</v>
      </c>
      <c r="Y147" s="19">
        <f>ROUND(VLOOKUP($B147,'3.ข้อมูลงบทดลองปัจจุบัน เติมเอง'!$A$5:$CL$846,24,0),2)</f>
        <v>0</v>
      </c>
      <c r="Z147" s="19">
        <f>ROUND(VLOOKUP($B147,'3.ข้อมูลงบทดลองปัจจุบัน เติมเอง'!$A$5:$CL$846,25,0),2)</f>
        <v>0</v>
      </c>
      <c r="AA147" s="19">
        <f>ROUND(VLOOKUP($B147,'3.ข้อมูลงบทดลองปัจจุบัน เติมเอง'!$A$5:$CL$846,26,0),2)</f>
        <v>0</v>
      </c>
      <c r="AB147" s="19">
        <f>ROUND(VLOOKUP($B147,'3.ข้อมูลงบทดลองปัจจุบัน เติมเอง'!$A$5:$CL$846,27,0),2)</f>
        <v>0</v>
      </c>
      <c r="AC147" s="19">
        <f>ROUND(VLOOKUP($B147,'3.ข้อมูลงบทดลองปัจจุบัน เติมเอง'!$A$5:$CL$846,28,0),2)</f>
        <v>0</v>
      </c>
      <c r="AD147" s="19">
        <f>ROUND(VLOOKUP($B147,'3.ข้อมูลงบทดลองปัจจุบัน เติมเอง'!$A$5:$CL$846,29,0),2)</f>
        <v>0</v>
      </c>
      <c r="AE147" s="19">
        <f>ROUND(VLOOKUP($B147,'3.ข้อมูลงบทดลองปัจจุบัน เติมเอง'!$A$5:$CL$846,30,0),2)</f>
        <v>0</v>
      </c>
      <c r="AF147" s="19">
        <f>ROUND(VLOOKUP($B147,'3.ข้อมูลงบทดลองปัจจุบัน เติมเอง'!$A$5:$CL$846,31,0),2)</f>
        <v>0</v>
      </c>
      <c r="AG147" s="19">
        <f>ROUND(VLOOKUP($B147,'3.ข้อมูลงบทดลองปัจจุบัน เติมเอง'!$A$5:$CL$846,32,0),2)</f>
        <v>0</v>
      </c>
      <c r="AH147" s="19">
        <f>ROUND(VLOOKUP($B147,'3.ข้อมูลงบทดลองปัจจุบัน เติมเอง'!$A$5:$CL$846,33,0),2)</f>
        <v>0</v>
      </c>
      <c r="AI147" s="19">
        <f>ROUND(VLOOKUP($B147,'3.ข้อมูลงบทดลองปัจจุบัน เติมเอง'!$A$5:$CL$846,34,0),2)</f>
        <v>0</v>
      </c>
      <c r="AJ147" s="19">
        <f>ROUND(VLOOKUP($B147,'3.ข้อมูลงบทดลองปัจจุบัน เติมเอง'!$A$5:$CL$846,35,0),2)</f>
        <v>0</v>
      </c>
      <c r="AK147" s="19">
        <f>ROUND(VLOOKUP($B147,'3.ข้อมูลงบทดลองปัจจุบัน เติมเอง'!$A$5:$CL$846,36,0),2)</f>
        <v>0</v>
      </c>
      <c r="AL147" s="19">
        <f>ROUND(VLOOKUP($B147,'3.ข้อมูลงบทดลองปัจจุบัน เติมเอง'!$A$5:$CL$846,37,0),2)</f>
        <v>0</v>
      </c>
      <c r="AM147" s="19">
        <f>ROUND(VLOOKUP($B147,'3.ข้อมูลงบทดลองปัจจุบัน เติมเอง'!$A$5:$CL$846,38,0),2)</f>
        <v>0</v>
      </c>
      <c r="AN147" s="19">
        <f>ROUND(VLOOKUP($B147,'3.ข้อมูลงบทดลองปัจจุบัน เติมเอง'!$A$5:$CL$846,39,0),2)</f>
        <v>0</v>
      </c>
      <c r="AO147" s="19">
        <f>ROUND(VLOOKUP($B147,'3.ข้อมูลงบทดลองปัจจุบัน เติมเอง'!$A$5:$CL$846,40,0),2)</f>
        <v>0</v>
      </c>
      <c r="AP147" s="19">
        <f>ROUND(VLOOKUP($B147,'3.ข้อมูลงบทดลองปัจจุบัน เติมเอง'!$A$5:$CL$846,41,0),2)</f>
        <v>0</v>
      </c>
      <c r="AQ147" s="19">
        <f>ROUND(VLOOKUP($B147,'3.ข้อมูลงบทดลองปัจจุบัน เติมเอง'!$A$5:$CL$846,42,0),2)</f>
        <v>0</v>
      </c>
      <c r="AR147" s="19">
        <f>ROUND(VLOOKUP($B147,'3.ข้อมูลงบทดลองปัจจุบัน เติมเอง'!$A$5:$CL$846,43,0),2)</f>
        <v>0</v>
      </c>
      <c r="AS147" s="19">
        <f>ROUND(VLOOKUP($B147,'3.ข้อมูลงบทดลองปัจจุบัน เติมเอง'!$A$5:$CL$846,44,0),2)</f>
        <v>0</v>
      </c>
      <c r="AT147" s="19">
        <f>ROUND(VLOOKUP($B147,'3.ข้อมูลงบทดลองปัจจุบัน เติมเอง'!$A$5:$CL$846,45,0),2)</f>
        <v>0</v>
      </c>
      <c r="AU147" s="19">
        <f>ROUND(VLOOKUP($B147,'3.ข้อมูลงบทดลองปัจจุบัน เติมเอง'!$A$5:$CL$846,46,0),2)</f>
        <v>0</v>
      </c>
      <c r="AV147" s="19">
        <f>ROUND(VLOOKUP($B147,'3.ข้อมูลงบทดลองปัจจุบัน เติมเอง'!$A$5:$CL$846,47,0),2)</f>
        <v>0</v>
      </c>
      <c r="AW147" s="19">
        <f>ROUND(VLOOKUP($B147,'3.ข้อมูลงบทดลองปัจจุบัน เติมเอง'!$A$5:$CL$846,48,0),2)</f>
        <v>0</v>
      </c>
      <c r="AX147" s="19">
        <f>ROUND(VLOOKUP($B147,'3.ข้อมูลงบทดลองปัจจุบัน เติมเอง'!$A$5:$CL$846,49,0),2)</f>
        <v>0</v>
      </c>
      <c r="AY147" s="19">
        <f>ROUND(VLOOKUP($B147,'3.ข้อมูลงบทดลองปัจจุบัน เติมเอง'!$A$5:$CL$846,50,0),2)</f>
        <v>0</v>
      </c>
      <c r="AZ147" s="19">
        <f>ROUND(VLOOKUP($B147,'3.ข้อมูลงบทดลองปัจจุบัน เติมเอง'!$A$5:$CL$846,51,0),2)</f>
        <v>0</v>
      </c>
      <c r="BA147" s="19">
        <f>ROUND(VLOOKUP($B147,'3.ข้อมูลงบทดลองปัจจุบัน เติมเอง'!$A$5:$CL$846,52,0),2)</f>
        <v>0</v>
      </c>
      <c r="BB147" s="19">
        <f>ROUND(VLOOKUP($B147,'3.ข้อมูลงบทดลองปัจจุบัน เติมเอง'!$A$5:$CL$846,53,0),2)</f>
        <v>0</v>
      </c>
      <c r="BC147" s="19">
        <f>ROUND(VLOOKUP($B147,'3.ข้อมูลงบทดลองปัจจุบัน เติมเอง'!$A$5:$CL$846,54,0),2)</f>
        <v>0</v>
      </c>
      <c r="BD147" s="19">
        <f>ROUND(VLOOKUP($B147,'3.ข้อมูลงบทดลองปัจจุบัน เติมเอง'!$A$5:$CL$846,55,0),2)</f>
        <v>0</v>
      </c>
      <c r="BE147" s="19">
        <f>ROUND(VLOOKUP($B147,'3.ข้อมูลงบทดลองปัจจุบัน เติมเอง'!$A$5:$CL$846,56,0),2)</f>
        <v>0</v>
      </c>
      <c r="BF147" s="19">
        <f>ROUND(VLOOKUP($B147,'3.ข้อมูลงบทดลองปัจจุบัน เติมเอง'!$A$5:$CL$846,57,0),2)</f>
        <v>0</v>
      </c>
      <c r="BG147" s="19">
        <f>ROUND(VLOOKUP($B147,'3.ข้อมูลงบทดลองปัจจุบัน เติมเอง'!$A$5:$CL$846,58,0),2)</f>
        <v>0</v>
      </c>
      <c r="BH147" s="19">
        <f>ROUND(VLOOKUP($B147,'3.ข้อมูลงบทดลองปัจจุบัน เติมเอง'!$A$5:$CL$846,59,0),2)</f>
        <v>0</v>
      </c>
      <c r="BI147" s="19">
        <f>ROUND(VLOOKUP($B147,'3.ข้อมูลงบทดลองปัจจุบัน เติมเอง'!$A$5:$CL$846,60,0),2)</f>
        <v>0</v>
      </c>
      <c r="BJ147" s="19">
        <f>ROUND(VLOOKUP($B147,'3.ข้อมูลงบทดลองปัจจุบัน เติมเอง'!$A$5:$CL$846,61,0),2)</f>
        <v>0</v>
      </c>
      <c r="BK147" s="19">
        <f>ROUND(VLOOKUP($B147,'3.ข้อมูลงบทดลองปัจจุบัน เติมเอง'!$A$5:$CL$846,62,0),2)</f>
        <v>47009.2</v>
      </c>
      <c r="BL147" s="19">
        <f>ROUND(VLOOKUP($B147,'3.ข้อมูลงบทดลองปัจจุบัน เติมเอง'!$A$5:$CL$846,63,0),2)</f>
        <v>0</v>
      </c>
      <c r="BM147" s="19">
        <f>ROUND(VLOOKUP($B147,'3.ข้อมูลงบทดลองปัจจุบัน เติมเอง'!$A$5:$CL$846,64,0),2)</f>
        <v>0</v>
      </c>
      <c r="BN147" s="19">
        <f>ROUND(VLOOKUP($B147,'3.ข้อมูลงบทดลองปัจจุบัน เติมเอง'!$A$5:$CL$846,65,0),2)</f>
        <v>0</v>
      </c>
      <c r="BO147" s="19">
        <f>ROUND(VLOOKUP($B147,'3.ข้อมูลงบทดลองปัจจุบัน เติมเอง'!$A$5:$CL$846,66,0),2)</f>
        <v>0</v>
      </c>
      <c r="BP147" s="19">
        <f>ROUND(VLOOKUP($B147,'3.ข้อมูลงบทดลองปัจจุบัน เติมเอง'!$A$5:$CL$846,67,0),2)</f>
        <v>0</v>
      </c>
      <c r="BQ147" s="19">
        <f>ROUND(VLOOKUP($B147,'3.ข้อมูลงบทดลองปัจจุบัน เติมเอง'!$A$5:$CL$846,68,0),2)</f>
        <v>0</v>
      </c>
      <c r="BR147" s="19">
        <f>ROUND(VLOOKUP($B147,'3.ข้อมูลงบทดลองปัจจุบัน เติมเอง'!$A$5:$CL$846,69,0),2)</f>
        <v>0</v>
      </c>
      <c r="BS147" s="19">
        <f>ROUND(VLOOKUP($B147,'3.ข้อมูลงบทดลองปัจจุบัน เติมเอง'!$A$5:$CL$846,70,0),2)</f>
        <v>0</v>
      </c>
      <c r="BT147" s="19">
        <f>ROUND(VLOOKUP($B147,'3.ข้อมูลงบทดลองปัจจุบัน เติมเอง'!$A$5:$CL$846,71,0),2)</f>
        <v>0</v>
      </c>
      <c r="BU147" s="19">
        <f>ROUND(VLOOKUP($B147,'3.ข้อมูลงบทดลองปัจจุบัน เติมเอง'!$A$5:$CL$846,72,0),2)</f>
        <v>0</v>
      </c>
      <c r="BV147" s="19">
        <f>ROUND(VLOOKUP($B147,'3.ข้อมูลงบทดลองปัจจุบัน เติมเอง'!$A$5:$CL$846,73,0),2)</f>
        <v>0</v>
      </c>
      <c r="BW147" s="19">
        <f>ROUND(VLOOKUP($B147,'3.ข้อมูลงบทดลองปัจจุบัน เติมเอง'!$A$5:$CL$846,74,0),2)</f>
        <v>0</v>
      </c>
      <c r="BX147" s="19">
        <f>ROUND(VLOOKUP($B147,'3.ข้อมูลงบทดลองปัจจุบัน เติมเอง'!$A$5:$CL$846,75,0),2)</f>
        <v>0</v>
      </c>
      <c r="BY147" s="19">
        <f>ROUND(VLOOKUP($B147,'3.ข้อมูลงบทดลองปัจจุบัน เติมเอง'!$A$5:$CL$846,76,0),2)</f>
        <v>0</v>
      </c>
      <c r="BZ147" s="19">
        <f>ROUND(VLOOKUP($B147,'3.ข้อมูลงบทดลองปัจจุบัน เติมเอง'!$A$5:$CL$846,77,0),2)</f>
        <v>0</v>
      </c>
      <c r="CA147" s="19">
        <f>ROUND(VLOOKUP($B147,'3.ข้อมูลงบทดลองปัจจุบัน เติมเอง'!$A$5:$CL$846,78,0),2)</f>
        <v>0</v>
      </c>
      <c r="CB147" s="19">
        <f>ROUND(VLOOKUP($B147,'3.ข้อมูลงบทดลองปัจจุบัน เติมเอง'!$A$5:$CL$846,79,0),2)</f>
        <v>0</v>
      </c>
      <c r="CC147" s="19">
        <f>ROUND(VLOOKUP($B147,'3.ข้อมูลงบทดลองปัจจุบัน เติมเอง'!$A$5:$CL$846,80,0),2)</f>
        <v>0</v>
      </c>
      <c r="CD147" s="19">
        <f>ROUND(VLOOKUP($B147,'3.ข้อมูลงบทดลองปัจจุบัน เติมเอง'!$A$5:$CL$846,81,0),2)</f>
        <v>0</v>
      </c>
      <c r="CE147" s="19">
        <f>ROUND(VLOOKUP($B147,'3.ข้อมูลงบทดลองปัจจุบัน เติมเอง'!$A$5:$CL$846,82,0),2)</f>
        <v>0</v>
      </c>
      <c r="CF147" s="19">
        <f>ROUND(VLOOKUP($B147,'3.ข้อมูลงบทดลองปัจจุบัน เติมเอง'!$A$5:$CL$846,83,0),2)</f>
        <v>0</v>
      </c>
      <c r="CG147" s="19">
        <f>ROUND(VLOOKUP($B147,'3.ข้อมูลงบทดลองปัจจุบัน เติมเอง'!$A$5:$CL$846,84,0),2)</f>
        <v>0</v>
      </c>
      <c r="CH147" s="19">
        <f>ROUND(VLOOKUP($B147,'3.ข้อมูลงบทดลองปัจจุบัน เติมเอง'!$A$5:$CL$846,85,0),2)</f>
        <v>0</v>
      </c>
      <c r="CI147" s="19">
        <f>ROUND(VLOOKUP($B147,'3.ข้อมูลงบทดลองปัจจุบัน เติมเอง'!$A$5:$CL$846,86,0),2)</f>
        <v>0</v>
      </c>
      <c r="CJ147" s="19">
        <f>ROUND(VLOOKUP($B147,'3.ข้อมูลงบทดลองปัจจุบัน เติมเอง'!$A$5:$CL$846,87,0),2)</f>
        <v>0</v>
      </c>
      <c r="CK147" s="19">
        <f>ROUND(VLOOKUP($B147,'3.ข้อมูลงบทดลองปัจจุบัน เติมเอง'!$A$5:$CL$846,88,0),2)</f>
        <v>0</v>
      </c>
      <c r="CL147" s="19">
        <f>ROUND(VLOOKUP($B147,'3.ข้อมูลงบทดลองปัจจุบัน เติมเอง'!$A$5:$CL$846,89,0),2)</f>
        <v>0</v>
      </c>
      <c r="CM147" s="19">
        <f>ROUND(VLOOKUP($B147,'3.ข้อมูลงบทดลองปัจจุบัน เติมเอง'!$A$5:$CL$846,90,0),2)</f>
        <v>0</v>
      </c>
      <c r="CO147" s="29"/>
    </row>
    <row r="148" spans="1:93" x14ac:dyDescent="0.7">
      <c r="A148" s="3" t="s">
        <v>1471</v>
      </c>
      <c r="B148" s="3" t="s">
        <v>2040</v>
      </c>
      <c r="C148" s="8" t="s">
        <v>692</v>
      </c>
      <c r="D148" s="19">
        <f>ROUND(VLOOKUP($B148,'3.ข้อมูลงบทดลองปัจจุบัน เติมเอง'!$A$5:$CL$846,3,0),2)</f>
        <v>410855.9</v>
      </c>
      <c r="E148" s="19">
        <f>ROUND(VLOOKUP($B148,'3.ข้อมูลงบทดลองปัจจุบัน เติมเอง'!$A$5:$CL$846,4,0),2)</f>
        <v>4500</v>
      </c>
      <c r="F148" s="19">
        <f>ROUND(VLOOKUP($B148,'3.ข้อมูลงบทดลองปัจจุบัน เติมเอง'!$A$5:$CL$846,5,0),2)</f>
        <v>632002</v>
      </c>
      <c r="G148" s="19">
        <f>ROUND(VLOOKUP($B148,'3.ข้อมูลงบทดลองปัจจุบัน เติมเอง'!$A$5:$CL$846,6,0),2)</f>
        <v>43000</v>
      </c>
      <c r="H148" s="19">
        <f>ROUND(VLOOKUP($B148,'3.ข้อมูลงบทดลองปัจจุบัน เติมเอง'!$A$5:$CL$846,7,0),2)</f>
        <v>5400</v>
      </c>
      <c r="I148" s="19">
        <f>ROUND(VLOOKUP($B148,'3.ข้อมูลงบทดลองปัจจุบัน เติมเอง'!$A$5:$CL$846,8,0),2)</f>
        <v>0</v>
      </c>
      <c r="J148" s="19">
        <f>ROUND(VLOOKUP($B148,'3.ข้อมูลงบทดลองปัจจุบัน เติมเอง'!$A$5:$CL$846,9,0),2)</f>
        <v>0</v>
      </c>
      <c r="K148" s="19">
        <f>ROUND(VLOOKUP($B148,'3.ข้อมูลงบทดลองปัจจุบัน เติมเอง'!$A$5:$CL$846,10,0),2)</f>
        <v>0</v>
      </c>
      <c r="L148" s="19">
        <f>ROUND(VLOOKUP($B148,'3.ข้อมูลงบทดลองปัจจุบัน เติมเอง'!$A$5:$CL$846,11,0),2)</f>
        <v>465570</v>
      </c>
      <c r="M148" s="19">
        <f>ROUND(VLOOKUP($B148,'3.ข้อมูลงบทดลองปัจจุบัน เติมเอง'!$A$5:$CL$846,12,0),2)</f>
        <v>758559</v>
      </c>
      <c r="N148" s="19">
        <f>ROUND(VLOOKUP($B148,'3.ข้อมูลงบทดลองปัจจุบัน เติมเอง'!$A$5:$CL$846,13,0),2)</f>
        <v>0</v>
      </c>
      <c r="O148" s="19">
        <f>ROUND(VLOOKUP($B148,'3.ข้อมูลงบทดลองปัจจุบัน เติมเอง'!$A$5:$CL$846,14,0),2)</f>
        <v>86000</v>
      </c>
      <c r="P148" s="19">
        <f>ROUND(VLOOKUP($B148,'3.ข้อมูลงบทดลองปัจจุบัน เติมเอง'!$A$5:$CL$846,15,0),2)</f>
        <v>2871235</v>
      </c>
      <c r="Q148" s="19">
        <f>ROUND(VLOOKUP($B148,'3.ข้อมูลงบทดลองปัจจุบัน เติมเอง'!$A$5:$CL$846,16,0),2)</f>
        <v>552100</v>
      </c>
      <c r="R148" s="19">
        <f>ROUND(VLOOKUP($B148,'3.ข้อมูลงบทดลองปัจจุบัน เติมเอง'!$A$5:$CL$846,17,0),2)</f>
        <v>936047</v>
      </c>
      <c r="S148" s="19">
        <f>ROUND(VLOOKUP($B148,'3.ข้อมูลงบทดลองปัจจุบัน เติมเอง'!$A$5:$CL$846,18,0),2)</f>
        <v>0</v>
      </c>
      <c r="T148" s="19">
        <f>ROUND(VLOOKUP($B148,'3.ข้อมูลงบทดลองปัจจุบัน เติมเอง'!$A$5:$CL$846,19,0),2)</f>
        <v>204679.58</v>
      </c>
      <c r="U148" s="19">
        <f>ROUND(VLOOKUP($B148,'3.ข้อมูลงบทดลองปัจจุบัน เติมเอง'!$A$5:$CL$846,20,0),2)</f>
        <v>0</v>
      </c>
      <c r="V148" s="19">
        <f>ROUND(VLOOKUP($B148,'3.ข้อมูลงบทดลองปัจจุบัน เติมเอง'!$A$5:$CL$846,21,0),2)</f>
        <v>0</v>
      </c>
      <c r="W148" s="19">
        <f>ROUND(VLOOKUP($B148,'3.ข้อมูลงบทดลองปัจจุบัน เติมเอง'!$A$5:$CL$846,22,0),2)</f>
        <v>0</v>
      </c>
      <c r="X148" s="19">
        <f>ROUND(VLOOKUP($B148,'3.ข้อมูลงบทดลองปัจจุบัน เติมเอง'!$A$5:$CL$846,23,0),2)</f>
        <v>798000</v>
      </c>
      <c r="Y148" s="19">
        <f>ROUND(VLOOKUP($B148,'3.ข้อมูลงบทดลองปัจจุบัน เติมเอง'!$A$5:$CL$846,24,0),2)</f>
        <v>0</v>
      </c>
      <c r="Z148" s="19">
        <f>ROUND(VLOOKUP($B148,'3.ข้อมูลงบทดลองปัจจุบัน เติมเอง'!$A$5:$CL$846,25,0),2)</f>
        <v>356000</v>
      </c>
      <c r="AA148" s="19">
        <f>ROUND(VLOOKUP($B148,'3.ข้อมูลงบทดลองปัจจุบัน เติมเอง'!$A$5:$CL$846,26,0),2)</f>
        <v>0</v>
      </c>
      <c r="AB148" s="19">
        <f>ROUND(VLOOKUP($B148,'3.ข้อมูลงบทดลองปัจจุบัน เติมเอง'!$A$5:$CL$846,27,0),2)</f>
        <v>189200</v>
      </c>
      <c r="AC148" s="19">
        <f>ROUND(VLOOKUP($B148,'3.ข้อมูลงบทดลองปัจจุบัน เติมเอง'!$A$5:$CL$846,28,0),2)</f>
        <v>0</v>
      </c>
      <c r="AD148" s="19">
        <f>ROUND(VLOOKUP($B148,'3.ข้อมูลงบทดลองปัจจุบัน เติมเอง'!$A$5:$CL$846,29,0),2)</f>
        <v>0</v>
      </c>
      <c r="AE148" s="19">
        <f>ROUND(VLOOKUP($B148,'3.ข้อมูลงบทดลองปัจจุบัน เติมเอง'!$A$5:$CL$846,30,0),2)</f>
        <v>0</v>
      </c>
      <c r="AF148" s="19">
        <f>ROUND(VLOOKUP($B148,'3.ข้อมูลงบทดลองปัจจุบัน เติมเอง'!$A$5:$CL$846,31,0),2)</f>
        <v>570800</v>
      </c>
      <c r="AG148" s="19">
        <f>ROUND(VLOOKUP($B148,'3.ข้อมูลงบทดลองปัจจุบัน เติมเอง'!$A$5:$CL$846,32,0),2)</f>
        <v>0</v>
      </c>
      <c r="AH148" s="19">
        <f>ROUND(VLOOKUP($B148,'3.ข้อมูลงบทดลองปัจจุบัน เติมเอง'!$A$5:$CL$846,33,0),2)</f>
        <v>90000</v>
      </c>
      <c r="AI148" s="19">
        <f>ROUND(VLOOKUP($B148,'3.ข้อมูลงบทดลองปัจจุบัน เติมเอง'!$A$5:$CL$846,34,0),2)</f>
        <v>37700</v>
      </c>
      <c r="AJ148" s="19">
        <f>ROUND(VLOOKUP($B148,'3.ข้อมูลงบทดลองปัจจุบัน เติมเอง'!$A$5:$CL$846,35,0),2)</f>
        <v>149300</v>
      </c>
      <c r="AK148" s="19">
        <f>ROUND(VLOOKUP($B148,'3.ข้อมูลงบทดลองปัจจุบัน เติมเอง'!$A$5:$CL$846,36,0),2)</f>
        <v>0</v>
      </c>
      <c r="AL148" s="19">
        <f>ROUND(VLOOKUP($B148,'3.ข้อมูลงบทดลองปัจจุบัน เติมเอง'!$A$5:$CL$846,37,0),2)</f>
        <v>666220</v>
      </c>
      <c r="AM148" s="19">
        <f>ROUND(VLOOKUP($B148,'3.ข้อมูลงบทดลองปัจจุบัน เติมเอง'!$A$5:$CL$846,38,0),2)</f>
        <v>0</v>
      </c>
      <c r="AN148" s="19">
        <f>ROUND(VLOOKUP($B148,'3.ข้อมูลงบทดลองปัจจุบัน เติมเอง'!$A$5:$CL$846,39,0),2)</f>
        <v>0</v>
      </c>
      <c r="AO148" s="19">
        <f>ROUND(VLOOKUP($B148,'3.ข้อมูลงบทดลองปัจจุบัน เติมเอง'!$A$5:$CL$846,40,0),2)</f>
        <v>0</v>
      </c>
      <c r="AP148" s="19">
        <f>ROUND(VLOOKUP($B148,'3.ข้อมูลงบทดลองปัจจุบัน เติมเอง'!$A$5:$CL$846,41,0),2)</f>
        <v>231110</v>
      </c>
      <c r="AQ148" s="19">
        <f>ROUND(VLOOKUP($B148,'3.ข้อมูลงบทดลองปัจจุบัน เติมเอง'!$A$5:$CL$846,42,0),2)</f>
        <v>0</v>
      </c>
      <c r="AR148" s="19">
        <f>ROUND(VLOOKUP($B148,'3.ข้อมูลงบทดลองปัจจุบัน เติมเอง'!$A$5:$CL$846,43,0),2)</f>
        <v>34900</v>
      </c>
      <c r="AS148" s="19">
        <f>ROUND(VLOOKUP($B148,'3.ข้อมูลงบทดลองปัจจุบัน เติมเอง'!$A$5:$CL$846,44,0),2)</f>
        <v>0</v>
      </c>
      <c r="AT148" s="19">
        <f>ROUND(VLOOKUP($B148,'3.ข้อมูลงบทดลองปัจจุบัน เติมเอง'!$A$5:$CL$846,45,0),2)</f>
        <v>0</v>
      </c>
      <c r="AU148" s="19">
        <f>ROUND(VLOOKUP($B148,'3.ข้อมูลงบทดลองปัจจุบัน เติมเอง'!$A$5:$CL$846,46,0),2)</f>
        <v>525845</v>
      </c>
      <c r="AV148" s="19">
        <f>ROUND(VLOOKUP($B148,'3.ข้อมูลงบทดลองปัจจุบัน เติมเอง'!$A$5:$CL$846,47,0),2)</f>
        <v>0</v>
      </c>
      <c r="AW148" s="19">
        <f>ROUND(VLOOKUP($B148,'3.ข้อมูลงบทดลองปัจจุบัน เติมเอง'!$A$5:$CL$846,48,0),2)</f>
        <v>0</v>
      </c>
      <c r="AX148" s="19">
        <f>ROUND(VLOOKUP($B148,'3.ข้อมูลงบทดลองปัจจุบัน เติมเอง'!$A$5:$CL$846,49,0),2)</f>
        <v>284200</v>
      </c>
      <c r="AY148" s="19">
        <f>ROUND(VLOOKUP($B148,'3.ข้อมูลงบทดลองปัจจุบัน เติมเอง'!$A$5:$CL$846,50,0),2)</f>
        <v>0</v>
      </c>
      <c r="AZ148" s="19">
        <f>ROUND(VLOOKUP($B148,'3.ข้อมูลงบทดลองปัจจุบัน เติมเอง'!$A$5:$CL$846,51,0),2)</f>
        <v>0</v>
      </c>
      <c r="BA148" s="19">
        <f>ROUND(VLOOKUP($B148,'3.ข้อมูลงบทดลองปัจจุบัน เติมเอง'!$A$5:$CL$846,52,0),2)</f>
        <v>0</v>
      </c>
      <c r="BB148" s="19">
        <f>ROUND(VLOOKUP($B148,'3.ข้อมูลงบทดลองปัจจุบัน เติมเอง'!$A$5:$CL$846,53,0),2)</f>
        <v>0</v>
      </c>
      <c r="BC148" s="19">
        <f>ROUND(VLOOKUP($B148,'3.ข้อมูลงบทดลองปัจจุบัน เติมเอง'!$A$5:$CL$846,54,0),2)</f>
        <v>0</v>
      </c>
      <c r="BD148" s="19">
        <f>ROUND(VLOOKUP($B148,'3.ข้อมูลงบทดลองปัจจุบัน เติมเอง'!$A$5:$CL$846,55,0),2)</f>
        <v>563000</v>
      </c>
      <c r="BE148" s="19">
        <f>ROUND(VLOOKUP($B148,'3.ข้อมูลงบทดลองปัจจุบัน เติมเอง'!$A$5:$CL$846,56,0),2)</f>
        <v>1004500</v>
      </c>
      <c r="BF148" s="19">
        <f>ROUND(VLOOKUP($B148,'3.ข้อมูลงบทดลองปัจจุบัน เติมเอง'!$A$5:$CL$846,57,0),2)</f>
        <v>335300</v>
      </c>
      <c r="BG148" s="19">
        <f>ROUND(VLOOKUP($B148,'3.ข้อมูลงบทดลองปัจจุบัน เติมเอง'!$A$5:$CL$846,58,0),2)</f>
        <v>0</v>
      </c>
      <c r="BH148" s="19">
        <f>ROUND(VLOOKUP($B148,'3.ข้อมูลงบทดลองปัจจุบัน เติมเอง'!$A$5:$CL$846,59,0),2)</f>
        <v>0</v>
      </c>
      <c r="BI148" s="19">
        <f>ROUND(VLOOKUP($B148,'3.ข้อมูลงบทดลองปัจจุบัน เติมเอง'!$A$5:$CL$846,60,0),2)</f>
        <v>20600</v>
      </c>
      <c r="BJ148" s="19">
        <f>ROUND(VLOOKUP($B148,'3.ข้อมูลงบทดลองปัจจุบัน เติมเอง'!$A$5:$CL$846,61,0),2)</f>
        <v>0</v>
      </c>
      <c r="BK148" s="19">
        <f>ROUND(VLOOKUP($B148,'3.ข้อมูลงบทดลองปัจจุบัน เติมเอง'!$A$5:$CL$846,62,0),2)</f>
        <v>0</v>
      </c>
      <c r="BL148" s="19">
        <f>ROUND(VLOOKUP($B148,'3.ข้อมูลงบทดลองปัจจุบัน เติมเอง'!$A$5:$CL$846,63,0),2)</f>
        <v>0</v>
      </c>
      <c r="BM148" s="19">
        <f>ROUND(VLOOKUP($B148,'3.ข้อมูลงบทดลองปัจจุบัน เติมเอง'!$A$5:$CL$846,64,0),2)</f>
        <v>0</v>
      </c>
      <c r="BN148" s="19">
        <f>ROUND(VLOOKUP($B148,'3.ข้อมูลงบทดลองปัจจุบัน เติมเอง'!$A$5:$CL$846,65,0),2)</f>
        <v>700170</v>
      </c>
      <c r="BO148" s="19">
        <f>ROUND(VLOOKUP($B148,'3.ข้อมูลงบทดลองปัจจุบัน เติมเอง'!$A$5:$CL$846,66,0),2)</f>
        <v>0</v>
      </c>
      <c r="BP148" s="19">
        <f>ROUND(VLOOKUP($B148,'3.ข้อมูลงบทดลองปัจจุบัน เติมเอง'!$A$5:$CL$846,67,0),2)</f>
        <v>0</v>
      </c>
      <c r="BQ148" s="19">
        <f>ROUND(VLOOKUP($B148,'3.ข้อมูลงบทดลองปัจจุบัน เติมเอง'!$A$5:$CL$846,68,0),2)</f>
        <v>0</v>
      </c>
      <c r="BR148" s="19">
        <f>ROUND(VLOOKUP($B148,'3.ข้อมูลงบทดลองปัจจุบัน เติมเอง'!$A$5:$CL$846,69,0),2)</f>
        <v>0</v>
      </c>
      <c r="BS148" s="19">
        <f>ROUND(VLOOKUP($B148,'3.ข้อมูลงบทดลองปัจจุบัน เติมเอง'!$A$5:$CL$846,70,0),2)</f>
        <v>9511684.5600000005</v>
      </c>
      <c r="BT148" s="19">
        <f>ROUND(VLOOKUP($B148,'3.ข้อมูลงบทดลองปัจจุบัน เติมเอง'!$A$5:$CL$846,71,0),2)</f>
        <v>0</v>
      </c>
      <c r="BU148" s="19">
        <f>ROUND(VLOOKUP($B148,'3.ข้อมูลงบทดลองปัจจุบัน เติมเอง'!$A$5:$CL$846,72,0),2)</f>
        <v>1291300</v>
      </c>
      <c r="BV148" s="19">
        <f>ROUND(VLOOKUP($B148,'3.ข้อมูลงบทดลองปัจจุบัน เติมเอง'!$A$5:$CL$846,73,0),2)</f>
        <v>0</v>
      </c>
      <c r="BW148" s="19">
        <f>ROUND(VLOOKUP($B148,'3.ข้อมูลงบทดลองปัจจุบัน เติมเอง'!$A$5:$CL$846,74,0),2)</f>
        <v>0</v>
      </c>
      <c r="BX148" s="19">
        <f>ROUND(VLOOKUP($B148,'3.ข้อมูลงบทดลองปัจจุบัน เติมเอง'!$A$5:$CL$846,75,0),2)</f>
        <v>0</v>
      </c>
      <c r="BY148" s="19">
        <f>ROUND(VLOOKUP($B148,'3.ข้อมูลงบทดลองปัจจุบัน เติมเอง'!$A$5:$CL$846,76,0),2)</f>
        <v>0</v>
      </c>
      <c r="BZ148" s="19">
        <f>ROUND(VLOOKUP($B148,'3.ข้อมูลงบทดลองปัจจุบัน เติมเอง'!$A$5:$CL$846,77,0),2)</f>
        <v>31400</v>
      </c>
      <c r="CA148" s="19">
        <f>ROUND(VLOOKUP($B148,'3.ข้อมูลงบทดลองปัจจุบัน เติมเอง'!$A$5:$CL$846,78,0),2)</f>
        <v>0</v>
      </c>
      <c r="CB148" s="19">
        <f>ROUND(VLOOKUP($B148,'3.ข้อมูลงบทดลองปัจจุบัน เติมเอง'!$A$5:$CL$846,79,0),2)</f>
        <v>0</v>
      </c>
      <c r="CC148" s="19">
        <f>ROUND(VLOOKUP($B148,'3.ข้อมูลงบทดลองปัจจุบัน เติมเอง'!$A$5:$CL$846,80,0),2)</f>
        <v>706965</v>
      </c>
      <c r="CD148" s="19">
        <f>ROUND(VLOOKUP($B148,'3.ข้อมูลงบทดลองปัจจุบัน เติมเอง'!$A$5:$CL$846,81,0),2)</f>
        <v>798308</v>
      </c>
      <c r="CE148" s="19">
        <f>ROUND(VLOOKUP($B148,'3.ข้อมูลงบทดลองปัจจุบัน เติมเอง'!$A$5:$CL$846,82,0),2)</f>
        <v>0</v>
      </c>
      <c r="CF148" s="19">
        <f>ROUND(VLOOKUP($B148,'3.ข้อมูลงบทดลองปัจจุบัน เติมเอง'!$A$5:$CL$846,83,0),2)</f>
        <v>0</v>
      </c>
      <c r="CG148" s="19">
        <f>ROUND(VLOOKUP($B148,'3.ข้อมูลงบทดลองปัจจุบัน เติมเอง'!$A$5:$CL$846,84,0),2)</f>
        <v>0</v>
      </c>
      <c r="CH148" s="19">
        <f>ROUND(VLOOKUP($B148,'3.ข้อมูลงบทดลองปัจจุบัน เติมเอง'!$A$5:$CL$846,85,0),2)</f>
        <v>0</v>
      </c>
      <c r="CI148" s="19">
        <f>ROUND(VLOOKUP($B148,'3.ข้อมูลงบทดลองปัจจุบัน เติมเอง'!$A$5:$CL$846,86,0),2)</f>
        <v>0</v>
      </c>
      <c r="CJ148" s="19">
        <f>ROUND(VLOOKUP($B148,'3.ข้อมูลงบทดลองปัจจุบัน เติมเอง'!$A$5:$CL$846,87,0),2)</f>
        <v>0</v>
      </c>
      <c r="CK148" s="19">
        <f>ROUND(VLOOKUP($B148,'3.ข้อมูลงบทดลองปัจจุบัน เติมเอง'!$A$5:$CL$846,88,0),2)</f>
        <v>0</v>
      </c>
      <c r="CL148" s="19">
        <f>ROUND(VLOOKUP($B148,'3.ข้อมูลงบทดลองปัจจุบัน เติมเอง'!$A$5:$CL$846,89,0),2)</f>
        <v>0</v>
      </c>
      <c r="CM148" s="19">
        <f>ROUND(VLOOKUP($B148,'3.ข้อมูลงบทดลองปัจจุบัน เติมเอง'!$A$5:$CL$846,90,0),2)</f>
        <v>0</v>
      </c>
      <c r="CO148" s="29"/>
    </row>
    <row r="149" spans="1:93" x14ac:dyDescent="0.7">
      <c r="A149" s="3" t="s">
        <v>1471</v>
      </c>
      <c r="B149" s="3" t="s">
        <v>2041</v>
      </c>
      <c r="C149" s="8" t="s">
        <v>693</v>
      </c>
      <c r="D149" s="19">
        <f>ROUND(VLOOKUP($B149,'3.ข้อมูลงบทดลองปัจจุบัน เติมเอง'!$A$5:$CL$846,3,0),2)</f>
        <v>47600</v>
      </c>
      <c r="E149" s="19">
        <f>ROUND(VLOOKUP($B149,'3.ข้อมูลงบทดลองปัจจุบัน เติมเอง'!$A$5:$CL$846,4,0),2)</f>
        <v>239050</v>
      </c>
      <c r="F149" s="19">
        <f>ROUND(VLOOKUP($B149,'3.ข้อมูลงบทดลองปัจจุบัน เติมเอง'!$A$5:$CL$846,5,0),2)</f>
        <v>29050</v>
      </c>
      <c r="G149" s="19">
        <f>ROUND(VLOOKUP($B149,'3.ข้อมูลงบทดลองปัจจุบัน เติมเอง'!$A$5:$CL$846,6,0),2)</f>
        <v>115350</v>
      </c>
      <c r="H149" s="19">
        <f>ROUND(VLOOKUP($B149,'3.ข้อมูลงบทดลองปัจจุบัน เติมเอง'!$A$5:$CL$846,7,0),2)</f>
        <v>8500</v>
      </c>
      <c r="I149" s="19">
        <f>ROUND(VLOOKUP($B149,'3.ข้อมูลงบทดลองปัจจุบัน เติมเอง'!$A$5:$CL$846,8,0),2)</f>
        <v>0</v>
      </c>
      <c r="J149" s="19">
        <f>ROUND(VLOOKUP($B149,'3.ข้อมูลงบทดลองปัจจุบัน เติมเอง'!$A$5:$CL$846,9,0),2)</f>
        <v>0</v>
      </c>
      <c r="K149" s="19">
        <f>ROUND(VLOOKUP($B149,'3.ข้อมูลงบทดลองปัจจุบัน เติมเอง'!$A$5:$CL$846,10,0),2)</f>
        <v>71860</v>
      </c>
      <c r="L149" s="19">
        <f>ROUND(VLOOKUP($B149,'3.ข้อมูลงบทดลองปัจจุบัน เติมเอง'!$A$5:$CL$846,11,0),2)</f>
        <v>0</v>
      </c>
      <c r="M149" s="19">
        <f>ROUND(VLOOKUP($B149,'3.ข้อมูลงบทดลองปัจจุบัน เติมเอง'!$A$5:$CL$846,12,0),2)</f>
        <v>0</v>
      </c>
      <c r="N149" s="19">
        <f>ROUND(VLOOKUP($B149,'3.ข้อมูลงบทดลองปัจจุบัน เติมเอง'!$A$5:$CL$846,13,0),2)</f>
        <v>0</v>
      </c>
      <c r="O149" s="19">
        <f>ROUND(VLOOKUP($B149,'3.ข้อมูลงบทดลองปัจจุบัน เติมเอง'!$A$5:$CL$846,14,0),2)</f>
        <v>0</v>
      </c>
      <c r="P149" s="19">
        <f>ROUND(VLOOKUP($B149,'3.ข้อมูลงบทดลองปัจจุบัน เติมเอง'!$A$5:$CL$846,15,0),2)</f>
        <v>13000</v>
      </c>
      <c r="Q149" s="19">
        <f>ROUND(VLOOKUP($B149,'3.ข้อมูลงบทดลองปัจจุบัน เติมเอง'!$A$5:$CL$846,16,0),2)</f>
        <v>0</v>
      </c>
      <c r="R149" s="19">
        <f>ROUND(VLOOKUP($B149,'3.ข้อมูลงบทดลองปัจจุบัน เติมเอง'!$A$5:$CL$846,17,0),2)</f>
        <v>86118</v>
      </c>
      <c r="S149" s="19">
        <f>ROUND(VLOOKUP($B149,'3.ข้อมูลงบทดลองปัจจุบัน เติมเอง'!$A$5:$CL$846,18,0),2)</f>
        <v>10379</v>
      </c>
      <c r="T149" s="19">
        <f>ROUND(VLOOKUP($B149,'3.ข้อมูลงบทดลองปัจจุบัน เติมเอง'!$A$5:$CL$846,19,0),2)</f>
        <v>600</v>
      </c>
      <c r="U149" s="19">
        <f>ROUND(VLOOKUP($B149,'3.ข้อมูลงบทดลองปัจจุบัน เติมเอง'!$A$5:$CL$846,20,0),2)</f>
        <v>0</v>
      </c>
      <c r="V149" s="19">
        <f>ROUND(VLOOKUP($B149,'3.ข้อมูลงบทดลองปัจจุบัน เติมเอง'!$A$5:$CL$846,21,0),2)</f>
        <v>0</v>
      </c>
      <c r="W149" s="19">
        <f>ROUND(VLOOKUP($B149,'3.ข้อมูลงบทดลองปัจจุบัน เติมเอง'!$A$5:$CL$846,22,0),2)</f>
        <v>0</v>
      </c>
      <c r="X149" s="19">
        <f>ROUND(VLOOKUP($B149,'3.ข้อมูลงบทดลองปัจจุบัน เติมเอง'!$A$5:$CL$846,23,0),2)</f>
        <v>80523</v>
      </c>
      <c r="Y149" s="19">
        <f>ROUND(VLOOKUP($B149,'3.ข้อมูลงบทดลองปัจจุบัน เติมเอง'!$A$5:$CL$846,24,0),2)</f>
        <v>0</v>
      </c>
      <c r="Z149" s="19">
        <f>ROUND(VLOOKUP($B149,'3.ข้อมูลงบทดลองปัจจุบัน เติมเอง'!$A$5:$CL$846,25,0),2)</f>
        <v>0</v>
      </c>
      <c r="AA149" s="19">
        <f>ROUND(VLOOKUP($B149,'3.ข้อมูลงบทดลองปัจจุบัน เติมเอง'!$A$5:$CL$846,26,0),2)</f>
        <v>0</v>
      </c>
      <c r="AB149" s="19">
        <f>ROUND(VLOOKUP($B149,'3.ข้อมูลงบทดลองปัจจุบัน เติมเอง'!$A$5:$CL$846,27,0),2)</f>
        <v>0</v>
      </c>
      <c r="AC149" s="19">
        <f>ROUND(VLOOKUP($B149,'3.ข้อมูลงบทดลองปัจจุบัน เติมเอง'!$A$5:$CL$846,28,0),2)</f>
        <v>0</v>
      </c>
      <c r="AD149" s="19">
        <f>ROUND(VLOOKUP($B149,'3.ข้อมูลงบทดลองปัจจุบัน เติมเอง'!$A$5:$CL$846,29,0),2)</f>
        <v>36600</v>
      </c>
      <c r="AE149" s="19">
        <f>ROUND(VLOOKUP($B149,'3.ข้อมูลงบทดลองปัจจุบัน เติมเอง'!$A$5:$CL$846,30,0),2)</f>
        <v>58900</v>
      </c>
      <c r="AF149" s="19">
        <f>ROUND(VLOOKUP($B149,'3.ข้อมูลงบทดลองปัจจุบัน เติมเอง'!$A$5:$CL$846,31,0),2)</f>
        <v>3100</v>
      </c>
      <c r="AG149" s="19">
        <f>ROUND(VLOOKUP($B149,'3.ข้อมูลงบทดลองปัจจุบัน เติมเอง'!$A$5:$CL$846,32,0),2)</f>
        <v>0</v>
      </c>
      <c r="AH149" s="19">
        <f>ROUND(VLOOKUP($B149,'3.ข้อมูลงบทดลองปัจจุบัน เติมเอง'!$A$5:$CL$846,33,0),2)</f>
        <v>49200</v>
      </c>
      <c r="AI149" s="19">
        <f>ROUND(VLOOKUP($B149,'3.ข้อมูลงบทดลองปัจจุบัน เติมเอง'!$A$5:$CL$846,34,0),2)</f>
        <v>5250</v>
      </c>
      <c r="AJ149" s="19">
        <f>ROUND(VLOOKUP($B149,'3.ข้อมูลงบทดลองปัจจุบัน เติมเอง'!$A$5:$CL$846,35,0),2)</f>
        <v>3400</v>
      </c>
      <c r="AK149" s="19">
        <f>ROUND(VLOOKUP($B149,'3.ข้อมูลงบทดลองปัจจุบัน เติมเอง'!$A$5:$CL$846,36,0),2)</f>
        <v>5200</v>
      </c>
      <c r="AL149" s="19">
        <f>ROUND(VLOOKUP($B149,'3.ข้อมูลงบทดลองปัจจุบัน เติมเอง'!$A$5:$CL$846,37,0),2)</f>
        <v>314977.58</v>
      </c>
      <c r="AM149" s="19">
        <f>ROUND(VLOOKUP($B149,'3.ข้อมูลงบทดลองปัจจุบัน เติมเอง'!$A$5:$CL$846,38,0),2)</f>
        <v>27100</v>
      </c>
      <c r="AN149" s="19">
        <f>ROUND(VLOOKUP($B149,'3.ข้อมูลงบทดลองปัจจุบัน เติมเอง'!$A$5:$CL$846,39,0),2)</f>
        <v>0</v>
      </c>
      <c r="AO149" s="19">
        <f>ROUND(VLOOKUP($B149,'3.ข้อมูลงบทดลองปัจจุบัน เติมเอง'!$A$5:$CL$846,40,0),2)</f>
        <v>89400</v>
      </c>
      <c r="AP149" s="19">
        <f>ROUND(VLOOKUP($B149,'3.ข้อมูลงบทดลองปัจจุบัน เติมเอง'!$A$5:$CL$846,41,0),2)</f>
        <v>0</v>
      </c>
      <c r="AQ149" s="19">
        <f>ROUND(VLOOKUP($B149,'3.ข้อมูลงบทดลองปัจจุบัน เติมเอง'!$A$5:$CL$846,42,0),2)</f>
        <v>53350</v>
      </c>
      <c r="AR149" s="19">
        <f>ROUND(VLOOKUP($B149,'3.ข้อมูลงบทดลองปัจจุบัน เติมเอง'!$A$5:$CL$846,43,0),2)</f>
        <v>0</v>
      </c>
      <c r="AS149" s="19">
        <f>ROUND(VLOOKUP($B149,'3.ข้อมูลงบทดลองปัจจุบัน เติมเอง'!$A$5:$CL$846,44,0),2)</f>
        <v>150014</v>
      </c>
      <c r="AT149" s="19">
        <f>ROUND(VLOOKUP($B149,'3.ข้อมูลงบทดลองปัจจุบัน เติมเอง'!$A$5:$CL$846,45,0),2)</f>
        <v>0</v>
      </c>
      <c r="AU149" s="19">
        <f>ROUND(VLOOKUP($B149,'3.ข้อมูลงบทดลองปัจจุบัน เติมเอง'!$A$5:$CL$846,46,0),2)</f>
        <v>0</v>
      </c>
      <c r="AV149" s="19">
        <f>ROUND(VLOOKUP($B149,'3.ข้อมูลงบทดลองปัจจุบัน เติมเอง'!$A$5:$CL$846,47,0),2)</f>
        <v>0</v>
      </c>
      <c r="AW149" s="19">
        <f>ROUND(VLOOKUP($B149,'3.ข้อมูลงบทดลองปัจจุบัน เติมเอง'!$A$5:$CL$846,48,0),2)</f>
        <v>49000</v>
      </c>
      <c r="AX149" s="19">
        <f>ROUND(VLOOKUP($B149,'3.ข้อมูลงบทดลองปัจจุบัน เติมเอง'!$A$5:$CL$846,49,0),2)</f>
        <v>0</v>
      </c>
      <c r="AY149" s="19">
        <f>ROUND(VLOOKUP($B149,'3.ข้อมูลงบทดลองปัจจุบัน เติมเอง'!$A$5:$CL$846,50,0),2)</f>
        <v>49350</v>
      </c>
      <c r="AZ149" s="19">
        <f>ROUND(VLOOKUP($B149,'3.ข้อมูลงบทดลองปัจจุบัน เติมเอง'!$A$5:$CL$846,51,0),2)</f>
        <v>0</v>
      </c>
      <c r="BA149" s="19">
        <f>ROUND(VLOOKUP($B149,'3.ข้อมูลงบทดลองปัจจุบัน เติมเอง'!$A$5:$CL$846,52,0),2)</f>
        <v>0</v>
      </c>
      <c r="BB149" s="19">
        <f>ROUND(VLOOKUP($B149,'3.ข้อมูลงบทดลองปัจจุบัน เติมเอง'!$A$5:$CL$846,53,0),2)</f>
        <v>0</v>
      </c>
      <c r="BC149" s="19">
        <f>ROUND(VLOOKUP($B149,'3.ข้อมูลงบทดลองปัจจุบัน เติมเอง'!$A$5:$CL$846,54,0),2)</f>
        <v>0</v>
      </c>
      <c r="BD149" s="19">
        <f>ROUND(VLOOKUP($B149,'3.ข้อมูลงบทดลองปัจจุบัน เติมเอง'!$A$5:$CL$846,55,0),2)</f>
        <v>85200</v>
      </c>
      <c r="BE149" s="19">
        <f>ROUND(VLOOKUP($B149,'3.ข้อมูลงบทดลองปัจจุบัน เติมเอง'!$A$5:$CL$846,56,0),2)</f>
        <v>0</v>
      </c>
      <c r="BF149" s="19">
        <f>ROUND(VLOOKUP($B149,'3.ข้อมูลงบทดลองปัจจุบัน เติมเอง'!$A$5:$CL$846,57,0),2)</f>
        <v>0</v>
      </c>
      <c r="BG149" s="19">
        <f>ROUND(VLOOKUP($B149,'3.ข้อมูลงบทดลองปัจจุบัน เติมเอง'!$A$5:$CL$846,58,0),2)</f>
        <v>7800</v>
      </c>
      <c r="BH149" s="19">
        <f>ROUND(VLOOKUP($B149,'3.ข้อมูลงบทดลองปัจจุบัน เติมเอง'!$A$5:$CL$846,59,0),2)</f>
        <v>41460</v>
      </c>
      <c r="BI149" s="19">
        <f>ROUND(VLOOKUP($B149,'3.ข้อมูลงบทดลองปัจจุบัน เติมเอง'!$A$5:$CL$846,60,0),2)</f>
        <v>19300</v>
      </c>
      <c r="BJ149" s="19">
        <f>ROUND(VLOOKUP($B149,'3.ข้อมูลงบทดลองปัจจุบัน เติมเอง'!$A$5:$CL$846,61,0),2)</f>
        <v>8300</v>
      </c>
      <c r="BK149" s="19">
        <f>ROUND(VLOOKUP($B149,'3.ข้อมูลงบทดลองปัจจุบัน เติมเอง'!$A$5:$CL$846,62,0),2)</f>
        <v>5860</v>
      </c>
      <c r="BL149" s="19">
        <f>ROUND(VLOOKUP($B149,'3.ข้อมูลงบทดลองปัจจุบัน เติมเอง'!$A$5:$CL$846,63,0),2)</f>
        <v>0</v>
      </c>
      <c r="BM149" s="19">
        <f>ROUND(VLOOKUP($B149,'3.ข้อมูลงบทดลองปัจจุบัน เติมเอง'!$A$5:$CL$846,64,0),2)</f>
        <v>61720</v>
      </c>
      <c r="BN149" s="19">
        <f>ROUND(VLOOKUP($B149,'3.ข้อมูลงบทดลองปัจจุบัน เติมเอง'!$A$5:$CL$846,65,0),2)</f>
        <v>146350</v>
      </c>
      <c r="BO149" s="19">
        <f>ROUND(VLOOKUP($B149,'3.ข้อมูลงบทดลองปัจจุบัน เติมเอง'!$A$5:$CL$846,66,0),2)</f>
        <v>13500</v>
      </c>
      <c r="BP149" s="19">
        <f>ROUND(VLOOKUP($B149,'3.ข้อมูลงบทดลองปัจจุบัน เติมเอง'!$A$5:$CL$846,67,0),2)</f>
        <v>44250</v>
      </c>
      <c r="BQ149" s="19">
        <f>ROUND(VLOOKUP($B149,'3.ข้อมูลงบทดลองปัจจุบัน เติมเอง'!$A$5:$CL$846,68,0),2)</f>
        <v>25986</v>
      </c>
      <c r="BR149" s="19">
        <f>ROUND(VLOOKUP($B149,'3.ข้อมูลงบทดลองปัจจุบัน เติมเอง'!$A$5:$CL$846,69,0),2)</f>
        <v>0</v>
      </c>
      <c r="BS149" s="19">
        <f>ROUND(VLOOKUP($B149,'3.ข้อมูลงบทดลองปัจจุบัน เติมเอง'!$A$5:$CL$846,70,0),2)</f>
        <v>280900</v>
      </c>
      <c r="BT149" s="19">
        <f>ROUND(VLOOKUP($B149,'3.ข้อมูลงบทดลองปัจจุบัน เติมเอง'!$A$5:$CL$846,71,0),2)</f>
        <v>4601</v>
      </c>
      <c r="BU149" s="19">
        <f>ROUND(VLOOKUP($B149,'3.ข้อมูลงบทดลองปัจจุบัน เติมเอง'!$A$5:$CL$846,72,0),2)</f>
        <v>1200</v>
      </c>
      <c r="BV149" s="19">
        <f>ROUND(VLOOKUP($B149,'3.ข้อมูลงบทดลองปัจจุบัน เติมเอง'!$A$5:$CL$846,73,0),2)</f>
        <v>70416</v>
      </c>
      <c r="BW149" s="19">
        <f>ROUND(VLOOKUP($B149,'3.ข้อมูลงบทดลองปัจจุบัน เติมเอง'!$A$5:$CL$846,74,0),2)</f>
        <v>0</v>
      </c>
      <c r="BX149" s="19">
        <f>ROUND(VLOOKUP($B149,'3.ข้อมูลงบทดลองปัจจุบัน เติมเอง'!$A$5:$CL$846,75,0),2)</f>
        <v>0</v>
      </c>
      <c r="BY149" s="19">
        <f>ROUND(VLOOKUP($B149,'3.ข้อมูลงบทดลองปัจจุบัน เติมเอง'!$A$5:$CL$846,76,0),2)</f>
        <v>1600</v>
      </c>
      <c r="BZ149" s="19">
        <f>ROUND(VLOOKUP($B149,'3.ข้อมูลงบทดลองปัจจุบัน เติมเอง'!$A$5:$CL$846,77,0),2)</f>
        <v>0</v>
      </c>
      <c r="CA149" s="19">
        <f>ROUND(VLOOKUP($B149,'3.ข้อมูลงบทดลองปัจจุบัน เติมเอง'!$A$5:$CL$846,78,0),2)</f>
        <v>0</v>
      </c>
      <c r="CB149" s="19">
        <f>ROUND(VLOOKUP($B149,'3.ข้อมูลงบทดลองปัจจุบัน เติมเอง'!$A$5:$CL$846,79,0),2)</f>
        <v>0</v>
      </c>
      <c r="CC149" s="19">
        <f>ROUND(VLOOKUP($B149,'3.ข้อมูลงบทดลองปัจจุบัน เติมเอง'!$A$5:$CL$846,80,0),2)</f>
        <v>0</v>
      </c>
      <c r="CD149" s="19">
        <f>ROUND(VLOOKUP($B149,'3.ข้อมูลงบทดลองปัจจุบัน เติมเอง'!$A$5:$CL$846,81,0),2)</f>
        <v>0</v>
      </c>
      <c r="CE149" s="19">
        <f>ROUND(VLOOKUP($B149,'3.ข้อมูลงบทดลองปัจจุบัน เติมเอง'!$A$5:$CL$846,82,0),2)</f>
        <v>0</v>
      </c>
      <c r="CF149" s="19">
        <f>ROUND(VLOOKUP($B149,'3.ข้อมูลงบทดลองปัจจุบัน เติมเอง'!$A$5:$CL$846,83,0),2)</f>
        <v>0</v>
      </c>
      <c r="CG149" s="19">
        <f>ROUND(VLOOKUP($B149,'3.ข้อมูลงบทดลองปัจจุบัน เติมเอง'!$A$5:$CL$846,84,0),2)</f>
        <v>0</v>
      </c>
      <c r="CH149" s="19">
        <f>ROUND(VLOOKUP($B149,'3.ข้อมูลงบทดลองปัจจุบัน เติมเอง'!$A$5:$CL$846,85,0),2)</f>
        <v>1800</v>
      </c>
      <c r="CI149" s="19">
        <f>ROUND(VLOOKUP($B149,'3.ข้อมูลงบทดลองปัจจุบัน เติมเอง'!$A$5:$CL$846,86,0),2)</f>
        <v>0</v>
      </c>
      <c r="CJ149" s="19">
        <f>ROUND(VLOOKUP($B149,'3.ข้อมูลงบทดลองปัจจุบัน เติมเอง'!$A$5:$CL$846,87,0),2)</f>
        <v>0</v>
      </c>
      <c r="CK149" s="19">
        <f>ROUND(VLOOKUP($B149,'3.ข้อมูลงบทดลองปัจจุบัน เติมเอง'!$A$5:$CL$846,88,0),2)</f>
        <v>0</v>
      </c>
      <c r="CL149" s="19">
        <f>ROUND(VLOOKUP($B149,'3.ข้อมูลงบทดลองปัจจุบัน เติมเอง'!$A$5:$CL$846,89,0),2)</f>
        <v>0</v>
      </c>
      <c r="CM149" s="19">
        <f>ROUND(VLOOKUP($B149,'3.ข้อมูลงบทดลองปัจจุบัน เติมเอง'!$A$5:$CL$846,90,0),2)</f>
        <v>5000</v>
      </c>
      <c r="CO149" s="29"/>
    </row>
    <row r="150" spans="1:93" x14ac:dyDescent="0.7">
      <c r="A150" s="3" t="s">
        <v>1471</v>
      </c>
      <c r="B150" s="3" t="s">
        <v>2042</v>
      </c>
      <c r="C150" s="8" t="s">
        <v>694</v>
      </c>
      <c r="D150" s="19">
        <f>ROUND(VLOOKUP($B150,'3.ข้อมูลงบทดลองปัจจุบัน เติมเอง'!$A$5:$CL$846,3,0),2)</f>
        <v>180997.2</v>
      </c>
      <c r="E150" s="19">
        <f>ROUND(VLOOKUP($B150,'3.ข้อมูลงบทดลองปัจจุบัน เติมเอง'!$A$5:$CL$846,4,0),2)</f>
        <v>82129.460000000006</v>
      </c>
      <c r="F150" s="19">
        <f>ROUND(VLOOKUP($B150,'3.ข้อมูลงบทดลองปัจจุบัน เติมเอง'!$A$5:$CL$846,5,0),2)</f>
        <v>45336.32</v>
      </c>
      <c r="G150" s="19">
        <f>ROUND(VLOOKUP($B150,'3.ข้อมูลงบทดลองปัจจุบัน เติมเอง'!$A$5:$CL$846,6,0),2)</f>
        <v>64930</v>
      </c>
      <c r="H150" s="19">
        <f>ROUND(VLOOKUP($B150,'3.ข้อมูลงบทดลองปัจจุบัน เติมเอง'!$A$5:$CL$846,7,0),2)</f>
        <v>19700</v>
      </c>
      <c r="I150" s="19">
        <f>ROUND(VLOOKUP($B150,'3.ข้อมูลงบทดลองปัจจุบัน เติมเอง'!$A$5:$CL$846,8,0),2)</f>
        <v>0</v>
      </c>
      <c r="J150" s="19">
        <f>ROUND(VLOOKUP($B150,'3.ข้อมูลงบทดลองปัจจุบัน เติมเอง'!$A$5:$CL$846,9,0),2)</f>
        <v>46847.87</v>
      </c>
      <c r="K150" s="19">
        <f>ROUND(VLOOKUP($B150,'3.ข้อมูลงบทดลองปัจจุบัน เติมเอง'!$A$5:$CL$846,10,0),2)</f>
        <v>180817.71</v>
      </c>
      <c r="L150" s="19">
        <f>ROUND(VLOOKUP($B150,'3.ข้อมูลงบทดลองปัจจุบัน เติมเอง'!$A$5:$CL$846,11,0),2)</f>
        <v>259973.79</v>
      </c>
      <c r="M150" s="19">
        <f>ROUND(VLOOKUP($B150,'3.ข้อมูลงบทดลองปัจจุบัน เติมเอง'!$A$5:$CL$846,12,0),2)</f>
        <v>43420</v>
      </c>
      <c r="N150" s="19">
        <f>ROUND(VLOOKUP($B150,'3.ข้อมูลงบทดลองปัจจุบัน เติมเอง'!$A$5:$CL$846,13,0),2)</f>
        <v>88000</v>
      </c>
      <c r="O150" s="19">
        <f>ROUND(VLOOKUP($B150,'3.ข้อมูลงบทดลองปัจจุบัน เติมเอง'!$A$5:$CL$846,14,0),2)</f>
        <v>11451.81</v>
      </c>
      <c r="P150" s="19">
        <f>ROUND(VLOOKUP($B150,'3.ข้อมูลงบทดลองปัจจุบัน เติมเอง'!$A$5:$CL$846,15,0),2)</f>
        <v>110615.63</v>
      </c>
      <c r="Q150" s="19">
        <f>ROUND(VLOOKUP($B150,'3.ข้อมูลงบทดลองปัจจุบัน เติมเอง'!$A$5:$CL$846,16,0),2)</f>
        <v>45835.9</v>
      </c>
      <c r="R150" s="19">
        <f>ROUND(VLOOKUP($B150,'3.ข้อมูลงบทดลองปัจจุบัน เติมเอง'!$A$5:$CL$846,17,0),2)</f>
        <v>13500</v>
      </c>
      <c r="S150" s="19">
        <f>ROUND(VLOOKUP($B150,'3.ข้อมูลงบทดลองปัจจุบัน เติมเอง'!$A$5:$CL$846,18,0),2)</f>
        <v>0</v>
      </c>
      <c r="T150" s="19">
        <f>ROUND(VLOOKUP($B150,'3.ข้อมูลงบทดลองปัจจุบัน เติมเอง'!$A$5:$CL$846,19,0),2)</f>
        <v>79270.27</v>
      </c>
      <c r="U150" s="19">
        <f>ROUND(VLOOKUP($B150,'3.ข้อมูลงบทดลองปัจจุบัน เติมเอง'!$A$5:$CL$846,20,0),2)</f>
        <v>35719.980000000003</v>
      </c>
      <c r="V150" s="19">
        <f>ROUND(VLOOKUP($B150,'3.ข้อมูลงบทดลองปัจจุบัน เติมเอง'!$A$5:$CL$846,21,0),2)</f>
        <v>59470.37</v>
      </c>
      <c r="W150" s="19">
        <f>ROUND(VLOOKUP($B150,'3.ข้อมูลงบทดลองปัจจุบัน เติมเอง'!$A$5:$CL$846,22,0),2)</f>
        <v>40330.269999999997</v>
      </c>
      <c r="X150" s="19">
        <f>ROUND(VLOOKUP($B150,'3.ข้อมูลงบทดลองปัจจุบัน เติมเอง'!$A$5:$CL$846,23,0),2)</f>
        <v>348064.17</v>
      </c>
      <c r="Y150" s="19">
        <f>ROUND(VLOOKUP($B150,'3.ข้อมูลงบทดลองปัจจุบัน เติมเอง'!$A$5:$CL$846,24,0),2)</f>
        <v>6409.76</v>
      </c>
      <c r="Z150" s="19">
        <f>ROUND(VLOOKUP($B150,'3.ข้อมูลงบทดลองปัจจุบัน เติมเอง'!$A$5:$CL$846,25,0),2)</f>
        <v>94480</v>
      </c>
      <c r="AA150" s="19">
        <f>ROUND(VLOOKUP($B150,'3.ข้อมูลงบทดลองปัจจุบัน เติมเอง'!$A$5:$CL$846,26,0),2)</f>
        <v>94120</v>
      </c>
      <c r="AB150" s="19">
        <f>ROUND(VLOOKUP($B150,'3.ข้อมูลงบทดลองปัจจุบัน เติมเอง'!$A$5:$CL$846,27,0),2)</f>
        <v>24280.74</v>
      </c>
      <c r="AC150" s="19">
        <f>ROUND(VLOOKUP($B150,'3.ข้อมูลงบทดลองปัจจุบัน เติมเอง'!$A$5:$CL$846,28,0),2)</f>
        <v>111777.95</v>
      </c>
      <c r="AD150" s="19">
        <f>ROUND(VLOOKUP($B150,'3.ข้อมูลงบทดลองปัจจุบัน เติมเอง'!$A$5:$CL$846,29,0),2)</f>
        <v>37634.04</v>
      </c>
      <c r="AE150" s="19">
        <f>ROUND(VLOOKUP($B150,'3.ข้อมูลงบทดลองปัจจุบัน เติมเอง'!$A$5:$CL$846,30,0),2)</f>
        <v>164842.49</v>
      </c>
      <c r="AF150" s="19">
        <f>ROUND(VLOOKUP($B150,'3.ข้อมูลงบทดลองปัจจุบัน เติมเอง'!$A$5:$CL$846,31,0),2)</f>
        <v>186557.51</v>
      </c>
      <c r="AG150" s="19">
        <f>ROUND(VLOOKUP($B150,'3.ข้อมูลงบทดลองปัจจุบัน เติมเอง'!$A$5:$CL$846,32,0),2)</f>
        <v>30474.080000000002</v>
      </c>
      <c r="AH150" s="19">
        <f>ROUND(VLOOKUP($B150,'3.ข้อมูลงบทดลองปัจจุบัน เติมเอง'!$A$5:$CL$846,33,0),2)</f>
        <v>90183.34</v>
      </c>
      <c r="AI150" s="19">
        <f>ROUND(VLOOKUP($B150,'3.ข้อมูลงบทดลองปัจจุบัน เติมเอง'!$A$5:$CL$846,34,0),2)</f>
        <v>104805.78</v>
      </c>
      <c r="AJ150" s="19">
        <f>ROUND(VLOOKUP($B150,'3.ข้อมูลงบทดลองปัจจุบัน เติมเอง'!$A$5:$CL$846,35,0),2)</f>
        <v>42709.72</v>
      </c>
      <c r="AK150" s="19">
        <f>ROUND(VLOOKUP($B150,'3.ข้อมูลงบทดลองปัจจุบัน เติมเอง'!$A$5:$CL$846,36,0),2)</f>
        <v>21849.119999999999</v>
      </c>
      <c r="AL150" s="19">
        <f>ROUND(VLOOKUP($B150,'3.ข้อมูลงบทดลองปัจจุบัน เติมเอง'!$A$5:$CL$846,37,0),2)</f>
        <v>333540</v>
      </c>
      <c r="AM150" s="19">
        <f>ROUND(VLOOKUP($B150,'3.ข้อมูลงบทดลองปัจจุบัน เติมเอง'!$A$5:$CL$846,38,0),2)</f>
        <v>80414.86</v>
      </c>
      <c r="AN150" s="19">
        <f>ROUND(VLOOKUP($B150,'3.ข้อมูลงบทดลองปัจจุบัน เติมเอง'!$A$5:$CL$846,39,0),2)</f>
        <v>40510</v>
      </c>
      <c r="AO150" s="19">
        <f>ROUND(VLOOKUP($B150,'3.ข้อมูลงบทดลองปัจจุบัน เติมเอง'!$A$5:$CL$846,40,0),2)</f>
        <v>75938.710000000006</v>
      </c>
      <c r="AP150" s="19">
        <f>ROUND(VLOOKUP($B150,'3.ข้อมูลงบทดลองปัจจุบัน เติมเอง'!$A$5:$CL$846,41,0),2)</f>
        <v>75572.740000000005</v>
      </c>
      <c r="AQ150" s="19">
        <f>ROUND(VLOOKUP($B150,'3.ข้อมูลงบทดลองปัจจุบัน เติมเอง'!$A$5:$CL$846,42,0),2)</f>
        <v>45341.87</v>
      </c>
      <c r="AR150" s="19">
        <f>ROUND(VLOOKUP($B150,'3.ข้อมูลงบทดลองปัจจุบัน เติมเอง'!$A$5:$CL$846,43,0),2)</f>
        <v>14467.04</v>
      </c>
      <c r="AS150" s="19">
        <f>ROUND(VLOOKUP($B150,'3.ข้อมูลงบทดลองปัจจุบัน เติมเอง'!$A$5:$CL$846,44,0),2)</f>
        <v>131267.88</v>
      </c>
      <c r="AT150" s="19">
        <f>ROUND(VLOOKUP($B150,'3.ข้อมูลงบทดลองปัจจุบัน เติมเอง'!$A$5:$CL$846,45,0),2)</f>
        <v>108531.14</v>
      </c>
      <c r="AU150" s="19">
        <f>ROUND(VLOOKUP($B150,'3.ข้อมูลงบทดลองปัจจุบัน เติมเอง'!$A$5:$CL$846,46,0),2)</f>
        <v>66685</v>
      </c>
      <c r="AV150" s="19">
        <f>ROUND(VLOOKUP($B150,'3.ข้อมูลงบทดลองปัจจุบัน เติมเอง'!$A$5:$CL$846,47,0),2)</f>
        <v>64850</v>
      </c>
      <c r="AW150" s="19">
        <f>ROUND(VLOOKUP($B150,'3.ข้อมูลงบทดลองปัจจุบัน เติมเอง'!$A$5:$CL$846,48,0),2)</f>
        <v>49506.03</v>
      </c>
      <c r="AX150" s="19">
        <f>ROUND(VLOOKUP($B150,'3.ข้อมูลงบทดลองปัจจุบัน เติมเอง'!$A$5:$CL$846,49,0),2)</f>
        <v>34830.36</v>
      </c>
      <c r="AY150" s="19">
        <f>ROUND(VLOOKUP($B150,'3.ข้อมูลงบทดลองปัจจุบัน เติมเอง'!$A$5:$CL$846,50,0),2)</f>
        <v>51574.19</v>
      </c>
      <c r="AZ150" s="19">
        <f>ROUND(VLOOKUP($B150,'3.ข้อมูลงบทดลองปัจจุบัน เติมเอง'!$A$5:$CL$846,51,0),2)</f>
        <v>8783.23</v>
      </c>
      <c r="BA150" s="19">
        <f>ROUND(VLOOKUP($B150,'3.ข้อมูลงบทดลองปัจจุบัน เติมเอง'!$A$5:$CL$846,52,0),2)</f>
        <v>18894.060000000001</v>
      </c>
      <c r="BB150" s="19">
        <f>ROUND(VLOOKUP($B150,'3.ข้อมูลงบทดลองปัจจุบัน เติมเอง'!$A$5:$CL$846,53,0),2)</f>
        <v>48425.83</v>
      </c>
      <c r="BC150" s="19">
        <f>ROUND(VLOOKUP($B150,'3.ข้อมูลงบทดลองปัจจุบัน เติมเอง'!$A$5:$CL$846,54,0),2)</f>
        <v>2200</v>
      </c>
      <c r="BD150" s="19">
        <f>ROUND(VLOOKUP($B150,'3.ข้อมูลงบทดลองปัจจุบัน เติมเอง'!$A$5:$CL$846,55,0),2)</f>
        <v>56609.760000000002</v>
      </c>
      <c r="BE150" s="19">
        <f>ROUND(VLOOKUP($B150,'3.ข้อมูลงบทดลองปัจจุบัน เติมเอง'!$A$5:$CL$846,56,0),2)</f>
        <v>32686.39</v>
      </c>
      <c r="BF150" s="19">
        <f>ROUND(VLOOKUP($B150,'3.ข้อมูลงบทดลองปัจจุบัน เติมเอง'!$A$5:$CL$846,57,0),2)</f>
        <v>24485.01</v>
      </c>
      <c r="BG150" s="19">
        <f>ROUND(VLOOKUP($B150,'3.ข้อมูลงบทดลองปัจจุบัน เติมเอง'!$A$5:$CL$846,58,0),2)</f>
        <v>50381.42</v>
      </c>
      <c r="BH150" s="19">
        <f>ROUND(VLOOKUP($B150,'3.ข้อมูลงบทดลองปัจจุบัน เติมเอง'!$A$5:$CL$846,59,0),2)</f>
        <v>81065.009999999995</v>
      </c>
      <c r="BI150" s="19">
        <f>ROUND(VLOOKUP($B150,'3.ข้อมูลงบทดลองปัจจุบัน เติมเอง'!$A$5:$CL$846,60,0),2)</f>
        <v>17693.93</v>
      </c>
      <c r="BJ150" s="19">
        <f>ROUND(VLOOKUP($B150,'3.ข้อมูลงบทดลองปัจจุบัน เติมเอง'!$A$5:$CL$846,61,0),2)</f>
        <v>28100</v>
      </c>
      <c r="BK150" s="19">
        <f>ROUND(VLOOKUP($B150,'3.ข้อมูลงบทดลองปัจจุบัน เติมเอง'!$A$5:$CL$846,62,0),2)</f>
        <v>42410.63</v>
      </c>
      <c r="BL150" s="19">
        <f>ROUND(VLOOKUP($B150,'3.ข้อมูลงบทดลองปัจจุบัน เติมเอง'!$A$5:$CL$846,63,0),2)</f>
        <v>29900.48</v>
      </c>
      <c r="BM150" s="19">
        <f>ROUND(VLOOKUP($B150,'3.ข้อมูลงบทดลองปัจจุบัน เติมเอง'!$A$5:$CL$846,64,0),2)</f>
        <v>111884.02</v>
      </c>
      <c r="BN150" s="19">
        <f>ROUND(VLOOKUP($B150,'3.ข้อมูลงบทดลองปัจจุบัน เติมเอง'!$A$5:$CL$846,65,0),2)</f>
        <v>19334.39</v>
      </c>
      <c r="BO150" s="19">
        <f>ROUND(VLOOKUP($B150,'3.ข้อมูลงบทดลองปัจจุบัน เติมเอง'!$A$5:$CL$846,66,0),2)</f>
        <v>10025</v>
      </c>
      <c r="BP150" s="19">
        <f>ROUND(VLOOKUP($B150,'3.ข้อมูลงบทดลองปัจจุบัน เติมเอง'!$A$5:$CL$846,67,0),2)</f>
        <v>46600.49</v>
      </c>
      <c r="BQ150" s="19">
        <f>ROUND(VLOOKUP($B150,'3.ข้อมูลงบทดลองปัจจุบัน เติมเอง'!$A$5:$CL$846,68,0),2)</f>
        <v>105911.47</v>
      </c>
      <c r="BR150" s="19">
        <f>ROUND(VLOOKUP($B150,'3.ข้อมูลงบทดลองปัจจุบัน เติมเอง'!$A$5:$CL$846,69,0),2)</f>
        <v>65429.71</v>
      </c>
      <c r="BS150" s="19">
        <f>ROUND(VLOOKUP($B150,'3.ข้อมูลงบทดลองปัจจุบัน เติมเอง'!$A$5:$CL$846,70,0),2)</f>
        <v>745917.4</v>
      </c>
      <c r="BT150" s="19">
        <f>ROUND(VLOOKUP($B150,'3.ข้อมูลงบทดลองปัจจุบัน เติมเอง'!$A$5:$CL$846,71,0),2)</f>
        <v>45274.76</v>
      </c>
      <c r="BU150" s="19">
        <f>ROUND(VLOOKUP($B150,'3.ข้อมูลงบทดลองปัจจุบัน เติมเอง'!$A$5:$CL$846,72,0),2)</f>
        <v>263907.81</v>
      </c>
      <c r="BV150" s="19">
        <f>ROUND(VLOOKUP($B150,'3.ข้อมูลงบทดลองปัจจุบัน เติมเอง'!$A$5:$CL$846,73,0),2)</f>
        <v>34620.79</v>
      </c>
      <c r="BW150" s="19">
        <f>ROUND(VLOOKUP($B150,'3.ข้อมูลงบทดลองปัจจุบัน เติมเอง'!$A$5:$CL$846,74,0),2)</f>
        <v>0</v>
      </c>
      <c r="BX150" s="19">
        <f>ROUND(VLOOKUP($B150,'3.ข้อมูลงบทดลองปัจจุบัน เติมเอง'!$A$5:$CL$846,75,0),2)</f>
        <v>10857.74</v>
      </c>
      <c r="BY150" s="19">
        <f>ROUND(VLOOKUP($B150,'3.ข้อมูลงบทดลองปัจจุบัน เติมเอง'!$A$5:$CL$846,76,0),2)</f>
        <v>24610</v>
      </c>
      <c r="BZ150" s="19">
        <f>ROUND(VLOOKUP($B150,'3.ข้อมูลงบทดลองปัจจุบัน เติมเอง'!$A$5:$CL$846,77,0),2)</f>
        <v>34092</v>
      </c>
      <c r="CA150" s="19">
        <f>ROUND(VLOOKUP($B150,'3.ข้อมูลงบทดลองปัจจุบัน เติมเอง'!$A$5:$CL$846,78,0),2)</f>
        <v>68098.66</v>
      </c>
      <c r="CB150" s="19">
        <f>ROUND(VLOOKUP($B150,'3.ข้อมูลงบทดลองปัจจุบัน เติมเอง'!$A$5:$CL$846,79,0),2)</f>
        <v>106955.85</v>
      </c>
      <c r="CC150" s="19">
        <f>ROUND(VLOOKUP($B150,'3.ข้อมูลงบทดลองปัจจุบัน เติมเอง'!$A$5:$CL$846,80,0),2)</f>
        <v>14600</v>
      </c>
      <c r="CD150" s="19">
        <f>ROUND(VLOOKUP($B150,'3.ข้อมูลงบทดลองปัจจุบัน เติมเอง'!$A$5:$CL$846,81,0),2)</f>
        <v>80150</v>
      </c>
      <c r="CE150" s="19">
        <f>ROUND(VLOOKUP($B150,'3.ข้อมูลงบทดลองปัจจุบัน เติมเอง'!$A$5:$CL$846,82,0),2)</f>
        <v>0</v>
      </c>
      <c r="CF150" s="19">
        <f>ROUND(VLOOKUP($B150,'3.ข้อมูลงบทดลองปัจจุบัน เติมเอง'!$A$5:$CL$846,83,0),2)</f>
        <v>0</v>
      </c>
      <c r="CG150" s="19">
        <f>ROUND(VLOOKUP($B150,'3.ข้อมูลงบทดลองปัจจุบัน เติมเอง'!$A$5:$CL$846,84,0),2)</f>
        <v>80955.42</v>
      </c>
      <c r="CH150" s="19">
        <f>ROUND(VLOOKUP($B150,'3.ข้อมูลงบทดลองปัจจุบัน เติมเอง'!$A$5:$CL$846,85,0),2)</f>
        <v>23350</v>
      </c>
      <c r="CI150" s="19">
        <f>ROUND(VLOOKUP($B150,'3.ข้อมูลงบทดลองปัจจุบัน เติมเอง'!$A$5:$CL$846,86,0),2)</f>
        <v>0</v>
      </c>
      <c r="CJ150" s="19">
        <f>ROUND(VLOOKUP($B150,'3.ข้อมูลงบทดลองปัจจุบัน เติมเอง'!$A$5:$CL$846,87,0),2)</f>
        <v>35164.14</v>
      </c>
      <c r="CK150" s="19">
        <f>ROUND(VLOOKUP($B150,'3.ข้อมูลงบทดลองปัจจุบัน เติมเอง'!$A$5:$CL$846,88,0),2)</f>
        <v>111939.46</v>
      </c>
      <c r="CL150" s="19">
        <f>ROUND(VLOOKUP($B150,'3.ข้อมูลงบทดลองปัจจุบัน เติมเอง'!$A$5:$CL$846,89,0),2)</f>
        <v>8535.39</v>
      </c>
      <c r="CM150" s="19">
        <f>ROUND(VLOOKUP($B150,'3.ข้อมูลงบทดลองปัจจุบัน เติมเอง'!$A$5:$CL$846,90,0),2)</f>
        <v>7649.43</v>
      </c>
      <c r="CO150" s="29"/>
    </row>
    <row r="151" spans="1:93" x14ac:dyDescent="0.7">
      <c r="A151" s="3" t="s">
        <v>1471</v>
      </c>
      <c r="B151" s="3" t="s">
        <v>2043</v>
      </c>
      <c r="C151" s="8" t="s">
        <v>695</v>
      </c>
      <c r="D151" s="19">
        <f>ROUND(VLOOKUP($B151,'3.ข้อมูลงบทดลองปัจจุบัน เติมเอง'!$A$5:$CL$846,3,0),2)</f>
        <v>0</v>
      </c>
      <c r="E151" s="19">
        <f>ROUND(VLOOKUP($B151,'3.ข้อมูลงบทดลองปัจจุบัน เติมเอง'!$A$5:$CL$846,4,0),2)</f>
        <v>16050</v>
      </c>
      <c r="F151" s="19">
        <f>ROUND(VLOOKUP($B151,'3.ข้อมูลงบทดลองปัจจุบัน เติมเอง'!$A$5:$CL$846,5,0),2)</f>
        <v>0</v>
      </c>
      <c r="G151" s="19">
        <f>ROUND(VLOOKUP($B151,'3.ข้อมูลงบทดลองปัจจุบัน เติมเอง'!$A$5:$CL$846,6,0),2)</f>
        <v>0</v>
      </c>
      <c r="H151" s="19">
        <f>ROUND(VLOOKUP($B151,'3.ข้อมูลงบทดลองปัจจุบัน เติมเอง'!$A$5:$CL$846,7,0),2)</f>
        <v>0</v>
      </c>
      <c r="I151" s="19">
        <f>ROUND(VLOOKUP($B151,'3.ข้อมูลงบทดลองปัจจุบัน เติมเอง'!$A$5:$CL$846,8,0),2)</f>
        <v>0</v>
      </c>
      <c r="J151" s="19">
        <f>ROUND(VLOOKUP($B151,'3.ข้อมูลงบทดลองปัจจุบัน เติมเอง'!$A$5:$CL$846,9,0),2)</f>
        <v>0</v>
      </c>
      <c r="K151" s="19">
        <f>ROUND(VLOOKUP($B151,'3.ข้อมูลงบทดลองปัจจุบัน เติมเอง'!$A$5:$CL$846,10,0),2)</f>
        <v>0</v>
      </c>
      <c r="L151" s="19">
        <f>ROUND(VLOOKUP($B151,'3.ข้อมูลงบทดลองปัจจุบัน เติมเอง'!$A$5:$CL$846,11,0),2)</f>
        <v>374000</v>
      </c>
      <c r="M151" s="19">
        <f>ROUND(VLOOKUP($B151,'3.ข้อมูลงบทดลองปัจจุบัน เติมเอง'!$A$5:$CL$846,12,0),2)</f>
        <v>22140</v>
      </c>
      <c r="N151" s="19">
        <f>ROUND(VLOOKUP($B151,'3.ข้อมูลงบทดลองปัจจุบัน เติมเอง'!$A$5:$CL$846,13,0),2)</f>
        <v>0</v>
      </c>
      <c r="O151" s="19">
        <f>ROUND(VLOOKUP($B151,'3.ข้อมูลงบทดลองปัจจุบัน เติมเอง'!$A$5:$CL$846,14,0),2)</f>
        <v>0</v>
      </c>
      <c r="P151" s="19">
        <f>ROUND(VLOOKUP($B151,'3.ข้อมูลงบทดลองปัจจุบัน เติมเอง'!$A$5:$CL$846,15,0),2)</f>
        <v>485000</v>
      </c>
      <c r="Q151" s="19">
        <f>ROUND(VLOOKUP($B151,'3.ข้อมูลงบทดลองปัจจุบัน เติมเอง'!$A$5:$CL$846,16,0),2)</f>
        <v>0</v>
      </c>
      <c r="R151" s="19">
        <f>ROUND(VLOOKUP($B151,'3.ข้อมูลงบทดลองปัจจุบัน เติมเอง'!$A$5:$CL$846,17,0),2)</f>
        <v>0</v>
      </c>
      <c r="S151" s="19">
        <f>ROUND(VLOOKUP($B151,'3.ข้อมูลงบทดลองปัจจุบัน เติมเอง'!$A$5:$CL$846,18,0),2)</f>
        <v>0</v>
      </c>
      <c r="T151" s="19">
        <f>ROUND(VLOOKUP($B151,'3.ข้อมูลงบทดลองปัจจุบัน เติมเอง'!$A$5:$CL$846,19,0),2)</f>
        <v>105988</v>
      </c>
      <c r="U151" s="19">
        <f>ROUND(VLOOKUP($B151,'3.ข้อมูลงบทดลองปัจจุบัน เติมเอง'!$A$5:$CL$846,20,0),2)</f>
        <v>0</v>
      </c>
      <c r="V151" s="19">
        <f>ROUND(VLOOKUP($B151,'3.ข้อมูลงบทดลองปัจจุบัน เติมเอง'!$A$5:$CL$846,21,0),2)</f>
        <v>0</v>
      </c>
      <c r="W151" s="19">
        <f>ROUND(VLOOKUP($B151,'3.ข้อมูลงบทดลองปัจจุบัน เติมเอง'!$A$5:$CL$846,22,0),2)</f>
        <v>0</v>
      </c>
      <c r="X151" s="19">
        <f>ROUND(VLOOKUP($B151,'3.ข้อมูลงบทดลองปัจจุบัน เติมเอง'!$A$5:$CL$846,23,0),2)</f>
        <v>0</v>
      </c>
      <c r="Y151" s="19">
        <f>ROUND(VLOOKUP($B151,'3.ข้อมูลงบทดลองปัจจุบัน เติมเอง'!$A$5:$CL$846,24,0),2)</f>
        <v>0</v>
      </c>
      <c r="Z151" s="19">
        <f>ROUND(VLOOKUP($B151,'3.ข้อมูลงบทดลองปัจจุบัน เติมเอง'!$A$5:$CL$846,25,0),2)</f>
        <v>0</v>
      </c>
      <c r="AA151" s="19">
        <f>ROUND(VLOOKUP($B151,'3.ข้อมูลงบทดลองปัจจุบัน เติมเอง'!$A$5:$CL$846,26,0),2)</f>
        <v>0</v>
      </c>
      <c r="AB151" s="19">
        <f>ROUND(VLOOKUP($B151,'3.ข้อมูลงบทดลองปัจจุบัน เติมเอง'!$A$5:$CL$846,27,0),2)</f>
        <v>0</v>
      </c>
      <c r="AC151" s="19">
        <f>ROUND(VLOOKUP($B151,'3.ข้อมูลงบทดลองปัจจุบัน เติมเอง'!$A$5:$CL$846,28,0),2)</f>
        <v>0</v>
      </c>
      <c r="AD151" s="19">
        <f>ROUND(VLOOKUP($B151,'3.ข้อมูลงบทดลองปัจจุบัน เติมเอง'!$A$5:$CL$846,29,0),2)</f>
        <v>0</v>
      </c>
      <c r="AE151" s="19">
        <f>ROUND(VLOOKUP($B151,'3.ข้อมูลงบทดลองปัจจุบัน เติมเอง'!$A$5:$CL$846,30,0),2)</f>
        <v>175140</v>
      </c>
      <c r="AF151" s="19">
        <f>ROUND(VLOOKUP($B151,'3.ข้อมูลงบทดลองปัจจุบัน เติมเอง'!$A$5:$CL$846,31,0),2)</f>
        <v>0</v>
      </c>
      <c r="AG151" s="19">
        <f>ROUND(VLOOKUP($B151,'3.ข้อมูลงบทดลองปัจจุบัน เติมเอง'!$A$5:$CL$846,32,0),2)</f>
        <v>0</v>
      </c>
      <c r="AH151" s="19">
        <f>ROUND(VLOOKUP($B151,'3.ข้อมูลงบทดลองปัจจุบัน เติมเอง'!$A$5:$CL$846,33,0),2)</f>
        <v>0</v>
      </c>
      <c r="AI151" s="19">
        <f>ROUND(VLOOKUP($B151,'3.ข้อมูลงบทดลองปัจจุบัน เติมเอง'!$A$5:$CL$846,34,0),2)</f>
        <v>0</v>
      </c>
      <c r="AJ151" s="19">
        <f>ROUND(VLOOKUP($B151,'3.ข้อมูลงบทดลองปัจจุบัน เติมเอง'!$A$5:$CL$846,35,0),2)</f>
        <v>34600</v>
      </c>
      <c r="AK151" s="19">
        <f>ROUND(VLOOKUP($B151,'3.ข้อมูลงบทดลองปัจจุบัน เติมเอง'!$A$5:$CL$846,36,0),2)</f>
        <v>0</v>
      </c>
      <c r="AL151" s="19">
        <f>ROUND(VLOOKUP($B151,'3.ข้อมูลงบทดลองปัจจุบัน เติมเอง'!$A$5:$CL$846,37,0),2)</f>
        <v>0</v>
      </c>
      <c r="AM151" s="19">
        <f>ROUND(VLOOKUP($B151,'3.ข้อมูลงบทดลองปัจจุบัน เติมเอง'!$A$5:$CL$846,38,0),2)</f>
        <v>49220</v>
      </c>
      <c r="AN151" s="19">
        <f>ROUND(VLOOKUP($B151,'3.ข้อมูลงบทดลองปัจจุบัน เติมเอง'!$A$5:$CL$846,39,0),2)</f>
        <v>0</v>
      </c>
      <c r="AO151" s="19">
        <f>ROUND(VLOOKUP($B151,'3.ข้อมูลงบทดลองปัจจุบัน เติมเอง'!$A$5:$CL$846,40,0),2)</f>
        <v>2996</v>
      </c>
      <c r="AP151" s="19">
        <f>ROUND(VLOOKUP($B151,'3.ข้อมูลงบทดลองปัจจุบัน เติมเอง'!$A$5:$CL$846,41,0),2)</f>
        <v>0</v>
      </c>
      <c r="AQ151" s="19">
        <f>ROUND(VLOOKUP($B151,'3.ข้อมูลงบทดลองปัจจุบัน เติมเอง'!$A$5:$CL$846,42,0),2)</f>
        <v>53393</v>
      </c>
      <c r="AR151" s="19">
        <f>ROUND(VLOOKUP($B151,'3.ข้อมูลงบทดลองปัจจุบัน เติมเอง'!$A$5:$CL$846,43,0),2)</f>
        <v>0</v>
      </c>
      <c r="AS151" s="19">
        <f>ROUND(VLOOKUP($B151,'3.ข้อมูลงบทดลองปัจจุบัน เติมเอง'!$A$5:$CL$846,44,0),2)</f>
        <v>0</v>
      </c>
      <c r="AT151" s="19">
        <f>ROUND(VLOOKUP($B151,'3.ข้อมูลงบทดลองปัจจุบัน เติมเอง'!$A$5:$CL$846,45,0),2)</f>
        <v>0</v>
      </c>
      <c r="AU151" s="19">
        <f>ROUND(VLOOKUP($B151,'3.ข้อมูลงบทดลองปัจจุบัน เติมเอง'!$A$5:$CL$846,46,0),2)</f>
        <v>0</v>
      </c>
      <c r="AV151" s="19">
        <f>ROUND(VLOOKUP($B151,'3.ข้อมูลงบทดลองปัจจุบัน เติมเอง'!$A$5:$CL$846,47,0),2)</f>
        <v>0</v>
      </c>
      <c r="AW151" s="19">
        <f>ROUND(VLOOKUP($B151,'3.ข้อมูลงบทดลองปัจจุบัน เติมเอง'!$A$5:$CL$846,48,0),2)</f>
        <v>0</v>
      </c>
      <c r="AX151" s="19">
        <f>ROUND(VLOOKUP($B151,'3.ข้อมูลงบทดลองปัจจุบัน เติมเอง'!$A$5:$CL$846,49,0),2)</f>
        <v>0</v>
      </c>
      <c r="AY151" s="19">
        <f>ROUND(VLOOKUP($B151,'3.ข้อมูลงบทดลองปัจจุบัน เติมเอง'!$A$5:$CL$846,50,0),2)</f>
        <v>0</v>
      </c>
      <c r="AZ151" s="19">
        <f>ROUND(VLOOKUP($B151,'3.ข้อมูลงบทดลองปัจจุบัน เติมเอง'!$A$5:$CL$846,51,0),2)</f>
        <v>0</v>
      </c>
      <c r="BA151" s="19">
        <f>ROUND(VLOOKUP($B151,'3.ข้อมูลงบทดลองปัจจุบัน เติมเอง'!$A$5:$CL$846,52,0),2)</f>
        <v>0</v>
      </c>
      <c r="BB151" s="19">
        <f>ROUND(VLOOKUP($B151,'3.ข้อมูลงบทดลองปัจจุบัน เติมเอง'!$A$5:$CL$846,53,0),2)</f>
        <v>0</v>
      </c>
      <c r="BC151" s="19">
        <f>ROUND(VLOOKUP($B151,'3.ข้อมูลงบทดลองปัจจุบัน เติมเอง'!$A$5:$CL$846,54,0),2)</f>
        <v>0</v>
      </c>
      <c r="BD151" s="19">
        <f>ROUND(VLOOKUP($B151,'3.ข้อมูลงบทดลองปัจจุบัน เติมเอง'!$A$5:$CL$846,55,0),2)</f>
        <v>0</v>
      </c>
      <c r="BE151" s="19">
        <f>ROUND(VLOOKUP($B151,'3.ข้อมูลงบทดลองปัจจุบัน เติมเอง'!$A$5:$CL$846,56,0),2)</f>
        <v>53500</v>
      </c>
      <c r="BF151" s="19">
        <f>ROUND(VLOOKUP($B151,'3.ข้อมูลงบทดลองปัจจุบัน เติมเอง'!$A$5:$CL$846,57,0),2)</f>
        <v>0</v>
      </c>
      <c r="BG151" s="19">
        <f>ROUND(VLOOKUP($B151,'3.ข้อมูลงบทดลองปัจจุบัน เติมเอง'!$A$5:$CL$846,58,0),2)</f>
        <v>0</v>
      </c>
      <c r="BH151" s="19">
        <f>ROUND(VLOOKUP($B151,'3.ข้อมูลงบทดลองปัจจุบัน เติมเอง'!$A$5:$CL$846,59,0),2)</f>
        <v>0</v>
      </c>
      <c r="BI151" s="19">
        <f>ROUND(VLOOKUP($B151,'3.ข้อมูลงบทดลองปัจจุบัน เติมเอง'!$A$5:$CL$846,60,0),2)</f>
        <v>6099</v>
      </c>
      <c r="BJ151" s="19">
        <f>ROUND(VLOOKUP($B151,'3.ข้อมูลงบทดลองปัจจุบัน เติมเอง'!$A$5:$CL$846,61,0),2)</f>
        <v>0</v>
      </c>
      <c r="BK151" s="19">
        <f>ROUND(VLOOKUP($B151,'3.ข้อมูลงบทดลองปัจจุบัน เติมเอง'!$A$5:$CL$846,62,0),2)</f>
        <v>0</v>
      </c>
      <c r="BL151" s="19">
        <f>ROUND(VLOOKUP($B151,'3.ข้อมูลงบทดลองปัจจุบัน เติมเอง'!$A$5:$CL$846,63,0),2)</f>
        <v>350</v>
      </c>
      <c r="BM151" s="19">
        <f>ROUND(VLOOKUP($B151,'3.ข้อมูลงบทดลองปัจจุบัน เติมเอง'!$A$5:$CL$846,64,0),2)</f>
        <v>39600</v>
      </c>
      <c r="BN151" s="19">
        <f>ROUND(VLOOKUP($B151,'3.ข้อมูลงบทดลองปัจจุบัน เติมเอง'!$A$5:$CL$846,65,0),2)</f>
        <v>90709.5</v>
      </c>
      <c r="BO151" s="19">
        <f>ROUND(VLOOKUP($B151,'3.ข้อมูลงบทดลองปัจจุบัน เติมเอง'!$A$5:$CL$846,66,0),2)</f>
        <v>450</v>
      </c>
      <c r="BP151" s="19">
        <f>ROUND(VLOOKUP($B151,'3.ข้อมูลงบทดลองปัจจุบัน เติมเอง'!$A$5:$CL$846,67,0),2)</f>
        <v>0</v>
      </c>
      <c r="BQ151" s="19">
        <f>ROUND(VLOOKUP($B151,'3.ข้อมูลงบทดลองปัจจุบัน เติมเอง'!$A$5:$CL$846,68,0),2)</f>
        <v>0</v>
      </c>
      <c r="BR151" s="19">
        <f>ROUND(VLOOKUP($B151,'3.ข้อมูลงบทดลองปัจจุบัน เติมเอง'!$A$5:$CL$846,69,0),2)</f>
        <v>0</v>
      </c>
      <c r="BS151" s="19">
        <f>ROUND(VLOOKUP($B151,'3.ข้อมูลงบทดลองปัจจุบัน เติมเอง'!$A$5:$CL$846,70,0),2)</f>
        <v>17798.38</v>
      </c>
      <c r="BT151" s="19">
        <f>ROUND(VLOOKUP($B151,'3.ข้อมูลงบทดลองปัจจุบัน เติมเอง'!$A$5:$CL$846,71,0),2)</f>
        <v>0</v>
      </c>
      <c r="BU151" s="19">
        <f>ROUND(VLOOKUP($B151,'3.ข้อมูลงบทดลองปัจจุบัน เติมเอง'!$A$5:$CL$846,72,0),2)</f>
        <v>0</v>
      </c>
      <c r="BV151" s="19">
        <f>ROUND(VLOOKUP($B151,'3.ข้อมูลงบทดลองปัจจุบัน เติมเอง'!$A$5:$CL$846,73,0),2)</f>
        <v>0</v>
      </c>
      <c r="BW151" s="19">
        <f>ROUND(VLOOKUP($B151,'3.ข้อมูลงบทดลองปัจจุบัน เติมเอง'!$A$5:$CL$846,74,0),2)</f>
        <v>0</v>
      </c>
      <c r="BX151" s="19">
        <f>ROUND(VLOOKUP($B151,'3.ข้อมูลงบทดลองปัจจุบัน เติมเอง'!$A$5:$CL$846,75,0),2)</f>
        <v>0</v>
      </c>
      <c r="BY151" s="19">
        <f>ROUND(VLOOKUP($B151,'3.ข้อมูลงบทดลองปัจจุบัน เติมเอง'!$A$5:$CL$846,76,0),2)</f>
        <v>0</v>
      </c>
      <c r="BZ151" s="19">
        <f>ROUND(VLOOKUP($B151,'3.ข้อมูลงบทดลองปัจจุบัน เติมเอง'!$A$5:$CL$846,77,0),2)</f>
        <v>0</v>
      </c>
      <c r="CA151" s="19">
        <f>ROUND(VLOOKUP($B151,'3.ข้อมูลงบทดลองปัจจุบัน เติมเอง'!$A$5:$CL$846,78,0),2)</f>
        <v>38809.9</v>
      </c>
      <c r="CB151" s="19">
        <f>ROUND(VLOOKUP($B151,'3.ข้อมูลงบทดลองปัจจุบัน เติมเอง'!$A$5:$CL$846,79,0),2)</f>
        <v>0</v>
      </c>
      <c r="CC151" s="19">
        <f>ROUND(VLOOKUP($B151,'3.ข้อมูลงบทดลองปัจจุบัน เติมเอง'!$A$5:$CL$846,80,0),2)</f>
        <v>0</v>
      </c>
      <c r="CD151" s="19">
        <f>ROUND(VLOOKUP($B151,'3.ข้อมูลงบทดลองปัจจุบัน เติมเอง'!$A$5:$CL$846,81,0),2)</f>
        <v>0</v>
      </c>
      <c r="CE151" s="19">
        <f>ROUND(VLOOKUP($B151,'3.ข้อมูลงบทดลองปัจจุบัน เติมเอง'!$A$5:$CL$846,82,0),2)</f>
        <v>0</v>
      </c>
      <c r="CF151" s="19">
        <f>ROUND(VLOOKUP($B151,'3.ข้อมูลงบทดลองปัจจุบัน เติมเอง'!$A$5:$CL$846,83,0),2)</f>
        <v>0</v>
      </c>
      <c r="CG151" s="19">
        <f>ROUND(VLOOKUP($B151,'3.ข้อมูลงบทดลองปัจจุบัน เติมเอง'!$A$5:$CL$846,84,0),2)</f>
        <v>0</v>
      </c>
      <c r="CH151" s="19">
        <f>ROUND(VLOOKUP($B151,'3.ข้อมูลงบทดลองปัจจุบัน เติมเอง'!$A$5:$CL$846,85,0),2)</f>
        <v>0</v>
      </c>
      <c r="CI151" s="19">
        <f>ROUND(VLOOKUP($B151,'3.ข้อมูลงบทดลองปัจจุบัน เติมเอง'!$A$5:$CL$846,86,0),2)</f>
        <v>0</v>
      </c>
      <c r="CJ151" s="19">
        <f>ROUND(VLOOKUP($B151,'3.ข้อมูลงบทดลองปัจจุบัน เติมเอง'!$A$5:$CL$846,87,0),2)</f>
        <v>0</v>
      </c>
      <c r="CK151" s="19">
        <f>ROUND(VLOOKUP($B151,'3.ข้อมูลงบทดลองปัจจุบัน เติมเอง'!$A$5:$CL$846,88,0),2)</f>
        <v>0</v>
      </c>
      <c r="CL151" s="19">
        <f>ROUND(VLOOKUP($B151,'3.ข้อมูลงบทดลองปัจจุบัน เติมเอง'!$A$5:$CL$846,89,0),2)</f>
        <v>0</v>
      </c>
      <c r="CM151" s="19">
        <f>ROUND(VLOOKUP($B151,'3.ข้อมูลงบทดลองปัจจุบัน เติมเอง'!$A$5:$CL$846,90,0),2)</f>
        <v>0</v>
      </c>
      <c r="CO151" s="29"/>
    </row>
    <row r="152" spans="1:93" x14ac:dyDescent="0.7">
      <c r="A152" s="3" t="s">
        <v>1471</v>
      </c>
      <c r="B152" s="3" t="s">
        <v>2044</v>
      </c>
      <c r="C152" s="8" t="s">
        <v>696</v>
      </c>
      <c r="D152" s="19">
        <f>ROUND(VLOOKUP($B152,'3.ข้อมูลงบทดลองปัจจุบัน เติมเอง'!$A$5:$CL$846,3,0),2)</f>
        <v>0</v>
      </c>
      <c r="E152" s="19">
        <f>ROUND(VLOOKUP($B152,'3.ข้อมูลงบทดลองปัจจุบัน เติมเอง'!$A$5:$CL$846,4,0),2)</f>
        <v>0</v>
      </c>
      <c r="F152" s="19">
        <f>ROUND(VLOOKUP($B152,'3.ข้อมูลงบทดลองปัจจุบัน เติมเอง'!$A$5:$CL$846,5,0),2)</f>
        <v>0</v>
      </c>
      <c r="G152" s="19">
        <f>ROUND(VLOOKUP($B152,'3.ข้อมูลงบทดลองปัจจุบัน เติมเอง'!$A$5:$CL$846,6,0),2)</f>
        <v>0</v>
      </c>
      <c r="H152" s="19">
        <f>ROUND(VLOOKUP($B152,'3.ข้อมูลงบทดลองปัจจุบัน เติมเอง'!$A$5:$CL$846,7,0),2)</f>
        <v>0</v>
      </c>
      <c r="I152" s="19">
        <f>ROUND(VLOOKUP($B152,'3.ข้อมูลงบทดลองปัจจุบัน เติมเอง'!$A$5:$CL$846,8,0),2)</f>
        <v>0</v>
      </c>
      <c r="J152" s="19">
        <f>ROUND(VLOOKUP($B152,'3.ข้อมูลงบทดลองปัจจุบัน เติมเอง'!$A$5:$CL$846,9,0),2)</f>
        <v>0</v>
      </c>
      <c r="K152" s="19">
        <f>ROUND(VLOOKUP($B152,'3.ข้อมูลงบทดลองปัจจุบัน เติมเอง'!$A$5:$CL$846,10,0),2)</f>
        <v>0</v>
      </c>
      <c r="L152" s="19">
        <f>ROUND(VLOOKUP($B152,'3.ข้อมูลงบทดลองปัจจุบัน เติมเอง'!$A$5:$CL$846,11,0),2)</f>
        <v>0</v>
      </c>
      <c r="M152" s="19">
        <f>ROUND(VLOOKUP($B152,'3.ข้อมูลงบทดลองปัจจุบัน เติมเอง'!$A$5:$CL$846,12,0),2)</f>
        <v>0</v>
      </c>
      <c r="N152" s="19">
        <f>ROUND(VLOOKUP($B152,'3.ข้อมูลงบทดลองปัจจุบัน เติมเอง'!$A$5:$CL$846,13,0),2)</f>
        <v>0</v>
      </c>
      <c r="O152" s="19">
        <f>ROUND(VLOOKUP($B152,'3.ข้อมูลงบทดลองปัจจุบัน เติมเอง'!$A$5:$CL$846,14,0),2)</f>
        <v>0</v>
      </c>
      <c r="P152" s="19">
        <f>ROUND(VLOOKUP($B152,'3.ข้อมูลงบทดลองปัจจุบัน เติมเอง'!$A$5:$CL$846,15,0),2)</f>
        <v>0</v>
      </c>
      <c r="Q152" s="19">
        <f>ROUND(VLOOKUP($B152,'3.ข้อมูลงบทดลองปัจจุบัน เติมเอง'!$A$5:$CL$846,16,0),2)</f>
        <v>0</v>
      </c>
      <c r="R152" s="19">
        <f>ROUND(VLOOKUP($B152,'3.ข้อมูลงบทดลองปัจจุบัน เติมเอง'!$A$5:$CL$846,17,0),2)</f>
        <v>0</v>
      </c>
      <c r="S152" s="19">
        <f>ROUND(VLOOKUP($B152,'3.ข้อมูลงบทดลองปัจจุบัน เติมเอง'!$A$5:$CL$846,18,0),2)</f>
        <v>0</v>
      </c>
      <c r="T152" s="19">
        <f>ROUND(VLOOKUP($B152,'3.ข้อมูลงบทดลองปัจจุบัน เติมเอง'!$A$5:$CL$846,19,0),2)</f>
        <v>0</v>
      </c>
      <c r="U152" s="19">
        <f>ROUND(VLOOKUP($B152,'3.ข้อมูลงบทดลองปัจจุบัน เติมเอง'!$A$5:$CL$846,20,0),2)</f>
        <v>0</v>
      </c>
      <c r="V152" s="19">
        <f>ROUND(VLOOKUP($B152,'3.ข้อมูลงบทดลองปัจจุบัน เติมเอง'!$A$5:$CL$846,21,0),2)</f>
        <v>0</v>
      </c>
      <c r="W152" s="19">
        <f>ROUND(VLOOKUP($B152,'3.ข้อมูลงบทดลองปัจจุบัน เติมเอง'!$A$5:$CL$846,22,0),2)</f>
        <v>0</v>
      </c>
      <c r="X152" s="19">
        <f>ROUND(VLOOKUP($B152,'3.ข้อมูลงบทดลองปัจจุบัน เติมเอง'!$A$5:$CL$846,23,0),2)</f>
        <v>0</v>
      </c>
      <c r="Y152" s="19">
        <f>ROUND(VLOOKUP($B152,'3.ข้อมูลงบทดลองปัจจุบัน เติมเอง'!$A$5:$CL$846,24,0),2)</f>
        <v>5700</v>
      </c>
      <c r="Z152" s="19">
        <f>ROUND(VLOOKUP($B152,'3.ข้อมูลงบทดลองปัจจุบัน เติมเอง'!$A$5:$CL$846,25,0),2)</f>
        <v>0</v>
      </c>
      <c r="AA152" s="19">
        <f>ROUND(VLOOKUP($B152,'3.ข้อมูลงบทดลองปัจจุบัน เติมเอง'!$A$5:$CL$846,26,0),2)</f>
        <v>0</v>
      </c>
      <c r="AB152" s="19">
        <f>ROUND(VLOOKUP($B152,'3.ข้อมูลงบทดลองปัจจุบัน เติมเอง'!$A$5:$CL$846,27,0),2)</f>
        <v>0</v>
      </c>
      <c r="AC152" s="19">
        <f>ROUND(VLOOKUP($B152,'3.ข้อมูลงบทดลองปัจจุบัน เติมเอง'!$A$5:$CL$846,28,0),2)</f>
        <v>0</v>
      </c>
      <c r="AD152" s="19">
        <f>ROUND(VLOOKUP($B152,'3.ข้อมูลงบทดลองปัจจุบัน เติมเอง'!$A$5:$CL$846,29,0),2)</f>
        <v>1640</v>
      </c>
      <c r="AE152" s="19">
        <f>ROUND(VLOOKUP($B152,'3.ข้อมูลงบทดลองปัจจุบัน เติมเอง'!$A$5:$CL$846,30,0),2)</f>
        <v>0</v>
      </c>
      <c r="AF152" s="19">
        <f>ROUND(VLOOKUP($B152,'3.ข้อมูลงบทดลองปัจจุบัน เติมเอง'!$A$5:$CL$846,31,0),2)</f>
        <v>0</v>
      </c>
      <c r="AG152" s="19">
        <f>ROUND(VLOOKUP($B152,'3.ข้อมูลงบทดลองปัจจุบัน เติมเอง'!$A$5:$CL$846,32,0),2)</f>
        <v>0</v>
      </c>
      <c r="AH152" s="19">
        <f>ROUND(VLOOKUP($B152,'3.ข้อมูลงบทดลองปัจจุบัน เติมเอง'!$A$5:$CL$846,33,0),2)</f>
        <v>0</v>
      </c>
      <c r="AI152" s="19">
        <f>ROUND(VLOOKUP($B152,'3.ข้อมูลงบทดลองปัจจุบัน เติมเอง'!$A$5:$CL$846,34,0),2)</f>
        <v>0</v>
      </c>
      <c r="AJ152" s="19">
        <f>ROUND(VLOOKUP($B152,'3.ข้อมูลงบทดลองปัจจุบัน เติมเอง'!$A$5:$CL$846,35,0),2)</f>
        <v>0</v>
      </c>
      <c r="AK152" s="19">
        <f>ROUND(VLOOKUP($B152,'3.ข้อมูลงบทดลองปัจจุบัน เติมเอง'!$A$5:$CL$846,36,0),2)</f>
        <v>0</v>
      </c>
      <c r="AL152" s="19">
        <f>ROUND(VLOOKUP($B152,'3.ข้อมูลงบทดลองปัจจุบัน เติมเอง'!$A$5:$CL$846,37,0),2)</f>
        <v>0</v>
      </c>
      <c r="AM152" s="19">
        <f>ROUND(VLOOKUP($B152,'3.ข้อมูลงบทดลองปัจจุบัน เติมเอง'!$A$5:$CL$846,38,0),2)</f>
        <v>0</v>
      </c>
      <c r="AN152" s="19">
        <f>ROUND(VLOOKUP($B152,'3.ข้อมูลงบทดลองปัจจุบัน เติมเอง'!$A$5:$CL$846,39,0),2)</f>
        <v>7000</v>
      </c>
      <c r="AO152" s="19">
        <f>ROUND(VLOOKUP($B152,'3.ข้อมูลงบทดลองปัจจุบัน เติมเอง'!$A$5:$CL$846,40,0),2)</f>
        <v>0</v>
      </c>
      <c r="AP152" s="19">
        <f>ROUND(VLOOKUP($B152,'3.ข้อมูลงบทดลองปัจจุบัน เติมเอง'!$A$5:$CL$846,41,0),2)</f>
        <v>0</v>
      </c>
      <c r="AQ152" s="19">
        <f>ROUND(VLOOKUP($B152,'3.ข้อมูลงบทดลองปัจจุบัน เติมเอง'!$A$5:$CL$846,42,0),2)</f>
        <v>0</v>
      </c>
      <c r="AR152" s="19">
        <f>ROUND(VLOOKUP($B152,'3.ข้อมูลงบทดลองปัจจุบัน เติมเอง'!$A$5:$CL$846,43,0),2)</f>
        <v>0</v>
      </c>
      <c r="AS152" s="19">
        <f>ROUND(VLOOKUP($B152,'3.ข้อมูลงบทดลองปัจจุบัน เติมเอง'!$A$5:$CL$846,44,0),2)</f>
        <v>0</v>
      </c>
      <c r="AT152" s="19">
        <f>ROUND(VLOOKUP($B152,'3.ข้อมูลงบทดลองปัจจุบัน เติมเอง'!$A$5:$CL$846,45,0),2)</f>
        <v>5600</v>
      </c>
      <c r="AU152" s="19">
        <f>ROUND(VLOOKUP($B152,'3.ข้อมูลงบทดลองปัจจุบัน เติมเอง'!$A$5:$CL$846,46,0),2)</f>
        <v>0</v>
      </c>
      <c r="AV152" s="19">
        <f>ROUND(VLOOKUP($B152,'3.ข้อมูลงบทดลองปัจจุบัน เติมเอง'!$A$5:$CL$846,47,0),2)</f>
        <v>0</v>
      </c>
      <c r="AW152" s="19">
        <f>ROUND(VLOOKUP($B152,'3.ข้อมูลงบทดลองปัจจุบัน เติมเอง'!$A$5:$CL$846,48,0),2)</f>
        <v>0</v>
      </c>
      <c r="AX152" s="19">
        <f>ROUND(VLOOKUP($B152,'3.ข้อมูลงบทดลองปัจจุบัน เติมเอง'!$A$5:$CL$846,49,0),2)</f>
        <v>0</v>
      </c>
      <c r="AY152" s="19">
        <f>ROUND(VLOOKUP($B152,'3.ข้อมูลงบทดลองปัจจุบัน เติมเอง'!$A$5:$CL$846,50,0),2)</f>
        <v>0</v>
      </c>
      <c r="AZ152" s="19">
        <f>ROUND(VLOOKUP($B152,'3.ข้อมูลงบทดลองปัจจุบัน เติมเอง'!$A$5:$CL$846,51,0),2)</f>
        <v>0</v>
      </c>
      <c r="BA152" s="19">
        <f>ROUND(VLOOKUP($B152,'3.ข้อมูลงบทดลองปัจจุบัน เติมเอง'!$A$5:$CL$846,52,0),2)</f>
        <v>0</v>
      </c>
      <c r="BB152" s="19">
        <f>ROUND(VLOOKUP($B152,'3.ข้อมูลงบทดลองปัจจุบัน เติมเอง'!$A$5:$CL$846,53,0),2)</f>
        <v>0</v>
      </c>
      <c r="BC152" s="19">
        <f>ROUND(VLOOKUP($B152,'3.ข้อมูลงบทดลองปัจจุบัน เติมเอง'!$A$5:$CL$846,54,0),2)</f>
        <v>0</v>
      </c>
      <c r="BD152" s="19">
        <f>ROUND(VLOOKUP($B152,'3.ข้อมูลงบทดลองปัจจุบัน เติมเอง'!$A$5:$CL$846,55,0),2)</f>
        <v>0</v>
      </c>
      <c r="BE152" s="19">
        <f>ROUND(VLOOKUP($B152,'3.ข้อมูลงบทดลองปัจจุบัน เติมเอง'!$A$5:$CL$846,56,0),2)</f>
        <v>0</v>
      </c>
      <c r="BF152" s="19">
        <f>ROUND(VLOOKUP($B152,'3.ข้อมูลงบทดลองปัจจุบัน เติมเอง'!$A$5:$CL$846,57,0),2)</f>
        <v>0</v>
      </c>
      <c r="BG152" s="19">
        <f>ROUND(VLOOKUP($B152,'3.ข้อมูลงบทดลองปัจจุบัน เติมเอง'!$A$5:$CL$846,58,0),2)</f>
        <v>0</v>
      </c>
      <c r="BH152" s="19">
        <f>ROUND(VLOOKUP($B152,'3.ข้อมูลงบทดลองปัจจุบัน เติมเอง'!$A$5:$CL$846,59,0),2)</f>
        <v>0</v>
      </c>
      <c r="BI152" s="19">
        <f>ROUND(VLOOKUP($B152,'3.ข้อมูลงบทดลองปัจจุบัน เติมเอง'!$A$5:$CL$846,60,0),2)</f>
        <v>0</v>
      </c>
      <c r="BJ152" s="19">
        <f>ROUND(VLOOKUP($B152,'3.ข้อมูลงบทดลองปัจจุบัน เติมเอง'!$A$5:$CL$846,61,0),2)</f>
        <v>29692.5</v>
      </c>
      <c r="BK152" s="19">
        <f>ROUND(VLOOKUP($B152,'3.ข้อมูลงบทดลองปัจจุบัน เติมเอง'!$A$5:$CL$846,62,0),2)</f>
        <v>0</v>
      </c>
      <c r="BL152" s="19">
        <f>ROUND(VLOOKUP($B152,'3.ข้อมูลงบทดลองปัจจุบัน เติมเอง'!$A$5:$CL$846,63,0),2)</f>
        <v>0</v>
      </c>
      <c r="BM152" s="19">
        <f>ROUND(VLOOKUP($B152,'3.ข้อมูลงบทดลองปัจจุบัน เติมเอง'!$A$5:$CL$846,64,0),2)</f>
        <v>0</v>
      </c>
      <c r="BN152" s="19">
        <f>ROUND(VLOOKUP($B152,'3.ข้อมูลงบทดลองปัจจุบัน เติมเอง'!$A$5:$CL$846,65,0),2)</f>
        <v>0</v>
      </c>
      <c r="BO152" s="19">
        <f>ROUND(VLOOKUP($B152,'3.ข้อมูลงบทดลองปัจจุบัน เติมเอง'!$A$5:$CL$846,66,0),2)</f>
        <v>0</v>
      </c>
      <c r="BP152" s="19">
        <f>ROUND(VLOOKUP($B152,'3.ข้อมูลงบทดลองปัจจุบัน เติมเอง'!$A$5:$CL$846,67,0),2)</f>
        <v>0</v>
      </c>
      <c r="BQ152" s="19">
        <f>ROUND(VLOOKUP($B152,'3.ข้อมูลงบทดลองปัจจุบัน เติมเอง'!$A$5:$CL$846,68,0),2)</f>
        <v>0</v>
      </c>
      <c r="BR152" s="19">
        <f>ROUND(VLOOKUP($B152,'3.ข้อมูลงบทดลองปัจจุบัน เติมเอง'!$A$5:$CL$846,69,0),2)</f>
        <v>0</v>
      </c>
      <c r="BS152" s="19">
        <f>ROUND(VLOOKUP($B152,'3.ข้อมูลงบทดลองปัจจุบัน เติมเอง'!$A$5:$CL$846,70,0),2)</f>
        <v>0</v>
      </c>
      <c r="BT152" s="19">
        <f>ROUND(VLOOKUP($B152,'3.ข้อมูลงบทดลองปัจจุบัน เติมเอง'!$A$5:$CL$846,71,0),2)</f>
        <v>0</v>
      </c>
      <c r="BU152" s="19">
        <f>ROUND(VLOOKUP($B152,'3.ข้อมูลงบทดลองปัจจุบัน เติมเอง'!$A$5:$CL$846,72,0),2)</f>
        <v>0</v>
      </c>
      <c r="BV152" s="19">
        <f>ROUND(VLOOKUP($B152,'3.ข้อมูลงบทดลองปัจจุบัน เติมเอง'!$A$5:$CL$846,73,0),2)</f>
        <v>1600</v>
      </c>
      <c r="BW152" s="19">
        <f>ROUND(VLOOKUP($B152,'3.ข้อมูลงบทดลองปัจจุบัน เติมเอง'!$A$5:$CL$846,74,0),2)</f>
        <v>0</v>
      </c>
      <c r="BX152" s="19">
        <f>ROUND(VLOOKUP($B152,'3.ข้อมูลงบทดลองปัจจุบัน เติมเอง'!$A$5:$CL$846,75,0),2)</f>
        <v>0</v>
      </c>
      <c r="BY152" s="19">
        <f>ROUND(VLOOKUP($B152,'3.ข้อมูลงบทดลองปัจจุบัน เติมเอง'!$A$5:$CL$846,76,0),2)</f>
        <v>0</v>
      </c>
      <c r="BZ152" s="19">
        <f>ROUND(VLOOKUP($B152,'3.ข้อมูลงบทดลองปัจจุบัน เติมเอง'!$A$5:$CL$846,77,0),2)</f>
        <v>0</v>
      </c>
      <c r="CA152" s="19">
        <f>ROUND(VLOOKUP($B152,'3.ข้อมูลงบทดลองปัจจุบัน เติมเอง'!$A$5:$CL$846,78,0),2)</f>
        <v>0</v>
      </c>
      <c r="CB152" s="19">
        <f>ROUND(VLOOKUP($B152,'3.ข้อมูลงบทดลองปัจจุบัน เติมเอง'!$A$5:$CL$846,79,0),2)</f>
        <v>0</v>
      </c>
      <c r="CC152" s="19">
        <f>ROUND(VLOOKUP($B152,'3.ข้อมูลงบทดลองปัจจุบัน เติมเอง'!$A$5:$CL$846,80,0),2)</f>
        <v>0</v>
      </c>
      <c r="CD152" s="19">
        <f>ROUND(VLOOKUP($B152,'3.ข้อมูลงบทดลองปัจจุบัน เติมเอง'!$A$5:$CL$846,81,0),2)</f>
        <v>0</v>
      </c>
      <c r="CE152" s="19">
        <f>ROUND(VLOOKUP($B152,'3.ข้อมูลงบทดลองปัจจุบัน เติมเอง'!$A$5:$CL$846,82,0),2)</f>
        <v>0</v>
      </c>
      <c r="CF152" s="19">
        <f>ROUND(VLOOKUP($B152,'3.ข้อมูลงบทดลองปัจจุบัน เติมเอง'!$A$5:$CL$846,83,0),2)</f>
        <v>0</v>
      </c>
      <c r="CG152" s="19">
        <f>ROUND(VLOOKUP($B152,'3.ข้อมูลงบทดลองปัจจุบัน เติมเอง'!$A$5:$CL$846,84,0),2)</f>
        <v>0</v>
      </c>
      <c r="CH152" s="19">
        <f>ROUND(VLOOKUP($B152,'3.ข้อมูลงบทดลองปัจจุบัน เติมเอง'!$A$5:$CL$846,85,0),2)</f>
        <v>0</v>
      </c>
      <c r="CI152" s="19">
        <f>ROUND(VLOOKUP($B152,'3.ข้อมูลงบทดลองปัจจุบัน เติมเอง'!$A$5:$CL$846,86,0),2)</f>
        <v>0</v>
      </c>
      <c r="CJ152" s="19">
        <f>ROUND(VLOOKUP($B152,'3.ข้อมูลงบทดลองปัจจุบัน เติมเอง'!$A$5:$CL$846,87,0),2)</f>
        <v>0</v>
      </c>
      <c r="CK152" s="19">
        <f>ROUND(VLOOKUP($B152,'3.ข้อมูลงบทดลองปัจจุบัน เติมเอง'!$A$5:$CL$846,88,0),2)</f>
        <v>0</v>
      </c>
      <c r="CL152" s="19">
        <f>ROUND(VLOOKUP($B152,'3.ข้อมูลงบทดลองปัจจุบัน เติมเอง'!$A$5:$CL$846,89,0),2)</f>
        <v>0</v>
      </c>
      <c r="CM152" s="19">
        <f>ROUND(VLOOKUP($B152,'3.ข้อมูลงบทดลองปัจจุบัน เติมเอง'!$A$5:$CL$846,90,0),2)</f>
        <v>0</v>
      </c>
      <c r="CO152" s="29"/>
    </row>
    <row r="153" spans="1:93" x14ac:dyDescent="0.7">
      <c r="A153" s="3" t="s">
        <v>1471</v>
      </c>
      <c r="B153" s="3" t="s">
        <v>2045</v>
      </c>
      <c r="C153" s="8" t="s">
        <v>697</v>
      </c>
      <c r="D153" s="19">
        <f>ROUND(VLOOKUP($B153,'3.ข้อมูลงบทดลองปัจจุบัน เติมเอง'!$A$5:$CL$846,3,0),2)</f>
        <v>403056.84</v>
      </c>
      <c r="E153" s="19">
        <f>ROUND(VLOOKUP($B153,'3.ข้อมูลงบทดลองปัจจุบัน เติมเอง'!$A$5:$CL$846,4,0),2)</f>
        <v>34500</v>
      </c>
      <c r="F153" s="19">
        <f>ROUND(VLOOKUP($B153,'3.ข้อมูลงบทดลองปัจจุบัน เติมเอง'!$A$5:$CL$846,5,0),2)</f>
        <v>35610</v>
      </c>
      <c r="G153" s="19">
        <f>ROUND(VLOOKUP($B153,'3.ข้อมูลงบทดลองปัจจุบัน เติมเอง'!$A$5:$CL$846,6,0),2)</f>
        <v>162778.01</v>
      </c>
      <c r="H153" s="19">
        <f>ROUND(VLOOKUP($B153,'3.ข้อมูลงบทดลองปัจจุบัน เติมเอง'!$A$5:$CL$846,7,0),2)</f>
        <v>70920</v>
      </c>
      <c r="I153" s="19">
        <f>ROUND(VLOOKUP($B153,'3.ข้อมูลงบทดลองปัจจุบัน เติมเอง'!$A$5:$CL$846,8,0),2)</f>
        <v>0</v>
      </c>
      <c r="J153" s="19">
        <f>ROUND(VLOOKUP($B153,'3.ข้อมูลงบทดลองปัจจุบัน เติมเอง'!$A$5:$CL$846,9,0),2)</f>
        <v>222059.1</v>
      </c>
      <c r="K153" s="19">
        <f>ROUND(VLOOKUP($B153,'3.ข้อมูลงบทดลองปัจจุบัน เติมเอง'!$A$5:$CL$846,10,0),2)</f>
        <v>138510</v>
      </c>
      <c r="L153" s="19">
        <f>ROUND(VLOOKUP($B153,'3.ข้อมูลงบทดลองปัจจุบัน เติมเอง'!$A$5:$CL$846,11,0),2)</f>
        <v>65100</v>
      </c>
      <c r="M153" s="19">
        <f>ROUND(VLOOKUP($B153,'3.ข้อมูลงบทดลองปัจจุบัน เติมเอง'!$A$5:$CL$846,12,0),2)</f>
        <v>72057.08</v>
      </c>
      <c r="N153" s="19">
        <f>ROUND(VLOOKUP($B153,'3.ข้อมูลงบทดลองปัจจุบัน เติมเอง'!$A$5:$CL$846,13,0),2)</f>
        <v>13000</v>
      </c>
      <c r="O153" s="19">
        <f>ROUND(VLOOKUP($B153,'3.ข้อมูลงบทดลองปัจจุบัน เติมเอง'!$A$5:$CL$846,14,0),2)</f>
        <v>28700</v>
      </c>
      <c r="P153" s="19">
        <f>ROUND(VLOOKUP($B153,'3.ข้อมูลงบทดลองปัจจุบัน เติมเอง'!$A$5:$CL$846,15,0),2)</f>
        <v>1365336.31</v>
      </c>
      <c r="Q153" s="19">
        <f>ROUND(VLOOKUP($B153,'3.ข้อมูลงบทดลองปัจจุบัน เติมเอง'!$A$5:$CL$846,16,0),2)</f>
        <v>0</v>
      </c>
      <c r="R153" s="19">
        <f>ROUND(VLOOKUP($B153,'3.ข้อมูลงบทดลองปัจจุบัน เติมเอง'!$A$5:$CL$846,17,0),2)</f>
        <v>3745</v>
      </c>
      <c r="S153" s="19">
        <f>ROUND(VLOOKUP($B153,'3.ข้อมูลงบทดลองปัจจุบัน เติมเอง'!$A$5:$CL$846,18,0),2)</f>
        <v>92173.51</v>
      </c>
      <c r="T153" s="19">
        <f>ROUND(VLOOKUP($B153,'3.ข้อมูลงบทดลองปัจจุบัน เติมเอง'!$A$5:$CL$846,19,0),2)</f>
        <v>138604.19</v>
      </c>
      <c r="U153" s="19">
        <f>ROUND(VLOOKUP($B153,'3.ข้อมูลงบทดลองปัจจุบัน เติมเอง'!$A$5:$CL$846,20,0),2)</f>
        <v>86033</v>
      </c>
      <c r="V153" s="19">
        <f>ROUND(VLOOKUP($B153,'3.ข้อมูลงบทดลองปัจจุบัน เติมเอง'!$A$5:$CL$846,21,0),2)</f>
        <v>81242</v>
      </c>
      <c r="W153" s="19">
        <f>ROUND(VLOOKUP($B153,'3.ข้อมูลงบทดลองปัจจุบัน เติมเอง'!$A$5:$CL$846,22,0),2)</f>
        <v>0</v>
      </c>
      <c r="X153" s="19">
        <f>ROUND(VLOOKUP($B153,'3.ข้อมูลงบทดลองปัจจุบัน เติมเอง'!$A$5:$CL$846,23,0),2)</f>
        <v>41000</v>
      </c>
      <c r="Y153" s="19">
        <f>ROUND(VLOOKUP($B153,'3.ข้อมูลงบทดลองปัจจุบัน เติมเอง'!$A$5:$CL$846,24,0),2)</f>
        <v>0</v>
      </c>
      <c r="Z153" s="19">
        <f>ROUND(VLOOKUP($B153,'3.ข้อมูลงบทดลองปัจจุบัน เติมเอง'!$A$5:$CL$846,25,0),2)</f>
        <v>46480</v>
      </c>
      <c r="AA153" s="19">
        <f>ROUND(VLOOKUP($B153,'3.ข้อมูลงบทดลองปัจจุบัน เติมเอง'!$A$5:$CL$846,26,0),2)</f>
        <v>6300</v>
      </c>
      <c r="AB153" s="19">
        <f>ROUND(VLOOKUP($B153,'3.ข้อมูลงบทดลองปัจจุบัน เติมเอง'!$A$5:$CL$846,27,0),2)</f>
        <v>0</v>
      </c>
      <c r="AC153" s="19">
        <f>ROUND(VLOOKUP($B153,'3.ข้อมูลงบทดลองปัจจุบัน เติมเอง'!$A$5:$CL$846,28,0),2)</f>
        <v>9500</v>
      </c>
      <c r="AD153" s="19">
        <f>ROUND(VLOOKUP($B153,'3.ข้อมูลงบทดลองปัจจุบัน เติมเอง'!$A$5:$CL$846,29,0),2)</f>
        <v>0</v>
      </c>
      <c r="AE153" s="19">
        <f>ROUND(VLOOKUP($B153,'3.ข้อมูลงบทดลองปัจจุบัน เติมเอง'!$A$5:$CL$846,30,0),2)</f>
        <v>186275.5</v>
      </c>
      <c r="AF153" s="19">
        <f>ROUND(VLOOKUP($B153,'3.ข้อมูลงบทดลองปัจจุบัน เติมเอง'!$A$5:$CL$846,31,0),2)</f>
        <v>62950</v>
      </c>
      <c r="AG153" s="19">
        <f>ROUND(VLOOKUP($B153,'3.ข้อมูลงบทดลองปัจจุบัน เติมเอง'!$A$5:$CL$846,32,0),2)</f>
        <v>29700</v>
      </c>
      <c r="AH153" s="19">
        <f>ROUND(VLOOKUP($B153,'3.ข้อมูลงบทดลองปัจจุบัน เติมเอง'!$A$5:$CL$846,33,0),2)</f>
        <v>82280</v>
      </c>
      <c r="AI153" s="19">
        <f>ROUND(VLOOKUP($B153,'3.ข้อมูลงบทดลองปัจจุบัน เติมเอง'!$A$5:$CL$846,34,0),2)</f>
        <v>206639</v>
      </c>
      <c r="AJ153" s="19">
        <f>ROUND(VLOOKUP($B153,'3.ข้อมูลงบทดลองปัจจุบัน เติมเอง'!$A$5:$CL$846,35,0),2)</f>
        <v>36800</v>
      </c>
      <c r="AK153" s="19">
        <f>ROUND(VLOOKUP($B153,'3.ข้อมูลงบทดลองปัจจุบัน เติมเอง'!$A$5:$CL$846,36,0),2)</f>
        <v>33300</v>
      </c>
      <c r="AL153" s="19">
        <f>ROUND(VLOOKUP($B153,'3.ข้อมูลงบทดลองปัจจุบัน เติมเอง'!$A$5:$CL$846,37,0),2)</f>
        <v>2699689.62</v>
      </c>
      <c r="AM153" s="19">
        <f>ROUND(VLOOKUP($B153,'3.ข้อมูลงบทดลองปัจจุบัน เติมเอง'!$A$5:$CL$846,38,0),2)</f>
        <v>62710</v>
      </c>
      <c r="AN153" s="19">
        <f>ROUND(VLOOKUP($B153,'3.ข้อมูลงบทดลองปัจจุบัน เติมเอง'!$A$5:$CL$846,39,0),2)</f>
        <v>0</v>
      </c>
      <c r="AO153" s="19">
        <f>ROUND(VLOOKUP($B153,'3.ข้อมูลงบทดลองปัจจุบัน เติมเอง'!$A$5:$CL$846,40,0),2)</f>
        <v>11000</v>
      </c>
      <c r="AP153" s="19">
        <f>ROUND(VLOOKUP($B153,'3.ข้อมูลงบทดลองปัจจุบัน เติมเอง'!$A$5:$CL$846,41,0),2)</f>
        <v>0</v>
      </c>
      <c r="AQ153" s="19">
        <f>ROUND(VLOOKUP($B153,'3.ข้อมูลงบทดลองปัจจุบัน เติมเอง'!$A$5:$CL$846,42,0),2)</f>
        <v>138321.51999999999</v>
      </c>
      <c r="AR153" s="19">
        <f>ROUND(VLOOKUP($B153,'3.ข้อมูลงบทดลองปัจจุบัน เติมเอง'!$A$5:$CL$846,43,0),2)</f>
        <v>0</v>
      </c>
      <c r="AS153" s="19">
        <f>ROUND(VLOOKUP($B153,'3.ข้อมูลงบทดลองปัจจุบัน เติมเอง'!$A$5:$CL$846,44,0),2)</f>
        <v>382025</v>
      </c>
      <c r="AT153" s="19">
        <f>ROUND(VLOOKUP($B153,'3.ข้อมูลงบทดลองปัจจุบัน เติมเอง'!$A$5:$CL$846,45,0),2)</f>
        <v>0</v>
      </c>
      <c r="AU153" s="19">
        <f>ROUND(VLOOKUP($B153,'3.ข้อมูลงบทดลองปัจจุบัน เติมเอง'!$A$5:$CL$846,46,0),2)</f>
        <v>17655</v>
      </c>
      <c r="AV153" s="19">
        <f>ROUND(VLOOKUP($B153,'3.ข้อมูลงบทดลองปัจจุบัน เติมเอง'!$A$5:$CL$846,47,0),2)</f>
        <v>57458.01</v>
      </c>
      <c r="AW153" s="19">
        <f>ROUND(VLOOKUP($B153,'3.ข้อมูลงบทดลองปัจจุบัน เติมเอง'!$A$5:$CL$846,48,0),2)</f>
        <v>23500</v>
      </c>
      <c r="AX153" s="19">
        <f>ROUND(VLOOKUP($B153,'3.ข้อมูลงบทดลองปัจจุบัน เติมเอง'!$A$5:$CL$846,49,0),2)</f>
        <v>9800</v>
      </c>
      <c r="AY153" s="19">
        <f>ROUND(VLOOKUP($B153,'3.ข้อมูลงบทดลองปัจจุบัน เติมเอง'!$A$5:$CL$846,50,0),2)</f>
        <v>34000</v>
      </c>
      <c r="AZ153" s="19">
        <f>ROUND(VLOOKUP($B153,'3.ข้อมูลงบทดลองปัจจุบัน เติมเอง'!$A$5:$CL$846,51,0),2)</f>
        <v>0</v>
      </c>
      <c r="BA153" s="19">
        <f>ROUND(VLOOKUP($B153,'3.ข้อมูลงบทดลองปัจจุบัน เติมเอง'!$A$5:$CL$846,52,0),2)</f>
        <v>5400</v>
      </c>
      <c r="BB153" s="19">
        <f>ROUND(VLOOKUP($B153,'3.ข้อมูลงบทดลองปัจจุบัน เติมเอง'!$A$5:$CL$846,53,0),2)</f>
        <v>32000</v>
      </c>
      <c r="BC153" s="19">
        <f>ROUND(VLOOKUP($B153,'3.ข้อมูลงบทดลองปัจจุบัน เติมเอง'!$A$5:$CL$846,54,0),2)</f>
        <v>52345.2</v>
      </c>
      <c r="BD153" s="19">
        <f>ROUND(VLOOKUP($B153,'3.ข้อมูลงบทดลองปัจจุบัน เติมเอง'!$A$5:$CL$846,55,0),2)</f>
        <v>711835.55</v>
      </c>
      <c r="BE153" s="19">
        <f>ROUND(VLOOKUP($B153,'3.ข้อมูลงบทดลองปัจจุบัน เติมเอง'!$A$5:$CL$846,56,0),2)</f>
        <v>226339.49</v>
      </c>
      <c r="BF153" s="19">
        <f>ROUND(VLOOKUP($B153,'3.ข้อมูลงบทดลองปัจจุบัน เติมเอง'!$A$5:$CL$846,57,0),2)</f>
        <v>25050</v>
      </c>
      <c r="BG153" s="19">
        <f>ROUND(VLOOKUP($B153,'3.ข้อมูลงบทดลองปัจจุบัน เติมเอง'!$A$5:$CL$846,58,0),2)</f>
        <v>0</v>
      </c>
      <c r="BH153" s="19">
        <f>ROUND(VLOOKUP($B153,'3.ข้อมูลงบทดลองปัจจุบัน เติมเอง'!$A$5:$CL$846,59,0),2)</f>
        <v>752557.59</v>
      </c>
      <c r="BI153" s="19">
        <f>ROUND(VLOOKUP($B153,'3.ข้อมูลงบทดลองปัจจุบัน เติมเอง'!$A$5:$CL$846,60,0),2)</f>
        <v>0</v>
      </c>
      <c r="BJ153" s="19">
        <f>ROUND(VLOOKUP($B153,'3.ข้อมูลงบทดลองปัจจุบัน เติมเอง'!$A$5:$CL$846,61,0),2)</f>
        <v>31000</v>
      </c>
      <c r="BK153" s="19">
        <f>ROUND(VLOOKUP($B153,'3.ข้อมูลงบทดลองปัจจุบัน เติมเอง'!$A$5:$CL$846,62,0),2)</f>
        <v>0</v>
      </c>
      <c r="BL153" s="19">
        <f>ROUND(VLOOKUP($B153,'3.ข้อมูลงบทดลองปัจจุบัน เติมเอง'!$A$5:$CL$846,63,0),2)</f>
        <v>20865</v>
      </c>
      <c r="BM153" s="19">
        <f>ROUND(VLOOKUP($B153,'3.ข้อมูลงบทดลองปัจจุบัน เติมเอง'!$A$5:$CL$846,64,0),2)</f>
        <v>1532964</v>
      </c>
      <c r="BN153" s="19">
        <f>ROUND(VLOOKUP($B153,'3.ข้อมูลงบทดลองปัจจุบัน เติมเอง'!$A$5:$CL$846,65,0),2)</f>
        <v>137920</v>
      </c>
      <c r="BO153" s="19">
        <f>ROUND(VLOOKUP($B153,'3.ข้อมูลงบทดลองปัจจุบัน เติมเอง'!$A$5:$CL$846,66,0),2)</f>
        <v>96100</v>
      </c>
      <c r="BP153" s="19">
        <f>ROUND(VLOOKUP($B153,'3.ข้อมูลงบทดลองปัจจุบัน เติมเอง'!$A$5:$CL$846,67,0),2)</f>
        <v>124100</v>
      </c>
      <c r="BQ153" s="19">
        <f>ROUND(VLOOKUP($B153,'3.ข้อมูลงบทดลองปัจจุบัน เติมเอง'!$A$5:$CL$846,68,0),2)</f>
        <v>0</v>
      </c>
      <c r="BR153" s="19">
        <f>ROUND(VLOOKUP($B153,'3.ข้อมูลงบทดลองปัจจุบัน เติมเอง'!$A$5:$CL$846,69,0),2)</f>
        <v>9500</v>
      </c>
      <c r="BS153" s="19">
        <f>ROUND(VLOOKUP($B153,'3.ข้อมูลงบทดลองปัจจุบัน เติมเอง'!$A$5:$CL$846,70,0),2)</f>
        <v>3082932.16</v>
      </c>
      <c r="BT153" s="19">
        <f>ROUND(VLOOKUP($B153,'3.ข้อมูลงบทดลองปัจจุบัน เติมเอง'!$A$5:$CL$846,71,0),2)</f>
        <v>0</v>
      </c>
      <c r="BU153" s="19">
        <f>ROUND(VLOOKUP($B153,'3.ข้อมูลงบทดลองปัจจุบัน เติมเอง'!$A$5:$CL$846,72,0),2)</f>
        <v>31600</v>
      </c>
      <c r="BV153" s="19">
        <f>ROUND(VLOOKUP($B153,'3.ข้อมูลงบทดลองปัจจุบัน เติมเอง'!$A$5:$CL$846,73,0),2)</f>
        <v>39640</v>
      </c>
      <c r="BW153" s="19">
        <f>ROUND(VLOOKUP($B153,'3.ข้อมูลงบทดลองปัจจุบัน เติมเอง'!$A$5:$CL$846,74,0),2)</f>
        <v>0</v>
      </c>
      <c r="BX153" s="19">
        <f>ROUND(VLOOKUP($B153,'3.ข้อมูลงบทดลองปัจจุบัน เติมเอง'!$A$5:$CL$846,75,0),2)</f>
        <v>164700</v>
      </c>
      <c r="BY153" s="19">
        <f>ROUND(VLOOKUP($B153,'3.ข้อมูลงบทดลองปัจจุบัน เติมเอง'!$A$5:$CL$846,76,0),2)</f>
        <v>39930</v>
      </c>
      <c r="BZ153" s="19">
        <f>ROUND(VLOOKUP($B153,'3.ข้อมูลงบทดลองปัจจุบัน เติมเอง'!$A$5:$CL$846,77,0),2)</f>
        <v>0</v>
      </c>
      <c r="CA153" s="19">
        <f>ROUND(VLOOKUP($B153,'3.ข้อมูลงบทดลองปัจจุบัน เติมเอง'!$A$5:$CL$846,78,0),2)</f>
        <v>96621</v>
      </c>
      <c r="CB153" s="19">
        <f>ROUND(VLOOKUP($B153,'3.ข้อมูลงบทดลองปัจจุบัน เติมเอง'!$A$5:$CL$846,79,0),2)</f>
        <v>2000</v>
      </c>
      <c r="CC153" s="19">
        <f>ROUND(VLOOKUP($B153,'3.ข้อมูลงบทดลองปัจจุบัน เติมเอง'!$A$5:$CL$846,80,0),2)</f>
        <v>0</v>
      </c>
      <c r="CD153" s="19">
        <f>ROUND(VLOOKUP($B153,'3.ข้อมูลงบทดลองปัจจุบัน เติมเอง'!$A$5:$CL$846,81,0),2)</f>
        <v>10600</v>
      </c>
      <c r="CE153" s="19">
        <f>ROUND(VLOOKUP($B153,'3.ข้อมูลงบทดลองปัจจุบัน เติมเอง'!$A$5:$CL$846,82,0),2)</f>
        <v>0</v>
      </c>
      <c r="CF153" s="19">
        <f>ROUND(VLOOKUP($B153,'3.ข้อมูลงบทดลองปัจจุบัน เติมเอง'!$A$5:$CL$846,83,0),2)</f>
        <v>9630</v>
      </c>
      <c r="CG153" s="19">
        <f>ROUND(VLOOKUP($B153,'3.ข้อมูลงบทดลองปัจจุบัน เติมเอง'!$A$5:$CL$846,84,0),2)</f>
        <v>30000</v>
      </c>
      <c r="CH153" s="19">
        <f>ROUND(VLOOKUP($B153,'3.ข้อมูลงบทดลองปัจจุบัน เติมเอง'!$A$5:$CL$846,85,0),2)</f>
        <v>0</v>
      </c>
      <c r="CI153" s="19">
        <f>ROUND(VLOOKUP($B153,'3.ข้อมูลงบทดลองปัจจุบัน เติมเอง'!$A$5:$CL$846,86,0),2)</f>
        <v>0</v>
      </c>
      <c r="CJ153" s="19">
        <f>ROUND(VLOOKUP($B153,'3.ข้อมูลงบทดลองปัจจุบัน เติมเอง'!$A$5:$CL$846,87,0),2)</f>
        <v>0</v>
      </c>
      <c r="CK153" s="19">
        <f>ROUND(VLOOKUP($B153,'3.ข้อมูลงบทดลองปัจจุบัน เติมเอง'!$A$5:$CL$846,88,0),2)</f>
        <v>349525</v>
      </c>
      <c r="CL153" s="19">
        <f>ROUND(VLOOKUP($B153,'3.ข้อมูลงบทดลองปัจจุบัน เติมเอง'!$A$5:$CL$846,89,0),2)</f>
        <v>0</v>
      </c>
      <c r="CM153" s="19">
        <f>ROUND(VLOOKUP($B153,'3.ข้อมูลงบทดลองปัจจุบัน เติมเอง'!$A$5:$CL$846,90,0),2)</f>
        <v>0</v>
      </c>
      <c r="CO153" s="29"/>
    </row>
    <row r="154" spans="1:93" x14ac:dyDescent="0.7">
      <c r="A154" s="3" t="s">
        <v>1471</v>
      </c>
      <c r="B154" s="3" t="s">
        <v>2046</v>
      </c>
      <c r="C154" s="8" t="s">
        <v>698</v>
      </c>
      <c r="D154" s="19">
        <f>ROUND(VLOOKUP($B154,'3.ข้อมูลงบทดลองปัจจุบัน เติมเอง'!$A$5:$CL$846,3,0),2)</f>
        <v>3000</v>
      </c>
      <c r="E154" s="19">
        <f>ROUND(VLOOKUP($B154,'3.ข้อมูลงบทดลองปัจจุบัน เติมเอง'!$A$5:$CL$846,4,0),2)</f>
        <v>0</v>
      </c>
      <c r="F154" s="19">
        <f>ROUND(VLOOKUP($B154,'3.ข้อมูลงบทดลองปัจจุบัน เติมเอง'!$A$5:$CL$846,5,0),2)</f>
        <v>1000</v>
      </c>
      <c r="G154" s="19">
        <f>ROUND(VLOOKUP($B154,'3.ข้อมูลงบทดลองปัจจุบัน เติมเอง'!$A$5:$CL$846,6,0),2)</f>
        <v>0</v>
      </c>
      <c r="H154" s="19">
        <f>ROUND(VLOOKUP($B154,'3.ข้อมูลงบทดลองปัจจุบัน เติมเอง'!$A$5:$CL$846,7,0),2)</f>
        <v>700</v>
      </c>
      <c r="I154" s="19">
        <f>ROUND(VLOOKUP($B154,'3.ข้อมูลงบทดลองปัจจุบัน เติมเอง'!$A$5:$CL$846,8,0),2)</f>
        <v>0</v>
      </c>
      <c r="J154" s="19">
        <f>ROUND(VLOOKUP($B154,'3.ข้อมูลงบทดลองปัจจุบัน เติมเอง'!$A$5:$CL$846,9,0),2)</f>
        <v>0</v>
      </c>
      <c r="K154" s="19">
        <f>ROUND(VLOOKUP($B154,'3.ข้อมูลงบทดลองปัจจุบัน เติมเอง'!$A$5:$CL$846,10,0),2)</f>
        <v>0</v>
      </c>
      <c r="L154" s="19">
        <f>ROUND(VLOOKUP($B154,'3.ข้อมูลงบทดลองปัจจุบัน เติมเอง'!$A$5:$CL$846,11,0),2)</f>
        <v>0</v>
      </c>
      <c r="M154" s="19">
        <f>ROUND(VLOOKUP($B154,'3.ข้อมูลงบทดลองปัจจุบัน เติมเอง'!$A$5:$CL$846,12,0),2)</f>
        <v>0</v>
      </c>
      <c r="N154" s="19">
        <f>ROUND(VLOOKUP($B154,'3.ข้อมูลงบทดลองปัจจุบัน เติมเอง'!$A$5:$CL$846,13,0),2)</f>
        <v>0</v>
      </c>
      <c r="O154" s="19">
        <f>ROUND(VLOOKUP($B154,'3.ข้อมูลงบทดลองปัจจุบัน เติมเอง'!$A$5:$CL$846,14,0),2)</f>
        <v>1900</v>
      </c>
      <c r="P154" s="19">
        <f>ROUND(VLOOKUP($B154,'3.ข้อมูลงบทดลองปัจจุบัน เติมเอง'!$A$5:$CL$846,15,0),2)</f>
        <v>0</v>
      </c>
      <c r="Q154" s="19">
        <f>ROUND(VLOOKUP($B154,'3.ข้อมูลงบทดลองปัจจุบัน เติมเอง'!$A$5:$CL$846,16,0),2)</f>
        <v>0</v>
      </c>
      <c r="R154" s="19">
        <f>ROUND(VLOOKUP($B154,'3.ข้อมูลงบทดลองปัจจุบัน เติมเอง'!$A$5:$CL$846,17,0),2)</f>
        <v>0</v>
      </c>
      <c r="S154" s="19">
        <f>ROUND(VLOOKUP($B154,'3.ข้อมูลงบทดลองปัจจุบัน เติมเอง'!$A$5:$CL$846,18,0),2)</f>
        <v>0</v>
      </c>
      <c r="T154" s="19">
        <f>ROUND(VLOOKUP($B154,'3.ข้อมูลงบทดลองปัจจุบัน เติมเอง'!$A$5:$CL$846,19,0),2)</f>
        <v>0</v>
      </c>
      <c r="U154" s="19">
        <f>ROUND(VLOOKUP($B154,'3.ข้อมูลงบทดลองปัจจุบัน เติมเอง'!$A$5:$CL$846,20,0),2)</f>
        <v>0</v>
      </c>
      <c r="V154" s="19">
        <f>ROUND(VLOOKUP($B154,'3.ข้อมูลงบทดลองปัจจุบัน เติมเอง'!$A$5:$CL$846,21,0),2)</f>
        <v>0</v>
      </c>
      <c r="W154" s="19">
        <f>ROUND(VLOOKUP($B154,'3.ข้อมูลงบทดลองปัจจุบัน เติมเอง'!$A$5:$CL$846,22,0),2)</f>
        <v>0</v>
      </c>
      <c r="X154" s="19">
        <f>ROUND(VLOOKUP($B154,'3.ข้อมูลงบทดลองปัจจุบัน เติมเอง'!$A$5:$CL$846,23,0),2)</f>
        <v>4600</v>
      </c>
      <c r="Y154" s="19">
        <f>ROUND(VLOOKUP($B154,'3.ข้อมูลงบทดลองปัจจุบัน เติมเอง'!$A$5:$CL$846,24,0),2)</f>
        <v>3300</v>
      </c>
      <c r="Z154" s="19">
        <f>ROUND(VLOOKUP($B154,'3.ข้อมูลงบทดลองปัจจุบัน เติมเอง'!$A$5:$CL$846,25,0),2)</f>
        <v>0</v>
      </c>
      <c r="AA154" s="19">
        <f>ROUND(VLOOKUP($B154,'3.ข้อมูลงบทดลองปัจจุบัน เติมเอง'!$A$5:$CL$846,26,0),2)</f>
        <v>0</v>
      </c>
      <c r="AB154" s="19">
        <f>ROUND(VLOOKUP($B154,'3.ข้อมูลงบทดลองปัจจุบัน เติมเอง'!$A$5:$CL$846,27,0),2)</f>
        <v>0</v>
      </c>
      <c r="AC154" s="19">
        <f>ROUND(VLOOKUP($B154,'3.ข้อมูลงบทดลองปัจจุบัน เติมเอง'!$A$5:$CL$846,28,0),2)</f>
        <v>0</v>
      </c>
      <c r="AD154" s="19">
        <f>ROUND(VLOOKUP($B154,'3.ข้อมูลงบทดลองปัจจุบัน เติมเอง'!$A$5:$CL$846,29,0),2)</f>
        <v>0</v>
      </c>
      <c r="AE154" s="19">
        <f>ROUND(VLOOKUP($B154,'3.ข้อมูลงบทดลองปัจจุบัน เติมเอง'!$A$5:$CL$846,30,0),2)</f>
        <v>0</v>
      </c>
      <c r="AF154" s="19">
        <f>ROUND(VLOOKUP($B154,'3.ข้อมูลงบทดลองปัจจุบัน เติมเอง'!$A$5:$CL$846,31,0),2)</f>
        <v>2300</v>
      </c>
      <c r="AG154" s="19">
        <f>ROUND(VLOOKUP($B154,'3.ข้อมูลงบทดลองปัจจุบัน เติมเอง'!$A$5:$CL$846,32,0),2)</f>
        <v>7100</v>
      </c>
      <c r="AH154" s="19">
        <f>ROUND(VLOOKUP($B154,'3.ข้อมูลงบทดลองปัจจุบัน เติมเอง'!$A$5:$CL$846,33,0),2)</f>
        <v>0</v>
      </c>
      <c r="AI154" s="19">
        <f>ROUND(VLOOKUP($B154,'3.ข้อมูลงบทดลองปัจจุบัน เติมเอง'!$A$5:$CL$846,34,0),2)</f>
        <v>0</v>
      </c>
      <c r="AJ154" s="19">
        <f>ROUND(VLOOKUP($B154,'3.ข้อมูลงบทดลองปัจจุบัน เติมเอง'!$A$5:$CL$846,35,0),2)</f>
        <v>0</v>
      </c>
      <c r="AK154" s="19">
        <f>ROUND(VLOOKUP($B154,'3.ข้อมูลงบทดลองปัจจุบัน เติมเอง'!$A$5:$CL$846,36,0),2)</f>
        <v>3450</v>
      </c>
      <c r="AL154" s="19">
        <f>ROUND(VLOOKUP($B154,'3.ข้อมูลงบทดลองปัจจุบัน เติมเอง'!$A$5:$CL$846,37,0),2)</f>
        <v>0</v>
      </c>
      <c r="AM154" s="19">
        <f>ROUND(VLOOKUP($B154,'3.ข้อมูลงบทดลองปัจจุบัน เติมเอง'!$A$5:$CL$846,38,0),2)</f>
        <v>1040</v>
      </c>
      <c r="AN154" s="19">
        <f>ROUND(VLOOKUP($B154,'3.ข้อมูลงบทดลองปัจจุบัน เติมเอง'!$A$5:$CL$846,39,0),2)</f>
        <v>0</v>
      </c>
      <c r="AO154" s="19">
        <f>ROUND(VLOOKUP($B154,'3.ข้อมูลงบทดลองปัจจุบัน เติมเอง'!$A$5:$CL$846,40,0),2)</f>
        <v>10500</v>
      </c>
      <c r="AP154" s="19">
        <f>ROUND(VLOOKUP($B154,'3.ข้อมูลงบทดลองปัจจุบัน เติมเอง'!$A$5:$CL$846,41,0),2)</f>
        <v>0</v>
      </c>
      <c r="AQ154" s="19">
        <f>ROUND(VLOOKUP($B154,'3.ข้อมูลงบทดลองปัจจุบัน เติมเอง'!$A$5:$CL$846,42,0),2)</f>
        <v>0</v>
      </c>
      <c r="AR154" s="19">
        <f>ROUND(VLOOKUP($B154,'3.ข้อมูลงบทดลองปัจจุบัน เติมเอง'!$A$5:$CL$846,43,0),2)</f>
        <v>3500</v>
      </c>
      <c r="AS154" s="19">
        <f>ROUND(VLOOKUP($B154,'3.ข้อมูลงบทดลองปัจจุบัน เติมเอง'!$A$5:$CL$846,44,0),2)</f>
        <v>0</v>
      </c>
      <c r="AT154" s="19">
        <f>ROUND(VLOOKUP($B154,'3.ข้อมูลงบทดลองปัจจุบัน เติมเอง'!$A$5:$CL$846,45,0),2)</f>
        <v>0</v>
      </c>
      <c r="AU154" s="19">
        <f>ROUND(VLOOKUP($B154,'3.ข้อมูลงบทดลองปัจจุบัน เติมเอง'!$A$5:$CL$846,46,0),2)</f>
        <v>0</v>
      </c>
      <c r="AV154" s="19">
        <f>ROUND(VLOOKUP($B154,'3.ข้อมูลงบทดลองปัจจุบัน เติมเอง'!$A$5:$CL$846,47,0),2)</f>
        <v>0</v>
      </c>
      <c r="AW154" s="19">
        <f>ROUND(VLOOKUP($B154,'3.ข้อมูลงบทดลองปัจจุบัน เติมเอง'!$A$5:$CL$846,48,0),2)</f>
        <v>850</v>
      </c>
      <c r="AX154" s="19">
        <f>ROUND(VLOOKUP($B154,'3.ข้อมูลงบทดลองปัจจุบัน เติมเอง'!$A$5:$CL$846,49,0),2)</f>
        <v>0</v>
      </c>
      <c r="AY154" s="19">
        <f>ROUND(VLOOKUP($B154,'3.ข้อมูลงบทดลองปัจจุบัน เติมเอง'!$A$5:$CL$846,50,0),2)</f>
        <v>0</v>
      </c>
      <c r="AZ154" s="19">
        <f>ROUND(VLOOKUP($B154,'3.ข้อมูลงบทดลองปัจจุบัน เติมเอง'!$A$5:$CL$846,51,0),2)</f>
        <v>0</v>
      </c>
      <c r="BA154" s="19">
        <f>ROUND(VLOOKUP($B154,'3.ข้อมูลงบทดลองปัจจุบัน เติมเอง'!$A$5:$CL$846,52,0),2)</f>
        <v>0</v>
      </c>
      <c r="BB154" s="19">
        <f>ROUND(VLOOKUP($B154,'3.ข้อมูลงบทดลองปัจจุบัน เติมเอง'!$A$5:$CL$846,53,0),2)</f>
        <v>0</v>
      </c>
      <c r="BC154" s="19">
        <f>ROUND(VLOOKUP($B154,'3.ข้อมูลงบทดลองปัจจุบัน เติมเอง'!$A$5:$CL$846,54,0),2)</f>
        <v>3400</v>
      </c>
      <c r="BD154" s="19">
        <f>ROUND(VLOOKUP($B154,'3.ข้อมูลงบทดลองปัจจุบัน เติมเอง'!$A$5:$CL$846,55,0),2)</f>
        <v>0</v>
      </c>
      <c r="BE154" s="19">
        <f>ROUND(VLOOKUP($B154,'3.ข้อมูลงบทดลองปัจจุบัน เติมเอง'!$A$5:$CL$846,56,0),2)</f>
        <v>0</v>
      </c>
      <c r="BF154" s="19">
        <f>ROUND(VLOOKUP($B154,'3.ข้อมูลงบทดลองปัจจุบัน เติมเอง'!$A$5:$CL$846,57,0),2)</f>
        <v>0</v>
      </c>
      <c r="BG154" s="19">
        <f>ROUND(VLOOKUP($B154,'3.ข้อมูลงบทดลองปัจจุบัน เติมเอง'!$A$5:$CL$846,58,0),2)</f>
        <v>0</v>
      </c>
      <c r="BH154" s="19">
        <f>ROUND(VLOOKUP($B154,'3.ข้อมูลงบทดลองปัจจุบัน เติมเอง'!$A$5:$CL$846,59,0),2)</f>
        <v>0</v>
      </c>
      <c r="BI154" s="19">
        <f>ROUND(VLOOKUP($B154,'3.ข้อมูลงบทดลองปัจจุบัน เติมเอง'!$A$5:$CL$846,60,0),2)</f>
        <v>0</v>
      </c>
      <c r="BJ154" s="19">
        <f>ROUND(VLOOKUP($B154,'3.ข้อมูลงบทดลองปัจจุบัน เติมเอง'!$A$5:$CL$846,61,0),2)</f>
        <v>0</v>
      </c>
      <c r="BK154" s="19">
        <f>ROUND(VLOOKUP($B154,'3.ข้อมูลงบทดลองปัจจุบัน เติมเอง'!$A$5:$CL$846,62,0),2)</f>
        <v>0</v>
      </c>
      <c r="BL154" s="19">
        <f>ROUND(VLOOKUP($B154,'3.ข้อมูลงบทดลองปัจจุบัน เติมเอง'!$A$5:$CL$846,63,0),2)</f>
        <v>0</v>
      </c>
      <c r="BM154" s="19">
        <f>ROUND(VLOOKUP($B154,'3.ข้อมูลงบทดลองปัจจุบัน เติมเอง'!$A$5:$CL$846,64,0),2)</f>
        <v>81650</v>
      </c>
      <c r="BN154" s="19">
        <f>ROUND(VLOOKUP($B154,'3.ข้อมูลงบทดลองปัจจุบัน เติมเอง'!$A$5:$CL$846,65,0),2)</f>
        <v>0</v>
      </c>
      <c r="BO154" s="19">
        <f>ROUND(VLOOKUP($B154,'3.ข้อมูลงบทดลองปัจจุบัน เติมเอง'!$A$5:$CL$846,66,0),2)</f>
        <v>0</v>
      </c>
      <c r="BP154" s="19">
        <f>ROUND(VLOOKUP($B154,'3.ข้อมูลงบทดลองปัจจุบัน เติมเอง'!$A$5:$CL$846,67,0),2)</f>
        <v>3600</v>
      </c>
      <c r="BQ154" s="19">
        <f>ROUND(VLOOKUP($B154,'3.ข้อมูลงบทดลองปัจจุบัน เติมเอง'!$A$5:$CL$846,68,0),2)</f>
        <v>0</v>
      </c>
      <c r="BR154" s="19">
        <f>ROUND(VLOOKUP($B154,'3.ข้อมูลงบทดลองปัจจุบัน เติมเอง'!$A$5:$CL$846,69,0),2)</f>
        <v>800</v>
      </c>
      <c r="BS154" s="19">
        <f>ROUND(VLOOKUP($B154,'3.ข้อมูลงบทดลองปัจจุบัน เติมเอง'!$A$5:$CL$846,70,0),2)</f>
        <v>277290</v>
      </c>
      <c r="BT154" s="19">
        <f>ROUND(VLOOKUP($B154,'3.ข้อมูลงบทดลองปัจจุบัน เติมเอง'!$A$5:$CL$846,71,0),2)</f>
        <v>0</v>
      </c>
      <c r="BU154" s="19">
        <f>ROUND(VLOOKUP($B154,'3.ข้อมูลงบทดลองปัจจุบัน เติมเอง'!$A$5:$CL$846,72,0),2)</f>
        <v>0</v>
      </c>
      <c r="BV154" s="19">
        <f>ROUND(VLOOKUP($B154,'3.ข้อมูลงบทดลองปัจจุบัน เติมเอง'!$A$5:$CL$846,73,0),2)</f>
        <v>0</v>
      </c>
      <c r="BW154" s="19">
        <f>ROUND(VLOOKUP($B154,'3.ข้อมูลงบทดลองปัจจุบัน เติมเอง'!$A$5:$CL$846,74,0),2)</f>
        <v>0</v>
      </c>
      <c r="BX154" s="19">
        <f>ROUND(VLOOKUP($B154,'3.ข้อมูลงบทดลองปัจจุบัน เติมเอง'!$A$5:$CL$846,75,0),2)</f>
        <v>2500</v>
      </c>
      <c r="BY154" s="19">
        <f>ROUND(VLOOKUP($B154,'3.ข้อมูลงบทดลองปัจจุบัน เติมเอง'!$A$5:$CL$846,76,0),2)</f>
        <v>0</v>
      </c>
      <c r="BZ154" s="19">
        <f>ROUND(VLOOKUP($B154,'3.ข้อมูลงบทดลองปัจจุบัน เติมเอง'!$A$5:$CL$846,77,0),2)</f>
        <v>0</v>
      </c>
      <c r="CA154" s="19">
        <f>ROUND(VLOOKUP($B154,'3.ข้อมูลงบทดลองปัจจุบัน เติมเอง'!$A$5:$CL$846,78,0),2)</f>
        <v>0</v>
      </c>
      <c r="CB154" s="19">
        <f>ROUND(VLOOKUP($B154,'3.ข้อมูลงบทดลองปัจจุบัน เติมเอง'!$A$5:$CL$846,79,0),2)</f>
        <v>0</v>
      </c>
      <c r="CC154" s="19">
        <f>ROUND(VLOOKUP($B154,'3.ข้อมูลงบทดลองปัจจุบัน เติมเอง'!$A$5:$CL$846,80,0),2)</f>
        <v>0</v>
      </c>
      <c r="CD154" s="19">
        <f>ROUND(VLOOKUP($B154,'3.ข้อมูลงบทดลองปัจจุบัน เติมเอง'!$A$5:$CL$846,81,0),2)</f>
        <v>0</v>
      </c>
      <c r="CE154" s="19">
        <f>ROUND(VLOOKUP($B154,'3.ข้อมูลงบทดลองปัจจุบัน เติมเอง'!$A$5:$CL$846,82,0),2)</f>
        <v>0</v>
      </c>
      <c r="CF154" s="19">
        <f>ROUND(VLOOKUP($B154,'3.ข้อมูลงบทดลองปัจจุบัน เติมเอง'!$A$5:$CL$846,83,0),2)</f>
        <v>0</v>
      </c>
      <c r="CG154" s="19">
        <f>ROUND(VLOOKUP($B154,'3.ข้อมูลงบทดลองปัจจุบัน เติมเอง'!$A$5:$CL$846,84,0),2)</f>
        <v>0</v>
      </c>
      <c r="CH154" s="19">
        <f>ROUND(VLOOKUP($B154,'3.ข้อมูลงบทดลองปัจจุบัน เติมเอง'!$A$5:$CL$846,85,0),2)</f>
        <v>0</v>
      </c>
      <c r="CI154" s="19">
        <f>ROUND(VLOOKUP($B154,'3.ข้อมูลงบทดลองปัจจุบัน เติมเอง'!$A$5:$CL$846,86,0),2)</f>
        <v>0</v>
      </c>
      <c r="CJ154" s="19">
        <f>ROUND(VLOOKUP($B154,'3.ข้อมูลงบทดลองปัจจุบัน เติมเอง'!$A$5:$CL$846,87,0),2)</f>
        <v>0</v>
      </c>
      <c r="CK154" s="19">
        <f>ROUND(VLOOKUP($B154,'3.ข้อมูลงบทดลองปัจจุบัน เติมเอง'!$A$5:$CL$846,88,0),2)</f>
        <v>0</v>
      </c>
      <c r="CL154" s="19">
        <f>ROUND(VLOOKUP($B154,'3.ข้อมูลงบทดลองปัจจุบัน เติมเอง'!$A$5:$CL$846,89,0),2)</f>
        <v>0</v>
      </c>
      <c r="CM154" s="19">
        <f>ROUND(VLOOKUP($B154,'3.ข้อมูลงบทดลองปัจจุบัน เติมเอง'!$A$5:$CL$846,90,0),2)</f>
        <v>0</v>
      </c>
      <c r="CO154" s="29"/>
    </row>
    <row r="155" spans="1:93" x14ac:dyDescent="0.7">
      <c r="A155" s="3" t="s">
        <v>1471</v>
      </c>
      <c r="B155" s="3" t="s">
        <v>2047</v>
      </c>
      <c r="C155" s="8" t="s">
        <v>699</v>
      </c>
      <c r="D155" s="19">
        <f>ROUND(VLOOKUP($B155,'3.ข้อมูลงบทดลองปัจจุบัน เติมเอง'!$A$5:$CL$846,3,0),2)</f>
        <v>111102.9</v>
      </c>
      <c r="E155" s="19">
        <f>ROUND(VLOOKUP($B155,'3.ข้อมูลงบทดลองปัจจุบัน เติมเอง'!$A$5:$CL$846,4,0),2)</f>
        <v>0</v>
      </c>
      <c r="F155" s="19">
        <f>ROUND(VLOOKUP($B155,'3.ข้อมูลงบทดลองปัจจุบัน เติมเอง'!$A$5:$CL$846,5,0),2)</f>
        <v>25700</v>
      </c>
      <c r="G155" s="19">
        <f>ROUND(VLOOKUP($B155,'3.ข้อมูลงบทดลองปัจจุบัน เติมเอง'!$A$5:$CL$846,6,0),2)</f>
        <v>129140.5</v>
      </c>
      <c r="H155" s="19">
        <f>ROUND(VLOOKUP($B155,'3.ข้อมูลงบทดลองปัจจุบัน เติมเอง'!$A$5:$CL$846,7,0),2)</f>
        <v>0</v>
      </c>
      <c r="I155" s="19">
        <f>ROUND(VLOOKUP($B155,'3.ข้อมูลงบทดลองปัจจุบัน เติมเอง'!$A$5:$CL$846,8,0),2)</f>
        <v>0</v>
      </c>
      <c r="J155" s="19">
        <f>ROUND(VLOOKUP($B155,'3.ข้อมูลงบทดลองปัจจุบัน เติมเอง'!$A$5:$CL$846,9,0),2)</f>
        <v>0</v>
      </c>
      <c r="K155" s="19">
        <f>ROUND(VLOOKUP($B155,'3.ข้อมูลงบทดลองปัจจุบัน เติมเอง'!$A$5:$CL$846,10,0),2)</f>
        <v>146275.68</v>
      </c>
      <c r="L155" s="19">
        <f>ROUND(VLOOKUP($B155,'3.ข้อมูลงบทดลองปัจจุบัน เติมเอง'!$A$5:$CL$846,11,0),2)</f>
        <v>0</v>
      </c>
      <c r="M155" s="19">
        <f>ROUND(VLOOKUP($B155,'3.ข้อมูลงบทดลองปัจจุบัน เติมเอง'!$A$5:$CL$846,12,0),2)</f>
        <v>0</v>
      </c>
      <c r="N155" s="19">
        <f>ROUND(VLOOKUP($B155,'3.ข้อมูลงบทดลองปัจจุบัน เติมเอง'!$A$5:$CL$846,13,0),2)</f>
        <v>0</v>
      </c>
      <c r="O155" s="19">
        <f>ROUND(VLOOKUP($B155,'3.ข้อมูลงบทดลองปัจจุบัน เติมเอง'!$A$5:$CL$846,14,0),2)</f>
        <v>94962.5</v>
      </c>
      <c r="P155" s="19">
        <f>ROUND(VLOOKUP($B155,'3.ข้อมูลงบทดลองปัจจุบัน เติมเอง'!$A$5:$CL$846,15,0),2)</f>
        <v>8346</v>
      </c>
      <c r="Q155" s="19">
        <f>ROUND(VLOOKUP($B155,'3.ข้อมูลงบทดลองปัจจุบัน เติมเอง'!$A$5:$CL$846,16,0),2)</f>
        <v>0</v>
      </c>
      <c r="R155" s="19">
        <f>ROUND(VLOOKUP($B155,'3.ข้อมูลงบทดลองปัจจุบัน เติมเอง'!$A$5:$CL$846,17,0),2)</f>
        <v>0</v>
      </c>
      <c r="S155" s="19">
        <f>ROUND(VLOOKUP($B155,'3.ข้อมูลงบทดลองปัจจุบัน เติมเอง'!$A$5:$CL$846,18,0),2)</f>
        <v>0</v>
      </c>
      <c r="T155" s="19">
        <f>ROUND(VLOOKUP($B155,'3.ข้อมูลงบทดลองปัจจุบัน เติมเอง'!$A$5:$CL$846,19,0),2)</f>
        <v>92000</v>
      </c>
      <c r="U155" s="19">
        <f>ROUND(VLOOKUP($B155,'3.ข้อมูลงบทดลองปัจจุบัน เติมเอง'!$A$5:$CL$846,20,0),2)</f>
        <v>0</v>
      </c>
      <c r="V155" s="19">
        <f>ROUND(VLOOKUP($B155,'3.ข้อมูลงบทดลองปัจจุบัน เติมเอง'!$A$5:$CL$846,21,0),2)</f>
        <v>0</v>
      </c>
      <c r="W155" s="19">
        <f>ROUND(VLOOKUP($B155,'3.ข้อมูลงบทดลองปัจจุบัน เติมเอง'!$A$5:$CL$846,22,0),2)</f>
        <v>0</v>
      </c>
      <c r="X155" s="19">
        <f>ROUND(VLOOKUP($B155,'3.ข้อมูลงบทดลองปัจจุบัน เติมเอง'!$A$5:$CL$846,23,0),2)</f>
        <v>97958.67</v>
      </c>
      <c r="Y155" s="19">
        <f>ROUND(VLOOKUP($B155,'3.ข้อมูลงบทดลองปัจจุบัน เติมเอง'!$A$5:$CL$846,24,0),2)</f>
        <v>0</v>
      </c>
      <c r="Z155" s="19">
        <f>ROUND(VLOOKUP($B155,'3.ข้อมูลงบทดลองปัจจุบัน เติมเอง'!$A$5:$CL$846,25,0),2)</f>
        <v>0</v>
      </c>
      <c r="AA155" s="19">
        <f>ROUND(VLOOKUP($B155,'3.ข้อมูลงบทดลองปัจจุบัน เติมเอง'!$A$5:$CL$846,26,0),2)</f>
        <v>0</v>
      </c>
      <c r="AB155" s="19">
        <f>ROUND(VLOOKUP($B155,'3.ข้อมูลงบทดลองปัจจุบัน เติมเอง'!$A$5:$CL$846,27,0),2)</f>
        <v>18774</v>
      </c>
      <c r="AC155" s="19">
        <f>ROUND(VLOOKUP($B155,'3.ข้อมูลงบทดลองปัจจุบัน เติมเอง'!$A$5:$CL$846,28,0),2)</f>
        <v>0</v>
      </c>
      <c r="AD155" s="19">
        <f>ROUND(VLOOKUP($B155,'3.ข้อมูลงบทดลองปัจจุบัน เติมเอง'!$A$5:$CL$846,29,0),2)</f>
        <v>0</v>
      </c>
      <c r="AE155" s="19">
        <f>ROUND(VLOOKUP($B155,'3.ข้อมูลงบทดลองปัจจุบัน เติมเอง'!$A$5:$CL$846,30,0),2)</f>
        <v>14445</v>
      </c>
      <c r="AF155" s="19">
        <f>ROUND(VLOOKUP($B155,'3.ข้อมูลงบทดลองปัจจุบัน เติมเอง'!$A$5:$CL$846,31,0),2)</f>
        <v>0</v>
      </c>
      <c r="AG155" s="19">
        <f>ROUND(VLOOKUP($B155,'3.ข้อมูลงบทดลองปัจจุบัน เติมเอง'!$A$5:$CL$846,32,0),2)</f>
        <v>5840</v>
      </c>
      <c r="AH155" s="19">
        <f>ROUND(VLOOKUP($B155,'3.ข้อมูลงบทดลองปัจจุบัน เติมเอง'!$A$5:$CL$846,33,0),2)</f>
        <v>26750</v>
      </c>
      <c r="AI155" s="19">
        <f>ROUND(VLOOKUP($B155,'3.ข้อมูลงบทดลองปัจจุบัน เติมเอง'!$A$5:$CL$846,34,0),2)</f>
        <v>75298</v>
      </c>
      <c r="AJ155" s="19">
        <f>ROUND(VLOOKUP($B155,'3.ข้อมูลงบทดลองปัจจุบัน เติมเอง'!$A$5:$CL$846,35,0),2)</f>
        <v>37000</v>
      </c>
      <c r="AK155" s="19">
        <f>ROUND(VLOOKUP($B155,'3.ข้อมูลงบทดลองปัจจุบัน เติมเอง'!$A$5:$CL$846,36,0),2)</f>
        <v>0</v>
      </c>
      <c r="AL155" s="19">
        <f>ROUND(VLOOKUP($B155,'3.ข้อมูลงบทดลองปัจจุบัน เติมเอง'!$A$5:$CL$846,37,0),2)</f>
        <v>96786.59</v>
      </c>
      <c r="AM155" s="19">
        <f>ROUND(VLOOKUP($B155,'3.ข้อมูลงบทดลองปัจจุบัน เติมเอง'!$A$5:$CL$846,38,0),2)</f>
        <v>0</v>
      </c>
      <c r="AN155" s="19">
        <f>ROUND(VLOOKUP($B155,'3.ข้อมูลงบทดลองปัจจุบัน เติมเอง'!$A$5:$CL$846,39,0),2)</f>
        <v>0</v>
      </c>
      <c r="AO155" s="19">
        <f>ROUND(VLOOKUP($B155,'3.ข้อมูลงบทดลองปัจจุบัน เติมเอง'!$A$5:$CL$846,40,0),2)</f>
        <v>63995.63</v>
      </c>
      <c r="AP155" s="19">
        <f>ROUND(VLOOKUP($B155,'3.ข้อมูลงบทดลองปัจจุบัน เติมเอง'!$A$5:$CL$846,41,0),2)</f>
        <v>49541</v>
      </c>
      <c r="AQ155" s="19">
        <f>ROUND(VLOOKUP($B155,'3.ข้อมูลงบทดลองปัจจุบัน เติมเอง'!$A$5:$CL$846,42,0),2)</f>
        <v>0</v>
      </c>
      <c r="AR155" s="19">
        <f>ROUND(VLOOKUP($B155,'3.ข้อมูลงบทดลองปัจจุบัน เติมเอง'!$A$5:$CL$846,43,0),2)</f>
        <v>0</v>
      </c>
      <c r="AS155" s="19">
        <f>ROUND(VLOOKUP($B155,'3.ข้อมูลงบทดลองปัจจุบัน เติมเอง'!$A$5:$CL$846,44,0),2)</f>
        <v>219992</v>
      </c>
      <c r="AT155" s="19">
        <f>ROUND(VLOOKUP($B155,'3.ข้อมูลงบทดลองปัจจุบัน เติมเอง'!$A$5:$CL$846,45,0),2)</f>
        <v>67945</v>
      </c>
      <c r="AU155" s="19">
        <f>ROUND(VLOOKUP($B155,'3.ข้อมูลงบทดลองปัจจุบัน เติมเอง'!$A$5:$CL$846,46,0),2)</f>
        <v>9239.4500000000007</v>
      </c>
      <c r="AV155" s="19">
        <f>ROUND(VLOOKUP($B155,'3.ข้อมูลงบทดลองปัจจุบัน เติมเอง'!$A$5:$CL$846,47,0),2)</f>
        <v>0</v>
      </c>
      <c r="AW155" s="19">
        <f>ROUND(VLOOKUP($B155,'3.ข้อมูลงบทดลองปัจจุบัน เติมเอง'!$A$5:$CL$846,48,0),2)</f>
        <v>0</v>
      </c>
      <c r="AX155" s="19">
        <f>ROUND(VLOOKUP($B155,'3.ข้อมูลงบทดลองปัจจุบัน เติมเอง'!$A$5:$CL$846,49,0),2)</f>
        <v>26073.759999999998</v>
      </c>
      <c r="AY155" s="19">
        <f>ROUND(VLOOKUP($B155,'3.ข้อมูลงบทดลองปัจจุบัน เติมเอง'!$A$5:$CL$846,50,0),2)</f>
        <v>0</v>
      </c>
      <c r="AZ155" s="19">
        <f>ROUND(VLOOKUP($B155,'3.ข้อมูลงบทดลองปัจจุบัน เติมเอง'!$A$5:$CL$846,51,0),2)</f>
        <v>0</v>
      </c>
      <c r="BA155" s="19">
        <f>ROUND(VLOOKUP($B155,'3.ข้อมูลงบทดลองปัจจุบัน เติมเอง'!$A$5:$CL$846,52,0),2)</f>
        <v>0</v>
      </c>
      <c r="BB155" s="19">
        <f>ROUND(VLOOKUP($B155,'3.ข้อมูลงบทดลองปัจจุบัน เติมเอง'!$A$5:$CL$846,53,0),2)</f>
        <v>0</v>
      </c>
      <c r="BC155" s="19">
        <f>ROUND(VLOOKUP($B155,'3.ข้อมูลงบทดลองปัจจุบัน เติมเอง'!$A$5:$CL$846,54,0),2)</f>
        <v>0</v>
      </c>
      <c r="BD155" s="19">
        <f>ROUND(VLOOKUP($B155,'3.ข้อมูลงบทดลองปัจจุบัน เติมเอง'!$A$5:$CL$846,55,0),2)</f>
        <v>29650</v>
      </c>
      <c r="BE155" s="19">
        <f>ROUND(VLOOKUP($B155,'3.ข้อมูลงบทดลองปัจจุบัน เติมเอง'!$A$5:$CL$846,56,0),2)</f>
        <v>33705</v>
      </c>
      <c r="BF155" s="19">
        <f>ROUND(VLOOKUP($B155,'3.ข้อมูลงบทดลองปัจจุบัน เติมเอง'!$A$5:$CL$846,57,0),2)</f>
        <v>0</v>
      </c>
      <c r="BG155" s="19">
        <f>ROUND(VLOOKUP($B155,'3.ข้อมูลงบทดลองปัจจุบัน เติมเอง'!$A$5:$CL$846,58,0),2)</f>
        <v>0</v>
      </c>
      <c r="BH155" s="19">
        <f>ROUND(VLOOKUP($B155,'3.ข้อมูลงบทดลองปัจจุบัน เติมเอง'!$A$5:$CL$846,59,0),2)</f>
        <v>138728.5</v>
      </c>
      <c r="BI155" s="19">
        <f>ROUND(VLOOKUP($B155,'3.ข้อมูลงบทดลองปัจจุบัน เติมเอง'!$A$5:$CL$846,60,0),2)</f>
        <v>0</v>
      </c>
      <c r="BJ155" s="19">
        <f>ROUND(VLOOKUP($B155,'3.ข้อมูลงบทดลองปัจจุบัน เติมเอง'!$A$5:$CL$846,61,0),2)</f>
        <v>0</v>
      </c>
      <c r="BK155" s="19">
        <f>ROUND(VLOOKUP($B155,'3.ข้อมูลงบทดลองปัจจุบัน เติมเอง'!$A$5:$CL$846,62,0),2)</f>
        <v>0</v>
      </c>
      <c r="BL155" s="19">
        <f>ROUND(VLOOKUP($B155,'3.ข้อมูลงบทดลองปัจจุบัน เติมเอง'!$A$5:$CL$846,63,0),2)</f>
        <v>0</v>
      </c>
      <c r="BM155" s="19">
        <f>ROUND(VLOOKUP($B155,'3.ข้อมูลงบทดลองปัจจุบัน เติมเอง'!$A$5:$CL$846,64,0),2)</f>
        <v>91431.5</v>
      </c>
      <c r="BN155" s="19">
        <f>ROUND(VLOOKUP($B155,'3.ข้อมูลงบทดลองปัจจุบัน เติมเอง'!$A$5:$CL$846,65,0),2)</f>
        <v>93892.5</v>
      </c>
      <c r="BO155" s="19">
        <f>ROUND(VLOOKUP($B155,'3.ข้อมูลงบทดลองปัจจุบัน เติมเอง'!$A$5:$CL$846,66,0),2)</f>
        <v>11128</v>
      </c>
      <c r="BP155" s="19">
        <f>ROUND(VLOOKUP($B155,'3.ข้อมูลงบทดลองปัจจุบัน เติมเอง'!$A$5:$CL$846,67,0),2)</f>
        <v>34770</v>
      </c>
      <c r="BQ155" s="19">
        <f>ROUND(VLOOKUP($B155,'3.ข้อมูลงบทดลองปัจจุบัน เติมเอง'!$A$5:$CL$846,68,0),2)</f>
        <v>20110</v>
      </c>
      <c r="BR155" s="19">
        <f>ROUND(VLOOKUP($B155,'3.ข้อมูลงบทดลองปัจจุบัน เติมเอง'!$A$5:$CL$846,69,0),2)</f>
        <v>0</v>
      </c>
      <c r="BS155" s="19">
        <f>ROUND(VLOOKUP($B155,'3.ข้อมูลงบทดลองปัจจุบัน เติมเอง'!$A$5:$CL$846,70,0),2)</f>
        <v>0</v>
      </c>
      <c r="BT155" s="19">
        <f>ROUND(VLOOKUP($B155,'3.ข้อมูลงบทดลองปัจจุบัน เติมเอง'!$A$5:$CL$846,71,0),2)</f>
        <v>0</v>
      </c>
      <c r="BU155" s="19">
        <f>ROUND(VLOOKUP($B155,'3.ข้อมูลงบทดลองปัจจุบัน เติมเอง'!$A$5:$CL$846,72,0),2)</f>
        <v>143900</v>
      </c>
      <c r="BV155" s="19">
        <f>ROUND(VLOOKUP($B155,'3.ข้อมูลงบทดลองปัจจุบัน เติมเอง'!$A$5:$CL$846,73,0),2)</f>
        <v>32246</v>
      </c>
      <c r="BW155" s="19">
        <f>ROUND(VLOOKUP($B155,'3.ข้อมูลงบทดลองปัจจุบัน เติมเอง'!$A$5:$CL$846,74,0),2)</f>
        <v>0</v>
      </c>
      <c r="BX155" s="19">
        <f>ROUND(VLOOKUP($B155,'3.ข้อมูลงบทดลองปัจจุบัน เติมเอง'!$A$5:$CL$846,75,0),2)</f>
        <v>0</v>
      </c>
      <c r="BY155" s="19">
        <f>ROUND(VLOOKUP($B155,'3.ข้อมูลงบทดลองปัจจุบัน เติมเอง'!$A$5:$CL$846,76,0),2)</f>
        <v>0</v>
      </c>
      <c r="BZ155" s="19">
        <f>ROUND(VLOOKUP($B155,'3.ข้อมูลงบทดลองปัจจุบัน เติมเอง'!$A$5:$CL$846,77,0),2)</f>
        <v>93939</v>
      </c>
      <c r="CA155" s="19">
        <f>ROUND(VLOOKUP($B155,'3.ข้อมูลงบทดลองปัจจุบัน เติมเอง'!$A$5:$CL$846,78,0),2)</f>
        <v>0</v>
      </c>
      <c r="CB155" s="19">
        <f>ROUND(VLOOKUP($B155,'3.ข้อมูลงบทดลองปัจจุบัน เติมเอง'!$A$5:$CL$846,79,0),2)</f>
        <v>0</v>
      </c>
      <c r="CC155" s="19">
        <f>ROUND(VLOOKUP($B155,'3.ข้อมูลงบทดลองปัจจุบัน เติมเอง'!$A$5:$CL$846,80,0),2)</f>
        <v>0</v>
      </c>
      <c r="CD155" s="19">
        <f>ROUND(VLOOKUP($B155,'3.ข้อมูลงบทดลองปัจจุบัน เติมเอง'!$A$5:$CL$846,81,0),2)</f>
        <v>0</v>
      </c>
      <c r="CE155" s="19">
        <f>ROUND(VLOOKUP($B155,'3.ข้อมูลงบทดลองปัจจุบัน เติมเอง'!$A$5:$CL$846,82,0),2)</f>
        <v>0</v>
      </c>
      <c r="CF155" s="19">
        <f>ROUND(VLOOKUP($B155,'3.ข้อมูลงบทดลองปัจจุบัน เติมเอง'!$A$5:$CL$846,83,0),2)</f>
        <v>0</v>
      </c>
      <c r="CG155" s="19">
        <f>ROUND(VLOOKUP($B155,'3.ข้อมูลงบทดลองปัจจุบัน เติมเอง'!$A$5:$CL$846,84,0),2)</f>
        <v>0</v>
      </c>
      <c r="CH155" s="19">
        <f>ROUND(VLOOKUP($B155,'3.ข้อมูลงบทดลองปัจจุบัน เติมเอง'!$A$5:$CL$846,85,0),2)</f>
        <v>0</v>
      </c>
      <c r="CI155" s="19">
        <f>ROUND(VLOOKUP($B155,'3.ข้อมูลงบทดลองปัจจุบัน เติมเอง'!$A$5:$CL$846,86,0),2)</f>
        <v>0</v>
      </c>
      <c r="CJ155" s="19">
        <f>ROUND(VLOOKUP($B155,'3.ข้อมูลงบทดลองปัจจุบัน เติมเอง'!$A$5:$CL$846,87,0),2)</f>
        <v>0</v>
      </c>
      <c r="CK155" s="19">
        <f>ROUND(VLOOKUP($B155,'3.ข้อมูลงบทดลองปัจจุบัน เติมเอง'!$A$5:$CL$846,88,0),2)</f>
        <v>0</v>
      </c>
      <c r="CL155" s="19">
        <f>ROUND(VLOOKUP($B155,'3.ข้อมูลงบทดลองปัจจุบัน เติมเอง'!$A$5:$CL$846,89,0),2)</f>
        <v>0</v>
      </c>
      <c r="CM155" s="19">
        <f>ROUND(VLOOKUP($B155,'3.ข้อมูลงบทดลองปัจจุบัน เติมเอง'!$A$5:$CL$846,90,0),2)</f>
        <v>0</v>
      </c>
      <c r="CO155" s="29"/>
    </row>
    <row r="156" spans="1:93" x14ac:dyDescent="0.7">
      <c r="A156" s="3" t="s">
        <v>1471</v>
      </c>
      <c r="B156" s="3" t="s">
        <v>2048</v>
      </c>
      <c r="C156" s="8" t="s">
        <v>700</v>
      </c>
      <c r="D156" s="19">
        <f>ROUND(VLOOKUP($B156,'3.ข้อมูลงบทดลองปัจจุบัน เติมเอง'!$A$5:$CL$846,3,0),2)</f>
        <v>0</v>
      </c>
      <c r="E156" s="19">
        <f>ROUND(VLOOKUP($B156,'3.ข้อมูลงบทดลองปัจจุบัน เติมเอง'!$A$5:$CL$846,4,0),2)</f>
        <v>0</v>
      </c>
      <c r="F156" s="19">
        <f>ROUND(VLOOKUP($B156,'3.ข้อมูลงบทดลองปัจจุบัน เติมเอง'!$A$5:$CL$846,5,0),2)</f>
        <v>0</v>
      </c>
      <c r="G156" s="19">
        <f>ROUND(VLOOKUP($B156,'3.ข้อมูลงบทดลองปัจจุบัน เติมเอง'!$A$5:$CL$846,6,0),2)</f>
        <v>0</v>
      </c>
      <c r="H156" s="19">
        <f>ROUND(VLOOKUP($B156,'3.ข้อมูลงบทดลองปัจจุบัน เติมเอง'!$A$5:$CL$846,7,0),2)</f>
        <v>0</v>
      </c>
      <c r="I156" s="19">
        <f>ROUND(VLOOKUP($B156,'3.ข้อมูลงบทดลองปัจจุบัน เติมเอง'!$A$5:$CL$846,8,0),2)</f>
        <v>0</v>
      </c>
      <c r="J156" s="19">
        <f>ROUND(VLOOKUP($B156,'3.ข้อมูลงบทดลองปัจจุบัน เติมเอง'!$A$5:$CL$846,9,0),2)</f>
        <v>0</v>
      </c>
      <c r="K156" s="19">
        <f>ROUND(VLOOKUP($B156,'3.ข้อมูลงบทดลองปัจจุบัน เติมเอง'!$A$5:$CL$846,10,0),2)</f>
        <v>6250</v>
      </c>
      <c r="L156" s="19">
        <f>ROUND(VLOOKUP($B156,'3.ข้อมูลงบทดลองปัจจุบัน เติมเอง'!$A$5:$CL$846,11,0),2)</f>
        <v>0</v>
      </c>
      <c r="M156" s="19">
        <f>ROUND(VLOOKUP($B156,'3.ข้อมูลงบทดลองปัจจุบัน เติมเอง'!$A$5:$CL$846,12,0),2)</f>
        <v>0</v>
      </c>
      <c r="N156" s="19">
        <f>ROUND(VLOOKUP($B156,'3.ข้อมูลงบทดลองปัจจุบัน เติมเอง'!$A$5:$CL$846,13,0),2)</f>
        <v>0</v>
      </c>
      <c r="O156" s="19">
        <f>ROUND(VLOOKUP($B156,'3.ข้อมูลงบทดลองปัจจุบัน เติมเอง'!$A$5:$CL$846,14,0),2)</f>
        <v>0</v>
      </c>
      <c r="P156" s="19">
        <f>ROUND(VLOOKUP($B156,'3.ข้อมูลงบทดลองปัจจุบัน เติมเอง'!$A$5:$CL$846,15,0),2)</f>
        <v>28890</v>
      </c>
      <c r="Q156" s="19">
        <f>ROUND(VLOOKUP($B156,'3.ข้อมูลงบทดลองปัจจุบัน เติมเอง'!$A$5:$CL$846,16,0),2)</f>
        <v>0</v>
      </c>
      <c r="R156" s="19">
        <f>ROUND(VLOOKUP($B156,'3.ข้อมูลงบทดลองปัจจุบัน เติมเอง'!$A$5:$CL$846,17,0),2)</f>
        <v>0</v>
      </c>
      <c r="S156" s="19">
        <f>ROUND(VLOOKUP($B156,'3.ข้อมูลงบทดลองปัจจุบัน เติมเอง'!$A$5:$CL$846,18,0),2)</f>
        <v>0</v>
      </c>
      <c r="T156" s="19">
        <f>ROUND(VLOOKUP($B156,'3.ข้อมูลงบทดลองปัจจุบัน เติมเอง'!$A$5:$CL$846,19,0),2)</f>
        <v>0</v>
      </c>
      <c r="U156" s="19">
        <f>ROUND(VLOOKUP($B156,'3.ข้อมูลงบทดลองปัจจุบัน เติมเอง'!$A$5:$CL$846,20,0),2)</f>
        <v>0</v>
      </c>
      <c r="V156" s="19">
        <f>ROUND(VLOOKUP($B156,'3.ข้อมูลงบทดลองปัจจุบัน เติมเอง'!$A$5:$CL$846,21,0),2)</f>
        <v>0</v>
      </c>
      <c r="W156" s="19">
        <f>ROUND(VLOOKUP($B156,'3.ข้อมูลงบทดลองปัจจุบัน เติมเอง'!$A$5:$CL$846,22,0),2)</f>
        <v>0</v>
      </c>
      <c r="X156" s="19">
        <f>ROUND(VLOOKUP($B156,'3.ข้อมูลงบทดลองปัจจุบัน เติมเอง'!$A$5:$CL$846,23,0),2)</f>
        <v>67410</v>
      </c>
      <c r="Y156" s="19">
        <f>ROUND(VLOOKUP($B156,'3.ข้อมูลงบทดลองปัจจุบัน เติมเอง'!$A$5:$CL$846,24,0),2)</f>
        <v>0</v>
      </c>
      <c r="Z156" s="19">
        <f>ROUND(VLOOKUP($B156,'3.ข้อมูลงบทดลองปัจจุบัน เติมเอง'!$A$5:$CL$846,25,0),2)</f>
        <v>0</v>
      </c>
      <c r="AA156" s="19">
        <f>ROUND(VLOOKUP($B156,'3.ข้อมูลงบทดลองปัจจุบัน เติมเอง'!$A$5:$CL$846,26,0),2)</f>
        <v>0</v>
      </c>
      <c r="AB156" s="19">
        <f>ROUND(VLOOKUP($B156,'3.ข้อมูลงบทดลองปัจจุบัน เติมเอง'!$A$5:$CL$846,27,0),2)</f>
        <v>0</v>
      </c>
      <c r="AC156" s="19">
        <f>ROUND(VLOOKUP($B156,'3.ข้อมูลงบทดลองปัจจุบัน เติมเอง'!$A$5:$CL$846,28,0),2)</f>
        <v>0</v>
      </c>
      <c r="AD156" s="19">
        <f>ROUND(VLOOKUP($B156,'3.ข้อมูลงบทดลองปัจจุบัน เติมเอง'!$A$5:$CL$846,29,0),2)</f>
        <v>0</v>
      </c>
      <c r="AE156" s="19">
        <f>ROUND(VLOOKUP($B156,'3.ข้อมูลงบทดลองปัจจุบัน เติมเอง'!$A$5:$CL$846,30,0),2)</f>
        <v>0</v>
      </c>
      <c r="AF156" s="19">
        <f>ROUND(VLOOKUP($B156,'3.ข้อมูลงบทดลองปัจจุบัน เติมเอง'!$A$5:$CL$846,31,0),2)</f>
        <v>0</v>
      </c>
      <c r="AG156" s="19">
        <f>ROUND(VLOOKUP($B156,'3.ข้อมูลงบทดลองปัจจุบัน เติมเอง'!$A$5:$CL$846,32,0),2)</f>
        <v>0</v>
      </c>
      <c r="AH156" s="19">
        <f>ROUND(VLOOKUP($B156,'3.ข้อมูลงบทดลองปัจจุบัน เติมเอง'!$A$5:$CL$846,33,0),2)</f>
        <v>0</v>
      </c>
      <c r="AI156" s="19">
        <f>ROUND(VLOOKUP($B156,'3.ข้อมูลงบทดลองปัจจุบัน เติมเอง'!$A$5:$CL$846,34,0),2)</f>
        <v>0</v>
      </c>
      <c r="AJ156" s="19">
        <f>ROUND(VLOOKUP($B156,'3.ข้อมูลงบทดลองปัจจุบัน เติมเอง'!$A$5:$CL$846,35,0),2)</f>
        <v>0</v>
      </c>
      <c r="AK156" s="19">
        <f>ROUND(VLOOKUP($B156,'3.ข้อมูลงบทดลองปัจจุบัน เติมเอง'!$A$5:$CL$846,36,0),2)</f>
        <v>0</v>
      </c>
      <c r="AL156" s="19">
        <f>ROUND(VLOOKUP($B156,'3.ข้อมูลงบทดลองปัจจุบัน เติมเอง'!$A$5:$CL$846,37,0),2)</f>
        <v>0</v>
      </c>
      <c r="AM156" s="19">
        <f>ROUND(VLOOKUP($B156,'3.ข้อมูลงบทดลองปัจจุบัน เติมเอง'!$A$5:$CL$846,38,0),2)</f>
        <v>0</v>
      </c>
      <c r="AN156" s="19">
        <f>ROUND(VLOOKUP($B156,'3.ข้อมูลงบทดลองปัจจุบัน เติมเอง'!$A$5:$CL$846,39,0),2)</f>
        <v>0</v>
      </c>
      <c r="AO156" s="19">
        <f>ROUND(VLOOKUP($B156,'3.ข้อมูลงบทดลองปัจจุบัน เติมเอง'!$A$5:$CL$846,40,0),2)</f>
        <v>0</v>
      </c>
      <c r="AP156" s="19">
        <f>ROUND(VLOOKUP($B156,'3.ข้อมูลงบทดลองปัจจุบัน เติมเอง'!$A$5:$CL$846,41,0),2)</f>
        <v>0</v>
      </c>
      <c r="AQ156" s="19">
        <f>ROUND(VLOOKUP($B156,'3.ข้อมูลงบทดลองปัจจุบัน เติมเอง'!$A$5:$CL$846,42,0),2)</f>
        <v>0</v>
      </c>
      <c r="AR156" s="19">
        <f>ROUND(VLOOKUP($B156,'3.ข้อมูลงบทดลองปัจจุบัน เติมเอง'!$A$5:$CL$846,43,0),2)</f>
        <v>0</v>
      </c>
      <c r="AS156" s="19">
        <f>ROUND(VLOOKUP($B156,'3.ข้อมูลงบทดลองปัจจุบัน เติมเอง'!$A$5:$CL$846,44,0),2)</f>
        <v>0</v>
      </c>
      <c r="AT156" s="19">
        <f>ROUND(VLOOKUP($B156,'3.ข้อมูลงบทดลองปัจจุบัน เติมเอง'!$A$5:$CL$846,45,0),2)</f>
        <v>0</v>
      </c>
      <c r="AU156" s="19">
        <f>ROUND(VLOOKUP($B156,'3.ข้อมูลงบทดลองปัจจุบัน เติมเอง'!$A$5:$CL$846,46,0),2)</f>
        <v>0</v>
      </c>
      <c r="AV156" s="19">
        <f>ROUND(VLOOKUP($B156,'3.ข้อมูลงบทดลองปัจจุบัน เติมเอง'!$A$5:$CL$846,47,0),2)</f>
        <v>0</v>
      </c>
      <c r="AW156" s="19">
        <f>ROUND(VLOOKUP($B156,'3.ข้อมูลงบทดลองปัจจุบัน เติมเอง'!$A$5:$CL$846,48,0),2)</f>
        <v>0</v>
      </c>
      <c r="AX156" s="19">
        <f>ROUND(VLOOKUP($B156,'3.ข้อมูลงบทดลองปัจจุบัน เติมเอง'!$A$5:$CL$846,49,0),2)</f>
        <v>0</v>
      </c>
      <c r="AY156" s="19">
        <f>ROUND(VLOOKUP($B156,'3.ข้อมูลงบทดลองปัจจุบัน เติมเอง'!$A$5:$CL$846,50,0),2)</f>
        <v>0</v>
      </c>
      <c r="AZ156" s="19">
        <f>ROUND(VLOOKUP($B156,'3.ข้อมูลงบทดลองปัจจุบัน เติมเอง'!$A$5:$CL$846,51,0),2)</f>
        <v>0</v>
      </c>
      <c r="BA156" s="19">
        <f>ROUND(VLOOKUP($B156,'3.ข้อมูลงบทดลองปัจจุบัน เติมเอง'!$A$5:$CL$846,52,0),2)</f>
        <v>0</v>
      </c>
      <c r="BB156" s="19">
        <f>ROUND(VLOOKUP($B156,'3.ข้อมูลงบทดลองปัจจุบัน เติมเอง'!$A$5:$CL$846,53,0),2)</f>
        <v>20330.04</v>
      </c>
      <c r="BC156" s="19">
        <f>ROUND(VLOOKUP($B156,'3.ข้อมูลงบทดลองปัจจุบัน เติมเอง'!$A$5:$CL$846,54,0),2)</f>
        <v>35310</v>
      </c>
      <c r="BD156" s="19">
        <f>ROUND(VLOOKUP($B156,'3.ข้อมูลงบทดลองปัจจุบัน เติมเอง'!$A$5:$CL$846,55,0),2)</f>
        <v>299285.5</v>
      </c>
      <c r="BE156" s="19">
        <f>ROUND(VLOOKUP($B156,'3.ข้อมูลงบทดลองปัจจุบัน เติมเอง'!$A$5:$CL$846,56,0),2)</f>
        <v>0</v>
      </c>
      <c r="BF156" s="19">
        <f>ROUND(VLOOKUP($B156,'3.ข้อมูลงบทดลองปัจจุบัน เติมเอง'!$A$5:$CL$846,57,0),2)</f>
        <v>0</v>
      </c>
      <c r="BG156" s="19">
        <f>ROUND(VLOOKUP($B156,'3.ข้อมูลงบทดลองปัจจุบัน เติมเอง'!$A$5:$CL$846,58,0),2)</f>
        <v>0</v>
      </c>
      <c r="BH156" s="19">
        <f>ROUND(VLOOKUP($B156,'3.ข้อมูลงบทดลองปัจจุบัน เติมเอง'!$A$5:$CL$846,59,0),2)</f>
        <v>159320</v>
      </c>
      <c r="BI156" s="19">
        <f>ROUND(VLOOKUP($B156,'3.ข้อมูลงบทดลองปัจจุบัน เติมเอง'!$A$5:$CL$846,60,0),2)</f>
        <v>0</v>
      </c>
      <c r="BJ156" s="19">
        <f>ROUND(VLOOKUP($B156,'3.ข้อมูลงบทดลองปัจจุบัน เติมเอง'!$A$5:$CL$846,61,0),2)</f>
        <v>0</v>
      </c>
      <c r="BK156" s="19">
        <f>ROUND(VLOOKUP($B156,'3.ข้อมูลงบทดลองปัจจุบัน เติมเอง'!$A$5:$CL$846,62,0),2)</f>
        <v>0</v>
      </c>
      <c r="BL156" s="19">
        <f>ROUND(VLOOKUP($B156,'3.ข้อมูลงบทดลองปัจจุบัน เติมเอง'!$A$5:$CL$846,63,0),2)</f>
        <v>0</v>
      </c>
      <c r="BM156" s="19">
        <f>ROUND(VLOOKUP($B156,'3.ข้อมูลงบทดลองปัจจุบัน เติมเอง'!$A$5:$CL$846,64,0),2)</f>
        <v>22353.9</v>
      </c>
      <c r="BN156" s="19">
        <f>ROUND(VLOOKUP($B156,'3.ข้อมูลงบทดลองปัจจุบัน เติมเอง'!$A$5:$CL$846,65,0),2)</f>
        <v>0</v>
      </c>
      <c r="BO156" s="19">
        <f>ROUND(VLOOKUP($B156,'3.ข้อมูลงบทดลองปัจจุบัน เติมเอง'!$A$5:$CL$846,66,0),2)</f>
        <v>0</v>
      </c>
      <c r="BP156" s="19">
        <f>ROUND(VLOOKUP($B156,'3.ข้อมูลงบทดลองปัจจุบัน เติมเอง'!$A$5:$CL$846,67,0),2)</f>
        <v>0</v>
      </c>
      <c r="BQ156" s="19">
        <f>ROUND(VLOOKUP($B156,'3.ข้อมูลงบทดลองปัจจุบัน เติมเอง'!$A$5:$CL$846,68,0),2)</f>
        <v>0</v>
      </c>
      <c r="BR156" s="19">
        <f>ROUND(VLOOKUP($B156,'3.ข้อมูลงบทดลองปัจจุบัน เติมเอง'!$A$5:$CL$846,69,0),2)</f>
        <v>0</v>
      </c>
      <c r="BS156" s="19">
        <f>ROUND(VLOOKUP($B156,'3.ข้อมูลงบทดลองปัจจุบัน เติมเอง'!$A$5:$CL$846,70,0),2)</f>
        <v>0</v>
      </c>
      <c r="BT156" s="19">
        <f>ROUND(VLOOKUP($B156,'3.ข้อมูลงบทดลองปัจจุบัน เติมเอง'!$A$5:$CL$846,71,0),2)</f>
        <v>0</v>
      </c>
      <c r="BU156" s="19">
        <f>ROUND(VLOOKUP($B156,'3.ข้อมูลงบทดลองปัจจุบัน เติมเอง'!$A$5:$CL$846,72,0),2)</f>
        <v>0</v>
      </c>
      <c r="BV156" s="19">
        <f>ROUND(VLOOKUP($B156,'3.ข้อมูลงบทดลองปัจจุบัน เติมเอง'!$A$5:$CL$846,73,0),2)</f>
        <v>8560</v>
      </c>
      <c r="BW156" s="19">
        <f>ROUND(VLOOKUP($B156,'3.ข้อมูลงบทดลองปัจจุบัน เติมเอง'!$A$5:$CL$846,74,0),2)</f>
        <v>0</v>
      </c>
      <c r="BX156" s="19">
        <f>ROUND(VLOOKUP($B156,'3.ข้อมูลงบทดลองปัจจุบัน เติมเอง'!$A$5:$CL$846,75,0),2)</f>
        <v>0</v>
      </c>
      <c r="BY156" s="19">
        <f>ROUND(VLOOKUP($B156,'3.ข้อมูลงบทดลองปัจจุบัน เติมเอง'!$A$5:$CL$846,76,0),2)</f>
        <v>0</v>
      </c>
      <c r="BZ156" s="19">
        <f>ROUND(VLOOKUP($B156,'3.ข้อมูลงบทดลองปัจจุบัน เติมเอง'!$A$5:$CL$846,77,0),2)</f>
        <v>0</v>
      </c>
      <c r="CA156" s="19">
        <f>ROUND(VLOOKUP($B156,'3.ข้อมูลงบทดลองปัจจุบัน เติมเอง'!$A$5:$CL$846,78,0),2)</f>
        <v>0</v>
      </c>
      <c r="CB156" s="19">
        <f>ROUND(VLOOKUP($B156,'3.ข้อมูลงบทดลองปัจจุบัน เติมเอง'!$A$5:$CL$846,79,0),2)</f>
        <v>0</v>
      </c>
      <c r="CC156" s="19">
        <f>ROUND(VLOOKUP($B156,'3.ข้อมูลงบทดลองปัจจุบัน เติมเอง'!$A$5:$CL$846,80,0),2)</f>
        <v>0</v>
      </c>
      <c r="CD156" s="19">
        <f>ROUND(VLOOKUP($B156,'3.ข้อมูลงบทดลองปัจจุบัน เติมเอง'!$A$5:$CL$846,81,0),2)</f>
        <v>36808</v>
      </c>
      <c r="CE156" s="19">
        <f>ROUND(VLOOKUP($B156,'3.ข้อมูลงบทดลองปัจจุบัน เติมเอง'!$A$5:$CL$846,82,0),2)</f>
        <v>0</v>
      </c>
      <c r="CF156" s="19">
        <f>ROUND(VLOOKUP($B156,'3.ข้อมูลงบทดลองปัจจุบัน เติมเอง'!$A$5:$CL$846,83,0),2)</f>
        <v>45239.6</v>
      </c>
      <c r="CG156" s="19">
        <f>ROUND(VLOOKUP($B156,'3.ข้อมูลงบทดลองปัจจุบัน เติมเอง'!$A$5:$CL$846,84,0),2)</f>
        <v>0</v>
      </c>
      <c r="CH156" s="19">
        <f>ROUND(VLOOKUP($B156,'3.ข้อมูลงบทดลองปัจจุบัน เติมเอง'!$A$5:$CL$846,85,0),2)</f>
        <v>0</v>
      </c>
      <c r="CI156" s="19">
        <f>ROUND(VLOOKUP($B156,'3.ข้อมูลงบทดลองปัจจุบัน เติมเอง'!$A$5:$CL$846,86,0),2)</f>
        <v>0</v>
      </c>
      <c r="CJ156" s="19">
        <f>ROUND(VLOOKUP($B156,'3.ข้อมูลงบทดลองปัจจุบัน เติมเอง'!$A$5:$CL$846,87,0),2)</f>
        <v>0</v>
      </c>
      <c r="CK156" s="19">
        <f>ROUND(VLOOKUP($B156,'3.ข้อมูลงบทดลองปัจจุบัน เติมเอง'!$A$5:$CL$846,88,0),2)</f>
        <v>8560</v>
      </c>
      <c r="CL156" s="19">
        <f>ROUND(VLOOKUP($B156,'3.ข้อมูลงบทดลองปัจจุบัน เติมเอง'!$A$5:$CL$846,89,0),2)</f>
        <v>0</v>
      </c>
      <c r="CM156" s="19">
        <f>ROUND(VLOOKUP($B156,'3.ข้อมูลงบทดลองปัจจุบัน เติมเอง'!$A$5:$CL$846,90,0),2)</f>
        <v>0</v>
      </c>
      <c r="CO156" s="29"/>
    </row>
    <row r="157" spans="1:93" x14ac:dyDescent="0.7">
      <c r="A157" s="3" t="s">
        <v>1471</v>
      </c>
      <c r="B157" s="3" t="s">
        <v>2049</v>
      </c>
      <c r="C157" s="8" t="s">
        <v>701</v>
      </c>
      <c r="D157" s="19">
        <f>ROUND(VLOOKUP($B157,'3.ข้อมูลงบทดลองปัจจุบัน เติมเอง'!$A$5:$CL$846,3,0),2)</f>
        <v>0</v>
      </c>
      <c r="E157" s="19">
        <f>ROUND(VLOOKUP($B157,'3.ข้อมูลงบทดลองปัจจุบัน เติมเอง'!$A$5:$CL$846,4,0),2)</f>
        <v>0</v>
      </c>
      <c r="F157" s="19">
        <f>ROUND(VLOOKUP($B157,'3.ข้อมูลงบทดลองปัจจุบัน เติมเอง'!$A$5:$CL$846,5,0),2)</f>
        <v>0</v>
      </c>
      <c r="G157" s="19">
        <f>ROUND(VLOOKUP($B157,'3.ข้อมูลงบทดลองปัจจุบัน เติมเอง'!$A$5:$CL$846,6,0),2)</f>
        <v>0</v>
      </c>
      <c r="H157" s="19">
        <f>ROUND(VLOOKUP($B157,'3.ข้อมูลงบทดลองปัจจุบัน เติมเอง'!$A$5:$CL$846,7,0),2)</f>
        <v>0</v>
      </c>
      <c r="I157" s="19">
        <f>ROUND(VLOOKUP($B157,'3.ข้อมูลงบทดลองปัจจุบัน เติมเอง'!$A$5:$CL$846,8,0),2)</f>
        <v>0</v>
      </c>
      <c r="J157" s="19">
        <f>ROUND(VLOOKUP($B157,'3.ข้อมูลงบทดลองปัจจุบัน เติมเอง'!$A$5:$CL$846,9,0),2)</f>
        <v>0</v>
      </c>
      <c r="K157" s="19">
        <f>ROUND(VLOOKUP($B157,'3.ข้อมูลงบทดลองปัจจุบัน เติมเอง'!$A$5:$CL$846,10,0),2)</f>
        <v>0</v>
      </c>
      <c r="L157" s="19">
        <f>ROUND(VLOOKUP($B157,'3.ข้อมูลงบทดลองปัจจุบัน เติมเอง'!$A$5:$CL$846,11,0),2)</f>
        <v>0</v>
      </c>
      <c r="M157" s="19">
        <f>ROUND(VLOOKUP($B157,'3.ข้อมูลงบทดลองปัจจุบัน เติมเอง'!$A$5:$CL$846,12,0),2)</f>
        <v>0</v>
      </c>
      <c r="N157" s="19">
        <f>ROUND(VLOOKUP($B157,'3.ข้อมูลงบทดลองปัจจุบัน เติมเอง'!$A$5:$CL$846,13,0),2)</f>
        <v>0</v>
      </c>
      <c r="O157" s="19">
        <f>ROUND(VLOOKUP($B157,'3.ข้อมูลงบทดลองปัจจุบัน เติมเอง'!$A$5:$CL$846,14,0),2)</f>
        <v>0</v>
      </c>
      <c r="P157" s="19">
        <f>ROUND(VLOOKUP($B157,'3.ข้อมูลงบทดลองปัจจุบัน เติมเอง'!$A$5:$CL$846,15,0),2)</f>
        <v>0</v>
      </c>
      <c r="Q157" s="19">
        <f>ROUND(VLOOKUP($B157,'3.ข้อมูลงบทดลองปัจจุบัน เติมเอง'!$A$5:$CL$846,16,0),2)</f>
        <v>0</v>
      </c>
      <c r="R157" s="19">
        <f>ROUND(VLOOKUP($B157,'3.ข้อมูลงบทดลองปัจจุบัน เติมเอง'!$A$5:$CL$846,17,0),2)</f>
        <v>0</v>
      </c>
      <c r="S157" s="19">
        <f>ROUND(VLOOKUP($B157,'3.ข้อมูลงบทดลองปัจจุบัน เติมเอง'!$A$5:$CL$846,18,0),2)</f>
        <v>0</v>
      </c>
      <c r="T157" s="19">
        <f>ROUND(VLOOKUP($B157,'3.ข้อมูลงบทดลองปัจจุบัน เติมเอง'!$A$5:$CL$846,19,0),2)</f>
        <v>60362</v>
      </c>
      <c r="U157" s="19">
        <f>ROUND(VLOOKUP($B157,'3.ข้อมูลงบทดลองปัจจุบัน เติมเอง'!$A$5:$CL$846,20,0),2)</f>
        <v>0</v>
      </c>
      <c r="V157" s="19">
        <f>ROUND(VLOOKUP($B157,'3.ข้อมูลงบทดลองปัจจุบัน เติมเอง'!$A$5:$CL$846,21,0),2)</f>
        <v>0</v>
      </c>
      <c r="W157" s="19">
        <f>ROUND(VLOOKUP($B157,'3.ข้อมูลงบทดลองปัจจุบัน เติมเอง'!$A$5:$CL$846,22,0),2)</f>
        <v>0</v>
      </c>
      <c r="X157" s="19">
        <f>ROUND(VLOOKUP($B157,'3.ข้อมูลงบทดลองปัจจุบัน เติมเอง'!$A$5:$CL$846,23,0),2)</f>
        <v>0</v>
      </c>
      <c r="Y157" s="19">
        <f>ROUND(VLOOKUP($B157,'3.ข้อมูลงบทดลองปัจจุบัน เติมเอง'!$A$5:$CL$846,24,0),2)</f>
        <v>0</v>
      </c>
      <c r="Z157" s="19">
        <f>ROUND(VLOOKUP($B157,'3.ข้อมูลงบทดลองปัจจุบัน เติมเอง'!$A$5:$CL$846,25,0),2)</f>
        <v>0</v>
      </c>
      <c r="AA157" s="19">
        <f>ROUND(VLOOKUP($B157,'3.ข้อมูลงบทดลองปัจจุบัน เติมเอง'!$A$5:$CL$846,26,0),2)</f>
        <v>0</v>
      </c>
      <c r="AB157" s="19">
        <f>ROUND(VLOOKUP($B157,'3.ข้อมูลงบทดลองปัจจุบัน เติมเอง'!$A$5:$CL$846,27,0),2)</f>
        <v>0</v>
      </c>
      <c r="AC157" s="19">
        <f>ROUND(VLOOKUP($B157,'3.ข้อมูลงบทดลองปัจจุบัน เติมเอง'!$A$5:$CL$846,28,0),2)</f>
        <v>0</v>
      </c>
      <c r="AD157" s="19">
        <f>ROUND(VLOOKUP($B157,'3.ข้อมูลงบทดลองปัจจุบัน เติมเอง'!$A$5:$CL$846,29,0),2)</f>
        <v>0</v>
      </c>
      <c r="AE157" s="19">
        <f>ROUND(VLOOKUP($B157,'3.ข้อมูลงบทดลองปัจจุบัน เติมเอง'!$A$5:$CL$846,30,0),2)</f>
        <v>0</v>
      </c>
      <c r="AF157" s="19">
        <f>ROUND(VLOOKUP($B157,'3.ข้อมูลงบทดลองปัจจุบัน เติมเอง'!$A$5:$CL$846,31,0),2)</f>
        <v>0</v>
      </c>
      <c r="AG157" s="19">
        <f>ROUND(VLOOKUP($B157,'3.ข้อมูลงบทดลองปัจจุบัน เติมเอง'!$A$5:$CL$846,32,0),2)</f>
        <v>0</v>
      </c>
      <c r="AH157" s="19">
        <f>ROUND(VLOOKUP($B157,'3.ข้อมูลงบทดลองปัจจุบัน เติมเอง'!$A$5:$CL$846,33,0),2)</f>
        <v>0</v>
      </c>
      <c r="AI157" s="19">
        <f>ROUND(VLOOKUP($B157,'3.ข้อมูลงบทดลองปัจจุบัน เติมเอง'!$A$5:$CL$846,34,0),2)</f>
        <v>0</v>
      </c>
      <c r="AJ157" s="19">
        <f>ROUND(VLOOKUP($B157,'3.ข้อมูลงบทดลองปัจจุบัน เติมเอง'!$A$5:$CL$846,35,0),2)</f>
        <v>0</v>
      </c>
      <c r="AK157" s="19">
        <f>ROUND(VLOOKUP($B157,'3.ข้อมูลงบทดลองปัจจุบัน เติมเอง'!$A$5:$CL$846,36,0),2)</f>
        <v>0</v>
      </c>
      <c r="AL157" s="19">
        <f>ROUND(VLOOKUP($B157,'3.ข้อมูลงบทดลองปัจจุบัน เติมเอง'!$A$5:$CL$846,37,0),2)</f>
        <v>227820</v>
      </c>
      <c r="AM157" s="19">
        <f>ROUND(VLOOKUP($B157,'3.ข้อมูลงบทดลองปัจจุบัน เติมเอง'!$A$5:$CL$846,38,0),2)</f>
        <v>0</v>
      </c>
      <c r="AN157" s="19">
        <f>ROUND(VLOOKUP($B157,'3.ข้อมูลงบทดลองปัจจุบัน เติมเอง'!$A$5:$CL$846,39,0),2)</f>
        <v>0</v>
      </c>
      <c r="AO157" s="19">
        <f>ROUND(VLOOKUP($B157,'3.ข้อมูลงบทดลองปัจจุบัน เติมเอง'!$A$5:$CL$846,40,0),2)</f>
        <v>0</v>
      </c>
      <c r="AP157" s="19">
        <f>ROUND(VLOOKUP($B157,'3.ข้อมูลงบทดลองปัจจุบัน เติมเอง'!$A$5:$CL$846,41,0),2)</f>
        <v>0</v>
      </c>
      <c r="AQ157" s="19">
        <f>ROUND(VLOOKUP($B157,'3.ข้อมูลงบทดลองปัจจุบัน เติมเอง'!$A$5:$CL$846,42,0),2)</f>
        <v>0</v>
      </c>
      <c r="AR157" s="19">
        <f>ROUND(VLOOKUP($B157,'3.ข้อมูลงบทดลองปัจจุบัน เติมเอง'!$A$5:$CL$846,43,0),2)</f>
        <v>0</v>
      </c>
      <c r="AS157" s="19">
        <f>ROUND(VLOOKUP($B157,'3.ข้อมูลงบทดลองปัจจุบัน เติมเอง'!$A$5:$CL$846,44,0),2)</f>
        <v>0</v>
      </c>
      <c r="AT157" s="19">
        <f>ROUND(VLOOKUP($B157,'3.ข้อมูลงบทดลองปัจจุบัน เติมเอง'!$A$5:$CL$846,45,0),2)</f>
        <v>0</v>
      </c>
      <c r="AU157" s="19">
        <f>ROUND(VLOOKUP($B157,'3.ข้อมูลงบทดลองปัจจุบัน เติมเอง'!$A$5:$CL$846,46,0),2)</f>
        <v>21000</v>
      </c>
      <c r="AV157" s="19">
        <f>ROUND(VLOOKUP($B157,'3.ข้อมูลงบทดลองปัจจุบัน เติมเอง'!$A$5:$CL$846,47,0),2)</f>
        <v>0</v>
      </c>
      <c r="AW157" s="19">
        <f>ROUND(VLOOKUP($B157,'3.ข้อมูลงบทดลองปัจจุบัน เติมเอง'!$A$5:$CL$846,48,0),2)</f>
        <v>0</v>
      </c>
      <c r="AX157" s="19">
        <f>ROUND(VLOOKUP($B157,'3.ข้อมูลงบทดลองปัจจุบัน เติมเอง'!$A$5:$CL$846,49,0),2)</f>
        <v>0</v>
      </c>
      <c r="AY157" s="19">
        <f>ROUND(VLOOKUP($B157,'3.ข้อมูลงบทดลองปัจจุบัน เติมเอง'!$A$5:$CL$846,50,0),2)</f>
        <v>0</v>
      </c>
      <c r="AZ157" s="19">
        <f>ROUND(VLOOKUP($B157,'3.ข้อมูลงบทดลองปัจจุบัน เติมเอง'!$A$5:$CL$846,51,0),2)</f>
        <v>0</v>
      </c>
      <c r="BA157" s="19">
        <f>ROUND(VLOOKUP($B157,'3.ข้อมูลงบทดลองปัจจุบัน เติมเอง'!$A$5:$CL$846,52,0),2)</f>
        <v>0</v>
      </c>
      <c r="BB157" s="19">
        <f>ROUND(VLOOKUP($B157,'3.ข้อมูลงบทดลองปัจจุบัน เติมเอง'!$A$5:$CL$846,53,0),2)</f>
        <v>0</v>
      </c>
      <c r="BC157" s="19">
        <f>ROUND(VLOOKUP($B157,'3.ข้อมูลงบทดลองปัจจุบัน เติมเอง'!$A$5:$CL$846,54,0),2)</f>
        <v>0</v>
      </c>
      <c r="BD157" s="19">
        <f>ROUND(VLOOKUP($B157,'3.ข้อมูลงบทดลองปัจจุบัน เติมเอง'!$A$5:$CL$846,55,0),2)</f>
        <v>0</v>
      </c>
      <c r="BE157" s="19">
        <f>ROUND(VLOOKUP($B157,'3.ข้อมูลงบทดลองปัจจุบัน เติมเอง'!$A$5:$CL$846,56,0),2)</f>
        <v>0</v>
      </c>
      <c r="BF157" s="19">
        <f>ROUND(VLOOKUP($B157,'3.ข้อมูลงบทดลองปัจจุบัน เติมเอง'!$A$5:$CL$846,57,0),2)</f>
        <v>0</v>
      </c>
      <c r="BG157" s="19">
        <f>ROUND(VLOOKUP($B157,'3.ข้อมูลงบทดลองปัจจุบัน เติมเอง'!$A$5:$CL$846,58,0),2)</f>
        <v>0</v>
      </c>
      <c r="BH157" s="19">
        <f>ROUND(VLOOKUP($B157,'3.ข้อมูลงบทดลองปัจจุบัน เติมเอง'!$A$5:$CL$846,59,0),2)</f>
        <v>0</v>
      </c>
      <c r="BI157" s="19">
        <f>ROUND(VLOOKUP($B157,'3.ข้อมูลงบทดลองปัจจุบัน เติมเอง'!$A$5:$CL$846,60,0),2)</f>
        <v>0</v>
      </c>
      <c r="BJ157" s="19">
        <f>ROUND(VLOOKUP($B157,'3.ข้อมูลงบทดลองปัจจุบัน เติมเอง'!$A$5:$CL$846,61,0),2)</f>
        <v>0</v>
      </c>
      <c r="BK157" s="19">
        <f>ROUND(VLOOKUP($B157,'3.ข้อมูลงบทดลองปัจจุบัน เติมเอง'!$A$5:$CL$846,62,0),2)</f>
        <v>0</v>
      </c>
      <c r="BL157" s="19">
        <f>ROUND(VLOOKUP($B157,'3.ข้อมูลงบทดลองปัจจุบัน เติมเอง'!$A$5:$CL$846,63,0),2)</f>
        <v>0</v>
      </c>
      <c r="BM157" s="19">
        <f>ROUND(VLOOKUP($B157,'3.ข้อมูลงบทดลองปัจจุบัน เติมเอง'!$A$5:$CL$846,64,0),2)</f>
        <v>0</v>
      </c>
      <c r="BN157" s="19">
        <f>ROUND(VLOOKUP($B157,'3.ข้อมูลงบทดลองปัจจุบัน เติมเอง'!$A$5:$CL$846,65,0),2)</f>
        <v>0</v>
      </c>
      <c r="BO157" s="19">
        <f>ROUND(VLOOKUP($B157,'3.ข้อมูลงบทดลองปัจจุบัน เติมเอง'!$A$5:$CL$846,66,0),2)</f>
        <v>0</v>
      </c>
      <c r="BP157" s="19">
        <f>ROUND(VLOOKUP($B157,'3.ข้อมูลงบทดลองปัจจุบัน เติมเอง'!$A$5:$CL$846,67,0),2)</f>
        <v>0</v>
      </c>
      <c r="BQ157" s="19">
        <f>ROUND(VLOOKUP($B157,'3.ข้อมูลงบทดลองปัจจุบัน เติมเอง'!$A$5:$CL$846,68,0),2)</f>
        <v>0</v>
      </c>
      <c r="BR157" s="19">
        <f>ROUND(VLOOKUP($B157,'3.ข้อมูลงบทดลองปัจจุบัน เติมเอง'!$A$5:$CL$846,69,0),2)</f>
        <v>0</v>
      </c>
      <c r="BS157" s="19">
        <f>ROUND(VLOOKUP($B157,'3.ข้อมูลงบทดลองปัจจุบัน เติมเอง'!$A$5:$CL$846,70,0),2)</f>
        <v>0</v>
      </c>
      <c r="BT157" s="19">
        <f>ROUND(VLOOKUP($B157,'3.ข้อมูลงบทดลองปัจจุบัน เติมเอง'!$A$5:$CL$846,71,0),2)</f>
        <v>0</v>
      </c>
      <c r="BU157" s="19">
        <f>ROUND(VLOOKUP($B157,'3.ข้อมูลงบทดลองปัจจุบัน เติมเอง'!$A$5:$CL$846,72,0),2)</f>
        <v>0</v>
      </c>
      <c r="BV157" s="19">
        <f>ROUND(VLOOKUP($B157,'3.ข้อมูลงบทดลองปัจจุบัน เติมเอง'!$A$5:$CL$846,73,0),2)</f>
        <v>0</v>
      </c>
      <c r="BW157" s="19">
        <f>ROUND(VLOOKUP($B157,'3.ข้อมูลงบทดลองปัจจุบัน เติมเอง'!$A$5:$CL$846,74,0),2)</f>
        <v>0</v>
      </c>
      <c r="BX157" s="19">
        <f>ROUND(VLOOKUP($B157,'3.ข้อมูลงบทดลองปัจจุบัน เติมเอง'!$A$5:$CL$846,75,0),2)</f>
        <v>0</v>
      </c>
      <c r="BY157" s="19">
        <f>ROUND(VLOOKUP($B157,'3.ข้อมูลงบทดลองปัจจุบัน เติมเอง'!$A$5:$CL$846,76,0),2)</f>
        <v>0</v>
      </c>
      <c r="BZ157" s="19">
        <f>ROUND(VLOOKUP($B157,'3.ข้อมูลงบทดลองปัจจุบัน เติมเอง'!$A$5:$CL$846,77,0),2)</f>
        <v>0</v>
      </c>
      <c r="CA157" s="19">
        <f>ROUND(VLOOKUP($B157,'3.ข้อมูลงบทดลองปัจจุบัน เติมเอง'!$A$5:$CL$846,78,0),2)</f>
        <v>0</v>
      </c>
      <c r="CB157" s="19">
        <f>ROUND(VLOOKUP($B157,'3.ข้อมูลงบทดลองปัจจุบัน เติมเอง'!$A$5:$CL$846,79,0),2)</f>
        <v>0</v>
      </c>
      <c r="CC157" s="19">
        <f>ROUND(VLOOKUP($B157,'3.ข้อมูลงบทดลองปัจจุบัน เติมเอง'!$A$5:$CL$846,80,0),2)</f>
        <v>0</v>
      </c>
      <c r="CD157" s="19">
        <f>ROUND(VLOOKUP($B157,'3.ข้อมูลงบทดลองปัจจุบัน เติมเอง'!$A$5:$CL$846,81,0),2)</f>
        <v>0</v>
      </c>
      <c r="CE157" s="19">
        <f>ROUND(VLOOKUP($B157,'3.ข้อมูลงบทดลองปัจจุบัน เติมเอง'!$A$5:$CL$846,82,0),2)</f>
        <v>0</v>
      </c>
      <c r="CF157" s="19">
        <f>ROUND(VLOOKUP($B157,'3.ข้อมูลงบทดลองปัจจุบัน เติมเอง'!$A$5:$CL$846,83,0),2)</f>
        <v>0</v>
      </c>
      <c r="CG157" s="19">
        <f>ROUND(VLOOKUP($B157,'3.ข้อมูลงบทดลองปัจจุบัน เติมเอง'!$A$5:$CL$846,84,0),2)</f>
        <v>0</v>
      </c>
      <c r="CH157" s="19">
        <f>ROUND(VLOOKUP($B157,'3.ข้อมูลงบทดลองปัจจุบัน เติมเอง'!$A$5:$CL$846,85,0),2)</f>
        <v>0</v>
      </c>
      <c r="CI157" s="19">
        <f>ROUND(VLOOKUP($B157,'3.ข้อมูลงบทดลองปัจจุบัน เติมเอง'!$A$5:$CL$846,86,0),2)</f>
        <v>0</v>
      </c>
      <c r="CJ157" s="19">
        <f>ROUND(VLOOKUP($B157,'3.ข้อมูลงบทดลองปัจจุบัน เติมเอง'!$A$5:$CL$846,87,0),2)</f>
        <v>0</v>
      </c>
      <c r="CK157" s="19">
        <f>ROUND(VLOOKUP($B157,'3.ข้อมูลงบทดลองปัจจุบัน เติมเอง'!$A$5:$CL$846,88,0),2)</f>
        <v>0</v>
      </c>
      <c r="CL157" s="19">
        <f>ROUND(VLOOKUP($B157,'3.ข้อมูลงบทดลองปัจจุบัน เติมเอง'!$A$5:$CL$846,89,0),2)</f>
        <v>0</v>
      </c>
      <c r="CM157" s="19">
        <f>ROUND(VLOOKUP($B157,'3.ข้อมูลงบทดลองปัจจุบัน เติมเอง'!$A$5:$CL$846,90,0),2)</f>
        <v>0</v>
      </c>
      <c r="CO157" s="29"/>
    </row>
    <row r="158" spans="1:93" x14ac:dyDescent="0.7">
      <c r="A158" s="3" t="s">
        <v>1471</v>
      </c>
      <c r="B158" s="3" t="s">
        <v>2050</v>
      </c>
      <c r="C158" s="8" t="s">
        <v>702</v>
      </c>
      <c r="D158" s="19">
        <f>ROUND(VLOOKUP($B158,'3.ข้อมูลงบทดลองปัจจุบัน เติมเอง'!$A$5:$CL$846,3,0),2)</f>
        <v>0</v>
      </c>
      <c r="E158" s="19">
        <f>ROUND(VLOOKUP($B158,'3.ข้อมูลงบทดลองปัจจุบัน เติมเอง'!$A$5:$CL$846,4,0),2)</f>
        <v>0</v>
      </c>
      <c r="F158" s="19">
        <f>ROUND(VLOOKUP($B158,'3.ข้อมูลงบทดลองปัจจุบัน เติมเอง'!$A$5:$CL$846,5,0),2)</f>
        <v>0</v>
      </c>
      <c r="G158" s="19">
        <f>ROUND(VLOOKUP($B158,'3.ข้อมูลงบทดลองปัจจุบัน เติมเอง'!$A$5:$CL$846,6,0),2)</f>
        <v>0</v>
      </c>
      <c r="H158" s="19">
        <f>ROUND(VLOOKUP($B158,'3.ข้อมูลงบทดลองปัจจุบัน เติมเอง'!$A$5:$CL$846,7,0),2)</f>
        <v>0</v>
      </c>
      <c r="I158" s="19">
        <f>ROUND(VLOOKUP($B158,'3.ข้อมูลงบทดลองปัจจุบัน เติมเอง'!$A$5:$CL$846,8,0),2)</f>
        <v>0</v>
      </c>
      <c r="J158" s="19">
        <f>ROUND(VLOOKUP($B158,'3.ข้อมูลงบทดลองปัจจุบัน เติมเอง'!$A$5:$CL$846,9,0),2)</f>
        <v>55530</v>
      </c>
      <c r="K158" s="19">
        <f>ROUND(VLOOKUP($B158,'3.ข้อมูลงบทดลองปัจจุบัน เติมเอง'!$A$5:$CL$846,10,0),2)</f>
        <v>18300</v>
      </c>
      <c r="L158" s="19">
        <f>ROUND(VLOOKUP($B158,'3.ข้อมูลงบทดลองปัจจุบัน เติมเอง'!$A$5:$CL$846,11,0),2)</f>
        <v>0</v>
      </c>
      <c r="M158" s="19">
        <f>ROUND(VLOOKUP($B158,'3.ข้อมูลงบทดลองปัจจุบัน เติมเอง'!$A$5:$CL$846,12,0),2)</f>
        <v>0</v>
      </c>
      <c r="N158" s="19">
        <f>ROUND(VLOOKUP($B158,'3.ข้อมูลงบทดลองปัจจุบัน เติมเอง'!$A$5:$CL$846,13,0),2)</f>
        <v>229002.47</v>
      </c>
      <c r="O158" s="19">
        <f>ROUND(VLOOKUP($B158,'3.ข้อมูลงบทดลองปัจจุบัน เติมเอง'!$A$5:$CL$846,14,0),2)</f>
        <v>53500</v>
      </c>
      <c r="P158" s="19">
        <f>ROUND(VLOOKUP($B158,'3.ข้อมูลงบทดลองปัจจุบัน เติมเอง'!$A$5:$CL$846,15,0),2)</f>
        <v>120000</v>
      </c>
      <c r="Q158" s="19">
        <f>ROUND(VLOOKUP($B158,'3.ข้อมูลงบทดลองปัจจุบัน เติมเอง'!$A$5:$CL$846,16,0),2)</f>
        <v>0</v>
      </c>
      <c r="R158" s="19">
        <f>ROUND(VLOOKUP($B158,'3.ข้อมูลงบทดลองปัจจุบัน เติมเอง'!$A$5:$CL$846,17,0),2)</f>
        <v>0</v>
      </c>
      <c r="S158" s="19">
        <f>ROUND(VLOOKUP($B158,'3.ข้อมูลงบทดลองปัจจุบัน เติมเอง'!$A$5:$CL$846,18,0),2)</f>
        <v>0</v>
      </c>
      <c r="T158" s="19">
        <f>ROUND(VLOOKUP($B158,'3.ข้อมูลงบทดลองปัจจุบัน เติมเอง'!$A$5:$CL$846,19,0),2)</f>
        <v>33800</v>
      </c>
      <c r="U158" s="19">
        <f>ROUND(VLOOKUP($B158,'3.ข้อมูลงบทดลองปัจจุบัน เติมเอง'!$A$5:$CL$846,20,0),2)</f>
        <v>84200</v>
      </c>
      <c r="V158" s="19">
        <f>ROUND(VLOOKUP($B158,'3.ข้อมูลงบทดลองปัจจุบัน เติมเอง'!$A$5:$CL$846,21,0),2)</f>
        <v>0</v>
      </c>
      <c r="W158" s="19">
        <f>ROUND(VLOOKUP($B158,'3.ข้อมูลงบทดลองปัจจุบัน เติมเอง'!$A$5:$CL$846,22,0),2)</f>
        <v>0</v>
      </c>
      <c r="X158" s="19">
        <f>ROUND(VLOOKUP($B158,'3.ข้อมูลงบทดลองปัจจุบัน เติมเอง'!$A$5:$CL$846,23,0),2)</f>
        <v>29298</v>
      </c>
      <c r="Y158" s="19">
        <f>ROUND(VLOOKUP($B158,'3.ข้อมูลงบทดลองปัจจุบัน เติมเอง'!$A$5:$CL$846,24,0),2)</f>
        <v>0</v>
      </c>
      <c r="Z158" s="19">
        <f>ROUND(VLOOKUP($B158,'3.ข้อมูลงบทดลองปัจจุบัน เติมเอง'!$A$5:$CL$846,25,0),2)</f>
        <v>0</v>
      </c>
      <c r="AA158" s="19">
        <f>ROUND(VLOOKUP($B158,'3.ข้อมูลงบทดลองปัจจุบัน เติมเอง'!$A$5:$CL$846,26,0),2)</f>
        <v>0</v>
      </c>
      <c r="AB158" s="19">
        <f>ROUND(VLOOKUP($B158,'3.ข้อมูลงบทดลองปัจจุบัน เติมเอง'!$A$5:$CL$846,27,0),2)</f>
        <v>0</v>
      </c>
      <c r="AC158" s="19">
        <f>ROUND(VLOOKUP($B158,'3.ข้อมูลงบทดลองปัจจุบัน เติมเอง'!$A$5:$CL$846,28,0),2)</f>
        <v>0</v>
      </c>
      <c r="AD158" s="19">
        <f>ROUND(VLOOKUP($B158,'3.ข้อมูลงบทดลองปัจจุบัน เติมเอง'!$A$5:$CL$846,29,0),2)</f>
        <v>0</v>
      </c>
      <c r="AE158" s="19">
        <f>ROUND(VLOOKUP($B158,'3.ข้อมูลงบทดลองปัจจุบัน เติมเอง'!$A$5:$CL$846,30,0),2)</f>
        <v>0</v>
      </c>
      <c r="AF158" s="19">
        <f>ROUND(VLOOKUP($B158,'3.ข้อมูลงบทดลองปัจจุบัน เติมเอง'!$A$5:$CL$846,31,0),2)</f>
        <v>0</v>
      </c>
      <c r="AG158" s="19">
        <f>ROUND(VLOOKUP($B158,'3.ข้อมูลงบทดลองปัจจุบัน เติมเอง'!$A$5:$CL$846,32,0),2)</f>
        <v>5000</v>
      </c>
      <c r="AH158" s="19">
        <f>ROUND(VLOOKUP($B158,'3.ข้อมูลงบทดลองปัจจุบัน เติมเอง'!$A$5:$CL$846,33,0),2)</f>
        <v>0</v>
      </c>
      <c r="AI158" s="19">
        <f>ROUND(VLOOKUP($B158,'3.ข้อมูลงบทดลองปัจจุบัน เติมเอง'!$A$5:$CL$846,34,0),2)</f>
        <v>0</v>
      </c>
      <c r="AJ158" s="19">
        <f>ROUND(VLOOKUP($B158,'3.ข้อมูลงบทดลองปัจจุบัน เติมเอง'!$A$5:$CL$846,35,0),2)</f>
        <v>0</v>
      </c>
      <c r="AK158" s="19">
        <f>ROUND(VLOOKUP($B158,'3.ข้อมูลงบทดลองปัจจุบัน เติมเอง'!$A$5:$CL$846,36,0),2)</f>
        <v>15000</v>
      </c>
      <c r="AL158" s="19">
        <f>ROUND(VLOOKUP($B158,'3.ข้อมูลงบทดลองปัจจุบัน เติมเอง'!$A$5:$CL$846,37,0),2)</f>
        <v>3882284.84</v>
      </c>
      <c r="AM158" s="19">
        <f>ROUND(VLOOKUP($B158,'3.ข้อมูลงบทดลองปัจจุบัน เติมเอง'!$A$5:$CL$846,38,0),2)</f>
        <v>0</v>
      </c>
      <c r="AN158" s="19">
        <f>ROUND(VLOOKUP($B158,'3.ข้อมูลงบทดลองปัจจุบัน เติมเอง'!$A$5:$CL$846,39,0),2)</f>
        <v>0</v>
      </c>
      <c r="AO158" s="19">
        <f>ROUND(VLOOKUP($B158,'3.ข้อมูลงบทดลองปัจจุบัน เติมเอง'!$A$5:$CL$846,40,0),2)</f>
        <v>0</v>
      </c>
      <c r="AP158" s="19">
        <f>ROUND(VLOOKUP($B158,'3.ข้อมูลงบทดลองปัจจุบัน เติมเอง'!$A$5:$CL$846,41,0),2)</f>
        <v>150000</v>
      </c>
      <c r="AQ158" s="19">
        <f>ROUND(VLOOKUP($B158,'3.ข้อมูลงบทดลองปัจจุบัน เติมเอง'!$A$5:$CL$846,42,0),2)</f>
        <v>0</v>
      </c>
      <c r="AR158" s="19">
        <f>ROUND(VLOOKUP($B158,'3.ข้อมูลงบทดลองปัจจุบัน เติมเอง'!$A$5:$CL$846,43,0),2)</f>
        <v>0</v>
      </c>
      <c r="AS158" s="19">
        <f>ROUND(VLOOKUP($B158,'3.ข้อมูลงบทดลองปัจจุบัน เติมเอง'!$A$5:$CL$846,44,0),2)</f>
        <v>0</v>
      </c>
      <c r="AT158" s="19">
        <f>ROUND(VLOOKUP($B158,'3.ข้อมูลงบทดลองปัจจุบัน เติมเอง'!$A$5:$CL$846,45,0),2)</f>
        <v>0</v>
      </c>
      <c r="AU158" s="19">
        <f>ROUND(VLOOKUP($B158,'3.ข้อมูลงบทดลองปัจจุบัน เติมเอง'!$A$5:$CL$846,46,0),2)</f>
        <v>298641.24</v>
      </c>
      <c r="AV158" s="19">
        <f>ROUND(VLOOKUP($B158,'3.ข้อมูลงบทดลองปัจจุบัน เติมเอง'!$A$5:$CL$846,47,0),2)</f>
        <v>116000</v>
      </c>
      <c r="AW158" s="19">
        <f>ROUND(VLOOKUP($B158,'3.ข้อมูลงบทดลองปัจจุบัน เติมเอง'!$A$5:$CL$846,48,0),2)</f>
        <v>0</v>
      </c>
      <c r="AX158" s="19">
        <f>ROUND(VLOOKUP($B158,'3.ข้อมูลงบทดลองปัจจุบัน เติมเอง'!$A$5:$CL$846,49,0),2)</f>
        <v>26000</v>
      </c>
      <c r="AY158" s="19">
        <f>ROUND(VLOOKUP($B158,'3.ข้อมูลงบทดลองปัจจุบัน เติมเอง'!$A$5:$CL$846,50,0),2)</f>
        <v>0</v>
      </c>
      <c r="AZ158" s="19">
        <f>ROUND(VLOOKUP($B158,'3.ข้อมูลงบทดลองปัจจุบัน เติมเอง'!$A$5:$CL$846,51,0),2)</f>
        <v>10000</v>
      </c>
      <c r="BA158" s="19">
        <f>ROUND(VLOOKUP($B158,'3.ข้อมูลงบทดลองปัจจุบัน เติมเอง'!$A$5:$CL$846,52,0),2)</f>
        <v>0</v>
      </c>
      <c r="BB158" s="19">
        <f>ROUND(VLOOKUP($B158,'3.ข้อมูลงบทดลองปัจจุบัน เติมเอง'!$A$5:$CL$846,53,0),2)</f>
        <v>0</v>
      </c>
      <c r="BC158" s="19">
        <f>ROUND(VLOOKUP($B158,'3.ข้อมูลงบทดลองปัจจุบัน เติมเอง'!$A$5:$CL$846,54,0),2)</f>
        <v>0</v>
      </c>
      <c r="BD158" s="19">
        <f>ROUND(VLOOKUP($B158,'3.ข้อมูลงบทดลองปัจจุบัน เติมเอง'!$A$5:$CL$846,55,0),2)</f>
        <v>0</v>
      </c>
      <c r="BE158" s="19">
        <f>ROUND(VLOOKUP($B158,'3.ข้อมูลงบทดลองปัจจุบัน เติมเอง'!$A$5:$CL$846,56,0),2)</f>
        <v>0</v>
      </c>
      <c r="BF158" s="19">
        <f>ROUND(VLOOKUP($B158,'3.ข้อมูลงบทดลองปัจจุบัน เติมเอง'!$A$5:$CL$846,57,0),2)</f>
        <v>216600</v>
      </c>
      <c r="BG158" s="19">
        <f>ROUND(VLOOKUP($B158,'3.ข้อมูลงบทดลองปัจจุบัน เติมเอง'!$A$5:$CL$846,58,0),2)</f>
        <v>0</v>
      </c>
      <c r="BH158" s="19">
        <f>ROUND(VLOOKUP($B158,'3.ข้อมูลงบทดลองปัจจุบัน เติมเอง'!$A$5:$CL$846,59,0),2)</f>
        <v>621068.77</v>
      </c>
      <c r="BI158" s="19">
        <f>ROUND(VLOOKUP($B158,'3.ข้อมูลงบทดลองปัจจุบัน เติมเอง'!$A$5:$CL$846,60,0),2)</f>
        <v>38100</v>
      </c>
      <c r="BJ158" s="19">
        <f>ROUND(VLOOKUP($B158,'3.ข้อมูลงบทดลองปัจจุบัน เติมเอง'!$A$5:$CL$846,61,0),2)</f>
        <v>0</v>
      </c>
      <c r="BK158" s="19">
        <f>ROUND(VLOOKUP($B158,'3.ข้อมูลงบทดลองปัจจุบัน เติมเอง'!$A$5:$CL$846,62,0),2)</f>
        <v>0</v>
      </c>
      <c r="BL158" s="19">
        <f>ROUND(VLOOKUP($B158,'3.ข้อมูลงบทดลองปัจจุบัน เติมเอง'!$A$5:$CL$846,63,0),2)</f>
        <v>0</v>
      </c>
      <c r="BM158" s="19">
        <f>ROUND(VLOOKUP($B158,'3.ข้อมูลงบทดลองปัจจุบัน เติมเอง'!$A$5:$CL$846,64,0),2)</f>
        <v>0</v>
      </c>
      <c r="BN158" s="19">
        <f>ROUND(VLOOKUP($B158,'3.ข้อมูลงบทดลองปัจจุบัน เติมเอง'!$A$5:$CL$846,65,0),2)</f>
        <v>0</v>
      </c>
      <c r="BO158" s="19">
        <f>ROUND(VLOOKUP($B158,'3.ข้อมูลงบทดลองปัจจุบัน เติมเอง'!$A$5:$CL$846,66,0),2)</f>
        <v>21000</v>
      </c>
      <c r="BP158" s="19">
        <f>ROUND(VLOOKUP($B158,'3.ข้อมูลงบทดลองปัจจุบัน เติมเอง'!$A$5:$CL$846,67,0),2)</f>
        <v>0</v>
      </c>
      <c r="BQ158" s="19">
        <f>ROUND(VLOOKUP($B158,'3.ข้อมูลงบทดลองปัจจุบัน เติมเอง'!$A$5:$CL$846,68,0),2)</f>
        <v>28377.67</v>
      </c>
      <c r="BR158" s="19">
        <f>ROUND(VLOOKUP($B158,'3.ข้อมูลงบทดลองปัจจุบัน เติมเอง'!$A$5:$CL$846,69,0),2)</f>
        <v>148428.48000000001</v>
      </c>
      <c r="BS158" s="19">
        <f>ROUND(VLOOKUP($B158,'3.ข้อมูลงบทดลองปัจจุบัน เติมเอง'!$A$5:$CL$846,70,0),2)</f>
        <v>2940144.82</v>
      </c>
      <c r="BT158" s="19">
        <f>ROUND(VLOOKUP($B158,'3.ข้อมูลงบทดลองปัจจุบัน เติมเอง'!$A$5:$CL$846,71,0),2)</f>
        <v>0</v>
      </c>
      <c r="BU158" s="19">
        <f>ROUND(VLOOKUP($B158,'3.ข้อมูลงบทดลองปัจจุบัน เติมเอง'!$A$5:$CL$846,72,0),2)</f>
        <v>0</v>
      </c>
      <c r="BV158" s="19">
        <f>ROUND(VLOOKUP($B158,'3.ข้อมูลงบทดลองปัจจุบัน เติมเอง'!$A$5:$CL$846,73,0),2)</f>
        <v>89313</v>
      </c>
      <c r="BW158" s="19">
        <f>ROUND(VLOOKUP($B158,'3.ข้อมูลงบทดลองปัจจุบัน เติมเอง'!$A$5:$CL$846,74,0),2)</f>
        <v>7300</v>
      </c>
      <c r="BX158" s="19">
        <f>ROUND(VLOOKUP($B158,'3.ข้อมูลงบทดลองปัจจุบัน เติมเอง'!$A$5:$CL$846,75,0),2)</f>
        <v>0</v>
      </c>
      <c r="BY158" s="19">
        <f>ROUND(VLOOKUP($B158,'3.ข้อมูลงบทดลองปัจจุบัน เติมเอง'!$A$5:$CL$846,76,0),2)</f>
        <v>63333</v>
      </c>
      <c r="BZ158" s="19">
        <f>ROUND(VLOOKUP($B158,'3.ข้อมูลงบทดลองปัจจุบัน เติมเอง'!$A$5:$CL$846,77,0),2)</f>
        <v>0</v>
      </c>
      <c r="CA158" s="19">
        <f>ROUND(VLOOKUP($B158,'3.ข้อมูลงบทดลองปัจจุบัน เติมเอง'!$A$5:$CL$846,78,0),2)</f>
        <v>0</v>
      </c>
      <c r="CB158" s="19">
        <f>ROUND(VLOOKUP($B158,'3.ข้อมูลงบทดลองปัจจุบัน เติมเอง'!$A$5:$CL$846,79,0),2)</f>
        <v>0</v>
      </c>
      <c r="CC158" s="19">
        <f>ROUND(VLOOKUP($B158,'3.ข้อมูลงบทดลองปัจจุบัน เติมเอง'!$A$5:$CL$846,80,0),2)</f>
        <v>0</v>
      </c>
      <c r="CD158" s="19">
        <f>ROUND(VLOOKUP($B158,'3.ข้อมูลงบทดลองปัจจุบัน เติมเอง'!$A$5:$CL$846,81,0),2)</f>
        <v>9630</v>
      </c>
      <c r="CE158" s="19">
        <f>ROUND(VLOOKUP($B158,'3.ข้อมูลงบทดลองปัจจุบัน เติมเอง'!$A$5:$CL$846,82,0),2)</f>
        <v>0</v>
      </c>
      <c r="CF158" s="19">
        <f>ROUND(VLOOKUP($B158,'3.ข้อมูลงบทดลองปัจจุบัน เติมเอง'!$A$5:$CL$846,83,0),2)</f>
        <v>7500</v>
      </c>
      <c r="CG158" s="19">
        <f>ROUND(VLOOKUP($B158,'3.ข้อมูลงบทดลองปัจจุบัน เติมเอง'!$A$5:$CL$846,84,0),2)</f>
        <v>82800</v>
      </c>
      <c r="CH158" s="19">
        <f>ROUND(VLOOKUP($B158,'3.ข้อมูลงบทดลองปัจจุบัน เติมเอง'!$A$5:$CL$846,85,0),2)</f>
        <v>0</v>
      </c>
      <c r="CI158" s="19">
        <f>ROUND(VLOOKUP($B158,'3.ข้อมูลงบทดลองปัจจุบัน เติมเอง'!$A$5:$CL$846,86,0),2)</f>
        <v>22288.1</v>
      </c>
      <c r="CJ158" s="19">
        <f>ROUND(VLOOKUP($B158,'3.ข้อมูลงบทดลองปัจจุบัน เติมเอง'!$A$5:$CL$846,87,0),2)</f>
        <v>0</v>
      </c>
      <c r="CK158" s="19">
        <f>ROUND(VLOOKUP($B158,'3.ข้อมูลงบทดลองปัจจุบัน เติมเอง'!$A$5:$CL$846,88,0),2)</f>
        <v>0</v>
      </c>
      <c r="CL158" s="19">
        <f>ROUND(VLOOKUP($B158,'3.ข้อมูลงบทดลองปัจจุบัน เติมเอง'!$A$5:$CL$846,89,0),2)</f>
        <v>15000</v>
      </c>
      <c r="CM158" s="19">
        <f>ROUND(VLOOKUP($B158,'3.ข้อมูลงบทดลองปัจจุบัน เติมเอง'!$A$5:$CL$846,90,0),2)</f>
        <v>23848.6</v>
      </c>
      <c r="CO158" s="29"/>
    </row>
    <row r="159" spans="1:93" x14ac:dyDescent="0.7">
      <c r="A159" s="3" t="s">
        <v>1471</v>
      </c>
      <c r="B159" s="3" t="s">
        <v>2051</v>
      </c>
      <c r="C159" s="8" t="s">
        <v>703</v>
      </c>
      <c r="D159" s="19">
        <f>ROUND(VLOOKUP($B159,'3.ข้อมูลงบทดลองปัจจุบัน เติมเอง'!$A$5:$CL$846,3,0),2)</f>
        <v>196260</v>
      </c>
      <c r="E159" s="19">
        <f>ROUND(VLOOKUP($B159,'3.ข้อมูลงบทดลองปัจจุบัน เติมเอง'!$A$5:$CL$846,4,0),2)</f>
        <v>0</v>
      </c>
      <c r="F159" s="19">
        <f>ROUND(VLOOKUP($B159,'3.ข้อมูลงบทดลองปัจจุบัน เติมเอง'!$A$5:$CL$846,5,0),2)</f>
        <v>0</v>
      </c>
      <c r="G159" s="19">
        <f>ROUND(VLOOKUP($B159,'3.ข้อมูลงบทดลองปัจจุบัน เติมเอง'!$A$5:$CL$846,6,0),2)</f>
        <v>0</v>
      </c>
      <c r="H159" s="19">
        <f>ROUND(VLOOKUP($B159,'3.ข้อมูลงบทดลองปัจจุบัน เติมเอง'!$A$5:$CL$846,7,0),2)</f>
        <v>1000</v>
      </c>
      <c r="I159" s="19">
        <f>ROUND(VLOOKUP($B159,'3.ข้อมูลงบทดลองปัจจุบัน เติมเอง'!$A$5:$CL$846,8,0),2)</f>
        <v>0</v>
      </c>
      <c r="J159" s="19">
        <f>ROUND(VLOOKUP($B159,'3.ข้อมูลงบทดลองปัจจุบัน เติมเอง'!$A$5:$CL$846,9,0),2)</f>
        <v>0</v>
      </c>
      <c r="K159" s="19">
        <f>ROUND(VLOOKUP($B159,'3.ข้อมูลงบทดลองปัจจุบัน เติมเอง'!$A$5:$CL$846,10,0),2)</f>
        <v>19200</v>
      </c>
      <c r="L159" s="19">
        <f>ROUND(VLOOKUP($B159,'3.ข้อมูลงบทดลองปัจจุบัน เติมเอง'!$A$5:$CL$846,11,0),2)</f>
        <v>5300</v>
      </c>
      <c r="M159" s="19">
        <f>ROUND(VLOOKUP($B159,'3.ข้อมูลงบทดลองปัจจุบัน เติมเอง'!$A$5:$CL$846,12,0),2)</f>
        <v>58500</v>
      </c>
      <c r="N159" s="19">
        <f>ROUND(VLOOKUP($B159,'3.ข้อมูลงบทดลองปัจจุบัน เติมเอง'!$A$5:$CL$846,13,0),2)</f>
        <v>0</v>
      </c>
      <c r="O159" s="19">
        <f>ROUND(VLOOKUP($B159,'3.ข้อมูลงบทดลองปัจจุบัน เติมเอง'!$A$5:$CL$846,14,0),2)</f>
        <v>0</v>
      </c>
      <c r="P159" s="19">
        <f>ROUND(VLOOKUP($B159,'3.ข้อมูลงบทดลองปัจจุบัน เติมเอง'!$A$5:$CL$846,15,0),2)</f>
        <v>326152</v>
      </c>
      <c r="Q159" s="19">
        <f>ROUND(VLOOKUP($B159,'3.ข้อมูลงบทดลองปัจจุบัน เติมเอง'!$A$5:$CL$846,16,0),2)</f>
        <v>11800</v>
      </c>
      <c r="R159" s="19">
        <f>ROUND(VLOOKUP($B159,'3.ข้อมูลงบทดลองปัจจุบัน เติมเอง'!$A$5:$CL$846,17,0),2)</f>
        <v>0</v>
      </c>
      <c r="S159" s="19">
        <f>ROUND(VLOOKUP($B159,'3.ข้อมูลงบทดลองปัจจุบัน เติมเอง'!$A$5:$CL$846,18,0),2)</f>
        <v>0</v>
      </c>
      <c r="T159" s="19">
        <f>ROUND(VLOOKUP($B159,'3.ข้อมูลงบทดลองปัจจุบัน เติมเอง'!$A$5:$CL$846,19,0),2)</f>
        <v>0</v>
      </c>
      <c r="U159" s="19">
        <f>ROUND(VLOOKUP($B159,'3.ข้อมูลงบทดลองปัจจุบัน เติมเอง'!$A$5:$CL$846,20,0),2)</f>
        <v>9800</v>
      </c>
      <c r="V159" s="19">
        <f>ROUND(VLOOKUP($B159,'3.ข้อมูลงบทดลองปัจจุบัน เติมเอง'!$A$5:$CL$846,21,0),2)</f>
        <v>0</v>
      </c>
      <c r="W159" s="19">
        <f>ROUND(VLOOKUP($B159,'3.ข้อมูลงบทดลองปัจจุบัน เติมเอง'!$A$5:$CL$846,22,0),2)</f>
        <v>0</v>
      </c>
      <c r="X159" s="19">
        <f>ROUND(VLOOKUP($B159,'3.ข้อมูลงบทดลองปัจจุบัน เติมเอง'!$A$5:$CL$846,23,0),2)</f>
        <v>116666.66</v>
      </c>
      <c r="Y159" s="19">
        <f>ROUND(VLOOKUP($B159,'3.ข้อมูลงบทดลองปัจจุบัน เติมเอง'!$A$5:$CL$846,24,0),2)</f>
        <v>4000</v>
      </c>
      <c r="Z159" s="19">
        <f>ROUND(VLOOKUP($B159,'3.ข้อมูลงบทดลองปัจจุบัน เติมเอง'!$A$5:$CL$846,25,0),2)</f>
        <v>57400</v>
      </c>
      <c r="AA159" s="19">
        <f>ROUND(VLOOKUP($B159,'3.ข้อมูลงบทดลองปัจจุบัน เติมเอง'!$A$5:$CL$846,26,0),2)</f>
        <v>45500</v>
      </c>
      <c r="AB159" s="19">
        <f>ROUND(VLOOKUP($B159,'3.ข้อมูลงบทดลองปัจจุบัน เติมเอง'!$A$5:$CL$846,27,0),2)</f>
        <v>5500</v>
      </c>
      <c r="AC159" s="19">
        <f>ROUND(VLOOKUP($B159,'3.ข้อมูลงบทดลองปัจจุบัน เติมเอง'!$A$5:$CL$846,28,0),2)</f>
        <v>0</v>
      </c>
      <c r="AD159" s="19">
        <f>ROUND(VLOOKUP($B159,'3.ข้อมูลงบทดลองปัจจุบัน เติมเอง'!$A$5:$CL$846,29,0),2)</f>
        <v>0</v>
      </c>
      <c r="AE159" s="19">
        <f>ROUND(VLOOKUP($B159,'3.ข้อมูลงบทดลองปัจจุบัน เติมเอง'!$A$5:$CL$846,30,0),2)</f>
        <v>0</v>
      </c>
      <c r="AF159" s="19">
        <f>ROUND(VLOOKUP($B159,'3.ข้อมูลงบทดลองปัจจุบัน เติมเอง'!$A$5:$CL$846,31,0),2)</f>
        <v>0</v>
      </c>
      <c r="AG159" s="19">
        <f>ROUND(VLOOKUP($B159,'3.ข้อมูลงบทดลองปัจจุบัน เติมเอง'!$A$5:$CL$846,32,0),2)</f>
        <v>49000</v>
      </c>
      <c r="AH159" s="19">
        <f>ROUND(VLOOKUP($B159,'3.ข้อมูลงบทดลองปัจจุบัน เติมเอง'!$A$5:$CL$846,33,0),2)</f>
        <v>0</v>
      </c>
      <c r="AI159" s="19">
        <f>ROUND(VLOOKUP($B159,'3.ข้อมูลงบทดลองปัจจุบัน เติมเอง'!$A$5:$CL$846,34,0),2)</f>
        <v>0</v>
      </c>
      <c r="AJ159" s="19">
        <f>ROUND(VLOOKUP($B159,'3.ข้อมูลงบทดลองปัจจุบัน เติมเอง'!$A$5:$CL$846,35,0),2)</f>
        <v>0</v>
      </c>
      <c r="AK159" s="19">
        <f>ROUND(VLOOKUP($B159,'3.ข้อมูลงบทดลองปัจจุบัน เติมเอง'!$A$5:$CL$846,36,0),2)</f>
        <v>9770</v>
      </c>
      <c r="AL159" s="19">
        <f>ROUND(VLOOKUP($B159,'3.ข้อมูลงบทดลองปัจจุบัน เติมเอง'!$A$5:$CL$846,37,0),2)</f>
        <v>32100</v>
      </c>
      <c r="AM159" s="19">
        <f>ROUND(VLOOKUP($B159,'3.ข้อมูลงบทดลองปัจจุบัน เติมเอง'!$A$5:$CL$846,38,0),2)</f>
        <v>0</v>
      </c>
      <c r="AN159" s="19">
        <f>ROUND(VLOOKUP($B159,'3.ข้อมูลงบทดลองปัจจุบัน เติมเอง'!$A$5:$CL$846,39,0),2)</f>
        <v>0</v>
      </c>
      <c r="AO159" s="19">
        <f>ROUND(VLOOKUP($B159,'3.ข้อมูลงบทดลองปัจจุบัน เติมเอง'!$A$5:$CL$846,40,0),2)</f>
        <v>0</v>
      </c>
      <c r="AP159" s="19">
        <f>ROUND(VLOOKUP($B159,'3.ข้อมูลงบทดลองปัจจุบัน เติมเอง'!$A$5:$CL$846,41,0),2)</f>
        <v>26930</v>
      </c>
      <c r="AQ159" s="19">
        <f>ROUND(VLOOKUP($B159,'3.ข้อมูลงบทดลองปัจจุบัน เติมเอง'!$A$5:$CL$846,42,0),2)</f>
        <v>0</v>
      </c>
      <c r="AR159" s="19">
        <f>ROUND(VLOOKUP($B159,'3.ข้อมูลงบทดลองปัจจุบัน เติมเอง'!$A$5:$CL$846,43,0),2)</f>
        <v>0</v>
      </c>
      <c r="AS159" s="19">
        <f>ROUND(VLOOKUP($B159,'3.ข้อมูลงบทดลองปัจจุบัน เติมเอง'!$A$5:$CL$846,44,0),2)</f>
        <v>0</v>
      </c>
      <c r="AT159" s="19">
        <f>ROUND(VLOOKUP($B159,'3.ข้อมูลงบทดลองปัจจุบัน เติมเอง'!$A$5:$CL$846,45,0),2)</f>
        <v>0</v>
      </c>
      <c r="AU159" s="19">
        <f>ROUND(VLOOKUP($B159,'3.ข้อมูลงบทดลองปัจจุบัน เติมเอง'!$A$5:$CL$846,46,0),2)</f>
        <v>18000</v>
      </c>
      <c r="AV159" s="19">
        <f>ROUND(VLOOKUP($B159,'3.ข้อมูลงบทดลองปัจจุบัน เติมเอง'!$A$5:$CL$846,47,0),2)</f>
        <v>0</v>
      </c>
      <c r="AW159" s="19">
        <f>ROUND(VLOOKUP($B159,'3.ข้อมูลงบทดลองปัจจุบัน เติมเอง'!$A$5:$CL$846,48,0),2)</f>
        <v>0</v>
      </c>
      <c r="AX159" s="19">
        <f>ROUND(VLOOKUP($B159,'3.ข้อมูลงบทดลองปัจจุบัน เติมเอง'!$A$5:$CL$846,49,0),2)</f>
        <v>0</v>
      </c>
      <c r="AY159" s="19">
        <f>ROUND(VLOOKUP($B159,'3.ข้อมูลงบทดลองปัจจุบัน เติมเอง'!$A$5:$CL$846,50,0),2)</f>
        <v>0</v>
      </c>
      <c r="AZ159" s="19">
        <f>ROUND(VLOOKUP($B159,'3.ข้อมูลงบทดลองปัจจุบัน เติมเอง'!$A$5:$CL$846,51,0),2)</f>
        <v>19300</v>
      </c>
      <c r="BA159" s="19">
        <f>ROUND(VLOOKUP($B159,'3.ข้อมูลงบทดลองปัจจุบัน เติมเอง'!$A$5:$CL$846,52,0),2)</f>
        <v>0</v>
      </c>
      <c r="BB159" s="19">
        <f>ROUND(VLOOKUP($B159,'3.ข้อมูลงบทดลองปัจจุบัน เติมเอง'!$A$5:$CL$846,53,0),2)</f>
        <v>0</v>
      </c>
      <c r="BC159" s="19">
        <f>ROUND(VLOOKUP($B159,'3.ข้อมูลงบทดลองปัจจุบัน เติมเอง'!$A$5:$CL$846,54,0),2)</f>
        <v>0</v>
      </c>
      <c r="BD159" s="19">
        <f>ROUND(VLOOKUP($B159,'3.ข้อมูลงบทดลองปัจจุบัน เติมเอง'!$A$5:$CL$846,55,0),2)</f>
        <v>24198.3</v>
      </c>
      <c r="BE159" s="19">
        <f>ROUND(VLOOKUP($B159,'3.ข้อมูลงบทดลองปัจจุบัน เติมเอง'!$A$5:$CL$846,56,0),2)</f>
        <v>0</v>
      </c>
      <c r="BF159" s="19">
        <f>ROUND(VLOOKUP($B159,'3.ข้อมูลงบทดลองปัจจุบัน เติมเอง'!$A$5:$CL$846,57,0),2)</f>
        <v>18000</v>
      </c>
      <c r="BG159" s="19">
        <f>ROUND(VLOOKUP($B159,'3.ข้อมูลงบทดลองปัจจุบัน เติมเอง'!$A$5:$CL$846,58,0),2)</f>
        <v>0</v>
      </c>
      <c r="BH159" s="19">
        <f>ROUND(VLOOKUP($B159,'3.ข้อมูลงบทดลองปัจจุบัน เติมเอง'!$A$5:$CL$846,59,0),2)</f>
        <v>0</v>
      </c>
      <c r="BI159" s="19">
        <f>ROUND(VLOOKUP($B159,'3.ข้อมูลงบทดลองปัจจุบัน เติมเอง'!$A$5:$CL$846,60,0),2)</f>
        <v>29700</v>
      </c>
      <c r="BJ159" s="19">
        <f>ROUND(VLOOKUP($B159,'3.ข้อมูลงบทดลองปัจจุบัน เติมเอง'!$A$5:$CL$846,61,0),2)</f>
        <v>0</v>
      </c>
      <c r="BK159" s="19">
        <f>ROUND(VLOOKUP($B159,'3.ข้อมูลงบทดลองปัจจุบัน เติมเอง'!$A$5:$CL$846,62,0),2)</f>
        <v>0</v>
      </c>
      <c r="BL159" s="19">
        <f>ROUND(VLOOKUP($B159,'3.ข้อมูลงบทดลองปัจจุบัน เติมเอง'!$A$5:$CL$846,63,0),2)</f>
        <v>8650</v>
      </c>
      <c r="BM159" s="19">
        <f>ROUND(VLOOKUP($B159,'3.ข้อมูลงบทดลองปัจจุบัน เติมเอง'!$A$5:$CL$846,64,0),2)</f>
        <v>0</v>
      </c>
      <c r="BN159" s="19">
        <f>ROUND(VLOOKUP($B159,'3.ข้อมูลงบทดลองปัจจุบัน เติมเอง'!$A$5:$CL$846,65,0),2)</f>
        <v>0</v>
      </c>
      <c r="BO159" s="19">
        <f>ROUND(VLOOKUP($B159,'3.ข้อมูลงบทดลองปัจจุบัน เติมเอง'!$A$5:$CL$846,66,0),2)</f>
        <v>0</v>
      </c>
      <c r="BP159" s="19">
        <f>ROUND(VLOOKUP($B159,'3.ข้อมูลงบทดลองปัจจุบัน เติมเอง'!$A$5:$CL$846,67,0),2)</f>
        <v>0</v>
      </c>
      <c r="BQ159" s="19">
        <f>ROUND(VLOOKUP($B159,'3.ข้อมูลงบทดลองปัจจุบัน เติมเอง'!$A$5:$CL$846,68,0),2)</f>
        <v>0</v>
      </c>
      <c r="BR159" s="19">
        <f>ROUND(VLOOKUP($B159,'3.ข้อมูลงบทดลองปัจจุบัน เติมเอง'!$A$5:$CL$846,69,0),2)</f>
        <v>22100</v>
      </c>
      <c r="BS159" s="19">
        <f>ROUND(VLOOKUP($B159,'3.ข้อมูลงบทดลองปัจจุบัน เติมเอง'!$A$5:$CL$846,70,0),2)</f>
        <v>386925</v>
      </c>
      <c r="BT159" s="19">
        <f>ROUND(VLOOKUP($B159,'3.ข้อมูลงบทดลองปัจจุบัน เติมเอง'!$A$5:$CL$846,71,0),2)</f>
        <v>15200</v>
      </c>
      <c r="BU159" s="19">
        <f>ROUND(VLOOKUP($B159,'3.ข้อมูลงบทดลองปัจจุบัน เติมเอง'!$A$5:$CL$846,72,0),2)</f>
        <v>2782</v>
      </c>
      <c r="BV159" s="19">
        <f>ROUND(VLOOKUP($B159,'3.ข้อมูลงบทดลองปัจจุบัน เติมเอง'!$A$5:$CL$846,73,0),2)</f>
        <v>20100</v>
      </c>
      <c r="BW159" s="19">
        <f>ROUND(VLOOKUP($B159,'3.ข้อมูลงบทดลองปัจจุบัน เติมเอง'!$A$5:$CL$846,74,0),2)</f>
        <v>3400</v>
      </c>
      <c r="BX159" s="19">
        <f>ROUND(VLOOKUP($B159,'3.ข้อมูลงบทดลองปัจจุบัน เติมเอง'!$A$5:$CL$846,75,0),2)</f>
        <v>0</v>
      </c>
      <c r="BY159" s="19">
        <f>ROUND(VLOOKUP($B159,'3.ข้อมูลงบทดลองปัจจุบัน เติมเอง'!$A$5:$CL$846,76,0),2)</f>
        <v>18800</v>
      </c>
      <c r="BZ159" s="19">
        <f>ROUND(VLOOKUP($B159,'3.ข้อมูลงบทดลองปัจจุบัน เติมเอง'!$A$5:$CL$846,77,0),2)</f>
        <v>0</v>
      </c>
      <c r="CA159" s="19">
        <f>ROUND(VLOOKUP($B159,'3.ข้อมูลงบทดลองปัจจุบัน เติมเอง'!$A$5:$CL$846,78,0),2)</f>
        <v>0</v>
      </c>
      <c r="CB159" s="19">
        <f>ROUND(VLOOKUP($B159,'3.ข้อมูลงบทดลองปัจจุบัน เติมเอง'!$A$5:$CL$846,79,0),2)</f>
        <v>0</v>
      </c>
      <c r="CC159" s="19">
        <f>ROUND(VLOOKUP($B159,'3.ข้อมูลงบทดลองปัจจุบัน เติมเอง'!$A$5:$CL$846,80,0),2)</f>
        <v>0</v>
      </c>
      <c r="CD159" s="19">
        <f>ROUND(VLOOKUP($B159,'3.ข้อมูลงบทดลองปัจจุบัน เติมเอง'!$A$5:$CL$846,81,0),2)</f>
        <v>93900</v>
      </c>
      <c r="CE159" s="19">
        <f>ROUND(VLOOKUP($B159,'3.ข้อมูลงบทดลองปัจจุบัน เติมเอง'!$A$5:$CL$846,82,0),2)</f>
        <v>0</v>
      </c>
      <c r="CF159" s="19">
        <f>ROUND(VLOOKUP($B159,'3.ข้อมูลงบทดลองปัจจุบัน เติมเอง'!$A$5:$CL$846,83,0),2)</f>
        <v>80000</v>
      </c>
      <c r="CG159" s="19">
        <f>ROUND(VLOOKUP($B159,'3.ข้อมูลงบทดลองปัจจุบัน เติมเอง'!$A$5:$CL$846,84,0),2)</f>
        <v>1200</v>
      </c>
      <c r="CH159" s="19">
        <f>ROUND(VLOOKUP($B159,'3.ข้อมูลงบทดลองปัจจุบัน เติมเอง'!$A$5:$CL$846,85,0),2)</f>
        <v>31500</v>
      </c>
      <c r="CI159" s="19">
        <f>ROUND(VLOOKUP($B159,'3.ข้อมูลงบทดลองปัจจุบัน เติมเอง'!$A$5:$CL$846,86,0),2)</f>
        <v>0</v>
      </c>
      <c r="CJ159" s="19">
        <f>ROUND(VLOOKUP($B159,'3.ข้อมูลงบทดลองปัจจุบัน เติมเอง'!$A$5:$CL$846,87,0),2)</f>
        <v>0</v>
      </c>
      <c r="CK159" s="19">
        <f>ROUND(VLOOKUP($B159,'3.ข้อมูลงบทดลองปัจจุบัน เติมเอง'!$A$5:$CL$846,88,0),2)</f>
        <v>0</v>
      </c>
      <c r="CL159" s="19">
        <f>ROUND(VLOOKUP($B159,'3.ข้อมูลงบทดลองปัจจุบัน เติมเอง'!$A$5:$CL$846,89,0),2)</f>
        <v>12500</v>
      </c>
      <c r="CM159" s="19">
        <f>ROUND(VLOOKUP($B159,'3.ข้อมูลงบทดลองปัจจุบัน เติมเอง'!$A$5:$CL$846,90,0),2)</f>
        <v>0</v>
      </c>
      <c r="CO159" s="29"/>
    </row>
    <row r="160" spans="1:93" x14ac:dyDescent="0.7">
      <c r="A160" s="3" t="s">
        <v>1471</v>
      </c>
      <c r="B160" s="3" t="s">
        <v>2052</v>
      </c>
      <c r="C160" s="8" t="s">
        <v>704</v>
      </c>
      <c r="D160" s="19">
        <f>ROUND(VLOOKUP($B160,'3.ข้อมูลงบทดลองปัจจุบัน เติมเอง'!$A$5:$CL$846,3,0),2)</f>
        <v>222000</v>
      </c>
      <c r="E160" s="19">
        <f>ROUND(VLOOKUP($B160,'3.ข้อมูลงบทดลองปัจจุบัน เติมเอง'!$A$5:$CL$846,4,0),2)</f>
        <v>0</v>
      </c>
      <c r="F160" s="19">
        <f>ROUND(VLOOKUP($B160,'3.ข้อมูลงบทดลองปัจจุบัน เติมเอง'!$A$5:$CL$846,5,0),2)</f>
        <v>0</v>
      </c>
      <c r="G160" s="19">
        <f>ROUND(VLOOKUP($B160,'3.ข้อมูลงบทดลองปัจจุบัน เติมเอง'!$A$5:$CL$846,6,0),2)</f>
        <v>15340</v>
      </c>
      <c r="H160" s="19">
        <f>ROUND(VLOOKUP($B160,'3.ข้อมูลงบทดลองปัจจุบัน เติมเอง'!$A$5:$CL$846,7,0),2)</f>
        <v>4360</v>
      </c>
      <c r="I160" s="19">
        <f>ROUND(VLOOKUP($B160,'3.ข้อมูลงบทดลองปัจจุบัน เติมเอง'!$A$5:$CL$846,8,0),2)</f>
        <v>0</v>
      </c>
      <c r="J160" s="19">
        <f>ROUND(VLOOKUP($B160,'3.ข้อมูลงบทดลองปัจจุบัน เติมเอง'!$A$5:$CL$846,9,0),2)</f>
        <v>0</v>
      </c>
      <c r="K160" s="19">
        <f>ROUND(VLOOKUP($B160,'3.ข้อมูลงบทดลองปัจจุบัน เติมเอง'!$A$5:$CL$846,10,0),2)</f>
        <v>0</v>
      </c>
      <c r="L160" s="19">
        <f>ROUND(VLOOKUP($B160,'3.ข้อมูลงบทดลองปัจจุบัน เติมเอง'!$A$5:$CL$846,11,0),2)</f>
        <v>0</v>
      </c>
      <c r="M160" s="19">
        <f>ROUND(VLOOKUP($B160,'3.ข้อมูลงบทดลองปัจจุบัน เติมเอง'!$A$5:$CL$846,12,0),2)</f>
        <v>0</v>
      </c>
      <c r="N160" s="19">
        <f>ROUND(VLOOKUP($B160,'3.ข้อมูลงบทดลองปัจจุบัน เติมเอง'!$A$5:$CL$846,13,0),2)</f>
        <v>0</v>
      </c>
      <c r="O160" s="19">
        <f>ROUND(VLOOKUP($B160,'3.ข้อมูลงบทดลองปัจจุบัน เติมเอง'!$A$5:$CL$846,14,0),2)</f>
        <v>0</v>
      </c>
      <c r="P160" s="19">
        <f>ROUND(VLOOKUP($B160,'3.ข้อมูลงบทดลองปัจจุบัน เติมเอง'!$A$5:$CL$846,15,0),2)</f>
        <v>0</v>
      </c>
      <c r="Q160" s="19">
        <f>ROUND(VLOOKUP($B160,'3.ข้อมูลงบทดลองปัจจุบัน เติมเอง'!$A$5:$CL$846,16,0),2)</f>
        <v>0</v>
      </c>
      <c r="R160" s="19">
        <f>ROUND(VLOOKUP($B160,'3.ข้อมูลงบทดลองปัจจุบัน เติมเอง'!$A$5:$CL$846,17,0),2)</f>
        <v>0</v>
      </c>
      <c r="S160" s="19">
        <f>ROUND(VLOOKUP($B160,'3.ข้อมูลงบทดลองปัจจุบัน เติมเอง'!$A$5:$CL$846,18,0),2)</f>
        <v>0</v>
      </c>
      <c r="T160" s="19">
        <f>ROUND(VLOOKUP($B160,'3.ข้อมูลงบทดลองปัจจุบัน เติมเอง'!$A$5:$CL$846,19,0),2)</f>
        <v>0</v>
      </c>
      <c r="U160" s="19">
        <f>ROUND(VLOOKUP($B160,'3.ข้อมูลงบทดลองปัจจุบัน เติมเอง'!$A$5:$CL$846,20,0),2)</f>
        <v>0</v>
      </c>
      <c r="V160" s="19">
        <f>ROUND(VLOOKUP($B160,'3.ข้อมูลงบทดลองปัจจุบัน เติมเอง'!$A$5:$CL$846,21,0),2)</f>
        <v>0</v>
      </c>
      <c r="W160" s="19">
        <f>ROUND(VLOOKUP($B160,'3.ข้อมูลงบทดลองปัจจุบัน เติมเอง'!$A$5:$CL$846,22,0),2)</f>
        <v>0</v>
      </c>
      <c r="X160" s="19">
        <f>ROUND(VLOOKUP($B160,'3.ข้อมูลงบทดลองปัจจุบัน เติมเอง'!$A$5:$CL$846,23,0),2)</f>
        <v>0</v>
      </c>
      <c r="Y160" s="19">
        <f>ROUND(VLOOKUP($B160,'3.ข้อมูลงบทดลองปัจจุบัน เติมเอง'!$A$5:$CL$846,24,0),2)</f>
        <v>0</v>
      </c>
      <c r="Z160" s="19">
        <f>ROUND(VLOOKUP($B160,'3.ข้อมูลงบทดลองปัจจุบัน เติมเอง'!$A$5:$CL$846,25,0),2)</f>
        <v>0</v>
      </c>
      <c r="AA160" s="19">
        <f>ROUND(VLOOKUP($B160,'3.ข้อมูลงบทดลองปัจจุบัน เติมเอง'!$A$5:$CL$846,26,0),2)</f>
        <v>0</v>
      </c>
      <c r="AB160" s="19">
        <f>ROUND(VLOOKUP($B160,'3.ข้อมูลงบทดลองปัจจุบัน เติมเอง'!$A$5:$CL$846,27,0),2)</f>
        <v>0</v>
      </c>
      <c r="AC160" s="19">
        <f>ROUND(VLOOKUP($B160,'3.ข้อมูลงบทดลองปัจจุบัน เติมเอง'!$A$5:$CL$846,28,0),2)</f>
        <v>0</v>
      </c>
      <c r="AD160" s="19">
        <f>ROUND(VLOOKUP($B160,'3.ข้อมูลงบทดลองปัจจุบัน เติมเอง'!$A$5:$CL$846,29,0),2)</f>
        <v>0</v>
      </c>
      <c r="AE160" s="19">
        <f>ROUND(VLOOKUP($B160,'3.ข้อมูลงบทดลองปัจจุบัน เติมเอง'!$A$5:$CL$846,30,0),2)</f>
        <v>0</v>
      </c>
      <c r="AF160" s="19">
        <f>ROUND(VLOOKUP($B160,'3.ข้อมูลงบทดลองปัจจุบัน เติมเอง'!$A$5:$CL$846,31,0),2)</f>
        <v>0</v>
      </c>
      <c r="AG160" s="19">
        <f>ROUND(VLOOKUP($B160,'3.ข้อมูลงบทดลองปัจจุบัน เติมเอง'!$A$5:$CL$846,32,0),2)</f>
        <v>0</v>
      </c>
      <c r="AH160" s="19">
        <f>ROUND(VLOOKUP($B160,'3.ข้อมูลงบทดลองปัจจุบัน เติมเอง'!$A$5:$CL$846,33,0),2)</f>
        <v>0</v>
      </c>
      <c r="AI160" s="19">
        <f>ROUND(VLOOKUP($B160,'3.ข้อมูลงบทดลองปัจจุบัน เติมเอง'!$A$5:$CL$846,34,0),2)</f>
        <v>0</v>
      </c>
      <c r="AJ160" s="19">
        <f>ROUND(VLOOKUP($B160,'3.ข้อมูลงบทดลองปัจจุบัน เติมเอง'!$A$5:$CL$846,35,0),2)</f>
        <v>4900</v>
      </c>
      <c r="AK160" s="19">
        <f>ROUND(VLOOKUP($B160,'3.ข้อมูลงบทดลองปัจจุบัน เติมเอง'!$A$5:$CL$846,36,0),2)</f>
        <v>0</v>
      </c>
      <c r="AL160" s="19">
        <f>ROUND(VLOOKUP($B160,'3.ข้อมูลงบทดลองปัจจุบัน เติมเอง'!$A$5:$CL$846,37,0),2)</f>
        <v>0</v>
      </c>
      <c r="AM160" s="19">
        <f>ROUND(VLOOKUP($B160,'3.ข้อมูลงบทดลองปัจจุบัน เติมเอง'!$A$5:$CL$846,38,0),2)</f>
        <v>27400</v>
      </c>
      <c r="AN160" s="19">
        <f>ROUND(VLOOKUP($B160,'3.ข้อมูลงบทดลองปัจจุบัน เติมเอง'!$A$5:$CL$846,39,0),2)</f>
        <v>25000</v>
      </c>
      <c r="AO160" s="19">
        <f>ROUND(VLOOKUP($B160,'3.ข้อมูลงบทดลองปัจจุบัน เติมเอง'!$A$5:$CL$846,40,0),2)</f>
        <v>0</v>
      </c>
      <c r="AP160" s="19">
        <f>ROUND(VLOOKUP($B160,'3.ข้อมูลงบทดลองปัจจุบัน เติมเอง'!$A$5:$CL$846,41,0),2)</f>
        <v>0</v>
      </c>
      <c r="AQ160" s="19">
        <f>ROUND(VLOOKUP($B160,'3.ข้อมูลงบทดลองปัจจุบัน เติมเอง'!$A$5:$CL$846,42,0),2)</f>
        <v>0</v>
      </c>
      <c r="AR160" s="19">
        <f>ROUND(VLOOKUP($B160,'3.ข้อมูลงบทดลองปัจจุบัน เติมเอง'!$A$5:$CL$846,43,0),2)</f>
        <v>0</v>
      </c>
      <c r="AS160" s="19">
        <f>ROUND(VLOOKUP($B160,'3.ข้อมูลงบทดลองปัจจุบัน เติมเอง'!$A$5:$CL$846,44,0),2)</f>
        <v>0</v>
      </c>
      <c r="AT160" s="19">
        <f>ROUND(VLOOKUP($B160,'3.ข้อมูลงบทดลองปัจจุบัน เติมเอง'!$A$5:$CL$846,45,0),2)</f>
        <v>0</v>
      </c>
      <c r="AU160" s="19">
        <f>ROUND(VLOOKUP($B160,'3.ข้อมูลงบทดลองปัจจุบัน เติมเอง'!$A$5:$CL$846,46,0),2)</f>
        <v>0</v>
      </c>
      <c r="AV160" s="19">
        <f>ROUND(VLOOKUP($B160,'3.ข้อมูลงบทดลองปัจจุบัน เติมเอง'!$A$5:$CL$846,47,0),2)</f>
        <v>0</v>
      </c>
      <c r="AW160" s="19">
        <f>ROUND(VLOOKUP($B160,'3.ข้อมูลงบทดลองปัจจุบัน เติมเอง'!$A$5:$CL$846,48,0),2)</f>
        <v>0</v>
      </c>
      <c r="AX160" s="19">
        <f>ROUND(VLOOKUP($B160,'3.ข้อมูลงบทดลองปัจจุบัน เติมเอง'!$A$5:$CL$846,49,0),2)</f>
        <v>0</v>
      </c>
      <c r="AY160" s="19">
        <f>ROUND(VLOOKUP($B160,'3.ข้อมูลงบทดลองปัจจุบัน เติมเอง'!$A$5:$CL$846,50,0),2)</f>
        <v>0</v>
      </c>
      <c r="AZ160" s="19">
        <f>ROUND(VLOOKUP($B160,'3.ข้อมูลงบทดลองปัจจุบัน เติมเอง'!$A$5:$CL$846,51,0),2)</f>
        <v>0</v>
      </c>
      <c r="BA160" s="19">
        <f>ROUND(VLOOKUP($B160,'3.ข้อมูลงบทดลองปัจจุบัน เติมเอง'!$A$5:$CL$846,52,0),2)</f>
        <v>0</v>
      </c>
      <c r="BB160" s="19">
        <f>ROUND(VLOOKUP($B160,'3.ข้อมูลงบทดลองปัจจุบัน เติมเอง'!$A$5:$CL$846,53,0),2)</f>
        <v>0</v>
      </c>
      <c r="BC160" s="19">
        <f>ROUND(VLOOKUP($B160,'3.ข้อมูลงบทดลองปัจจุบัน เติมเอง'!$A$5:$CL$846,54,0),2)</f>
        <v>0</v>
      </c>
      <c r="BD160" s="19">
        <f>ROUND(VLOOKUP($B160,'3.ข้อมูลงบทดลองปัจจุบัน เติมเอง'!$A$5:$CL$846,55,0),2)</f>
        <v>0</v>
      </c>
      <c r="BE160" s="19">
        <f>ROUND(VLOOKUP($B160,'3.ข้อมูลงบทดลองปัจจุบัน เติมเอง'!$A$5:$CL$846,56,0),2)</f>
        <v>0</v>
      </c>
      <c r="BF160" s="19">
        <f>ROUND(VLOOKUP($B160,'3.ข้อมูลงบทดลองปัจจุบัน เติมเอง'!$A$5:$CL$846,57,0),2)</f>
        <v>0</v>
      </c>
      <c r="BG160" s="19">
        <f>ROUND(VLOOKUP($B160,'3.ข้อมูลงบทดลองปัจจุบัน เติมเอง'!$A$5:$CL$846,58,0),2)</f>
        <v>0</v>
      </c>
      <c r="BH160" s="19">
        <f>ROUND(VLOOKUP($B160,'3.ข้อมูลงบทดลองปัจจุบัน เติมเอง'!$A$5:$CL$846,59,0),2)</f>
        <v>0</v>
      </c>
      <c r="BI160" s="19">
        <f>ROUND(VLOOKUP($B160,'3.ข้อมูลงบทดลองปัจจุบัน เติมเอง'!$A$5:$CL$846,60,0),2)</f>
        <v>0</v>
      </c>
      <c r="BJ160" s="19">
        <f>ROUND(VLOOKUP($B160,'3.ข้อมูลงบทดลองปัจจุบัน เติมเอง'!$A$5:$CL$846,61,0),2)</f>
        <v>0</v>
      </c>
      <c r="BK160" s="19">
        <f>ROUND(VLOOKUP($B160,'3.ข้อมูลงบทดลองปัจจุบัน เติมเอง'!$A$5:$CL$846,62,0),2)</f>
        <v>0</v>
      </c>
      <c r="BL160" s="19">
        <f>ROUND(VLOOKUP($B160,'3.ข้อมูลงบทดลองปัจจุบัน เติมเอง'!$A$5:$CL$846,63,0),2)</f>
        <v>0</v>
      </c>
      <c r="BM160" s="19">
        <f>ROUND(VLOOKUP($B160,'3.ข้อมูลงบทดลองปัจจุบัน เติมเอง'!$A$5:$CL$846,64,0),2)</f>
        <v>0</v>
      </c>
      <c r="BN160" s="19">
        <f>ROUND(VLOOKUP($B160,'3.ข้อมูลงบทดลองปัจจุบัน เติมเอง'!$A$5:$CL$846,65,0),2)</f>
        <v>274600</v>
      </c>
      <c r="BO160" s="19">
        <f>ROUND(VLOOKUP($B160,'3.ข้อมูลงบทดลองปัจจุบัน เติมเอง'!$A$5:$CL$846,66,0),2)</f>
        <v>45380</v>
      </c>
      <c r="BP160" s="19">
        <f>ROUND(VLOOKUP($B160,'3.ข้อมูลงบทดลองปัจจุบัน เติมเอง'!$A$5:$CL$846,67,0),2)</f>
        <v>0</v>
      </c>
      <c r="BQ160" s="19">
        <f>ROUND(VLOOKUP($B160,'3.ข้อมูลงบทดลองปัจจุบัน เติมเอง'!$A$5:$CL$846,68,0),2)</f>
        <v>0</v>
      </c>
      <c r="BR160" s="19">
        <f>ROUND(VLOOKUP($B160,'3.ข้อมูลงบทดลองปัจจุบัน เติมเอง'!$A$5:$CL$846,69,0),2)</f>
        <v>0</v>
      </c>
      <c r="BS160" s="19">
        <f>ROUND(VLOOKUP($B160,'3.ข้อมูลงบทดลองปัจจุบัน เติมเอง'!$A$5:$CL$846,70,0),2)</f>
        <v>0</v>
      </c>
      <c r="BT160" s="19">
        <f>ROUND(VLOOKUP($B160,'3.ข้อมูลงบทดลองปัจจุบัน เติมเอง'!$A$5:$CL$846,71,0),2)</f>
        <v>0</v>
      </c>
      <c r="BU160" s="19">
        <f>ROUND(VLOOKUP($B160,'3.ข้อมูลงบทดลองปัจจุบัน เติมเอง'!$A$5:$CL$846,72,0),2)</f>
        <v>0</v>
      </c>
      <c r="BV160" s="19">
        <f>ROUND(VLOOKUP($B160,'3.ข้อมูลงบทดลองปัจจุบัน เติมเอง'!$A$5:$CL$846,73,0),2)</f>
        <v>0</v>
      </c>
      <c r="BW160" s="19">
        <f>ROUND(VLOOKUP($B160,'3.ข้อมูลงบทดลองปัจจุบัน เติมเอง'!$A$5:$CL$846,74,0),2)</f>
        <v>0</v>
      </c>
      <c r="BX160" s="19">
        <f>ROUND(VLOOKUP($B160,'3.ข้อมูลงบทดลองปัจจุบัน เติมเอง'!$A$5:$CL$846,75,0),2)</f>
        <v>9800</v>
      </c>
      <c r="BY160" s="19">
        <f>ROUND(VLOOKUP($B160,'3.ข้อมูลงบทดลองปัจจุบัน เติมเอง'!$A$5:$CL$846,76,0),2)</f>
        <v>248680</v>
      </c>
      <c r="BZ160" s="19">
        <f>ROUND(VLOOKUP($B160,'3.ข้อมูลงบทดลองปัจจุบัน เติมเอง'!$A$5:$CL$846,77,0),2)</f>
        <v>0</v>
      </c>
      <c r="CA160" s="19">
        <f>ROUND(VLOOKUP($B160,'3.ข้อมูลงบทดลองปัจจุบัน เติมเอง'!$A$5:$CL$846,78,0),2)</f>
        <v>12300</v>
      </c>
      <c r="CB160" s="19">
        <f>ROUND(VLOOKUP($B160,'3.ข้อมูลงบทดลองปัจจุบัน เติมเอง'!$A$5:$CL$846,79,0),2)</f>
        <v>0</v>
      </c>
      <c r="CC160" s="19">
        <f>ROUND(VLOOKUP($B160,'3.ข้อมูลงบทดลองปัจจุบัน เติมเอง'!$A$5:$CL$846,80,0),2)</f>
        <v>0</v>
      </c>
      <c r="CD160" s="19">
        <f>ROUND(VLOOKUP($B160,'3.ข้อมูลงบทดลองปัจจุบัน เติมเอง'!$A$5:$CL$846,81,0),2)</f>
        <v>0</v>
      </c>
      <c r="CE160" s="19">
        <f>ROUND(VLOOKUP($B160,'3.ข้อมูลงบทดลองปัจจุบัน เติมเอง'!$A$5:$CL$846,82,0),2)</f>
        <v>0</v>
      </c>
      <c r="CF160" s="19">
        <f>ROUND(VLOOKUP($B160,'3.ข้อมูลงบทดลองปัจจุบัน เติมเอง'!$A$5:$CL$846,83,0),2)</f>
        <v>0</v>
      </c>
      <c r="CG160" s="19">
        <f>ROUND(VLOOKUP($B160,'3.ข้อมูลงบทดลองปัจจุบัน เติมเอง'!$A$5:$CL$846,84,0),2)</f>
        <v>0</v>
      </c>
      <c r="CH160" s="19">
        <f>ROUND(VLOOKUP($B160,'3.ข้อมูลงบทดลองปัจจุบัน เติมเอง'!$A$5:$CL$846,85,0),2)</f>
        <v>0</v>
      </c>
      <c r="CI160" s="19">
        <f>ROUND(VLOOKUP($B160,'3.ข้อมูลงบทดลองปัจจุบัน เติมเอง'!$A$5:$CL$846,86,0),2)</f>
        <v>0</v>
      </c>
      <c r="CJ160" s="19">
        <f>ROUND(VLOOKUP($B160,'3.ข้อมูลงบทดลองปัจจุบัน เติมเอง'!$A$5:$CL$846,87,0),2)</f>
        <v>81950</v>
      </c>
      <c r="CK160" s="19">
        <f>ROUND(VLOOKUP($B160,'3.ข้อมูลงบทดลองปัจจุบัน เติมเอง'!$A$5:$CL$846,88,0),2)</f>
        <v>0</v>
      </c>
      <c r="CL160" s="19">
        <f>ROUND(VLOOKUP($B160,'3.ข้อมูลงบทดลองปัจจุบัน เติมเอง'!$A$5:$CL$846,89,0),2)</f>
        <v>0</v>
      </c>
      <c r="CM160" s="19">
        <f>ROUND(VLOOKUP($B160,'3.ข้อมูลงบทดลองปัจจุบัน เติมเอง'!$A$5:$CL$846,90,0),2)</f>
        <v>0</v>
      </c>
      <c r="CO160" s="29"/>
    </row>
    <row r="161" spans="1:94" x14ac:dyDescent="0.7">
      <c r="A161" s="3" t="s">
        <v>1471</v>
      </c>
      <c r="B161" s="3" t="s">
        <v>2053</v>
      </c>
      <c r="C161" s="8" t="s">
        <v>705</v>
      </c>
      <c r="D161" s="19">
        <f>ROUND(VLOOKUP($B161,'3.ข้อมูลงบทดลองปัจจุบัน เติมเอง'!$A$5:$CL$846,3,0),2)</f>
        <v>1335052.8500000001</v>
      </c>
      <c r="E161" s="19">
        <f>ROUND(VLOOKUP($B161,'3.ข้อมูลงบทดลองปัจจุบัน เติมเอง'!$A$5:$CL$846,4,0),2)</f>
        <v>185101.5</v>
      </c>
      <c r="F161" s="19">
        <f>ROUND(VLOOKUP($B161,'3.ข้อมูลงบทดลองปัจจุบัน เติมเอง'!$A$5:$CL$846,5,0),2)</f>
        <v>121524</v>
      </c>
      <c r="G161" s="19">
        <f>ROUND(VLOOKUP($B161,'3.ข้อมูลงบทดลองปัจจุบัน เติมเอง'!$A$5:$CL$846,6,0),2)</f>
        <v>198117.2</v>
      </c>
      <c r="H161" s="19">
        <f>ROUND(VLOOKUP($B161,'3.ข้อมูลงบทดลองปัจจุบัน เติมเอง'!$A$5:$CL$846,7,0),2)</f>
        <v>160135</v>
      </c>
      <c r="I161" s="19">
        <f>ROUND(VLOOKUP($B161,'3.ข้อมูลงบทดลองปัจจุบัน เติมเอง'!$A$5:$CL$846,8,0),2)</f>
        <v>207815.7</v>
      </c>
      <c r="J161" s="19">
        <f>ROUND(VLOOKUP($B161,'3.ข้อมูลงบทดลองปัจจุบัน เติมเอง'!$A$5:$CL$846,9,0),2)</f>
        <v>266768</v>
      </c>
      <c r="K161" s="19">
        <f>ROUND(VLOOKUP($B161,'3.ข้อมูลงบทดลองปัจจุบัน เติมเอง'!$A$5:$CL$846,10,0),2)</f>
        <v>272915</v>
      </c>
      <c r="L161" s="19">
        <f>ROUND(VLOOKUP($B161,'3.ข้อมูลงบทดลองปัจจุบัน เติมเอง'!$A$5:$CL$846,11,0),2)</f>
        <v>271329.5</v>
      </c>
      <c r="M161" s="19">
        <f>ROUND(VLOOKUP($B161,'3.ข้อมูลงบทดลองปัจจุบัน เติมเอง'!$A$5:$CL$846,12,0),2)</f>
        <v>159627.28</v>
      </c>
      <c r="N161" s="19">
        <f>ROUND(VLOOKUP($B161,'3.ข้อมูลงบทดลองปัจจุบัน เติมเอง'!$A$5:$CL$846,13,0),2)</f>
        <v>360565.42</v>
      </c>
      <c r="O161" s="19">
        <f>ROUND(VLOOKUP($B161,'3.ข้อมูลงบทดลองปัจจุบัน เติมเอง'!$A$5:$CL$846,14,0),2)</f>
        <v>92940</v>
      </c>
      <c r="P161" s="19">
        <f>ROUND(VLOOKUP($B161,'3.ข้อมูลงบทดลองปัจจุบัน เติมเอง'!$A$5:$CL$846,15,0),2)</f>
        <v>567604.69999999995</v>
      </c>
      <c r="Q161" s="19">
        <f>ROUND(VLOOKUP($B161,'3.ข้อมูลงบทดลองปัจจุบัน เติมเอง'!$A$5:$CL$846,16,0),2)</f>
        <v>235970.6</v>
      </c>
      <c r="R161" s="19">
        <f>ROUND(VLOOKUP($B161,'3.ข้อมูลงบทดลองปัจจุบัน เติมเอง'!$A$5:$CL$846,17,0),2)</f>
        <v>306270.09999999998</v>
      </c>
      <c r="S161" s="19">
        <f>ROUND(VLOOKUP($B161,'3.ข้อมูลงบทดลองปัจจุบัน เติมเอง'!$A$5:$CL$846,18,0),2)</f>
        <v>331268</v>
      </c>
      <c r="T161" s="19">
        <f>ROUND(VLOOKUP($B161,'3.ข้อมูลงบทดลองปัจจุบัน เติมเอง'!$A$5:$CL$846,19,0),2)</f>
        <v>252303</v>
      </c>
      <c r="U161" s="19">
        <f>ROUND(VLOOKUP($B161,'3.ข้อมูลงบทดลองปัจจุบัน เติมเอง'!$A$5:$CL$846,20,0),2)</f>
        <v>165562.6</v>
      </c>
      <c r="V161" s="19">
        <f>ROUND(VLOOKUP($B161,'3.ข้อมูลงบทดลองปัจจุบัน เติมเอง'!$A$5:$CL$846,21,0),2)</f>
        <v>85706</v>
      </c>
      <c r="W161" s="19">
        <f>ROUND(VLOOKUP($B161,'3.ข้อมูลงบทดลองปัจจุบัน เติมเอง'!$A$5:$CL$846,22,0),2)</f>
        <v>100326.63</v>
      </c>
      <c r="X161" s="19">
        <f>ROUND(VLOOKUP($B161,'3.ข้อมูลงบทดลองปัจจุบัน เติมเอง'!$A$5:$CL$846,23,0),2)</f>
        <v>1375601.3</v>
      </c>
      <c r="Y161" s="19">
        <f>ROUND(VLOOKUP($B161,'3.ข้อมูลงบทดลองปัจจุบัน เติมเอง'!$A$5:$CL$846,24,0),2)</f>
        <v>95341.7</v>
      </c>
      <c r="Z161" s="19">
        <f>ROUND(VLOOKUP($B161,'3.ข้อมูลงบทดลองปัจจุบัน เติมเอง'!$A$5:$CL$846,25,0),2)</f>
        <v>208698</v>
      </c>
      <c r="AA161" s="19">
        <f>ROUND(VLOOKUP($B161,'3.ข้อมูลงบทดลองปัจจุบัน เติมเอง'!$A$5:$CL$846,26,0),2)</f>
        <v>337619</v>
      </c>
      <c r="AB161" s="19">
        <f>ROUND(VLOOKUP($B161,'3.ข้อมูลงบทดลองปัจจุบัน เติมเอง'!$A$5:$CL$846,27,0),2)</f>
        <v>169748.25</v>
      </c>
      <c r="AC161" s="19">
        <f>ROUND(VLOOKUP($B161,'3.ข้อมูลงบทดลองปัจจุบัน เติมเอง'!$A$5:$CL$846,28,0),2)</f>
        <v>157586</v>
      </c>
      <c r="AD161" s="19">
        <f>ROUND(VLOOKUP($B161,'3.ข้อมูลงบทดลองปัจจุบัน เติมเอง'!$A$5:$CL$846,29,0),2)</f>
        <v>75284</v>
      </c>
      <c r="AE161" s="19">
        <f>ROUND(VLOOKUP($B161,'3.ข้อมูลงบทดลองปัจจุบัน เติมเอง'!$A$5:$CL$846,30,0),2)</f>
        <v>230321</v>
      </c>
      <c r="AF161" s="19">
        <f>ROUND(VLOOKUP($B161,'3.ข้อมูลงบทดลองปัจจุบัน เติมเอง'!$A$5:$CL$846,31,0),2)</f>
        <v>234664</v>
      </c>
      <c r="AG161" s="19">
        <f>ROUND(VLOOKUP($B161,'3.ข้อมูลงบทดลองปัจจุบัน เติมเอง'!$A$5:$CL$846,32,0),2)</f>
        <v>155457</v>
      </c>
      <c r="AH161" s="19">
        <f>ROUND(VLOOKUP($B161,'3.ข้อมูลงบทดลองปัจจุบัน เติมเอง'!$A$5:$CL$846,33,0),2)</f>
        <v>205036</v>
      </c>
      <c r="AI161" s="19">
        <f>ROUND(VLOOKUP($B161,'3.ข้อมูลงบทดลองปัจจุบัน เติมเอง'!$A$5:$CL$846,34,0),2)</f>
        <v>268910</v>
      </c>
      <c r="AJ161" s="19">
        <f>ROUND(VLOOKUP($B161,'3.ข้อมูลงบทดลองปัจจุบัน เติมเอง'!$A$5:$CL$846,35,0),2)</f>
        <v>212733</v>
      </c>
      <c r="AK161" s="19">
        <f>ROUND(VLOOKUP($B161,'3.ข้อมูลงบทดลองปัจจุบัน เติมเอง'!$A$5:$CL$846,36,0),2)</f>
        <v>171262.3</v>
      </c>
      <c r="AL161" s="19">
        <f>ROUND(VLOOKUP($B161,'3.ข้อมูลงบทดลองปัจจุบัน เติมเอง'!$A$5:$CL$846,37,0),2)</f>
        <v>729040.58</v>
      </c>
      <c r="AM161" s="19">
        <f>ROUND(VLOOKUP($B161,'3.ข้อมูลงบทดลองปัจจุบัน เติมเอง'!$A$5:$CL$846,38,0),2)</f>
        <v>196873.4</v>
      </c>
      <c r="AN161" s="19">
        <f>ROUND(VLOOKUP($B161,'3.ข้อมูลงบทดลองปัจจุบัน เติมเอง'!$A$5:$CL$846,39,0),2)</f>
        <v>140553.95000000001</v>
      </c>
      <c r="AO161" s="19">
        <f>ROUND(VLOOKUP($B161,'3.ข้อมูลงบทดลองปัจจุบัน เติมเอง'!$A$5:$CL$846,40,0),2)</f>
        <v>345298.68</v>
      </c>
      <c r="AP161" s="19">
        <f>ROUND(VLOOKUP($B161,'3.ข้อมูลงบทดลองปัจจุบัน เติมเอง'!$A$5:$CL$846,41,0),2)</f>
        <v>374752</v>
      </c>
      <c r="AQ161" s="19">
        <f>ROUND(VLOOKUP($B161,'3.ข้อมูลงบทดลองปัจจุบัน เติมเอง'!$A$5:$CL$846,42,0),2)</f>
        <v>262974.2</v>
      </c>
      <c r="AR161" s="19">
        <f>ROUND(VLOOKUP($B161,'3.ข้อมูลงบทดลองปัจจุบัน เติมเอง'!$A$5:$CL$846,43,0),2)</f>
        <v>121840</v>
      </c>
      <c r="AS161" s="19">
        <f>ROUND(VLOOKUP($B161,'3.ข้อมูลงบทดลองปัจจุบัน เติมเอง'!$A$5:$CL$846,44,0),2)</f>
        <v>511556.62</v>
      </c>
      <c r="AT161" s="19">
        <f>ROUND(VLOOKUP($B161,'3.ข้อมูลงบทดลองปัจจุบัน เติมเอง'!$A$5:$CL$846,45,0),2)</f>
        <v>321171.81</v>
      </c>
      <c r="AU161" s="19">
        <f>ROUND(VLOOKUP($B161,'3.ข้อมูลงบทดลองปัจจุบัน เติมเอง'!$A$5:$CL$846,46,0),2)</f>
        <v>938373.8</v>
      </c>
      <c r="AV161" s="19">
        <f>ROUND(VLOOKUP($B161,'3.ข้อมูลงบทดลองปัจจุบัน เติมเอง'!$A$5:$CL$846,47,0),2)</f>
        <v>319776.40000000002</v>
      </c>
      <c r="AW161" s="19">
        <f>ROUND(VLOOKUP($B161,'3.ข้อมูลงบทดลองปัจจุบัน เติมเอง'!$A$5:$CL$846,48,0),2)</f>
        <v>235665</v>
      </c>
      <c r="AX161" s="19">
        <f>ROUND(VLOOKUP($B161,'3.ข้อมูลงบทดลองปัจจุบัน เติมเอง'!$A$5:$CL$846,49,0),2)</f>
        <v>60237.8</v>
      </c>
      <c r="AY161" s="19">
        <f>ROUND(VLOOKUP($B161,'3.ข้อมูลงบทดลองปัจจุบัน เติมเอง'!$A$5:$CL$846,50,0),2)</f>
        <v>130780.5</v>
      </c>
      <c r="AZ161" s="19">
        <f>ROUND(VLOOKUP($B161,'3.ข้อมูลงบทดลองปัจจุบัน เติมเอง'!$A$5:$CL$846,51,0),2)</f>
        <v>169856.6</v>
      </c>
      <c r="BA161" s="19">
        <f>ROUND(VLOOKUP($B161,'3.ข้อมูลงบทดลองปัจจุบัน เติมเอง'!$A$5:$CL$846,52,0),2)</f>
        <v>138560.1</v>
      </c>
      <c r="BB161" s="19">
        <f>ROUND(VLOOKUP($B161,'3.ข้อมูลงบทดลองปัจจุบัน เติมเอง'!$A$5:$CL$846,53,0),2)</f>
        <v>481510.2</v>
      </c>
      <c r="BC161" s="19">
        <f>ROUND(VLOOKUP($B161,'3.ข้อมูลงบทดลองปัจจุบัน เติมเอง'!$A$5:$CL$846,54,0),2)</f>
        <v>134218.9</v>
      </c>
      <c r="BD161" s="19">
        <f>ROUND(VLOOKUP($B161,'3.ข้อมูลงบทดลองปัจจุบัน เติมเอง'!$A$5:$CL$846,55,0),2)</f>
        <v>425011.43</v>
      </c>
      <c r="BE161" s="19">
        <f>ROUND(VLOOKUP($B161,'3.ข้อมูลงบทดลองปัจจุบัน เติมเอง'!$A$5:$CL$846,56,0),2)</f>
        <v>248336</v>
      </c>
      <c r="BF161" s="19">
        <f>ROUND(VLOOKUP($B161,'3.ข้อมูลงบทดลองปัจจุบัน เติมเอง'!$A$5:$CL$846,57,0),2)</f>
        <v>74689.100000000006</v>
      </c>
      <c r="BG161" s="19">
        <f>ROUND(VLOOKUP($B161,'3.ข้อมูลงบทดลองปัจจุบัน เติมเอง'!$A$5:$CL$846,58,0),2)</f>
        <v>209969.98</v>
      </c>
      <c r="BH161" s="19">
        <f>ROUND(VLOOKUP($B161,'3.ข้อมูลงบทดลองปัจจุบัน เติมเอง'!$A$5:$CL$846,59,0),2)</f>
        <v>808762</v>
      </c>
      <c r="BI161" s="19">
        <f>ROUND(VLOOKUP($B161,'3.ข้อมูลงบทดลองปัจจุบัน เติมเอง'!$A$5:$CL$846,60,0),2)</f>
        <v>76697</v>
      </c>
      <c r="BJ161" s="19">
        <f>ROUND(VLOOKUP($B161,'3.ข้อมูลงบทดลองปัจจุบัน เติมเอง'!$A$5:$CL$846,61,0),2)</f>
        <v>110620</v>
      </c>
      <c r="BK161" s="19">
        <f>ROUND(VLOOKUP($B161,'3.ข้อมูลงบทดลองปัจจุบัน เติมเอง'!$A$5:$CL$846,62,0),2)</f>
        <v>268372</v>
      </c>
      <c r="BL161" s="19">
        <f>ROUND(VLOOKUP($B161,'3.ข้อมูลงบทดลองปัจจุบัน เติมเอง'!$A$5:$CL$846,63,0),2)</f>
        <v>172318.1</v>
      </c>
      <c r="BM161" s="19">
        <f>ROUND(VLOOKUP($B161,'3.ข้อมูลงบทดลองปัจจุบัน เติมเอง'!$A$5:$CL$846,64,0),2)</f>
        <v>381362.7</v>
      </c>
      <c r="BN161" s="19">
        <f>ROUND(VLOOKUP($B161,'3.ข้อมูลงบทดลองปัจจุบัน เติมเอง'!$A$5:$CL$846,65,0),2)</f>
        <v>221551.7</v>
      </c>
      <c r="BO161" s="19">
        <f>ROUND(VLOOKUP($B161,'3.ข้อมูลงบทดลองปัจจุบัน เติมเอง'!$A$5:$CL$846,66,0),2)</f>
        <v>256182.76</v>
      </c>
      <c r="BP161" s="19">
        <f>ROUND(VLOOKUP($B161,'3.ข้อมูลงบทดลองปัจจุบัน เติมเอง'!$A$5:$CL$846,67,0),2)</f>
        <v>229446</v>
      </c>
      <c r="BQ161" s="19">
        <f>ROUND(VLOOKUP($B161,'3.ข้อมูลงบทดลองปัจจุบัน เติมเอง'!$A$5:$CL$846,68,0),2)</f>
        <v>255052.9</v>
      </c>
      <c r="BR161" s="19">
        <f>ROUND(VLOOKUP($B161,'3.ข้อมูลงบทดลองปัจจุบัน เติมเอง'!$A$5:$CL$846,69,0),2)</f>
        <v>154386.35999999999</v>
      </c>
      <c r="BS161" s="19">
        <f>ROUND(VLOOKUP($B161,'3.ข้อมูลงบทดลองปัจจุบัน เติมเอง'!$A$5:$CL$846,70,0),2)</f>
        <v>683238.29</v>
      </c>
      <c r="BT161" s="19">
        <f>ROUND(VLOOKUP($B161,'3.ข้อมูลงบทดลองปัจจุบัน เติมเอง'!$A$5:$CL$846,71,0),2)</f>
        <v>145248</v>
      </c>
      <c r="BU161" s="19">
        <f>ROUND(VLOOKUP($B161,'3.ข้อมูลงบทดลองปัจจุบัน เติมเอง'!$A$5:$CL$846,72,0),2)</f>
        <v>68803.41</v>
      </c>
      <c r="BV161" s="19">
        <f>ROUND(VLOOKUP($B161,'3.ข้อมูลงบทดลองปัจจุบัน เติมเอง'!$A$5:$CL$846,73,0),2)</f>
        <v>248934</v>
      </c>
      <c r="BW161" s="19">
        <f>ROUND(VLOOKUP($B161,'3.ข้อมูลงบทดลองปัจจุบัน เติมเอง'!$A$5:$CL$846,74,0),2)</f>
        <v>72997.399999999994</v>
      </c>
      <c r="BX161" s="19">
        <f>ROUND(VLOOKUP($B161,'3.ข้อมูลงบทดลองปัจจุบัน เติมเอง'!$A$5:$CL$846,75,0),2)</f>
        <v>180318.74</v>
      </c>
      <c r="BY161" s="19">
        <f>ROUND(VLOOKUP($B161,'3.ข้อมูลงบทดลองปัจจุบัน เติมเอง'!$A$5:$CL$846,76,0),2)</f>
        <v>346469.4</v>
      </c>
      <c r="BZ161" s="19">
        <f>ROUND(VLOOKUP($B161,'3.ข้อมูลงบทดลองปัจจุบัน เติมเอง'!$A$5:$CL$846,77,0),2)</f>
        <v>140241.5</v>
      </c>
      <c r="CA161" s="19">
        <f>ROUND(VLOOKUP($B161,'3.ข้อมูลงบทดลองปัจจุบัน เติมเอง'!$A$5:$CL$846,78,0),2)</f>
        <v>111330</v>
      </c>
      <c r="CB161" s="19">
        <f>ROUND(VLOOKUP($B161,'3.ข้อมูลงบทดลองปัจจุบัน เติมเอง'!$A$5:$CL$846,79,0),2)</f>
        <v>105159.3</v>
      </c>
      <c r="CC161" s="19">
        <f>ROUND(VLOOKUP($B161,'3.ข้อมูลงบทดลองปัจจุบัน เติมเอง'!$A$5:$CL$846,80,0),2)</f>
        <v>345750</v>
      </c>
      <c r="CD161" s="19">
        <f>ROUND(VLOOKUP($B161,'3.ข้อมูลงบทดลองปัจจุบัน เติมเอง'!$A$5:$CL$846,81,0),2)</f>
        <v>71768</v>
      </c>
      <c r="CE161" s="19">
        <f>ROUND(VLOOKUP($B161,'3.ข้อมูลงบทดลองปัจจุบัน เติมเอง'!$A$5:$CL$846,82,0),2)</f>
        <v>229162.1</v>
      </c>
      <c r="CF161" s="19">
        <f>ROUND(VLOOKUP($B161,'3.ข้อมูลงบทดลองปัจจุบัน เติมเอง'!$A$5:$CL$846,83,0),2)</f>
        <v>223904.2</v>
      </c>
      <c r="CG161" s="19">
        <f>ROUND(VLOOKUP($B161,'3.ข้อมูลงบทดลองปัจจุบัน เติมเอง'!$A$5:$CL$846,84,0),2)</f>
        <v>160400</v>
      </c>
      <c r="CH161" s="19">
        <f>ROUND(VLOOKUP($B161,'3.ข้อมูลงบทดลองปัจจุบัน เติมเอง'!$A$5:$CL$846,85,0),2)</f>
        <v>125767.17</v>
      </c>
      <c r="CI161" s="19">
        <f>ROUND(VLOOKUP($B161,'3.ข้อมูลงบทดลองปัจจุบัน เติมเอง'!$A$5:$CL$846,86,0),2)</f>
        <v>138380</v>
      </c>
      <c r="CJ161" s="19">
        <f>ROUND(VLOOKUP($B161,'3.ข้อมูลงบทดลองปัจจุบัน เติมเอง'!$A$5:$CL$846,87,0),2)</f>
        <v>64213.66</v>
      </c>
      <c r="CK161" s="19">
        <f>ROUND(VLOOKUP($B161,'3.ข้อมูลงบทดลองปัจจุบัน เติมเอง'!$A$5:$CL$846,88,0),2)</f>
        <v>544235</v>
      </c>
      <c r="CL161" s="19">
        <f>ROUND(VLOOKUP($B161,'3.ข้อมูลงบทดลองปัจจุบัน เติมเอง'!$A$5:$CL$846,89,0),2)</f>
        <v>114968</v>
      </c>
      <c r="CM161" s="19">
        <f>ROUND(VLOOKUP($B161,'3.ข้อมูลงบทดลองปัจจุบัน เติมเอง'!$A$5:$CL$846,90,0),2)</f>
        <v>67940.740000000005</v>
      </c>
      <c r="CO161" s="29"/>
    </row>
    <row r="162" spans="1:94" x14ac:dyDescent="0.7">
      <c r="A162" s="3" t="s">
        <v>1471</v>
      </c>
      <c r="B162" s="3" t="s">
        <v>2054</v>
      </c>
      <c r="C162" s="8" t="s">
        <v>706</v>
      </c>
      <c r="D162" s="19">
        <f>ROUND(VLOOKUP($B162,'3.ข้อมูลงบทดลองปัจจุบัน เติมเอง'!$A$5:$CL$846,3,0),2)</f>
        <v>114000</v>
      </c>
      <c r="E162" s="19">
        <f>ROUND(VLOOKUP($B162,'3.ข้อมูลงบทดลองปัจจุบัน เติมเอง'!$A$5:$CL$846,4,0),2)</f>
        <v>0</v>
      </c>
      <c r="F162" s="19">
        <f>ROUND(VLOOKUP($B162,'3.ข้อมูลงบทดลองปัจจุบัน เติมเอง'!$A$5:$CL$846,5,0),2)</f>
        <v>0</v>
      </c>
      <c r="G162" s="19">
        <f>ROUND(VLOOKUP($B162,'3.ข้อมูลงบทดลองปัจจุบัน เติมเอง'!$A$5:$CL$846,6,0),2)</f>
        <v>0</v>
      </c>
      <c r="H162" s="19">
        <f>ROUND(VLOOKUP($B162,'3.ข้อมูลงบทดลองปัจจุบัน เติมเอง'!$A$5:$CL$846,7,0),2)</f>
        <v>0</v>
      </c>
      <c r="I162" s="19">
        <f>ROUND(VLOOKUP($B162,'3.ข้อมูลงบทดลองปัจจุบัน เติมเอง'!$A$5:$CL$846,8,0),2)</f>
        <v>0</v>
      </c>
      <c r="J162" s="19">
        <f>ROUND(VLOOKUP($B162,'3.ข้อมูลงบทดลองปัจจุบัน เติมเอง'!$A$5:$CL$846,9,0),2)</f>
        <v>0</v>
      </c>
      <c r="K162" s="19">
        <f>ROUND(VLOOKUP($B162,'3.ข้อมูลงบทดลองปัจจุบัน เติมเอง'!$A$5:$CL$846,10,0),2)</f>
        <v>0</v>
      </c>
      <c r="L162" s="19">
        <f>ROUND(VLOOKUP($B162,'3.ข้อมูลงบทดลองปัจจุบัน เติมเอง'!$A$5:$CL$846,11,0),2)</f>
        <v>0</v>
      </c>
      <c r="M162" s="19">
        <f>ROUND(VLOOKUP($B162,'3.ข้อมูลงบทดลองปัจจุบัน เติมเอง'!$A$5:$CL$846,12,0),2)</f>
        <v>0</v>
      </c>
      <c r="N162" s="19">
        <f>ROUND(VLOOKUP($B162,'3.ข้อมูลงบทดลองปัจจุบัน เติมเอง'!$A$5:$CL$846,13,0),2)</f>
        <v>-28224.02</v>
      </c>
      <c r="O162" s="19">
        <f>ROUND(VLOOKUP($B162,'3.ข้อมูลงบทดลองปัจจุบัน เติมเอง'!$A$5:$CL$846,14,0),2)</f>
        <v>0</v>
      </c>
      <c r="P162" s="19">
        <f>ROUND(VLOOKUP($B162,'3.ข้อมูลงบทดลองปัจจุบัน เติมเอง'!$A$5:$CL$846,15,0),2)</f>
        <v>0</v>
      </c>
      <c r="Q162" s="19">
        <f>ROUND(VLOOKUP($B162,'3.ข้อมูลงบทดลองปัจจุบัน เติมเอง'!$A$5:$CL$846,16,0),2)</f>
        <v>0</v>
      </c>
      <c r="R162" s="19">
        <f>ROUND(VLOOKUP($B162,'3.ข้อมูลงบทดลองปัจจุบัน เติมเอง'!$A$5:$CL$846,17,0),2)</f>
        <v>0</v>
      </c>
      <c r="S162" s="19">
        <f>ROUND(VLOOKUP($B162,'3.ข้อมูลงบทดลองปัจจุบัน เติมเอง'!$A$5:$CL$846,18,0),2)</f>
        <v>316200</v>
      </c>
      <c r="T162" s="19">
        <f>ROUND(VLOOKUP($B162,'3.ข้อมูลงบทดลองปัจจุบัน เติมเอง'!$A$5:$CL$846,19,0),2)</f>
        <v>2400</v>
      </c>
      <c r="U162" s="19">
        <f>ROUND(VLOOKUP($B162,'3.ข้อมูลงบทดลองปัจจุบัน เติมเอง'!$A$5:$CL$846,20,0),2)</f>
        <v>183394</v>
      </c>
      <c r="V162" s="19">
        <f>ROUND(VLOOKUP($B162,'3.ข้อมูลงบทดลองปัจจุบัน เติมเอง'!$A$5:$CL$846,21,0),2)</f>
        <v>10395</v>
      </c>
      <c r="W162" s="19">
        <f>ROUND(VLOOKUP($B162,'3.ข้อมูลงบทดลองปัจจุบัน เติมเอง'!$A$5:$CL$846,22,0),2)</f>
        <v>0</v>
      </c>
      <c r="X162" s="19">
        <f>ROUND(VLOOKUP($B162,'3.ข้อมูลงบทดลองปัจจุบัน เติมเอง'!$A$5:$CL$846,23,0),2)</f>
        <v>135876.9</v>
      </c>
      <c r="Y162" s="19">
        <f>ROUND(VLOOKUP($B162,'3.ข้อมูลงบทดลองปัจจุบัน เติมเอง'!$A$5:$CL$846,24,0),2)</f>
        <v>0</v>
      </c>
      <c r="Z162" s="19">
        <f>ROUND(VLOOKUP($B162,'3.ข้อมูลงบทดลองปัจจุบัน เติมเอง'!$A$5:$CL$846,25,0),2)</f>
        <v>0</v>
      </c>
      <c r="AA162" s="19">
        <f>ROUND(VLOOKUP($B162,'3.ข้อมูลงบทดลองปัจจุบัน เติมเอง'!$A$5:$CL$846,26,0),2)</f>
        <v>0</v>
      </c>
      <c r="AB162" s="19">
        <f>ROUND(VLOOKUP($B162,'3.ข้อมูลงบทดลองปัจจุบัน เติมเอง'!$A$5:$CL$846,27,0),2)</f>
        <v>0</v>
      </c>
      <c r="AC162" s="19">
        <f>ROUND(VLOOKUP($B162,'3.ข้อมูลงบทดลองปัจจุบัน เติมเอง'!$A$5:$CL$846,28,0),2)</f>
        <v>0</v>
      </c>
      <c r="AD162" s="19">
        <f>ROUND(VLOOKUP($B162,'3.ข้อมูลงบทดลองปัจจุบัน เติมเอง'!$A$5:$CL$846,29,0),2)</f>
        <v>0</v>
      </c>
      <c r="AE162" s="19">
        <f>ROUND(VLOOKUP($B162,'3.ข้อมูลงบทดลองปัจจุบัน เติมเอง'!$A$5:$CL$846,30,0),2)</f>
        <v>0</v>
      </c>
      <c r="AF162" s="19">
        <f>ROUND(VLOOKUP($B162,'3.ข้อมูลงบทดลองปัจจุบัน เติมเอง'!$A$5:$CL$846,31,0),2)</f>
        <v>0</v>
      </c>
      <c r="AG162" s="19">
        <f>ROUND(VLOOKUP($B162,'3.ข้อมูลงบทดลองปัจจุบัน เติมเอง'!$A$5:$CL$846,32,0),2)</f>
        <v>0</v>
      </c>
      <c r="AH162" s="19">
        <f>ROUND(VLOOKUP($B162,'3.ข้อมูลงบทดลองปัจจุบัน เติมเอง'!$A$5:$CL$846,33,0),2)</f>
        <v>0</v>
      </c>
      <c r="AI162" s="19">
        <f>ROUND(VLOOKUP($B162,'3.ข้อมูลงบทดลองปัจจุบัน เติมเอง'!$A$5:$CL$846,34,0),2)</f>
        <v>0</v>
      </c>
      <c r="AJ162" s="19">
        <f>ROUND(VLOOKUP($B162,'3.ข้อมูลงบทดลองปัจจุบัน เติมเอง'!$A$5:$CL$846,35,0),2)</f>
        <v>0</v>
      </c>
      <c r="AK162" s="19">
        <f>ROUND(VLOOKUP($B162,'3.ข้อมูลงบทดลองปัจจุบัน เติมเอง'!$A$5:$CL$846,36,0),2)</f>
        <v>0</v>
      </c>
      <c r="AL162" s="19">
        <f>ROUND(VLOOKUP($B162,'3.ข้อมูลงบทดลองปัจจุบัน เติมเอง'!$A$5:$CL$846,37,0),2)</f>
        <v>1589050</v>
      </c>
      <c r="AM162" s="19">
        <f>ROUND(VLOOKUP($B162,'3.ข้อมูลงบทดลองปัจจุบัน เติมเอง'!$A$5:$CL$846,38,0),2)</f>
        <v>0</v>
      </c>
      <c r="AN162" s="19">
        <f>ROUND(VLOOKUP($B162,'3.ข้อมูลงบทดลองปัจจุบัน เติมเอง'!$A$5:$CL$846,39,0),2)</f>
        <v>0</v>
      </c>
      <c r="AO162" s="19">
        <f>ROUND(VLOOKUP($B162,'3.ข้อมูลงบทดลองปัจจุบัน เติมเอง'!$A$5:$CL$846,40,0),2)</f>
        <v>0</v>
      </c>
      <c r="AP162" s="19">
        <f>ROUND(VLOOKUP($B162,'3.ข้อมูลงบทดลองปัจจุบัน เติมเอง'!$A$5:$CL$846,41,0),2)</f>
        <v>0</v>
      </c>
      <c r="AQ162" s="19">
        <f>ROUND(VLOOKUP($B162,'3.ข้อมูลงบทดลองปัจจุบัน เติมเอง'!$A$5:$CL$846,42,0),2)</f>
        <v>0</v>
      </c>
      <c r="AR162" s="19">
        <f>ROUND(VLOOKUP($B162,'3.ข้อมูลงบทดลองปัจจุบัน เติมเอง'!$A$5:$CL$846,43,0),2)</f>
        <v>0</v>
      </c>
      <c r="AS162" s="19">
        <f>ROUND(VLOOKUP($B162,'3.ข้อมูลงบทดลองปัจจุบัน เติมเอง'!$A$5:$CL$846,44,0),2)</f>
        <v>0</v>
      </c>
      <c r="AT162" s="19">
        <f>ROUND(VLOOKUP($B162,'3.ข้อมูลงบทดลองปัจจุบัน เติมเอง'!$A$5:$CL$846,45,0),2)</f>
        <v>0</v>
      </c>
      <c r="AU162" s="19">
        <f>ROUND(VLOOKUP($B162,'3.ข้อมูลงบทดลองปัจจุบัน เติมเอง'!$A$5:$CL$846,46,0),2)</f>
        <v>246250</v>
      </c>
      <c r="AV162" s="19">
        <f>ROUND(VLOOKUP($B162,'3.ข้อมูลงบทดลองปัจจุบัน เติมเอง'!$A$5:$CL$846,47,0),2)</f>
        <v>0</v>
      </c>
      <c r="AW162" s="19">
        <f>ROUND(VLOOKUP($B162,'3.ข้อมูลงบทดลองปัจจุบัน เติมเอง'!$A$5:$CL$846,48,0),2)</f>
        <v>82430</v>
      </c>
      <c r="AX162" s="19">
        <f>ROUND(VLOOKUP($B162,'3.ข้อมูลงบทดลองปัจจุบัน เติมเอง'!$A$5:$CL$846,49,0),2)</f>
        <v>0</v>
      </c>
      <c r="AY162" s="19">
        <f>ROUND(VLOOKUP($B162,'3.ข้อมูลงบทดลองปัจจุบัน เติมเอง'!$A$5:$CL$846,50,0),2)</f>
        <v>0</v>
      </c>
      <c r="AZ162" s="19">
        <f>ROUND(VLOOKUP($B162,'3.ข้อมูลงบทดลองปัจจุบัน เติมเอง'!$A$5:$CL$846,51,0),2)</f>
        <v>0</v>
      </c>
      <c r="BA162" s="19">
        <f>ROUND(VLOOKUP($B162,'3.ข้อมูลงบทดลองปัจจุบัน เติมเอง'!$A$5:$CL$846,52,0),2)</f>
        <v>0</v>
      </c>
      <c r="BB162" s="19">
        <f>ROUND(VLOOKUP($B162,'3.ข้อมูลงบทดลองปัจจุบัน เติมเอง'!$A$5:$CL$846,53,0),2)</f>
        <v>459252.99</v>
      </c>
      <c r="BC162" s="19">
        <f>ROUND(VLOOKUP($B162,'3.ข้อมูลงบทดลองปัจจุบัน เติมเอง'!$A$5:$CL$846,54,0),2)</f>
        <v>142125</v>
      </c>
      <c r="BD162" s="19">
        <f>ROUND(VLOOKUP($B162,'3.ข้อมูลงบทดลองปัจจุบัน เติมเอง'!$A$5:$CL$846,55,0),2)</f>
        <v>2210058.94</v>
      </c>
      <c r="BE162" s="19">
        <f>ROUND(VLOOKUP($B162,'3.ข้อมูลงบทดลองปัจจุบัน เติมเอง'!$A$5:$CL$846,56,0),2)</f>
        <v>2188257.2000000002</v>
      </c>
      <c r="BF162" s="19">
        <f>ROUND(VLOOKUP($B162,'3.ข้อมูลงบทดลองปัจจุบัน เติมเอง'!$A$5:$CL$846,57,0),2)</f>
        <v>109500</v>
      </c>
      <c r="BG162" s="19">
        <f>ROUND(VLOOKUP($B162,'3.ข้อมูลงบทดลองปัจจุบัน เติมเอง'!$A$5:$CL$846,58,0),2)</f>
        <v>7000</v>
      </c>
      <c r="BH162" s="19">
        <f>ROUND(VLOOKUP($B162,'3.ข้อมูลงบทดลองปัจจุบัน เติมเอง'!$A$5:$CL$846,59,0),2)</f>
        <v>5000</v>
      </c>
      <c r="BI162" s="19">
        <f>ROUND(VLOOKUP($B162,'3.ข้อมูลงบทดลองปัจจุบัน เติมเอง'!$A$5:$CL$846,60,0),2)</f>
        <v>0</v>
      </c>
      <c r="BJ162" s="19">
        <f>ROUND(VLOOKUP($B162,'3.ข้อมูลงบทดลองปัจจุบัน เติมเอง'!$A$5:$CL$846,61,0),2)</f>
        <v>0</v>
      </c>
      <c r="BK162" s="19">
        <f>ROUND(VLOOKUP($B162,'3.ข้อมูลงบทดลองปัจจุบัน เติมเอง'!$A$5:$CL$846,62,0),2)</f>
        <v>0</v>
      </c>
      <c r="BL162" s="19">
        <f>ROUND(VLOOKUP($B162,'3.ข้อมูลงบทดลองปัจจุบัน เติมเอง'!$A$5:$CL$846,63,0),2)</f>
        <v>0</v>
      </c>
      <c r="BM162" s="19">
        <f>ROUND(VLOOKUP($B162,'3.ข้อมูลงบทดลองปัจจุบัน เติมเอง'!$A$5:$CL$846,64,0),2)</f>
        <v>1300558.8</v>
      </c>
      <c r="BN162" s="19">
        <f>ROUND(VLOOKUP($B162,'3.ข้อมูลงบทดลองปัจจุบัน เติมเอง'!$A$5:$CL$846,65,0),2)</f>
        <v>400818</v>
      </c>
      <c r="BO162" s="19">
        <f>ROUND(VLOOKUP($B162,'3.ข้อมูลงบทดลองปัจจุบัน เติมเอง'!$A$5:$CL$846,66,0),2)</f>
        <v>339907</v>
      </c>
      <c r="BP162" s="19">
        <f>ROUND(VLOOKUP($B162,'3.ข้อมูลงบทดลองปัจจุบัน เติมเอง'!$A$5:$CL$846,67,0),2)</f>
        <v>322000</v>
      </c>
      <c r="BQ162" s="19">
        <f>ROUND(VLOOKUP($B162,'3.ข้อมูลงบทดลองปัจจุบัน เติมเอง'!$A$5:$CL$846,68,0),2)</f>
        <v>161784</v>
      </c>
      <c r="BR162" s="19">
        <f>ROUND(VLOOKUP($B162,'3.ข้อมูลงบทดลองปัจจุบัน เติมเอง'!$A$5:$CL$846,69,0),2)</f>
        <v>313760</v>
      </c>
      <c r="BS162" s="19">
        <f>ROUND(VLOOKUP($B162,'3.ข้อมูลงบทดลองปัจจุบัน เติมเอง'!$A$5:$CL$846,70,0),2)</f>
        <v>2520000</v>
      </c>
      <c r="BT162" s="19">
        <f>ROUND(VLOOKUP($B162,'3.ข้อมูลงบทดลองปัจจุบัน เติมเอง'!$A$5:$CL$846,71,0),2)</f>
        <v>0</v>
      </c>
      <c r="BU162" s="19">
        <f>ROUND(VLOOKUP($B162,'3.ข้อมูลงบทดลองปัจจุบัน เติมเอง'!$A$5:$CL$846,72,0),2)</f>
        <v>0</v>
      </c>
      <c r="BV162" s="19">
        <f>ROUND(VLOOKUP($B162,'3.ข้อมูลงบทดลองปัจจุบัน เติมเอง'!$A$5:$CL$846,73,0),2)</f>
        <v>394178.54</v>
      </c>
      <c r="BW162" s="19">
        <f>ROUND(VLOOKUP($B162,'3.ข้อมูลงบทดลองปัจจุบัน เติมเอง'!$A$5:$CL$846,74,0),2)</f>
        <v>0</v>
      </c>
      <c r="BX162" s="19">
        <f>ROUND(VLOOKUP($B162,'3.ข้อมูลงบทดลองปัจจุบัน เติมเอง'!$A$5:$CL$846,75,0),2)</f>
        <v>0</v>
      </c>
      <c r="BY162" s="19">
        <f>ROUND(VLOOKUP($B162,'3.ข้อมูลงบทดลองปัจจุบัน เติมเอง'!$A$5:$CL$846,76,0),2)</f>
        <v>563000</v>
      </c>
      <c r="BZ162" s="19">
        <f>ROUND(VLOOKUP($B162,'3.ข้อมูลงบทดลองปัจจุบัน เติมเอง'!$A$5:$CL$846,77,0),2)</f>
        <v>0</v>
      </c>
      <c r="CA162" s="19">
        <f>ROUND(VLOOKUP($B162,'3.ข้อมูลงบทดลองปัจจุบัน เติมเอง'!$A$5:$CL$846,78,0),2)</f>
        <v>0</v>
      </c>
      <c r="CB162" s="19">
        <f>ROUND(VLOOKUP($B162,'3.ข้อมูลงบทดลองปัจจุบัน เติมเอง'!$A$5:$CL$846,79,0),2)</f>
        <v>0</v>
      </c>
      <c r="CC162" s="19">
        <f>ROUND(VLOOKUP($B162,'3.ข้อมูลงบทดลองปัจจุบัน เติมเอง'!$A$5:$CL$846,80,0),2)</f>
        <v>0</v>
      </c>
      <c r="CD162" s="19">
        <f>ROUND(VLOOKUP($B162,'3.ข้อมูลงบทดลองปัจจุบัน เติมเอง'!$A$5:$CL$846,81,0),2)</f>
        <v>6000</v>
      </c>
      <c r="CE162" s="19">
        <f>ROUND(VLOOKUP($B162,'3.ข้อมูลงบทดลองปัจจุบัน เติมเอง'!$A$5:$CL$846,82,0),2)</f>
        <v>200000</v>
      </c>
      <c r="CF162" s="19">
        <f>ROUND(VLOOKUP($B162,'3.ข้อมูลงบทดลองปัจจุบัน เติมเอง'!$A$5:$CL$846,83,0),2)</f>
        <v>0</v>
      </c>
      <c r="CG162" s="19">
        <f>ROUND(VLOOKUP($B162,'3.ข้อมูลงบทดลองปัจจุบัน เติมเอง'!$A$5:$CL$846,84,0),2)</f>
        <v>0</v>
      </c>
      <c r="CH162" s="19">
        <f>ROUND(VLOOKUP($B162,'3.ข้อมูลงบทดลองปัจจุบัน เติมเอง'!$A$5:$CL$846,85,0),2)</f>
        <v>0</v>
      </c>
      <c r="CI162" s="19">
        <f>ROUND(VLOOKUP($B162,'3.ข้อมูลงบทดลองปัจจุบัน เติมเอง'!$A$5:$CL$846,86,0),2)</f>
        <v>0</v>
      </c>
      <c r="CJ162" s="19">
        <f>ROUND(VLOOKUP($B162,'3.ข้อมูลงบทดลองปัจจุบัน เติมเอง'!$A$5:$CL$846,87,0),2)</f>
        <v>0</v>
      </c>
      <c r="CK162" s="19">
        <f>ROUND(VLOOKUP($B162,'3.ข้อมูลงบทดลองปัจจุบัน เติมเอง'!$A$5:$CL$846,88,0),2)</f>
        <v>394342</v>
      </c>
      <c r="CL162" s="19">
        <f>ROUND(VLOOKUP($B162,'3.ข้อมูลงบทดลองปัจจุบัน เติมเอง'!$A$5:$CL$846,89,0),2)</f>
        <v>0</v>
      </c>
      <c r="CM162" s="19">
        <f>ROUND(VLOOKUP($B162,'3.ข้อมูลงบทดลองปัจจุบัน เติมเอง'!$A$5:$CL$846,90,0),2)</f>
        <v>0</v>
      </c>
      <c r="CO162" s="29"/>
    </row>
    <row r="163" spans="1:94" x14ac:dyDescent="0.7">
      <c r="A163" s="3" t="s">
        <v>1471</v>
      </c>
      <c r="B163" s="3" t="s">
        <v>2055</v>
      </c>
      <c r="C163" s="8" t="s">
        <v>707</v>
      </c>
      <c r="D163" s="19">
        <f>ROUND(VLOOKUP($B163,'3.ข้อมูลงบทดลองปัจจุบัน เติมเอง'!$A$5:$CL$846,3,0),2)</f>
        <v>0</v>
      </c>
      <c r="E163" s="19">
        <f>ROUND(VLOOKUP($B163,'3.ข้อมูลงบทดลองปัจจุบัน เติมเอง'!$A$5:$CL$846,4,0),2)</f>
        <v>0</v>
      </c>
      <c r="F163" s="19">
        <f>ROUND(VLOOKUP($B163,'3.ข้อมูลงบทดลองปัจจุบัน เติมเอง'!$A$5:$CL$846,5,0),2)</f>
        <v>0</v>
      </c>
      <c r="G163" s="19">
        <f>ROUND(VLOOKUP($B163,'3.ข้อมูลงบทดลองปัจจุบัน เติมเอง'!$A$5:$CL$846,6,0),2)</f>
        <v>51580</v>
      </c>
      <c r="H163" s="19">
        <f>ROUND(VLOOKUP($B163,'3.ข้อมูลงบทดลองปัจจุบัน เติมเอง'!$A$5:$CL$846,7,0),2)</f>
        <v>0</v>
      </c>
      <c r="I163" s="19">
        <f>ROUND(VLOOKUP($B163,'3.ข้อมูลงบทดลองปัจจุบัน เติมเอง'!$A$5:$CL$846,8,0),2)</f>
        <v>0</v>
      </c>
      <c r="J163" s="19">
        <f>ROUND(VLOOKUP($B163,'3.ข้อมูลงบทดลองปัจจุบัน เติมเอง'!$A$5:$CL$846,9,0),2)</f>
        <v>0</v>
      </c>
      <c r="K163" s="19">
        <f>ROUND(VLOOKUP($B163,'3.ข้อมูลงบทดลองปัจจุบัน เติมเอง'!$A$5:$CL$846,10,0),2)</f>
        <v>0</v>
      </c>
      <c r="L163" s="19">
        <f>ROUND(VLOOKUP($B163,'3.ข้อมูลงบทดลองปัจจุบัน เติมเอง'!$A$5:$CL$846,11,0),2)</f>
        <v>0</v>
      </c>
      <c r="M163" s="19">
        <f>ROUND(VLOOKUP($B163,'3.ข้อมูลงบทดลองปัจจุบัน เติมเอง'!$A$5:$CL$846,12,0),2)</f>
        <v>0</v>
      </c>
      <c r="N163" s="19">
        <f>ROUND(VLOOKUP($B163,'3.ข้อมูลงบทดลองปัจจุบัน เติมเอง'!$A$5:$CL$846,13,0),2)</f>
        <v>0</v>
      </c>
      <c r="O163" s="19">
        <f>ROUND(VLOOKUP($B163,'3.ข้อมูลงบทดลองปัจจุบัน เติมเอง'!$A$5:$CL$846,14,0),2)</f>
        <v>0</v>
      </c>
      <c r="P163" s="19">
        <f>ROUND(VLOOKUP($B163,'3.ข้อมูลงบทดลองปัจจุบัน เติมเอง'!$A$5:$CL$846,15,0),2)</f>
        <v>0</v>
      </c>
      <c r="Q163" s="19">
        <f>ROUND(VLOOKUP($B163,'3.ข้อมูลงบทดลองปัจจุบัน เติมเอง'!$A$5:$CL$846,16,0),2)</f>
        <v>0</v>
      </c>
      <c r="R163" s="19">
        <f>ROUND(VLOOKUP($B163,'3.ข้อมูลงบทดลองปัจจุบัน เติมเอง'!$A$5:$CL$846,17,0),2)</f>
        <v>0</v>
      </c>
      <c r="S163" s="19">
        <f>ROUND(VLOOKUP($B163,'3.ข้อมูลงบทดลองปัจจุบัน เติมเอง'!$A$5:$CL$846,18,0),2)</f>
        <v>0</v>
      </c>
      <c r="T163" s="19">
        <f>ROUND(VLOOKUP($B163,'3.ข้อมูลงบทดลองปัจจุบัน เติมเอง'!$A$5:$CL$846,19,0),2)</f>
        <v>9000</v>
      </c>
      <c r="U163" s="19">
        <f>ROUND(VLOOKUP($B163,'3.ข้อมูลงบทดลองปัจจุบัน เติมเอง'!$A$5:$CL$846,20,0),2)</f>
        <v>0</v>
      </c>
      <c r="V163" s="19">
        <f>ROUND(VLOOKUP($B163,'3.ข้อมูลงบทดลองปัจจุบัน เติมเอง'!$A$5:$CL$846,21,0),2)</f>
        <v>2437.5</v>
      </c>
      <c r="W163" s="19">
        <f>ROUND(VLOOKUP($B163,'3.ข้อมูลงบทดลองปัจจุบัน เติมเอง'!$A$5:$CL$846,22,0),2)</f>
        <v>0</v>
      </c>
      <c r="X163" s="19">
        <f>ROUND(VLOOKUP($B163,'3.ข้อมูลงบทดลองปัจจุบัน เติมเอง'!$A$5:$CL$846,23,0),2)</f>
        <v>0</v>
      </c>
      <c r="Y163" s="19">
        <f>ROUND(VLOOKUP($B163,'3.ข้อมูลงบทดลองปัจจุบัน เติมเอง'!$A$5:$CL$846,24,0),2)</f>
        <v>0</v>
      </c>
      <c r="Z163" s="19">
        <f>ROUND(VLOOKUP($B163,'3.ข้อมูลงบทดลองปัจจุบัน เติมเอง'!$A$5:$CL$846,25,0),2)</f>
        <v>0</v>
      </c>
      <c r="AA163" s="19">
        <f>ROUND(VLOOKUP($B163,'3.ข้อมูลงบทดลองปัจจุบัน เติมเอง'!$A$5:$CL$846,26,0),2)</f>
        <v>0</v>
      </c>
      <c r="AB163" s="19">
        <f>ROUND(VLOOKUP($B163,'3.ข้อมูลงบทดลองปัจจุบัน เติมเอง'!$A$5:$CL$846,27,0),2)</f>
        <v>0</v>
      </c>
      <c r="AC163" s="19">
        <f>ROUND(VLOOKUP($B163,'3.ข้อมูลงบทดลองปัจจุบัน เติมเอง'!$A$5:$CL$846,28,0),2)</f>
        <v>0</v>
      </c>
      <c r="AD163" s="19">
        <f>ROUND(VLOOKUP($B163,'3.ข้อมูลงบทดลองปัจจุบัน เติมเอง'!$A$5:$CL$846,29,0),2)</f>
        <v>0</v>
      </c>
      <c r="AE163" s="19">
        <f>ROUND(VLOOKUP($B163,'3.ข้อมูลงบทดลองปัจจุบัน เติมเอง'!$A$5:$CL$846,30,0),2)</f>
        <v>0</v>
      </c>
      <c r="AF163" s="19">
        <f>ROUND(VLOOKUP($B163,'3.ข้อมูลงบทดลองปัจจุบัน เติมเอง'!$A$5:$CL$846,31,0),2)</f>
        <v>0</v>
      </c>
      <c r="AG163" s="19">
        <f>ROUND(VLOOKUP($B163,'3.ข้อมูลงบทดลองปัจจุบัน เติมเอง'!$A$5:$CL$846,32,0),2)</f>
        <v>0</v>
      </c>
      <c r="AH163" s="19">
        <f>ROUND(VLOOKUP($B163,'3.ข้อมูลงบทดลองปัจจุบัน เติมเอง'!$A$5:$CL$846,33,0),2)</f>
        <v>0</v>
      </c>
      <c r="AI163" s="19">
        <f>ROUND(VLOOKUP($B163,'3.ข้อมูลงบทดลองปัจจุบัน เติมเอง'!$A$5:$CL$846,34,0),2)</f>
        <v>0</v>
      </c>
      <c r="AJ163" s="19">
        <f>ROUND(VLOOKUP($B163,'3.ข้อมูลงบทดลองปัจจุบัน เติมเอง'!$A$5:$CL$846,35,0),2)</f>
        <v>0</v>
      </c>
      <c r="AK163" s="19">
        <f>ROUND(VLOOKUP($B163,'3.ข้อมูลงบทดลองปัจจุบัน เติมเอง'!$A$5:$CL$846,36,0),2)</f>
        <v>0</v>
      </c>
      <c r="AL163" s="19">
        <f>ROUND(VLOOKUP($B163,'3.ข้อมูลงบทดลองปัจจุบัน เติมเอง'!$A$5:$CL$846,37,0),2)</f>
        <v>0</v>
      </c>
      <c r="AM163" s="19">
        <f>ROUND(VLOOKUP($B163,'3.ข้อมูลงบทดลองปัจจุบัน เติมเอง'!$A$5:$CL$846,38,0),2)</f>
        <v>0</v>
      </c>
      <c r="AN163" s="19">
        <f>ROUND(VLOOKUP($B163,'3.ข้อมูลงบทดลองปัจจุบัน เติมเอง'!$A$5:$CL$846,39,0),2)</f>
        <v>0</v>
      </c>
      <c r="AO163" s="19">
        <f>ROUND(VLOOKUP($B163,'3.ข้อมูลงบทดลองปัจจุบัน เติมเอง'!$A$5:$CL$846,40,0),2)</f>
        <v>0</v>
      </c>
      <c r="AP163" s="19">
        <f>ROUND(VLOOKUP($B163,'3.ข้อมูลงบทดลองปัจจุบัน เติมเอง'!$A$5:$CL$846,41,0),2)</f>
        <v>0</v>
      </c>
      <c r="AQ163" s="19">
        <f>ROUND(VLOOKUP($B163,'3.ข้อมูลงบทดลองปัจจุบัน เติมเอง'!$A$5:$CL$846,42,0),2)</f>
        <v>0</v>
      </c>
      <c r="AR163" s="19">
        <f>ROUND(VLOOKUP($B163,'3.ข้อมูลงบทดลองปัจจุบัน เติมเอง'!$A$5:$CL$846,43,0),2)</f>
        <v>0</v>
      </c>
      <c r="AS163" s="19">
        <f>ROUND(VLOOKUP($B163,'3.ข้อมูลงบทดลองปัจจุบัน เติมเอง'!$A$5:$CL$846,44,0),2)</f>
        <v>0</v>
      </c>
      <c r="AT163" s="19">
        <f>ROUND(VLOOKUP($B163,'3.ข้อมูลงบทดลองปัจจุบัน เติมเอง'!$A$5:$CL$846,45,0),2)</f>
        <v>0</v>
      </c>
      <c r="AU163" s="19">
        <f>ROUND(VLOOKUP($B163,'3.ข้อมูลงบทดลองปัจจุบัน เติมเอง'!$A$5:$CL$846,46,0),2)</f>
        <v>0</v>
      </c>
      <c r="AV163" s="19">
        <f>ROUND(VLOOKUP($B163,'3.ข้อมูลงบทดลองปัจจุบัน เติมเอง'!$A$5:$CL$846,47,0),2)</f>
        <v>0</v>
      </c>
      <c r="AW163" s="19">
        <f>ROUND(VLOOKUP($B163,'3.ข้อมูลงบทดลองปัจจุบัน เติมเอง'!$A$5:$CL$846,48,0),2)</f>
        <v>0</v>
      </c>
      <c r="AX163" s="19">
        <f>ROUND(VLOOKUP($B163,'3.ข้อมูลงบทดลองปัจจุบัน เติมเอง'!$A$5:$CL$846,49,0),2)</f>
        <v>0</v>
      </c>
      <c r="AY163" s="19">
        <f>ROUND(VLOOKUP($B163,'3.ข้อมูลงบทดลองปัจจุบัน เติมเอง'!$A$5:$CL$846,50,0),2)</f>
        <v>0</v>
      </c>
      <c r="AZ163" s="19">
        <f>ROUND(VLOOKUP($B163,'3.ข้อมูลงบทดลองปัจจุบัน เติมเอง'!$A$5:$CL$846,51,0),2)</f>
        <v>0</v>
      </c>
      <c r="BA163" s="19">
        <f>ROUND(VLOOKUP($B163,'3.ข้อมูลงบทดลองปัจจุบัน เติมเอง'!$A$5:$CL$846,52,0),2)</f>
        <v>0</v>
      </c>
      <c r="BB163" s="19">
        <f>ROUND(VLOOKUP($B163,'3.ข้อมูลงบทดลองปัจจุบัน เติมเอง'!$A$5:$CL$846,53,0),2)</f>
        <v>0</v>
      </c>
      <c r="BC163" s="19">
        <f>ROUND(VLOOKUP($B163,'3.ข้อมูลงบทดลองปัจจุบัน เติมเอง'!$A$5:$CL$846,54,0),2)</f>
        <v>0</v>
      </c>
      <c r="BD163" s="19">
        <f>ROUND(VLOOKUP($B163,'3.ข้อมูลงบทดลองปัจจุบัน เติมเอง'!$A$5:$CL$846,55,0),2)</f>
        <v>0</v>
      </c>
      <c r="BE163" s="19">
        <f>ROUND(VLOOKUP($B163,'3.ข้อมูลงบทดลองปัจจุบัน เติมเอง'!$A$5:$CL$846,56,0),2)</f>
        <v>791706.5</v>
      </c>
      <c r="BF163" s="19">
        <f>ROUND(VLOOKUP($B163,'3.ข้อมูลงบทดลองปัจจุบัน เติมเอง'!$A$5:$CL$846,57,0),2)</f>
        <v>104790</v>
      </c>
      <c r="BG163" s="19">
        <f>ROUND(VLOOKUP($B163,'3.ข้อมูลงบทดลองปัจจุบัน เติมเอง'!$A$5:$CL$846,58,0),2)</f>
        <v>0</v>
      </c>
      <c r="BH163" s="19">
        <f>ROUND(VLOOKUP($B163,'3.ข้อมูลงบทดลองปัจจุบัน เติมเอง'!$A$5:$CL$846,59,0),2)</f>
        <v>0</v>
      </c>
      <c r="BI163" s="19">
        <f>ROUND(VLOOKUP($B163,'3.ข้อมูลงบทดลองปัจจุบัน เติมเอง'!$A$5:$CL$846,60,0),2)</f>
        <v>0</v>
      </c>
      <c r="BJ163" s="19">
        <f>ROUND(VLOOKUP($B163,'3.ข้อมูลงบทดลองปัจจุบัน เติมเอง'!$A$5:$CL$846,61,0),2)</f>
        <v>33560</v>
      </c>
      <c r="BK163" s="19">
        <f>ROUND(VLOOKUP($B163,'3.ข้อมูลงบทดลองปัจจุบัน เติมเอง'!$A$5:$CL$846,62,0),2)</f>
        <v>80095</v>
      </c>
      <c r="BL163" s="19">
        <f>ROUND(VLOOKUP($B163,'3.ข้อมูลงบทดลองปัจจุบัน เติมเอง'!$A$5:$CL$846,63,0),2)</f>
        <v>136302</v>
      </c>
      <c r="BM163" s="19">
        <f>ROUND(VLOOKUP($B163,'3.ข้อมูลงบทดลองปัจจุบัน เติมเอง'!$A$5:$CL$846,64,0),2)</f>
        <v>0</v>
      </c>
      <c r="BN163" s="19">
        <f>ROUND(VLOOKUP($B163,'3.ข้อมูลงบทดลองปัจจุบัน เติมเอง'!$A$5:$CL$846,65,0),2)</f>
        <v>0</v>
      </c>
      <c r="BO163" s="19">
        <f>ROUND(VLOOKUP($B163,'3.ข้อมูลงบทดลองปัจจุบัน เติมเอง'!$A$5:$CL$846,66,0),2)</f>
        <v>24458</v>
      </c>
      <c r="BP163" s="19">
        <f>ROUND(VLOOKUP($B163,'3.ข้อมูลงบทดลองปัจจุบัน เติมเอง'!$A$5:$CL$846,67,0),2)</f>
        <v>0</v>
      </c>
      <c r="BQ163" s="19">
        <f>ROUND(VLOOKUP($B163,'3.ข้อมูลงบทดลองปัจจุบัน เติมเอง'!$A$5:$CL$846,68,0),2)</f>
        <v>0</v>
      </c>
      <c r="BR163" s="19">
        <f>ROUND(VLOOKUP($B163,'3.ข้อมูลงบทดลองปัจจุบัน เติมเอง'!$A$5:$CL$846,69,0),2)</f>
        <v>29590</v>
      </c>
      <c r="BS163" s="19">
        <f>ROUND(VLOOKUP($B163,'3.ข้อมูลงบทดลองปัจจุบัน เติมเอง'!$A$5:$CL$846,70,0),2)</f>
        <v>0</v>
      </c>
      <c r="BT163" s="19">
        <f>ROUND(VLOOKUP($B163,'3.ข้อมูลงบทดลองปัจจุบัน เติมเอง'!$A$5:$CL$846,71,0),2)</f>
        <v>0</v>
      </c>
      <c r="BU163" s="19">
        <f>ROUND(VLOOKUP($B163,'3.ข้อมูลงบทดลองปัจจุบัน เติมเอง'!$A$5:$CL$846,72,0),2)</f>
        <v>0</v>
      </c>
      <c r="BV163" s="19">
        <f>ROUND(VLOOKUP($B163,'3.ข้อมูลงบทดลองปัจจุบัน เติมเอง'!$A$5:$CL$846,73,0),2)</f>
        <v>0</v>
      </c>
      <c r="BW163" s="19">
        <f>ROUND(VLOOKUP($B163,'3.ข้อมูลงบทดลองปัจจุบัน เติมเอง'!$A$5:$CL$846,74,0),2)</f>
        <v>35930</v>
      </c>
      <c r="BX163" s="19">
        <f>ROUND(VLOOKUP($B163,'3.ข้อมูลงบทดลองปัจจุบัน เติมเอง'!$A$5:$CL$846,75,0),2)</f>
        <v>0</v>
      </c>
      <c r="BY163" s="19">
        <f>ROUND(VLOOKUP($B163,'3.ข้อมูลงบทดลองปัจจุบัน เติมเอง'!$A$5:$CL$846,76,0),2)</f>
        <v>0</v>
      </c>
      <c r="BZ163" s="19">
        <f>ROUND(VLOOKUP($B163,'3.ข้อมูลงบทดลองปัจจุบัน เติมเอง'!$A$5:$CL$846,77,0),2)</f>
        <v>2000</v>
      </c>
      <c r="CA163" s="19">
        <f>ROUND(VLOOKUP($B163,'3.ข้อมูลงบทดลองปัจจุบัน เติมเอง'!$A$5:$CL$846,78,0),2)</f>
        <v>0</v>
      </c>
      <c r="CB163" s="19">
        <f>ROUND(VLOOKUP($B163,'3.ข้อมูลงบทดลองปัจจุบัน เติมเอง'!$A$5:$CL$846,79,0),2)</f>
        <v>1885</v>
      </c>
      <c r="CC163" s="19">
        <f>ROUND(VLOOKUP($B163,'3.ข้อมูลงบทดลองปัจจุบัน เติมเอง'!$A$5:$CL$846,80,0),2)</f>
        <v>0</v>
      </c>
      <c r="CD163" s="19">
        <f>ROUND(VLOOKUP($B163,'3.ข้อมูลงบทดลองปัจจุบัน เติมเอง'!$A$5:$CL$846,81,0),2)</f>
        <v>0</v>
      </c>
      <c r="CE163" s="19">
        <f>ROUND(VLOOKUP($B163,'3.ข้อมูลงบทดลองปัจจุบัน เติมเอง'!$A$5:$CL$846,82,0),2)</f>
        <v>0</v>
      </c>
      <c r="CF163" s="19">
        <f>ROUND(VLOOKUP($B163,'3.ข้อมูลงบทดลองปัจจุบัน เติมเอง'!$A$5:$CL$846,83,0),2)</f>
        <v>0</v>
      </c>
      <c r="CG163" s="19">
        <f>ROUND(VLOOKUP($B163,'3.ข้อมูลงบทดลองปัจจุบัน เติมเอง'!$A$5:$CL$846,84,0),2)</f>
        <v>0</v>
      </c>
      <c r="CH163" s="19">
        <f>ROUND(VLOOKUP($B163,'3.ข้อมูลงบทดลองปัจจุบัน เติมเอง'!$A$5:$CL$846,85,0),2)</f>
        <v>0</v>
      </c>
      <c r="CI163" s="19">
        <f>ROUND(VLOOKUP($B163,'3.ข้อมูลงบทดลองปัจจุบัน เติมเอง'!$A$5:$CL$846,86,0),2)</f>
        <v>0</v>
      </c>
      <c r="CJ163" s="19">
        <f>ROUND(VLOOKUP($B163,'3.ข้อมูลงบทดลองปัจจุบัน เติมเอง'!$A$5:$CL$846,87,0),2)</f>
        <v>7840</v>
      </c>
      <c r="CK163" s="19">
        <f>ROUND(VLOOKUP($B163,'3.ข้อมูลงบทดลองปัจจุบัน เติมเอง'!$A$5:$CL$846,88,0),2)</f>
        <v>0</v>
      </c>
      <c r="CL163" s="19">
        <f>ROUND(VLOOKUP($B163,'3.ข้อมูลงบทดลองปัจจุบัน เติมเอง'!$A$5:$CL$846,89,0),2)</f>
        <v>145000</v>
      </c>
      <c r="CM163" s="19">
        <f>ROUND(VLOOKUP($B163,'3.ข้อมูลงบทดลองปัจจุบัน เติมเอง'!$A$5:$CL$846,90,0),2)</f>
        <v>18200</v>
      </c>
      <c r="CO163" s="29"/>
    </row>
    <row r="164" spans="1:94" x14ac:dyDescent="0.7">
      <c r="A164" s="3" t="s">
        <v>1471</v>
      </c>
      <c r="B164" s="3" t="s">
        <v>2056</v>
      </c>
      <c r="C164" s="8" t="s">
        <v>708</v>
      </c>
      <c r="D164" s="19">
        <f>ROUND(VLOOKUP($B164,'3.ข้อมูลงบทดลองปัจจุบัน เติมเอง'!$A$5:$CL$846,3,0),2)</f>
        <v>0</v>
      </c>
      <c r="E164" s="19">
        <f>ROUND(VLOOKUP($B164,'3.ข้อมูลงบทดลองปัจจุบัน เติมเอง'!$A$5:$CL$846,4,0),2)</f>
        <v>0</v>
      </c>
      <c r="F164" s="19">
        <f>ROUND(VLOOKUP($B164,'3.ข้อมูลงบทดลองปัจจุบัน เติมเอง'!$A$5:$CL$846,5,0),2)</f>
        <v>0</v>
      </c>
      <c r="G164" s="19">
        <f>ROUND(VLOOKUP($B164,'3.ข้อมูลงบทดลองปัจจุบัน เติมเอง'!$A$5:$CL$846,6,0),2)</f>
        <v>0</v>
      </c>
      <c r="H164" s="19">
        <f>ROUND(VLOOKUP($B164,'3.ข้อมูลงบทดลองปัจจุบัน เติมเอง'!$A$5:$CL$846,7,0),2)</f>
        <v>0</v>
      </c>
      <c r="I164" s="19">
        <f>ROUND(VLOOKUP($B164,'3.ข้อมูลงบทดลองปัจจุบัน เติมเอง'!$A$5:$CL$846,8,0),2)</f>
        <v>0</v>
      </c>
      <c r="J164" s="19">
        <f>ROUND(VLOOKUP($B164,'3.ข้อมูลงบทดลองปัจจุบัน เติมเอง'!$A$5:$CL$846,9,0),2)</f>
        <v>0</v>
      </c>
      <c r="K164" s="19">
        <f>ROUND(VLOOKUP($B164,'3.ข้อมูลงบทดลองปัจจุบัน เติมเอง'!$A$5:$CL$846,10,0),2)</f>
        <v>0</v>
      </c>
      <c r="L164" s="19">
        <f>ROUND(VLOOKUP($B164,'3.ข้อมูลงบทดลองปัจจุบัน เติมเอง'!$A$5:$CL$846,11,0),2)</f>
        <v>0</v>
      </c>
      <c r="M164" s="19">
        <f>ROUND(VLOOKUP($B164,'3.ข้อมูลงบทดลองปัจจุบัน เติมเอง'!$A$5:$CL$846,12,0),2)</f>
        <v>0</v>
      </c>
      <c r="N164" s="19">
        <f>ROUND(VLOOKUP($B164,'3.ข้อมูลงบทดลองปัจจุบัน เติมเอง'!$A$5:$CL$846,13,0),2)</f>
        <v>23200</v>
      </c>
      <c r="O164" s="19">
        <f>ROUND(VLOOKUP($B164,'3.ข้อมูลงบทดลองปัจจุบัน เติมเอง'!$A$5:$CL$846,14,0),2)</f>
        <v>0</v>
      </c>
      <c r="P164" s="19">
        <f>ROUND(VLOOKUP($B164,'3.ข้อมูลงบทดลองปัจจุบัน เติมเอง'!$A$5:$CL$846,15,0),2)</f>
        <v>0</v>
      </c>
      <c r="Q164" s="19">
        <f>ROUND(VLOOKUP($B164,'3.ข้อมูลงบทดลองปัจจุบัน เติมเอง'!$A$5:$CL$846,16,0),2)</f>
        <v>0</v>
      </c>
      <c r="R164" s="19">
        <f>ROUND(VLOOKUP($B164,'3.ข้อมูลงบทดลองปัจจุบัน เติมเอง'!$A$5:$CL$846,17,0),2)</f>
        <v>0</v>
      </c>
      <c r="S164" s="19">
        <f>ROUND(VLOOKUP($B164,'3.ข้อมูลงบทดลองปัจจุบัน เติมเอง'!$A$5:$CL$846,18,0),2)</f>
        <v>0</v>
      </c>
      <c r="T164" s="19">
        <f>ROUND(VLOOKUP($B164,'3.ข้อมูลงบทดลองปัจจุบัน เติมเอง'!$A$5:$CL$846,19,0),2)</f>
        <v>0</v>
      </c>
      <c r="U164" s="19">
        <f>ROUND(VLOOKUP($B164,'3.ข้อมูลงบทดลองปัจจุบัน เติมเอง'!$A$5:$CL$846,20,0),2)</f>
        <v>0</v>
      </c>
      <c r="V164" s="19">
        <f>ROUND(VLOOKUP($B164,'3.ข้อมูลงบทดลองปัจจุบัน เติมเอง'!$A$5:$CL$846,21,0),2)</f>
        <v>0</v>
      </c>
      <c r="W164" s="19">
        <f>ROUND(VLOOKUP($B164,'3.ข้อมูลงบทดลองปัจจุบัน เติมเอง'!$A$5:$CL$846,22,0),2)</f>
        <v>0</v>
      </c>
      <c r="X164" s="19">
        <f>ROUND(VLOOKUP($B164,'3.ข้อมูลงบทดลองปัจจุบัน เติมเอง'!$A$5:$CL$846,23,0),2)</f>
        <v>0</v>
      </c>
      <c r="Y164" s="19">
        <f>ROUND(VLOOKUP($B164,'3.ข้อมูลงบทดลองปัจจุบัน เติมเอง'!$A$5:$CL$846,24,0),2)</f>
        <v>0</v>
      </c>
      <c r="Z164" s="19">
        <f>ROUND(VLOOKUP($B164,'3.ข้อมูลงบทดลองปัจจุบัน เติมเอง'!$A$5:$CL$846,25,0),2)</f>
        <v>0</v>
      </c>
      <c r="AA164" s="19">
        <f>ROUND(VLOOKUP($B164,'3.ข้อมูลงบทดลองปัจจุบัน เติมเอง'!$A$5:$CL$846,26,0),2)</f>
        <v>0</v>
      </c>
      <c r="AB164" s="19">
        <f>ROUND(VLOOKUP($B164,'3.ข้อมูลงบทดลองปัจจุบัน เติมเอง'!$A$5:$CL$846,27,0),2)</f>
        <v>0</v>
      </c>
      <c r="AC164" s="19">
        <f>ROUND(VLOOKUP($B164,'3.ข้อมูลงบทดลองปัจจุบัน เติมเอง'!$A$5:$CL$846,28,0),2)</f>
        <v>0</v>
      </c>
      <c r="AD164" s="19">
        <f>ROUND(VLOOKUP($B164,'3.ข้อมูลงบทดลองปัจจุบัน เติมเอง'!$A$5:$CL$846,29,0),2)</f>
        <v>0</v>
      </c>
      <c r="AE164" s="19">
        <f>ROUND(VLOOKUP($B164,'3.ข้อมูลงบทดลองปัจจุบัน เติมเอง'!$A$5:$CL$846,30,0),2)</f>
        <v>0</v>
      </c>
      <c r="AF164" s="19">
        <f>ROUND(VLOOKUP($B164,'3.ข้อมูลงบทดลองปัจจุบัน เติมเอง'!$A$5:$CL$846,31,0),2)</f>
        <v>0</v>
      </c>
      <c r="AG164" s="19">
        <f>ROUND(VLOOKUP($B164,'3.ข้อมูลงบทดลองปัจจุบัน เติมเอง'!$A$5:$CL$846,32,0),2)</f>
        <v>0</v>
      </c>
      <c r="AH164" s="19">
        <f>ROUND(VLOOKUP($B164,'3.ข้อมูลงบทดลองปัจจุบัน เติมเอง'!$A$5:$CL$846,33,0),2)</f>
        <v>0</v>
      </c>
      <c r="AI164" s="19">
        <f>ROUND(VLOOKUP($B164,'3.ข้อมูลงบทดลองปัจจุบัน เติมเอง'!$A$5:$CL$846,34,0),2)</f>
        <v>0</v>
      </c>
      <c r="AJ164" s="19">
        <f>ROUND(VLOOKUP($B164,'3.ข้อมูลงบทดลองปัจจุบัน เติมเอง'!$A$5:$CL$846,35,0),2)</f>
        <v>0</v>
      </c>
      <c r="AK164" s="19">
        <f>ROUND(VLOOKUP($B164,'3.ข้อมูลงบทดลองปัจจุบัน เติมเอง'!$A$5:$CL$846,36,0),2)</f>
        <v>0</v>
      </c>
      <c r="AL164" s="19">
        <f>ROUND(VLOOKUP($B164,'3.ข้อมูลงบทดลองปัจจุบัน เติมเอง'!$A$5:$CL$846,37,0),2)</f>
        <v>0</v>
      </c>
      <c r="AM164" s="19">
        <f>ROUND(VLOOKUP($B164,'3.ข้อมูลงบทดลองปัจจุบัน เติมเอง'!$A$5:$CL$846,38,0),2)</f>
        <v>0</v>
      </c>
      <c r="AN164" s="19">
        <f>ROUND(VLOOKUP($B164,'3.ข้อมูลงบทดลองปัจจุบัน เติมเอง'!$A$5:$CL$846,39,0),2)</f>
        <v>0</v>
      </c>
      <c r="AO164" s="19">
        <f>ROUND(VLOOKUP($B164,'3.ข้อมูลงบทดลองปัจจุบัน เติมเอง'!$A$5:$CL$846,40,0),2)</f>
        <v>0</v>
      </c>
      <c r="AP164" s="19">
        <f>ROUND(VLOOKUP($B164,'3.ข้อมูลงบทดลองปัจจุบัน เติมเอง'!$A$5:$CL$846,41,0),2)</f>
        <v>0</v>
      </c>
      <c r="AQ164" s="19">
        <f>ROUND(VLOOKUP($B164,'3.ข้อมูลงบทดลองปัจจุบัน เติมเอง'!$A$5:$CL$846,42,0),2)</f>
        <v>0</v>
      </c>
      <c r="AR164" s="19">
        <f>ROUND(VLOOKUP($B164,'3.ข้อมูลงบทดลองปัจจุบัน เติมเอง'!$A$5:$CL$846,43,0),2)</f>
        <v>0</v>
      </c>
      <c r="AS164" s="19">
        <f>ROUND(VLOOKUP($B164,'3.ข้อมูลงบทดลองปัจจุบัน เติมเอง'!$A$5:$CL$846,44,0),2)</f>
        <v>0</v>
      </c>
      <c r="AT164" s="19">
        <f>ROUND(VLOOKUP($B164,'3.ข้อมูลงบทดลองปัจจุบัน เติมเอง'!$A$5:$CL$846,45,0),2)</f>
        <v>0</v>
      </c>
      <c r="AU164" s="19">
        <f>ROUND(VLOOKUP($B164,'3.ข้อมูลงบทดลองปัจจุบัน เติมเอง'!$A$5:$CL$846,46,0),2)</f>
        <v>0</v>
      </c>
      <c r="AV164" s="19">
        <f>ROUND(VLOOKUP($B164,'3.ข้อมูลงบทดลองปัจจุบัน เติมเอง'!$A$5:$CL$846,47,0),2)</f>
        <v>0</v>
      </c>
      <c r="AW164" s="19">
        <f>ROUND(VLOOKUP($B164,'3.ข้อมูลงบทดลองปัจจุบัน เติมเอง'!$A$5:$CL$846,48,0),2)</f>
        <v>0</v>
      </c>
      <c r="AX164" s="19">
        <f>ROUND(VLOOKUP($B164,'3.ข้อมูลงบทดลองปัจจุบัน เติมเอง'!$A$5:$CL$846,49,0),2)</f>
        <v>0</v>
      </c>
      <c r="AY164" s="19">
        <f>ROUND(VLOOKUP($B164,'3.ข้อมูลงบทดลองปัจจุบัน เติมเอง'!$A$5:$CL$846,50,0),2)</f>
        <v>0</v>
      </c>
      <c r="AZ164" s="19">
        <f>ROUND(VLOOKUP($B164,'3.ข้อมูลงบทดลองปัจจุบัน เติมเอง'!$A$5:$CL$846,51,0),2)</f>
        <v>0</v>
      </c>
      <c r="BA164" s="19">
        <f>ROUND(VLOOKUP($B164,'3.ข้อมูลงบทดลองปัจจุบัน เติมเอง'!$A$5:$CL$846,52,0),2)</f>
        <v>0</v>
      </c>
      <c r="BB164" s="19">
        <f>ROUND(VLOOKUP($B164,'3.ข้อมูลงบทดลองปัจจุบัน เติมเอง'!$A$5:$CL$846,53,0),2)</f>
        <v>0</v>
      </c>
      <c r="BC164" s="19">
        <f>ROUND(VLOOKUP($B164,'3.ข้อมูลงบทดลองปัจจุบัน เติมเอง'!$A$5:$CL$846,54,0),2)</f>
        <v>0</v>
      </c>
      <c r="BD164" s="19">
        <f>ROUND(VLOOKUP($B164,'3.ข้อมูลงบทดลองปัจจุบัน เติมเอง'!$A$5:$CL$846,55,0),2)</f>
        <v>0</v>
      </c>
      <c r="BE164" s="19">
        <f>ROUND(VLOOKUP($B164,'3.ข้อมูลงบทดลองปัจจุบัน เติมเอง'!$A$5:$CL$846,56,0),2)</f>
        <v>0</v>
      </c>
      <c r="BF164" s="19">
        <f>ROUND(VLOOKUP($B164,'3.ข้อมูลงบทดลองปัจจุบัน เติมเอง'!$A$5:$CL$846,57,0),2)</f>
        <v>0</v>
      </c>
      <c r="BG164" s="19">
        <f>ROUND(VLOOKUP($B164,'3.ข้อมูลงบทดลองปัจจุบัน เติมเอง'!$A$5:$CL$846,58,0),2)</f>
        <v>0</v>
      </c>
      <c r="BH164" s="19">
        <f>ROUND(VLOOKUP($B164,'3.ข้อมูลงบทดลองปัจจุบัน เติมเอง'!$A$5:$CL$846,59,0),2)</f>
        <v>0</v>
      </c>
      <c r="BI164" s="19">
        <f>ROUND(VLOOKUP($B164,'3.ข้อมูลงบทดลองปัจจุบัน เติมเอง'!$A$5:$CL$846,60,0),2)</f>
        <v>0</v>
      </c>
      <c r="BJ164" s="19">
        <f>ROUND(VLOOKUP($B164,'3.ข้อมูลงบทดลองปัจจุบัน เติมเอง'!$A$5:$CL$846,61,0),2)</f>
        <v>0</v>
      </c>
      <c r="BK164" s="19">
        <f>ROUND(VLOOKUP($B164,'3.ข้อมูลงบทดลองปัจจุบัน เติมเอง'!$A$5:$CL$846,62,0),2)</f>
        <v>0</v>
      </c>
      <c r="BL164" s="19">
        <f>ROUND(VLOOKUP($B164,'3.ข้อมูลงบทดลองปัจจุบัน เติมเอง'!$A$5:$CL$846,63,0),2)</f>
        <v>0</v>
      </c>
      <c r="BM164" s="19">
        <f>ROUND(VLOOKUP($B164,'3.ข้อมูลงบทดลองปัจจุบัน เติมเอง'!$A$5:$CL$846,64,0),2)</f>
        <v>0</v>
      </c>
      <c r="BN164" s="19">
        <f>ROUND(VLOOKUP($B164,'3.ข้อมูลงบทดลองปัจจุบัน เติมเอง'!$A$5:$CL$846,65,0),2)</f>
        <v>0</v>
      </c>
      <c r="BO164" s="19">
        <f>ROUND(VLOOKUP($B164,'3.ข้อมูลงบทดลองปัจจุบัน เติมเอง'!$A$5:$CL$846,66,0),2)</f>
        <v>0</v>
      </c>
      <c r="BP164" s="19">
        <f>ROUND(VLOOKUP($B164,'3.ข้อมูลงบทดลองปัจจุบัน เติมเอง'!$A$5:$CL$846,67,0),2)</f>
        <v>0</v>
      </c>
      <c r="BQ164" s="19">
        <f>ROUND(VLOOKUP($B164,'3.ข้อมูลงบทดลองปัจจุบัน เติมเอง'!$A$5:$CL$846,68,0),2)</f>
        <v>0</v>
      </c>
      <c r="BR164" s="19">
        <f>ROUND(VLOOKUP($B164,'3.ข้อมูลงบทดลองปัจจุบัน เติมเอง'!$A$5:$CL$846,69,0),2)</f>
        <v>0</v>
      </c>
      <c r="BS164" s="19">
        <f>ROUND(VLOOKUP($B164,'3.ข้อมูลงบทดลองปัจจุบัน เติมเอง'!$A$5:$CL$846,70,0),2)</f>
        <v>0</v>
      </c>
      <c r="BT164" s="19">
        <f>ROUND(VLOOKUP($B164,'3.ข้อมูลงบทดลองปัจจุบัน เติมเอง'!$A$5:$CL$846,71,0),2)</f>
        <v>0</v>
      </c>
      <c r="BU164" s="19">
        <f>ROUND(VLOOKUP($B164,'3.ข้อมูลงบทดลองปัจจุบัน เติมเอง'!$A$5:$CL$846,72,0),2)</f>
        <v>0</v>
      </c>
      <c r="BV164" s="19">
        <f>ROUND(VLOOKUP($B164,'3.ข้อมูลงบทดลองปัจจุบัน เติมเอง'!$A$5:$CL$846,73,0),2)</f>
        <v>0</v>
      </c>
      <c r="BW164" s="19">
        <f>ROUND(VLOOKUP($B164,'3.ข้อมูลงบทดลองปัจจุบัน เติมเอง'!$A$5:$CL$846,74,0),2)</f>
        <v>0</v>
      </c>
      <c r="BX164" s="19">
        <f>ROUND(VLOOKUP($B164,'3.ข้อมูลงบทดลองปัจจุบัน เติมเอง'!$A$5:$CL$846,75,0),2)</f>
        <v>0</v>
      </c>
      <c r="BY164" s="19">
        <f>ROUND(VLOOKUP($B164,'3.ข้อมูลงบทดลองปัจจุบัน เติมเอง'!$A$5:$CL$846,76,0),2)</f>
        <v>0</v>
      </c>
      <c r="BZ164" s="19">
        <f>ROUND(VLOOKUP($B164,'3.ข้อมูลงบทดลองปัจจุบัน เติมเอง'!$A$5:$CL$846,77,0),2)</f>
        <v>0</v>
      </c>
      <c r="CA164" s="19">
        <f>ROUND(VLOOKUP($B164,'3.ข้อมูลงบทดลองปัจจุบัน เติมเอง'!$A$5:$CL$846,78,0),2)</f>
        <v>0</v>
      </c>
      <c r="CB164" s="19">
        <f>ROUND(VLOOKUP($B164,'3.ข้อมูลงบทดลองปัจจุบัน เติมเอง'!$A$5:$CL$846,79,0),2)</f>
        <v>0</v>
      </c>
      <c r="CC164" s="19">
        <f>ROUND(VLOOKUP($B164,'3.ข้อมูลงบทดลองปัจจุบัน เติมเอง'!$A$5:$CL$846,80,0),2)</f>
        <v>0</v>
      </c>
      <c r="CD164" s="19">
        <f>ROUND(VLOOKUP($B164,'3.ข้อมูลงบทดลองปัจจุบัน เติมเอง'!$A$5:$CL$846,81,0),2)</f>
        <v>0</v>
      </c>
      <c r="CE164" s="19">
        <f>ROUND(VLOOKUP($B164,'3.ข้อมูลงบทดลองปัจจุบัน เติมเอง'!$A$5:$CL$846,82,0),2)</f>
        <v>0</v>
      </c>
      <c r="CF164" s="19">
        <f>ROUND(VLOOKUP($B164,'3.ข้อมูลงบทดลองปัจจุบัน เติมเอง'!$A$5:$CL$846,83,0),2)</f>
        <v>0</v>
      </c>
      <c r="CG164" s="19">
        <f>ROUND(VLOOKUP($B164,'3.ข้อมูลงบทดลองปัจจุบัน เติมเอง'!$A$5:$CL$846,84,0),2)</f>
        <v>0</v>
      </c>
      <c r="CH164" s="19">
        <f>ROUND(VLOOKUP($B164,'3.ข้อมูลงบทดลองปัจจุบัน เติมเอง'!$A$5:$CL$846,85,0),2)</f>
        <v>0</v>
      </c>
      <c r="CI164" s="19">
        <f>ROUND(VLOOKUP($B164,'3.ข้อมูลงบทดลองปัจจุบัน เติมเอง'!$A$5:$CL$846,86,0),2)</f>
        <v>0</v>
      </c>
      <c r="CJ164" s="19">
        <f>ROUND(VLOOKUP($B164,'3.ข้อมูลงบทดลองปัจจุบัน เติมเอง'!$A$5:$CL$846,87,0),2)</f>
        <v>0</v>
      </c>
      <c r="CK164" s="19">
        <f>ROUND(VLOOKUP($B164,'3.ข้อมูลงบทดลองปัจจุบัน เติมเอง'!$A$5:$CL$846,88,0),2)</f>
        <v>0</v>
      </c>
      <c r="CL164" s="19">
        <f>ROUND(VLOOKUP($B164,'3.ข้อมูลงบทดลองปัจจุบัน เติมเอง'!$A$5:$CL$846,89,0),2)</f>
        <v>0</v>
      </c>
      <c r="CM164" s="19">
        <f>ROUND(VLOOKUP($B164,'3.ข้อมูลงบทดลองปัจจุบัน เติมเอง'!$A$5:$CL$846,90,0),2)</f>
        <v>0</v>
      </c>
      <c r="CO164" s="29"/>
    </row>
    <row r="165" spans="1:94" x14ac:dyDescent="0.7">
      <c r="A165" s="3" t="s">
        <v>1471</v>
      </c>
      <c r="B165" s="3" t="s">
        <v>2057</v>
      </c>
      <c r="C165" s="8" t="s">
        <v>709</v>
      </c>
      <c r="D165" s="19">
        <f>ROUND(VLOOKUP($B165,'3.ข้อมูลงบทดลองปัจจุบัน เติมเอง'!$A$5:$CL$846,3,0),2)</f>
        <v>0</v>
      </c>
      <c r="E165" s="19">
        <f>ROUND(VLOOKUP($B165,'3.ข้อมูลงบทดลองปัจจุบัน เติมเอง'!$A$5:$CL$846,4,0),2)</f>
        <v>0</v>
      </c>
      <c r="F165" s="19">
        <f>ROUND(VLOOKUP($B165,'3.ข้อมูลงบทดลองปัจจุบัน เติมเอง'!$A$5:$CL$846,5,0),2)</f>
        <v>0</v>
      </c>
      <c r="G165" s="19">
        <f>ROUND(VLOOKUP($B165,'3.ข้อมูลงบทดลองปัจจุบัน เติมเอง'!$A$5:$CL$846,6,0),2)</f>
        <v>0</v>
      </c>
      <c r="H165" s="19">
        <f>ROUND(VLOOKUP($B165,'3.ข้อมูลงบทดลองปัจจุบัน เติมเอง'!$A$5:$CL$846,7,0),2)</f>
        <v>0</v>
      </c>
      <c r="I165" s="19">
        <f>ROUND(VLOOKUP($B165,'3.ข้อมูลงบทดลองปัจจุบัน เติมเอง'!$A$5:$CL$846,8,0),2)</f>
        <v>0</v>
      </c>
      <c r="J165" s="19">
        <f>ROUND(VLOOKUP($B165,'3.ข้อมูลงบทดลองปัจจุบัน เติมเอง'!$A$5:$CL$846,9,0),2)</f>
        <v>0</v>
      </c>
      <c r="K165" s="19">
        <f>ROUND(VLOOKUP($B165,'3.ข้อมูลงบทดลองปัจจุบัน เติมเอง'!$A$5:$CL$846,10,0),2)</f>
        <v>0</v>
      </c>
      <c r="L165" s="19">
        <f>ROUND(VLOOKUP($B165,'3.ข้อมูลงบทดลองปัจจุบัน เติมเอง'!$A$5:$CL$846,11,0),2)</f>
        <v>69764</v>
      </c>
      <c r="M165" s="19">
        <f>ROUND(VLOOKUP($B165,'3.ข้อมูลงบทดลองปัจจุบัน เติมเอง'!$A$5:$CL$846,12,0),2)</f>
        <v>0</v>
      </c>
      <c r="N165" s="19">
        <f>ROUND(VLOOKUP($B165,'3.ข้อมูลงบทดลองปัจจุบัน เติมเอง'!$A$5:$CL$846,13,0),2)</f>
        <v>0</v>
      </c>
      <c r="O165" s="19">
        <f>ROUND(VLOOKUP($B165,'3.ข้อมูลงบทดลองปัจจุบัน เติมเอง'!$A$5:$CL$846,14,0),2)</f>
        <v>0</v>
      </c>
      <c r="P165" s="19">
        <f>ROUND(VLOOKUP($B165,'3.ข้อมูลงบทดลองปัจจุบัน เติมเอง'!$A$5:$CL$846,15,0),2)</f>
        <v>0</v>
      </c>
      <c r="Q165" s="19">
        <f>ROUND(VLOOKUP($B165,'3.ข้อมูลงบทดลองปัจจุบัน เติมเอง'!$A$5:$CL$846,16,0),2)</f>
        <v>0</v>
      </c>
      <c r="R165" s="19">
        <f>ROUND(VLOOKUP($B165,'3.ข้อมูลงบทดลองปัจจุบัน เติมเอง'!$A$5:$CL$846,17,0),2)</f>
        <v>0</v>
      </c>
      <c r="S165" s="19">
        <f>ROUND(VLOOKUP($B165,'3.ข้อมูลงบทดลองปัจจุบัน เติมเอง'!$A$5:$CL$846,18,0),2)</f>
        <v>207558</v>
      </c>
      <c r="T165" s="19">
        <f>ROUND(VLOOKUP($B165,'3.ข้อมูลงบทดลองปัจจุบัน เติมเอง'!$A$5:$CL$846,19,0),2)</f>
        <v>0</v>
      </c>
      <c r="U165" s="19">
        <f>ROUND(VLOOKUP($B165,'3.ข้อมูลงบทดลองปัจจุบัน เติมเอง'!$A$5:$CL$846,20,0),2)</f>
        <v>43639</v>
      </c>
      <c r="V165" s="19">
        <f>ROUND(VLOOKUP($B165,'3.ข้อมูลงบทดลองปัจจุบัน เติมเอง'!$A$5:$CL$846,21,0),2)</f>
        <v>0</v>
      </c>
      <c r="W165" s="19">
        <f>ROUND(VLOOKUP($B165,'3.ข้อมูลงบทดลองปัจจุบัน เติมเอง'!$A$5:$CL$846,22,0),2)</f>
        <v>0</v>
      </c>
      <c r="X165" s="19">
        <f>ROUND(VLOOKUP($B165,'3.ข้อมูลงบทดลองปัจจุบัน เติมเอง'!$A$5:$CL$846,23,0),2)</f>
        <v>230400</v>
      </c>
      <c r="Y165" s="19">
        <f>ROUND(VLOOKUP($B165,'3.ข้อมูลงบทดลองปัจจุบัน เติมเอง'!$A$5:$CL$846,24,0),2)</f>
        <v>0</v>
      </c>
      <c r="Z165" s="19">
        <f>ROUND(VLOOKUP($B165,'3.ข้อมูลงบทดลองปัจจุบัน เติมเอง'!$A$5:$CL$846,25,0),2)</f>
        <v>61000</v>
      </c>
      <c r="AA165" s="19">
        <f>ROUND(VLOOKUP($B165,'3.ข้อมูลงบทดลองปัจจุบัน เติมเอง'!$A$5:$CL$846,26,0),2)</f>
        <v>0</v>
      </c>
      <c r="AB165" s="19">
        <f>ROUND(VLOOKUP($B165,'3.ข้อมูลงบทดลองปัจจุบัน เติมเอง'!$A$5:$CL$846,27,0),2)</f>
        <v>0</v>
      </c>
      <c r="AC165" s="19">
        <f>ROUND(VLOOKUP($B165,'3.ข้อมูลงบทดลองปัจจุบัน เติมเอง'!$A$5:$CL$846,28,0),2)</f>
        <v>0</v>
      </c>
      <c r="AD165" s="19">
        <f>ROUND(VLOOKUP($B165,'3.ข้อมูลงบทดลองปัจจุบัน เติมเอง'!$A$5:$CL$846,29,0),2)</f>
        <v>0</v>
      </c>
      <c r="AE165" s="19">
        <f>ROUND(VLOOKUP($B165,'3.ข้อมูลงบทดลองปัจจุบัน เติมเอง'!$A$5:$CL$846,30,0),2)</f>
        <v>108000</v>
      </c>
      <c r="AF165" s="19">
        <f>ROUND(VLOOKUP($B165,'3.ข้อมูลงบทดลองปัจจุบัน เติมเอง'!$A$5:$CL$846,31,0),2)</f>
        <v>0</v>
      </c>
      <c r="AG165" s="19">
        <f>ROUND(VLOOKUP($B165,'3.ข้อมูลงบทดลองปัจจุบัน เติมเอง'!$A$5:$CL$846,32,0),2)</f>
        <v>0</v>
      </c>
      <c r="AH165" s="19">
        <f>ROUND(VLOOKUP($B165,'3.ข้อมูลงบทดลองปัจจุบัน เติมเอง'!$A$5:$CL$846,33,0),2)</f>
        <v>0</v>
      </c>
      <c r="AI165" s="19">
        <f>ROUND(VLOOKUP($B165,'3.ข้อมูลงบทดลองปัจจุบัน เติมเอง'!$A$5:$CL$846,34,0),2)</f>
        <v>0</v>
      </c>
      <c r="AJ165" s="19">
        <f>ROUND(VLOOKUP($B165,'3.ข้อมูลงบทดลองปัจจุบัน เติมเอง'!$A$5:$CL$846,35,0),2)</f>
        <v>0</v>
      </c>
      <c r="AK165" s="19">
        <f>ROUND(VLOOKUP($B165,'3.ข้อมูลงบทดลองปัจจุบัน เติมเอง'!$A$5:$CL$846,36,0),2)</f>
        <v>0</v>
      </c>
      <c r="AL165" s="19">
        <f>ROUND(VLOOKUP($B165,'3.ข้อมูลงบทดลองปัจจุบัน เติมเอง'!$A$5:$CL$846,37,0),2)</f>
        <v>925232</v>
      </c>
      <c r="AM165" s="19">
        <f>ROUND(VLOOKUP($B165,'3.ข้อมูลงบทดลองปัจจุบัน เติมเอง'!$A$5:$CL$846,38,0),2)</f>
        <v>0</v>
      </c>
      <c r="AN165" s="19">
        <f>ROUND(VLOOKUP($B165,'3.ข้อมูลงบทดลองปัจจุบัน เติมเอง'!$A$5:$CL$846,39,0),2)</f>
        <v>77040</v>
      </c>
      <c r="AO165" s="19">
        <f>ROUND(VLOOKUP($B165,'3.ข้อมูลงบทดลองปัจจุบัน เติมเอง'!$A$5:$CL$846,40,0),2)</f>
        <v>0</v>
      </c>
      <c r="AP165" s="19">
        <f>ROUND(VLOOKUP($B165,'3.ข้อมูลงบทดลองปัจจุบัน เติมเอง'!$A$5:$CL$846,41,0),2)</f>
        <v>0</v>
      </c>
      <c r="AQ165" s="19">
        <f>ROUND(VLOOKUP($B165,'3.ข้อมูลงบทดลองปัจจุบัน เติมเอง'!$A$5:$CL$846,42,0),2)</f>
        <v>0</v>
      </c>
      <c r="AR165" s="19">
        <f>ROUND(VLOOKUP($B165,'3.ข้อมูลงบทดลองปัจจุบัน เติมเอง'!$A$5:$CL$846,43,0),2)</f>
        <v>0</v>
      </c>
      <c r="AS165" s="19">
        <f>ROUND(VLOOKUP($B165,'3.ข้อมูลงบทดลองปัจจุบัน เติมเอง'!$A$5:$CL$846,44,0),2)</f>
        <v>0</v>
      </c>
      <c r="AT165" s="19">
        <f>ROUND(VLOOKUP($B165,'3.ข้อมูลงบทดลองปัจจุบัน เติมเอง'!$A$5:$CL$846,45,0),2)</f>
        <v>0</v>
      </c>
      <c r="AU165" s="19">
        <f>ROUND(VLOOKUP($B165,'3.ข้อมูลงบทดลองปัจจุบัน เติมเอง'!$A$5:$CL$846,46,0),2)</f>
        <v>0</v>
      </c>
      <c r="AV165" s="19">
        <f>ROUND(VLOOKUP($B165,'3.ข้อมูลงบทดลองปัจจุบัน เติมเอง'!$A$5:$CL$846,47,0),2)</f>
        <v>0</v>
      </c>
      <c r="AW165" s="19">
        <f>ROUND(VLOOKUP($B165,'3.ข้อมูลงบทดลองปัจจุบัน เติมเอง'!$A$5:$CL$846,48,0),2)</f>
        <v>0</v>
      </c>
      <c r="AX165" s="19">
        <f>ROUND(VLOOKUP($B165,'3.ข้อมูลงบทดลองปัจจุบัน เติมเอง'!$A$5:$CL$846,49,0),2)</f>
        <v>0</v>
      </c>
      <c r="AY165" s="19">
        <f>ROUND(VLOOKUP($B165,'3.ข้อมูลงบทดลองปัจจุบัน เติมเอง'!$A$5:$CL$846,50,0),2)</f>
        <v>0</v>
      </c>
      <c r="AZ165" s="19">
        <f>ROUND(VLOOKUP($B165,'3.ข้อมูลงบทดลองปัจจุบัน เติมเอง'!$A$5:$CL$846,51,0),2)</f>
        <v>0</v>
      </c>
      <c r="BA165" s="19">
        <f>ROUND(VLOOKUP($B165,'3.ข้อมูลงบทดลองปัจจุบัน เติมเอง'!$A$5:$CL$846,52,0),2)</f>
        <v>77040</v>
      </c>
      <c r="BB165" s="19">
        <f>ROUND(VLOOKUP($B165,'3.ข้อมูลงบทดลองปัจจุบัน เติมเอง'!$A$5:$CL$846,53,0),2)</f>
        <v>0</v>
      </c>
      <c r="BC165" s="19">
        <f>ROUND(VLOOKUP($B165,'3.ข้อมูลงบทดลองปัจจุบัน เติมเอง'!$A$5:$CL$846,54,0),2)</f>
        <v>77040</v>
      </c>
      <c r="BD165" s="19">
        <f>ROUND(VLOOKUP($B165,'3.ข้อมูลงบทดลองปัจจุบัน เติมเอง'!$A$5:$CL$846,55,0),2)</f>
        <v>294100</v>
      </c>
      <c r="BE165" s="19">
        <f>ROUND(VLOOKUP($B165,'3.ข้อมูลงบทดลองปัจจุบัน เติมเอง'!$A$5:$CL$846,56,0),2)</f>
        <v>243100</v>
      </c>
      <c r="BF165" s="19">
        <f>ROUND(VLOOKUP($B165,'3.ข้อมูลงบทดลองปัจจุบัน เติมเอง'!$A$5:$CL$846,57,0),2)</f>
        <v>0</v>
      </c>
      <c r="BG165" s="19">
        <f>ROUND(VLOOKUP($B165,'3.ข้อมูลงบทดลองปัจจุบัน เติมเอง'!$A$5:$CL$846,58,0),2)</f>
        <v>0</v>
      </c>
      <c r="BH165" s="19">
        <f>ROUND(VLOOKUP($B165,'3.ข้อมูลงบทดลองปัจจุบัน เติมเอง'!$A$5:$CL$846,59,0),2)</f>
        <v>0</v>
      </c>
      <c r="BI165" s="19">
        <f>ROUND(VLOOKUP($B165,'3.ข้อมูลงบทดลองปัจจุบัน เติมเอง'!$A$5:$CL$846,60,0),2)</f>
        <v>0</v>
      </c>
      <c r="BJ165" s="19">
        <f>ROUND(VLOOKUP($B165,'3.ข้อมูลงบทดลองปัจจุบัน เติมเอง'!$A$5:$CL$846,61,0),2)</f>
        <v>0</v>
      </c>
      <c r="BK165" s="19">
        <f>ROUND(VLOOKUP($B165,'3.ข้อมูลงบทดลองปัจจุบัน เติมเอง'!$A$5:$CL$846,62,0),2)</f>
        <v>0</v>
      </c>
      <c r="BL165" s="19">
        <f>ROUND(VLOOKUP($B165,'3.ข้อมูลงบทดลองปัจจุบัน เติมเอง'!$A$5:$CL$846,63,0),2)</f>
        <v>0</v>
      </c>
      <c r="BM165" s="19">
        <f>ROUND(VLOOKUP($B165,'3.ข้อมูลงบทดลองปัจจุบัน เติมเอง'!$A$5:$CL$846,64,0),2)</f>
        <v>0</v>
      </c>
      <c r="BN165" s="19">
        <f>ROUND(VLOOKUP($B165,'3.ข้อมูลงบทดลองปัจจุบัน เติมเอง'!$A$5:$CL$846,65,0),2)</f>
        <v>121700</v>
      </c>
      <c r="BO165" s="19">
        <f>ROUND(VLOOKUP($B165,'3.ข้อมูลงบทดลองปัจจุบัน เติมเอง'!$A$5:$CL$846,66,0),2)</f>
        <v>123830</v>
      </c>
      <c r="BP165" s="19">
        <f>ROUND(VLOOKUP($B165,'3.ข้อมูลงบทดลองปัจจุบัน เติมเอง'!$A$5:$CL$846,67,0),2)</f>
        <v>199385.24</v>
      </c>
      <c r="BQ165" s="19">
        <f>ROUND(VLOOKUP($B165,'3.ข้อมูลงบทดลองปัจจุบัน เติมเอง'!$A$5:$CL$846,68,0),2)</f>
        <v>72420</v>
      </c>
      <c r="BR165" s="19">
        <f>ROUND(VLOOKUP($B165,'3.ข้อมูลงบทดลองปัจจุบัน เติมเอง'!$A$5:$CL$846,69,0),2)</f>
        <v>0</v>
      </c>
      <c r="BS165" s="19">
        <f>ROUND(VLOOKUP($B165,'3.ข้อมูลงบทดลองปัจจุบัน เติมเอง'!$A$5:$CL$846,70,0),2)</f>
        <v>820600</v>
      </c>
      <c r="BT165" s="19">
        <f>ROUND(VLOOKUP($B165,'3.ข้อมูลงบทดลองปัจจุบัน เติมเอง'!$A$5:$CL$846,71,0),2)</f>
        <v>28500</v>
      </c>
      <c r="BU165" s="19">
        <f>ROUND(VLOOKUP($B165,'3.ข้อมูลงบทดลองปัจจุบัน เติมเอง'!$A$5:$CL$846,72,0),2)</f>
        <v>0</v>
      </c>
      <c r="BV165" s="19">
        <f>ROUND(VLOOKUP($B165,'3.ข้อมูลงบทดลองปัจจุบัน เติมเอง'!$A$5:$CL$846,73,0),2)</f>
        <v>334400</v>
      </c>
      <c r="BW165" s="19">
        <f>ROUND(VLOOKUP($B165,'3.ข้อมูลงบทดลองปัจจุบัน เติมเอง'!$A$5:$CL$846,74,0),2)</f>
        <v>0</v>
      </c>
      <c r="BX165" s="19">
        <f>ROUND(VLOOKUP($B165,'3.ข้อมูลงบทดลองปัจจุบัน เติมเอง'!$A$5:$CL$846,75,0),2)</f>
        <v>0</v>
      </c>
      <c r="BY165" s="19">
        <f>ROUND(VLOOKUP($B165,'3.ข้อมูลงบทดลองปัจจุบัน เติมเอง'!$A$5:$CL$846,76,0),2)</f>
        <v>0</v>
      </c>
      <c r="BZ165" s="19">
        <f>ROUND(VLOOKUP($B165,'3.ข้อมูลงบทดลองปัจจุบัน เติมเอง'!$A$5:$CL$846,77,0),2)</f>
        <v>0</v>
      </c>
      <c r="CA165" s="19">
        <f>ROUND(VLOOKUP($B165,'3.ข้อมูลงบทดลองปัจจุบัน เติมเอง'!$A$5:$CL$846,78,0),2)</f>
        <v>0</v>
      </c>
      <c r="CB165" s="19">
        <f>ROUND(VLOOKUP($B165,'3.ข้อมูลงบทดลองปัจจุบัน เติมเอง'!$A$5:$CL$846,79,0),2)</f>
        <v>0</v>
      </c>
      <c r="CC165" s="19">
        <f>ROUND(VLOOKUP($B165,'3.ข้อมูลงบทดลองปัจจุบัน เติมเอง'!$A$5:$CL$846,80,0),2)</f>
        <v>0</v>
      </c>
      <c r="CD165" s="19">
        <f>ROUND(VLOOKUP($B165,'3.ข้อมูลงบทดลองปัจจุบัน เติมเอง'!$A$5:$CL$846,81,0),2)</f>
        <v>0</v>
      </c>
      <c r="CE165" s="19">
        <f>ROUND(VLOOKUP($B165,'3.ข้อมูลงบทดลองปัจจุบัน เติมเอง'!$A$5:$CL$846,82,0),2)</f>
        <v>0</v>
      </c>
      <c r="CF165" s="19">
        <f>ROUND(VLOOKUP($B165,'3.ข้อมูลงบทดลองปัจจุบัน เติมเอง'!$A$5:$CL$846,83,0),2)</f>
        <v>0</v>
      </c>
      <c r="CG165" s="19">
        <f>ROUND(VLOOKUP($B165,'3.ข้อมูลงบทดลองปัจจุบัน เติมเอง'!$A$5:$CL$846,84,0),2)</f>
        <v>0</v>
      </c>
      <c r="CH165" s="19">
        <f>ROUND(VLOOKUP($B165,'3.ข้อมูลงบทดลองปัจจุบัน เติมเอง'!$A$5:$CL$846,85,0),2)</f>
        <v>0</v>
      </c>
      <c r="CI165" s="19">
        <f>ROUND(VLOOKUP($B165,'3.ข้อมูลงบทดลองปัจจุบัน เติมเอง'!$A$5:$CL$846,86,0),2)</f>
        <v>0</v>
      </c>
      <c r="CJ165" s="19">
        <f>ROUND(VLOOKUP($B165,'3.ข้อมูลงบทดลองปัจจุบัน เติมเอง'!$A$5:$CL$846,87,0),2)</f>
        <v>0</v>
      </c>
      <c r="CK165" s="19">
        <f>ROUND(VLOOKUP($B165,'3.ข้อมูลงบทดลองปัจจุบัน เติมเอง'!$A$5:$CL$846,88,0),2)</f>
        <v>0</v>
      </c>
      <c r="CL165" s="19">
        <f>ROUND(VLOOKUP($B165,'3.ข้อมูลงบทดลองปัจจุบัน เติมเอง'!$A$5:$CL$846,89,0),2)</f>
        <v>0</v>
      </c>
      <c r="CM165" s="19">
        <f>ROUND(VLOOKUP($B165,'3.ข้อมูลงบทดลองปัจจุบัน เติมเอง'!$A$5:$CL$846,90,0),2)</f>
        <v>0</v>
      </c>
      <c r="CO165" s="29"/>
    </row>
    <row r="166" spans="1:94" x14ac:dyDescent="0.7">
      <c r="A166" s="3" t="s">
        <v>1471</v>
      </c>
      <c r="B166" s="3" t="s">
        <v>2058</v>
      </c>
      <c r="C166" s="8" t="s">
        <v>710</v>
      </c>
      <c r="D166" s="19">
        <f>ROUND(VLOOKUP($B166,'3.ข้อมูลงบทดลองปัจจุบัน เติมเอง'!$A$5:$CL$846,3,0),2)</f>
        <v>0</v>
      </c>
      <c r="E166" s="19">
        <f>ROUND(VLOOKUP($B166,'3.ข้อมูลงบทดลองปัจจุบัน เติมเอง'!$A$5:$CL$846,4,0),2)</f>
        <v>197799.2</v>
      </c>
      <c r="F166" s="19">
        <f>ROUND(VLOOKUP($B166,'3.ข้อมูลงบทดลองปัจจุบัน เติมเอง'!$A$5:$CL$846,5,0),2)</f>
        <v>0</v>
      </c>
      <c r="G166" s="19">
        <f>ROUND(VLOOKUP($B166,'3.ข้อมูลงบทดลองปัจจุบัน เติมเอง'!$A$5:$CL$846,6,0),2)</f>
        <v>0</v>
      </c>
      <c r="H166" s="19">
        <f>ROUND(VLOOKUP($B166,'3.ข้อมูลงบทดลองปัจจุบัน เติมเอง'!$A$5:$CL$846,7,0),2)</f>
        <v>0</v>
      </c>
      <c r="I166" s="19">
        <f>ROUND(VLOOKUP($B166,'3.ข้อมูลงบทดลองปัจจุบัน เติมเอง'!$A$5:$CL$846,8,0),2)</f>
        <v>0</v>
      </c>
      <c r="J166" s="19">
        <f>ROUND(VLOOKUP($B166,'3.ข้อมูลงบทดลองปัจจุบัน เติมเอง'!$A$5:$CL$846,9,0),2)</f>
        <v>0</v>
      </c>
      <c r="K166" s="19">
        <f>ROUND(VLOOKUP($B166,'3.ข้อมูลงบทดลองปัจจุบัน เติมเอง'!$A$5:$CL$846,10,0),2)</f>
        <v>0</v>
      </c>
      <c r="L166" s="19">
        <f>ROUND(VLOOKUP($B166,'3.ข้อมูลงบทดลองปัจจุบัน เติมเอง'!$A$5:$CL$846,11,0),2)</f>
        <v>0</v>
      </c>
      <c r="M166" s="19">
        <f>ROUND(VLOOKUP($B166,'3.ข้อมูลงบทดลองปัจจุบัน เติมเอง'!$A$5:$CL$846,12,0),2)</f>
        <v>0</v>
      </c>
      <c r="N166" s="19">
        <f>ROUND(VLOOKUP($B166,'3.ข้อมูลงบทดลองปัจจุบัน เติมเอง'!$A$5:$CL$846,13,0),2)</f>
        <v>0</v>
      </c>
      <c r="O166" s="19">
        <f>ROUND(VLOOKUP($B166,'3.ข้อมูลงบทดลองปัจจุบัน เติมเอง'!$A$5:$CL$846,14,0),2)</f>
        <v>0</v>
      </c>
      <c r="P166" s="19">
        <f>ROUND(VLOOKUP($B166,'3.ข้อมูลงบทดลองปัจจุบัน เติมเอง'!$A$5:$CL$846,15,0),2)</f>
        <v>0</v>
      </c>
      <c r="Q166" s="19">
        <f>ROUND(VLOOKUP($B166,'3.ข้อมูลงบทดลองปัจจุบัน เติมเอง'!$A$5:$CL$846,16,0),2)</f>
        <v>0</v>
      </c>
      <c r="R166" s="19">
        <f>ROUND(VLOOKUP($B166,'3.ข้อมูลงบทดลองปัจจุบัน เติมเอง'!$A$5:$CL$846,17,0),2)</f>
        <v>0</v>
      </c>
      <c r="S166" s="19">
        <f>ROUND(VLOOKUP($B166,'3.ข้อมูลงบทดลองปัจจุบัน เติมเอง'!$A$5:$CL$846,18,0),2)</f>
        <v>0</v>
      </c>
      <c r="T166" s="19">
        <f>ROUND(VLOOKUP($B166,'3.ข้อมูลงบทดลองปัจจุบัน เติมเอง'!$A$5:$CL$846,19,0),2)</f>
        <v>0</v>
      </c>
      <c r="U166" s="19">
        <f>ROUND(VLOOKUP($B166,'3.ข้อมูลงบทดลองปัจจุบัน เติมเอง'!$A$5:$CL$846,20,0),2)</f>
        <v>0</v>
      </c>
      <c r="V166" s="19">
        <f>ROUND(VLOOKUP($B166,'3.ข้อมูลงบทดลองปัจจุบัน เติมเอง'!$A$5:$CL$846,21,0),2)</f>
        <v>0</v>
      </c>
      <c r="W166" s="19">
        <f>ROUND(VLOOKUP($B166,'3.ข้อมูลงบทดลองปัจจุบัน เติมเอง'!$A$5:$CL$846,22,0),2)</f>
        <v>0</v>
      </c>
      <c r="X166" s="19">
        <f>ROUND(VLOOKUP($B166,'3.ข้อมูลงบทดลองปัจจุบัน เติมเอง'!$A$5:$CL$846,23,0),2)</f>
        <v>252049.45</v>
      </c>
      <c r="Y166" s="19">
        <f>ROUND(VLOOKUP($B166,'3.ข้อมูลงบทดลองปัจจุบัน เติมเอง'!$A$5:$CL$846,24,0),2)</f>
        <v>0</v>
      </c>
      <c r="Z166" s="19">
        <f>ROUND(VLOOKUP($B166,'3.ข้อมูลงบทดลองปัจจุบัน เติมเอง'!$A$5:$CL$846,25,0),2)</f>
        <v>0</v>
      </c>
      <c r="AA166" s="19">
        <f>ROUND(VLOOKUP($B166,'3.ข้อมูลงบทดลองปัจจุบัน เติมเอง'!$A$5:$CL$846,26,0),2)</f>
        <v>0</v>
      </c>
      <c r="AB166" s="19">
        <f>ROUND(VLOOKUP($B166,'3.ข้อมูลงบทดลองปัจจุบัน เติมเอง'!$A$5:$CL$846,27,0),2)</f>
        <v>0</v>
      </c>
      <c r="AC166" s="19">
        <f>ROUND(VLOOKUP($B166,'3.ข้อมูลงบทดลองปัจจุบัน เติมเอง'!$A$5:$CL$846,28,0),2)</f>
        <v>0</v>
      </c>
      <c r="AD166" s="19">
        <f>ROUND(VLOOKUP($B166,'3.ข้อมูลงบทดลองปัจจุบัน เติมเอง'!$A$5:$CL$846,29,0),2)</f>
        <v>0</v>
      </c>
      <c r="AE166" s="19">
        <f>ROUND(VLOOKUP($B166,'3.ข้อมูลงบทดลองปัจจุบัน เติมเอง'!$A$5:$CL$846,30,0),2)</f>
        <v>0</v>
      </c>
      <c r="AF166" s="19">
        <f>ROUND(VLOOKUP($B166,'3.ข้อมูลงบทดลองปัจจุบัน เติมเอง'!$A$5:$CL$846,31,0),2)</f>
        <v>0</v>
      </c>
      <c r="AG166" s="19">
        <f>ROUND(VLOOKUP($B166,'3.ข้อมูลงบทดลองปัจจุบัน เติมเอง'!$A$5:$CL$846,32,0),2)</f>
        <v>75924</v>
      </c>
      <c r="AH166" s="19">
        <f>ROUND(VLOOKUP($B166,'3.ข้อมูลงบทดลองปัจจุบัน เติมเอง'!$A$5:$CL$846,33,0),2)</f>
        <v>0</v>
      </c>
      <c r="AI166" s="19">
        <f>ROUND(VLOOKUP($B166,'3.ข้อมูลงบทดลองปัจจุบัน เติมเอง'!$A$5:$CL$846,34,0),2)</f>
        <v>0</v>
      </c>
      <c r="AJ166" s="19">
        <f>ROUND(VLOOKUP($B166,'3.ข้อมูลงบทดลองปัจจุบัน เติมเอง'!$A$5:$CL$846,35,0),2)</f>
        <v>0</v>
      </c>
      <c r="AK166" s="19">
        <f>ROUND(VLOOKUP($B166,'3.ข้อมูลงบทดลองปัจจุบัน เติมเอง'!$A$5:$CL$846,36,0),2)</f>
        <v>0</v>
      </c>
      <c r="AL166" s="19">
        <f>ROUND(VLOOKUP($B166,'3.ข้อมูลงบทดลองปัจจุบัน เติมเอง'!$A$5:$CL$846,37,0),2)</f>
        <v>2063576.79</v>
      </c>
      <c r="AM166" s="19">
        <f>ROUND(VLOOKUP($B166,'3.ข้อมูลงบทดลองปัจจุบัน เติมเอง'!$A$5:$CL$846,38,0),2)</f>
        <v>0</v>
      </c>
      <c r="AN166" s="19">
        <f>ROUND(VLOOKUP($B166,'3.ข้อมูลงบทดลองปัจจุบัน เติมเอง'!$A$5:$CL$846,39,0),2)</f>
        <v>0</v>
      </c>
      <c r="AO166" s="19">
        <f>ROUND(VLOOKUP($B166,'3.ข้อมูลงบทดลองปัจจุบัน เติมเอง'!$A$5:$CL$846,40,0),2)</f>
        <v>0</v>
      </c>
      <c r="AP166" s="19">
        <f>ROUND(VLOOKUP($B166,'3.ข้อมูลงบทดลองปัจจุบัน เติมเอง'!$A$5:$CL$846,41,0),2)</f>
        <v>0</v>
      </c>
      <c r="AQ166" s="19">
        <f>ROUND(VLOOKUP($B166,'3.ข้อมูลงบทดลองปัจจุบัน เติมเอง'!$A$5:$CL$846,42,0),2)</f>
        <v>0</v>
      </c>
      <c r="AR166" s="19">
        <f>ROUND(VLOOKUP($B166,'3.ข้อมูลงบทดลองปัจจุบัน เติมเอง'!$A$5:$CL$846,43,0),2)</f>
        <v>0</v>
      </c>
      <c r="AS166" s="19">
        <f>ROUND(VLOOKUP($B166,'3.ข้อมูลงบทดลองปัจจุบัน เติมเอง'!$A$5:$CL$846,44,0),2)</f>
        <v>0</v>
      </c>
      <c r="AT166" s="19">
        <f>ROUND(VLOOKUP($B166,'3.ข้อมูลงบทดลองปัจจุบัน เติมเอง'!$A$5:$CL$846,45,0),2)</f>
        <v>0</v>
      </c>
      <c r="AU166" s="19">
        <f>ROUND(VLOOKUP($B166,'3.ข้อมูลงบทดลองปัจจุบัน เติมเอง'!$A$5:$CL$846,46,0),2)</f>
        <v>0</v>
      </c>
      <c r="AV166" s="19">
        <f>ROUND(VLOOKUP($B166,'3.ข้อมูลงบทดลองปัจจุบัน เติมเอง'!$A$5:$CL$846,47,0),2)</f>
        <v>0</v>
      </c>
      <c r="AW166" s="19">
        <f>ROUND(VLOOKUP($B166,'3.ข้อมูลงบทดลองปัจจุบัน เติมเอง'!$A$5:$CL$846,48,0),2)</f>
        <v>0</v>
      </c>
      <c r="AX166" s="19">
        <f>ROUND(VLOOKUP($B166,'3.ข้อมูลงบทดลองปัจจุบัน เติมเอง'!$A$5:$CL$846,49,0),2)</f>
        <v>0</v>
      </c>
      <c r="AY166" s="19">
        <f>ROUND(VLOOKUP($B166,'3.ข้อมูลงบทดลองปัจจุบัน เติมเอง'!$A$5:$CL$846,50,0),2)</f>
        <v>0</v>
      </c>
      <c r="AZ166" s="19">
        <f>ROUND(VLOOKUP($B166,'3.ข้อมูลงบทดลองปัจจุบัน เติมเอง'!$A$5:$CL$846,51,0),2)</f>
        <v>0</v>
      </c>
      <c r="BA166" s="19">
        <f>ROUND(VLOOKUP($B166,'3.ข้อมูลงบทดลองปัจจุบัน เติมเอง'!$A$5:$CL$846,52,0),2)</f>
        <v>0</v>
      </c>
      <c r="BB166" s="19">
        <f>ROUND(VLOOKUP($B166,'3.ข้อมูลงบทดลองปัจจุบัน เติมเอง'!$A$5:$CL$846,53,0),2)</f>
        <v>0</v>
      </c>
      <c r="BC166" s="19">
        <f>ROUND(VLOOKUP($B166,'3.ข้อมูลงบทดลองปัจจุบัน เติมเอง'!$A$5:$CL$846,54,0),2)</f>
        <v>0</v>
      </c>
      <c r="BD166" s="19">
        <f>ROUND(VLOOKUP($B166,'3.ข้อมูลงบทดลองปัจจุบัน เติมเอง'!$A$5:$CL$846,55,0),2)</f>
        <v>988568</v>
      </c>
      <c r="BE166" s="19">
        <f>ROUND(VLOOKUP($B166,'3.ข้อมูลงบทดลองปัจจุบัน เติมเอง'!$A$5:$CL$846,56,0),2)</f>
        <v>0</v>
      </c>
      <c r="BF166" s="19">
        <f>ROUND(VLOOKUP($B166,'3.ข้อมูลงบทดลองปัจจุบัน เติมเอง'!$A$5:$CL$846,57,0),2)</f>
        <v>0</v>
      </c>
      <c r="BG166" s="19">
        <f>ROUND(VLOOKUP($B166,'3.ข้อมูลงบทดลองปัจจุบัน เติมเอง'!$A$5:$CL$846,58,0),2)</f>
        <v>0</v>
      </c>
      <c r="BH166" s="19">
        <f>ROUND(VLOOKUP($B166,'3.ข้อมูลงบทดลองปัจจุบัน เติมเอง'!$A$5:$CL$846,59,0),2)</f>
        <v>0</v>
      </c>
      <c r="BI166" s="19">
        <f>ROUND(VLOOKUP($B166,'3.ข้อมูลงบทดลองปัจจุบัน เติมเอง'!$A$5:$CL$846,60,0),2)</f>
        <v>0</v>
      </c>
      <c r="BJ166" s="19">
        <f>ROUND(VLOOKUP($B166,'3.ข้อมูลงบทดลองปัจจุบัน เติมเอง'!$A$5:$CL$846,61,0),2)</f>
        <v>0</v>
      </c>
      <c r="BK166" s="19">
        <f>ROUND(VLOOKUP($B166,'3.ข้อมูลงบทดลองปัจจุบัน เติมเอง'!$A$5:$CL$846,62,0),2)</f>
        <v>0</v>
      </c>
      <c r="BL166" s="19">
        <f>ROUND(VLOOKUP($B166,'3.ข้อมูลงบทดลองปัจจุบัน เติมเอง'!$A$5:$CL$846,63,0),2)</f>
        <v>0</v>
      </c>
      <c r="BM166" s="19">
        <f>ROUND(VLOOKUP($B166,'3.ข้อมูลงบทดลองปัจจุบัน เติมเอง'!$A$5:$CL$846,64,0),2)</f>
        <v>0</v>
      </c>
      <c r="BN166" s="19">
        <f>ROUND(VLOOKUP($B166,'3.ข้อมูลงบทดลองปัจจุบัน เติมเอง'!$A$5:$CL$846,65,0),2)</f>
        <v>0</v>
      </c>
      <c r="BO166" s="19">
        <f>ROUND(VLOOKUP($B166,'3.ข้อมูลงบทดลองปัจจุบัน เติมเอง'!$A$5:$CL$846,66,0),2)</f>
        <v>0</v>
      </c>
      <c r="BP166" s="19">
        <f>ROUND(VLOOKUP($B166,'3.ข้อมูลงบทดลองปัจจุบัน เติมเอง'!$A$5:$CL$846,67,0),2)</f>
        <v>317124</v>
      </c>
      <c r="BQ166" s="19">
        <f>ROUND(VLOOKUP($B166,'3.ข้อมูลงบทดลองปัจจุบัน เติมเอง'!$A$5:$CL$846,68,0),2)</f>
        <v>0</v>
      </c>
      <c r="BR166" s="19">
        <f>ROUND(VLOOKUP($B166,'3.ข้อมูลงบทดลองปัจจุบัน เติมเอง'!$A$5:$CL$846,69,0),2)</f>
        <v>0</v>
      </c>
      <c r="BS166" s="19">
        <f>ROUND(VLOOKUP($B166,'3.ข้อมูลงบทดลองปัจจุบัน เติมเอง'!$A$5:$CL$846,70,0),2)</f>
        <v>1192701.6000000001</v>
      </c>
      <c r="BT166" s="19">
        <f>ROUND(VLOOKUP($B166,'3.ข้อมูลงบทดลองปัจจุบัน เติมเอง'!$A$5:$CL$846,71,0),2)</f>
        <v>0</v>
      </c>
      <c r="BU166" s="19">
        <f>ROUND(VLOOKUP($B166,'3.ข้อมูลงบทดลองปัจจุบัน เติมเอง'!$A$5:$CL$846,72,0),2)</f>
        <v>0</v>
      </c>
      <c r="BV166" s="19">
        <f>ROUND(VLOOKUP($B166,'3.ข้อมูลงบทดลองปัจจุบัน เติมเอง'!$A$5:$CL$846,73,0),2)</f>
        <v>0</v>
      </c>
      <c r="BW166" s="19">
        <f>ROUND(VLOOKUP($B166,'3.ข้อมูลงบทดลองปัจจุบัน เติมเอง'!$A$5:$CL$846,74,0),2)</f>
        <v>0</v>
      </c>
      <c r="BX166" s="19">
        <f>ROUND(VLOOKUP($B166,'3.ข้อมูลงบทดลองปัจจุบัน เติมเอง'!$A$5:$CL$846,75,0),2)</f>
        <v>0</v>
      </c>
      <c r="BY166" s="19">
        <f>ROUND(VLOOKUP($B166,'3.ข้อมูลงบทดลองปัจจุบัน เติมเอง'!$A$5:$CL$846,76,0),2)</f>
        <v>0</v>
      </c>
      <c r="BZ166" s="19">
        <f>ROUND(VLOOKUP($B166,'3.ข้อมูลงบทดลองปัจจุบัน เติมเอง'!$A$5:$CL$846,77,0),2)</f>
        <v>0</v>
      </c>
      <c r="CA166" s="19">
        <f>ROUND(VLOOKUP($B166,'3.ข้อมูลงบทดลองปัจจุบัน เติมเอง'!$A$5:$CL$846,78,0),2)</f>
        <v>0</v>
      </c>
      <c r="CB166" s="19">
        <f>ROUND(VLOOKUP($B166,'3.ข้อมูลงบทดลองปัจจุบัน เติมเอง'!$A$5:$CL$846,79,0),2)</f>
        <v>0</v>
      </c>
      <c r="CC166" s="19">
        <f>ROUND(VLOOKUP($B166,'3.ข้อมูลงบทดลองปัจจุบัน เติมเอง'!$A$5:$CL$846,80,0),2)</f>
        <v>0</v>
      </c>
      <c r="CD166" s="19">
        <f>ROUND(VLOOKUP($B166,'3.ข้อมูลงบทดลองปัจจุบัน เติมเอง'!$A$5:$CL$846,81,0),2)</f>
        <v>0</v>
      </c>
      <c r="CE166" s="19">
        <f>ROUND(VLOOKUP($B166,'3.ข้อมูลงบทดลองปัจจุบัน เติมเอง'!$A$5:$CL$846,82,0),2)</f>
        <v>0</v>
      </c>
      <c r="CF166" s="19">
        <f>ROUND(VLOOKUP($B166,'3.ข้อมูลงบทดลองปัจจุบัน เติมเอง'!$A$5:$CL$846,83,0),2)</f>
        <v>0</v>
      </c>
      <c r="CG166" s="19">
        <f>ROUND(VLOOKUP($B166,'3.ข้อมูลงบทดลองปัจจุบัน เติมเอง'!$A$5:$CL$846,84,0),2)</f>
        <v>0</v>
      </c>
      <c r="CH166" s="19">
        <f>ROUND(VLOOKUP($B166,'3.ข้อมูลงบทดลองปัจจุบัน เติมเอง'!$A$5:$CL$846,85,0),2)</f>
        <v>0</v>
      </c>
      <c r="CI166" s="19">
        <f>ROUND(VLOOKUP($B166,'3.ข้อมูลงบทดลองปัจจุบัน เติมเอง'!$A$5:$CL$846,86,0),2)</f>
        <v>19228.099999999999</v>
      </c>
      <c r="CJ166" s="19">
        <f>ROUND(VLOOKUP($B166,'3.ข้อมูลงบทดลองปัจจุบัน เติมเอง'!$A$5:$CL$846,87,0),2)</f>
        <v>0</v>
      </c>
      <c r="CK166" s="19">
        <f>ROUND(VLOOKUP($B166,'3.ข้อมูลงบทดลองปัจจุบัน เติมเอง'!$A$5:$CL$846,88,0),2)</f>
        <v>0</v>
      </c>
      <c r="CL166" s="19">
        <f>ROUND(VLOOKUP($B166,'3.ข้อมูลงบทดลองปัจจุบัน เติมเอง'!$A$5:$CL$846,89,0),2)</f>
        <v>0</v>
      </c>
      <c r="CM166" s="19">
        <f>ROUND(VLOOKUP($B166,'3.ข้อมูลงบทดลองปัจจุบัน เติมเอง'!$A$5:$CL$846,90,0),2)</f>
        <v>0</v>
      </c>
      <c r="CO166" s="29"/>
    </row>
    <row r="167" spans="1:94" x14ac:dyDescent="0.7">
      <c r="A167" s="3" t="s">
        <v>1471</v>
      </c>
      <c r="B167" s="3" t="s">
        <v>2059</v>
      </c>
      <c r="C167" s="8" t="s">
        <v>711</v>
      </c>
      <c r="D167" s="19">
        <f>ROUND(VLOOKUP($B167,'3.ข้อมูลงบทดลองปัจจุบัน เติมเอง'!$A$5:$CL$846,3,0),2)</f>
        <v>40750</v>
      </c>
      <c r="E167" s="19">
        <f>ROUND(VLOOKUP($B167,'3.ข้อมูลงบทดลองปัจจุบัน เติมเอง'!$A$5:$CL$846,4,0),2)</f>
        <v>78234.600000000006</v>
      </c>
      <c r="F167" s="19">
        <f>ROUND(VLOOKUP($B167,'3.ข้อมูลงบทดลองปัจจุบัน เติมเอง'!$A$5:$CL$846,5,0),2)</f>
        <v>62347.29</v>
      </c>
      <c r="G167" s="19">
        <f>ROUND(VLOOKUP($B167,'3.ข้อมูลงบทดลองปัจจุบัน เติมเอง'!$A$5:$CL$846,6,0),2)</f>
        <v>51862</v>
      </c>
      <c r="H167" s="19">
        <f>ROUND(VLOOKUP($B167,'3.ข้อมูลงบทดลองปัจจุบัน เติมเอง'!$A$5:$CL$846,7,0),2)</f>
        <v>26220</v>
      </c>
      <c r="I167" s="19">
        <f>ROUND(VLOOKUP($B167,'3.ข้อมูลงบทดลองปัจจุบัน เติมเอง'!$A$5:$CL$846,8,0),2)</f>
        <v>0</v>
      </c>
      <c r="J167" s="19">
        <f>ROUND(VLOOKUP($B167,'3.ข้อมูลงบทดลองปัจจุบัน เติมเอง'!$A$5:$CL$846,9,0),2)</f>
        <v>56460</v>
      </c>
      <c r="K167" s="19">
        <f>ROUND(VLOOKUP($B167,'3.ข้อมูลงบทดลองปัจจุบัน เติมเอง'!$A$5:$CL$846,10,0),2)</f>
        <v>95416</v>
      </c>
      <c r="L167" s="19">
        <f>ROUND(VLOOKUP($B167,'3.ข้อมูลงบทดลองปัจจุบัน เติมเอง'!$A$5:$CL$846,11,0),2)</f>
        <v>48819.6</v>
      </c>
      <c r="M167" s="19">
        <f>ROUND(VLOOKUP($B167,'3.ข้อมูลงบทดลองปัจจุบัน เติมเอง'!$A$5:$CL$846,12,0),2)</f>
        <v>48475.1</v>
      </c>
      <c r="N167" s="19">
        <f>ROUND(VLOOKUP($B167,'3.ข้อมูลงบทดลองปัจจุบัน เติมเอง'!$A$5:$CL$846,13,0),2)</f>
        <v>231856</v>
      </c>
      <c r="O167" s="19">
        <f>ROUND(VLOOKUP($B167,'3.ข้อมูลงบทดลองปัจจุบัน เติมเอง'!$A$5:$CL$846,14,0),2)</f>
        <v>12644.1</v>
      </c>
      <c r="P167" s="19">
        <f>ROUND(VLOOKUP($B167,'3.ข้อมูลงบทดลองปัจจุบัน เติมเอง'!$A$5:$CL$846,15,0),2)</f>
        <v>504437.88</v>
      </c>
      <c r="Q167" s="19">
        <f>ROUND(VLOOKUP($B167,'3.ข้อมูลงบทดลองปัจจุบัน เติมเอง'!$A$5:$CL$846,16,0),2)</f>
        <v>56777.94</v>
      </c>
      <c r="R167" s="19">
        <f>ROUND(VLOOKUP($B167,'3.ข้อมูลงบทดลองปัจจุบัน เติมเอง'!$A$5:$CL$846,17,0),2)</f>
        <v>38160.480000000003</v>
      </c>
      <c r="S167" s="19">
        <f>ROUND(VLOOKUP($B167,'3.ข้อมูลงบทดลองปัจจุบัน เติมเอง'!$A$5:$CL$846,18,0),2)</f>
        <v>0</v>
      </c>
      <c r="T167" s="19">
        <f>ROUND(VLOOKUP($B167,'3.ข้อมูลงบทดลองปัจจุบัน เติมเอง'!$A$5:$CL$846,19,0),2)</f>
        <v>46688.480000000003</v>
      </c>
      <c r="U167" s="19">
        <f>ROUND(VLOOKUP($B167,'3.ข้อมูลงบทดลองปัจจุบัน เติมเอง'!$A$5:$CL$846,20,0),2)</f>
        <v>34344.720000000001</v>
      </c>
      <c r="V167" s="19">
        <f>ROUND(VLOOKUP($B167,'3.ข้อมูลงบทดลองปัจจุบัน เติมเอง'!$A$5:$CL$846,21,0),2)</f>
        <v>28166.32</v>
      </c>
      <c r="W167" s="19">
        <f>ROUND(VLOOKUP($B167,'3.ข้อมูลงบทดลองปัจจุบัน เติมเอง'!$A$5:$CL$846,22,0),2)</f>
        <v>10271.56</v>
      </c>
      <c r="X167" s="19">
        <f>ROUND(VLOOKUP($B167,'3.ข้อมูลงบทดลองปัจจุบัน เติมเอง'!$A$5:$CL$846,23,0),2)</f>
        <v>542406.76</v>
      </c>
      <c r="Y167" s="19">
        <f>ROUND(VLOOKUP($B167,'3.ข้อมูลงบทดลองปัจจุบัน เติมเอง'!$A$5:$CL$846,24,0),2)</f>
        <v>57977</v>
      </c>
      <c r="Z167" s="19">
        <f>ROUND(VLOOKUP($B167,'3.ข้อมูลงบทดลองปัจจุบัน เติมเอง'!$A$5:$CL$846,25,0),2)</f>
        <v>185692</v>
      </c>
      <c r="AA167" s="19">
        <f>ROUND(VLOOKUP($B167,'3.ข้อมูลงบทดลองปัจจุบัน เติมเอง'!$A$5:$CL$846,26,0),2)</f>
        <v>127140</v>
      </c>
      <c r="AB167" s="19">
        <f>ROUND(VLOOKUP($B167,'3.ข้อมูลงบทดลองปัจจุบัน เติมเอง'!$A$5:$CL$846,27,0),2)</f>
        <v>26990</v>
      </c>
      <c r="AC167" s="19">
        <f>ROUND(VLOOKUP($B167,'3.ข้อมูลงบทดลองปัจจุบัน เติมเอง'!$A$5:$CL$846,28,0),2)</f>
        <v>44964</v>
      </c>
      <c r="AD167" s="19">
        <f>ROUND(VLOOKUP($B167,'3.ข้อมูลงบทดลองปัจจุบัน เติมเอง'!$A$5:$CL$846,29,0),2)</f>
        <v>16480</v>
      </c>
      <c r="AE167" s="19">
        <f>ROUND(VLOOKUP($B167,'3.ข้อมูลงบทดลองปัจจุบัน เติมเอง'!$A$5:$CL$846,30,0),2)</f>
        <v>225742</v>
      </c>
      <c r="AF167" s="19">
        <f>ROUND(VLOOKUP($B167,'3.ข้อมูลงบทดลองปัจจุบัน เติมเอง'!$A$5:$CL$846,31,0),2)</f>
        <v>35398</v>
      </c>
      <c r="AG167" s="19">
        <f>ROUND(VLOOKUP($B167,'3.ข้อมูลงบทดลองปัจจุบัน เติมเอง'!$A$5:$CL$846,32,0),2)</f>
        <v>48696</v>
      </c>
      <c r="AH167" s="19">
        <f>ROUND(VLOOKUP($B167,'3.ข้อมูลงบทดลองปัจจุบัน เติมเอง'!$A$5:$CL$846,33,0),2)</f>
        <v>67375.360000000001</v>
      </c>
      <c r="AI167" s="19">
        <f>ROUND(VLOOKUP($B167,'3.ข้อมูลงบทดลองปัจจุบัน เติมเอง'!$A$5:$CL$846,34,0),2)</f>
        <v>93473.64</v>
      </c>
      <c r="AJ167" s="19">
        <f>ROUND(VLOOKUP($B167,'3.ข้อมูลงบทดลองปัจจุบัน เติมเอง'!$A$5:$CL$846,35,0),2)</f>
        <v>62635.82</v>
      </c>
      <c r="AK167" s="19">
        <f>ROUND(VLOOKUP($B167,'3.ข้อมูลงบทดลองปัจจุบัน เติมเอง'!$A$5:$CL$846,36,0),2)</f>
        <v>29238</v>
      </c>
      <c r="AL167" s="19">
        <f>ROUND(VLOOKUP($B167,'3.ข้อมูลงบทดลองปัจจุบัน เติมเอง'!$A$5:$CL$846,37,0),2)</f>
        <v>496194.56</v>
      </c>
      <c r="AM167" s="19">
        <f>ROUND(VLOOKUP($B167,'3.ข้อมูลงบทดลองปัจจุบัน เติมเอง'!$A$5:$CL$846,38,0),2)</f>
        <v>39410.5</v>
      </c>
      <c r="AN167" s="19">
        <f>ROUND(VLOOKUP($B167,'3.ข้อมูลงบทดลองปัจจุบัน เติมเอง'!$A$5:$CL$846,39,0),2)</f>
        <v>35285.379999999997</v>
      </c>
      <c r="AO167" s="19">
        <f>ROUND(VLOOKUP($B167,'3.ข้อมูลงบทดลองปัจจุบัน เติมเอง'!$A$5:$CL$846,40,0),2)</f>
        <v>82896.11</v>
      </c>
      <c r="AP167" s="19">
        <f>ROUND(VLOOKUP($B167,'3.ข้อมูลงบทดลองปัจจุบัน เติมเอง'!$A$5:$CL$846,41,0),2)</f>
        <v>69042.820000000007</v>
      </c>
      <c r="AQ167" s="19">
        <f>ROUND(VLOOKUP($B167,'3.ข้อมูลงบทดลองปัจจุบัน เติมเอง'!$A$5:$CL$846,42,0),2)</f>
        <v>48333.34</v>
      </c>
      <c r="AR167" s="19">
        <f>ROUND(VLOOKUP($B167,'3.ข้อมูลงบทดลองปัจจุบัน เติมเอง'!$A$5:$CL$846,43,0),2)</f>
        <v>12671.98</v>
      </c>
      <c r="AS167" s="19">
        <f>ROUND(VLOOKUP($B167,'3.ข้อมูลงบทดลองปัจจุบัน เติมเอง'!$A$5:$CL$846,44,0),2)</f>
        <v>132323.5</v>
      </c>
      <c r="AT167" s="19">
        <f>ROUND(VLOOKUP($B167,'3.ข้อมูลงบทดลองปัจจุบัน เติมเอง'!$A$5:$CL$846,45,0),2)</f>
        <v>43607.85</v>
      </c>
      <c r="AU167" s="19">
        <f>ROUND(VLOOKUP($B167,'3.ข้อมูลงบทดลองปัจจุบัน เติมเอง'!$A$5:$CL$846,46,0),2)</f>
        <v>67183</v>
      </c>
      <c r="AV167" s="19">
        <f>ROUND(VLOOKUP($B167,'3.ข้อมูลงบทดลองปัจจุบัน เติมเอง'!$A$5:$CL$846,47,0),2)</f>
        <v>92052</v>
      </c>
      <c r="AW167" s="19">
        <f>ROUND(VLOOKUP($B167,'3.ข้อมูลงบทดลองปัจจุบัน เติมเอง'!$A$5:$CL$846,48,0),2)</f>
        <v>29227</v>
      </c>
      <c r="AX167" s="19">
        <f>ROUND(VLOOKUP($B167,'3.ข้อมูลงบทดลองปัจจุบัน เติมเอง'!$A$5:$CL$846,49,0),2)</f>
        <v>28050</v>
      </c>
      <c r="AY167" s="19">
        <f>ROUND(VLOOKUP($B167,'3.ข้อมูลงบทดลองปัจจุบัน เติมเอง'!$A$5:$CL$846,50,0),2)</f>
        <v>42719.68</v>
      </c>
      <c r="AZ167" s="19">
        <f>ROUND(VLOOKUP($B167,'3.ข้อมูลงบทดลองปัจจุบัน เติมเอง'!$A$5:$CL$846,51,0),2)</f>
        <v>27104</v>
      </c>
      <c r="BA167" s="19">
        <f>ROUND(VLOOKUP($B167,'3.ข้อมูลงบทดลองปัจจุบัน เติมเอง'!$A$5:$CL$846,52,0),2)</f>
        <v>29659</v>
      </c>
      <c r="BB167" s="19">
        <f>ROUND(VLOOKUP($B167,'3.ข้อมูลงบทดลองปัจจุบัน เติมเอง'!$A$5:$CL$846,53,0),2)</f>
        <v>287364.11</v>
      </c>
      <c r="BC167" s="19">
        <f>ROUND(VLOOKUP($B167,'3.ข้อมูลงบทดลองปัจจุบัน เติมเอง'!$A$5:$CL$846,54,0),2)</f>
        <v>28600</v>
      </c>
      <c r="BD167" s="19">
        <f>ROUND(VLOOKUP($B167,'3.ข้อมูลงบทดลองปัจจุบัน เติมเอง'!$A$5:$CL$846,55,0),2)</f>
        <v>430284.6</v>
      </c>
      <c r="BE167" s="19">
        <f>ROUND(VLOOKUP($B167,'3.ข้อมูลงบทดลองปัจจุบัน เติมเอง'!$A$5:$CL$846,56,0),2)</f>
        <v>161225.46</v>
      </c>
      <c r="BF167" s="19">
        <f>ROUND(VLOOKUP($B167,'3.ข้อมูลงบทดลองปัจจุบัน เติมเอง'!$A$5:$CL$846,57,0),2)</f>
        <v>22776.26</v>
      </c>
      <c r="BG167" s="19">
        <f>ROUND(VLOOKUP($B167,'3.ข้อมูลงบทดลองปัจจุบัน เติมเอง'!$A$5:$CL$846,58,0),2)</f>
        <v>32297.200000000001</v>
      </c>
      <c r="BH167" s="19">
        <f>ROUND(VLOOKUP($B167,'3.ข้อมูลงบทดลองปัจจุบัน เติมเอง'!$A$5:$CL$846,59,0),2)</f>
        <v>786875</v>
      </c>
      <c r="BI167" s="19">
        <f>ROUND(VLOOKUP($B167,'3.ข้อมูลงบทดลองปัจจุบัน เติมเอง'!$A$5:$CL$846,60,0),2)</f>
        <v>21366.48</v>
      </c>
      <c r="BJ167" s="19">
        <f>ROUND(VLOOKUP($B167,'3.ข้อมูลงบทดลองปัจจุบัน เติมเอง'!$A$5:$CL$846,61,0),2)</f>
        <v>0</v>
      </c>
      <c r="BK167" s="19">
        <f>ROUND(VLOOKUP($B167,'3.ข้อมูลงบทดลองปัจจุบัน เติมเอง'!$A$5:$CL$846,62,0),2)</f>
        <v>24083.1</v>
      </c>
      <c r="BL167" s="19">
        <f>ROUND(VLOOKUP($B167,'3.ข้อมูลงบทดลองปัจจุบัน เติมเอง'!$A$5:$CL$846,63,0),2)</f>
        <v>33816.379999999997</v>
      </c>
      <c r="BM167" s="19">
        <f>ROUND(VLOOKUP($B167,'3.ข้อมูลงบทดลองปัจจุบัน เติมเอง'!$A$5:$CL$846,64,0),2)</f>
        <v>254144.6</v>
      </c>
      <c r="BN167" s="19">
        <f>ROUND(VLOOKUP($B167,'3.ข้อมูลงบทดลองปัจจุบัน เติมเอง'!$A$5:$CL$846,65,0),2)</f>
        <v>94668</v>
      </c>
      <c r="BO167" s="19">
        <f>ROUND(VLOOKUP($B167,'3.ข้อมูลงบทดลองปัจจุบัน เติมเอง'!$A$5:$CL$846,66,0),2)</f>
        <v>100770</v>
      </c>
      <c r="BP167" s="19">
        <f>ROUND(VLOOKUP($B167,'3.ข้อมูลงบทดลองปัจจุบัน เติมเอง'!$A$5:$CL$846,67,0),2)</f>
        <v>0</v>
      </c>
      <c r="BQ167" s="19">
        <f>ROUND(VLOOKUP($B167,'3.ข้อมูลงบทดลองปัจจุบัน เติมเอง'!$A$5:$CL$846,68,0),2)</f>
        <v>75491</v>
      </c>
      <c r="BR167" s="19">
        <f>ROUND(VLOOKUP($B167,'3.ข้อมูลงบทดลองปัจจุบัน เติมเอง'!$A$5:$CL$846,69,0),2)</f>
        <v>68136</v>
      </c>
      <c r="BS167" s="19">
        <f>ROUND(VLOOKUP($B167,'3.ข้อมูลงบทดลองปัจจุบัน เติมเอง'!$A$5:$CL$846,70,0),2)</f>
        <v>1968623.25</v>
      </c>
      <c r="BT167" s="19">
        <f>ROUND(VLOOKUP($B167,'3.ข้อมูลงบทดลองปัจจุบัน เติมเอง'!$A$5:$CL$846,71,0),2)</f>
        <v>67652</v>
      </c>
      <c r="BU167" s="19">
        <f>ROUND(VLOOKUP($B167,'3.ข้อมูลงบทดลองปัจจุบัน เติมเอง'!$A$5:$CL$846,72,0),2)</f>
        <v>3200</v>
      </c>
      <c r="BV167" s="19">
        <f>ROUND(VLOOKUP($B167,'3.ข้อมูลงบทดลองปัจจุบัน เติมเอง'!$A$5:$CL$846,73,0),2)</f>
        <v>0</v>
      </c>
      <c r="BW167" s="19">
        <f>ROUND(VLOOKUP($B167,'3.ข้อมูลงบทดลองปัจจุบัน เติมเอง'!$A$5:$CL$846,74,0),2)</f>
        <v>2561</v>
      </c>
      <c r="BX167" s="19">
        <f>ROUND(VLOOKUP($B167,'3.ข้อมูลงบทดลองปัจจุบัน เติมเอง'!$A$5:$CL$846,75,0),2)</f>
        <v>85891</v>
      </c>
      <c r="BY167" s="19">
        <f>ROUND(VLOOKUP($B167,'3.ข้อมูลงบทดลองปัจจุบัน เติมเอง'!$A$5:$CL$846,76,0),2)</f>
        <v>212358</v>
      </c>
      <c r="BZ167" s="19">
        <f>ROUND(VLOOKUP($B167,'3.ข้อมูลงบทดลองปัจจุบัน เติมเอง'!$A$5:$CL$846,77,0),2)</f>
        <v>27391</v>
      </c>
      <c r="CA167" s="19">
        <f>ROUND(VLOOKUP($B167,'3.ข้อมูลงบทดลองปัจจุบัน เติมเอง'!$A$5:$CL$846,78,0),2)</f>
        <v>30823</v>
      </c>
      <c r="CB167" s="19">
        <f>ROUND(VLOOKUP($B167,'3.ข้อมูลงบทดลองปัจจุบัน เติมเอง'!$A$5:$CL$846,79,0),2)</f>
        <v>42471</v>
      </c>
      <c r="CC167" s="19">
        <f>ROUND(VLOOKUP($B167,'3.ข้อมูลงบทดลองปัจจุบัน เติมเอง'!$A$5:$CL$846,80,0),2)</f>
        <v>223691</v>
      </c>
      <c r="CD167" s="19">
        <f>ROUND(VLOOKUP($B167,'3.ข้อมูลงบทดลองปัจจุบัน เติมเอง'!$A$5:$CL$846,81,0),2)</f>
        <v>232774</v>
      </c>
      <c r="CE167" s="19">
        <f>ROUND(VLOOKUP($B167,'3.ข้อมูลงบทดลองปัจจุบัน เติมเอง'!$A$5:$CL$846,82,0),2)</f>
        <v>60619</v>
      </c>
      <c r="CF167" s="19">
        <f>ROUND(VLOOKUP($B167,'3.ข้อมูลงบทดลองปัจจุบัน เติมเอง'!$A$5:$CL$846,83,0),2)</f>
        <v>80080</v>
      </c>
      <c r="CG167" s="19">
        <f>ROUND(VLOOKUP($B167,'3.ข้อมูลงบทดลองปัจจุบัน เติมเอง'!$A$5:$CL$846,84,0),2)</f>
        <v>19383</v>
      </c>
      <c r="CH167" s="19">
        <f>ROUND(VLOOKUP($B167,'3.ข้อมูลงบทดลองปัจจุบัน เติมเอง'!$A$5:$CL$846,85,0),2)</f>
        <v>33891</v>
      </c>
      <c r="CI167" s="19">
        <f>ROUND(VLOOKUP($B167,'3.ข้อมูลงบทดลองปัจจุบัน เติมเอง'!$A$5:$CL$846,86,0),2)</f>
        <v>29506</v>
      </c>
      <c r="CJ167" s="19">
        <f>ROUND(VLOOKUP($B167,'3.ข้อมูลงบทดลองปัจจุบัน เติมเอง'!$A$5:$CL$846,87,0),2)</f>
        <v>23138</v>
      </c>
      <c r="CK167" s="19">
        <f>ROUND(VLOOKUP($B167,'3.ข้อมูลงบทดลองปัจจุบัน เติมเอง'!$A$5:$CL$846,88,0),2)</f>
        <v>121940</v>
      </c>
      <c r="CL167" s="19">
        <f>ROUND(VLOOKUP($B167,'3.ข้อมูลงบทดลองปัจจุบัน เติมเอง'!$A$5:$CL$846,89,0),2)</f>
        <v>38272</v>
      </c>
      <c r="CM167" s="19">
        <f>ROUND(VLOOKUP($B167,'3.ข้อมูลงบทดลองปัจจุบัน เติมเอง'!$A$5:$CL$846,90,0),2)</f>
        <v>20254</v>
      </c>
      <c r="CO167" s="29"/>
    </row>
    <row r="168" spans="1:94" x14ac:dyDescent="0.7">
      <c r="A168" s="3" t="s">
        <v>1471</v>
      </c>
      <c r="B168" s="3" t="s">
        <v>2060</v>
      </c>
      <c r="C168" s="8" t="s">
        <v>712</v>
      </c>
      <c r="D168" s="19">
        <f>ROUND(VLOOKUP($B168,'3.ข้อมูลงบทดลองปัจจุบัน เติมเอง'!$A$5:$CL$846,3,0),2)</f>
        <v>154350</v>
      </c>
      <c r="E168" s="19">
        <f>ROUND(VLOOKUP($B168,'3.ข้อมูลงบทดลองปัจจุบัน เติมเอง'!$A$5:$CL$846,4,0),2)</f>
        <v>0</v>
      </c>
      <c r="F168" s="19">
        <f>ROUND(VLOOKUP($B168,'3.ข้อมูลงบทดลองปัจจุบัน เติมเอง'!$A$5:$CL$846,5,0),2)</f>
        <v>0</v>
      </c>
      <c r="G168" s="19">
        <f>ROUND(VLOOKUP($B168,'3.ข้อมูลงบทดลองปัจจุบัน เติมเอง'!$A$5:$CL$846,6,0),2)</f>
        <v>0</v>
      </c>
      <c r="H168" s="19">
        <f>ROUND(VLOOKUP($B168,'3.ข้อมูลงบทดลองปัจจุบัน เติมเอง'!$A$5:$CL$846,7,0),2)</f>
        <v>0</v>
      </c>
      <c r="I168" s="19">
        <f>ROUND(VLOOKUP($B168,'3.ข้อมูลงบทดลองปัจจุบัน เติมเอง'!$A$5:$CL$846,8,0),2)</f>
        <v>48220</v>
      </c>
      <c r="J168" s="19">
        <f>ROUND(VLOOKUP($B168,'3.ข้อมูลงบทดลองปัจจุบัน เติมเอง'!$A$5:$CL$846,9,0),2)</f>
        <v>0</v>
      </c>
      <c r="K168" s="19">
        <f>ROUND(VLOOKUP($B168,'3.ข้อมูลงบทดลองปัจจุบัน เติมเอง'!$A$5:$CL$846,10,0),2)</f>
        <v>6795145</v>
      </c>
      <c r="L168" s="19">
        <f>ROUND(VLOOKUP($B168,'3.ข้อมูลงบทดลองปัจจุบัน เติมเอง'!$A$5:$CL$846,11,0),2)</f>
        <v>105859.34</v>
      </c>
      <c r="M168" s="19">
        <f>ROUND(VLOOKUP($B168,'3.ข้อมูลงบทดลองปัจจุบัน เติมเอง'!$A$5:$CL$846,12,0),2)</f>
        <v>23360</v>
      </c>
      <c r="N168" s="19">
        <f>ROUND(VLOOKUP($B168,'3.ข้อมูลงบทดลองปัจจุบัน เติมเอง'!$A$5:$CL$846,13,0),2)</f>
        <v>0</v>
      </c>
      <c r="O168" s="19">
        <f>ROUND(VLOOKUP($B168,'3.ข้อมูลงบทดลองปัจจุบัน เติมเอง'!$A$5:$CL$846,14,0),2)</f>
        <v>0</v>
      </c>
      <c r="P168" s="19">
        <f>ROUND(VLOOKUP($B168,'3.ข้อมูลงบทดลองปัจจุบัน เติมเอง'!$A$5:$CL$846,15,0),2)</f>
        <v>3724225</v>
      </c>
      <c r="Q168" s="19">
        <f>ROUND(VLOOKUP($B168,'3.ข้อมูลงบทดลองปัจจุบัน เติมเอง'!$A$5:$CL$846,16,0),2)</f>
        <v>0</v>
      </c>
      <c r="R168" s="19">
        <f>ROUND(VLOOKUP($B168,'3.ข้อมูลงบทดลองปัจจุบัน เติมเอง'!$A$5:$CL$846,17,0),2)</f>
        <v>0</v>
      </c>
      <c r="S168" s="19">
        <f>ROUND(VLOOKUP($B168,'3.ข้อมูลงบทดลองปัจจุบัน เติมเอง'!$A$5:$CL$846,18,0),2)</f>
        <v>0</v>
      </c>
      <c r="T168" s="19">
        <f>ROUND(VLOOKUP($B168,'3.ข้อมูลงบทดลองปัจจุบัน เติมเอง'!$A$5:$CL$846,19,0),2)</f>
        <v>0</v>
      </c>
      <c r="U168" s="19">
        <f>ROUND(VLOOKUP($B168,'3.ข้อมูลงบทดลองปัจจุบัน เติมเอง'!$A$5:$CL$846,20,0),2)</f>
        <v>0</v>
      </c>
      <c r="V168" s="19">
        <f>ROUND(VLOOKUP($B168,'3.ข้อมูลงบทดลองปัจจุบัน เติมเอง'!$A$5:$CL$846,21,0),2)</f>
        <v>0</v>
      </c>
      <c r="W168" s="19">
        <f>ROUND(VLOOKUP($B168,'3.ข้อมูลงบทดลองปัจจุบัน เติมเอง'!$A$5:$CL$846,22,0),2)</f>
        <v>0</v>
      </c>
      <c r="X168" s="19">
        <f>ROUND(VLOOKUP($B168,'3.ข้อมูลงบทดลองปัจจุบัน เติมเอง'!$A$5:$CL$846,23,0),2)</f>
        <v>5832958.6200000001</v>
      </c>
      <c r="Y168" s="19">
        <f>ROUND(VLOOKUP($B168,'3.ข้อมูลงบทดลองปัจจุบัน เติมเอง'!$A$5:$CL$846,24,0),2)</f>
        <v>0</v>
      </c>
      <c r="Z168" s="19">
        <f>ROUND(VLOOKUP($B168,'3.ข้อมูลงบทดลองปัจจุบัน เติมเอง'!$A$5:$CL$846,25,0),2)</f>
        <v>0</v>
      </c>
      <c r="AA168" s="19">
        <f>ROUND(VLOOKUP($B168,'3.ข้อมูลงบทดลองปัจจุบัน เติมเอง'!$A$5:$CL$846,26,0),2)</f>
        <v>0</v>
      </c>
      <c r="AB168" s="19">
        <f>ROUND(VLOOKUP($B168,'3.ข้อมูลงบทดลองปัจจุบัน เติมเอง'!$A$5:$CL$846,27,0),2)</f>
        <v>0</v>
      </c>
      <c r="AC168" s="19">
        <f>ROUND(VLOOKUP($B168,'3.ข้อมูลงบทดลองปัจจุบัน เติมเอง'!$A$5:$CL$846,28,0),2)</f>
        <v>0</v>
      </c>
      <c r="AD168" s="19">
        <f>ROUND(VLOOKUP($B168,'3.ข้อมูลงบทดลองปัจจุบัน เติมเอง'!$A$5:$CL$846,29,0),2)</f>
        <v>0</v>
      </c>
      <c r="AE168" s="19">
        <f>ROUND(VLOOKUP($B168,'3.ข้อมูลงบทดลองปัจจุบัน เติมเอง'!$A$5:$CL$846,30,0),2)</f>
        <v>1208790</v>
      </c>
      <c r="AF168" s="19">
        <f>ROUND(VLOOKUP($B168,'3.ข้อมูลงบทดลองปัจจุบัน เติมเอง'!$A$5:$CL$846,31,0),2)</f>
        <v>106300</v>
      </c>
      <c r="AG168" s="19">
        <f>ROUND(VLOOKUP($B168,'3.ข้อมูลงบทดลองปัจจุบัน เติมเอง'!$A$5:$CL$846,32,0),2)</f>
        <v>0</v>
      </c>
      <c r="AH168" s="19">
        <f>ROUND(VLOOKUP($B168,'3.ข้อมูลงบทดลองปัจจุบัน เติมเอง'!$A$5:$CL$846,33,0),2)</f>
        <v>0</v>
      </c>
      <c r="AI168" s="19">
        <f>ROUND(VLOOKUP($B168,'3.ข้อมูลงบทดลองปัจจุบัน เติมเอง'!$A$5:$CL$846,34,0),2)</f>
        <v>0</v>
      </c>
      <c r="AJ168" s="19">
        <f>ROUND(VLOOKUP($B168,'3.ข้อมูลงบทดลองปัจจุบัน เติมเอง'!$A$5:$CL$846,35,0),2)</f>
        <v>0</v>
      </c>
      <c r="AK168" s="19">
        <f>ROUND(VLOOKUP($B168,'3.ข้อมูลงบทดลองปัจจุบัน เติมเอง'!$A$5:$CL$846,36,0),2)</f>
        <v>0</v>
      </c>
      <c r="AL168" s="19">
        <f>ROUND(VLOOKUP($B168,'3.ข้อมูลงบทดลองปัจจุบัน เติมเอง'!$A$5:$CL$846,37,0),2)</f>
        <v>22711964.699999999</v>
      </c>
      <c r="AM168" s="19">
        <f>ROUND(VLOOKUP($B168,'3.ข้อมูลงบทดลองปัจจุบัน เติมเอง'!$A$5:$CL$846,38,0),2)</f>
        <v>0</v>
      </c>
      <c r="AN168" s="19">
        <f>ROUND(VLOOKUP($B168,'3.ข้อมูลงบทดลองปัจจุบัน เติมเอง'!$A$5:$CL$846,39,0),2)</f>
        <v>0</v>
      </c>
      <c r="AO168" s="19">
        <f>ROUND(VLOOKUP($B168,'3.ข้อมูลงบทดลองปัจจุบัน เติมเอง'!$A$5:$CL$846,40,0),2)</f>
        <v>0</v>
      </c>
      <c r="AP168" s="19">
        <f>ROUND(VLOOKUP($B168,'3.ข้อมูลงบทดลองปัจจุบัน เติมเอง'!$A$5:$CL$846,41,0),2)</f>
        <v>0</v>
      </c>
      <c r="AQ168" s="19">
        <f>ROUND(VLOOKUP($B168,'3.ข้อมูลงบทดลองปัจจุบัน เติมเอง'!$A$5:$CL$846,42,0),2)</f>
        <v>0</v>
      </c>
      <c r="AR168" s="19">
        <f>ROUND(VLOOKUP($B168,'3.ข้อมูลงบทดลองปัจจุบัน เติมเอง'!$A$5:$CL$846,43,0),2)</f>
        <v>0</v>
      </c>
      <c r="AS168" s="19">
        <f>ROUND(VLOOKUP($B168,'3.ข้อมูลงบทดลองปัจจุบัน เติมเอง'!$A$5:$CL$846,44,0),2)</f>
        <v>6994023.3700000001</v>
      </c>
      <c r="AT168" s="19">
        <f>ROUND(VLOOKUP($B168,'3.ข้อมูลงบทดลองปัจจุบัน เติมเอง'!$A$5:$CL$846,45,0),2)</f>
        <v>113881</v>
      </c>
      <c r="AU168" s="19">
        <f>ROUND(VLOOKUP($B168,'3.ข้อมูลงบทดลองปัจจุบัน เติมเอง'!$A$5:$CL$846,46,0),2)</f>
        <v>0</v>
      </c>
      <c r="AV168" s="19">
        <f>ROUND(VLOOKUP($B168,'3.ข้อมูลงบทดลองปัจจุบัน เติมเอง'!$A$5:$CL$846,47,0),2)</f>
        <v>0</v>
      </c>
      <c r="AW168" s="19">
        <f>ROUND(VLOOKUP($B168,'3.ข้อมูลงบทดลองปัจจุบัน เติมเอง'!$A$5:$CL$846,48,0),2)</f>
        <v>0</v>
      </c>
      <c r="AX168" s="19">
        <f>ROUND(VLOOKUP($B168,'3.ข้อมูลงบทดลองปัจจุบัน เติมเอง'!$A$5:$CL$846,49,0),2)</f>
        <v>0</v>
      </c>
      <c r="AY168" s="19">
        <f>ROUND(VLOOKUP($B168,'3.ข้อมูลงบทดลองปัจจุบัน เติมเอง'!$A$5:$CL$846,50,0),2)</f>
        <v>0</v>
      </c>
      <c r="AZ168" s="19">
        <f>ROUND(VLOOKUP($B168,'3.ข้อมูลงบทดลองปัจจุบัน เติมเอง'!$A$5:$CL$846,51,0),2)</f>
        <v>0</v>
      </c>
      <c r="BA168" s="19">
        <f>ROUND(VLOOKUP($B168,'3.ข้อมูลงบทดลองปัจจุบัน เติมเอง'!$A$5:$CL$846,52,0),2)</f>
        <v>0</v>
      </c>
      <c r="BB168" s="19">
        <f>ROUND(VLOOKUP($B168,'3.ข้อมูลงบทดลองปัจจุบัน เติมเอง'!$A$5:$CL$846,53,0),2)</f>
        <v>0</v>
      </c>
      <c r="BC168" s="19">
        <f>ROUND(VLOOKUP($B168,'3.ข้อมูลงบทดลองปัจจุบัน เติมเอง'!$A$5:$CL$846,54,0),2)</f>
        <v>0</v>
      </c>
      <c r="BD168" s="19">
        <f>ROUND(VLOOKUP($B168,'3.ข้อมูลงบทดลองปัจจุบัน เติมเอง'!$A$5:$CL$846,55,0),2)</f>
        <v>292620</v>
      </c>
      <c r="BE168" s="19">
        <f>ROUND(VLOOKUP($B168,'3.ข้อมูลงบทดลองปัจจุบัน เติมเอง'!$A$5:$CL$846,56,0),2)</f>
        <v>0</v>
      </c>
      <c r="BF168" s="19">
        <f>ROUND(VLOOKUP($B168,'3.ข้อมูลงบทดลองปัจจุบัน เติมเอง'!$A$5:$CL$846,57,0),2)</f>
        <v>0</v>
      </c>
      <c r="BG168" s="19">
        <f>ROUND(VLOOKUP($B168,'3.ข้อมูลงบทดลองปัจจุบัน เติมเอง'!$A$5:$CL$846,58,0),2)</f>
        <v>0</v>
      </c>
      <c r="BH168" s="19">
        <f>ROUND(VLOOKUP($B168,'3.ข้อมูลงบทดลองปัจจุบัน เติมเอง'!$A$5:$CL$846,59,0),2)</f>
        <v>360000</v>
      </c>
      <c r="BI168" s="19">
        <f>ROUND(VLOOKUP($B168,'3.ข้อมูลงบทดลองปัจจุบัน เติมเอง'!$A$5:$CL$846,60,0),2)</f>
        <v>0</v>
      </c>
      <c r="BJ168" s="19">
        <f>ROUND(VLOOKUP($B168,'3.ข้อมูลงบทดลองปัจจุบัน เติมเอง'!$A$5:$CL$846,61,0),2)</f>
        <v>0</v>
      </c>
      <c r="BK168" s="19">
        <f>ROUND(VLOOKUP($B168,'3.ข้อมูลงบทดลองปัจจุบัน เติมเอง'!$A$5:$CL$846,62,0),2)</f>
        <v>0</v>
      </c>
      <c r="BL168" s="19">
        <f>ROUND(VLOOKUP($B168,'3.ข้อมูลงบทดลองปัจจุบัน เติมเอง'!$A$5:$CL$846,63,0),2)</f>
        <v>0</v>
      </c>
      <c r="BM168" s="19">
        <f>ROUND(VLOOKUP($B168,'3.ข้อมูลงบทดลองปัจจุบัน เติมเอง'!$A$5:$CL$846,64,0),2)</f>
        <v>892600</v>
      </c>
      <c r="BN168" s="19">
        <f>ROUND(VLOOKUP($B168,'3.ข้อมูลงบทดลองปัจจุบัน เติมเอง'!$A$5:$CL$846,65,0),2)</f>
        <v>0</v>
      </c>
      <c r="BO168" s="19">
        <f>ROUND(VLOOKUP($B168,'3.ข้อมูลงบทดลองปัจจุบัน เติมเอง'!$A$5:$CL$846,66,0),2)</f>
        <v>0</v>
      </c>
      <c r="BP168" s="19">
        <f>ROUND(VLOOKUP($B168,'3.ข้อมูลงบทดลองปัจจุบัน เติมเอง'!$A$5:$CL$846,67,0),2)</f>
        <v>0</v>
      </c>
      <c r="BQ168" s="19">
        <f>ROUND(VLOOKUP($B168,'3.ข้อมูลงบทดลองปัจจุบัน เติมเอง'!$A$5:$CL$846,68,0),2)</f>
        <v>0</v>
      </c>
      <c r="BR168" s="19">
        <f>ROUND(VLOOKUP($B168,'3.ข้อมูลงบทดลองปัจจุบัน เติมเอง'!$A$5:$CL$846,69,0),2)</f>
        <v>0</v>
      </c>
      <c r="BS168" s="19">
        <f>ROUND(VLOOKUP($B168,'3.ข้อมูลงบทดลองปัจจุบัน เติมเอง'!$A$5:$CL$846,70,0),2)</f>
        <v>8845840.0299999993</v>
      </c>
      <c r="BT168" s="19">
        <f>ROUND(VLOOKUP($B168,'3.ข้อมูลงบทดลองปัจจุบัน เติมเอง'!$A$5:$CL$846,71,0),2)</f>
        <v>0</v>
      </c>
      <c r="BU168" s="19">
        <f>ROUND(VLOOKUP($B168,'3.ข้อมูลงบทดลองปัจจุบัน เติมเอง'!$A$5:$CL$846,72,0),2)</f>
        <v>46300</v>
      </c>
      <c r="BV168" s="19">
        <f>ROUND(VLOOKUP($B168,'3.ข้อมูลงบทดลองปัจจุบัน เติมเอง'!$A$5:$CL$846,73,0),2)</f>
        <v>8945425</v>
      </c>
      <c r="BW168" s="19">
        <f>ROUND(VLOOKUP($B168,'3.ข้อมูลงบทดลองปัจจุบัน เติมเอง'!$A$5:$CL$846,74,0),2)</f>
        <v>0</v>
      </c>
      <c r="BX168" s="19">
        <f>ROUND(VLOOKUP($B168,'3.ข้อมูลงบทดลองปัจจุบัน เติมเอง'!$A$5:$CL$846,75,0),2)</f>
        <v>0</v>
      </c>
      <c r="BY168" s="19">
        <f>ROUND(VLOOKUP($B168,'3.ข้อมูลงบทดลองปัจจุบัน เติมเอง'!$A$5:$CL$846,76,0),2)</f>
        <v>2911300</v>
      </c>
      <c r="BZ168" s="19">
        <f>ROUND(VLOOKUP($B168,'3.ข้อมูลงบทดลองปัจจุบัน เติมเอง'!$A$5:$CL$846,77,0),2)</f>
        <v>0</v>
      </c>
      <c r="CA168" s="19">
        <f>ROUND(VLOOKUP($B168,'3.ข้อมูลงบทดลองปัจจุบัน เติมเอง'!$A$5:$CL$846,78,0),2)</f>
        <v>0</v>
      </c>
      <c r="CB168" s="19">
        <f>ROUND(VLOOKUP($B168,'3.ข้อมูลงบทดลองปัจจุบัน เติมเอง'!$A$5:$CL$846,79,0),2)</f>
        <v>0</v>
      </c>
      <c r="CC168" s="19">
        <f>ROUND(VLOOKUP($B168,'3.ข้อมูลงบทดลองปัจจุบัน เติมเอง'!$A$5:$CL$846,80,0),2)</f>
        <v>0</v>
      </c>
      <c r="CD168" s="19">
        <f>ROUND(VLOOKUP($B168,'3.ข้อมูลงบทดลองปัจจุบัน เติมเอง'!$A$5:$CL$846,81,0),2)</f>
        <v>4444636</v>
      </c>
      <c r="CE168" s="19">
        <f>ROUND(VLOOKUP($B168,'3.ข้อมูลงบทดลองปัจจุบัน เติมเอง'!$A$5:$CL$846,82,0),2)</f>
        <v>0</v>
      </c>
      <c r="CF168" s="19">
        <f>ROUND(VLOOKUP($B168,'3.ข้อมูลงบทดลองปัจจุบัน เติมเอง'!$A$5:$CL$846,83,0),2)</f>
        <v>3532685</v>
      </c>
      <c r="CG168" s="19">
        <f>ROUND(VLOOKUP($B168,'3.ข้อมูลงบทดลองปัจจุบัน เติมเอง'!$A$5:$CL$846,84,0),2)</f>
        <v>114000</v>
      </c>
      <c r="CH168" s="19">
        <f>ROUND(VLOOKUP($B168,'3.ข้อมูลงบทดลองปัจจุบัน เติมเอง'!$A$5:$CL$846,85,0),2)</f>
        <v>0</v>
      </c>
      <c r="CI168" s="19">
        <f>ROUND(VLOOKUP($B168,'3.ข้อมูลงบทดลองปัจจุบัน เติมเอง'!$A$5:$CL$846,86,0),2)</f>
        <v>0</v>
      </c>
      <c r="CJ168" s="19">
        <f>ROUND(VLOOKUP($B168,'3.ข้อมูลงบทดลองปัจจุบัน เติมเอง'!$A$5:$CL$846,87,0),2)</f>
        <v>0</v>
      </c>
      <c r="CK168" s="19">
        <f>ROUND(VLOOKUP($B168,'3.ข้อมูลงบทดลองปัจจุบัน เติมเอง'!$A$5:$CL$846,88,0),2)</f>
        <v>3393032.4</v>
      </c>
      <c r="CL168" s="19">
        <f>ROUND(VLOOKUP($B168,'3.ข้อมูลงบทดลองปัจจุบัน เติมเอง'!$A$5:$CL$846,89,0),2)</f>
        <v>0</v>
      </c>
      <c r="CM168" s="19">
        <f>ROUND(VLOOKUP($B168,'3.ข้อมูลงบทดลองปัจจุบัน เติมเอง'!$A$5:$CL$846,90,0),2)</f>
        <v>0</v>
      </c>
      <c r="CO168" s="29"/>
    </row>
    <row r="169" spans="1:94" x14ac:dyDescent="0.7">
      <c r="A169" s="3" t="s">
        <v>1471</v>
      </c>
      <c r="B169" s="3" t="s">
        <v>2061</v>
      </c>
      <c r="C169" s="8" t="s">
        <v>713</v>
      </c>
      <c r="D169" s="19">
        <f>ROUND(VLOOKUP($B169,'3.ข้อมูลงบทดลองปัจจุบัน เติมเอง'!$A$5:$CL$846,3,0),2)</f>
        <v>464923</v>
      </c>
      <c r="E169" s="19">
        <f>ROUND(VLOOKUP($B169,'3.ข้อมูลงบทดลองปัจจุบัน เติมเอง'!$A$5:$CL$846,4,0),2)</f>
        <v>1569994.56</v>
      </c>
      <c r="F169" s="19">
        <f>ROUND(VLOOKUP($B169,'3.ข้อมูลงบทดลองปัจจุบัน เติมเอง'!$A$5:$CL$846,5,0),2)</f>
        <v>178665</v>
      </c>
      <c r="G169" s="19">
        <f>ROUND(VLOOKUP($B169,'3.ข้อมูลงบทดลองปัจจุบัน เติมเอง'!$A$5:$CL$846,6,0),2)</f>
        <v>27390</v>
      </c>
      <c r="H169" s="19">
        <f>ROUND(VLOOKUP($B169,'3.ข้อมูลงบทดลองปัจจุบัน เติมเอง'!$A$5:$CL$846,7,0),2)</f>
        <v>185435</v>
      </c>
      <c r="I169" s="19">
        <f>ROUND(VLOOKUP($B169,'3.ข้อมูลงบทดลองปัจจุบัน เติมเอง'!$A$5:$CL$846,8,0),2)</f>
        <v>522965.37</v>
      </c>
      <c r="J169" s="19">
        <f>ROUND(VLOOKUP($B169,'3.ข้อมูลงบทดลองปัจจุบัน เติมเอง'!$A$5:$CL$846,9,0),2)</f>
        <v>89306.34</v>
      </c>
      <c r="K169" s="19">
        <f>ROUND(VLOOKUP($B169,'3.ข้อมูลงบทดลองปัจจุบัน เติมเอง'!$A$5:$CL$846,10,0),2)</f>
        <v>1196307.6399999999</v>
      </c>
      <c r="L169" s="19">
        <f>ROUND(VLOOKUP($B169,'3.ข้อมูลงบทดลองปัจจุบัน เติมเอง'!$A$5:$CL$846,11,0),2)</f>
        <v>122823</v>
      </c>
      <c r="M169" s="19">
        <f>ROUND(VLOOKUP($B169,'3.ข้อมูลงบทดลองปัจจุบัน เติมเอง'!$A$5:$CL$846,12,0),2)</f>
        <v>523803.91</v>
      </c>
      <c r="N169" s="19">
        <f>ROUND(VLOOKUP($B169,'3.ข้อมูลงบทดลองปัจจุบัน เติมเอง'!$A$5:$CL$846,13,0),2)</f>
        <v>6244367.3499999996</v>
      </c>
      <c r="O169" s="19">
        <f>ROUND(VLOOKUP($B169,'3.ข้อมูลงบทดลองปัจจุบัน เติมเอง'!$A$5:$CL$846,14,0),2)</f>
        <v>121089.75</v>
      </c>
      <c r="P169" s="19">
        <f>ROUND(VLOOKUP($B169,'3.ข้อมูลงบทดลองปัจจุบัน เติมเอง'!$A$5:$CL$846,15,0),2)</f>
        <v>2513821</v>
      </c>
      <c r="Q169" s="19">
        <f>ROUND(VLOOKUP($B169,'3.ข้อมูลงบทดลองปัจจุบัน เติมเอง'!$A$5:$CL$846,16,0),2)</f>
        <v>796320.2</v>
      </c>
      <c r="R169" s="19">
        <f>ROUND(VLOOKUP($B169,'3.ข้อมูลงบทดลองปัจจุบัน เติมเอง'!$A$5:$CL$846,17,0),2)</f>
        <v>1068358.26</v>
      </c>
      <c r="S169" s="19">
        <f>ROUND(VLOOKUP($B169,'3.ข้อมูลงบทดลองปัจจุบัน เติมเอง'!$A$5:$CL$846,18,0),2)</f>
        <v>1609143.5</v>
      </c>
      <c r="T169" s="19">
        <f>ROUND(VLOOKUP($B169,'3.ข้อมูลงบทดลองปัจจุบัน เติมเอง'!$A$5:$CL$846,19,0),2)</f>
        <v>607805.5</v>
      </c>
      <c r="U169" s="19">
        <f>ROUND(VLOOKUP($B169,'3.ข้อมูลงบทดลองปัจจุบัน เติมเอง'!$A$5:$CL$846,20,0),2)</f>
        <v>2136027.86</v>
      </c>
      <c r="V169" s="19">
        <f>ROUND(VLOOKUP($B169,'3.ข้อมูลงบทดลองปัจจุบัน เติมเอง'!$A$5:$CL$846,21,0),2)</f>
        <v>2983546.56</v>
      </c>
      <c r="W169" s="19">
        <f>ROUND(VLOOKUP($B169,'3.ข้อมูลงบทดลองปัจจุบัน เติมเอง'!$A$5:$CL$846,22,0),2)</f>
        <v>726443.92</v>
      </c>
      <c r="X169" s="19">
        <f>ROUND(VLOOKUP($B169,'3.ข้อมูลงบทดลองปัจจุบัน เติมเอง'!$A$5:$CL$846,23,0),2)</f>
        <v>1082993.68</v>
      </c>
      <c r="Y169" s="19">
        <f>ROUND(VLOOKUP($B169,'3.ข้อมูลงบทดลองปัจจุบัน เติมเอง'!$A$5:$CL$846,24,0),2)</f>
        <v>487098.2</v>
      </c>
      <c r="Z169" s="19">
        <f>ROUND(VLOOKUP($B169,'3.ข้อมูลงบทดลองปัจจุบัน เติมเอง'!$A$5:$CL$846,25,0),2)</f>
        <v>825853.4</v>
      </c>
      <c r="AA169" s="19">
        <f>ROUND(VLOOKUP($B169,'3.ข้อมูลงบทดลองปัจจุบัน เติมเอง'!$A$5:$CL$846,26,0),2)</f>
        <v>273326.71000000002</v>
      </c>
      <c r="AB169" s="19">
        <f>ROUND(VLOOKUP($B169,'3.ข้อมูลงบทดลองปัจจุบัน เติมเอง'!$A$5:$CL$846,27,0),2)</f>
        <v>420320</v>
      </c>
      <c r="AC169" s="19">
        <f>ROUND(VLOOKUP($B169,'3.ข้อมูลงบทดลองปัจจุบัน เติมเอง'!$A$5:$CL$846,28,0),2)</f>
        <v>146871.5</v>
      </c>
      <c r="AD169" s="19">
        <f>ROUND(VLOOKUP($B169,'3.ข้อมูลงบทดลองปัจจุบัน เติมเอง'!$A$5:$CL$846,29,0),2)</f>
        <v>55120</v>
      </c>
      <c r="AE169" s="19">
        <f>ROUND(VLOOKUP($B169,'3.ข้อมูลงบทดลองปัจจุบัน เติมเอง'!$A$5:$CL$846,30,0),2)</f>
        <v>731796.8</v>
      </c>
      <c r="AF169" s="19">
        <f>ROUND(VLOOKUP($B169,'3.ข้อมูลงบทดลองปัจจุบัน เติมเอง'!$A$5:$CL$846,31,0),2)</f>
        <v>8615.5</v>
      </c>
      <c r="AG169" s="19">
        <f>ROUND(VLOOKUP($B169,'3.ข้อมูลงบทดลองปัจจุบัน เติมเอง'!$A$5:$CL$846,32,0),2)</f>
        <v>1602062</v>
      </c>
      <c r="AH169" s="19">
        <f>ROUND(VLOOKUP($B169,'3.ข้อมูลงบทดลองปัจจุบัน เติมเอง'!$A$5:$CL$846,33,0),2)</f>
        <v>37814.5</v>
      </c>
      <c r="AI169" s="19">
        <f>ROUND(VLOOKUP($B169,'3.ข้อมูลงบทดลองปัจจุบัน เติมเอง'!$A$5:$CL$846,34,0),2)</f>
        <v>254377</v>
      </c>
      <c r="AJ169" s="19">
        <f>ROUND(VLOOKUP($B169,'3.ข้อมูลงบทดลองปัจจุบัน เติมเอง'!$A$5:$CL$846,35,0),2)</f>
        <v>87396.95</v>
      </c>
      <c r="AK169" s="19">
        <f>ROUND(VLOOKUP($B169,'3.ข้อมูลงบทดลองปัจจุบัน เติมเอง'!$A$5:$CL$846,36,0),2)</f>
        <v>655828</v>
      </c>
      <c r="AL169" s="19">
        <f>ROUND(VLOOKUP($B169,'3.ข้อมูลงบทดลองปัจจุบัน เติมเอง'!$A$5:$CL$846,37,0),2)</f>
        <v>1096540.8999999999</v>
      </c>
      <c r="AM169" s="19">
        <f>ROUND(VLOOKUP($B169,'3.ข้อมูลงบทดลองปัจจุบัน เติมเอง'!$A$5:$CL$846,38,0),2)</f>
        <v>432480.8</v>
      </c>
      <c r="AN169" s="19">
        <f>ROUND(VLOOKUP($B169,'3.ข้อมูลงบทดลองปัจจุบัน เติมเอง'!$A$5:$CL$846,39,0),2)</f>
        <v>75082.58</v>
      </c>
      <c r="AO169" s="19">
        <f>ROUND(VLOOKUP($B169,'3.ข้อมูลงบทดลองปัจจุบัน เติมเอง'!$A$5:$CL$846,40,0),2)</f>
        <v>579438.6</v>
      </c>
      <c r="AP169" s="19">
        <f>ROUND(VLOOKUP($B169,'3.ข้อมูลงบทดลองปัจจุบัน เติมเอง'!$A$5:$CL$846,41,0),2)</f>
        <v>2444599</v>
      </c>
      <c r="AQ169" s="19">
        <f>ROUND(VLOOKUP($B169,'3.ข้อมูลงบทดลองปัจจุบัน เติมเอง'!$A$5:$CL$846,42,0),2)</f>
        <v>355063.5</v>
      </c>
      <c r="AR169" s="19">
        <f>ROUND(VLOOKUP($B169,'3.ข้อมูลงบทดลองปัจจุบัน เติมเอง'!$A$5:$CL$846,43,0),2)</f>
        <v>43582.54</v>
      </c>
      <c r="AS169" s="19">
        <f>ROUND(VLOOKUP($B169,'3.ข้อมูลงบทดลองปัจจุบัน เติมเอง'!$A$5:$CL$846,44,0),2)</f>
        <v>14118851.16</v>
      </c>
      <c r="AT169" s="19">
        <f>ROUND(VLOOKUP($B169,'3.ข้อมูลงบทดลองปัจจุบัน เติมเอง'!$A$5:$CL$846,45,0),2)</f>
        <v>352847</v>
      </c>
      <c r="AU169" s="19">
        <f>ROUND(VLOOKUP($B169,'3.ข้อมูลงบทดลองปัจจุบัน เติมเอง'!$A$5:$CL$846,46,0),2)</f>
        <v>420519.5</v>
      </c>
      <c r="AV169" s="19">
        <f>ROUND(VLOOKUP($B169,'3.ข้อมูลงบทดลองปัจจุบัน เติมเอง'!$A$5:$CL$846,47,0),2)</f>
        <v>1510259.8</v>
      </c>
      <c r="AW169" s="19">
        <f>ROUND(VLOOKUP($B169,'3.ข้อมูลงบทดลองปัจจุบัน เติมเอง'!$A$5:$CL$846,48,0),2)</f>
        <v>477065</v>
      </c>
      <c r="AX169" s="19">
        <f>ROUND(VLOOKUP($B169,'3.ข้อมูลงบทดลองปัจจุบัน เติมเอง'!$A$5:$CL$846,49,0),2)</f>
        <v>11620</v>
      </c>
      <c r="AY169" s="19">
        <f>ROUND(VLOOKUP($B169,'3.ข้อมูลงบทดลองปัจจุบัน เติมเอง'!$A$5:$CL$846,50,0),2)</f>
        <v>37052.6</v>
      </c>
      <c r="AZ169" s="19">
        <f>ROUND(VLOOKUP($B169,'3.ข้อมูลงบทดลองปัจจุบัน เติมเอง'!$A$5:$CL$846,51,0),2)</f>
        <v>413267.5</v>
      </c>
      <c r="BA169" s="19">
        <f>ROUND(VLOOKUP($B169,'3.ข้อมูลงบทดลองปัจจุบัน เติมเอง'!$A$5:$CL$846,52,0),2)</f>
        <v>540431.39</v>
      </c>
      <c r="BB169" s="19">
        <f>ROUND(VLOOKUP($B169,'3.ข้อมูลงบทดลองปัจจุบัน เติมเอง'!$A$5:$CL$846,53,0),2)</f>
        <v>12827073.9</v>
      </c>
      <c r="BC169" s="19">
        <f>ROUND(VLOOKUP($B169,'3.ข้อมูลงบทดลองปัจจุบัน เติมเอง'!$A$5:$CL$846,54,0),2)</f>
        <v>88850</v>
      </c>
      <c r="BD169" s="19">
        <f>ROUND(VLOOKUP($B169,'3.ข้อมูลงบทดลองปัจจุบัน เติมเอง'!$A$5:$CL$846,55,0),2)</f>
        <v>2609524.5299999998</v>
      </c>
      <c r="BE169" s="19">
        <f>ROUND(VLOOKUP($B169,'3.ข้อมูลงบทดลองปัจจุบัน เติมเอง'!$A$5:$CL$846,56,0),2)</f>
        <v>241615</v>
      </c>
      <c r="BF169" s="19">
        <f>ROUND(VLOOKUP($B169,'3.ข้อมูลงบทดลองปัจจุบัน เติมเอง'!$A$5:$CL$846,57,0),2)</f>
        <v>82485</v>
      </c>
      <c r="BG169" s="19">
        <f>ROUND(VLOOKUP($B169,'3.ข้อมูลงบทดลองปัจจุบัน เติมเอง'!$A$5:$CL$846,58,0),2)</f>
        <v>456342.42</v>
      </c>
      <c r="BH169" s="19">
        <f>ROUND(VLOOKUP($B169,'3.ข้อมูลงบทดลองปัจจุบัน เติมเอง'!$A$5:$CL$846,59,0),2)</f>
        <v>5466754.29</v>
      </c>
      <c r="BI169" s="19">
        <f>ROUND(VLOOKUP($B169,'3.ข้อมูลงบทดลองปัจจุบัน เติมเอง'!$A$5:$CL$846,60,0),2)</f>
        <v>79725.600000000006</v>
      </c>
      <c r="BJ169" s="19">
        <f>ROUND(VLOOKUP($B169,'3.ข้อมูลงบทดลองปัจจุบัน เติมเอง'!$A$5:$CL$846,61,0),2)</f>
        <v>290061.94</v>
      </c>
      <c r="BK169" s="19">
        <f>ROUND(VLOOKUP($B169,'3.ข้อมูลงบทดลองปัจจุบัน เติมเอง'!$A$5:$CL$846,62,0),2)</f>
        <v>214514.87</v>
      </c>
      <c r="BL169" s="19">
        <f>ROUND(VLOOKUP($B169,'3.ข้อมูลงบทดลองปัจจุบัน เติมเอง'!$A$5:$CL$846,63,0),2)</f>
        <v>612255</v>
      </c>
      <c r="BM169" s="19">
        <f>ROUND(VLOOKUP($B169,'3.ข้อมูลงบทดลองปัจจุบัน เติมเอง'!$A$5:$CL$846,64,0),2)</f>
        <v>8042236</v>
      </c>
      <c r="BN169" s="19">
        <f>ROUND(VLOOKUP($B169,'3.ข้อมูลงบทดลองปัจจุบัน เติมเอง'!$A$5:$CL$846,65,0),2)</f>
        <v>1423110</v>
      </c>
      <c r="BO169" s="19">
        <f>ROUND(VLOOKUP($B169,'3.ข้อมูลงบทดลองปัจจุบัน เติมเอง'!$A$5:$CL$846,66,0),2)</f>
        <v>589938.31000000006</v>
      </c>
      <c r="BP169" s="19">
        <f>ROUND(VLOOKUP($B169,'3.ข้อมูลงบทดลองปัจจุบัน เติมเอง'!$A$5:$CL$846,67,0),2)</f>
        <v>1734774.12</v>
      </c>
      <c r="BQ169" s="19">
        <f>ROUND(VLOOKUP($B169,'3.ข้อมูลงบทดลองปัจจุบัน เติมเอง'!$A$5:$CL$846,68,0),2)</f>
        <v>691295</v>
      </c>
      <c r="BR169" s="19">
        <f>ROUND(VLOOKUP($B169,'3.ข้อมูลงบทดลองปัจจุบัน เติมเอง'!$A$5:$CL$846,69,0),2)</f>
        <v>389950</v>
      </c>
      <c r="BS169" s="19">
        <f>ROUND(VLOOKUP($B169,'3.ข้อมูลงบทดลองปัจจุบัน เติมเอง'!$A$5:$CL$846,70,0),2)</f>
        <v>7455475.7999999998</v>
      </c>
      <c r="BT169" s="19">
        <f>ROUND(VLOOKUP($B169,'3.ข้อมูลงบทดลองปัจจุบัน เติมเอง'!$A$5:$CL$846,71,0),2)</f>
        <v>936967.07</v>
      </c>
      <c r="BU169" s="19">
        <f>ROUND(VLOOKUP($B169,'3.ข้อมูลงบทดลองปัจจุบัน เติมเอง'!$A$5:$CL$846,72,0),2)</f>
        <v>299395.07</v>
      </c>
      <c r="BV169" s="19">
        <f>ROUND(VLOOKUP($B169,'3.ข้อมูลงบทดลองปัจจุบัน เติมเอง'!$A$5:$CL$846,73,0),2)</f>
        <v>321329</v>
      </c>
      <c r="BW169" s="19">
        <f>ROUND(VLOOKUP($B169,'3.ข้อมูลงบทดลองปัจจุบัน เติมเอง'!$A$5:$CL$846,74,0),2)</f>
        <v>142877.42000000001</v>
      </c>
      <c r="BX169" s="19">
        <f>ROUND(VLOOKUP($B169,'3.ข้อมูลงบทดลองปัจจุบัน เติมเอง'!$A$5:$CL$846,75,0),2)</f>
        <v>581317.5</v>
      </c>
      <c r="BY169" s="19">
        <f>ROUND(VLOOKUP($B169,'3.ข้อมูลงบทดลองปัจจุบัน เติมเอง'!$A$5:$CL$846,76,0),2)</f>
        <v>3346207.66</v>
      </c>
      <c r="BZ169" s="19">
        <f>ROUND(VLOOKUP($B169,'3.ข้อมูลงบทดลองปัจจุบัน เติมเอง'!$A$5:$CL$846,77,0),2)</f>
        <v>21755</v>
      </c>
      <c r="CA169" s="19">
        <f>ROUND(VLOOKUP($B169,'3.ข้อมูลงบทดลองปัจจุบัน เติมเอง'!$A$5:$CL$846,78,0),2)</f>
        <v>80392.399999999994</v>
      </c>
      <c r="CB169" s="19">
        <f>ROUND(VLOOKUP($B169,'3.ข้อมูลงบทดลองปัจจุบัน เติมเอง'!$A$5:$CL$846,79,0),2)</f>
        <v>397310</v>
      </c>
      <c r="CC169" s="19">
        <f>ROUND(VLOOKUP($B169,'3.ข้อมูลงบทดลองปัจจุบัน เติมเอง'!$A$5:$CL$846,80,0),2)</f>
        <v>1318012.5</v>
      </c>
      <c r="CD169" s="19">
        <f>ROUND(VLOOKUP($B169,'3.ข้อมูลงบทดลองปัจจุบัน เติมเอง'!$A$5:$CL$846,81,0),2)</f>
        <v>33497.839999999997</v>
      </c>
      <c r="CE169" s="19">
        <f>ROUND(VLOOKUP($B169,'3.ข้อมูลงบทดลองปัจจุบัน เติมเอง'!$A$5:$CL$846,82,0),2)</f>
        <v>343546</v>
      </c>
      <c r="CF169" s="19">
        <f>ROUND(VLOOKUP($B169,'3.ข้อมูลงบทดลองปัจจุบัน เติมเอง'!$A$5:$CL$846,83,0),2)</f>
        <v>1069531.25</v>
      </c>
      <c r="CG169" s="19">
        <f>ROUND(VLOOKUP($B169,'3.ข้อมูลงบทดลองปัจจุบัน เติมเอง'!$A$5:$CL$846,84,0),2)</f>
        <v>386898.22</v>
      </c>
      <c r="CH169" s="19">
        <f>ROUND(VLOOKUP($B169,'3.ข้อมูลงบทดลองปัจจุบัน เติมเอง'!$A$5:$CL$846,85,0),2)</f>
        <v>576074.5</v>
      </c>
      <c r="CI169" s="19">
        <f>ROUND(VLOOKUP($B169,'3.ข้อมูลงบทดลองปัจจุบัน เติมเอง'!$A$5:$CL$846,86,0),2)</f>
        <v>105388.5</v>
      </c>
      <c r="CJ169" s="19">
        <f>ROUND(VLOOKUP($B169,'3.ข้อมูลงบทดลองปัจจุบัน เติมเอง'!$A$5:$CL$846,87,0),2)</f>
        <v>299169.5</v>
      </c>
      <c r="CK169" s="19">
        <f>ROUND(VLOOKUP($B169,'3.ข้อมูลงบทดลองปัจจุบัน เติมเอง'!$A$5:$CL$846,88,0),2)</f>
        <v>2468267.4300000002</v>
      </c>
      <c r="CL169" s="19">
        <f>ROUND(VLOOKUP($B169,'3.ข้อมูลงบทดลองปัจจุบัน เติมเอง'!$A$5:$CL$846,89,0),2)</f>
        <v>1224151.3</v>
      </c>
      <c r="CM169" s="19">
        <f>ROUND(VLOOKUP($B169,'3.ข้อมูลงบทดลองปัจจุบัน เติมเอง'!$A$5:$CL$846,90,0),2)</f>
        <v>429541.58</v>
      </c>
      <c r="CO169" s="29"/>
    </row>
    <row r="170" spans="1:94" s="33" customFormat="1" x14ac:dyDescent="0.7">
      <c r="A170" s="82" t="s">
        <v>1471</v>
      </c>
      <c r="B170" s="82" t="s">
        <v>2062</v>
      </c>
      <c r="C170" s="51" t="s">
        <v>714</v>
      </c>
      <c r="D170" s="40">
        <f>ROUND(VLOOKUP($B170,'3.ข้อมูลงบทดลองปัจจุบัน เติมเอง'!$A$5:$CL$846,3,0),2)</f>
        <v>3425040</v>
      </c>
      <c r="E170" s="40">
        <f>ROUND(VLOOKUP($B170,'3.ข้อมูลงบทดลองปัจจุบัน เติมเอง'!$A$5:$CL$846,4,0),2)</f>
        <v>336270</v>
      </c>
      <c r="F170" s="40">
        <f>ROUND(VLOOKUP($B170,'3.ข้อมูลงบทดลองปัจจุบัน เติมเอง'!$A$5:$CL$846,5,0),2)</f>
        <v>240926.7</v>
      </c>
      <c r="G170" s="40">
        <f>ROUND(VLOOKUP($B170,'3.ข้อมูลงบทดลองปัจจุบัน เติมเอง'!$A$5:$CL$846,6,0),2)</f>
        <v>197463</v>
      </c>
      <c r="H170" s="40">
        <f>ROUND(VLOOKUP($B170,'3.ข้อมูลงบทดลองปัจจุบัน เติมเอง'!$A$5:$CL$846,7,0),2)</f>
        <v>45210</v>
      </c>
      <c r="I170" s="40">
        <f>ROUND(VLOOKUP($B170,'3.ข้อมูลงบทดลองปัจจุบัน เติมเอง'!$A$5:$CL$846,8,0),2)</f>
        <v>117397</v>
      </c>
      <c r="J170" s="40">
        <f>ROUND(VLOOKUP($B170,'3.ข้อมูลงบทดลองปัจจุบัน เติมเอง'!$A$5:$CL$846,9,0),2)</f>
        <v>433227.6</v>
      </c>
      <c r="K170" s="40">
        <f>ROUND(VLOOKUP($B170,'3.ข้อมูลงบทดลองปัจจุบัน เติมเอง'!$A$5:$CL$846,10,0),2)</f>
        <v>722020</v>
      </c>
      <c r="L170" s="40">
        <f>ROUND(VLOOKUP($B170,'3.ข้อมูลงบทดลองปัจจุบัน เติมเอง'!$A$5:$CL$846,11,0),2)</f>
        <v>465420</v>
      </c>
      <c r="M170" s="40">
        <f>ROUND(VLOOKUP($B170,'3.ข้อมูลงบทดลองปัจจุบัน เติมเอง'!$A$5:$CL$846,12,0),2)</f>
        <v>283883</v>
      </c>
      <c r="N170" s="40">
        <f>ROUND(VLOOKUP($B170,'3.ข้อมูลงบทดลองปัจจุบัน เติมเอง'!$A$5:$CL$846,13,0),2)</f>
        <v>1218350</v>
      </c>
      <c r="O170" s="40">
        <f>ROUND(VLOOKUP($B170,'3.ข้อมูลงบทดลองปัจจุบัน เติมเอง'!$A$5:$CL$846,14,0),2)</f>
        <v>88883.5</v>
      </c>
      <c r="P170" s="40">
        <f>ROUND(VLOOKUP($B170,'3.ข้อมูลงบทดลองปัจจุบัน เติมเอง'!$A$5:$CL$846,15,0),2)</f>
        <v>3818740</v>
      </c>
      <c r="Q170" s="40">
        <f>ROUND(VLOOKUP($B170,'3.ข้อมูลงบทดลองปัจจุบัน เติมเอง'!$A$5:$CL$846,16,0),2)</f>
        <v>390860</v>
      </c>
      <c r="R170" s="40">
        <f>ROUND(VLOOKUP($B170,'3.ข้อมูลงบทดลองปัจจุบัน เติมเอง'!$A$5:$CL$846,17,0),2)</f>
        <v>305290</v>
      </c>
      <c r="S170" s="40">
        <f>ROUND(VLOOKUP($B170,'3.ข้อมูลงบทดลองปัจจุบัน เติมเอง'!$A$5:$CL$846,18,0),2)</f>
        <v>1075268</v>
      </c>
      <c r="T170" s="40">
        <f>ROUND(VLOOKUP($B170,'3.ข้อมูลงบทดลองปัจจุบัน เติมเอง'!$A$5:$CL$846,19,0),2)</f>
        <v>365026</v>
      </c>
      <c r="U170" s="40">
        <f>ROUND(VLOOKUP($B170,'3.ข้อมูลงบทดลองปัจจุบัน เติมเอง'!$A$5:$CL$846,20,0),2)</f>
        <v>503333</v>
      </c>
      <c r="V170" s="40">
        <f>ROUND(VLOOKUP($B170,'3.ข้อมูลงบทดลองปัจจุบัน เติมเอง'!$A$5:$CL$846,21,0),2)</f>
        <v>169874.5</v>
      </c>
      <c r="W170" s="40">
        <f>ROUND(VLOOKUP($B170,'3.ข้อมูลงบทดลองปัจจุบัน เติมเอง'!$A$5:$CL$846,22,0),2)</f>
        <v>312553</v>
      </c>
      <c r="X170" s="40">
        <f>ROUND(VLOOKUP($B170,'3.ข้อมูลงบทดลองปัจจุบัน เติมเอง'!$A$5:$CL$846,23,0),2)</f>
        <v>6148168.4500000002</v>
      </c>
      <c r="Y170" s="40">
        <f>ROUND(VLOOKUP($B170,'3.ข้อมูลงบทดลองปัจจุบัน เติมเอง'!$A$5:$CL$846,24,0),2)</f>
        <v>142004.5</v>
      </c>
      <c r="Z170" s="40">
        <f>ROUND(VLOOKUP($B170,'3.ข้อมูลงบทดลองปัจจุบัน เติมเอง'!$A$5:$CL$846,25,0),2)</f>
        <v>99086.5</v>
      </c>
      <c r="AA170" s="40">
        <f>ROUND(VLOOKUP($B170,'3.ข้อมูลงบทดลองปัจจุบัน เติมเอง'!$A$5:$CL$846,26,0),2)</f>
        <v>339705</v>
      </c>
      <c r="AB170" s="40">
        <f>ROUND(VLOOKUP($B170,'3.ข้อมูลงบทดลองปัจจุบัน เติมเอง'!$A$5:$CL$846,27,0),2)</f>
        <v>105605</v>
      </c>
      <c r="AC170" s="40">
        <f>ROUND(VLOOKUP($B170,'3.ข้อมูลงบทดลองปัจจุบัน เติมเอง'!$A$5:$CL$846,28,0),2)</f>
        <v>29205</v>
      </c>
      <c r="AD170" s="40">
        <f>ROUND(VLOOKUP($B170,'3.ข้อมูลงบทดลองปัจจุบัน เติมเอง'!$A$5:$CL$846,29,0),2)</f>
        <v>0</v>
      </c>
      <c r="AE170" s="40">
        <f>ROUND(VLOOKUP($B170,'3.ข้อมูลงบทดลองปัจจุบัน เติมเอง'!$A$5:$CL$846,30,0),2)</f>
        <v>583293.80000000005</v>
      </c>
      <c r="AF170" s="40">
        <f>ROUND(VLOOKUP($B170,'3.ข้อมูลงบทดลองปัจจุบัน เติมเอง'!$A$5:$CL$846,31,0),2)</f>
        <v>61032.5</v>
      </c>
      <c r="AG170" s="40">
        <f>ROUND(VLOOKUP($B170,'3.ข้อมูลงบทดลองปัจจุบัน เติมเอง'!$A$5:$CL$846,32,0),2)</f>
        <v>31376.75</v>
      </c>
      <c r="AH170" s="40">
        <f>ROUND(VLOOKUP($B170,'3.ข้อมูลงบทดลองปัจจุบัน เติมเอง'!$A$5:$CL$846,33,0),2)</f>
        <v>295268.8</v>
      </c>
      <c r="AI170" s="40">
        <f>ROUND(VLOOKUP($B170,'3.ข้อมูลงบทดลองปัจจุบัน เติมเอง'!$A$5:$CL$846,34,0),2)</f>
        <v>2685286.5</v>
      </c>
      <c r="AJ170" s="40">
        <f>ROUND(VLOOKUP($B170,'3.ข้อมูลงบทดลองปัจจุบัน เติมเอง'!$A$5:$CL$846,35,0),2)</f>
        <v>271485</v>
      </c>
      <c r="AK170" s="40">
        <f>ROUND(VLOOKUP($B170,'3.ข้อมูลงบทดลองปัจจุบัน เติมเอง'!$A$5:$CL$846,36,0),2)</f>
        <v>147913.70000000001</v>
      </c>
      <c r="AL170" s="40">
        <f>ROUND(VLOOKUP($B170,'3.ข้อมูลงบทดลองปัจจุบัน เติมเอง'!$A$5:$CL$846,37,0),2)</f>
        <v>7572017</v>
      </c>
      <c r="AM170" s="40">
        <f>ROUND(VLOOKUP($B170,'3.ข้อมูลงบทดลองปัจจุบัน เติมเอง'!$A$5:$CL$846,38,0),2)</f>
        <v>342163.1</v>
      </c>
      <c r="AN170" s="40">
        <f>ROUND(VLOOKUP($B170,'3.ข้อมูลงบทดลองปัจจุบัน เติมเอง'!$A$5:$CL$846,39,0),2)</f>
        <v>192494</v>
      </c>
      <c r="AO170" s="40">
        <f>ROUND(VLOOKUP($B170,'3.ข้อมูลงบทดลองปัจจุบัน เติมเอง'!$A$5:$CL$846,40,0),2)</f>
        <v>801026.7</v>
      </c>
      <c r="AP170" s="40">
        <f>ROUND(VLOOKUP($B170,'3.ข้อมูลงบทดลองปัจจุบัน เติมเอง'!$A$5:$CL$846,41,0),2)</f>
        <v>1037145</v>
      </c>
      <c r="AQ170" s="40">
        <f>ROUND(VLOOKUP($B170,'3.ข้อมูลงบทดลองปัจจุบัน เติมเอง'!$A$5:$CL$846,42,0),2)</f>
        <v>615990</v>
      </c>
      <c r="AR170" s="40">
        <f>ROUND(VLOOKUP($B170,'3.ข้อมูลงบทดลองปัจจุบัน เติมเอง'!$A$5:$CL$846,43,0),2)</f>
        <v>49735</v>
      </c>
      <c r="AS170" s="40">
        <f>ROUND(VLOOKUP($B170,'3.ข้อมูลงบทดลองปัจจุบัน เติมเอง'!$A$5:$CL$846,44,0),2)</f>
        <v>915537.5</v>
      </c>
      <c r="AT170" s="40">
        <f>ROUND(VLOOKUP($B170,'3.ข้อมูลงบทดลองปัจจุบัน เติมเอง'!$A$5:$CL$846,45,0),2)</f>
        <v>635976.1</v>
      </c>
      <c r="AU170" s="40">
        <f>ROUND(VLOOKUP($B170,'3.ข้อมูลงบทดลองปัจจุบัน เติมเอง'!$A$5:$CL$846,46,0),2)</f>
        <v>2074296</v>
      </c>
      <c r="AV170" s="40">
        <f>ROUND(VLOOKUP($B170,'3.ข้อมูลงบทดลองปัจจุบัน เติมเอง'!$A$5:$CL$846,47,0),2)</f>
        <v>533023.5</v>
      </c>
      <c r="AW170" s="40">
        <f>ROUND(VLOOKUP($B170,'3.ข้อมูลงบทดลองปัจจุบัน เติมเอง'!$A$5:$CL$846,48,0),2)</f>
        <v>187265.4</v>
      </c>
      <c r="AX170" s="40">
        <f>ROUND(VLOOKUP($B170,'3.ข้อมูลงบทดลองปัจจุบัน เติมเอง'!$A$5:$CL$846,49,0),2)</f>
        <v>354320</v>
      </c>
      <c r="AY170" s="40">
        <f>ROUND(VLOOKUP($B170,'3.ข้อมูลงบทดลองปัจจุบัน เติมเอง'!$A$5:$CL$846,50,0),2)</f>
        <v>294647</v>
      </c>
      <c r="AZ170" s="40">
        <f>ROUND(VLOOKUP($B170,'3.ข้อมูลงบทดลองปัจจุบัน เติมเอง'!$A$5:$CL$846,51,0),2)</f>
        <v>404925</v>
      </c>
      <c r="BA170" s="40">
        <f>ROUND(VLOOKUP($B170,'3.ข้อมูลงบทดลองปัจจุบัน เติมเอง'!$A$5:$CL$846,52,0),2)</f>
        <v>209845</v>
      </c>
      <c r="BB170" s="40">
        <f>ROUND(VLOOKUP($B170,'3.ข้อมูลงบทดลองปัจจุบัน เติมเอง'!$A$5:$CL$846,53,0),2)</f>
        <v>785835</v>
      </c>
      <c r="BC170" s="40">
        <f>ROUND(VLOOKUP($B170,'3.ข้อมูลงบทดลองปัจจุบัน เติมเอง'!$A$5:$CL$846,54,0),2)</f>
        <v>287340.2</v>
      </c>
      <c r="BD170" s="40">
        <f>ROUND(VLOOKUP($B170,'3.ข้อมูลงบทดลองปัจจุบัน เติมเอง'!$A$5:$CL$846,55,0),2)</f>
        <v>4468062.5</v>
      </c>
      <c r="BE170" s="40">
        <f>ROUND(VLOOKUP($B170,'3.ข้อมูลงบทดลองปัจจุบัน เติมเอง'!$A$5:$CL$846,56,0),2)</f>
        <v>1555264</v>
      </c>
      <c r="BF170" s="40">
        <f>ROUND(VLOOKUP($B170,'3.ข้อมูลงบทดลองปัจจุบัน เติมเอง'!$A$5:$CL$846,57,0),2)</f>
        <v>173011.5</v>
      </c>
      <c r="BG170" s="40">
        <f>ROUND(VLOOKUP($B170,'3.ข้อมูลงบทดลองปัจจุบัน เติมเอง'!$A$5:$CL$846,58,0),2)</f>
        <v>0</v>
      </c>
      <c r="BH170" s="40">
        <f>ROUND(VLOOKUP($B170,'3.ข้อมูลงบทดลองปัจจุบัน เติมเอง'!$A$5:$CL$846,59,0),2)</f>
        <v>2214665</v>
      </c>
      <c r="BI170" s="40">
        <f>ROUND(VLOOKUP($B170,'3.ข้อมูลงบทดลองปัจจุบัน เติมเอง'!$A$5:$CL$846,60,0),2)</f>
        <v>156549</v>
      </c>
      <c r="BJ170" s="40">
        <f>ROUND(VLOOKUP($B170,'3.ข้อมูลงบทดลองปัจจุบัน เติมเอง'!$A$5:$CL$846,61,0),2)</f>
        <v>149149</v>
      </c>
      <c r="BK170" s="40">
        <f>ROUND(VLOOKUP($B170,'3.ข้อมูลงบทดลองปัจจุบัน เติมเอง'!$A$5:$CL$846,62,0),2)</f>
        <v>303129</v>
      </c>
      <c r="BL170" s="40">
        <f>ROUND(VLOOKUP($B170,'3.ข้อมูลงบทดลองปัจจุบัน เติมเอง'!$A$5:$CL$846,63,0),2)</f>
        <v>260155</v>
      </c>
      <c r="BM170" s="40">
        <f>ROUND(VLOOKUP($B170,'3.ข้อมูลงบทดลองปัจจุบัน เติมเอง'!$A$5:$CL$846,64,0),2)</f>
        <v>371131.75</v>
      </c>
      <c r="BN170" s="40">
        <f>ROUND(VLOOKUP($B170,'3.ข้อมูลงบทดลองปัจจุบัน เติมเอง'!$A$5:$CL$846,65,0),2)</f>
        <v>799823</v>
      </c>
      <c r="BO170" s="40">
        <f>ROUND(VLOOKUP($B170,'3.ข้อมูลงบทดลองปัจจุบัน เติมเอง'!$A$5:$CL$846,66,0),2)</f>
        <v>645054.69999999995</v>
      </c>
      <c r="BP170" s="40">
        <f>ROUND(VLOOKUP($B170,'3.ข้อมูลงบทดลองปัจจุบัน เติมเอง'!$A$5:$CL$846,67,0),2)</f>
        <v>1441250</v>
      </c>
      <c r="BQ170" s="40">
        <f>ROUND(VLOOKUP($B170,'3.ข้อมูลงบทดลองปัจจุบัน เติมเอง'!$A$5:$CL$846,68,0),2)</f>
        <v>605291</v>
      </c>
      <c r="BR170" s="40">
        <f>ROUND(VLOOKUP($B170,'3.ข้อมูลงบทดลองปัจจุบัน เติมเอง'!$A$5:$CL$846,69,0),2)</f>
        <v>194553</v>
      </c>
      <c r="BS170" s="40">
        <f>ROUND(VLOOKUP($B170,'3.ข้อมูลงบทดลองปัจจุบัน เติมเอง'!$A$5:$CL$846,70,0),2)</f>
        <v>8470302.0800000001</v>
      </c>
      <c r="BT170" s="40">
        <f>ROUND(VLOOKUP($B170,'3.ข้อมูลงบทดลองปัจจุบัน เติมเอง'!$A$5:$CL$846,71,0),2)</f>
        <v>681272.1</v>
      </c>
      <c r="BU170" s="40">
        <f>ROUND(VLOOKUP($B170,'3.ข้อมูลงบทดลองปัจจุบัน เติมเอง'!$A$5:$CL$846,72,0),2)</f>
        <v>280485</v>
      </c>
      <c r="BV170" s="40">
        <f>ROUND(VLOOKUP($B170,'3.ข้อมูลงบทดลองปัจจุบัน เติมเอง'!$A$5:$CL$846,73,0),2)</f>
        <v>1266982.2</v>
      </c>
      <c r="BW170" s="40">
        <f>ROUND(VLOOKUP($B170,'3.ข้อมูลงบทดลองปัจจุบัน เติมเอง'!$A$5:$CL$846,74,0),2)</f>
        <v>215435</v>
      </c>
      <c r="BX170" s="40">
        <f>ROUND(VLOOKUP($B170,'3.ข้อมูลงบทดลองปัจจุบัน เติมเอง'!$A$5:$CL$846,75,0),2)</f>
        <v>390275</v>
      </c>
      <c r="BY170" s="40">
        <f>ROUND(VLOOKUP($B170,'3.ข้อมูลงบทดลองปัจจุบัน เติมเอง'!$A$5:$CL$846,76,0),2)</f>
        <v>549635</v>
      </c>
      <c r="BZ170" s="40">
        <f>ROUND(VLOOKUP($B170,'3.ข้อมูลงบทดลองปัจจุบัน เติมเอง'!$A$5:$CL$846,77,0),2)</f>
        <v>321135</v>
      </c>
      <c r="CA170" s="40">
        <f>ROUND(VLOOKUP($B170,'3.ข้อมูลงบทดลองปัจจุบัน เติมเอง'!$A$5:$CL$846,78,0),2)</f>
        <v>227696.95</v>
      </c>
      <c r="CB170" s="40">
        <f>ROUND(VLOOKUP($B170,'3.ข้อมูลงบทดลองปัจจุบัน เติมเอง'!$A$5:$CL$846,79,0),2)</f>
        <v>370650</v>
      </c>
      <c r="CC170" s="40">
        <f>ROUND(VLOOKUP($B170,'3.ข้อมูลงบทดลองปัจจุบัน เติมเอง'!$A$5:$CL$846,80,0),2)</f>
        <v>496495</v>
      </c>
      <c r="CD170" s="40">
        <f>ROUND(VLOOKUP($B170,'3.ข้อมูลงบทดลองปัจจุบัน เติมเอง'!$A$5:$CL$846,81,0),2)</f>
        <v>1348805.7</v>
      </c>
      <c r="CE170" s="40">
        <f>ROUND(VLOOKUP($B170,'3.ข้อมูลงบทดลองปัจจุบัน เติมเอง'!$A$5:$CL$846,82,0),2)</f>
        <v>253126.5</v>
      </c>
      <c r="CF170" s="40">
        <f>ROUND(VLOOKUP($B170,'3.ข้อมูลงบทดลองปัจจุบัน เติมเอง'!$A$5:$CL$846,83,0),2)</f>
        <v>2449069.34</v>
      </c>
      <c r="CG170" s="40">
        <f>ROUND(VLOOKUP($B170,'3.ข้อมูลงบทดลองปัจจุบัน เติมเอง'!$A$5:$CL$846,84,0),2)</f>
        <v>133255</v>
      </c>
      <c r="CH170" s="40">
        <f>ROUND(VLOOKUP($B170,'3.ข้อมูลงบทดลองปัจจุบัน เติมเอง'!$A$5:$CL$846,85,0),2)</f>
        <v>42789</v>
      </c>
      <c r="CI170" s="40">
        <f>ROUND(VLOOKUP($B170,'3.ข้อมูลงบทดลองปัจจุบัน เติมเอง'!$A$5:$CL$846,86,0),2)</f>
        <v>72319</v>
      </c>
      <c r="CJ170" s="40">
        <f>ROUND(VLOOKUP($B170,'3.ข้อมูลงบทดลองปัจจุบัน เติมเอง'!$A$5:$CL$846,87,0),2)</f>
        <v>59721</v>
      </c>
      <c r="CK170" s="40">
        <f>ROUND(VLOOKUP($B170,'3.ข้อมูลงบทดลองปัจจุบัน เติมเอง'!$A$5:$CL$846,88,0),2)</f>
        <v>708985</v>
      </c>
      <c r="CL170" s="40">
        <f>ROUND(VLOOKUP($B170,'3.ข้อมูลงบทดลองปัจจุบัน เติมเอง'!$A$5:$CL$846,89,0),2)</f>
        <v>124780.44</v>
      </c>
      <c r="CM170" s="40">
        <f>ROUND(VLOOKUP($B170,'3.ข้อมูลงบทดลองปัจจุบัน เติมเอง'!$A$5:$CL$846,90,0),2)</f>
        <v>87431.5</v>
      </c>
      <c r="CO170" s="34"/>
      <c r="CP170" s="34"/>
    </row>
    <row r="171" spans="1:94" s="31" customFormat="1" x14ac:dyDescent="0.7">
      <c r="A171" s="26" t="s">
        <v>1471</v>
      </c>
      <c r="B171" s="26" t="s">
        <v>2063</v>
      </c>
      <c r="C171" s="35" t="s">
        <v>715</v>
      </c>
      <c r="D171" s="83">
        <f>ROUND(VLOOKUP($B171,'3.ข้อมูลงบทดลองปัจจุบัน เติมเอง'!$A$5:$CL$846,3,0),2)</f>
        <v>814450</v>
      </c>
      <c r="E171" s="83">
        <f>ROUND(VLOOKUP($B171,'3.ข้อมูลงบทดลองปัจจุบัน เติมเอง'!$A$5:$CL$846,4,0),2)</f>
        <v>0</v>
      </c>
      <c r="F171" s="83">
        <f>ROUND(VLOOKUP($B171,'3.ข้อมูลงบทดลองปัจจุบัน เติมเอง'!$A$5:$CL$846,5,0),2)</f>
        <v>24550</v>
      </c>
      <c r="G171" s="83">
        <f>ROUND(VLOOKUP($B171,'3.ข้อมูลงบทดลองปัจจุบัน เติมเอง'!$A$5:$CL$846,6,0),2)</f>
        <v>5425</v>
      </c>
      <c r="H171" s="83">
        <f>ROUND(VLOOKUP($B171,'3.ข้อมูลงบทดลองปัจจุบัน เติมเอง'!$A$5:$CL$846,7,0),2)</f>
        <v>23615</v>
      </c>
      <c r="I171" s="83">
        <f>ROUND(VLOOKUP($B171,'3.ข้อมูลงบทดลองปัจจุบัน เติมเอง'!$A$5:$CL$846,8,0),2)</f>
        <v>212015</v>
      </c>
      <c r="J171" s="83">
        <f>ROUND(VLOOKUP($B171,'3.ข้อมูลงบทดลองปัจจุบัน เติมเอง'!$A$5:$CL$846,9,0),2)</f>
        <v>348070</v>
      </c>
      <c r="K171" s="83">
        <f>ROUND(VLOOKUP($B171,'3.ข้อมูลงบทดลองปัจจุบัน เติมเอง'!$A$5:$CL$846,10,0),2)</f>
        <v>843300</v>
      </c>
      <c r="L171" s="83">
        <f>ROUND(VLOOKUP($B171,'3.ข้อมูลงบทดลองปัจจุบัน เติมเอง'!$A$5:$CL$846,11,0),2)</f>
        <v>35000</v>
      </c>
      <c r="M171" s="83">
        <f>ROUND(VLOOKUP($B171,'3.ข้อมูลงบทดลองปัจจุบัน เติมเอง'!$A$5:$CL$846,12,0),2)</f>
        <v>14000</v>
      </c>
      <c r="N171" s="83">
        <f>ROUND(VLOOKUP($B171,'3.ข้อมูลงบทดลองปัจจุบัน เติมเอง'!$A$5:$CL$846,13,0),2)</f>
        <v>1202282</v>
      </c>
      <c r="O171" s="83">
        <f>ROUND(VLOOKUP($B171,'3.ข้อมูลงบทดลองปัจจุบัน เติมเอง'!$A$5:$CL$846,14,0),2)</f>
        <v>12390.65</v>
      </c>
      <c r="P171" s="83">
        <f>ROUND(VLOOKUP($B171,'3.ข้อมูลงบทดลองปัจจุบัน เติมเอง'!$A$5:$CL$846,15,0),2)</f>
        <v>3364258</v>
      </c>
      <c r="Q171" s="83">
        <f>ROUND(VLOOKUP($B171,'3.ข้อมูลงบทดลองปัจจุบัน เติมเอง'!$A$5:$CL$846,16,0),2)</f>
        <v>465170</v>
      </c>
      <c r="R171" s="83">
        <f>ROUND(VLOOKUP($B171,'3.ข้อมูลงบทดลองปัจจุบัน เติมเอง'!$A$5:$CL$846,17,0),2)</f>
        <v>1131398</v>
      </c>
      <c r="S171" s="83">
        <f>ROUND(VLOOKUP($B171,'3.ข้อมูลงบทดลองปัจจุบัน เติมเอง'!$A$5:$CL$846,18,0),2)</f>
        <v>1176700</v>
      </c>
      <c r="T171" s="83">
        <f>ROUND(VLOOKUP($B171,'3.ข้อมูลงบทดลองปัจจุบัน เติมเอง'!$A$5:$CL$846,19,0),2)</f>
        <v>336350</v>
      </c>
      <c r="U171" s="83">
        <f>ROUND(VLOOKUP($B171,'3.ข้อมูลงบทดลองปัจจุบัน เติมเอง'!$A$5:$CL$846,20,0),2)</f>
        <v>290995</v>
      </c>
      <c r="V171" s="83">
        <f>ROUND(VLOOKUP($B171,'3.ข้อมูลงบทดลองปัจจุบัน เติมเอง'!$A$5:$CL$846,21,0),2)</f>
        <v>152707.5</v>
      </c>
      <c r="W171" s="83">
        <f>ROUND(VLOOKUP($B171,'3.ข้อมูลงบทดลองปัจจุบัน เติมเอง'!$A$5:$CL$846,22,0),2)</f>
        <v>337959</v>
      </c>
      <c r="X171" s="83">
        <f>ROUND(VLOOKUP($B171,'3.ข้อมูลงบทดลองปัจจุบัน เติมเอง'!$A$5:$CL$846,23,0),2)</f>
        <v>18589308</v>
      </c>
      <c r="Y171" s="83">
        <f>ROUND(VLOOKUP($B171,'3.ข้อมูลงบทดลองปัจจุบัน เติมเอง'!$A$5:$CL$846,24,0),2)</f>
        <v>0</v>
      </c>
      <c r="Z171" s="83">
        <f>ROUND(VLOOKUP($B171,'3.ข้อมูลงบทดลองปัจจุบัน เติมเอง'!$A$5:$CL$846,25,0),2)</f>
        <v>0</v>
      </c>
      <c r="AA171" s="83">
        <f>ROUND(VLOOKUP($B171,'3.ข้อมูลงบทดลองปัจจุบัน เติมเอง'!$A$5:$CL$846,26,0),2)</f>
        <v>0</v>
      </c>
      <c r="AB171" s="83">
        <f>ROUND(VLOOKUP($B171,'3.ข้อมูลงบทดลองปัจจุบัน เติมเอง'!$A$5:$CL$846,27,0),2)</f>
        <v>0</v>
      </c>
      <c r="AC171" s="83">
        <f>ROUND(VLOOKUP($B171,'3.ข้อมูลงบทดลองปัจจุบัน เติมเอง'!$A$5:$CL$846,28,0),2)</f>
        <v>0</v>
      </c>
      <c r="AD171" s="83">
        <f>ROUND(VLOOKUP($B171,'3.ข้อมูลงบทดลองปัจจุบัน เติมเอง'!$A$5:$CL$846,29,0),2)</f>
        <v>0</v>
      </c>
      <c r="AE171" s="83">
        <f>ROUND(VLOOKUP($B171,'3.ข้อมูลงบทดลองปัจจุบัน เติมเอง'!$A$5:$CL$846,30,0),2)</f>
        <v>1492150</v>
      </c>
      <c r="AF171" s="83">
        <f>ROUND(VLOOKUP($B171,'3.ข้อมูลงบทดลองปัจจุบัน เติมเอง'!$A$5:$CL$846,31,0),2)</f>
        <v>0</v>
      </c>
      <c r="AG171" s="83">
        <f>ROUND(VLOOKUP($B171,'3.ข้อมูลงบทดลองปัจจุบัน เติมเอง'!$A$5:$CL$846,32,0),2)</f>
        <v>0</v>
      </c>
      <c r="AH171" s="83">
        <f>ROUND(VLOOKUP($B171,'3.ข้อมูลงบทดลองปัจจุบัน เติมเอง'!$A$5:$CL$846,33,0),2)</f>
        <v>0</v>
      </c>
      <c r="AI171" s="83">
        <f>ROUND(VLOOKUP($B171,'3.ข้อมูลงบทดลองปัจจุบัน เติมเอง'!$A$5:$CL$846,34,0),2)</f>
        <v>0</v>
      </c>
      <c r="AJ171" s="83">
        <f>ROUND(VLOOKUP($B171,'3.ข้อมูลงบทดลองปัจจุบัน เติมเอง'!$A$5:$CL$846,35,0),2)</f>
        <v>0</v>
      </c>
      <c r="AK171" s="83">
        <f>ROUND(VLOOKUP($B171,'3.ข้อมูลงบทดลองปัจจุบัน เติมเอง'!$A$5:$CL$846,36,0),2)</f>
        <v>0</v>
      </c>
      <c r="AL171" s="83">
        <f>ROUND(VLOOKUP($B171,'3.ข้อมูลงบทดลองปัจจุบัน เติมเอง'!$A$5:$CL$846,37,0),2)</f>
        <v>11329166.66</v>
      </c>
      <c r="AM171" s="83">
        <f>ROUND(VLOOKUP($B171,'3.ข้อมูลงบทดลองปัจจุบัน เติมเอง'!$A$5:$CL$846,38,0),2)</f>
        <v>0</v>
      </c>
      <c r="AN171" s="83">
        <f>ROUND(VLOOKUP($B171,'3.ข้อมูลงบทดลองปัจจุบัน เติมเอง'!$A$5:$CL$846,39,0),2)</f>
        <v>0</v>
      </c>
      <c r="AO171" s="83">
        <f>ROUND(VLOOKUP($B171,'3.ข้อมูลงบทดลองปัจจุบัน เติมเอง'!$A$5:$CL$846,40,0),2)</f>
        <v>0</v>
      </c>
      <c r="AP171" s="83">
        <f>ROUND(VLOOKUP($B171,'3.ข้อมูลงบทดลองปัจจุบัน เติมเอง'!$A$5:$CL$846,41,0),2)</f>
        <v>0</v>
      </c>
      <c r="AQ171" s="83">
        <f>ROUND(VLOOKUP($B171,'3.ข้อมูลงบทดลองปัจจุบัน เติมเอง'!$A$5:$CL$846,42,0),2)</f>
        <v>0</v>
      </c>
      <c r="AR171" s="83">
        <f>ROUND(VLOOKUP($B171,'3.ข้อมูลงบทดลองปัจจุบัน เติมเอง'!$A$5:$CL$846,43,0),2)</f>
        <v>0</v>
      </c>
      <c r="AS171" s="83">
        <f>ROUND(VLOOKUP($B171,'3.ข้อมูลงบทดลองปัจจุบัน เติมเอง'!$A$5:$CL$846,44,0),2)</f>
        <v>2957175</v>
      </c>
      <c r="AT171" s="83">
        <f>ROUND(VLOOKUP($B171,'3.ข้อมูลงบทดลองปัจจุบัน เติมเอง'!$A$5:$CL$846,45,0),2)</f>
        <v>0</v>
      </c>
      <c r="AU171" s="83">
        <f>ROUND(VLOOKUP($B171,'3.ข้อมูลงบทดลองปัจจุบัน เติมเอง'!$A$5:$CL$846,46,0),2)</f>
        <v>0</v>
      </c>
      <c r="AV171" s="83">
        <f>ROUND(VLOOKUP($B171,'3.ข้อมูลงบทดลองปัจจุบัน เติมเอง'!$A$5:$CL$846,47,0),2)</f>
        <v>0</v>
      </c>
      <c r="AW171" s="83">
        <f>ROUND(VLOOKUP($B171,'3.ข้อมูลงบทดลองปัจจุบัน เติมเอง'!$A$5:$CL$846,48,0),2)</f>
        <v>9770</v>
      </c>
      <c r="AX171" s="83">
        <f>ROUND(VLOOKUP($B171,'3.ข้อมูลงบทดลองปัจจุบัน เติมเอง'!$A$5:$CL$846,49,0),2)</f>
        <v>0</v>
      </c>
      <c r="AY171" s="83">
        <f>ROUND(VLOOKUP($B171,'3.ข้อมูลงบทดลองปัจจุบัน เติมเอง'!$A$5:$CL$846,50,0),2)</f>
        <v>0</v>
      </c>
      <c r="AZ171" s="83">
        <f>ROUND(VLOOKUP($B171,'3.ข้อมูลงบทดลองปัจจุบัน เติมเอง'!$A$5:$CL$846,51,0),2)</f>
        <v>33310</v>
      </c>
      <c r="BA171" s="83">
        <f>ROUND(VLOOKUP($B171,'3.ข้อมูลงบทดลองปัจจุบัน เติมเอง'!$A$5:$CL$846,52,0),2)</f>
        <v>0</v>
      </c>
      <c r="BB171" s="83">
        <f>ROUND(VLOOKUP($B171,'3.ข้อมูลงบทดลองปัจจุบัน เติมเอง'!$A$5:$CL$846,53,0),2)</f>
        <v>1590480</v>
      </c>
      <c r="BC171" s="83">
        <f>ROUND(VLOOKUP($B171,'3.ข้อมูลงบทดลองปัจจุบัน เติมเอง'!$A$5:$CL$846,54,0),2)</f>
        <v>0</v>
      </c>
      <c r="BD171" s="83">
        <f>ROUND(VLOOKUP($B171,'3.ข้อมูลงบทดลองปัจจุบัน เติมเอง'!$A$5:$CL$846,55,0),2)</f>
        <v>2295100</v>
      </c>
      <c r="BE171" s="83">
        <f>ROUND(VLOOKUP($B171,'3.ข้อมูลงบทดลองปัจจุบัน เติมเอง'!$A$5:$CL$846,56,0),2)</f>
        <v>1641920</v>
      </c>
      <c r="BF171" s="83">
        <f>ROUND(VLOOKUP($B171,'3.ข้อมูลงบทดลองปัจจุบัน เติมเอง'!$A$5:$CL$846,57,0),2)</f>
        <v>48150</v>
      </c>
      <c r="BG171" s="83">
        <f>ROUND(VLOOKUP($B171,'3.ข้อมูลงบทดลองปัจจุบัน เติมเอง'!$A$5:$CL$846,58,0),2)</f>
        <v>0</v>
      </c>
      <c r="BH171" s="83">
        <f>ROUND(VLOOKUP($B171,'3.ข้อมูลงบทดลองปัจจุบัน เติมเอง'!$A$5:$CL$846,59,0),2)</f>
        <v>2504480</v>
      </c>
      <c r="BI171" s="83">
        <f>ROUND(VLOOKUP($B171,'3.ข้อมูลงบทดลองปัจจุบัน เติมเอง'!$A$5:$CL$846,60,0),2)</f>
        <v>0</v>
      </c>
      <c r="BJ171" s="83">
        <f>ROUND(VLOOKUP($B171,'3.ข้อมูลงบทดลองปัจจุบัน เติมเอง'!$A$5:$CL$846,61,0),2)</f>
        <v>45450</v>
      </c>
      <c r="BK171" s="83">
        <f>ROUND(VLOOKUP($B171,'3.ข้อมูลงบทดลองปัจจุบัน เติมเอง'!$A$5:$CL$846,62,0),2)</f>
        <v>0</v>
      </c>
      <c r="BL171" s="83">
        <f>ROUND(VLOOKUP($B171,'3.ข้อมูลงบทดลองปัจจุบัน เติมเอง'!$A$5:$CL$846,63,0),2)</f>
        <v>0</v>
      </c>
      <c r="BM171" s="83">
        <f>ROUND(VLOOKUP($B171,'3.ข้อมูลงบทดลองปัจจุบัน เติมเอง'!$A$5:$CL$846,64,0),2)</f>
        <v>1692994.2</v>
      </c>
      <c r="BN171" s="83">
        <f>ROUND(VLOOKUP($B171,'3.ข้อมูลงบทดลองปัจจุบัน เติมเอง'!$A$5:$CL$846,65,0),2)</f>
        <v>234100</v>
      </c>
      <c r="BO171" s="83">
        <f>ROUND(VLOOKUP($B171,'3.ข้อมูลงบทดลองปัจจุบัน เติมเอง'!$A$5:$CL$846,66,0),2)</f>
        <v>0</v>
      </c>
      <c r="BP171" s="83">
        <f>ROUND(VLOOKUP($B171,'3.ข้อมูลงบทดลองปัจจุบัน เติมเอง'!$A$5:$CL$846,67,0),2)</f>
        <v>164520</v>
      </c>
      <c r="BQ171" s="83">
        <f>ROUND(VLOOKUP($B171,'3.ข้อมูลงบทดลองปัจจุบัน เติมเอง'!$A$5:$CL$846,68,0),2)</f>
        <v>109110</v>
      </c>
      <c r="BR171" s="83">
        <f>ROUND(VLOOKUP($B171,'3.ข้อมูลงบทดลองปัจจุบัน เติมเอง'!$A$5:$CL$846,69,0),2)</f>
        <v>0</v>
      </c>
      <c r="BS171" s="83">
        <f>ROUND(VLOOKUP($B171,'3.ข้อมูลงบทดลองปัจจุบัน เติมเอง'!$A$5:$CL$846,70,0),2)</f>
        <v>6717395</v>
      </c>
      <c r="BT171" s="83">
        <f>ROUND(VLOOKUP($B171,'3.ข้อมูลงบทดลองปัจจุบัน เติมเอง'!$A$5:$CL$846,71,0),2)</f>
        <v>0</v>
      </c>
      <c r="BU171" s="83">
        <f>ROUND(VLOOKUP($B171,'3.ข้อมูลงบทดลองปัจจุบัน เติมเอง'!$A$5:$CL$846,72,0),2)</f>
        <v>0</v>
      </c>
      <c r="BV171" s="83">
        <f>ROUND(VLOOKUP($B171,'3.ข้อมูลงบทดลองปัจจุบัน เติมเอง'!$A$5:$CL$846,73,0),2)</f>
        <v>2492800</v>
      </c>
      <c r="BW171" s="83">
        <f>ROUND(VLOOKUP($B171,'3.ข้อมูลงบทดลองปัจจุบัน เติมเอง'!$A$5:$CL$846,74,0),2)</f>
        <v>0</v>
      </c>
      <c r="BX171" s="83">
        <f>ROUND(VLOOKUP($B171,'3.ข้อมูลงบทดลองปัจจุบัน เติมเอง'!$A$5:$CL$846,75,0),2)</f>
        <v>0</v>
      </c>
      <c r="BY171" s="83">
        <f>ROUND(VLOOKUP($B171,'3.ข้อมูลงบทดลองปัจจุบัน เติมเอง'!$A$5:$CL$846,76,0),2)</f>
        <v>2383780</v>
      </c>
      <c r="BZ171" s="83">
        <f>ROUND(VLOOKUP($B171,'3.ข้อมูลงบทดลองปัจจุบัน เติมเอง'!$A$5:$CL$846,77,0),2)</f>
        <v>0</v>
      </c>
      <c r="CA171" s="83">
        <f>ROUND(VLOOKUP($B171,'3.ข้อมูลงบทดลองปัจจุบัน เติมเอง'!$A$5:$CL$846,78,0),2)</f>
        <v>0</v>
      </c>
      <c r="CB171" s="83">
        <f>ROUND(VLOOKUP($B171,'3.ข้อมูลงบทดลองปัจจุบัน เติมเอง'!$A$5:$CL$846,79,0),2)</f>
        <v>0</v>
      </c>
      <c r="CC171" s="83">
        <f>ROUND(VLOOKUP($B171,'3.ข้อมูลงบทดลองปัจจุบัน เติมเอง'!$A$5:$CL$846,80,0),2)</f>
        <v>0</v>
      </c>
      <c r="CD171" s="83">
        <f>ROUND(VLOOKUP($B171,'3.ข้อมูลงบทดลองปัจจุบัน เติมเอง'!$A$5:$CL$846,81,0),2)</f>
        <v>2436525</v>
      </c>
      <c r="CE171" s="83">
        <f>ROUND(VLOOKUP($B171,'3.ข้อมูลงบทดลองปัจจุบัน เติมเอง'!$A$5:$CL$846,82,0),2)</f>
        <v>1200</v>
      </c>
      <c r="CF171" s="83">
        <f>ROUND(VLOOKUP($B171,'3.ข้อมูลงบทดลองปัจจุบัน เติมเอง'!$A$5:$CL$846,83,0),2)</f>
        <v>1247000</v>
      </c>
      <c r="CG171" s="83">
        <f>ROUND(VLOOKUP($B171,'3.ข้อมูลงบทดลองปัจจุบัน เติมเอง'!$A$5:$CL$846,84,0),2)</f>
        <v>0</v>
      </c>
      <c r="CH171" s="83">
        <f>ROUND(VLOOKUP($B171,'3.ข้อมูลงบทดลองปัจจุบัน เติมเอง'!$A$5:$CL$846,85,0),2)</f>
        <v>0</v>
      </c>
      <c r="CI171" s="83">
        <f>ROUND(VLOOKUP($B171,'3.ข้อมูลงบทดลองปัจจุบัน เติมเอง'!$A$5:$CL$846,86,0),2)</f>
        <v>0</v>
      </c>
      <c r="CJ171" s="83">
        <f>ROUND(VLOOKUP($B171,'3.ข้อมูลงบทดลองปัจจุบัน เติมเอง'!$A$5:$CL$846,87,0),2)</f>
        <v>0</v>
      </c>
      <c r="CK171" s="83">
        <f>ROUND(VLOOKUP($B171,'3.ข้อมูลงบทดลองปัจจุบัน เติมเอง'!$A$5:$CL$846,88,0),2)</f>
        <v>1321720</v>
      </c>
      <c r="CL171" s="83">
        <f>ROUND(VLOOKUP($B171,'3.ข้อมูลงบทดลองปัจจุบัน เติมเอง'!$A$5:$CL$846,89,0),2)</f>
        <v>0</v>
      </c>
      <c r="CM171" s="83">
        <f>ROUND(VLOOKUP($B171,'3.ข้อมูลงบทดลองปัจจุบัน เติมเอง'!$A$5:$CL$846,90,0),2)</f>
        <v>0</v>
      </c>
      <c r="CO171" s="84"/>
      <c r="CP171" s="84"/>
    </row>
    <row r="172" spans="1:94" x14ac:dyDescent="0.7">
      <c r="A172" s="3" t="s">
        <v>1471</v>
      </c>
      <c r="B172" s="3" t="s">
        <v>2064</v>
      </c>
      <c r="C172" s="8" t="s">
        <v>716</v>
      </c>
      <c r="D172" s="19">
        <f>ROUND(VLOOKUP($B172,'3.ข้อมูลงบทดลองปัจจุบัน เติมเอง'!$A$5:$CL$846,3,0),2)</f>
        <v>0</v>
      </c>
      <c r="E172" s="19">
        <f>ROUND(VLOOKUP($B172,'3.ข้อมูลงบทดลองปัจจุบัน เติมเอง'!$A$5:$CL$846,4,0),2)</f>
        <v>0</v>
      </c>
      <c r="F172" s="19">
        <f>ROUND(VLOOKUP($B172,'3.ข้อมูลงบทดลองปัจจุบัน เติมเอง'!$A$5:$CL$846,5,0),2)</f>
        <v>0</v>
      </c>
      <c r="G172" s="19">
        <f>ROUND(VLOOKUP($B172,'3.ข้อมูลงบทดลองปัจจุบัน เติมเอง'!$A$5:$CL$846,6,0),2)</f>
        <v>0</v>
      </c>
      <c r="H172" s="19">
        <f>ROUND(VLOOKUP($B172,'3.ข้อมูลงบทดลองปัจจุบัน เติมเอง'!$A$5:$CL$846,7,0),2)</f>
        <v>0</v>
      </c>
      <c r="I172" s="19">
        <f>ROUND(VLOOKUP($B172,'3.ข้อมูลงบทดลองปัจจุบัน เติมเอง'!$A$5:$CL$846,8,0),2)</f>
        <v>0</v>
      </c>
      <c r="J172" s="19">
        <f>ROUND(VLOOKUP($B172,'3.ข้อมูลงบทดลองปัจจุบัน เติมเอง'!$A$5:$CL$846,9,0),2)</f>
        <v>0</v>
      </c>
      <c r="K172" s="19">
        <f>ROUND(VLOOKUP($B172,'3.ข้อมูลงบทดลองปัจจุบัน เติมเอง'!$A$5:$CL$846,10,0),2)</f>
        <v>0</v>
      </c>
      <c r="L172" s="19">
        <f>ROUND(VLOOKUP($B172,'3.ข้อมูลงบทดลองปัจจุบัน เติมเอง'!$A$5:$CL$846,11,0),2)</f>
        <v>0</v>
      </c>
      <c r="M172" s="19">
        <f>ROUND(VLOOKUP($B172,'3.ข้อมูลงบทดลองปัจจุบัน เติมเอง'!$A$5:$CL$846,12,0),2)</f>
        <v>0</v>
      </c>
      <c r="N172" s="19">
        <f>ROUND(VLOOKUP($B172,'3.ข้อมูลงบทดลองปัจจุบัน เติมเอง'!$A$5:$CL$846,13,0),2)</f>
        <v>0</v>
      </c>
      <c r="O172" s="19">
        <f>ROUND(VLOOKUP($B172,'3.ข้อมูลงบทดลองปัจจุบัน เติมเอง'!$A$5:$CL$846,14,0),2)</f>
        <v>0</v>
      </c>
      <c r="P172" s="19">
        <f>ROUND(VLOOKUP($B172,'3.ข้อมูลงบทดลองปัจจุบัน เติมเอง'!$A$5:$CL$846,15,0),2)</f>
        <v>0</v>
      </c>
      <c r="Q172" s="19">
        <f>ROUND(VLOOKUP($B172,'3.ข้อมูลงบทดลองปัจจุบัน เติมเอง'!$A$5:$CL$846,16,0),2)</f>
        <v>0</v>
      </c>
      <c r="R172" s="19">
        <f>ROUND(VLOOKUP($B172,'3.ข้อมูลงบทดลองปัจจุบัน เติมเอง'!$A$5:$CL$846,17,0),2)</f>
        <v>0</v>
      </c>
      <c r="S172" s="19">
        <f>ROUND(VLOOKUP($B172,'3.ข้อมูลงบทดลองปัจจุบัน เติมเอง'!$A$5:$CL$846,18,0),2)</f>
        <v>0</v>
      </c>
      <c r="T172" s="19">
        <f>ROUND(VLOOKUP($B172,'3.ข้อมูลงบทดลองปัจจุบัน เติมเอง'!$A$5:$CL$846,19,0),2)</f>
        <v>0</v>
      </c>
      <c r="U172" s="19">
        <f>ROUND(VLOOKUP($B172,'3.ข้อมูลงบทดลองปัจจุบัน เติมเอง'!$A$5:$CL$846,20,0),2)</f>
        <v>0</v>
      </c>
      <c r="V172" s="19">
        <f>ROUND(VLOOKUP($B172,'3.ข้อมูลงบทดลองปัจจุบัน เติมเอง'!$A$5:$CL$846,21,0),2)</f>
        <v>0</v>
      </c>
      <c r="W172" s="19">
        <f>ROUND(VLOOKUP($B172,'3.ข้อมูลงบทดลองปัจจุบัน เติมเอง'!$A$5:$CL$846,22,0),2)</f>
        <v>0</v>
      </c>
      <c r="X172" s="19">
        <f>ROUND(VLOOKUP($B172,'3.ข้อมูลงบทดลองปัจจุบัน เติมเอง'!$A$5:$CL$846,23,0),2)</f>
        <v>0</v>
      </c>
      <c r="Y172" s="19">
        <f>ROUND(VLOOKUP($B172,'3.ข้อมูลงบทดลองปัจจุบัน เติมเอง'!$A$5:$CL$846,24,0),2)</f>
        <v>0</v>
      </c>
      <c r="Z172" s="19">
        <f>ROUND(VLOOKUP($B172,'3.ข้อมูลงบทดลองปัจจุบัน เติมเอง'!$A$5:$CL$846,25,0),2)</f>
        <v>0</v>
      </c>
      <c r="AA172" s="19">
        <f>ROUND(VLOOKUP($B172,'3.ข้อมูลงบทดลองปัจจุบัน เติมเอง'!$A$5:$CL$846,26,0),2)</f>
        <v>0</v>
      </c>
      <c r="AB172" s="19">
        <f>ROUND(VLOOKUP($B172,'3.ข้อมูลงบทดลองปัจจุบัน เติมเอง'!$A$5:$CL$846,27,0),2)</f>
        <v>0</v>
      </c>
      <c r="AC172" s="19">
        <f>ROUND(VLOOKUP($B172,'3.ข้อมูลงบทดลองปัจจุบัน เติมเอง'!$A$5:$CL$846,28,0),2)</f>
        <v>0</v>
      </c>
      <c r="AD172" s="19">
        <f>ROUND(VLOOKUP($B172,'3.ข้อมูลงบทดลองปัจจุบัน เติมเอง'!$A$5:$CL$846,29,0),2)</f>
        <v>0</v>
      </c>
      <c r="AE172" s="19">
        <f>ROUND(VLOOKUP($B172,'3.ข้อมูลงบทดลองปัจจุบัน เติมเอง'!$A$5:$CL$846,30,0),2)</f>
        <v>0</v>
      </c>
      <c r="AF172" s="19">
        <f>ROUND(VLOOKUP($B172,'3.ข้อมูลงบทดลองปัจจุบัน เติมเอง'!$A$5:$CL$846,31,0),2)</f>
        <v>0</v>
      </c>
      <c r="AG172" s="19">
        <f>ROUND(VLOOKUP($B172,'3.ข้อมูลงบทดลองปัจจุบัน เติมเอง'!$A$5:$CL$846,32,0),2)</f>
        <v>0</v>
      </c>
      <c r="AH172" s="19">
        <f>ROUND(VLOOKUP($B172,'3.ข้อมูลงบทดลองปัจจุบัน เติมเอง'!$A$5:$CL$846,33,0),2)</f>
        <v>0</v>
      </c>
      <c r="AI172" s="19">
        <f>ROUND(VLOOKUP($B172,'3.ข้อมูลงบทดลองปัจจุบัน เติมเอง'!$A$5:$CL$846,34,0),2)</f>
        <v>0</v>
      </c>
      <c r="AJ172" s="19">
        <f>ROUND(VLOOKUP($B172,'3.ข้อมูลงบทดลองปัจจุบัน เติมเอง'!$A$5:$CL$846,35,0),2)</f>
        <v>0</v>
      </c>
      <c r="AK172" s="19">
        <f>ROUND(VLOOKUP($B172,'3.ข้อมูลงบทดลองปัจจุบัน เติมเอง'!$A$5:$CL$846,36,0),2)</f>
        <v>0</v>
      </c>
      <c r="AL172" s="19">
        <f>ROUND(VLOOKUP($B172,'3.ข้อมูลงบทดลองปัจจุบัน เติมเอง'!$A$5:$CL$846,37,0),2)</f>
        <v>0</v>
      </c>
      <c r="AM172" s="19">
        <f>ROUND(VLOOKUP($B172,'3.ข้อมูลงบทดลองปัจจุบัน เติมเอง'!$A$5:$CL$846,38,0),2)</f>
        <v>0</v>
      </c>
      <c r="AN172" s="19">
        <f>ROUND(VLOOKUP($B172,'3.ข้อมูลงบทดลองปัจจุบัน เติมเอง'!$A$5:$CL$846,39,0),2)</f>
        <v>0</v>
      </c>
      <c r="AO172" s="19">
        <f>ROUND(VLOOKUP($B172,'3.ข้อมูลงบทดลองปัจจุบัน เติมเอง'!$A$5:$CL$846,40,0),2)</f>
        <v>0</v>
      </c>
      <c r="AP172" s="19">
        <f>ROUND(VLOOKUP($B172,'3.ข้อมูลงบทดลองปัจจุบัน เติมเอง'!$A$5:$CL$846,41,0),2)</f>
        <v>0</v>
      </c>
      <c r="AQ172" s="19">
        <f>ROUND(VLOOKUP($B172,'3.ข้อมูลงบทดลองปัจจุบัน เติมเอง'!$A$5:$CL$846,42,0),2)</f>
        <v>0</v>
      </c>
      <c r="AR172" s="19">
        <f>ROUND(VLOOKUP($B172,'3.ข้อมูลงบทดลองปัจจุบัน เติมเอง'!$A$5:$CL$846,43,0),2)</f>
        <v>0</v>
      </c>
      <c r="AS172" s="19">
        <f>ROUND(VLOOKUP($B172,'3.ข้อมูลงบทดลองปัจจุบัน เติมเอง'!$A$5:$CL$846,44,0),2)</f>
        <v>0</v>
      </c>
      <c r="AT172" s="19">
        <f>ROUND(VLOOKUP($B172,'3.ข้อมูลงบทดลองปัจจุบัน เติมเอง'!$A$5:$CL$846,45,0),2)</f>
        <v>0</v>
      </c>
      <c r="AU172" s="19">
        <f>ROUND(VLOOKUP($B172,'3.ข้อมูลงบทดลองปัจจุบัน เติมเอง'!$A$5:$CL$846,46,0),2)</f>
        <v>0</v>
      </c>
      <c r="AV172" s="19">
        <f>ROUND(VLOOKUP($B172,'3.ข้อมูลงบทดลองปัจจุบัน เติมเอง'!$A$5:$CL$846,47,0),2)</f>
        <v>0</v>
      </c>
      <c r="AW172" s="19">
        <f>ROUND(VLOOKUP($B172,'3.ข้อมูลงบทดลองปัจจุบัน เติมเอง'!$A$5:$CL$846,48,0),2)</f>
        <v>0</v>
      </c>
      <c r="AX172" s="19">
        <f>ROUND(VLOOKUP($B172,'3.ข้อมูลงบทดลองปัจจุบัน เติมเอง'!$A$5:$CL$846,49,0),2)</f>
        <v>6</v>
      </c>
      <c r="AY172" s="19">
        <f>ROUND(VLOOKUP($B172,'3.ข้อมูลงบทดลองปัจจุบัน เติมเอง'!$A$5:$CL$846,50,0),2)</f>
        <v>0</v>
      </c>
      <c r="AZ172" s="19">
        <f>ROUND(VLOOKUP($B172,'3.ข้อมูลงบทดลองปัจจุบัน เติมเอง'!$A$5:$CL$846,51,0),2)</f>
        <v>0</v>
      </c>
      <c r="BA172" s="19">
        <f>ROUND(VLOOKUP($B172,'3.ข้อมูลงบทดลองปัจจุบัน เติมเอง'!$A$5:$CL$846,52,0),2)</f>
        <v>0</v>
      </c>
      <c r="BB172" s="19">
        <f>ROUND(VLOOKUP($B172,'3.ข้อมูลงบทดลองปัจจุบัน เติมเอง'!$A$5:$CL$846,53,0),2)</f>
        <v>0</v>
      </c>
      <c r="BC172" s="19">
        <f>ROUND(VLOOKUP($B172,'3.ข้อมูลงบทดลองปัจจุบัน เติมเอง'!$A$5:$CL$846,54,0),2)</f>
        <v>0</v>
      </c>
      <c r="BD172" s="19">
        <f>ROUND(VLOOKUP($B172,'3.ข้อมูลงบทดลองปัจจุบัน เติมเอง'!$A$5:$CL$846,55,0),2)</f>
        <v>6</v>
      </c>
      <c r="BE172" s="19">
        <f>ROUND(VLOOKUP($B172,'3.ข้อมูลงบทดลองปัจจุบัน เติมเอง'!$A$5:$CL$846,56,0),2)</f>
        <v>0</v>
      </c>
      <c r="BF172" s="19">
        <f>ROUND(VLOOKUP($B172,'3.ข้อมูลงบทดลองปัจจุบัน เติมเอง'!$A$5:$CL$846,57,0),2)</f>
        <v>0</v>
      </c>
      <c r="BG172" s="19">
        <f>ROUND(VLOOKUP($B172,'3.ข้อมูลงบทดลองปัจจุบัน เติมเอง'!$A$5:$CL$846,58,0),2)</f>
        <v>0</v>
      </c>
      <c r="BH172" s="19">
        <f>ROUND(VLOOKUP($B172,'3.ข้อมูลงบทดลองปัจจุบัน เติมเอง'!$A$5:$CL$846,59,0),2)</f>
        <v>0</v>
      </c>
      <c r="BI172" s="19">
        <f>ROUND(VLOOKUP($B172,'3.ข้อมูลงบทดลองปัจจุบัน เติมเอง'!$A$5:$CL$846,60,0),2)</f>
        <v>0</v>
      </c>
      <c r="BJ172" s="19">
        <f>ROUND(VLOOKUP($B172,'3.ข้อมูลงบทดลองปัจจุบัน เติมเอง'!$A$5:$CL$846,61,0),2)</f>
        <v>0</v>
      </c>
      <c r="BK172" s="19">
        <f>ROUND(VLOOKUP($B172,'3.ข้อมูลงบทดลองปัจจุบัน เติมเอง'!$A$5:$CL$846,62,0),2)</f>
        <v>0</v>
      </c>
      <c r="BL172" s="19">
        <f>ROUND(VLOOKUP($B172,'3.ข้อมูลงบทดลองปัจจุบัน เติมเอง'!$A$5:$CL$846,63,0),2)</f>
        <v>0</v>
      </c>
      <c r="BM172" s="19">
        <f>ROUND(VLOOKUP($B172,'3.ข้อมูลงบทดลองปัจจุบัน เติมเอง'!$A$5:$CL$846,64,0),2)</f>
        <v>0</v>
      </c>
      <c r="BN172" s="19">
        <f>ROUND(VLOOKUP($B172,'3.ข้อมูลงบทดลองปัจจุบัน เติมเอง'!$A$5:$CL$846,65,0),2)</f>
        <v>0</v>
      </c>
      <c r="BO172" s="19">
        <f>ROUND(VLOOKUP($B172,'3.ข้อมูลงบทดลองปัจจุบัน เติมเอง'!$A$5:$CL$846,66,0),2)</f>
        <v>0</v>
      </c>
      <c r="BP172" s="19">
        <f>ROUND(VLOOKUP($B172,'3.ข้อมูลงบทดลองปัจจุบัน เติมเอง'!$A$5:$CL$846,67,0),2)</f>
        <v>0</v>
      </c>
      <c r="BQ172" s="19">
        <f>ROUND(VLOOKUP($B172,'3.ข้อมูลงบทดลองปัจจุบัน เติมเอง'!$A$5:$CL$846,68,0),2)</f>
        <v>0</v>
      </c>
      <c r="BR172" s="19">
        <f>ROUND(VLOOKUP($B172,'3.ข้อมูลงบทดลองปัจจุบัน เติมเอง'!$A$5:$CL$846,69,0),2)</f>
        <v>0</v>
      </c>
      <c r="BS172" s="19">
        <f>ROUND(VLOOKUP($B172,'3.ข้อมูลงบทดลองปัจจุบัน เติมเอง'!$A$5:$CL$846,70,0),2)</f>
        <v>0</v>
      </c>
      <c r="BT172" s="19">
        <f>ROUND(VLOOKUP($B172,'3.ข้อมูลงบทดลองปัจจุบัน เติมเอง'!$A$5:$CL$846,71,0),2)</f>
        <v>0</v>
      </c>
      <c r="BU172" s="19">
        <f>ROUND(VLOOKUP($B172,'3.ข้อมูลงบทดลองปัจจุบัน เติมเอง'!$A$5:$CL$846,72,0),2)</f>
        <v>0</v>
      </c>
      <c r="BV172" s="19">
        <f>ROUND(VLOOKUP($B172,'3.ข้อมูลงบทดลองปัจจุบัน เติมเอง'!$A$5:$CL$846,73,0),2)</f>
        <v>0</v>
      </c>
      <c r="BW172" s="19">
        <f>ROUND(VLOOKUP($B172,'3.ข้อมูลงบทดลองปัจจุบัน เติมเอง'!$A$5:$CL$846,74,0),2)</f>
        <v>0</v>
      </c>
      <c r="BX172" s="19">
        <f>ROUND(VLOOKUP($B172,'3.ข้อมูลงบทดลองปัจจุบัน เติมเอง'!$A$5:$CL$846,75,0),2)</f>
        <v>0</v>
      </c>
      <c r="BY172" s="19">
        <f>ROUND(VLOOKUP($B172,'3.ข้อมูลงบทดลองปัจจุบัน เติมเอง'!$A$5:$CL$846,76,0),2)</f>
        <v>0</v>
      </c>
      <c r="BZ172" s="19">
        <f>ROUND(VLOOKUP($B172,'3.ข้อมูลงบทดลองปัจจุบัน เติมเอง'!$A$5:$CL$846,77,0),2)</f>
        <v>2000</v>
      </c>
      <c r="CA172" s="19">
        <f>ROUND(VLOOKUP($B172,'3.ข้อมูลงบทดลองปัจจุบัน เติมเอง'!$A$5:$CL$846,78,0),2)</f>
        <v>0</v>
      </c>
      <c r="CB172" s="19">
        <f>ROUND(VLOOKUP($B172,'3.ข้อมูลงบทดลองปัจจุบัน เติมเอง'!$A$5:$CL$846,79,0),2)</f>
        <v>0</v>
      </c>
      <c r="CC172" s="19">
        <f>ROUND(VLOOKUP($B172,'3.ข้อมูลงบทดลองปัจจุบัน เติมเอง'!$A$5:$CL$846,80,0),2)</f>
        <v>0</v>
      </c>
      <c r="CD172" s="19">
        <f>ROUND(VLOOKUP($B172,'3.ข้อมูลงบทดลองปัจจุบัน เติมเอง'!$A$5:$CL$846,81,0),2)</f>
        <v>0</v>
      </c>
      <c r="CE172" s="19">
        <f>ROUND(VLOOKUP($B172,'3.ข้อมูลงบทดลองปัจจุบัน เติมเอง'!$A$5:$CL$846,82,0),2)</f>
        <v>0</v>
      </c>
      <c r="CF172" s="19">
        <f>ROUND(VLOOKUP($B172,'3.ข้อมูลงบทดลองปัจจุบัน เติมเอง'!$A$5:$CL$846,83,0),2)</f>
        <v>0</v>
      </c>
      <c r="CG172" s="19">
        <f>ROUND(VLOOKUP($B172,'3.ข้อมูลงบทดลองปัจจุบัน เติมเอง'!$A$5:$CL$846,84,0),2)</f>
        <v>0</v>
      </c>
      <c r="CH172" s="19">
        <f>ROUND(VLOOKUP($B172,'3.ข้อมูลงบทดลองปัจจุบัน เติมเอง'!$A$5:$CL$846,85,0),2)</f>
        <v>0</v>
      </c>
      <c r="CI172" s="19">
        <f>ROUND(VLOOKUP($B172,'3.ข้อมูลงบทดลองปัจจุบัน เติมเอง'!$A$5:$CL$846,86,0),2)</f>
        <v>0</v>
      </c>
      <c r="CJ172" s="19">
        <f>ROUND(VLOOKUP($B172,'3.ข้อมูลงบทดลองปัจจุบัน เติมเอง'!$A$5:$CL$846,87,0),2)</f>
        <v>0</v>
      </c>
      <c r="CK172" s="19">
        <f>ROUND(VLOOKUP($B172,'3.ข้อมูลงบทดลองปัจจุบัน เติมเอง'!$A$5:$CL$846,88,0),2)</f>
        <v>0</v>
      </c>
      <c r="CL172" s="19">
        <f>ROUND(VLOOKUP($B172,'3.ข้อมูลงบทดลองปัจจุบัน เติมเอง'!$A$5:$CL$846,89,0),2)</f>
        <v>5.45</v>
      </c>
      <c r="CM172" s="19">
        <f>ROUND(VLOOKUP($B172,'3.ข้อมูลงบทดลองปัจจุบัน เติมเอง'!$A$5:$CL$846,90,0),2)</f>
        <v>0</v>
      </c>
      <c r="CO172" s="29"/>
    </row>
    <row r="173" spans="1:94" x14ac:dyDescent="0.7">
      <c r="A173" s="3" t="s">
        <v>1471</v>
      </c>
      <c r="B173" s="3" t="s">
        <v>2065</v>
      </c>
      <c r="C173" s="8" t="s">
        <v>717</v>
      </c>
      <c r="D173" s="19">
        <f>ROUND(VLOOKUP($B173,'3.ข้อมูลงบทดลองปัจจุบัน เติมเอง'!$A$5:$CL$846,3,0),2)</f>
        <v>132</v>
      </c>
      <c r="E173" s="19">
        <f>ROUND(VLOOKUP($B173,'3.ข้อมูลงบทดลองปัจจุบัน เติมเอง'!$A$5:$CL$846,4,0),2)</f>
        <v>18</v>
      </c>
      <c r="F173" s="19">
        <f>ROUND(VLOOKUP($B173,'3.ข้อมูลงบทดลองปัจจุบัน เติมเอง'!$A$5:$CL$846,5,0),2)</f>
        <v>30</v>
      </c>
      <c r="G173" s="19">
        <f>ROUND(VLOOKUP($B173,'3.ข้อมูลงบทดลองปัจจุบัน เติมเอง'!$A$5:$CL$846,6,0),2)</f>
        <v>12</v>
      </c>
      <c r="H173" s="19">
        <f>ROUND(VLOOKUP($B173,'3.ข้อมูลงบทดลองปัจจุบัน เติมเอง'!$A$5:$CL$846,7,0),2)</f>
        <v>6</v>
      </c>
      <c r="I173" s="19">
        <f>ROUND(VLOOKUP($B173,'3.ข้อมูลงบทดลองปัจจุบัน เติมเอง'!$A$5:$CL$846,8,0),2)</f>
        <v>396.27</v>
      </c>
      <c r="J173" s="19">
        <f>ROUND(VLOOKUP($B173,'3.ข้อมูลงบทดลองปัจจุบัน เติมเอง'!$A$5:$CL$846,9,0),2)</f>
        <v>18</v>
      </c>
      <c r="K173" s="19">
        <f>ROUND(VLOOKUP($B173,'3.ข้อมูลงบทดลองปัจจุบัน เติมเอง'!$A$5:$CL$846,10,0),2)</f>
        <v>196</v>
      </c>
      <c r="L173" s="19">
        <f>ROUND(VLOOKUP($B173,'3.ข้อมูลงบทดลองปัจจุบัน เติมเอง'!$A$5:$CL$846,11,0),2)</f>
        <v>12</v>
      </c>
      <c r="M173" s="19">
        <f>ROUND(VLOOKUP($B173,'3.ข้อมูลงบทดลองปัจจุบัน เติมเอง'!$A$5:$CL$846,12,0),2)</f>
        <v>18</v>
      </c>
      <c r="N173" s="19">
        <f>ROUND(VLOOKUP($B173,'3.ข้อมูลงบทดลองปัจจุบัน เติมเอง'!$A$5:$CL$846,13,0),2)</f>
        <v>42</v>
      </c>
      <c r="O173" s="19">
        <f>ROUND(VLOOKUP($B173,'3.ข้อมูลงบทดลองปัจจุบัน เติมเอง'!$A$5:$CL$846,14,0),2)</f>
        <v>18</v>
      </c>
      <c r="P173" s="19">
        <f>ROUND(VLOOKUP($B173,'3.ข้อมูลงบทดลองปัจจุบัน เติมเอง'!$A$5:$CL$846,15,0),2)</f>
        <v>48</v>
      </c>
      <c r="Q173" s="19">
        <f>ROUND(VLOOKUP($B173,'3.ข้อมูลงบทดลองปัจจุบัน เติมเอง'!$A$5:$CL$846,16,0),2)</f>
        <v>12</v>
      </c>
      <c r="R173" s="19">
        <f>ROUND(VLOOKUP($B173,'3.ข้อมูลงบทดลองปัจจุบัน เติมเอง'!$A$5:$CL$846,17,0),2)</f>
        <v>24</v>
      </c>
      <c r="S173" s="19">
        <f>ROUND(VLOOKUP($B173,'3.ข้อมูลงบทดลองปัจจุบัน เติมเอง'!$A$5:$CL$846,18,0),2)</f>
        <v>30</v>
      </c>
      <c r="T173" s="19">
        <f>ROUND(VLOOKUP($B173,'3.ข้อมูลงบทดลองปัจจุบัน เติมเอง'!$A$5:$CL$846,19,0),2)</f>
        <v>18</v>
      </c>
      <c r="U173" s="19">
        <f>ROUND(VLOOKUP($B173,'3.ข้อมูลงบทดลองปัจจุบัน เติมเอง'!$A$5:$CL$846,20,0),2)</f>
        <v>12</v>
      </c>
      <c r="V173" s="19">
        <f>ROUND(VLOOKUP($B173,'3.ข้อมูลงบทดลองปัจจุบัน เติมเอง'!$A$5:$CL$846,21,0),2)</f>
        <v>24</v>
      </c>
      <c r="W173" s="19">
        <f>ROUND(VLOOKUP($B173,'3.ข้อมูลงบทดลองปัจจุบัน เติมเอง'!$A$5:$CL$846,22,0),2)</f>
        <v>12</v>
      </c>
      <c r="X173" s="19">
        <f>ROUND(VLOOKUP($B173,'3.ข้อมูลงบทดลองปัจจุบัน เติมเอง'!$A$5:$CL$846,23,0),2)</f>
        <v>629</v>
      </c>
      <c r="Y173" s="19">
        <f>ROUND(VLOOKUP($B173,'3.ข้อมูลงบทดลองปัจจุบัน เติมเอง'!$A$5:$CL$846,24,0),2)</f>
        <v>163</v>
      </c>
      <c r="Z173" s="19">
        <f>ROUND(VLOOKUP($B173,'3.ข้อมูลงบทดลองปัจจุบัน เติมเอง'!$A$5:$CL$846,25,0),2)</f>
        <v>24</v>
      </c>
      <c r="AA173" s="19">
        <f>ROUND(VLOOKUP($B173,'3.ข้อมูลงบทดลองปัจจุบัน เติมเอง'!$A$5:$CL$846,26,0),2)</f>
        <v>0</v>
      </c>
      <c r="AB173" s="19">
        <f>ROUND(VLOOKUP($B173,'3.ข้อมูลงบทดลองปัจจุบัน เติมเอง'!$A$5:$CL$846,27,0),2)</f>
        <v>18</v>
      </c>
      <c r="AC173" s="19">
        <f>ROUND(VLOOKUP($B173,'3.ข้อมูลงบทดลองปัจจุบัน เติมเอง'!$A$5:$CL$846,28,0),2)</f>
        <v>18</v>
      </c>
      <c r="AD173" s="19">
        <f>ROUND(VLOOKUP($B173,'3.ข้อมูลงบทดลองปัจจุบัน เติมเอง'!$A$5:$CL$846,29,0),2)</f>
        <v>0</v>
      </c>
      <c r="AE173" s="19">
        <f>ROUND(VLOOKUP($B173,'3.ข้อมูลงบทดลองปัจจุบัน เติมเอง'!$A$5:$CL$846,30,0),2)</f>
        <v>574</v>
      </c>
      <c r="AF173" s="19">
        <f>ROUND(VLOOKUP($B173,'3.ข้อมูลงบทดลองปัจจุบัน เติมเอง'!$A$5:$CL$846,31,0),2)</f>
        <v>18</v>
      </c>
      <c r="AG173" s="19">
        <f>ROUND(VLOOKUP($B173,'3.ข้อมูลงบทดลองปัจจุบัน เติมเอง'!$A$5:$CL$846,32,0),2)</f>
        <v>18</v>
      </c>
      <c r="AH173" s="19">
        <f>ROUND(VLOOKUP($B173,'3.ข้อมูลงบทดลองปัจจุบัน เติมเอง'!$A$5:$CL$846,33,0),2)</f>
        <v>18</v>
      </c>
      <c r="AI173" s="19">
        <f>ROUND(VLOOKUP($B173,'3.ข้อมูลงบทดลองปัจจุบัน เติมเอง'!$A$5:$CL$846,34,0),2)</f>
        <v>54</v>
      </c>
      <c r="AJ173" s="19">
        <f>ROUND(VLOOKUP($B173,'3.ข้อมูลงบทดลองปัจจุบัน เติมเอง'!$A$5:$CL$846,35,0),2)</f>
        <v>18</v>
      </c>
      <c r="AK173" s="19">
        <f>ROUND(VLOOKUP($B173,'3.ข้อมูลงบทดลองปัจจุบัน เติมเอง'!$A$5:$CL$846,36,0),2)</f>
        <v>18</v>
      </c>
      <c r="AL173" s="19">
        <f>ROUND(VLOOKUP($B173,'3.ข้อมูลงบทดลองปัจจุบัน เติมเอง'!$A$5:$CL$846,37,0),2)</f>
        <v>18894.330000000002</v>
      </c>
      <c r="AM173" s="19">
        <f>ROUND(VLOOKUP($B173,'3.ข้อมูลงบทดลองปัจจุบัน เติมเอง'!$A$5:$CL$846,38,0),2)</f>
        <v>24</v>
      </c>
      <c r="AN173" s="19">
        <f>ROUND(VLOOKUP($B173,'3.ข้อมูลงบทดลองปัจจุบัน เติมเอง'!$A$5:$CL$846,39,0),2)</f>
        <v>24</v>
      </c>
      <c r="AO173" s="19">
        <f>ROUND(VLOOKUP($B173,'3.ข้อมูลงบทดลองปัจจุบัน เติมเอง'!$A$5:$CL$846,40,0),2)</f>
        <v>33</v>
      </c>
      <c r="AP173" s="19">
        <f>ROUND(VLOOKUP($B173,'3.ข้อมูลงบทดลองปัจจุบัน เติมเอง'!$A$5:$CL$846,41,0),2)</f>
        <v>24</v>
      </c>
      <c r="AQ173" s="19">
        <f>ROUND(VLOOKUP($B173,'3.ข้อมูลงบทดลองปัจจุบัน เติมเอง'!$A$5:$CL$846,42,0),2)</f>
        <v>12</v>
      </c>
      <c r="AR173" s="19">
        <f>ROUND(VLOOKUP($B173,'3.ข้อมูลงบทดลองปัจจุบัน เติมเอง'!$A$5:$CL$846,43,0),2)</f>
        <v>24</v>
      </c>
      <c r="AS173" s="19">
        <f>ROUND(VLOOKUP($B173,'3.ข้อมูลงบทดลองปัจจุบัน เติมเอง'!$A$5:$CL$846,44,0),2)</f>
        <v>42</v>
      </c>
      <c r="AT173" s="19">
        <f>ROUND(VLOOKUP($B173,'3.ข้อมูลงบทดลองปัจจุบัน เติมเอง'!$A$5:$CL$846,45,0),2)</f>
        <v>18</v>
      </c>
      <c r="AU173" s="19">
        <f>ROUND(VLOOKUP($B173,'3.ข้อมูลงบทดลองปัจจุบัน เติมเอง'!$A$5:$CL$846,46,0),2)</f>
        <v>420.28</v>
      </c>
      <c r="AV173" s="19">
        <f>ROUND(VLOOKUP($B173,'3.ข้อมูลงบทดลองปัจจุบัน เติมเอง'!$A$5:$CL$846,47,0),2)</f>
        <v>169</v>
      </c>
      <c r="AW173" s="19">
        <f>ROUND(VLOOKUP($B173,'3.ข้อมูลงบทดลองปัจจุบัน เติมเอง'!$A$5:$CL$846,48,0),2)</f>
        <v>18</v>
      </c>
      <c r="AX173" s="19">
        <f>ROUND(VLOOKUP($B173,'3.ข้อมูลงบทดลองปัจจุบัน เติมเอง'!$A$5:$CL$846,49,0),2)</f>
        <v>72</v>
      </c>
      <c r="AY173" s="19">
        <f>ROUND(VLOOKUP($B173,'3.ข้อมูลงบทดลองปัจจุบัน เติมเอง'!$A$5:$CL$846,50,0),2)</f>
        <v>12</v>
      </c>
      <c r="AZ173" s="19">
        <f>ROUND(VLOOKUP($B173,'3.ข้อมูลงบทดลองปัจจุบัน เติมเอง'!$A$5:$CL$846,51,0),2)</f>
        <v>18</v>
      </c>
      <c r="BA173" s="19">
        <f>ROUND(VLOOKUP($B173,'3.ข้อมูลงบทดลองปัจจุบัน เติมเอง'!$A$5:$CL$846,52,0),2)</f>
        <v>24</v>
      </c>
      <c r="BB173" s="19">
        <f>ROUND(VLOOKUP($B173,'3.ข้อมูลงบทดลองปัจจุบัน เติมเอง'!$A$5:$CL$846,53,0),2)</f>
        <v>48</v>
      </c>
      <c r="BC173" s="19">
        <f>ROUND(VLOOKUP($B173,'3.ข้อมูลงบทดลองปัจจุบัน เติมเอง'!$A$5:$CL$846,54,0),2)</f>
        <v>30</v>
      </c>
      <c r="BD173" s="19">
        <f>ROUND(VLOOKUP($B173,'3.ข้อมูลงบทดลองปัจจุบัน เติมเอง'!$A$5:$CL$846,55,0),2)</f>
        <v>6382.29</v>
      </c>
      <c r="BE173" s="19">
        <f>ROUND(VLOOKUP($B173,'3.ข้อมูลงบทดลองปัจจุบัน เติมเอง'!$A$5:$CL$846,56,0),2)</f>
        <v>36</v>
      </c>
      <c r="BF173" s="19">
        <f>ROUND(VLOOKUP($B173,'3.ข้อมูลงบทดลองปัจจุบัน เติมเอง'!$A$5:$CL$846,57,0),2)</f>
        <v>0</v>
      </c>
      <c r="BG173" s="19">
        <f>ROUND(VLOOKUP($B173,'3.ข้อมูลงบทดลองปัจจุบัน เติมเอง'!$A$5:$CL$846,58,0),2)</f>
        <v>36</v>
      </c>
      <c r="BH173" s="19">
        <f>ROUND(VLOOKUP($B173,'3.ข้อมูลงบทดลองปัจจุบัน เติมเอง'!$A$5:$CL$846,59,0),2)</f>
        <v>8953.1299999999992</v>
      </c>
      <c r="BI173" s="19">
        <f>ROUND(VLOOKUP($B173,'3.ข้อมูลงบทดลองปัจจุบัน เติมเอง'!$A$5:$CL$846,60,0),2)</f>
        <v>42</v>
      </c>
      <c r="BJ173" s="19">
        <f>ROUND(VLOOKUP($B173,'3.ข้อมูลงบทดลองปัจจุบัน เติมเอง'!$A$5:$CL$846,61,0),2)</f>
        <v>24</v>
      </c>
      <c r="BK173" s="19">
        <f>ROUND(VLOOKUP($B173,'3.ข้อมูลงบทดลองปัจจุบัน เติมเอง'!$A$5:$CL$846,62,0),2)</f>
        <v>36</v>
      </c>
      <c r="BL173" s="19">
        <f>ROUND(VLOOKUP($B173,'3.ข้อมูลงบทดลองปัจจุบัน เติมเอง'!$A$5:$CL$846,63,0),2)</f>
        <v>0</v>
      </c>
      <c r="BM173" s="19">
        <f>ROUND(VLOOKUP($B173,'3.ข้อมูลงบทดลองปัจจุบัน เติมเอง'!$A$5:$CL$846,64,0),2)</f>
        <v>194</v>
      </c>
      <c r="BN173" s="19">
        <f>ROUND(VLOOKUP($B173,'3.ข้อมูลงบทดลองปัจจุบัน เติมเอง'!$A$5:$CL$846,65,0),2)</f>
        <v>42</v>
      </c>
      <c r="BO173" s="19">
        <f>ROUND(VLOOKUP($B173,'3.ข้อมูลงบทดลองปัจจุบัน เติมเอง'!$A$5:$CL$846,66,0),2)</f>
        <v>66</v>
      </c>
      <c r="BP173" s="19">
        <f>ROUND(VLOOKUP($B173,'3.ข้อมูลงบทดลองปัจจุบัน เติมเอง'!$A$5:$CL$846,67,0),2)</f>
        <v>54</v>
      </c>
      <c r="BQ173" s="19">
        <f>ROUND(VLOOKUP($B173,'3.ข้อมูลงบทดลองปัจจุบัน เติมเอง'!$A$5:$CL$846,68,0),2)</f>
        <v>66</v>
      </c>
      <c r="BR173" s="19">
        <f>ROUND(VLOOKUP($B173,'3.ข้อมูลงบทดลองปัจจุบัน เติมเอง'!$A$5:$CL$846,69,0),2)</f>
        <v>78</v>
      </c>
      <c r="BS173" s="19">
        <f>ROUND(VLOOKUP($B173,'3.ข้อมูลงบทดลองปัจจุบัน เติมเอง'!$A$5:$CL$846,70,0),2)</f>
        <v>188.09</v>
      </c>
      <c r="BT173" s="19">
        <f>ROUND(VLOOKUP($B173,'3.ข้อมูลงบทดลองปัจจุบัน เติมเอง'!$A$5:$CL$846,71,0),2)</f>
        <v>24</v>
      </c>
      <c r="BU173" s="19">
        <f>ROUND(VLOOKUP($B173,'3.ข้อมูลงบทดลองปัจจุบัน เติมเอง'!$A$5:$CL$846,72,0),2)</f>
        <v>18</v>
      </c>
      <c r="BV173" s="19">
        <f>ROUND(VLOOKUP($B173,'3.ข้อมูลงบทดลองปัจจุบัน เติมเอง'!$A$5:$CL$846,73,0),2)</f>
        <v>2078</v>
      </c>
      <c r="BW173" s="19">
        <f>ROUND(VLOOKUP($B173,'3.ข้อมูลงบทดลองปัจจุบัน เติมเอง'!$A$5:$CL$846,74,0),2)</f>
        <v>0</v>
      </c>
      <c r="BX173" s="19">
        <f>ROUND(VLOOKUP($B173,'3.ข้อมูลงบทดลองปัจจุบัน เติมเอง'!$A$5:$CL$846,75,0),2)</f>
        <v>18</v>
      </c>
      <c r="BY173" s="19">
        <f>ROUND(VLOOKUP($B173,'3.ข้อมูลงบทดลองปัจจุบัน เติมเอง'!$A$5:$CL$846,76,0),2)</f>
        <v>516.96</v>
      </c>
      <c r="BZ173" s="19">
        <f>ROUND(VLOOKUP($B173,'3.ข้อมูลงบทดลองปัจจุบัน เติมเอง'!$A$5:$CL$846,77,0),2)</f>
        <v>18</v>
      </c>
      <c r="CA173" s="19">
        <f>ROUND(VLOOKUP($B173,'3.ข้อมูลงบทดลองปัจจุบัน เติมเอง'!$A$5:$CL$846,78,0),2)</f>
        <v>18</v>
      </c>
      <c r="CB173" s="19">
        <f>ROUND(VLOOKUP($B173,'3.ข้อมูลงบทดลองปัจจุบัน เติมเอง'!$A$5:$CL$846,79,0),2)</f>
        <v>24</v>
      </c>
      <c r="CC173" s="19">
        <f>ROUND(VLOOKUP($B173,'3.ข้อมูลงบทดลองปัจจุบัน เติมเอง'!$A$5:$CL$846,80,0),2)</f>
        <v>0</v>
      </c>
      <c r="CD173" s="19">
        <f>ROUND(VLOOKUP($B173,'3.ข้อมูลงบทดลองปัจจุบัน เติมเอง'!$A$5:$CL$846,81,0),2)</f>
        <v>42</v>
      </c>
      <c r="CE173" s="19">
        <f>ROUND(VLOOKUP($B173,'3.ข้อมูลงบทดลองปัจจุบัน เติมเอง'!$A$5:$CL$846,82,0),2)</f>
        <v>24</v>
      </c>
      <c r="CF173" s="19">
        <f>ROUND(VLOOKUP($B173,'3.ข้อมูลงบทดลองปัจจุบัน เติมเอง'!$A$5:$CL$846,83,0),2)</f>
        <v>861</v>
      </c>
      <c r="CG173" s="19">
        <f>ROUND(VLOOKUP($B173,'3.ข้อมูลงบทดลองปัจจุบัน เติมเอง'!$A$5:$CL$846,84,0),2)</f>
        <v>18</v>
      </c>
      <c r="CH173" s="19">
        <f>ROUND(VLOOKUP($B173,'3.ข้อมูลงบทดลองปัจจุบัน เติมเอง'!$A$5:$CL$846,85,0),2)</f>
        <v>18</v>
      </c>
      <c r="CI173" s="19">
        <f>ROUND(VLOOKUP($B173,'3.ข้อมูลงบทดลองปัจจุบัน เติมเอง'!$A$5:$CL$846,86,0),2)</f>
        <v>30</v>
      </c>
      <c r="CJ173" s="19">
        <f>ROUND(VLOOKUP($B173,'3.ข้อมูลงบทดลองปัจจุบัน เติมเอง'!$A$5:$CL$846,87,0),2)</f>
        <v>18</v>
      </c>
      <c r="CK173" s="19">
        <f>ROUND(VLOOKUP($B173,'3.ข้อมูลงบทดลองปัจจุบัน เติมเอง'!$A$5:$CL$846,88,0),2)</f>
        <v>114</v>
      </c>
      <c r="CL173" s="19">
        <f>ROUND(VLOOKUP($B173,'3.ข้อมูลงบทดลองปัจจุบัน เติมเอง'!$A$5:$CL$846,89,0),2)</f>
        <v>24</v>
      </c>
      <c r="CM173" s="19">
        <f>ROUND(VLOOKUP($B173,'3.ข้อมูลงบทดลองปัจจุบัน เติมเอง'!$A$5:$CL$846,90,0),2)</f>
        <v>6</v>
      </c>
      <c r="CO173" s="29"/>
    </row>
    <row r="174" spans="1:94" x14ac:dyDescent="0.7">
      <c r="A174" s="3" t="s">
        <v>1471</v>
      </c>
      <c r="B174" s="3" t="s">
        <v>2066</v>
      </c>
      <c r="C174" s="8" t="s">
        <v>718</v>
      </c>
      <c r="D174" s="19">
        <f>ROUND(VLOOKUP($B174,'3.ข้อมูลงบทดลองปัจจุบัน เติมเอง'!$A$5:$CL$846,3,0),2)</f>
        <v>6315031.5499999998</v>
      </c>
      <c r="E174" s="19">
        <f>ROUND(VLOOKUP($B174,'3.ข้อมูลงบทดลองปัจจุบัน เติมเอง'!$A$5:$CL$846,4,0),2)</f>
        <v>839466.53</v>
      </c>
      <c r="F174" s="19">
        <f>ROUND(VLOOKUP($B174,'3.ข้อมูลงบทดลองปัจจุบัน เติมเอง'!$A$5:$CL$846,5,0),2)</f>
        <v>738974.22</v>
      </c>
      <c r="G174" s="19">
        <f>ROUND(VLOOKUP($B174,'3.ข้อมูลงบทดลองปัจจุบัน เติมเอง'!$A$5:$CL$846,6,0),2)</f>
        <v>446469.97</v>
      </c>
      <c r="H174" s="19">
        <f>ROUND(VLOOKUP($B174,'3.ข้อมูลงบทดลองปัจจุบัน เติมเอง'!$A$5:$CL$846,7,0),2)</f>
        <v>369243.01</v>
      </c>
      <c r="I174" s="19">
        <f>ROUND(VLOOKUP($B174,'3.ข้อมูลงบทดลองปัจจุบัน เติมเอง'!$A$5:$CL$846,8,0),2)</f>
        <v>665975.85</v>
      </c>
      <c r="J174" s="19">
        <f>ROUND(VLOOKUP($B174,'3.ข้อมูลงบทดลองปัจจุบัน เติมเอง'!$A$5:$CL$846,9,0),2)</f>
        <v>696147.67</v>
      </c>
      <c r="K174" s="19">
        <f>ROUND(VLOOKUP($B174,'3.ข้อมูลงบทดลองปัจจุบัน เติมเอง'!$A$5:$CL$846,10,0),2)</f>
        <v>1031847.97</v>
      </c>
      <c r="L174" s="19">
        <f>ROUND(VLOOKUP($B174,'3.ข้อมูลงบทดลองปัจจุบัน เติมเอง'!$A$5:$CL$846,11,0),2)</f>
        <v>551313.98</v>
      </c>
      <c r="M174" s="19">
        <f>ROUND(VLOOKUP($B174,'3.ข้อมูลงบทดลองปัจจุบัน เติมเอง'!$A$5:$CL$846,12,0),2)</f>
        <v>986172.64</v>
      </c>
      <c r="N174" s="19">
        <f>ROUND(VLOOKUP($B174,'3.ข้อมูลงบทดลองปัจจุบัน เติมเอง'!$A$5:$CL$846,13,0),2)</f>
        <v>1536443.5</v>
      </c>
      <c r="O174" s="19">
        <f>ROUND(VLOOKUP($B174,'3.ข้อมูลงบทดลองปัจจุบัน เติมเอง'!$A$5:$CL$846,14,0),2)</f>
        <v>262307.21000000002</v>
      </c>
      <c r="P174" s="19">
        <f>ROUND(VLOOKUP($B174,'3.ข้อมูลงบทดลองปัจจุบัน เติมเอง'!$A$5:$CL$846,15,0),2)</f>
        <v>4783699.1100000003</v>
      </c>
      <c r="Q174" s="19">
        <f>ROUND(VLOOKUP($B174,'3.ข้อมูลงบทดลองปัจจุบัน เติมเอง'!$A$5:$CL$846,16,0),2)</f>
        <v>673167.89</v>
      </c>
      <c r="R174" s="19">
        <f>ROUND(VLOOKUP($B174,'3.ข้อมูลงบทดลองปัจจุบัน เติมเอง'!$A$5:$CL$846,17,0),2)</f>
        <v>782466.81</v>
      </c>
      <c r="S174" s="19">
        <f>ROUND(VLOOKUP($B174,'3.ข้อมูลงบทดลองปัจจุบัน เติมเอง'!$A$5:$CL$846,18,0),2)</f>
        <v>1365196.78</v>
      </c>
      <c r="T174" s="19">
        <f>ROUND(VLOOKUP($B174,'3.ข้อมูลงบทดลองปัจจุบัน เติมเอง'!$A$5:$CL$846,19,0),2)</f>
        <v>612006.05000000005</v>
      </c>
      <c r="U174" s="19">
        <f>ROUND(VLOOKUP($B174,'3.ข้อมูลงบทดลองปัจจุบัน เติมเอง'!$A$5:$CL$846,20,0),2)</f>
        <v>430611.28</v>
      </c>
      <c r="V174" s="19">
        <f>ROUND(VLOOKUP($B174,'3.ข้อมูลงบทดลองปัจจุบัน เติมเอง'!$A$5:$CL$846,21,0),2)</f>
        <v>682949.82</v>
      </c>
      <c r="W174" s="19">
        <f>ROUND(VLOOKUP($B174,'3.ข้อมูลงบทดลองปัจจุบัน เติมเอง'!$A$5:$CL$846,22,0),2)</f>
        <v>384522.41</v>
      </c>
      <c r="X174" s="19">
        <f>ROUND(VLOOKUP($B174,'3.ข้อมูลงบทดลองปัจจุบัน เติมเอง'!$A$5:$CL$846,23,0),2)</f>
        <v>5085875.41</v>
      </c>
      <c r="Y174" s="19">
        <f>ROUND(VLOOKUP($B174,'3.ข้อมูลงบทดลองปัจจุบัน เติมเอง'!$A$5:$CL$846,24,0),2)</f>
        <v>511760.37</v>
      </c>
      <c r="Z174" s="19">
        <f>ROUND(VLOOKUP($B174,'3.ข้อมูลงบทดลองปัจจุบัน เติมเอง'!$A$5:$CL$846,25,0),2)</f>
        <v>929465.2</v>
      </c>
      <c r="AA174" s="19">
        <f>ROUND(VLOOKUP($B174,'3.ข้อมูลงบทดลองปัจจุบัน เติมเอง'!$A$5:$CL$846,26,0),2)</f>
        <v>905101.19</v>
      </c>
      <c r="AB174" s="19">
        <f>ROUND(VLOOKUP($B174,'3.ข้อมูลงบทดลองปัจจุบัน เติมเอง'!$A$5:$CL$846,27,0),2)</f>
        <v>203857.1</v>
      </c>
      <c r="AC174" s="19">
        <f>ROUND(VLOOKUP($B174,'3.ข้อมูลงบทดลองปัจจุบัน เติมเอง'!$A$5:$CL$846,28,0),2)</f>
        <v>297526.71999999997</v>
      </c>
      <c r="AD174" s="19">
        <f>ROUND(VLOOKUP($B174,'3.ข้อมูลงบทดลองปัจจุบัน เติมเอง'!$A$5:$CL$846,29,0),2)</f>
        <v>401759.31</v>
      </c>
      <c r="AE174" s="19">
        <f>ROUND(VLOOKUP($B174,'3.ข้อมูลงบทดลองปัจจุบัน เติมเอง'!$A$5:$CL$846,30,0),2)</f>
        <v>1579625.68</v>
      </c>
      <c r="AF174" s="19">
        <f>ROUND(VLOOKUP($B174,'3.ข้อมูลงบทดลองปัจจุบัน เติมเอง'!$A$5:$CL$846,31,0),2)</f>
        <v>575104.53</v>
      </c>
      <c r="AG174" s="19">
        <f>ROUND(VLOOKUP($B174,'3.ข้อมูลงบทดลองปัจจุบัน เติมเอง'!$A$5:$CL$846,32,0),2)</f>
        <v>443322.35</v>
      </c>
      <c r="AH174" s="19">
        <f>ROUND(VLOOKUP($B174,'3.ข้อมูลงบทดลองปัจจุบัน เติมเอง'!$A$5:$CL$846,33,0),2)</f>
        <v>734784.29</v>
      </c>
      <c r="AI174" s="19">
        <f>ROUND(VLOOKUP($B174,'3.ข้อมูลงบทดลองปัจจุบัน เติมเอง'!$A$5:$CL$846,34,0),2)</f>
        <v>584522</v>
      </c>
      <c r="AJ174" s="19">
        <f>ROUND(VLOOKUP($B174,'3.ข้อมูลงบทดลองปัจจุบัน เติมเอง'!$A$5:$CL$846,35,0),2)</f>
        <v>488792.09</v>
      </c>
      <c r="AK174" s="19">
        <f>ROUND(VLOOKUP($B174,'3.ข้อมูลงบทดลองปัจจุบัน เติมเอง'!$A$5:$CL$846,36,0),2)</f>
        <v>336058</v>
      </c>
      <c r="AL174" s="19">
        <f>ROUND(VLOOKUP($B174,'3.ข้อมูลงบทดลองปัจจุบัน เติมเอง'!$A$5:$CL$846,37,0),2)</f>
        <v>12374071.630000001</v>
      </c>
      <c r="AM174" s="19">
        <f>ROUND(VLOOKUP($B174,'3.ข้อมูลงบทดลองปัจจุบัน เติมเอง'!$A$5:$CL$846,38,0),2)</f>
        <v>572506.64</v>
      </c>
      <c r="AN174" s="19">
        <f>ROUND(VLOOKUP($B174,'3.ข้อมูลงบทดลองปัจจุบัน เติมเอง'!$A$5:$CL$846,39,0),2)</f>
        <v>470329.17</v>
      </c>
      <c r="AO174" s="19">
        <f>ROUND(VLOOKUP($B174,'3.ข้อมูลงบทดลองปัจจุบัน เติมเอง'!$A$5:$CL$846,40,0),2)</f>
        <v>1030078.06</v>
      </c>
      <c r="AP174" s="19">
        <f>ROUND(VLOOKUP($B174,'3.ข้อมูลงบทดลองปัจจุบัน เติมเอง'!$A$5:$CL$846,41,0),2)</f>
        <v>1067952.1499999999</v>
      </c>
      <c r="AQ174" s="19">
        <f>ROUND(VLOOKUP($B174,'3.ข้อมูลงบทดลองปัจจุบัน เติมเอง'!$A$5:$CL$846,42,0),2)</f>
        <v>793981.84</v>
      </c>
      <c r="AR174" s="19">
        <f>ROUND(VLOOKUP($B174,'3.ข้อมูลงบทดลองปัจจุบัน เติมเอง'!$A$5:$CL$846,43,0),2)</f>
        <v>288560.32</v>
      </c>
      <c r="AS174" s="19">
        <f>ROUND(VLOOKUP($B174,'3.ข้อมูลงบทดลองปัจจุบัน เติมเอง'!$A$5:$CL$846,44,0),2)</f>
        <v>2498202.8199999998</v>
      </c>
      <c r="AT174" s="19">
        <f>ROUND(VLOOKUP($B174,'3.ข้อมูลงบทดลองปัจจุบัน เติมเอง'!$A$5:$CL$846,45,0),2)</f>
        <v>647328.94999999995</v>
      </c>
      <c r="AU174" s="19">
        <f>ROUND(VLOOKUP($B174,'3.ข้อมูลงบทดลองปัจจุบัน เติมเอง'!$A$5:$CL$846,46,0),2)</f>
        <v>1049455.71</v>
      </c>
      <c r="AV174" s="19">
        <f>ROUND(VLOOKUP($B174,'3.ข้อมูลงบทดลองปัจจุบัน เติมเอง'!$A$5:$CL$846,47,0),2)</f>
        <v>1226346.69</v>
      </c>
      <c r="AW174" s="19">
        <f>ROUND(VLOOKUP($B174,'3.ข้อมูลงบทดลองปัจจุบัน เติมเอง'!$A$5:$CL$846,48,0),2)</f>
        <v>520287.96</v>
      </c>
      <c r="AX174" s="19">
        <f>ROUND(VLOOKUP($B174,'3.ข้อมูลงบทดลองปัจจุบัน เติมเอง'!$A$5:$CL$846,49,0),2)</f>
        <v>296991.71000000002</v>
      </c>
      <c r="AY174" s="19">
        <f>ROUND(VLOOKUP($B174,'3.ข้อมูลงบทดลองปัจจุบัน เติมเอง'!$A$5:$CL$846,50,0),2)</f>
        <v>609415.69999999995</v>
      </c>
      <c r="AZ174" s="19">
        <f>ROUND(VLOOKUP($B174,'3.ข้อมูลงบทดลองปัจจุบัน เติมเอง'!$A$5:$CL$846,51,0),2)</f>
        <v>550918</v>
      </c>
      <c r="BA174" s="19">
        <f>ROUND(VLOOKUP($B174,'3.ข้อมูลงบทดลองปัจจุบัน เติมเอง'!$A$5:$CL$846,52,0),2)</f>
        <v>591441.91</v>
      </c>
      <c r="BB174" s="19">
        <f>ROUND(VLOOKUP($B174,'3.ข้อมูลงบทดลองปัจจุบัน เติมเอง'!$A$5:$CL$846,53,0),2)</f>
        <v>3607146.98</v>
      </c>
      <c r="BC174" s="19">
        <f>ROUND(VLOOKUP($B174,'3.ข้อมูลงบทดลองปัจจุบัน เติมเอง'!$A$5:$CL$846,54,0),2)</f>
        <v>581830.98</v>
      </c>
      <c r="BD174" s="19">
        <f>ROUND(VLOOKUP($B174,'3.ข้อมูลงบทดลองปัจจุบัน เติมเอง'!$A$5:$CL$846,55,0),2)</f>
        <v>5903402.0300000003</v>
      </c>
      <c r="BE174" s="19">
        <f>ROUND(VLOOKUP($B174,'3.ข้อมูลงบทดลองปัจจุบัน เติมเอง'!$A$5:$CL$846,56,0),2)</f>
        <v>1464636.88</v>
      </c>
      <c r="BF174" s="19">
        <f>ROUND(VLOOKUP($B174,'3.ข้อมูลงบทดลองปัจจุบัน เติมเอง'!$A$5:$CL$846,57,0),2)</f>
        <v>405060.3</v>
      </c>
      <c r="BG174" s="19">
        <f>ROUND(VLOOKUP($B174,'3.ข้อมูลงบทดลองปัจจุบัน เติมเอง'!$A$5:$CL$846,58,0),2)</f>
        <v>613465.53</v>
      </c>
      <c r="BH174" s="19">
        <f>ROUND(VLOOKUP($B174,'3.ข้อมูลงบทดลองปัจจุบัน เติมเอง'!$A$5:$CL$846,59,0),2)</f>
        <v>3196806.5</v>
      </c>
      <c r="BI174" s="19">
        <f>ROUND(VLOOKUP($B174,'3.ข้อมูลงบทดลองปัจจุบัน เติมเอง'!$A$5:$CL$846,60,0),2)</f>
        <v>422065.39</v>
      </c>
      <c r="BJ174" s="19">
        <f>ROUND(VLOOKUP($B174,'3.ข้อมูลงบทดลองปัจจุบัน เติมเอง'!$A$5:$CL$846,61,0),2)</f>
        <v>121082.2</v>
      </c>
      <c r="BK174" s="19">
        <f>ROUND(VLOOKUP($B174,'3.ข้อมูลงบทดลองปัจจุบัน เติมเอง'!$A$5:$CL$846,62,0),2)</f>
        <v>423068.11</v>
      </c>
      <c r="BL174" s="19">
        <f>ROUND(VLOOKUP($B174,'3.ข้อมูลงบทดลองปัจจุบัน เติมเอง'!$A$5:$CL$846,63,0),2)</f>
        <v>635918.17000000004</v>
      </c>
      <c r="BM174" s="19">
        <f>ROUND(VLOOKUP($B174,'3.ข้อมูลงบทดลองปัจจุบัน เติมเอง'!$A$5:$CL$846,64,0),2)</f>
        <v>6808571.6699999999</v>
      </c>
      <c r="BN174" s="19">
        <f>ROUND(VLOOKUP($B174,'3.ข้อมูลงบทดลองปัจจุบัน เติมเอง'!$A$5:$CL$846,65,0),2)</f>
        <v>1256039.8799999999</v>
      </c>
      <c r="BO174" s="19">
        <f>ROUND(VLOOKUP($B174,'3.ข้อมูลงบทดลองปัจจุบัน เติมเอง'!$A$5:$CL$846,66,0),2)</f>
        <v>632949.07999999996</v>
      </c>
      <c r="BP174" s="19">
        <f>ROUND(VLOOKUP($B174,'3.ข้อมูลงบทดลองปัจจุบัน เติมเอง'!$A$5:$CL$846,67,0),2)</f>
        <v>997438.03</v>
      </c>
      <c r="BQ174" s="19">
        <f>ROUND(VLOOKUP($B174,'3.ข้อมูลงบทดลองปัจจุบัน เติมเอง'!$A$5:$CL$846,68,0),2)</f>
        <v>710918.01</v>
      </c>
      <c r="BR174" s="19">
        <f>ROUND(VLOOKUP($B174,'3.ข้อมูลงบทดลองปัจจุบัน เติมเอง'!$A$5:$CL$846,69,0),2)</f>
        <v>631198.30000000005</v>
      </c>
      <c r="BS174" s="19">
        <f>ROUND(VLOOKUP($B174,'3.ข้อมูลงบทดลองปัจจุบัน เติมเอง'!$A$5:$CL$846,70,0),2)</f>
        <v>20123995.48</v>
      </c>
      <c r="BT174" s="19">
        <f>ROUND(VLOOKUP($B174,'3.ข้อมูลงบทดลองปัจจุบัน เติมเอง'!$A$5:$CL$846,71,0),2)</f>
        <v>1143705.95</v>
      </c>
      <c r="BU174" s="19">
        <f>ROUND(VLOOKUP($B174,'3.ข้อมูลงบทดลองปัจจุบัน เติมเอง'!$A$5:$CL$846,72,0),2)</f>
        <v>756187.01</v>
      </c>
      <c r="BV174" s="19">
        <f>ROUND(VLOOKUP($B174,'3.ข้อมูลงบทดลองปัจจุบัน เติมเอง'!$A$5:$CL$846,73,0),2)</f>
        <v>4068094.2</v>
      </c>
      <c r="BW174" s="19">
        <f>ROUND(VLOOKUP($B174,'3.ข้อมูลงบทดลองปัจจุบัน เติมเอง'!$A$5:$CL$846,74,0),2)</f>
        <v>247181.97</v>
      </c>
      <c r="BX174" s="19">
        <f>ROUND(VLOOKUP($B174,'3.ข้อมูลงบทดลองปัจจุบัน เติมเอง'!$A$5:$CL$846,75,0),2)</f>
        <v>649462</v>
      </c>
      <c r="BY174" s="19">
        <f>ROUND(VLOOKUP($B174,'3.ข้อมูลงบทดลองปัจจุบัน เติมเอง'!$A$5:$CL$846,76,0),2)</f>
        <v>1918942.32</v>
      </c>
      <c r="BZ174" s="19">
        <f>ROUND(VLOOKUP($B174,'3.ข้อมูลงบทดลองปัจจุบัน เติมเอง'!$A$5:$CL$846,77,0),2)</f>
        <v>536126.98</v>
      </c>
      <c r="CA174" s="19">
        <f>ROUND(VLOOKUP($B174,'3.ข้อมูลงบทดลองปัจจุบัน เติมเอง'!$A$5:$CL$846,78,0),2)</f>
        <v>448261.67</v>
      </c>
      <c r="CB174" s="19">
        <f>ROUND(VLOOKUP($B174,'3.ข้อมูลงบทดลองปัจจุบัน เติมเอง'!$A$5:$CL$846,79,0),2)</f>
        <v>625201.86</v>
      </c>
      <c r="CC174" s="19">
        <f>ROUND(VLOOKUP($B174,'3.ข้อมูลงบทดลองปัจจุบัน เติมเอง'!$A$5:$CL$846,80,0),2)</f>
        <v>883554.25</v>
      </c>
      <c r="CD174" s="19">
        <f>ROUND(VLOOKUP($B174,'3.ข้อมูลงบทดลองปัจจุบัน เติมเอง'!$A$5:$CL$846,81,0),2)</f>
        <v>1563883.27</v>
      </c>
      <c r="CE174" s="19">
        <f>ROUND(VLOOKUP($B174,'3.ข้อมูลงบทดลองปัจจุบัน เติมเอง'!$A$5:$CL$846,82,0),2)</f>
        <v>934416.87</v>
      </c>
      <c r="CF174" s="19">
        <f>ROUND(VLOOKUP($B174,'3.ข้อมูลงบทดลองปัจจุบัน เติมเอง'!$A$5:$CL$846,83,0),2)</f>
        <v>1665820.17</v>
      </c>
      <c r="CG174" s="19">
        <f>ROUND(VLOOKUP($B174,'3.ข้อมูลงบทดลองปัจจุบัน เติมเอง'!$A$5:$CL$846,84,0),2)</f>
        <v>604349.76</v>
      </c>
      <c r="CH174" s="19">
        <f>ROUND(VLOOKUP($B174,'3.ข้อมูลงบทดลองปัจจุบัน เติมเอง'!$A$5:$CL$846,85,0),2)</f>
        <v>598765.93999999994</v>
      </c>
      <c r="CI174" s="19">
        <f>ROUND(VLOOKUP($B174,'3.ข้อมูลงบทดลองปัจจุบัน เติมเอง'!$A$5:$CL$846,86,0),2)</f>
        <v>461396.84</v>
      </c>
      <c r="CJ174" s="19">
        <f>ROUND(VLOOKUP($B174,'3.ข้อมูลงบทดลองปัจจุบัน เติมเอง'!$A$5:$CL$846,87,0),2)</f>
        <v>508706.11</v>
      </c>
      <c r="CK174" s="19">
        <f>ROUND(VLOOKUP($B174,'3.ข้อมูลงบทดลองปัจจุบัน เติมเอง'!$A$5:$CL$846,88,0),2)</f>
        <v>2077451.16</v>
      </c>
      <c r="CL174" s="19">
        <f>ROUND(VLOOKUP($B174,'3.ข้อมูลงบทดลองปัจจุบัน เติมเอง'!$A$5:$CL$846,89,0),2)</f>
        <v>433497.31</v>
      </c>
      <c r="CM174" s="19">
        <f>ROUND(VLOOKUP($B174,'3.ข้อมูลงบทดลองปัจจุบัน เติมเอง'!$A$5:$CL$846,90,0),2)</f>
        <v>398568.94</v>
      </c>
      <c r="CO174" s="29"/>
    </row>
    <row r="175" spans="1:94" x14ac:dyDescent="0.7">
      <c r="A175" s="3" t="s">
        <v>1471</v>
      </c>
      <c r="B175" s="3" t="s">
        <v>2067</v>
      </c>
      <c r="C175" s="8" t="s">
        <v>719</v>
      </c>
      <c r="D175" s="19">
        <f>ROUND(VLOOKUP($B175,'3.ข้อมูลงบทดลองปัจจุบัน เติมเอง'!$A$5:$CL$846,3,0),2)</f>
        <v>99583.82</v>
      </c>
      <c r="E175" s="19">
        <f>ROUND(VLOOKUP($B175,'3.ข้อมูลงบทดลองปัจจุบัน เติมเอง'!$A$5:$CL$846,4,0),2)</f>
        <v>2123.38</v>
      </c>
      <c r="F175" s="19">
        <f>ROUND(VLOOKUP($B175,'3.ข้อมูลงบทดลองปัจจุบัน เติมเอง'!$A$5:$CL$846,5,0),2)</f>
        <v>1605</v>
      </c>
      <c r="G175" s="19">
        <f>ROUND(VLOOKUP($B175,'3.ข้อมูลงบทดลองปัจจุบัน เติมเอง'!$A$5:$CL$846,6,0),2)</f>
        <v>3296.21</v>
      </c>
      <c r="H175" s="19">
        <f>ROUND(VLOOKUP($B175,'3.ข้อมูลงบทดลองปัจจุบัน เติมเอง'!$A$5:$CL$846,7,0),2)</f>
        <v>0</v>
      </c>
      <c r="I175" s="19">
        <f>ROUND(VLOOKUP($B175,'3.ข้อมูลงบทดลองปัจจุบัน เติมเอง'!$A$5:$CL$846,8,0),2)</f>
        <v>581.4</v>
      </c>
      <c r="J175" s="19">
        <f>ROUND(VLOOKUP($B175,'3.ข้อมูลงบทดลองปัจจุบัน เติมเอง'!$A$5:$CL$846,9,0),2)</f>
        <v>1898.72</v>
      </c>
      <c r="K175" s="19">
        <f>ROUND(VLOOKUP($B175,'3.ข้อมูลงบทดลองปัจจุบัน เติมเอง'!$A$5:$CL$846,10,0),2)</f>
        <v>442205.31</v>
      </c>
      <c r="L175" s="19">
        <f>ROUND(VLOOKUP($B175,'3.ข้อมูลงบทดลองปัจจุบัน เติมเอง'!$A$5:$CL$846,11,0),2)</f>
        <v>108975.41</v>
      </c>
      <c r="M175" s="19">
        <f>ROUND(VLOOKUP($B175,'3.ข้อมูลงบทดลองปัจจุบัน เติมเอง'!$A$5:$CL$846,12,0),2)</f>
        <v>0</v>
      </c>
      <c r="N175" s="19">
        <f>ROUND(VLOOKUP($B175,'3.ข้อมูลงบทดลองปัจจุบัน เติมเอง'!$A$5:$CL$846,13,0),2)</f>
        <v>13563.21</v>
      </c>
      <c r="O175" s="19">
        <f>ROUND(VLOOKUP($B175,'3.ข้อมูลงบทดลองปัจจุบัน เติมเอง'!$A$5:$CL$846,14,0),2)</f>
        <v>0</v>
      </c>
      <c r="P175" s="19">
        <f>ROUND(VLOOKUP($B175,'3.ข้อมูลงบทดลองปัจจุบัน เติมเอง'!$A$5:$CL$846,15,0),2)</f>
        <v>353638.42</v>
      </c>
      <c r="Q175" s="19">
        <f>ROUND(VLOOKUP($B175,'3.ข้อมูลงบทดลองปัจจุบัน เติมเอง'!$A$5:$CL$846,16,0),2)</f>
        <v>192074.49</v>
      </c>
      <c r="R175" s="19">
        <f>ROUND(VLOOKUP($B175,'3.ข้อมูลงบทดลองปัจจุบัน เติมเอง'!$A$5:$CL$846,17,0),2)</f>
        <v>73972.899999999994</v>
      </c>
      <c r="S175" s="19">
        <f>ROUND(VLOOKUP($B175,'3.ข้อมูลงบทดลองปัจจุบัน เติมเอง'!$A$5:$CL$846,18,0),2)</f>
        <v>366</v>
      </c>
      <c r="T175" s="19">
        <f>ROUND(VLOOKUP($B175,'3.ข้อมูลงบทดลองปัจจุบัน เติมเอง'!$A$5:$CL$846,19,0),2)</f>
        <v>137115.25</v>
      </c>
      <c r="U175" s="19">
        <f>ROUND(VLOOKUP($B175,'3.ข้อมูลงบทดลองปัจจุบัน เติมเอง'!$A$5:$CL$846,20,0),2)</f>
        <v>1840.4</v>
      </c>
      <c r="V175" s="19">
        <f>ROUND(VLOOKUP($B175,'3.ข้อมูลงบทดลองปัจจุบัน เติมเอง'!$A$5:$CL$846,21,0),2)</f>
        <v>150</v>
      </c>
      <c r="W175" s="19">
        <f>ROUND(VLOOKUP($B175,'3.ข้อมูลงบทดลองปัจจุบัน เติมเอง'!$A$5:$CL$846,22,0),2)</f>
        <v>0</v>
      </c>
      <c r="X175" s="19">
        <f>ROUND(VLOOKUP($B175,'3.ข้อมูลงบทดลองปัจจุบัน เติมเอง'!$A$5:$CL$846,23,0),2)</f>
        <v>1118402.07</v>
      </c>
      <c r="Y175" s="19">
        <f>ROUND(VLOOKUP($B175,'3.ข้อมูลงบทดลองปัจจุบัน เติมเอง'!$A$5:$CL$846,24,0),2)</f>
        <v>7892</v>
      </c>
      <c r="Z175" s="19">
        <f>ROUND(VLOOKUP($B175,'3.ข้อมูลงบทดลองปัจจุบัน เติมเอง'!$A$5:$CL$846,25,0),2)</f>
        <v>7158.84</v>
      </c>
      <c r="AA175" s="19">
        <f>ROUND(VLOOKUP($B175,'3.ข้อมูลงบทดลองปัจจุบัน เติมเอง'!$A$5:$CL$846,26,0),2)</f>
        <v>101631.63</v>
      </c>
      <c r="AB175" s="19">
        <f>ROUND(VLOOKUP($B175,'3.ข้อมูลงบทดลองปัจจุบัน เติมเอง'!$A$5:$CL$846,27,0),2)</f>
        <v>2859.95</v>
      </c>
      <c r="AC175" s="19">
        <f>ROUND(VLOOKUP($B175,'3.ข้อมูลงบทดลองปัจจุบัน เติมเอง'!$A$5:$CL$846,28,0),2)</f>
        <v>770.4</v>
      </c>
      <c r="AD175" s="19">
        <f>ROUND(VLOOKUP($B175,'3.ข้อมูลงบทดลองปัจจุบัน เติมเอง'!$A$5:$CL$846,29,0),2)</f>
        <v>0</v>
      </c>
      <c r="AE175" s="19">
        <f>ROUND(VLOOKUP($B175,'3.ข้อมูลงบทดลองปัจจุบัน เติมเอง'!$A$5:$CL$846,30,0),2)</f>
        <v>146311.94</v>
      </c>
      <c r="AF175" s="19">
        <f>ROUND(VLOOKUP($B175,'3.ข้อมูลงบทดลองปัจจุบัน เติมเอง'!$A$5:$CL$846,31,0),2)</f>
        <v>200</v>
      </c>
      <c r="AG175" s="19">
        <f>ROUND(VLOOKUP($B175,'3.ข้อมูลงบทดลองปัจจุบัน เติมเอง'!$A$5:$CL$846,32,0),2)</f>
        <v>0</v>
      </c>
      <c r="AH175" s="19">
        <f>ROUND(VLOOKUP($B175,'3.ข้อมูลงบทดลองปัจจุบัน เติมเอง'!$A$5:$CL$846,33,0),2)</f>
        <v>0</v>
      </c>
      <c r="AI175" s="19">
        <f>ROUND(VLOOKUP($B175,'3.ข้อมูลงบทดลองปัจจุบัน เติมเอง'!$A$5:$CL$846,34,0),2)</f>
        <v>1615.7</v>
      </c>
      <c r="AJ175" s="19">
        <f>ROUND(VLOOKUP($B175,'3.ข้อมูลงบทดลองปัจจุบัน เติมเอง'!$A$5:$CL$846,35,0),2)</f>
        <v>449.4</v>
      </c>
      <c r="AK175" s="19">
        <f>ROUND(VLOOKUP($B175,'3.ข้อมูลงบทดลองปัจจุบัน เติมเอง'!$A$5:$CL$846,36,0),2)</f>
        <v>0</v>
      </c>
      <c r="AL175" s="19">
        <f>ROUND(VLOOKUP($B175,'3.ข้อมูลงบทดลองปัจจุบัน เติมเอง'!$A$5:$CL$846,37,0),2)</f>
        <v>1567571</v>
      </c>
      <c r="AM175" s="19">
        <f>ROUND(VLOOKUP($B175,'3.ข้อมูลงบทดลองปัจจุบัน เติมเอง'!$A$5:$CL$846,38,0),2)</f>
        <v>27071.439999999999</v>
      </c>
      <c r="AN175" s="19">
        <f>ROUND(VLOOKUP($B175,'3.ข้อมูลงบทดลองปัจจุบัน เติมเอง'!$A$5:$CL$846,39,0),2)</f>
        <v>0</v>
      </c>
      <c r="AO175" s="19">
        <f>ROUND(VLOOKUP($B175,'3.ข้อมูลงบทดลองปัจจุบัน เติมเอง'!$A$5:$CL$846,40,0),2)</f>
        <v>132822.73000000001</v>
      </c>
      <c r="AP175" s="19">
        <f>ROUND(VLOOKUP($B175,'3.ข้อมูลงบทดลองปัจจุบัน เติมเอง'!$A$5:$CL$846,41,0),2)</f>
        <v>97367.33</v>
      </c>
      <c r="AQ175" s="19">
        <f>ROUND(VLOOKUP($B175,'3.ข้อมูลงบทดลองปัจจุบัน เติมเอง'!$A$5:$CL$846,42,0),2)</f>
        <v>41399.19</v>
      </c>
      <c r="AR175" s="19">
        <f>ROUND(VLOOKUP($B175,'3.ข้อมูลงบทดลองปัจจุบัน เติมเอง'!$A$5:$CL$846,43,0),2)</f>
        <v>0</v>
      </c>
      <c r="AS175" s="19">
        <f>ROUND(VLOOKUP($B175,'3.ข้อมูลงบทดลองปัจจุบัน เติมเอง'!$A$5:$CL$846,44,0),2)</f>
        <v>265223.08</v>
      </c>
      <c r="AT175" s="19">
        <f>ROUND(VLOOKUP($B175,'3.ข้อมูลงบทดลองปัจจุบัน เติมเอง'!$A$5:$CL$846,45,0),2)</f>
        <v>215</v>
      </c>
      <c r="AU175" s="19">
        <f>ROUND(VLOOKUP($B175,'3.ข้อมูลงบทดลองปัจจุบัน เติมเอง'!$A$5:$CL$846,46,0),2)</f>
        <v>267684.77</v>
      </c>
      <c r="AV175" s="19">
        <f>ROUND(VLOOKUP($B175,'3.ข้อมูลงบทดลองปัจจุบัน เติมเอง'!$A$5:$CL$846,47,0),2)</f>
        <v>0</v>
      </c>
      <c r="AW175" s="19">
        <f>ROUND(VLOOKUP($B175,'3.ข้อมูลงบทดลองปัจจุบัน เติมเอง'!$A$5:$CL$846,48,0),2)</f>
        <v>225</v>
      </c>
      <c r="AX175" s="19">
        <f>ROUND(VLOOKUP($B175,'3.ข้อมูลงบทดลองปัจจุบัน เติมเอง'!$A$5:$CL$846,49,0),2)</f>
        <v>3145.8</v>
      </c>
      <c r="AY175" s="19">
        <f>ROUND(VLOOKUP($B175,'3.ข้อมูลงบทดลองปัจจุบัน เติมเอง'!$A$5:$CL$846,50,0),2)</f>
        <v>1605</v>
      </c>
      <c r="AZ175" s="19">
        <f>ROUND(VLOOKUP($B175,'3.ข้อมูลงบทดลองปัจจุบัน เติมเอง'!$A$5:$CL$846,51,0),2)</f>
        <v>1198.4000000000001</v>
      </c>
      <c r="BA175" s="19">
        <f>ROUND(VLOOKUP($B175,'3.ข้อมูลงบทดลองปัจจุบัน เติมเอง'!$A$5:$CL$846,52,0),2)</f>
        <v>0</v>
      </c>
      <c r="BB175" s="19">
        <f>ROUND(VLOOKUP($B175,'3.ข้อมูลงบทดลองปัจจุบัน เติมเอง'!$A$5:$CL$846,53,0),2)</f>
        <v>917001.66</v>
      </c>
      <c r="BC175" s="19">
        <f>ROUND(VLOOKUP($B175,'3.ข้อมูลงบทดลองปัจจุบัน เติมเอง'!$A$5:$CL$846,54,0),2)</f>
        <v>0</v>
      </c>
      <c r="BD175" s="19">
        <f>ROUND(VLOOKUP($B175,'3.ข้อมูลงบทดลองปัจจุบัน เติมเอง'!$A$5:$CL$846,55,0),2)</f>
        <v>712727.77</v>
      </c>
      <c r="BE175" s="19">
        <f>ROUND(VLOOKUP($B175,'3.ข้อมูลงบทดลองปัจจุบัน เติมเอง'!$A$5:$CL$846,56,0),2)</f>
        <v>1605</v>
      </c>
      <c r="BF175" s="19">
        <f>ROUND(VLOOKUP($B175,'3.ข้อมูลงบทดลองปัจจุบัน เติมเอง'!$A$5:$CL$846,57,0),2)</f>
        <v>3510.78</v>
      </c>
      <c r="BG175" s="19">
        <f>ROUND(VLOOKUP($B175,'3.ข้อมูลงบทดลองปัจจุบัน เติมเอง'!$A$5:$CL$846,58,0),2)</f>
        <v>184002.81</v>
      </c>
      <c r="BH175" s="19">
        <f>ROUND(VLOOKUP($B175,'3.ข้อมูลงบทดลองปัจจุบัน เติมเอง'!$A$5:$CL$846,59,0),2)</f>
        <v>356410.31</v>
      </c>
      <c r="BI175" s="19">
        <f>ROUND(VLOOKUP($B175,'3.ข้อมูลงบทดลองปัจจุบัน เติมเอง'!$A$5:$CL$846,60,0),2)</f>
        <v>214</v>
      </c>
      <c r="BJ175" s="19">
        <f>ROUND(VLOOKUP($B175,'3.ข้อมูลงบทดลองปัจจุบัน เติมเอง'!$A$5:$CL$846,61,0),2)</f>
        <v>15031.36</v>
      </c>
      <c r="BK175" s="19">
        <f>ROUND(VLOOKUP($B175,'3.ข้อมูลงบทดลองปัจจุบัน เติมเอง'!$A$5:$CL$846,62,0),2)</f>
        <v>0</v>
      </c>
      <c r="BL175" s="19">
        <f>ROUND(VLOOKUP($B175,'3.ข้อมูลงบทดลองปัจจุบัน เติมเอง'!$A$5:$CL$846,63,0),2)</f>
        <v>0</v>
      </c>
      <c r="BM175" s="19">
        <f>ROUND(VLOOKUP($B175,'3.ข้อมูลงบทดลองปัจจุบัน เติมเอง'!$A$5:$CL$846,64,0),2)</f>
        <v>1024355.93</v>
      </c>
      <c r="BN175" s="19">
        <f>ROUND(VLOOKUP($B175,'3.ข้อมูลงบทดลองปัจจุบัน เติมเอง'!$A$5:$CL$846,65,0),2)</f>
        <v>290406.78999999998</v>
      </c>
      <c r="BO175" s="19">
        <f>ROUND(VLOOKUP($B175,'3.ข้อมูลงบทดลองปัจจุบัน เติมเอง'!$A$5:$CL$846,66,0),2)</f>
        <v>165251.39000000001</v>
      </c>
      <c r="BP175" s="19">
        <f>ROUND(VLOOKUP($B175,'3.ข้อมูลงบทดลองปัจจุบัน เติมเอง'!$A$5:$CL$846,67,0),2)</f>
        <v>105320.73</v>
      </c>
      <c r="BQ175" s="19">
        <f>ROUND(VLOOKUP($B175,'3.ข้อมูลงบทดลองปัจจุบัน เติมเอง'!$A$5:$CL$846,68,0),2)</f>
        <v>0</v>
      </c>
      <c r="BR175" s="19">
        <f>ROUND(VLOOKUP($B175,'3.ข้อมูลงบทดลองปัจจุบัน เติมเอง'!$A$5:$CL$846,69,0),2)</f>
        <v>0</v>
      </c>
      <c r="BS175" s="19">
        <f>ROUND(VLOOKUP($B175,'3.ข้อมูลงบทดลองปัจจุบัน เติมเอง'!$A$5:$CL$846,70,0),2)</f>
        <v>3046347.53</v>
      </c>
      <c r="BT175" s="19">
        <f>ROUND(VLOOKUP($B175,'3.ข้อมูลงบทดลองปัจจุบัน เติมเอง'!$A$5:$CL$846,71,0),2)</f>
        <v>10528.27</v>
      </c>
      <c r="BU175" s="19">
        <f>ROUND(VLOOKUP($B175,'3.ข้อมูลงบทดลองปัจจุบัน เติมเอง'!$A$5:$CL$846,72,0),2)</f>
        <v>1926</v>
      </c>
      <c r="BV175" s="19">
        <f>ROUND(VLOOKUP($B175,'3.ข้อมูลงบทดลองปัจจุบัน เติมเอง'!$A$5:$CL$846,73,0),2)</f>
        <v>613328.06999999995</v>
      </c>
      <c r="BW175" s="19">
        <f>ROUND(VLOOKUP($B175,'3.ข้อมูลงบทดลองปัจจุบัน เติมเอง'!$A$5:$CL$846,74,0),2)</f>
        <v>1505</v>
      </c>
      <c r="BX175" s="19">
        <f>ROUND(VLOOKUP($B175,'3.ข้อมูลงบทดลองปัจจุบัน เติมเอง'!$A$5:$CL$846,75,0),2)</f>
        <v>108802.34</v>
      </c>
      <c r="BY175" s="19">
        <f>ROUND(VLOOKUP($B175,'3.ข้อมูลงบทดลองปัจจุบัน เติมเอง'!$A$5:$CL$846,76,0),2)</f>
        <v>259038.6</v>
      </c>
      <c r="BZ175" s="19">
        <f>ROUND(VLOOKUP($B175,'3.ข้อมูลงบทดลองปัจจุบัน เติมเอง'!$A$5:$CL$846,77,0),2)</f>
        <v>674.1</v>
      </c>
      <c r="CA175" s="19">
        <f>ROUND(VLOOKUP($B175,'3.ข้อมูลงบทดลองปัจจุบัน เติมเอง'!$A$5:$CL$846,78,0),2)</f>
        <v>30067</v>
      </c>
      <c r="CB175" s="19">
        <f>ROUND(VLOOKUP($B175,'3.ข้อมูลงบทดลองปัจจุบัน เติมเอง'!$A$5:$CL$846,79,0),2)</f>
        <v>770.4</v>
      </c>
      <c r="CC175" s="19">
        <f>ROUND(VLOOKUP($B175,'3.ข้อมูลงบทดลองปัจจุบัน เติมเอง'!$A$5:$CL$846,80,0),2)</f>
        <v>33054.18</v>
      </c>
      <c r="CD175" s="19">
        <f>ROUND(VLOOKUP($B175,'3.ข้อมูลงบทดลองปัจจุบัน เติมเอง'!$A$5:$CL$846,81,0),2)</f>
        <v>266303.64</v>
      </c>
      <c r="CE175" s="19">
        <f>ROUND(VLOOKUP($B175,'3.ข้อมูลงบทดลองปัจจุบัน เติมเอง'!$A$5:$CL$846,82,0),2)</f>
        <v>206138.16</v>
      </c>
      <c r="CF175" s="19">
        <f>ROUND(VLOOKUP($B175,'3.ข้อมูลงบทดลองปัจจุบัน เติมเอง'!$A$5:$CL$846,83,0),2)</f>
        <v>221807.25</v>
      </c>
      <c r="CG175" s="19">
        <f>ROUND(VLOOKUP($B175,'3.ข้อมูลงบทดลองปัจจุบัน เติมเอง'!$A$5:$CL$846,84,0),2)</f>
        <v>1070</v>
      </c>
      <c r="CH175" s="19">
        <f>ROUND(VLOOKUP($B175,'3.ข้อมูลงบทดลองปัจจุบัน เติมเอง'!$A$5:$CL$846,85,0),2)</f>
        <v>416</v>
      </c>
      <c r="CI175" s="19">
        <f>ROUND(VLOOKUP($B175,'3.ข้อมูลงบทดลองปัจจุบัน เติมเอง'!$A$5:$CL$846,86,0),2)</f>
        <v>0</v>
      </c>
      <c r="CJ175" s="19">
        <f>ROUND(VLOOKUP($B175,'3.ข้อมูลงบทดลองปัจจุบัน เติมเอง'!$A$5:$CL$846,87,0),2)</f>
        <v>0</v>
      </c>
      <c r="CK175" s="19">
        <f>ROUND(VLOOKUP($B175,'3.ข้อมูลงบทดลองปัจจุบัน เติมเอง'!$A$5:$CL$846,88,0),2)</f>
        <v>335796.38</v>
      </c>
      <c r="CL175" s="19">
        <f>ROUND(VLOOKUP($B175,'3.ข้อมูลงบทดลองปัจจุบัน เติมเอง'!$A$5:$CL$846,89,0),2)</f>
        <v>0</v>
      </c>
      <c r="CM175" s="19">
        <f>ROUND(VLOOKUP($B175,'3.ข้อมูลงบทดลองปัจจุบัน เติมเอง'!$A$5:$CL$846,90,0),2)</f>
        <v>0</v>
      </c>
      <c r="CO175" s="29"/>
    </row>
    <row r="176" spans="1:94" x14ac:dyDescent="0.7">
      <c r="A176" s="3" t="s">
        <v>1471</v>
      </c>
      <c r="B176" s="3" t="s">
        <v>2068</v>
      </c>
      <c r="C176" s="8" t="s">
        <v>720</v>
      </c>
      <c r="D176" s="19">
        <f>ROUND(VLOOKUP($B176,'3.ข้อมูลงบทดลองปัจจุบัน เติมเอง'!$A$5:$CL$846,3,0),2)</f>
        <v>65294.42</v>
      </c>
      <c r="E176" s="19">
        <f>ROUND(VLOOKUP($B176,'3.ข้อมูลงบทดลองปัจจุบัน เติมเอง'!$A$5:$CL$846,4,0),2)</f>
        <v>15485.58</v>
      </c>
      <c r="F176" s="19">
        <f>ROUND(VLOOKUP($B176,'3.ข้อมูลงบทดลองปัจจุบัน เติมเอง'!$A$5:$CL$846,5,0),2)</f>
        <v>11571.52</v>
      </c>
      <c r="G176" s="19">
        <f>ROUND(VLOOKUP($B176,'3.ข้อมูลงบทดลองปัจจุบัน เติมเอง'!$A$5:$CL$846,6,0),2)</f>
        <v>14687.89</v>
      </c>
      <c r="H176" s="19">
        <f>ROUND(VLOOKUP($B176,'3.ข้อมูลงบทดลองปัจจุบัน เติมเอง'!$A$5:$CL$846,7,0),2)</f>
        <v>6733.35</v>
      </c>
      <c r="I176" s="19">
        <f>ROUND(VLOOKUP($B176,'3.ข้อมูลงบทดลองปัจจุบัน เติมเอง'!$A$5:$CL$846,8,0),2)</f>
        <v>30000</v>
      </c>
      <c r="J176" s="19">
        <f>ROUND(VLOOKUP($B176,'3.ข้อมูลงบทดลองปัจจุบัน เติมเอง'!$A$5:$CL$846,9,0),2)</f>
        <v>3306.79</v>
      </c>
      <c r="K176" s="19">
        <f>ROUND(VLOOKUP($B176,'3.ข้อมูลงบทดลองปัจจุบัน เติมเอง'!$A$5:$CL$846,10,0),2)</f>
        <v>27023.040000000001</v>
      </c>
      <c r="L176" s="19">
        <f>ROUND(VLOOKUP($B176,'3.ข้อมูลงบทดลองปัจจุบัน เติมเอง'!$A$5:$CL$846,11,0),2)</f>
        <v>8940.92</v>
      </c>
      <c r="M176" s="19">
        <f>ROUND(VLOOKUP($B176,'3.ข้อมูลงบทดลองปัจจุบัน เติมเอง'!$A$5:$CL$846,12,0),2)</f>
        <v>30949.65</v>
      </c>
      <c r="N176" s="19">
        <f>ROUND(VLOOKUP($B176,'3.ข้อมูลงบทดลองปัจจุบัน เติมเอง'!$A$5:$CL$846,13,0),2)</f>
        <v>36661.64</v>
      </c>
      <c r="O176" s="19">
        <f>ROUND(VLOOKUP($B176,'3.ข้อมูลงบทดลองปัจจุบัน เติมเอง'!$A$5:$CL$846,14,0),2)</f>
        <v>1067.8599999999999</v>
      </c>
      <c r="P176" s="19">
        <f>ROUND(VLOOKUP($B176,'3.ข้อมูลงบทดลองปัจจุบัน เติมเอง'!$A$5:$CL$846,15,0),2)</f>
        <v>14528.61</v>
      </c>
      <c r="Q176" s="19">
        <f>ROUND(VLOOKUP($B176,'3.ข้อมูลงบทดลองปัจจุบัน เติมเอง'!$A$5:$CL$846,16,0),2)</f>
        <v>15132.13</v>
      </c>
      <c r="R176" s="19">
        <f>ROUND(VLOOKUP($B176,'3.ข้อมูลงบทดลองปัจจุบัน เติมเอง'!$A$5:$CL$846,17,0),2)</f>
        <v>17750.400000000001</v>
      </c>
      <c r="S176" s="19">
        <f>ROUND(VLOOKUP($B176,'3.ข้อมูลงบทดลองปัจจุบัน เติมเอง'!$A$5:$CL$846,18,0),2)</f>
        <v>19344.099999999999</v>
      </c>
      <c r="T176" s="19">
        <f>ROUND(VLOOKUP($B176,'3.ข้อมูลงบทดลองปัจจุบัน เติมเอง'!$A$5:$CL$846,19,0),2)</f>
        <v>22455.24</v>
      </c>
      <c r="U176" s="19">
        <f>ROUND(VLOOKUP($B176,'3.ข้อมูลงบทดลองปัจจุบัน เติมเอง'!$A$5:$CL$846,20,0),2)</f>
        <v>33767.56</v>
      </c>
      <c r="V176" s="19">
        <f>ROUND(VLOOKUP($B176,'3.ข้อมูลงบทดลองปัจจุบัน เติมเอง'!$A$5:$CL$846,21,0),2)</f>
        <v>4168.72</v>
      </c>
      <c r="W176" s="19">
        <f>ROUND(VLOOKUP($B176,'3.ข้อมูลงบทดลองปัจจุบัน เติมเอง'!$A$5:$CL$846,22,0),2)</f>
        <v>4289.59</v>
      </c>
      <c r="X176" s="19">
        <f>ROUND(VLOOKUP($B176,'3.ข้อมูลงบทดลองปัจจุบัน เติมเอง'!$A$5:$CL$846,23,0),2)</f>
        <v>32370.15</v>
      </c>
      <c r="Y176" s="19">
        <f>ROUND(VLOOKUP($B176,'3.ข้อมูลงบทดลองปัจจุบัน เติมเอง'!$A$5:$CL$846,24,0),2)</f>
        <v>15679.93</v>
      </c>
      <c r="Z176" s="19">
        <f>ROUND(VLOOKUP($B176,'3.ข้อมูลงบทดลองปัจจุบัน เติมเอง'!$A$5:$CL$846,25,0),2)</f>
        <v>25595.64</v>
      </c>
      <c r="AA176" s="19">
        <f>ROUND(VLOOKUP($B176,'3.ข้อมูลงบทดลองปัจจุบัน เติมเอง'!$A$5:$CL$846,26,0),2)</f>
        <v>9451.15</v>
      </c>
      <c r="AB176" s="19">
        <f>ROUND(VLOOKUP($B176,'3.ข้อมูลงบทดลองปัจจุบัน เติมเอง'!$A$5:$CL$846,27,0),2)</f>
        <v>10631.77</v>
      </c>
      <c r="AC176" s="19">
        <f>ROUND(VLOOKUP($B176,'3.ข้อมูลงบทดลองปัจจุบัน เติมเอง'!$A$5:$CL$846,28,0),2)</f>
        <v>19424.13</v>
      </c>
      <c r="AD176" s="19">
        <f>ROUND(VLOOKUP($B176,'3.ข้อมูลงบทดลองปัจจุบัน เติมเอง'!$A$5:$CL$846,29,0),2)</f>
        <v>12249.92</v>
      </c>
      <c r="AE176" s="19">
        <f>ROUND(VLOOKUP($B176,'3.ข้อมูลงบทดลองปัจจุบัน เติมเอง'!$A$5:$CL$846,30,0),2)</f>
        <v>61211.55</v>
      </c>
      <c r="AF176" s="19">
        <f>ROUND(VLOOKUP($B176,'3.ข้อมูลงบทดลองปัจจุบัน เติมเอง'!$A$5:$CL$846,31,0),2)</f>
        <v>4047.81</v>
      </c>
      <c r="AG176" s="19">
        <f>ROUND(VLOOKUP($B176,'3.ข้อมูลงบทดลองปัจจุบัน เติมเอง'!$A$5:$CL$846,32,0),2)</f>
        <v>16556.87</v>
      </c>
      <c r="AH176" s="19">
        <f>ROUND(VLOOKUP($B176,'3.ข้อมูลงบทดลองปัจจุบัน เติมเอง'!$A$5:$CL$846,33,0),2)</f>
        <v>25747.95</v>
      </c>
      <c r="AI176" s="19">
        <f>ROUND(VLOOKUP($B176,'3.ข้อมูลงบทดลองปัจจุบัน เติมเอง'!$A$5:$CL$846,34,0),2)</f>
        <v>12478.72</v>
      </c>
      <c r="AJ176" s="19">
        <f>ROUND(VLOOKUP($B176,'3.ข้อมูลงบทดลองปัจจุบัน เติมเอง'!$A$5:$CL$846,35,0),2)</f>
        <v>30000</v>
      </c>
      <c r="AK176" s="19">
        <f>ROUND(VLOOKUP($B176,'3.ข้อมูลงบทดลองปัจจุบัน เติมเอง'!$A$5:$CL$846,36,0),2)</f>
        <v>23415.16</v>
      </c>
      <c r="AL176" s="19">
        <f>ROUND(VLOOKUP($B176,'3.ข้อมูลงบทดลองปัจจุบัน เติมเอง'!$A$5:$CL$846,37,0),2)</f>
        <v>181992.02</v>
      </c>
      <c r="AM176" s="19">
        <f>ROUND(VLOOKUP($B176,'3.ข้อมูลงบทดลองปัจจุบัน เติมเอง'!$A$5:$CL$846,38,0),2)</f>
        <v>13500.52</v>
      </c>
      <c r="AN176" s="19">
        <f>ROUND(VLOOKUP($B176,'3.ข้อมูลงบทดลองปัจจุบัน เติมเอง'!$A$5:$CL$846,39,0),2)</f>
        <v>12173.93</v>
      </c>
      <c r="AO176" s="19">
        <f>ROUND(VLOOKUP($B176,'3.ข้อมูลงบทดลองปัจจุบัน เติมเอง'!$A$5:$CL$846,40,0),2)</f>
        <v>18156.09</v>
      </c>
      <c r="AP176" s="19">
        <f>ROUND(VLOOKUP($B176,'3.ข้อมูลงบทดลองปัจจุบัน เติมเอง'!$A$5:$CL$846,41,0),2)</f>
        <v>24832.02</v>
      </c>
      <c r="AQ176" s="19">
        <f>ROUND(VLOOKUP($B176,'3.ข้อมูลงบทดลองปัจจุบัน เติมเอง'!$A$5:$CL$846,42,0),2)</f>
        <v>10435.709999999999</v>
      </c>
      <c r="AR176" s="19">
        <f>ROUND(VLOOKUP($B176,'3.ข้อมูลงบทดลองปัจจุบัน เติมเอง'!$A$5:$CL$846,43,0),2)</f>
        <v>2454.58</v>
      </c>
      <c r="AS176" s="19">
        <f>ROUND(VLOOKUP($B176,'3.ข้อมูลงบทดลองปัจจุบัน เติมเอง'!$A$5:$CL$846,44,0),2)</f>
        <v>37403.339999999997</v>
      </c>
      <c r="AT176" s="19">
        <f>ROUND(VLOOKUP($B176,'3.ข้อมูลงบทดลองปัจจุบัน เติมเอง'!$A$5:$CL$846,45,0),2)</f>
        <v>30171.599999999999</v>
      </c>
      <c r="AU176" s="19">
        <f>ROUND(VLOOKUP($B176,'3.ข้อมูลงบทดลองปัจจุบัน เติมเอง'!$A$5:$CL$846,46,0),2)</f>
        <v>51713.96</v>
      </c>
      <c r="AV176" s="19">
        <f>ROUND(VLOOKUP($B176,'3.ข้อมูลงบทดลองปัจจุบัน เติมเอง'!$A$5:$CL$846,47,0),2)</f>
        <v>7410.82</v>
      </c>
      <c r="AW176" s="19">
        <f>ROUND(VLOOKUP($B176,'3.ข้อมูลงบทดลองปัจจุบัน เติมเอง'!$A$5:$CL$846,48,0),2)</f>
        <v>26740.33</v>
      </c>
      <c r="AX176" s="19">
        <f>ROUND(VLOOKUP($B176,'3.ข้อมูลงบทดลองปัจจุบัน เติมเอง'!$A$5:$CL$846,49,0),2)</f>
        <v>19798.22</v>
      </c>
      <c r="AY176" s="19">
        <f>ROUND(VLOOKUP($B176,'3.ข้อมูลงบทดลองปัจจุบัน เติมเอง'!$A$5:$CL$846,50,0),2)</f>
        <v>7209.66</v>
      </c>
      <c r="AZ176" s="19">
        <f>ROUND(VLOOKUP($B176,'3.ข้อมูลงบทดลองปัจจุบัน เติมเอง'!$A$5:$CL$846,51,0),2)</f>
        <v>27056.85</v>
      </c>
      <c r="BA176" s="19">
        <f>ROUND(VLOOKUP($B176,'3.ข้อมูลงบทดลองปัจจุบัน เติมเอง'!$A$5:$CL$846,52,0),2)</f>
        <v>13790.12</v>
      </c>
      <c r="BB176" s="19">
        <f>ROUND(VLOOKUP($B176,'3.ข้อมูลงบทดลองปัจจุบัน เติมเอง'!$A$5:$CL$846,53,0),2)</f>
        <v>30869.06</v>
      </c>
      <c r="BC176" s="19">
        <f>ROUND(VLOOKUP($B176,'3.ข้อมูลงบทดลองปัจจุบัน เติมเอง'!$A$5:$CL$846,54,0),2)</f>
        <v>13412.29</v>
      </c>
      <c r="BD176" s="19">
        <f>ROUND(VLOOKUP($B176,'3.ข้อมูลงบทดลองปัจจุบัน เติมเอง'!$A$5:$CL$846,55,0),2)</f>
        <v>200818.21</v>
      </c>
      <c r="BE176" s="19">
        <f>ROUND(VLOOKUP($B176,'3.ข้อมูลงบทดลองปัจจุบัน เติมเอง'!$A$5:$CL$846,56,0),2)</f>
        <v>62097.83</v>
      </c>
      <c r="BF176" s="19">
        <f>ROUND(VLOOKUP($B176,'3.ข้อมูลงบทดลองปัจจุบัน เติมเอง'!$A$5:$CL$846,57,0),2)</f>
        <v>9314.7199999999993</v>
      </c>
      <c r="BG176" s="19">
        <f>ROUND(VLOOKUP($B176,'3.ข้อมูลงบทดลองปัจจุบัน เติมเอง'!$A$5:$CL$846,58,0),2)</f>
        <v>22850.63</v>
      </c>
      <c r="BH176" s="19">
        <f>ROUND(VLOOKUP($B176,'3.ข้อมูลงบทดลองปัจจุบัน เติมเอง'!$A$5:$CL$846,59,0),2)</f>
        <v>85716.06</v>
      </c>
      <c r="BI176" s="19">
        <f>ROUND(VLOOKUP($B176,'3.ข้อมูลงบทดลองปัจจุบัน เติมเอง'!$A$5:$CL$846,60,0),2)</f>
        <v>10306.92</v>
      </c>
      <c r="BJ176" s="19">
        <f>ROUND(VLOOKUP($B176,'3.ข้อมูลงบทดลองปัจจุบัน เติมเอง'!$A$5:$CL$846,61,0),2)</f>
        <v>5923.66</v>
      </c>
      <c r="BK176" s="19">
        <f>ROUND(VLOOKUP($B176,'3.ข้อมูลงบทดลองปัจจุบัน เติมเอง'!$A$5:$CL$846,62,0),2)</f>
        <v>37354.160000000003</v>
      </c>
      <c r="BL176" s="19">
        <f>ROUND(VLOOKUP($B176,'3.ข้อมูลงบทดลองปัจจุบัน เติมเอง'!$A$5:$CL$846,63,0),2)</f>
        <v>26229.98</v>
      </c>
      <c r="BM176" s="19">
        <f>ROUND(VLOOKUP($B176,'3.ข้อมูลงบทดลองปัจจุบัน เติมเอง'!$A$5:$CL$846,64,0),2)</f>
        <v>59120.27</v>
      </c>
      <c r="BN176" s="19">
        <f>ROUND(VLOOKUP($B176,'3.ข้อมูลงบทดลองปัจจุบัน เติมเอง'!$A$5:$CL$846,65,0),2)</f>
        <v>55659.14</v>
      </c>
      <c r="BO176" s="19">
        <f>ROUND(VLOOKUP($B176,'3.ข้อมูลงบทดลองปัจจุบัน เติมเอง'!$A$5:$CL$846,66,0),2)</f>
        <v>16687.72</v>
      </c>
      <c r="BP176" s="19">
        <f>ROUND(VLOOKUP($B176,'3.ข้อมูลงบทดลองปัจจุบัน เติมเอง'!$A$5:$CL$846,67,0),2)</f>
        <v>49872.22</v>
      </c>
      <c r="BQ176" s="19">
        <f>ROUND(VLOOKUP($B176,'3.ข้อมูลงบทดลองปัจจุบัน เติมเอง'!$A$5:$CL$846,68,0),2)</f>
        <v>29617.78</v>
      </c>
      <c r="BR176" s="19">
        <f>ROUND(VLOOKUP($B176,'3.ข้อมูลงบทดลองปัจจุบัน เติมเอง'!$A$5:$CL$846,69,0),2)</f>
        <v>56402.61</v>
      </c>
      <c r="BS176" s="19">
        <f>ROUND(VLOOKUP($B176,'3.ข้อมูลงบทดลองปัจจุบัน เติมเอง'!$A$5:$CL$846,70,0),2)</f>
        <v>463887.4</v>
      </c>
      <c r="BT176" s="19">
        <f>ROUND(VLOOKUP($B176,'3.ข้อมูลงบทดลองปัจจุบัน เติมเอง'!$A$5:$CL$846,71,0),2)</f>
        <v>8339.5499999999993</v>
      </c>
      <c r="BU176" s="19">
        <f>ROUND(VLOOKUP($B176,'3.ข้อมูลงบทดลองปัจจุบัน เติมเอง'!$A$5:$CL$846,72,0),2)</f>
        <v>10000</v>
      </c>
      <c r="BV176" s="19">
        <f>ROUND(VLOOKUP($B176,'3.ข้อมูลงบทดลองปัจจุบัน เติมเอง'!$A$5:$CL$846,73,0),2)</f>
        <v>70867.509999999995</v>
      </c>
      <c r="BW176" s="19">
        <f>ROUND(VLOOKUP($B176,'3.ข้อมูลงบทดลองปัจจุบัน เติมเอง'!$A$5:$CL$846,74,0),2)</f>
        <v>2469.5700000000002</v>
      </c>
      <c r="BX176" s="19">
        <f>ROUND(VLOOKUP($B176,'3.ข้อมูลงบทดลองปัจจุบัน เติมเอง'!$A$5:$CL$846,75,0),2)</f>
        <v>14748.89</v>
      </c>
      <c r="BY176" s="19">
        <f>ROUND(VLOOKUP($B176,'3.ข้อมูลงบทดลองปัจจุบัน เติมเอง'!$A$5:$CL$846,76,0),2)</f>
        <v>39897.379999999997</v>
      </c>
      <c r="BZ176" s="19">
        <f>ROUND(VLOOKUP($B176,'3.ข้อมูลงบทดลองปัจจุบัน เติมเอง'!$A$5:$CL$846,77,0),2)</f>
        <v>30930.84</v>
      </c>
      <c r="CA176" s="19">
        <f>ROUND(VLOOKUP($B176,'3.ข้อมูลงบทดลองปัจจุบัน เติมเอง'!$A$5:$CL$846,78,0),2)</f>
        <v>13256.23</v>
      </c>
      <c r="CB176" s="19">
        <f>ROUND(VLOOKUP($B176,'3.ข้อมูลงบทดลองปัจจุบัน เติมเอง'!$A$5:$CL$846,79,0),2)</f>
        <v>21082.33</v>
      </c>
      <c r="CC176" s="19">
        <f>ROUND(VLOOKUP($B176,'3.ข้อมูลงบทดลองปัจจุบัน เติมเอง'!$A$5:$CL$846,80,0),2)</f>
        <v>37886.370000000003</v>
      </c>
      <c r="CD176" s="19">
        <f>ROUND(VLOOKUP($B176,'3.ข้อมูลงบทดลองปัจจุบัน เติมเอง'!$A$5:$CL$846,81,0),2)</f>
        <v>3597.88</v>
      </c>
      <c r="CE176" s="19">
        <f>ROUND(VLOOKUP($B176,'3.ข้อมูลงบทดลองปัจจุบัน เติมเอง'!$A$5:$CL$846,82,0),2)</f>
        <v>46440.34</v>
      </c>
      <c r="CF176" s="19">
        <f>ROUND(VLOOKUP($B176,'3.ข้อมูลงบทดลองปัจจุบัน เติมเอง'!$A$5:$CL$846,83,0),2)</f>
        <v>38436.769999999997</v>
      </c>
      <c r="CG176" s="19">
        <f>ROUND(VLOOKUP($B176,'3.ข้อมูลงบทดลองปัจจุบัน เติมเอง'!$A$5:$CL$846,84,0),2)</f>
        <v>26168.34</v>
      </c>
      <c r="CH176" s="19">
        <f>ROUND(VLOOKUP($B176,'3.ข้อมูลงบทดลองปัจจุบัน เติมเอง'!$A$5:$CL$846,85,0),2)</f>
        <v>16256.62</v>
      </c>
      <c r="CI176" s="19">
        <f>ROUND(VLOOKUP($B176,'3.ข้อมูลงบทดลองปัจจุบัน เติมเอง'!$A$5:$CL$846,86,0),2)</f>
        <v>18396.509999999998</v>
      </c>
      <c r="CJ176" s="19">
        <f>ROUND(VLOOKUP($B176,'3.ข้อมูลงบทดลองปัจจุบัน เติมเอง'!$A$5:$CL$846,87,0),2)</f>
        <v>10819.84</v>
      </c>
      <c r="CK176" s="19">
        <f>ROUND(VLOOKUP($B176,'3.ข้อมูลงบทดลองปัจจุบัน เติมเอง'!$A$5:$CL$846,88,0),2)</f>
        <v>59143.19</v>
      </c>
      <c r="CL176" s="19">
        <f>ROUND(VLOOKUP($B176,'3.ข้อมูลงบทดลองปัจจุบัน เติมเอง'!$A$5:$CL$846,89,0),2)</f>
        <v>10655.49</v>
      </c>
      <c r="CM176" s="19">
        <f>ROUND(VLOOKUP($B176,'3.ข้อมูลงบทดลองปัจจุบัน เติมเอง'!$A$5:$CL$846,90,0),2)</f>
        <v>14271.6</v>
      </c>
      <c r="CO176" s="29"/>
    </row>
    <row r="177" spans="1:93" x14ac:dyDescent="0.7">
      <c r="A177" s="3" t="s">
        <v>1471</v>
      </c>
      <c r="B177" s="3" t="s">
        <v>2069</v>
      </c>
      <c r="C177" s="8" t="s">
        <v>721</v>
      </c>
      <c r="D177" s="19">
        <f>ROUND(VLOOKUP($B177,'3.ข้อมูลงบทดลองปัจจุบัน เติมเอง'!$A$5:$CL$846,3,0),2)</f>
        <v>54580.91</v>
      </c>
      <c r="E177" s="19">
        <f>ROUND(VLOOKUP($B177,'3.ข้อมูลงบทดลองปัจจุบัน เติมเอง'!$A$5:$CL$846,4,0),2)</f>
        <v>64467.5</v>
      </c>
      <c r="F177" s="19">
        <f>ROUND(VLOOKUP($B177,'3.ข้อมูลงบทดลองปัจจุบัน เติมเอง'!$A$5:$CL$846,5,0),2)</f>
        <v>46721.55</v>
      </c>
      <c r="G177" s="19">
        <f>ROUND(VLOOKUP($B177,'3.ข้อมูลงบทดลองปัจจุบัน เติมเอง'!$A$5:$CL$846,6,0),2)</f>
        <v>10272</v>
      </c>
      <c r="H177" s="19">
        <f>ROUND(VLOOKUP($B177,'3.ข้อมูลงบทดลองปัจจุบัน เติมเอง'!$A$5:$CL$846,7,0),2)</f>
        <v>11000.58</v>
      </c>
      <c r="I177" s="19">
        <f>ROUND(VLOOKUP($B177,'3.ข้อมูลงบทดลองปัจจุบัน เติมเอง'!$A$5:$CL$846,8,0),2)</f>
        <v>30000</v>
      </c>
      <c r="J177" s="19">
        <f>ROUND(VLOOKUP($B177,'3.ข้อมูลงบทดลองปัจจุบัน เติมเอง'!$A$5:$CL$846,9,0),2)</f>
        <v>28248</v>
      </c>
      <c r="K177" s="19">
        <f>ROUND(VLOOKUP($B177,'3.ข้อมูลงบทดลองปัจจุบัน เติมเอง'!$A$5:$CL$846,10,0),2)</f>
        <v>4868.5</v>
      </c>
      <c r="L177" s="19">
        <f>ROUND(VLOOKUP($B177,'3.ข้อมูลงบทดลองปัจจุบัน เติมเอง'!$A$5:$CL$846,11,0),2)</f>
        <v>32908.92</v>
      </c>
      <c r="M177" s="19">
        <f>ROUND(VLOOKUP($B177,'3.ข้อมูลงบทดลองปัจจุบัน เติมเอง'!$A$5:$CL$846,12,0),2)</f>
        <v>27650.95</v>
      </c>
      <c r="N177" s="19">
        <f>ROUND(VLOOKUP($B177,'3.ข้อมูลงบทดลองปัจจุบัน เติมเอง'!$A$5:$CL$846,13,0),2)</f>
        <v>81879.41</v>
      </c>
      <c r="O177" s="19">
        <f>ROUND(VLOOKUP($B177,'3.ข้อมูลงบทดลองปัจจุบัน เติมเอง'!$A$5:$CL$846,14,0),2)</f>
        <v>11755.02</v>
      </c>
      <c r="P177" s="19">
        <f>ROUND(VLOOKUP($B177,'3.ข้อมูลงบทดลองปัจจุบัน เติมเอง'!$A$5:$CL$846,15,0),2)</f>
        <v>50442.96</v>
      </c>
      <c r="Q177" s="19">
        <f>ROUND(VLOOKUP($B177,'3.ข้อมูลงบทดลองปัจจุบัน เติมเอง'!$A$5:$CL$846,16,0),2)</f>
        <v>6805.2</v>
      </c>
      <c r="R177" s="19">
        <f>ROUND(VLOOKUP($B177,'3.ข้อมูลงบทดลองปัจจุบัน เติมเอง'!$A$5:$CL$846,17,0),2)</f>
        <v>19756.490000000002</v>
      </c>
      <c r="S177" s="19">
        <f>ROUND(VLOOKUP($B177,'3.ข้อมูลงบทดลองปัจจุบัน เติมเอง'!$A$5:$CL$846,18,0),2)</f>
        <v>0</v>
      </c>
      <c r="T177" s="19">
        <f>ROUND(VLOOKUP($B177,'3.ข้อมูลงบทดลองปัจจุบัน เติมเอง'!$A$5:$CL$846,19,0),2)</f>
        <v>6416.79</v>
      </c>
      <c r="U177" s="19">
        <f>ROUND(VLOOKUP($B177,'3.ข้อมูลงบทดลองปัจจุบัน เติมเอง'!$A$5:$CL$846,20,0),2)</f>
        <v>23721.37</v>
      </c>
      <c r="V177" s="19">
        <f>ROUND(VLOOKUP($B177,'3.ข้อมูลงบทดลองปัจจุบัน เติมเอง'!$A$5:$CL$846,21,0),2)</f>
        <v>0</v>
      </c>
      <c r="W177" s="19">
        <f>ROUND(VLOOKUP($B177,'3.ข้อมูลงบทดลองปัจจุบัน เติมเอง'!$A$5:$CL$846,22,0),2)</f>
        <v>5756.6</v>
      </c>
      <c r="X177" s="19">
        <f>ROUND(VLOOKUP($B177,'3.ข้อมูลงบทดลองปัจจุบัน เติมเอง'!$A$5:$CL$846,23,0),2)</f>
        <v>24000</v>
      </c>
      <c r="Y177" s="19">
        <f>ROUND(VLOOKUP($B177,'3.ข้อมูลงบทดลองปัจจุบัน เติมเอง'!$A$5:$CL$846,24,0),2)</f>
        <v>5778</v>
      </c>
      <c r="Z177" s="19">
        <f>ROUND(VLOOKUP($B177,'3.ข้อมูลงบทดลองปัจจุบัน เติมเอง'!$A$5:$CL$846,25,0),2)</f>
        <v>55094.98</v>
      </c>
      <c r="AA177" s="19">
        <f>ROUND(VLOOKUP($B177,'3.ข้อมูลงบทดลองปัจจุบัน เติมเอง'!$A$5:$CL$846,26,0),2)</f>
        <v>27927</v>
      </c>
      <c r="AB177" s="19">
        <f>ROUND(VLOOKUP($B177,'3.ข้อมูลงบทดลองปัจจุบัน เติมเอง'!$A$5:$CL$846,27,0),2)</f>
        <v>6997.8</v>
      </c>
      <c r="AC177" s="19">
        <f>ROUND(VLOOKUP($B177,'3.ข้อมูลงบทดลองปัจจุบัน เติมเอง'!$A$5:$CL$846,28,0),2)</f>
        <v>0</v>
      </c>
      <c r="AD177" s="19">
        <f>ROUND(VLOOKUP($B177,'3.ข้อมูลงบทดลองปัจจุบัน เติมเอง'!$A$5:$CL$846,29,0),2)</f>
        <v>0</v>
      </c>
      <c r="AE177" s="19">
        <f>ROUND(VLOOKUP($B177,'3.ข้อมูลงบทดลองปัจจุบัน เติมเอง'!$A$5:$CL$846,30,0),2)</f>
        <v>19902</v>
      </c>
      <c r="AF177" s="19">
        <f>ROUND(VLOOKUP($B177,'3.ข้อมูลงบทดลองปัจจุบัน เติมเอง'!$A$5:$CL$846,31,0),2)</f>
        <v>3786.11</v>
      </c>
      <c r="AG177" s="19">
        <f>ROUND(VLOOKUP($B177,'3.ข้อมูลงบทดลองปัจจุบัน เติมเอง'!$A$5:$CL$846,32,0),2)</f>
        <v>2535.9</v>
      </c>
      <c r="AH177" s="19">
        <f>ROUND(VLOOKUP($B177,'3.ข้อมูลงบทดลองปัจจุบัน เติมเอง'!$A$5:$CL$846,33,0),2)</f>
        <v>4926</v>
      </c>
      <c r="AI177" s="19">
        <f>ROUND(VLOOKUP($B177,'3.ข้อมูลงบทดลองปัจจุบัน เติมเอง'!$A$5:$CL$846,34,0),2)</f>
        <v>6737.79</v>
      </c>
      <c r="AJ177" s="19">
        <f>ROUND(VLOOKUP($B177,'3.ข้อมูลงบทดลองปัจจุบัน เติมเอง'!$A$5:$CL$846,35,0),2)</f>
        <v>44940</v>
      </c>
      <c r="AK177" s="19">
        <f>ROUND(VLOOKUP($B177,'3.ข้อมูลงบทดลองปัจจุบัน เติมเอง'!$A$5:$CL$846,36,0),2)</f>
        <v>8346</v>
      </c>
      <c r="AL177" s="19">
        <f>ROUND(VLOOKUP($B177,'3.ข้อมูลงบทดลองปัจจุบัน เติมเอง'!$A$5:$CL$846,37,0),2)</f>
        <v>125533.47</v>
      </c>
      <c r="AM177" s="19">
        <f>ROUND(VLOOKUP($B177,'3.ข้อมูลงบทดลองปัจจุบัน เติมเอง'!$A$5:$CL$846,38,0),2)</f>
        <v>96167</v>
      </c>
      <c r="AN177" s="19">
        <f>ROUND(VLOOKUP($B177,'3.ข้อมูลงบทดลองปัจจุบัน เติมเอง'!$A$5:$CL$846,39,0),2)</f>
        <v>35310</v>
      </c>
      <c r="AO177" s="19">
        <f>ROUND(VLOOKUP($B177,'3.ข้อมูลงบทดลองปัจจุบัน เติมเอง'!$A$5:$CL$846,40,0),2)</f>
        <v>15606.4</v>
      </c>
      <c r="AP177" s="19">
        <f>ROUND(VLOOKUP($B177,'3.ข้อมูลงบทดลองปัจจุบัน เติมเอง'!$A$5:$CL$846,41,0),2)</f>
        <v>6000</v>
      </c>
      <c r="AQ177" s="19">
        <f>ROUND(VLOOKUP($B177,'3.ข้อมูลงบทดลองปัจจุบัน เติมเอง'!$A$5:$CL$846,42,0),2)</f>
        <v>24481.18</v>
      </c>
      <c r="AR177" s="19">
        <f>ROUND(VLOOKUP($B177,'3.ข้อมูลงบทดลองปัจจุบัน เติมเอง'!$A$5:$CL$846,43,0),2)</f>
        <v>29105.9</v>
      </c>
      <c r="AS177" s="19">
        <f>ROUND(VLOOKUP($B177,'3.ข้อมูลงบทดลองปัจจุบัน เติมเอง'!$A$5:$CL$846,44,0),2)</f>
        <v>46801.8</v>
      </c>
      <c r="AT177" s="19">
        <f>ROUND(VLOOKUP($B177,'3.ข้อมูลงบทดลองปัจจุบัน เติมเอง'!$A$5:$CL$846,45,0),2)</f>
        <v>28569</v>
      </c>
      <c r="AU177" s="19">
        <f>ROUND(VLOOKUP($B177,'3.ข้อมูลงบทดลองปัจจุบัน เติมเอง'!$A$5:$CL$846,46,0),2)</f>
        <v>0</v>
      </c>
      <c r="AV177" s="19">
        <f>ROUND(VLOOKUP($B177,'3.ข้อมูลงบทดลองปัจจุบัน เติมเอง'!$A$5:$CL$846,47,0),2)</f>
        <v>63846.9</v>
      </c>
      <c r="AW177" s="19">
        <f>ROUND(VLOOKUP($B177,'3.ข้อมูลงบทดลองปัจจุบัน เติมเอง'!$A$5:$CL$846,48,0),2)</f>
        <v>0</v>
      </c>
      <c r="AX177" s="19">
        <f>ROUND(VLOOKUP($B177,'3.ข้อมูลงบทดลองปัจจุบัน เติมเอง'!$A$5:$CL$846,49,0),2)</f>
        <v>2247</v>
      </c>
      <c r="AY177" s="19">
        <f>ROUND(VLOOKUP($B177,'3.ข้อมูลงบทดลองปัจจุบัน เติมเอง'!$A$5:$CL$846,50,0),2)</f>
        <v>21000</v>
      </c>
      <c r="AZ177" s="19">
        <f>ROUND(VLOOKUP($B177,'3.ข้อมูลงบทดลองปัจจุบัน เติมเอง'!$A$5:$CL$846,51,0),2)</f>
        <v>14250.69</v>
      </c>
      <c r="BA177" s="19">
        <f>ROUND(VLOOKUP($B177,'3.ข้อมูลงบทดลองปัจจุบัน เติมเอง'!$A$5:$CL$846,52,0),2)</f>
        <v>8634.9</v>
      </c>
      <c r="BB177" s="19">
        <f>ROUND(VLOOKUP($B177,'3.ข้อมูลงบทดลองปัจจุบัน เติมเอง'!$A$5:$CL$846,53,0),2)</f>
        <v>41793.129999999997</v>
      </c>
      <c r="BC177" s="19">
        <f>ROUND(VLOOKUP($B177,'3.ข้อมูลงบทดลองปัจจุบัน เติมเอง'!$A$5:$CL$846,54,0),2)</f>
        <v>10207.799999999999</v>
      </c>
      <c r="BD177" s="19">
        <f>ROUND(VLOOKUP($B177,'3.ข้อมูลงบทดลองปัจจุบัน เติมเอง'!$A$5:$CL$846,55,0),2)</f>
        <v>38072.6</v>
      </c>
      <c r="BE177" s="19">
        <f>ROUND(VLOOKUP($B177,'3.ข้อมูลงบทดลองปัจจุบัน เติมเอง'!$A$5:$CL$846,56,0),2)</f>
        <v>75560.19</v>
      </c>
      <c r="BF177" s="19">
        <f>ROUND(VLOOKUP($B177,'3.ข้อมูลงบทดลองปัจจุบัน เติมเอง'!$A$5:$CL$846,57,0),2)</f>
        <v>10535.53</v>
      </c>
      <c r="BG177" s="19">
        <f>ROUND(VLOOKUP($B177,'3.ข้อมูลงบทดลองปัจจุบัน เติมเอง'!$A$5:$CL$846,58,0),2)</f>
        <v>4815</v>
      </c>
      <c r="BH177" s="19">
        <f>ROUND(VLOOKUP($B177,'3.ข้อมูลงบทดลองปัจจุบัน เติมเอง'!$A$5:$CL$846,59,0),2)</f>
        <v>222497.94</v>
      </c>
      <c r="BI177" s="19">
        <f>ROUND(VLOOKUP($B177,'3.ข้อมูลงบทดลองปัจจุบัน เติมเอง'!$A$5:$CL$846,60,0),2)</f>
        <v>4815</v>
      </c>
      <c r="BJ177" s="19">
        <f>ROUND(VLOOKUP($B177,'3.ข้อมูลงบทดลองปัจจุบัน เติมเอง'!$A$5:$CL$846,61,0),2)</f>
        <v>0</v>
      </c>
      <c r="BK177" s="19">
        <f>ROUND(VLOOKUP($B177,'3.ข้อมูลงบทดลองปัจจุบัน เติมเอง'!$A$5:$CL$846,62,0),2)</f>
        <v>8025</v>
      </c>
      <c r="BL177" s="19">
        <f>ROUND(VLOOKUP($B177,'3.ข้อมูลงบทดลองปัจจุบัน เติมเอง'!$A$5:$CL$846,63,0),2)</f>
        <v>10217.43</v>
      </c>
      <c r="BM177" s="19">
        <f>ROUND(VLOOKUP($B177,'3.ข้อมูลงบทดลองปัจจุบัน เติมเอง'!$A$5:$CL$846,64,0),2)</f>
        <v>133621.6</v>
      </c>
      <c r="BN177" s="19">
        <f>ROUND(VLOOKUP($B177,'3.ข้อมูลงบทดลองปัจจุบัน เติมเอง'!$A$5:$CL$846,65,0),2)</f>
        <v>38359.5</v>
      </c>
      <c r="BO177" s="19">
        <f>ROUND(VLOOKUP($B177,'3.ข้อมูลงบทดลองปัจจุบัน เติมเอง'!$A$5:$CL$846,66,0),2)</f>
        <v>75844.009999999995</v>
      </c>
      <c r="BP177" s="19">
        <f>ROUND(VLOOKUP($B177,'3.ข้อมูลงบทดลองปัจจุบัน เติมเอง'!$A$5:$CL$846,67,0),2)</f>
        <v>67506.2</v>
      </c>
      <c r="BQ177" s="19">
        <f>ROUND(VLOOKUP($B177,'3.ข้อมูลงบทดลองปัจจุบัน เติมเอง'!$A$5:$CL$846,68,0),2)</f>
        <v>30495</v>
      </c>
      <c r="BR177" s="19">
        <f>ROUND(VLOOKUP($B177,'3.ข้อมูลงบทดลองปัจจุบัน เติมเอง'!$A$5:$CL$846,69,0),2)</f>
        <v>0</v>
      </c>
      <c r="BS177" s="19">
        <f>ROUND(VLOOKUP($B177,'3.ข้อมูลงบทดลองปัจจุบัน เติมเอง'!$A$5:$CL$846,70,0),2)</f>
        <v>269101.07</v>
      </c>
      <c r="BT177" s="19">
        <f>ROUND(VLOOKUP($B177,'3.ข้อมูลงบทดลองปัจจุบัน เติมเอง'!$A$5:$CL$846,71,0),2)</f>
        <v>5815.2</v>
      </c>
      <c r="BU177" s="19">
        <f>ROUND(VLOOKUP($B177,'3.ข้อมูลงบทดลองปัจจุบัน เติมเอง'!$A$5:$CL$846,72,0),2)</f>
        <v>6387.9</v>
      </c>
      <c r="BV177" s="19">
        <f>ROUND(VLOOKUP($B177,'3.ข้อมูลงบทดลองปัจจุบัน เติมเอง'!$A$5:$CL$846,73,0),2)</f>
        <v>105459.13</v>
      </c>
      <c r="BW177" s="19">
        <f>ROUND(VLOOKUP($B177,'3.ข้อมูลงบทดลองปัจจุบัน เติมเอง'!$A$5:$CL$846,74,0),2)</f>
        <v>30125.85</v>
      </c>
      <c r="BX177" s="19">
        <f>ROUND(VLOOKUP($B177,'3.ข้อมูลงบทดลองปัจจุบัน เติมเอง'!$A$5:$CL$846,75,0),2)</f>
        <v>17622.900000000001</v>
      </c>
      <c r="BY177" s="19">
        <f>ROUND(VLOOKUP($B177,'3.ข้อมูลงบทดลองปัจจุบัน เติมเอง'!$A$5:$CL$846,76,0),2)</f>
        <v>29015.19</v>
      </c>
      <c r="BZ177" s="19">
        <f>ROUND(VLOOKUP($B177,'3.ข้อมูลงบทดลองปัจจุบัน เติมเอง'!$A$5:$CL$846,77,0),2)</f>
        <v>13161</v>
      </c>
      <c r="CA177" s="19">
        <f>ROUND(VLOOKUP($B177,'3.ข้อมูลงบทดลองปัจจุบัน เติมเอง'!$A$5:$CL$846,78,0),2)</f>
        <v>23495.46</v>
      </c>
      <c r="CB177" s="19">
        <f>ROUND(VLOOKUP($B177,'3.ข้อมูลงบทดลองปัจจุบัน เติมเอง'!$A$5:$CL$846,79,0),2)</f>
        <v>9822.6</v>
      </c>
      <c r="CC177" s="19">
        <f>ROUND(VLOOKUP($B177,'3.ข้อมูลงบทดลองปัจจุบัน เติมเอง'!$A$5:$CL$846,80,0),2)</f>
        <v>0</v>
      </c>
      <c r="CD177" s="19">
        <f>ROUND(VLOOKUP($B177,'3.ข้อมูลงบทดลองปัจจุบัน เติมเอง'!$A$5:$CL$846,81,0),2)</f>
        <v>20490.5</v>
      </c>
      <c r="CE177" s="19">
        <f>ROUND(VLOOKUP($B177,'3.ข้อมูลงบทดลองปัจจุบัน เติมเอง'!$A$5:$CL$846,82,0),2)</f>
        <v>35310</v>
      </c>
      <c r="CF177" s="19">
        <f>ROUND(VLOOKUP($B177,'3.ข้อมูลงบทดลองปัจจุบัน เติมเอง'!$A$5:$CL$846,83,0),2)</f>
        <v>26893.38</v>
      </c>
      <c r="CG177" s="19">
        <f>ROUND(VLOOKUP($B177,'3.ข้อมูลงบทดลองปัจจุบัน เติมเอง'!$A$5:$CL$846,84,0),2)</f>
        <v>15087</v>
      </c>
      <c r="CH177" s="19">
        <f>ROUND(VLOOKUP($B177,'3.ข้อมูลงบทดลองปัจจุบัน เติมเอง'!$A$5:$CL$846,85,0),2)</f>
        <v>3957.93</v>
      </c>
      <c r="CI177" s="19">
        <f>ROUND(VLOOKUP($B177,'3.ข้อมูลงบทดลองปัจจุบัน เติมเอง'!$A$5:$CL$846,86,0),2)</f>
        <v>23529.3</v>
      </c>
      <c r="CJ177" s="19">
        <f>ROUND(VLOOKUP($B177,'3.ข้อมูลงบทดลองปัจจุบัน เติมเอง'!$A$5:$CL$846,87,0),2)</f>
        <v>16457.14</v>
      </c>
      <c r="CK177" s="19">
        <f>ROUND(VLOOKUP($B177,'3.ข้อมูลงบทดลองปัจจุบัน เติมเอง'!$A$5:$CL$846,88,0),2)</f>
        <v>52141.1</v>
      </c>
      <c r="CL177" s="19">
        <f>ROUND(VLOOKUP($B177,'3.ข้อมูลงบทดลองปัจจุบัน เติมเอง'!$A$5:$CL$846,89,0),2)</f>
        <v>13439.2</v>
      </c>
      <c r="CM177" s="19">
        <f>ROUND(VLOOKUP($B177,'3.ข้อมูลงบทดลองปัจจุบัน เติมเอง'!$A$5:$CL$846,90,0),2)</f>
        <v>14217.09</v>
      </c>
      <c r="CO177" s="29"/>
    </row>
    <row r="178" spans="1:93" x14ac:dyDescent="0.7">
      <c r="A178" s="3" t="s">
        <v>1471</v>
      </c>
      <c r="B178" s="3" t="s">
        <v>2070</v>
      </c>
      <c r="C178" s="8" t="s">
        <v>722</v>
      </c>
      <c r="D178" s="19">
        <f>ROUND(VLOOKUP($B178,'3.ข้อมูลงบทดลองปัจจุบัน เติมเอง'!$A$5:$CL$846,3,0),2)</f>
        <v>46031</v>
      </c>
      <c r="E178" s="19">
        <f>ROUND(VLOOKUP($B178,'3.ข้อมูลงบทดลองปัจจุบัน เติมเอง'!$A$5:$CL$846,4,0),2)</f>
        <v>6608</v>
      </c>
      <c r="F178" s="19">
        <f>ROUND(VLOOKUP($B178,'3.ข้อมูลงบทดลองปัจจุบัน เติมเอง'!$A$5:$CL$846,5,0),2)</f>
        <v>6256</v>
      </c>
      <c r="G178" s="19">
        <f>ROUND(VLOOKUP($B178,'3.ข้อมูลงบทดลองปัจจุบัน เติมเอง'!$A$5:$CL$846,6,0),2)</f>
        <v>1364</v>
      </c>
      <c r="H178" s="19">
        <f>ROUND(VLOOKUP($B178,'3.ข้อมูลงบทดลองปัจจุบัน เติมเอง'!$A$5:$CL$846,7,0),2)</f>
        <v>811</v>
      </c>
      <c r="I178" s="19">
        <f>ROUND(VLOOKUP($B178,'3.ข้อมูลงบทดลองปัจจุบัน เติมเอง'!$A$5:$CL$846,8,0),2)</f>
        <v>20888</v>
      </c>
      <c r="J178" s="19">
        <f>ROUND(VLOOKUP($B178,'3.ข้อมูลงบทดลองปัจจุบัน เติมเอง'!$A$5:$CL$846,9,0),2)</f>
        <v>4957</v>
      </c>
      <c r="K178" s="19">
        <f>ROUND(VLOOKUP($B178,'3.ข้อมูลงบทดลองปัจจุบัน เติมเอง'!$A$5:$CL$846,10,0),2)</f>
        <v>7052</v>
      </c>
      <c r="L178" s="19">
        <f>ROUND(VLOOKUP($B178,'3.ข้อมูลงบทดลองปัจจุบัน เติมเอง'!$A$5:$CL$846,11,0),2)</f>
        <v>2193</v>
      </c>
      <c r="M178" s="19">
        <f>ROUND(VLOOKUP($B178,'3.ข้อมูลงบทดลองปัจจุบัน เติมเอง'!$A$5:$CL$846,12,0),2)</f>
        <v>4751</v>
      </c>
      <c r="N178" s="19">
        <f>ROUND(VLOOKUP($B178,'3.ข้อมูลงบทดลองปัจจุบัน เติมเอง'!$A$5:$CL$846,13,0),2)</f>
        <v>7998</v>
      </c>
      <c r="O178" s="19">
        <f>ROUND(VLOOKUP($B178,'3.ข้อมูลงบทดลองปัจจุบัน เติมเอง'!$A$5:$CL$846,14,0),2)</f>
        <v>2508</v>
      </c>
      <c r="P178" s="19">
        <f>ROUND(VLOOKUP($B178,'3.ข้อมูลงบทดลองปัจจุบัน เติมเอง'!$A$5:$CL$846,15,0),2)</f>
        <v>23929</v>
      </c>
      <c r="Q178" s="19">
        <f>ROUND(VLOOKUP($B178,'3.ข้อมูลงบทดลองปัจจุบัน เติมเอง'!$A$5:$CL$846,16,0),2)</f>
        <v>3953</v>
      </c>
      <c r="R178" s="19">
        <f>ROUND(VLOOKUP($B178,'3.ข้อมูลงบทดลองปัจจุบัน เติมเอง'!$A$5:$CL$846,17,0),2)</f>
        <v>9436</v>
      </c>
      <c r="S178" s="19">
        <f>ROUND(VLOOKUP($B178,'3.ข้อมูลงบทดลองปัจจุบัน เติมเอง'!$A$5:$CL$846,18,0),2)</f>
        <v>9136</v>
      </c>
      <c r="T178" s="19">
        <f>ROUND(VLOOKUP($B178,'3.ข้อมูลงบทดลองปัจจุบัน เติมเอง'!$A$5:$CL$846,19,0),2)</f>
        <v>4624</v>
      </c>
      <c r="U178" s="19">
        <f>ROUND(VLOOKUP($B178,'3.ข้อมูลงบทดลองปัจจุบัน เติมเอง'!$A$5:$CL$846,20,0),2)</f>
        <v>6003</v>
      </c>
      <c r="V178" s="19">
        <f>ROUND(VLOOKUP($B178,'3.ข้อมูลงบทดลองปัจจุบัน เติมเอง'!$A$5:$CL$846,21,0),2)</f>
        <v>6826</v>
      </c>
      <c r="W178" s="19">
        <f>ROUND(VLOOKUP($B178,'3.ข้อมูลงบทดลองปัจจุบัน เติมเอง'!$A$5:$CL$846,22,0),2)</f>
        <v>5229</v>
      </c>
      <c r="X178" s="19">
        <f>ROUND(VLOOKUP($B178,'3.ข้อมูลงบทดลองปัจจุบัน เติมเอง'!$A$5:$CL$846,23,0),2)</f>
        <v>50599</v>
      </c>
      <c r="Y178" s="19">
        <f>ROUND(VLOOKUP($B178,'3.ข้อมูลงบทดลองปัจจุบัน เติมเอง'!$A$5:$CL$846,24,0),2)</f>
        <v>1214</v>
      </c>
      <c r="Z178" s="19">
        <f>ROUND(VLOOKUP($B178,'3.ข้อมูลงบทดลองปัจจุบัน เติมเอง'!$A$5:$CL$846,25,0),2)</f>
        <v>3552</v>
      </c>
      <c r="AA178" s="19">
        <f>ROUND(VLOOKUP($B178,'3.ข้อมูลงบทดลองปัจจุบัน เติมเอง'!$A$5:$CL$846,26,0),2)</f>
        <v>11628</v>
      </c>
      <c r="AB178" s="19">
        <f>ROUND(VLOOKUP($B178,'3.ข้อมูลงบทดลองปัจจุบัน เติมเอง'!$A$5:$CL$846,27,0),2)</f>
        <v>6174</v>
      </c>
      <c r="AC178" s="19">
        <f>ROUND(VLOOKUP($B178,'3.ข้อมูลงบทดลองปัจจุบัน เติมเอง'!$A$5:$CL$846,28,0),2)</f>
        <v>2310</v>
      </c>
      <c r="AD178" s="19">
        <f>ROUND(VLOOKUP($B178,'3.ข้อมูลงบทดลองปัจจุบัน เติมเอง'!$A$5:$CL$846,29,0),2)</f>
        <v>1460</v>
      </c>
      <c r="AE178" s="19">
        <f>ROUND(VLOOKUP($B178,'3.ข้อมูลงบทดลองปัจจุบัน เติมเอง'!$A$5:$CL$846,30,0),2)</f>
        <v>4902</v>
      </c>
      <c r="AF178" s="19">
        <f>ROUND(VLOOKUP($B178,'3.ข้อมูลงบทดลองปัจจุบัน เติมเอง'!$A$5:$CL$846,31,0),2)</f>
        <v>2214</v>
      </c>
      <c r="AG178" s="19">
        <f>ROUND(VLOOKUP($B178,'3.ข้อมูลงบทดลองปัจจุบัน เติมเอง'!$A$5:$CL$846,32,0),2)</f>
        <v>3224</v>
      </c>
      <c r="AH178" s="19">
        <f>ROUND(VLOOKUP($B178,'3.ข้อมูลงบทดลองปัจจุบัน เติมเอง'!$A$5:$CL$846,33,0),2)</f>
        <v>4058</v>
      </c>
      <c r="AI178" s="19">
        <f>ROUND(VLOOKUP($B178,'3.ข้อมูลงบทดลองปัจจุบัน เติมเอง'!$A$5:$CL$846,34,0),2)</f>
        <v>12618</v>
      </c>
      <c r="AJ178" s="19">
        <f>ROUND(VLOOKUP($B178,'3.ข้อมูลงบทดลองปัจจุบัน เติมเอง'!$A$5:$CL$846,35,0),2)</f>
        <v>3000</v>
      </c>
      <c r="AK178" s="19">
        <f>ROUND(VLOOKUP($B178,'3.ข้อมูลงบทดลองปัจจุบัน เติมเอง'!$A$5:$CL$846,36,0),2)</f>
        <v>4750</v>
      </c>
      <c r="AL178" s="19">
        <f>ROUND(VLOOKUP($B178,'3.ข้อมูลงบทดลองปัจจุบัน เติมเอง'!$A$5:$CL$846,37,0),2)</f>
        <v>83090</v>
      </c>
      <c r="AM178" s="19">
        <f>ROUND(VLOOKUP($B178,'3.ข้อมูลงบทดลองปัจจุบัน เติมเอง'!$A$5:$CL$846,38,0),2)</f>
        <v>4338</v>
      </c>
      <c r="AN178" s="19">
        <f>ROUND(VLOOKUP($B178,'3.ข้อมูลงบทดลองปัจจุบัน เติมเอง'!$A$5:$CL$846,39,0),2)</f>
        <v>5660</v>
      </c>
      <c r="AO178" s="19">
        <f>ROUND(VLOOKUP($B178,'3.ข้อมูลงบทดลองปัจจุบัน เติมเอง'!$A$5:$CL$846,40,0),2)</f>
        <v>39795</v>
      </c>
      <c r="AP178" s="19">
        <f>ROUND(VLOOKUP($B178,'3.ข้อมูลงบทดลองปัจจุบัน เติมเอง'!$A$5:$CL$846,41,0),2)</f>
        <v>15123</v>
      </c>
      <c r="AQ178" s="19">
        <f>ROUND(VLOOKUP($B178,'3.ข้อมูลงบทดลองปัจจุบัน เติมเอง'!$A$5:$CL$846,42,0),2)</f>
        <v>3076</v>
      </c>
      <c r="AR178" s="19">
        <f>ROUND(VLOOKUP($B178,'3.ข้อมูลงบทดลองปัจจุบัน เติมเอง'!$A$5:$CL$846,43,0),2)</f>
        <v>2755</v>
      </c>
      <c r="AS178" s="19">
        <f>ROUND(VLOOKUP($B178,'3.ข้อมูลงบทดลองปัจจุบัน เติมเอง'!$A$5:$CL$846,44,0),2)</f>
        <v>10309</v>
      </c>
      <c r="AT178" s="19">
        <f>ROUND(VLOOKUP($B178,'3.ข้อมูลงบทดลองปัจจุบัน เติมเอง'!$A$5:$CL$846,45,0),2)</f>
        <v>3454</v>
      </c>
      <c r="AU178" s="19">
        <f>ROUND(VLOOKUP($B178,'3.ข้อมูลงบทดลองปัจจุบัน เติมเอง'!$A$5:$CL$846,46,0),2)</f>
        <v>13529</v>
      </c>
      <c r="AV178" s="19">
        <f>ROUND(VLOOKUP($B178,'3.ข้อมูลงบทดลองปัจจุบัน เติมเอง'!$A$5:$CL$846,47,0),2)</f>
        <v>5498</v>
      </c>
      <c r="AW178" s="19">
        <f>ROUND(VLOOKUP($B178,'3.ข้อมูลงบทดลองปัจจุบัน เติมเอง'!$A$5:$CL$846,48,0),2)</f>
        <v>0</v>
      </c>
      <c r="AX178" s="19">
        <f>ROUND(VLOOKUP($B178,'3.ข้อมูลงบทดลองปัจจุบัน เติมเอง'!$A$5:$CL$846,49,0),2)</f>
        <v>1961</v>
      </c>
      <c r="AY178" s="19">
        <f>ROUND(VLOOKUP($B178,'3.ข้อมูลงบทดลองปัจจุบัน เติมเอง'!$A$5:$CL$846,50,0),2)</f>
        <v>2295</v>
      </c>
      <c r="AZ178" s="19">
        <f>ROUND(VLOOKUP($B178,'3.ข้อมูลงบทดลองปัจจุบัน เติมเอง'!$A$5:$CL$846,51,0),2)</f>
        <v>1394</v>
      </c>
      <c r="BA178" s="19">
        <f>ROUND(VLOOKUP($B178,'3.ข้อมูลงบทดลองปัจจุบัน เติมเอง'!$A$5:$CL$846,52,0),2)</f>
        <v>0</v>
      </c>
      <c r="BB178" s="19">
        <f>ROUND(VLOOKUP($B178,'3.ข้อมูลงบทดลองปัจจุบัน เติมเอง'!$A$5:$CL$846,53,0),2)</f>
        <v>33858</v>
      </c>
      <c r="BC178" s="19">
        <f>ROUND(VLOOKUP($B178,'3.ข้อมูลงบทดลองปัจจุบัน เติมเอง'!$A$5:$CL$846,54,0),2)</f>
        <v>1297</v>
      </c>
      <c r="BD178" s="19">
        <f>ROUND(VLOOKUP($B178,'3.ข้อมูลงบทดลองปัจจุบัน เติมเอง'!$A$5:$CL$846,55,0),2)</f>
        <v>72800</v>
      </c>
      <c r="BE178" s="19">
        <f>ROUND(VLOOKUP($B178,'3.ข้อมูลงบทดลองปัจจุบัน เติมเอง'!$A$5:$CL$846,56,0),2)</f>
        <v>10532</v>
      </c>
      <c r="BF178" s="19">
        <f>ROUND(VLOOKUP($B178,'3.ข้อมูลงบทดลองปัจจุบัน เติมเอง'!$A$5:$CL$846,57,0),2)</f>
        <v>6799</v>
      </c>
      <c r="BG178" s="19">
        <f>ROUND(VLOOKUP($B178,'3.ข้อมูลงบทดลองปัจจุบัน เติมเอง'!$A$5:$CL$846,58,0),2)</f>
        <v>0</v>
      </c>
      <c r="BH178" s="19">
        <f>ROUND(VLOOKUP($B178,'3.ข้อมูลงบทดลองปัจจุบัน เติมเอง'!$A$5:$CL$846,59,0),2)</f>
        <v>18256</v>
      </c>
      <c r="BI178" s="19">
        <f>ROUND(VLOOKUP($B178,'3.ข้อมูลงบทดลองปัจจุบัน เติมเอง'!$A$5:$CL$846,60,0),2)</f>
        <v>2556</v>
      </c>
      <c r="BJ178" s="19">
        <f>ROUND(VLOOKUP($B178,'3.ข้อมูลงบทดลองปัจจุบัน เติมเอง'!$A$5:$CL$846,61,0),2)</f>
        <v>5734</v>
      </c>
      <c r="BK178" s="19">
        <f>ROUND(VLOOKUP($B178,'3.ข้อมูลงบทดลองปัจจุบัน เติมเอง'!$A$5:$CL$846,62,0),2)</f>
        <v>11726</v>
      </c>
      <c r="BL178" s="19">
        <f>ROUND(VLOOKUP($B178,'3.ข้อมูลงบทดลองปัจจุบัน เติมเอง'!$A$5:$CL$846,63,0),2)</f>
        <v>1317</v>
      </c>
      <c r="BM178" s="19">
        <f>ROUND(VLOOKUP($B178,'3.ข้อมูลงบทดลองปัจจุบัน เติมเอง'!$A$5:$CL$846,64,0),2)</f>
        <v>22214</v>
      </c>
      <c r="BN178" s="19">
        <f>ROUND(VLOOKUP($B178,'3.ข้อมูลงบทดลองปัจจุบัน เติมเอง'!$A$5:$CL$846,65,0),2)</f>
        <v>5706</v>
      </c>
      <c r="BO178" s="19">
        <f>ROUND(VLOOKUP($B178,'3.ข้อมูลงบทดลองปัจจุบัน เติมเอง'!$A$5:$CL$846,66,0),2)</f>
        <v>3628</v>
      </c>
      <c r="BP178" s="19">
        <f>ROUND(VLOOKUP($B178,'3.ข้อมูลงบทดลองปัจจุบัน เติมเอง'!$A$5:$CL$846,67,0),2)</f>
        <v>6685</v>
      </c>
      <c r="BQ178" s="19">
        <f>ROUND(VLOOKUP($B178,'3.ข้อมูลงบทดลองปัจจุบัน เติมเอง'!$A$5:$CL$846,68,0),2)</f>
        <v>2593</v>
      </c>
      <c r="BR178" s="19">
        <f>ROUND(VLOOKUP($B178,'3.ข้อมูลงบทดลองปัจจุบัน เติมเอง'!$A$5:$CL$846,69,0),2)</f>
        <v>2158</v>
      </c>
      <c r="BS178" s="19">
        <f>ROUND(VLOOKUP($B178,'3.ข้อมูลงบทดลองปัจจุบัน เติมเอง'!$A$5:$CL$846,70,0),2)</f>
        <v>136731.4</v>
      </c>
      <c r="BT178" s="19">
        <f>ROUND(VLOOKUP($B178,'3.ข้อมูลงบทดลองปัจจุบัน เติมเอง'!$A$5:$CL$846,71,0),2)</f>
        <v>0</v>
      </c>
      <c r="BU178" s="19">
        <f>ROUND(VLOOKUP($B178,'3.ข้อมูลงบทดลองปัจจุบัน เติมเอง'!$A$5:$CL$846,72,0),2)</f>
        <v>3171</v>
      </c>
      <c r="BV178" s="19">
        <f>ROUND(VLOOKUP($B178,'3.ข้อมูลงบทดลองปัจจุบัน เติมเอง'!$A$5:$CL$846,73,0),2)</f>
        <v>26991</v>
      </c>
      <c r="BW178" s="19">
        <f>ROUND(VLOOKUP($B178,'3.ข้อมูลงบทดลองปัจจุบัน เติมเอง'!$A$5:$CL$846,74,0),2)</f>
        <v>1852</v>
      </c>
      <c r="BX178" s="19">
        <f>ROUND(VLOOKUP($B178,'3.ข้อมูลงบทดลองปัจจุบัน เติมเอง'!$A$5:$CL$846,75,0),2)</f>
        <v>1474</v>
      </c>
      <c r="BY178" s="19">
        <f>ROUND(VLOOKUP($B178,'3.ข้อมูลงบทดลองปัจจุบัน เติมเอง'!$A$5:$CL$846,76,0),2)</f>
        <v>4489</v>
      </c>
      <c r="BZ178" s="19">
        <f>ROUND(VLOOKUP($B178,'3.ข้อมูลงบทดลองปัจจุบัน เติมเอง'!$A$5:$CL$846,77,0),2)</f>
        <v>2639</v>
      </c>
      <c r="CA178" s="19">
        <f>ROUND(VLOOKUP($B178,'3.ข้อมูลงบทดลองปัจจุบัน เติมเอง'!$A$5:$CL$846,78,0),2)</f>
        <v>1444</v>
      </c>
      <c r="CB178" s="19">
        <f>ROUND(VLOOKUP($B178,'3.ข้อมูลงบทดลองปัจจุบัน เติมเอง'!$A$5:$CL$846,79,0),2)</f>
        <v>3090</v>
      </c>
      <c r="CC178" s="19">
        <f>ROUND(VLOOKUP($B178,'3.ข้อมูลงบทดลองปัจจุบัน เติมเอง'!$A$5:$CL$846,80,0),2)</f>
        <v>1173</v>
      </c>
      <c r="CD178" s="19">
        <f>ROUND(VLOOKUP($B178,'3.ข้อมูลงบทดลองปัจจุบัน เติมเอง'!$A$5:$CL$846,81,0),2)</f>
        <v>4460</v>
      </c>
      <c r="CE178" s="19">
        <f>ROUND(VLOOKUP($B178,'3.ข้อมูลงบทดลองปัจจุบัน เติมเอง'!$A$5:$CL$846,82,0),2)</f>
        <v>4324</v>
      </c>
      <c r="CF178" s="19">
        <f>ROUND(VLOOKUP($B178,'3.ข้อมูลงบทดลองปัจจุบัน เติมเอง'!$A$5:$CL$846,83,0),2)</f>
        <v>10295</v>
      </c>
      <c r="CG178" s="19">
        <f>ROUND(VLOOKUP($B178,'3.ข้อมูลงบทดลองปัจจุบัน เติมเอง'!$A$5:$CL$846,84,0),2)</f>
        <v>2860</v>
      </c>
      <c r="CH178" s="19">
        <f>ROUND(VLOOKUP($B178,'3.ข้อมูลงบทดลองปัจจุบัน เติมเอง'!$A$5:$CL$846,85,0),2)</f>
        <v>2604</v>
      </c>
      <c r="CI178" s="19">
        <f>ROUND(VLOOKUP($B178,'3.ข้อมูลงบทดลองปัจจุบัน เติมเอง'!$A$5:$CL$846,86,0),2)</f>
        <v>0</v>
      </c>
      <c r="CJ178" s="19">
        <f>ROUND(VLOOKUP($B178,'3.ข้อมูลงบทดลองปัจจุบัน เติมเอง'!$A$5:$CL$846,87,0),2)</f>
        <v>474</v>
      </c>
      <c r="CK178" s="19">
        <f>ROUND(VLOOKUP($B178,'3.ข้อมูลงบทดลองปัจจุบัน เติมเอง'!$A$5:$CL$846,88,0),2)</f>
        <v>16454</v>
      </c>
      <c r="CL178" s="19">
        <f>ROUND(VLOOKUP($B178,'3.ข้อมูลงบทดลองปัจจุบัน เติมเอง'!$A$5:$CL$846,89,0),2)</f>
        <v>0</v>
      </c>
      <c r="CM178" s="19">
        <f>ROUND(VLOOKUP($B178,'3.ข้อมูลงบทดลองปัจจุบัน เติมเอง'!$A$5:$CL$846,90,0),2)</f>
        <v>513</v>
      </c>
      <c r="CO178" s="29"/>
    </row>
    <row r="179" spans="1:93" x14ac:dyDescent="0.7">
      <c r="A179" s="3" t="s">
        <v>1471</v>
      </c>
      <c r="B179" s="3" t="s">
        <v>2071</v>
      </c>
      <c r="C179" s="8" t="s">
        <v>723</v>
      </c>
      <c r="D179" s="19">
        <f>ROUND(VLOOKUP($B179,'3.ข้อมูลงบทดลองปัจจุบัน เติมเอง'!$A$5:$CL$846,3,0),2)</f>
        <v>0</v>
      </c>
      <c r="E179" s="19">
        <f>ROUND(VLOOKUP($B179,'3.ข้อมูลงบทดลองปัจจุบัน เติมเอง'!$A$5:$CL$846,4,0),2)</f>
        <v>40000</v>
      </c>
      <c r="F179" s="19">
        <f>ROUND(VLOOKUP($B179,'3.ข้อมูลงบทดลองปัจจุบัน เติมเอง'!$A$5:$CL$846,5,0),2)</f>
        <v>0</v>
      </c>
      <c r="G179" s="19">
        <f>ROUND(VLOOKUP($B179,'3.ข้อมูลงบทดลองปัจจุบัน เติมเอง'!$A$5:$CL$846,6,0),2)</f>
        <v>29100</v>
      </c>
      <c r="H179" s="19">
        <f>ROUND(VLOOKUP($B179,'3.ข้อมูลงบทดลองปัจจุบัน เติมเอง'!$A$5:$CL$846,7,0),2)</f>
        <v>0</v>
      </c>
      <c r="I179" s="19">
        <f>ROUND(VLOOKUP($B179,'3.ข้อมูลงบทดลองปัจจุบัน เติมเอง'!$A$5:$CL$846,8,0),2)</f>
        <v>0</v>
      </c>
      <c r="J179" s="19">
        <f>ROUND(VLOOKUP($B179,'3.ข้อมูลงบทดลองปัจจุบัน เติมเอง'!$A$5:$CL$846,9,0),2)</f>
        <v>0</v>
      </c>
      <c r="K179" s="19">
        <f>ROUND(VLOOKUP($B179,'3.ข้อมูลงบทดลองปัจจุบัน เติมเอง'!$A$5:$CL$846,10,0),2)</f>
        <v>0</v>
      </c>
      <c r="L179" s="19">
        <f>ROUND(VLOOKUP($B179,'3.ข้อมูลงบทดลองปัจจุบัน เติมเอง'!$A$5:$CL$846,11,0),2)</f>
        <v>0</v>
      </c>
      <c r="M179" s="19">
        <f>ROUND(VLOOKUP($B179,'3.ข้อมูลงบทดลองปัจจุบัน เติมเอง'!$A$5:$CL$846,12,0),2)</f>
        <v>0</v>
      </c>
      <c r="N179" s="19">
        <f>ROUND(VLOOKUP($B179,'3.ข้อมูลงบทดลองปัจจุบัน เติมเอง'!$A$5:$CL$846,13,0),2)</f>
        <v>0</v>
      </c>
      <c r="O179" s="19">
        <f>ROUND(VLOOKUP($B179,'3.ข้อมูลงบทดลองปัจจุบัน เติมเอง'!$A$5:$CL$846,14,0),2)</f>
        <v>0</v>
      </c>
      <c r="P179" s="19">
        <f>ROUND(VLOOKUP($B179,'3.ข้อมูลงบทดลองปัจจุบัน เติมเอง'!$A$5:$CL$846,15,0),2)</f>
        <v>0</v>
      </c>
      <c r="Q179" s="19">
        <f>ROUND(VLOOKUP($B179,'3.ข้อมูลงบทดลองปัจจุบัน เติมเอง'!$A$5:$CL$846,16,0),2)</f>
        <v>0</v>
      </c>
      <c r="R179" s="19">
        <f>ROUND(VLOOKUP($B179,'3.ข้อมูลงบทดลองปัจจุบัน เติมเอง'!$A$5:$CL$846,17,0),2)</f>
        <v>0</v>
      </c>
      <c r="S179" s="19">
        <f>ROUND(VLOOKUP($B179,'3.ข้อมูลงบทดลองปัจจุบัน เติมเอง'!$A$5:$CL$846,18,0),2)</f>
        <v>0</v>
      </c>
      <c r="T179" s="19">
        <f>ROUND(VLOOKUP($B179,'3.ข้อมูลงบทดลองปัจจุบัน เติมเอง'!$A$5:$CL$846,19,0),2)</f>
        <v>0</v>
      </c>
      <c r="U179" s="19">
        <f>ROUND(VLOOKUP($B179,'3.ข้อมูลงบทดลองปัจจุบัน เติมเอง'!$A$5:$CL$846,20,0),2)</f>
        <v>0</v>
      </c>
      <c r="V179" s="19">
        <f>ROUND(VLOOKUP($B179,'3.ข้อมูลงบทดลองปัจจุบัน เติมเอง'!$A$5:$CL$846,21,0),2)</f>
        <v>0</v>
      </c>
      <c r="W179" s="19">
        <f>ROUND(VLOOKUP($B179,'3.ข้อมูลงบทดลองปัจจุบัน เติมเอง'!$A$5:$CL$846,22,0),2)</f>
        <v>0</v>
      </c>
      <c r="X179" s="19">
        <f>ROUND(VLOOKUP($B179,'3.ข้อมูลงบทดลองปัจจุบัน เติมเอง'!$A$5:$CL$846,23,0),2)</f>
        <v>0</v>
      </c>
      <c r="Y179" s="19">
        <f>ROUND(VLOOKUP($B179,'3.ข้อมูลงบทดลองปัจจุบัน เติมเอง'!$A$5:$CL$846,24,0),2)</f>
        <v>0</v>
      </c>
      <c r="Z179" s="19">
        <f>ROUND(VLOOKUP($B179,'3.ข้อมูลงบทดลองปัจจุบัน เติมเอง'!$A$5:$CL$846,25,0),2)</f>
        <v>0</v>
      </c>
      <c r="AA179" s="19">
        <f>ROUND(VLOOKUP($B179,'3.ข้อมูลงบทดลองปัจจุบัน เติมเอง'!$A$5:$CL$846,26,0),2)</f>
        <v>0</v>
      </c>
      <c r="AB179" s="19">
        <f>ROUND(VLOOKUP($B179,'3.ข้อมูลงบทดลองปัจจุบัน เติมเอง'!$A$5:$CL$846,27,0),2)</f>
        <v>0</v>
      </c>
      <c r="AC179" s="19">
        <f>ROUND(VLOOKUP($B179,'3.ข้อมูลงบทดลองปัจจุบัน เติมเอง'!$A$5:$CL$846,28,0),2)</f>
        <v>0</v>
      </c>
      <c r="AD179" s="19">
        <f>ROUND(VLOOKUP($B179,'3.ข้อมูลงบทดลองปัจจุบัน เติมเอง'!$A$5:$CL$846,29,0),2)</f>
        <v>0</v>
      </c>
      <c r="AE179" s="19">
        <f>ROUND(VLOOKUP($B179,'3.ข้อมูลงบทดลองปัจจุบัน เติมเอง'!$A$5:$CL$846,30,0),2)</f>
        <v>0</v>
      </c>
      <c r="AF179" s="19">
        <f>ROUND(VLOOKUP($B179,'3.ข้อมูลงบทดลองปัจจุบัน เติมเอง'!$A$5:$CL$846,31,0),2)</f>
        <v>0</v>
      </c>
      <c r="AG179" s="19">
        <f>ROUND(VLOOKUP($B179,'3.ข้อมูลงบทดลองปัจจุบัน เติมเอง'!$A$5:$CL$846,32,0),2)</f>
        <v>0</v>
      </c>
      <c r="AH179" s="19">
        <f>ROUND(VLOOKUP($B179,'3.ข้อมูลงบทดลองปัจจุบัน เติมเอง'!$A$5:$CL$846,33,0),2)</f>
        <v>0</v>
      </c>
      <c r="AI179" s="19">
        <f>ROUND(VLOOKUP($B179,'3.ข้อมูลงบทดลองปัจจุบัน เติมเอง'!$A$5:$CL$846,34,0),2)</f>
        <v>0</v>
      </c>
      <c r="AJ179" s="19">
        <f>ROUND(VLOOKUP($B179,'3.ข้อมูลงบทดลองปัจจุบัน เติมเอง'!$A$5:$CL$846,35,0),2)</f>
        <v>0</v>
      </c>
      <c r="AK179" s="19">
        <f>ROUND(VLOOKUP($B179,'3.ข้อมูลงบทดลองปัจจุบัน เติมเอง'!$A$5:$CL$846,36,0),2)</f>
        <v>0</v>
      </c>
      <c r="AL179" s="19">
        <f>ROUND(VLOOKUP($B179,'3.ข้อมูลงบทดลองปัจจุบัน เติมเอง'!$A$5:$CL$846,37,0),2)</f>
        <v>0</v>
      </c>
      <c r="AM179" s="19">
        <f>ROUND(VLOOKUP($B179,'3.ข้อมูลงบทดลองปัจจุบัน เติมเอง'!$A$5:$CL$846,38,0),2)</f>
        <v>0</v>
      </c>
      <c r="AN179" s="19">
        <f>ROUND(VLOOKUP($B179,'3.ข้อมูลงบทดลองปัจจุบัน เติมเอง'!$A$5:$CL$846,39,0),2)</f>
        <v>0</v>
      </c>
      <c r="AO179" s="19">
        <f>ROUND(VLOOKUP($B179,'3.ข้อมูลงบทดลองปัจจุบัน เติมเอง'!$A$5:$CL$846,40,0),2)</f>
        <v>0</v>
      </c>
      <c r="AP179" s="19">
        <f>ROUND(VLOOKUP($B179,'3.ข้อมูลงบทดลองปัจจุบัน เติมเอง'!$A$5:$CL$846,41,0),2)</f>
        <v>0</v>
      </c>
      <c r="AQ179" s="19">
        <f>ROUND(VLOOKUP($B179,'3.ข้อมูลงบทดลองปัจจุบัน เติมเอง'!$A$5:$CL$846,42,0),2)</f>
        <v>0</v>
      </c>
      <c r="AR179" s="19">
        <f>ROUND(VLOOKUP($B179,'3.ข้อมูลงบทดลองปัจจุบัน เติมเอง'!$A$5:$CL$846,43,0),2)</f>
        <v>0</v>
      </c>
      <c r="AS179" s="19">
        <f>ROUND(VLOOKUP($B179,'3.ข้อมูลงบทดลองปัจจุบัน เติมเอง'!$A$5:$CL$846,44,0),2)</f>
        <v>0</v>
      </c>
      <c r="AT179" s="19">
        <f>ROUND(VLOOKUP($B179,'3.ข้อมูลงบทดลองปัจจุบัน เติมเอง'!$A$5:$CL$846,45,0),2)</f>
        <v>0</v>
      </c>
      <c r="AU179" s="19">
        <f>ROUND(VLOOKUP($B179,'3.ข้อมูลงบทดลองปัจจุบัน เติมเอง'!$A$5:$CL$846,46,0),2)</f>
        <v>0</v>
      </c>
      <c r="AV179" s="19">
        <f>ROUND(VLOOKUP($B179,'3.ข้อมูลงบทดลองปัจจุบัน เติมเอง'!$A$5:$CL$846,47,0),2)</f>
        <v>0</v>
      </c>
      <c r="AW179" s="19">
        <f>ROUND(VLOOKUP($B179,'3.ข้อมูลงบทดลองปัจจุบัน เติมเอง'!$A$5:$CL$846,48,0),2)</f>
        <v>0</v>
      </c>
      <c r="AX179" s="19">
        <f>ROUND(VLOOKUP($B179,'3.ข้อมูลงบทดลองปัจจุบัน เติมเอง'!$A$5:$CL$846,49,0),2)</f>
        <v>0</v>
      </c>
      <c r="AY179" s="19">
        <f>ROUND(VLOOKUP($B179,'3.ข้อมูลงบทดลองปัจจุบัน เติมเอง'!$A$5:$CL$846,50,0),2)</f>
        <v>0</v>
      </c>
      <c r="AZ179" s="19">
        <f>ROUND(VLOOKUP($B179,'3.ข้อมูลงบทดลองปัจจุบัน เติมเอง'!$A$5:$CL$846,51,0),2)</f>
        <v>0</v>
      </c>
      <c r="BA179" s="19">
        <f>ROUND(VLOOKUP($B179,'3.ข้อมูลงบทดลองปัจจุบัน เติมเอง'!$A$5:$CL$846,52,0),2)</f>
        <v>0</v>
      </c>
      <c r="BB179" s="19">
        <f>ROUND(VLOOKUP($B179,'3.ข้อมูลงบทดลองปัจจุบัน เติมเอง'!$A$5:$CL$846,53,0),2)</f>
        <v>0</v>
      </c>
      <c r="BC179" s="19">
        <f>ROUND(VLOOKUP($B179,'3.ข้อมูลงบทดลองปัจจุบัน เติมเอง'!$A$5:$CL$846,54,0),2)</f>
        <v>0</v>
      </c>
      <c r="BD179" s="19">
        <f>ROUND(VLOOKUP($B179,'3.ข้อมูลงบทดลองปัจจุบัน เติมเอง'!$A$5:$CL$846,55,0),2)</f>
        <v>0</v>
      </c>
      <c r="BE179" s="19">
        <f>ROUND(VLOOKUP($B179,'3.ข้อมูลงบทดลองปัจจุบัน เติมเอง'!$A$5:$CL$846,56,0),2)</f>
        <v>0</v>
      </c>
      <c r="BF179" s="19">
        <f>ROUND(VLOOKUP($B179,'3.ข้อมูลงบทดลองปัจจุบัน เติมเอง'!$A$5:$CL$846,57,0),2)</f>
        <v>0</v>
      </c>
      <c r="BG179" s="19">
        <f>ROUND(VLOOKUP($B179,'3.ข้อมูลงบทดลองปัจจุบัน เติมเอง'!$A$5:$CL$846,58,0),2)</f>
        <v>0</v>
      </c>
      <c r="BH179" s="19">
        <f>ROUND(VLOOKUP($B179,'3.ข้อมูลงบทดลองปัจจุบัน เติมเอง'!$A$5:$CL$846,59,0),2)</f>
        <v>285200</v>
      </c>
      <c r="BI179" s="19">
        <f>ROUND(VLOOKUP($B179,'3.ข้อมูลงบทดลองปัจจุบัน เติมเอง'!$A$5:$CL$846,60,0),2)</f>
        <v>0</v>
      </c>
      <c r="BJ179" s="19">
        <f>ROUND(VLOOKUP($B179,'3.ข้อมูลงบทดลองปัจจุบัน เติมเอง'!$A$5:$CL$846,61,0),2)</f>
        <v>0</v>
      </c>
      <c r="BK179" s="19">
        <f>ROUND(VLOOKUP($B179,'3.ข้อมูลงบทดลองปัจจุบัน เติมเอง'!$A$5:$CL$846,62,0),2)</f>
        <v>0</v>
      </c>
      <c r="BL179" s="19">
        <f>ROUND(VLOOKUP($B179,'3.ข้อมูลงบทดลองปัจจุบัน เติมเอง'!$A$5:$CL$846,63,0),2)</f>
        <v>0</v>
      </c>
      <c r="BM179" s="19">
        <f>ROUND(VLOOKUP($B179,'3.ข้อมูลงบทดลองปัจจุบัน เติมเอง'!$A$5:$CL$846,64,0),2)</f>
        <v>0</v>
      </c>
      <c r="BN179" s="19">
        <f>ROUND(VLOOKUP($B179,'3.ข้อมูลงบทดลองปัจจุบัน เติมเอง'!$A$5:$CL$846,65,0),2)</f>
        <v>0</v>
      </c>
      <c r="BO179" s="19">
        <f>ROUND(VLOOKUP($B179,'3.ข้อมูลงบทดลองปัจจุบัน เติมเอง'!$A$5:$CL$846,66,0),2)</f>
        <v>0</v>
      </c>
      <c r="BP179" s="19">
        <f>ROUND(VLOOKUP($B179,'3.ข้อมูลงบทดลองปัจจุบัน เติมเอง'!$A$5:$CL$846,67,0),2)</f>
        <v>0</v>
      </c>
      <c r="BQ179" s="19">
        <f>ROUND(VLOOKUP($B179,'3.ข้อมูลงบทดลองปัจจุบัน เติมเอง'!$A$5:$CL$846,68,0),2)</f>
        <v>0</v>
      </c>
      <c r="BR179" s="19">
        <f>ROUND(VLOOKUP($B179,'3.ข้อมูลงบทดลองปัจจุบัน เติมเอง'!$A$5:$CL$846,69,0),2)</f>
        <v>0</v>
      </c>
      <c r="BS179" s="19">
        <f>ROUND(VLOOKUP($B179,'3.ข้อมูลงบทดลองปัจจุบัน เติมเอง'!$A$5:$CL$846,70,0),2)</f>
        <v>0</v>
      </c>
      <c r="BT179" s="19">
        <f>ROUND(VLOOKUP($B179,'3.ข้อมูลงบทดลองปัจจุบัน เติมเอง'!$A$5:$CL$846,71,0),2)</f>
        <v>0</v>
      </c>
      <c r="BU179" s="19">
        <f>ROUND(VLOOKUP($B179,'3.ข้อมูลงบทดลองปัจจุบัน เติมเอง'!$A$5:$CL$846,72,0),2)</f>
        <v>0</v>
      </c>
      <c r="BV179" s="19">
        <f>ROUND(VLOOKUP($B179,'3.ข้อมูลงบทดลองปัจจุบัน เติมเอง'!$A$5:$CL$846,73,0),2)</f>
        <v>0</v>
      </c>
      <c r="BW179" s="19">
        <f>ROUND(VLOOKUP($B179,'3.ข้อมูลงบทดลองปัจจุบัน เติมเอง'!$A$5:$CL$846,74,0),2)</f>
        <v>0</v>
      </c>
      <c r="BX179" s="19">
        <f>ROUND(VLOOKUP($B179,'3.ข้อมูลงบทดลองปัจจุบัน เติมเอง'!$A$5:$CL$846,75,0),2)</f>
        <v>0</v>
      </c>
      <c r="BY179" s="19">
        <f>ROUND(VLOOKUP($B179,'3.ข้อมูลงบทดลองปัจจุบัน เติมเอง'!$A$5:$CL$846,76,0),2)</f>
        <v>0</v>
      </c>
      <c r="BZ179" s="19">
        <f>ROUND(VLOOKUP($B179,'3.ข้อมูลงบทดลองปัจจุบัน เติมเอง'!$A$5:$CL$846,77,0),2)</f>
        <v>0</v>
      </c>
      <c r="CA179" s="19">
        <f>ROUND(VLOOKUP($B179,'3.ข้อมูลงบทดลองปัจจุบัน เติมเอง'!$A$5:$CL$846,78,0),2)</f>
        <v>0</v>
      </c>
      <c r="CB179" s="19">
        <f>ROUND(VLOOKUP($B179,'3.ข้อมูลงบทดลองปัจจุบัน เติมเอง'!$A$5:$CL$846,79,0),2)</f>
        <v>0</v>
      </c>
      <c r="CC179" s="19">
        <f>ROUND(VLOOKUP($B179,'3.ข้อมูลงบทดลองปัจจุบัน เติมเอง'!$A$5:$CL$846,80,0),2)</f>
        <v>0</v>
      </c>
      <c r="CD179" s="19">
        <f>ROUND(VLOOKUP($B179,'3.ข้อมูลงบทดลองปัจจุบัน เติมเอง'!$A$5:$CL$846,81,0),2)</f>
        <v>0</v>
      </c>
      <c r="CE179" s="19">
        <f>ROUND(VLOOKUP($B179,'3.ข้อมูลงบทดลองปัจจุบัน เติมเอง'!$A$5:$CL$846,82,0),2)</f>
        <v>0</v>
      </c>
      <c r="CF179" s="19">
        <f>ROUND(VLOOKUP($B179,'3.ข้อมูลงบทดลองปัจจุบัน เติมเอง'!$A$5:$CL$846,83,0),2)</f>
        <v>0</v>
      </c>
      <c r="CG179" s="19">
        <f>ROUND(VLOOKUP($B179,'3.ข้อมูลงบทดลองปัจจุบัน เติมเอง'!$A$5:$CL$846,84,0),2)</f>
        <v>0</v>
      </c>
      <c r="CH179" s="19">
        <f>ROUND(VLOOKUP($B179,'3.ข้อมูลงบทดลองปัจจุบัน เติมเอง'!$A$5:$CL$846,85,0),2)</f>
        <v>0</v>
      </c>
      <c r="CI179" s="19">
        <f>ROUND(VLOOKUP($B179,'3.ข้อมูลงบทดลองปัจจุบัน เติมเอง'!$A$5:$CL$846,86,0),2)</f>
        <v>0</v>
      </c>
      <c r="CJ179" s="19">
        <f>ROUND(VLOOKUP($B179,'3.ข้อมูลงบทดลองปัจจุบัน เติมเอง'!$A$5:$CL$846,87,0),2)</f>
        <v>0</v>
      </c>
      <c r="CK179" s="19">
        <f>ROUND(VLOOKUP($B179,'3.ข้อมูลงบทดลองปัจจุบัน เติมเอง'!$A$5:$CL$846,88,0),2)</f>
        <v>0</v>
      </c>
      <c r="CL179" s="19">
        <f>ROUND(VLOOKUP($B179,'3.ข้อมูลงบทดลองปัจจุบัน เติมเอง'!$A$5:$CL$846,89,0),2)</f>
        <v>0</v>
      </c>
      <c r="CM179" s="19">
        <f>ROUND(VLOOKUP($B179,'3.ข้อมูลงบทดลองปัจจุบัน เติมเอง'!$A$5:$CL$846,90,0),2)</f>
        <v>0</v>
      </c>
      <c r="CO179" s="29"/>
    </row>
    <row r="180" spans="1:93" x14ac:dyDescent="0.7">
      <c r="A180" s="3" t="s">
        <v>1471</v>
      </c>
      <c r="B180" s="3" t="s">
        <v>2072</v>
      </c>
      <c r="C180" s="8" t="s">
        <v>724</v>
      </c>
      <c r="D180" s="19">
        <f>ROUND(VLOOKUP($B180,'3.ข้อมูลงบทดลองปัจจุบัน เติมเอง'!$A$5:$CL$846,3,0),2)</f>
        <v>39057.14</v>
      </c>
      <c r="E180" s="19">
        <f>ROUND(VLOOKUP($B180,'3.ข้อมูลงบทดลองปัจจุบัน เติมเอง'!$A$5:$CL$846,4,0),2)</f>
        <v>0</v>
      </c>
      <c r="F180" s="19">
        <f>ROUND(VLOOKUP($B180,'3.ข้อมูลงบทดลองปัจจุบัน เติมเอง'!$A$5:$CL$846,5,0),2)</f>
        <v>0</v>
      </c>
      <c r="G180" s="19">
        <f>ROUND(VLOOKUP($B180,'3.ข้อมูลงบทดลองปัจจุบัน เติมเอง'!$A$5:$CL$846,6,0),2)</f>
        <v>27767.759999999998</v>
      </c>
      <c r="H180" s="19">
        <f>ROUND(VLOOKUP($B180,'3.ข้อมูลงบทดลองปัจจุบัน เติมเอง'!$A$5:$CL$846,7,0),2)</f>
        <v>63135.35</v>
      </c>
      <c r="I180" s="19">
        <f>ROUND(VLOOKUP($B180,'3.ข้อมูลงบทดลองปัจจุบัน เติมเอง'!$A$5:$CL$846,8,0),2)</f>
        <v>3202.41</v>
      </c>
      <c r="J180" s="19">
        <f>ROUND(VLOOKUP($B180,'3.ข้อมูลงบทดลองปัจจุบัน เติมเอง'!$A$5:$CL$846,9,0),2)</f>
        <v>0</v>
      </c>
      <c r="K180" s="19">
        <f>ROUND(VLOOKUP($B180,'3.ข้อมูลงบทดลองปัจจุบัน เติมเอง'!$A$5:$CL$846,10,0),2)</f>
        <v>23961.599999999999</v>
      </c>
      <c r="L180" s="19">
        <f>ROUND(VLOOKUP($B180,'3.ข้อมูลงบทดลองปัจจุบัน เติมเอง'!$A$5:$CL$846,11,0),2)</f>
        <v>0</v>
      </c>
      <c r="M180" s="19">
        <f>ROUND(VLOOKUP($B180,'3.ข้อมูลงบทดลองปัจจุบัน เติมเอง'!$A$5:$CL$846,12,0),2)</f>
        <v>0</v>
      </c>
      <c r="N180" s="19">
        <f>ROUND(VLOOKUP($B180,'3.ข้อมูลงบทดลองปัจจุบัน เติมเอง'!$A$5:$CL$846,13,0),2)</f>
        <v>0</v>
      </c>
      <c r="O180" s="19">
        <f>ROUND(VLOOKUP($B180,'3.ข้อมูลงบทดลองปัจจุบัน เติมเอง'!$A$5:$CL$846,14,0),2)</f>
        <v>0</v>
      </c>
      <c r="P180" s="19">
        <f>ROUND(VLOOKUP($B180,'3.ข้อมูลงบทดลองปัจจุบัน เติมเอง'!$A$5:$CL$846,15,0),2)</f>
        <v>68457.009999999995</v>
      </c>
      <c r="Q180" s="19">
        <f>ROUND(VLOOKUP($B180,'3.ข้อมูลงบทดลองปัจจุบัน เติมเอง'!$A$5:$CL$846,16,0),2)</f>
        <v>18152.28</v>
      </c>
      <c r="R180" s="19">
        <f>ROUND(VLOOKUP($B180,'3.ข้อมูลงบทดลองปัจจุบัน เติมเอง'!$A$5:$CL$846,17,0),2)</f>
        <v>45288.72</v>
      </c>
      <c r="S180" s="19">
        <f>ROUND(VLOOKUP($B180,'3.ข้อมูลงบทดลองปัจจุบัน เติมเอง'!$A$5:$CL$846,18,0),2)</f>
        <v>107053.21</v>
      </c>
      <c r="T180" s="19">
        <f>ROUND(VLOOKUP($B180,'3.ข้อมูลงบทดลองปัจจุบัน เติมเอง'!$A$5:$CL$846,19,0),2)</f>
        <v>58479.25</v>
      </c>
      <c r="U180" s="19">
        <f>ROUND(VLOOKUP($B180,'3.ข้อมูลงบทดลองปัจจุบัน เติมเอง'!$A$5:$CL$846,20,0),2)</f>
        <v>47593.74</v>
      </c>
      <c r="V180" s="19">
        <f>ROUND(VLOOKUP($B180,'3.ข้อมูลงบทดลองปัจจุบัน เติมเอง'!$A$5:$CL$846,21,0),2)</f>
        <v>59309.24</v>
      </c>
      <c r="W180" s="19">
        <f>ROUND(VLOOKUP($B180,'3.ข้อมูลงบทดลองปัจจุบัน เติมเอง'!$A$5:$CL$846,22,0),2)</f>
        <v>96886.36</v>
      </c>
      <c r="X180" s="19">
        <f>ROUND(VLOOKUP($B180,'3.ข้อมูลงบทดลองปัจจุบัน เติมเอง'!$A$5:$CL$846,23,0),2)</f>
        <v>0</v>
      </c>
      <c r="Y180" s="19">
        <f>ROUND(VLOOKUP($B180,'3.ข้อมูลงบทดลองปัจจุบัน เติมเอง'!$A$5:$CL$846,24,0),2)</f>
        <v>70839.28</v>
      </c>
      <c r="Z180" s="19">
        <f>ROUND(VLOOKUP($B180,'3.ข้อมูลงบทดลองปัจจุบัน เติมเอง'!$A$5:$CL$846,25,0),2)</f>
        <v>36505.019999999997</v>
      </c>
      <c r="AA180" s="19">
        <f>ROUND(VLOOKUP($B180,'3.ข้อมูลงบทดลองปัจจุบัน เติมเอง'!$A$5:$CL$846,26,0),2)</f>
        <v>0</v>
      </c>
      <c r="AB180" s="19">
        <f>ROUND(VLOOKUP($B180,'3.ข้อมูลงบทดลองปัจจุบัน เติมเอง'!$A$5:$CL$846,27,0),2)</f>
        <v>46680.89</v>
      </c>
      <c r="AC180" s="19">
        <f>ROUND(VLOOKUP($B180,'3.ข้อมูลงบทดลองปัจจุบัน เติมเอง'!$A$5:$CL$846,28,0),2)</f>
        <v>23739.09</v>
      </c>
      <c r="AD180" s="19">
        <f>ROUND(VLOOKUP($B180,'3.ข้อมูลงบทดลองปัจจุบัน เติมเอง'!$A$5:$CL$846,29,0),2)</f>
        <v>0</v>
      </c>
      <c r="AE180" s="19">
        <f>ROUND(VLOOKUP($B180,'3.ข้อมูลงบทดลองปัจจุบัน เติมเอง'!$A$5:$CL$846,30,0),2)</f>
        <v>55296.53</v>
      </c>
      <c r="AF180" s="19">
        <f>ROUND(VLOOKUP($B180,'3.ข้อมูลงบทดลองปัจจุบัน เติมเอง'!$A$5:$CL$846,31,0),2)</f>
        <v>36937.83</v>
      </c>
      <c r="AG180" s="19">
        <f>ROUND(VLOOKUP($B180,'3.ข้อมูลงบทดลองปัจจุบัน เติมเอง'!$A$5:$CL$846,32,0),2)</f>
        <v>0</v>
      </c>
      <c r="AH180" s="19">
        <f>ROUND(VLOOKUP($B180,'3.ข้อมูลงบทดลองปัจจุบัน เติมเอง'!$A$5:$CL$846,33,0),2)</f>
        <v>102141.13</v>
      </c>
      <c r="AI180" s="19">
        <f>ROUND(VLOOKUP($B180,'3.ข้อมูลงบทดลองปัจจุบัน เติมเอง'!$A$5:$CL$846,34,0),2)</f>
        <v>13006.92</v>
      </c>
      <c r="AJ180" s="19">
        <f>ROUND(VLOOKUP($B180,'3.ข้อมูลงบทดลองปัจจุบัน เติมเอง'!$A$5:$CL$846,35,0),2)</f>
        <v>26663.85</v>
      </c>
      <c r="AK180" s="19">
        <f>ROUND(VLOOKUP($B180,'3.ข้อมูลงบทดลองปัจจุบัน เติมเอง'!$A$5:$CL$846,36,0),2)</f>
        <v>28646.35</v>
      </c>
      <c r="AL180" s="19">
        <f>ROUND(VLOOKUP($B180,'3.ข้อมูลงบทดลองปัจจุบัน เติมเอง'!$A$5:$CL$846,37,0),2)</f>
        <v>0</v>
      </c>
      <c r="AM180" s="19">
        <f>ROUND(VLOOKUP($B180,'3.ข้อมูลงบทดลองปัจจุบัน เติมเอง'!$A$5:$CL$846,38,0),2)</f>
        <v>33793.11</v>
      </c>
      <c r="AN180" s="19">
        <f>ROUND(VLOOKUP($B180,'3.ข้อมูลงบทดลองปัจจุบัน เติมเอง'!$A$5:$CL$846,39,0),2)</f>
        <v>29106.98</v>
      </c>
      <c r="AO180" s="19">
        <f>ROUND(VLOOKUP($B180,'3.ข้อมูลงบทดลองปัจจุบัน เติมเอง'!$A$5:$CL$846,40,0),2)</f>
        <v>26717.67</v>
      </c>
      <c r="AP180" s="19">
        <f>ROUND(VLOOKUP($B180,'3.ข้อมูลงบทดลองปัจจุบัน เติมเอง'!$A$5:$CL$846,41,0),2)</f>
        <v>28996.36</v>
      </c>
      <c r="AQ180" s="19">
        <f>ROUND(VLOOKUP($B180,'3.ข้อมูลงบทดลองปัจจุบัน เติมเอง'!$A$5:$CL$846,42,0),2)</f>
        <v>35869.379999999997</v>
      </c>
      <c r="AR180" s="19">
        <f>ROUND(VLOOKUP($B180,'3.ข้อมูลงบทดลองปัจจุบัน เติมเอง'!$A$5:$CL$846,43,0),2)</f>
        <v>18546.77</v>
      </c>
      <c r="AS180" s="19">
        <f>ROUND(VLOOKUP($B180,'3.ข้อมูลงบทดลองปัจจุบัน เติมเอง'!$A$5:$CL$846,44,0),2)</f>
        <v>0</v>
      </c>
      <c r="AT180" s="19">
        <f>ROUND(VLOOKUP($B180,'3.ข้อมูลงบทดลองปัจจุบัน เติมเอง'!$A$5:$CL$846,45,0),2)</f>
        <v>37967.42</v>
      </c>
      <c r="AU180" s="19">
        <f>ROUND(VLOOKUP($B180,'3.ข้อมูลงบทดลองปัจจุบัน เติมเอง'!$A$5:$CL$846,46,0),2)</f>
        <v>29629.01</v>
      </c>
      <c r="AV180" s="19">
        <f>ROUND(VLOOKUP($B180,'3.ข้อมูลงบทดลองปัจจุบัน เติมเอง'!$A$5:$CL$846,47,0),2)</f>
        <v>50054.51</v>
      </c>
      <c r="AW180" s="19">
        <f>ROUND(VLOOKUP($B180,'3.ข้อมูลงบทดลองปัจจุบัน เติมเอง'!$A$5:$CL$846,48,0),2)</f>
        <v>84145.35</v>
      </c>
      <c r="AX180" s="19">
        <f>ROUND(VLOOKUP($B180,'3.ข้อมูลงบทดลองปัจจุบัน เติมเอง'!$A$5:$CL$846,49,0),2)</f>
        <v>18418.98</v>
      </c>
      <c r="AY180" s="19">
        <f>ROUND(VLOOKUP($B180,'3.ข้อมูลงบทดลองปัจจุบัน เติมเอง'!$A$5:$CL$846,50,0),2)</f>
        <v>17547.240000000002</v>
      </c>
      <c r="AZ180" s="19">
        <f>ROUND(VLOOKUP($B180,'3.ข้อมูลงบทดลองปัจจุบัน เติมเอง'!$A$5:$CL$846,51,0),2)</f>
        <v>30963.06</v>
      </c>
      <c r="BA180" s="19">
        <f>ROUND(VLOOKUP($B180,'3.ข้อมูลงบทดลองปัจจุบัน เติมเอง'!$A$5:$CL$846,52,0),2)</f>
        <v>59732.75</v>
      </c>
      <c r="BB180" s="19">
        <f>ROUND(VLOOKUP($B180,'3.ข้อมูลงบทดลองปัจจุบัน เติมเอง'!$A$5:$CL$846,53,0),2)</f>
        <v>52864.32</v>
      </c>
      <c r="BC180" s="19">
        <f>ROUND(VLOOKUP($B180,'3.ข้อมูลงบทดลองปัจจุบัน เติมเอง'!$A$5:$CL$846,54,0),2)</f>
        <v>24776.07</v>
      </c>
      <c r="BD180" s="19">
        <f>ROUND(VLOOKUP($B180,'3.ข้อมูลงบทดลองปัจจุบัน เติมเอง'!$A$5:$CL$846,55,0),2)</f>
        <v>3116.91</v>
      </c>
      <c r="BE180" s="19">
        <f>ROUND(VLOOKUP($B180,'3.ข้อมูลงบทดลองปัจจุบัน เติมเอง'!$A$5:$CL$846,56,0),2)</f>
        <v>151633.98000000001</v>
      </c>
      <c r="BF180" s="19">
        <f>ROUND(VLOOKUP($B180,'3.ข้อมูลงบทดลองปัจจุบัน เติมเอง'!$A$5:$CL$846,57,0),2)</f>
        <v>0</v>
      </c>
      <c r="BG180" s="19">
        <f>ROUND(VLOOKUP($B180,'3.ข้อมูลงบทดลองปัจจุบัน เติมเอง'!$A$5:$CL$846,58,0),2)</f>
        <v>0</v>
      </c>
      <c r="BH180" s="19">
        <f>ROUND(VLOOKUP($B180,'3.ข้อมูลงบทดลองปัจจุบัน เติมเอง'!$A$5:$CL$846,59,0),2)</f>
        <v>0</v>
      </c>
      <c r="BI180" s="19">
        <f>ROUND(VLOOKUP($B180,'3.ข้อมูลงบทดลองปัจจุบัน เติมเอง'!$A$5:$CL$846,60,0),2)</f>
        <v>0</v>
      </c>
      <c r="BJ180" s="19">
        <f>ROUND(VLOOKUP($B180,'3.ข้อมูลงบทดลองปัจจุบัน เติมเอง'!$A$5:$CL$846,61,0),2)</f>
        <v>24712.720000000001</v>
      </c>
      <c r="BK180" s="19">
        <f>ROUND(VLOOKUP($B180,'3.ข้อมูลงบทดลองปัจจุบัน เติมเอง'!$A$5:$CL$846,62,0),2)</f>
        <v>100779.34</v>
      </c>
      <c r="BL180" s="19">
        <f>ROUND(VLOOKUP($B180,'3.ข้อมูลงบทดลองปัจจุบัน เติมเอง'!$A$5:$CL$846,63,0),2)</f>
        <v>27442.5</v>
      </c>
      <c r="BM180" s="19">
        <f>ROUND(VLOOKUP($B180,'3.ข้อมูลงบทดลองปัจจุบัน เติมเอง'!$A$5:$CL$846,64,0),2)</f>
        <v>82370.740000000005</v>
      </c>
      <c r="BN180" s="19">
        <f>ROUND(VLOOKUP($B180,'3.ข้อมูลงบทดลองปัจจุบัน เติมเอง'!$A$5:$CL$846,65,0),2)</f>
        <v>99253.2</v>
      </c>
      <c r="BO180" s="19">
        <f>ROUND(VLOOKUP($B180,'3.ข้อมูลงบทดลองปัจจุบัน เติมเอง'!$A$5:$CL$846,66,0),2)</f>
        <v>0</v>
      </c>
      <c r="BP180" s="19">
        <f>ROUND(VLOOKUP($B180,'3.ข้อมูลงบทดลองปัจจุบัน เติมเอง'!$A$5:$CL$846,67,0),2)</f>
        <v>198984.34</v>
      </c>
      <c r="BQ180" s="19">
        <f>ROUND(VLOOKUP($B180,'3.ข้อมูลงบทดลองปัจจุบัน เติมเอง'!$A$5:$CL$846,68,0),2)</f>
        <v>27586.74</v>
      </c>
      <c r="BR180" s="19">
        <f>ROUND(VLOOKUP($B180,'3.ข้อมูลงบทดลองปัจจุบัน เติมเอง'!$A$5:$CL$846,69,0),2)</f>
        <v>0</v>
      </c>
      <c r="BS180" s="19">
        <f>ROUND(VLOOKUP($B180,'3.ข้อมูลงบทดลองปัจจุบัน เติมเอง'!$A$5:$CL$846,70,0),2)</f>
        <v>43379.94</v>
      </c>
      <c r="BT180" s="19">
        <f>ROUND(VLOOKUP($B180,'3.ข้อมูลงบทดลองปัจจุบัน เติมเอง'!$A$5:$CL$846,71,0),2)</f>
        <v>0</v>
      </c>
      <c r="BU180" s="19">
        <f>ROUND(VLOOKUP($B180,'3.ข้อมูลงบทดลองปัจจุบัน เติมเอง'!$A$5:$CL$846,72,0),2)</f>
        <v>0</v>
      </c>
      <c r="BV180" s="19">
        <f>ROUND(VLOOKUP($B180,'3.ข้อมูลงบทดลองปัจจุบัน เติมเอง'!$A$5:$CL$846,73,0),2)</f>
        <v>27586.74</v>
      </c>
      <c r="BW180" s="19">
        <f>ROUND(VLOOKUP($B180,'3.ข้อมูลงบทดลองปัจจุบัน เติมเอง'!$A$5:$CL$846,74,0),2)</f>
        <v>0</v>
      </c>
      <c r="BX180" s="19">
        <f>ROUND(VLOOKUP($B180,'3.ข้อมูลงบทดลองปัจจุบัน เติมเอง'!$A$5:$CL$846,75,0),2)</f>
        <v>167708.54999999999</v>
      </c>
      <c r="BY180" s="19">
        <f>ROUND(VLOOKUP($B180,'3.ข้อมูลงบทดลองปัจจุบัน เติมเอง'!$A$5:$CL$846,76,0),2)</f>
        <v>149594.56</v>
      </c>
      <c r="BZ180" s="19">
        <f>ROUND(VLOOKUP($B180,'3.ข้อมูลงบทดลองปัจจุบัน เติมเอง'!$A$5:$CL$846,77,0),2)</f>
        <v>18284.150000000001</v>
      </c>
      <c r="CA180" s="19">
        <f>ROUND(VLOOKUP($B180,'3.ข้อมูลงบทดลองปัจจุบัน เติมเอง'!$A$5:$CL$846,78,0),2)</f>
        <v>28157.1</v>
      </c>
      <c r="CB180" s="19">
        <f>ROUND(VLOOKUP($B180,'3.ข้อมูลงบทดลองปัจจุบัน เติมเอง'!$A$5:$CL$846,79,0),2)</f>
        <v>26494.29</v>
      </c>
      <c r="CC180" s="19">
        <f>ROUND(VLOOKUP($B180,'3.ข้อมูลงบทดลองปัจจุบัน เติมเอง'!$A$5:$CL$846,80,0),2)</f>
        <v>0</v>
      </c>
      <c r="CD180" s="19">
        <f>ROUND(VLOOKUP($B180,'3.ข้อมูลงบทดลองปัจจุบัน เติมเอง'!$A$5:$CL$846,81,0),2)</f>
        <v>12639.63</v>
      </c>
      <c r="CE180" s="19">
        <f>ROUND(VLOOKUP($B180,'3.ข้อมูลงบทดลองปัจจุบัน เติมเอง'!$A$5:$CL$846,82,0),2)</f>
        <v>19375.39</v>
      </c>
      <c r="CF180" s="19">
        <f>ROUND(VLOOKUP($B180,'3.ข้อมูลงบทดลองปัจจุบัน เติมเอง'!$A$5:$CL$846,83,0),2)</f>
        <v>116691.72</v>
      </c>
      <c r="CG180" s="19">
        <f>ROUND(VLOOKUP($B180,'3.ข้อมูลงบทดลองปัจจุบัน เติมเอง'!$A$5:$CL$846,84,0),2)</f>
        <v>125743.19</v>
      </c>
      <c r="CH180" s="19">
        <f>ROUND(VLOOKUP($B180,'3.ข้อมูลงบทดลองปัจจุบัน เติมเอง'!$A$5:$CL$846,85,0),2)</f>
        <v>46953.74</v>
      </c>
      <c r="CI180" s="19">
        <f>ROUND(VLOOKUP($B180,'3.ข้อมูลงบทดลองปัจจุบัน เติมเอง'!$A$5:$CL$846,86,0),2)</f>
        <v>0</v>
      </c>
      <c r="CJ180" s="19">
        <f>ROUND(VLOOKUP($B180,'3.ข้อมูลงบทดลองปัจจุบัน เติมเอง'!$A$5:$CL$846,87,0),2)</f>
        <v>0</v>
      </c>
      <c r="CK180" s="19">
        <f>ROUND(VLOOKUP($B180,'3.ข้อมูลงบทดลองปัจจุบัน เติมเอง'!$A$5:$CL$846,88,0),2)</f>
        <v>0</v>
      </c>
      <c r="CL180" s="19">
        <f>ROUND(VLOOKUP($B180,'3.ข้อมูลงบทดลองปัจจุบัน เติมเอง'!$A$5:$CL$846,89,0),2)</f>
        <v>71366.86</v>
      </c>
      <c r="CM180" s="19">
        <f>ROUND(VLOOKUP($B180,'3.ข้อมูลงบทดลองปัจจุบัน เติมเอง'!$A$5:$CL$846,90,0),2)</f>
        <v>36499.769999999997</v>
      </c>
      <c r="CO180" s="29"/>
    </row>
    <row r="181" spans="1:93" x14ac:dyDescent="0.7">
      <c r="A181" s="3" t="s">
        <v>1471</v>
      </c>
      <c r="B181" s="3" t="s">
        <v>2073</v>
      </c>
      <c r="C181" s="51" t="s">
        <v>725</v>
      </c>
      <c r="D181" s="19">
        <f>ROUND(VLOOKUP($B181,'3.ข้อมูลงบทดลองปัจจุบัน เติมเอง'!$A$5:$CL$846,3,0),2)</f>
        <v>60954572.57</v>
      </c>
      <c r="E181" s="19">
        <f>ROUND(VLOOKUP($B181,'3.ข้อมูลงบทดลองปัจจุบัน เติมเอง'!$A$5:$CL$846,4,0),2)</f>
        <v>3075322.58</v>
      </c>
      <c r="F181" s="19">
        <f>ROUND(VLOOKUP($B181,'3.ข้อมูลงบทดลองปัจจุบัน เติมเอง'!$A$5:$CL$846,5,0),2)</f>
        <v>1920218.19</v>
      </c>
      <c r="G181" s="19">
        <f>ROUND(VLOOKUP($B181,'3.ข้อมูลงบทดลองปัจจุบัน เติมเอง'!$A$5:$CL$846,6,0),2)</f>
        <v>2116357.7000000002</v>
      </c>
      <c r="H181" s="19">
        <f>ROUND(VLOOKUP($B181,'3.ข้อมูลงบทดลองปัจจุบัน เติมเอง'!$A$5:$CL$846,7,0),2)</f>
        <v>1675949.36</v>
      </c>
      <c r="I181" s="19">
        <f>ROUND(VLOOKUP($B181,'3.ข้อมูลงบทดลองปัจจุบัน เติมเอง'!$A$5:$CL$846,8,0),2)</f>
        <v>6948166.5599999996</v>
      </c>
      <c r="J181" s="19">
        <f>ROUND(VLOOKUP($B181,'3.ข้อมูลงบทดลองปัจจุบัน เติมเอง'!$A$5:$CL$846,9,0),2)</f>
        <v>2374789.17</v>
      </c>
      <c r="K181" s="19">
        <f>ROUND(VLOOKUP($B181,'3.ข้อมูลงบทดลองปัจจุบัน เติมเอง'!$A$5:$CL$846,10,0),2)</f>
        <v>8239011.6500000004</v>
      </c>
      <c r="L181" s="19">
        <f>ROUND(VLOOKUP($B181,'3.ข้อมูลงบทดลองปัจจุบัน เติมเอง'!$A$5:$CL$846,11,0),2)</f>
        <v>4593050.38</v>
      </c>
      <c r="M181" s="19">
        <f>ROUND(VLOOKUP($B181,'3.ข้อมูลงบทดลองปัจจุบัน เติมเอง'!$A$5:$CL$846,12,0),2)</f>
        <v>4912483.7699999996</v>
      </c>
      <c r="N181" s="19">
        <f>ROUND(VLOOKUP($B181,'3.ข้อมูลงบทดลองปัจจุบัน เติมเอง'!$A$5:$CL$846,13,0),2)</f>
        <v>8648112.4000000004</v>
      </c>
      <c r="O181" s="19">
        <f>ROUND(VLOOKUP($B181,'3.ข้อมูลงบทดลองปัจจุบัน เติมเอง'!$A$5:$CL$846,14,0),2)</f>
        <v>1071536.3500000001</v>
      </c>
      <c r="P181" s="19">
        <f>ROUND(VLOOKUP($B181,'3.ข้อมูลงบทดลองปัจจุบัน เติมเอง'!$A$5:$CL$846,15,0),2)</f>
        <v>21828245.170000002</v>
      </c>
      <c r="Q181" s="19">
        <f>ROUND(VLOOKUP($B181,'3.ข้อมูลงบทดลองปัจจุบัน เติมเอง'!$A$5:$CL$846,16,0),2)</f>
        <v>2977627.94</v>
      </c>
      <c r="R181" s="19">
        <f>ROUND(VLOOKUP($B181,'3.ข้อมูลงบทดลองปัจจุบัน เติมเอง'!$A$5:$CL$846,17,0),2)</f>
        <v>2920864.54</v>
      </c>
      <c r="S181" s="19">
        <f>ROUND(VLOOKUP($B181,'3.ข้อมูลงบทดลองปัจจุบัน เติมเอง'!$A$5:$CL$846,18,0),2)</f>
        <v>9342193.4700000007</v>
      </c>
      <c r="T181" s="19">
        <f>ROUND(VLOOKUP($B181,'3.ข้อมูลงบทดลองปัจจุบัน เติมเอง'!$A$5:$CL$846,19,0),2)</f>
        <v>2502544.21</v>
      </c>
      <c r="U181" s="19">
        <f>ROUND(VLOOKUP($B181,'3.ข้อมูลงบทดลองปัจจุบัน เติมเอง'!$A$5:$CL$846,20,0),2)</f>
        <v>2783420.32</v>
      </c>
      <c r="V181" s="19">
        <f>ROUND(VLOOKUP($B181,'3.ข้อมูลงบทดลองปัจจุบัน เติมเอง'!$A$5:$CL$846,21,0),2)</f>
        <v>1884662.89</v>
      </c>
      <c r="W181" s="19">
        <f>ROUND(VLOOKUP($B181,'3.ข้อมูลงบทดลองปัจจุบัน เติมเอง'!$A$5:$CL$846,22,0),2)</f>
        <v>785055.69</v>
      </c>
      <c r="X181" s="19">
        <f>ROUND(VLOOKUP($B181,'3.ข้อมูลงบทดลองปัจจุบัน เติมเอง'!$A$5:$CL$846,23,0),2)</f>
        <v>56875129.659999996</v>
      </c>
      <c r="Y181" s="19">
        <f>ROUND(VLOOKUP($B181,'3.ข้อมูลงบทดลองปัจจุบัน เติมเอง'!$A$5:$CL$846,24,0),2)</f>
        <v>1468321.44</v>
      </c>
      <c r="Z181" s="19">
        <f>ROUND(VLOOKUP($B181,'3.ข้อมูลงบทดลองปัจจุบัน เติมเอง'!$A$5:$CL$846,25,0),2)</f>
        <v>4435698.43</v>
      </c>
      <c r="AA181" s="19">
        <f>ROUND(VLOOKUP($B181,'3.ข้อมูลงบทดลองปัจจุบัน เติมเอง'!$A$5:$CL$846,26,0),2)</f>
        <v>2131668.4700000002</v>
      </c>
      <c r="AB181" s="19">
        <f>ROUND(VLOOKUP($B181,'3.ข้อมูลงบทดลองปัจจุบัน เติมเอง'!$A$5:$CL$846,27,0),2)</f>
        <v>1171032.6000000001</v>
      </c>
      <c r="AC181" s="19">
        <f>ROUND(VLOOKUP($B181,'3.ข้อมูลงบทดลองปัจจุบัน เติมเอง'!$A$5:$CL$846,28,0),2)</f>
        <v>1289806.44</v>
      </c>
      <c r="AD181" s="19">
        <f>ROUND(VLOOKUP($B181,'3.ข้อมูลงบทดลองปัจจุบัน เติมเอง'!$A$5:$CL$846,29,0),2)</f>
        <v>2098186.9300000002</v>
      </c>
      <c r="AE181" s="19">
        <f>ROUND(VLOOKUP($B181,'3.ข้อมูลงบทดลองปัจจุบัน เติมเอง'!$A$5:$CL$846,30,0),2)</f>
        <v>5522593.21</v>
      </c>
      <c r="AF181" s="19">
        <f>ROUND(VLOOKUP($B181,'3.ข้อมูลงบทดลองปัจจุบัน เติมเอง'!$A$5:$CL$846,31,0),2)</f>
        <v>1470270.86</v>
      </c>
      <c r="AG181" s="19">
        <f>ROUND(VLOOKUP($B181,'3.ข้อมูลงบทดลองปัจจุบัน เติมเอง'!$A$5:$CL$846,32,0),2)</f>
        <v>1354422.3</v>
      </c>
      <c r="AH181" s="19">
        <f>ROUND(VLOOKUP($B181,'3.ข้อมูลงบทดลองปัจจุบัน เติมเอง'!$A$5:$CL$846,33,0),2)</f>
        <v>2206206.9700000002</v>
      </c>
      <c r="AI181" s="19">
        <f>ROUND(VLOOKUP($B181,'3.ข้อมูลงบทดลองปัจจุบัน เติมเอง'!$A$5:$CL$846,34,0),2)</f>
        <v>6238148.1100000003</v>
      </c>
      <c r="AJ181" s="19">
        <f>ROUND(VLOOKUP($B181,'3.ข้อมูลงบทดลองปัจจุบัน เติมเอง'!$A$5:$CL$846,35,0),2)</f>
        <v>1454863.32</v>
      </c>
      <c r="AK181" s="19">
        <f>ROUND(VLOOKUP($B181,'3.ข้อมูลงบทดลองปัจจุบัน เติมเอง'!$A$5:$CL$846,36,0),2)</f>
        <v>1407608.26</v>
      </c>
      <c r="AL181" s="19">
        <f>ROUND(VLOOKUP($B181,'3.ข้อมูลงบทดลองปัจจุบัน เติมเอง'!$A$5:$CL$846,37,0),2)</f>
        <v>106801034.84999999</v>
      </c>
      <c r="AM181" s="19">
        <f>ROUND(VLOOKUP($B181,'3.ข้อมูลงบทดลองปัจจุบัน เติมเอง'!$A$5:$CL$846,38,0),2)</f>
        <v>2115894.56</v>
      </c>
      <c r="AN181" s="19">
        <f>ROUND(VLOOKUP($B181,'3.ข้อมูลงบทดลองปัจจุบัน เติมเอง'!$A$5:$CL$846,39,0),2)</f>
        <v>1819449.49</v>
      </c>
      <c r="AO181" s="19">
        <f>ROUND(VLOOKUP($B181,'3.ข้อมูลงบทดลองปัจจุบัน เติมเอง'!$A$5:$CL$846,40,0),2)</f>
        <v>6788152.5999999996</v>
      </c>
      <c r="AP181" s="19">
        <f>ROUND(VLOOKUP($B181,'3.ข้อมูลงบทดลองปัจจุบัน เติมเอง'!$A$5:$CL$846,41,0),2)</f>
        <v>3926759.83</v>
      </c>
      <c r="AQ181" s="19">
        <f>ROUND(VLOOKUP($B181,'3.ข้อมูลงบทดลองปัจจุบัน เติมเอง'!$A$5:$CL$846,42,0),2)</f>
        <v>3346135.16</v>
      </c>
      <c r="AR181" s="19">
        <f>ROUND(VLOOKUP($B181,'3.ข้อมูลงบทดลองปัจจุบัน เติมเอง'!$A$5:$CL$846,43,0),2)</f>
        <v>838611.62</v>
      </c>
      <c r="AS181" s="19">
        <f>ROUND(VLOOKUP($B181,'3.ข้อมูลงบทดลองปัจจุบัน เติมเอง'!$A$5:$CL$846,44,0),2)</f>
        <v>14972104.68</v>
      </c>
      <c r="AT181" s="19">
        <f>ROUND(VLOOKUP($B181,'3.ข้อมูลงบทดลองปัจจุบัน เติมเอง'!$A$5:$CL$846,45,0),2)</f>
        <v>2069998.13</v>
      </c>
      <c r="AU181" s="19">
        <f>ROUND(VLOOKUP($B181,'3.ข้อมูลงบทดลองปัจจุบัน เติมเอง'!$A$5:$CL$846,46,0),2)</f>
        <v>5421451.6799999997</v>
      </c>
      <c r="AV181" s="19">
        <f>ROUND(VLOOKUP($B181,'3.ข้อมูลงบทดลองปัจจุบัน เติมเอง'!$A$5:$CL$846,47,0),2)</f>
        <v>4144744.43</v>
      </c>
      <c r="AW181" s="19">
        <f>ROUND(VLOOKUP($B181,'3.ข้อมูลงบทดลองปัจจุบัน เติมเอง'!$A$5:$CL$846,48,0),2)</f>
        <v>2183893.16</v>
      </c>
      <c r="AX181" s="19">
        <f>ROUND(VLOOKUP($B181,'3.ข้อมูลงบทดลองปัจจุบัน เติมเอง'!$A$5:$CL$846,49,0),2)</f>
        <v>992045.74</v>
      </c>
      <c r="AY181" s="19">
        <f>ROUND(VLOOKUP($B181,'3.ข้อมูลงบทดลองปัจจุบัน เติมเอง'!$A$5:$CL$846,50,0),2)</f>
        <v>2177445.65</v>
      </c>
      <c r="AZ181" s="19">
        <f>ROUND(VLOOKUP($B181,'3.ข้อมูลงบทดลองปัจจุบัน เติมเอง'!$A$5:$CL$846,51,0),2)</f>
        <v>3310373.87</v>
      </c>
      <c r="BA181" s="19">
        <f>ROUND(VLOOKUP($B181,'3.ข้อมูลงบทดลองปัจจุบัน เติมเอง'!$A$5:$CL$846,52,0),2)</f>
        <v>1822158.35</v>
      </c>
      <c r="BB181" s="19">
        <f>ROUND(VLOOKUP($B181,'3.ข้อมูลงบทดลองปัจจุบัน เติมเอง'!$A$5:$CL$846,53,0),2)</f>
        <v>28265099.850000001</v>
      </c>
      <c r="BC181" s="19">
        <f>ROUND(VLOOKUP($B181,'3.ข้อมูลงบทดลองปัจจุบัน เติมเอง'!$A$5:$CL$846,54,0),2)</f>
        <v>1255785.31</v>
      </c>
      <c r="BD181" s="19">
        <f>ROUND(VLOOKUP($B181,'3.ข้อมูลงบทดลองปัจจุบัน เติมเอง'!$A$5:$CL$846,55,0),2)</f>
        <v>53006777.799999997</v>
      </c>
      <c r="BE181" s="19">
        <f>ROUND(VLOOKUP($B181,'3.ข้อมูลงบทดลองปัจจุบัน เติมเอง'!$A$5:$CL$846,56,0),2)</f>
        <v>5958426.9500000002</v>
      </c>
      <c r="BF181" s="19">
        <f>ROUND(VLOOKUP($B181,'3.ข้อมูลงบทดลองปัจจุบัน เติมเอง'!$A$5:$CL$846,57,0),2)</f>
        <v>1684114.84</v>
      </c>
      <c r="BG181" s="19">
        <f>ROUND(VLOOKUP($B181,'3.ข้อมูลงบทดลองปัจจุบัน เติมเอง'!$A$5:$CL$846,58,0),2)</f>
        <v>1772862.08</v>
      </c>
      <c r="BH181" s="19">
        <f>ROUND(VLOOKUP($B181,'3.ข้อมูลงบทดลองปัจจุบัน เติมเอง'!$A$5:$CL$846,59,0),2)</f>
        <v>17085073.32</v>
      </c>
      <c r="BI181" s="19">
        <f>ROUND(VLOOKUP($B181,'3.ข้อมูลงบทดลองปัจจุบัน เติมเอง'!$A$5:$CL$846,60,0),2)</f>
        <v>1350560.65</v>
      </c>
      <c r="BJ181" s="19">
        <f>ROUND(VLOOKUP($B181,'3.ข้อมูลงบทดลองปัจจุบัน เติมเอง'!$A$5:$CL$846,61,0),2)</f>
        <v>766929.25</v>
      </c>
      <c r="BK181" s="19">
        <f>ROUND(VLOOKUP($B181,'3.ข้อมูลงบทดลองปัจจุบัน เติมเอง'!$A$5:$CL$846,62,0),2)</f>
        <v>2728807.5</v>
      </c>
      <c r="BL181" s="19">
        <f>ROUND(VLOOKUP($B181,'3.ข้อมูลงบทดลองปัจจุบัน เติมเอง'!$A$5:$CL$846,63,0),2)</f>
        <v>2142819.27</v>
      </c>
      <c r="BM181" s="19">
        <f>ROUND(VLOOKUP($B181,'3.ข้อมูลงบทดลองปัจจุบัน เติมเอง'!$A$5:$CL$846,64,0),2)</f>
        <v>23270006.460000001</v>
      </c>
      <c r="BN181" s="19">
        <f>ROUND(VLOOKUP($B181,'3.ข้อมูลงบทดลองปัจจุบัน เติมเอง'!$A$5:$CL$846,65,0),2)</f>
        <v>5099643.88</v>
      </c>
      <c r="BO181" s="19">
        <f>ROUND(VLOOKUP($B181,'3.ข้อมูลงบทดลองปัจจุบัน เติมเอง'!$A$5:$CL$846,66,0),2)</f>
        <v>3939513.58</v>
      </c>
      <c r="BP181" s="19">
        <f>ROUND(VLOOKUP($B181,'3.ข้อมูลงบทดลองปัจจุบัน เติมเอง'!$A$5:$CL$846,67,0),2)</f>
        <v>6594274.9900000002</v>
      </c>
      <c r="BQ181" s="19">
        <f>ROUND(VLOOKUP($B181,'3.ข้อมูลงบทดลองปัจจุบัน เติมเอง'!$A$5:$CL$846,68,0),2)</f>
        <v>3776303.97</v>
      </c>
      <c r="BR181" s="19">
        <f>ROUND(VLOOKUP($B181,'3.ข้อมูลงบทดลองปัจจุบัน เติมเอง'!$A$5:$CL$846,69,0),2)</f>
        <v>2241927.7400000002</v>
      </c>
      <c r="BS181" s="19">
        <f>ROUND(VLOOKUP($B181,'3.ข้อมูลงบทดลองปัจจุบัน เติมเอง'!$A$5:$CL$846,70,0),2)</f>
        <v>237517413.09</v>
      </c>
      <c r="BT181" s="19">
        <f>ROUND(VLOOKUP($B181,'3.ข้อมูลงบทดลองปัจจุบัน เติมเอง'!$A$5:$CL$846,71,0),2)</f>
        <v>3619159.35</v>
      </c>
      <c r="BU181" s="19">
        <f>ROUND(VLOOKUP($B181,'3.ข้อมูลงบทดลองปัจจุบัน เติมเอง'!$A$5:$CL$846,72,0),2)</f>
        <v>2952318.48</v>
      </c>
      <c r="BV181" s="19">
        <f>ROUND(VLOOKUP($B181,'3.ข้อมูลงบทดลองปัจจุบัน เติมเอง'!$A$5:$CL$846,73,0),2)</f>
        <v>20265737.949999999</v>
      </c>
      <c r="BW181" s="19">
        <f>ROUND(VLOOKUP($B181,'3.ข้อมูลงบทดลองปัจจุบัน เติมเอง'!$A$5:$CL$846,74,0),2)</f>
        <v>1763900.13</v>
      </c>
      <c r="BX181" s="19">
        <f>ROUND(VLOOKUP($B181,'3.ข้อมูลงบทดลองปัจจุบัน เติมเอง'!$A$5:$CL$846,75,0),2)</f>
        <v>2705118.47</v>
      </c>
      <c r="BY181" s="19">
        <f>ROUND(VLOOKUP($B181,'3.ข้อมูลงบทดลองปัจจุบัน เติมเอง'!$A$5:$CL$846,76,0),2)</f>
        <v>9454084.4600000009</v>
      </c>
      <c r="BZ181" s="19">
        <f>ROUND(VLOOKUP($B181,'3.ข้อมูลงบทดลองปัจจุบัน เติมเอง'!$A$5:$CL$846,77,0),2)</f>
        <v>2038354.86</v>
      </c>
      <c r="CA181" s="19">
        <f>ROUND(VLOOKUP($B181,'3.ข้อมูลงบทดลองปัจจุบัน เติมเอง'!$A$5:$CL$846,78,0),2)</f>
        <v>1385276.08</v>
      </c>
      <c r="CB181" s="19">
        <f>ROUND(VLOOKUP($B181,'3.ข้อมูลงบทดลองปัจจุบัน เติมเอง'!$A$5:$CL$846,79,0),2)</f>
        <v>2553243.0299999998</v>
      </c>
      <c r="CC181" s="19">
        <f>ROUND(VLOOKUP($B181,'3.ข้อมูลงบทดลองปัจจุบัน เติมเอง'!$A$5:$CL$846,80,0),2)</f>
        <v>3078742</v>
      </c>
      <c r="CD181" s="19">
        <f>ROUND(VLOOKUP($B181,'3.ข้อมูลงบทดลองปัจจุบัน เติมเอง'!$A$5:$CL$846,81,0),2)</f>
        <v>9144886.8699999992</v>
      </c>
      <c r="CE181" s="19">
        <f>ROUND(VLOOKUP($B181,'3.ข้อมูลงบทดลองปัจจุบัน เติมเอง'!$A$5:$CL$846,82,0),2)</f>
        <v>3301331.96</v>
      </c>
      <c r="CF181" s="19">
        <f>ROUND(VLOOKUP($B181,'3.ข้อมูลงบทดลองปัจจุบัน เติมเอง'!$A$5:$CL$846,83,0),2)</f>
        <v>8570287.9299999997</v>
      </c>
      <c r="CG181" s="19">
        <f>ROUND(VLOOKUP($B181,'3.ข้อมูลงบทดลองปัจจุบัน เติมเอง'!$A$5:$CL$846,84,0),2)</f>
        <v>1465694.78</v>
      </c>
      <c r="CH181" s="19">
        <f>ROUND(VLOOKUP($B181,'3.ข้อมูลงบทดลองปัจจุบัน เติมเอง'!$A$5:$CL$846,85,0),2)</f>
        <v>1301601.7</v>
      </c>
      <c r="CI181" s="19">
        <f>ROUND(VLOOKUP($B181,'3.ข้อมูลงบทดลองปัจจุบัน เติมเอง'!$A$5:$CL$846,86,0),2)</f>
        <v>1645970.18</v>
      </c>
      <c r="CJ181" s="19">
        <f>ROUND(VLOOKUP($B181,'3.ข้อมูลงบทดลองปัจจุบัน เติมเอง'!$A$5:$CL$846,87,0),2)</f>
        <v>1548070.87</v>
      </c>
      <c r="CK181" s="19">
        <f>ROUND(VLOOKUP($B181,'3.ข้อมูลงบทดลองปัจจุบัน เติมเอง'!$A$5:$CL$846,88,0),2)</f>
        <v>8996047.1199999992</v>
      </c>
      <c r="CL181" s="19">
        <f>ROUND(VLOOKUP($B181,'3.ข้อมูลงบทดลองปัจจุบัน เติมเอง'!$A$5:$CL$846,89,0),2)</f>
        <v>1122906.51</v>
      </c>
      <c r="CM181" s="19">
        <f>ROUND(VLOOKUP($B181,'3.ข้อมูลงบทดลองปัจจุบัน เติมเอง'!$A$5:$CL$846,90,0),2)</f>
        <v>958668.03</v>
      </c>
      <c r="CO181" s="29"/>
    </row>
    <row r="182" spans="1:93" x14ac:dyDescent="0.7">
      <c r="A182" s="3" t="s">
        <v>1471</v>
      </c>
      <c r="B182" s="3" t="s">
        <v>2074</v>
      </c>
      <c r="C182" s="51" t="s">
        <v>726</v>
      </c>
      <c r="D182" s="19">
        <f>ROUND(VLOOKUP($B182,'3.ข้อมูลงบทดลองปัจจุบัน เติมเอง'!$A$5:$CL$846,3,0),2)</f>
        <v>1473691.69</v>
      </c>
      <c r="E182" s="19">
        <f>ROUND(VLOOKUP($B182,'3.ข้อมูลงบทดลองปัจจุบัน เติมเอง'!$A$5:$CL$846,4,0),2)</f>
        <v>298603.65999999997</v>
      </c>
      <c r="F182" s="19">
        <f>ROUND(VLOOKUP($B182,'3.ข้อมูลงบทดลองปัจจุบัน เติมเอง'!$A$5:$CL$846,5,0),2)</f>
        <v>78890</v>
      </c>
      <c r="G182" s="19">
        <f>ROUND(VLOOKUP($B182,'3.ข้อมูลงบทดลองปัจจุบัน เติมเอง'!$A$5:$CL$846,6,0),2)</f>
        <v>49700</v>
      </c>
      <c r="H182" s="19">
        <f>ROUND(VLOOKUP($B182,'3.ข้อมูลงบทดลองปัจจุบัน เติมเอง'!$A$5:$CL$846,7,0),2)</f>
        <v>51700</v>
      </c>
      <c r="I182" s="19">
        <f>ROUND(VLOOKUP($B182,'3.ข้อมูลงบทดลองปัจจุบัน เติมเอง'!$A$5:$CL$846,8,0),2)</f>
        <v>1359726.58</v>
      </c>
      <c r="J182" s="19">
        <f>ROUND(VLOOKUP($B182,'3.ข้อมูลงบทดลองปัจจุบัน เติมเอง'!$A$5:$CL$846,9,0),2)</f>
        <v>20000</v>
      </c>
      <c r="K182" s="19">
        <f>ROUND(VLOOKUP($B182,'3.ข้อมูลงบทดลองปัจจุบัน เติมเอง'!$A$5:$CL$846,10,0),2)</f>
        <v>46741.1</v>
      </c>
      <c r="L182" s="19">
        <f>ROUND(VLOOKUP($B182,'3.ข้อมูลงบทดลองปัจจุบัน เติมเอง'!$A$5:$CL$846,11,0),2)</f>
        <v>69751.070000000007</v>
      </c>
      <c r="M182" s="19">
        <f>ROUND(VLOOKUP($B182,'3.ข้อมูลงบทดลองปัจจุบัน เติมเอง'!$A$5:$CL$846,12,0),2)</f>
        <v>37600</v>
      </c>
      <c r="N182" s="19">
        <f>ROUND(VLOOKUP($B182,'3.ข้อมูลงบทดลองปัจจุบัน เติมเอง'!$A$5:$CL$846,13,0),2)</f>
        <v>181816.63</v>
      </c>
      <c r="O182" s="19">
        <f>ROUND(VLOOKUP($B182,'3.ข้อมูลงบทดลองปัจจุบัน เติมเอง'!$A$5:$CL$846,14,0),2)</f>
        <v>9737</v>
      </c>
      <c r="P182" s="19">
        <f>ROUND(VLOOKUP($B182,'3.ข้อมูลงบทดลองปัจจุบัน เติมเอง'!$A$5:$CL$846,15,0),2)</f>
        <v>122754.5</v>
      </c>
      <c r="Q182" s="19">
        <f>ROUND(VLOOKUP($B182,'3.ข้อมูลงบทดลองปัจจุบัน เติมเอง'!$A$5:$CL$846,16,0),2)</f>
        <v>78410</v>
      </c>
      <c r="R182" s="19">
        <f>ROUND(VLOOKUP($B182,'3.ข้อมูลงบทดลองปัจจุบัน เติมเอง'!$A$5:$CL$846,17,0),2)</f>
        <v>5730</v>
      </c>
      <c r="S182" s="19">
        <f>ROUND(VLOOKUP($B182,'3.ข้อมูลงบทดลองปัจจุบัน เติมเอง'!$A$5:$CL$846,18,0),2)</f>
        <v>1481.11</v>
      </c>
      <c r="T182" s="19">
        <f>ROUND(VLOOKUP($B182,'3.ข้อมูลงบทดลองปัจจุบัน เติมเอง'!$A$5:$CL$846,19,0),2)</f>
        <v>715</v>
      </c>
      <c r="U182" s="19">
        <f>ROUND(VLOOKUP($B182,'3.ข้อมูลงบทดลองปัจจุบัน เติมเอง'!$A$5:$CL$846,20,0),2)</f>
        <v>16370</v>
      </c>
      <c r="V182" s="19">
        <f>ROUND(VLOOKUP($B182,'3.ข้อมูลงบทดลองปัจจุบัน เติมเอง'!$A$5:$CL$846,21,0),2)</f>
        <v>5100</v>
      </c>
      <c r="W182" s="19">
        <f>ROUND(VLOOKUP($B182,'3.ข้อมูลงบทดลองปัจจุบัน เติมเอง'!$A$5:$CL$846,22,0),2)</f>
        <v>2670</v>
      </c>
      <c r="X182" s="19">
        <f>ROUND(VLOOKUP($B182,'3.ข้อมูลงบทดลองปัจจุบัน เติมเอง'!$A$5:$CL$846,23,0),2)</f>
        <v>469552.85</v>
      </c>
      <c r="Y182" s="19">
        <f>ROUND(VLOOKUP($B182,'3.ข้อมูลงบทดลองปัจจุบัน เติมเอง'!$A$5:$CL$846,24,0),2)</f>
        <v>42080</v>
      </c>
      <c r="Z182" s="19">
        <f>ROUND(VLOOKUP($B182,'3.ข้อมูลงบทดลองปัจจุบัน เติมเอง'!$A$5:$CL$846,25,0),2)</f>
        <v>0</v>
      </c>
      <c r="AA182" s="19">
        <f>ROUND(VLOOKUP($B182,'3.ข้อมูลงบทดลองปัจจุบัน เติมเอง'!$A$5:$CL$846,26,0),2)</f>
        <v>63800</v>
      </c>
      <c r="AB182" s="19">
        <f>ROUND(VLOOKUP($B182,'3.ข้อมูลงบทดลองปัจจุบัน เติมเอง'!$A$5:$CL$846,27,0),2)</f>
        <v>9230</v>
      </c>
      <c r="AC182" s="19">
        <f>ROUND(VLOOKUP($B182,'3.ข้อมูลงบทดลองปัจจุบัน เติมเอง'!$A$5:$CL$846,28,0),2)</f>
        <v>7525</v>
      </c>
      <c r="AD182" s="19">
        <f>ROUND(VLOOKUP($B182,'3.ข้อมูลงบทดลองปัจจุบัน เติมเอง'!$A$5:$CL$846,29,0),2)</f>
        <v>8800</v>
      </c>
      <c r="AE182" s="19">
        <f>ROUND(VLOOKUP($B182,'3.ข้อมูลงบทดลองปัจจุบัน เติมเอง'!$A$5:$CL$846,30,0),2)</f>
        <v>500</v>
      </c>
      <c r="AF182" s="19">
        <f>ROUND(VLOOKUP($B182,'3.ข้อมูลงบทดลองปัจจุบัน เติมเอง'!$A$5:$CL$846,31,0),2)</f>
        <v>14400</v>
      </c>
      <c r="AG182" s="19">
        <f>ROUND(VLOOKUP($B182,'3.ข้อมูลงบทดลองปัจจุบัน เติมเอง'!$A$5:$CL$846,32,0),2)</f>
        <v>56643</v>
      </c>
      <c r="AH182" s="19">
        <f>ROUND(VLOOKUP($B182,'3.ข้อมูลงบทดลองปัจจุบัน เติมเอง'!$A$5:$CL$846,33,0),2)</f>
        <v>6335</v>
      </c>
      <c r="AI182" s="19">
        <f>ROUND(VLOOKUP($B182,'3.ข้อมูลงบทดลองปัจจุบัน เติมเอง'!$A$5:$CL$846,34,0),2)</f>
        <v>105152.1</v>
      </c>
      <c r="AJ182" s="19">
        <f>ROUND(VLOOKUP($B182,'3.ข้อมูลงบทดลองปัจจุบัน เติมเอง'!$A$5:$CL$846,35,0),2)</f>
        <v>60000</v>
      </c>
      <c r="AK182" s="19">
        <f>ROUND(VLOOKUP($B182,'3.ข้อมูลงบทดลองปัจจุบัน เติมเอง'!$A$5:$CL$846,36,0),2)</f>
        <v>6040</v>
      </c>
      <c r="AL182" s="19">
        <f>ROUND(VLOOKUP($B182,'3.ข้อมูลงบทดลองปัจจุบัน เติมเอง'!$A$5:$CL$846,37,0),2)</f>
        <v>694348.62</v>
      </c>
      <c r="AM182" s="19">
        <f>ROUND(VLOOKUP($B182,'3.ข้อมูลงบทดลองปัจจุบัน เติมเอง'!$A$5:$CL$846,38,0),2)</f>
        <v>96205</v>
      </c>
      <c r="AN182" s="19">
        <f>ROUND(VLOOKUP($B182,'3.ข้อมูลงบทดลองปัจจุบัน เติมเอง'!$A$5:$CL$846,39,0),2)</f>
        <v>50384</v>
      </c>
      <c r="AO182" s="19">
        <f>ROUND(VLOOKUP($B182,'3.ข้อมูลงบทดลองปัจจุบัน เติมเอง'!$A$5:$CL$846,40,0),2)</f>
        <v>511580.76</v>
      </c>
      <c r="AP182" s="19">
        <f>ROUND(VLOOKUP($B182,'3.ข้อมูลงบทดลองปัจจุบัน เติมเอง'!$A$5:$CL$846,41,0),2)</f>
        <v>170940</v>
      </c>
      <c r="AQ182" s="19">
        <f>ROUND(VLOOKUP($B182,'3.ข้อมูลงบทดลองปัจจุบัน เติมเอง'!$A$5:$CL$846,42,0),2)</f>
        <v>73533.13</v>
      </c>
      <c r="AR182" s="19">
        <f>ROUND(VLOOKUP($B182,'3.ข้อมูลงบทดลองปัจจุบัน เติมเอง'!$A$5:$CL$846,43,0),2)</f>
        <v>4680</v>
      </c>
      <c r="AS182" s="19">
        <f>ROUND(VLOOKUP($B182,'3.ข้อมูลงบทดลองปัจจุบัน เติมเอง'!$A$5:$CL$846,44,0),2)</f>
        <v>447943.79</v>
      </c>
      <c r="AT182" s="19">
        <f>ROUND(VLOOKUP($B182,'3.ข้อมูลงบทดลองปัจจุบัน เติมเอง'!$A$5:$CL$846,45,0),2)</f>
        <v>52902.33</v>
      </c>
      <c r="AU182" s="19">
        <f>ROUND(VLOOKUP($B182,'3.ข้อมูลงบทดลองปัจจุบัน เติมเอง'!$A$5:$CL$846,46,0),2)</f>
        <v>674847</v>
      </c>
      <c r="AV182" s="19">
        <f>ROUND(VLOOKUP($B182,'3.ข้อมูลงบทดลองปัจจุบัน เติมเอง'!$A$5:$CL$846,47,0),2)</f>
        <v>101024.28</v>
      </c>
      <c r="AW182" s="19">
        <f>ROUND(VLOOKUP($B182,'3.ข้อมูลงบทดลองปัจจุบัน เติมเอง'!$A$5:$CL$846,48,0),2)</f>
        <v>6250</v>
      </c>
      <c r="AX182" s="19">
        <f>ROUND(VLOOKUP($B182,'3.ข้อมูลงบทดลองปัจจุบัน เติมเอง'!$A$5:$CL$846,49,0),2)</f>
        <v>110590.25</v>
      </c>
      <c r="AY182" s="19">
        <f>ROUND(VLOOKUP($B182,'3.ข้อมูลงบทดลองปัจจุบัน เติมเอง'!$A$5:$CL$846,50,0),2)</f>
        <v>35470</v>
      </c>
      <c r="AZ182" s="19">
        <f>ROUND(VLOOKUP($B182,'3.ข้อมูลงบทดลองปัจจุบัน เติมเอง'!$A$5:$CL$846,51,0),2)</f>
        <v>107224.8</v>
      </c>
      <c r="BA182" s="19">
        <f>ROUND(VLOOKUP($B182,'3.ข้อมูลงบทดลองปัจจุบัน เติมเอง'!$A$5:$CL$846,52,0),2)</f>
        <v>76817</v>
      </c>
      <c r="BB182" s="19">
        <f>ROUND(VLOOKUP($B182,'3.ข้อมูลงบทดลองปัจจุบัน เติมเอง'!$A$5:$CL$846,53,0),2)</f>
        <v>3629885.57</v>
      </c>
      <c r="BC182" s="19">
        <f>ROUND(VLOOKUP($B182,'3.ข้อมูลงบทดลองปัจจุบัน เติมเอง'!$A$5:$CL$846,54,0),2)</f>
        <v>11620</v>
      </c>
      <c r="BD182" s="19">
        <f>ROUND(VLOOKUP($B182,'3.ข้อมูลงบทดลองปัจจุบัน เติมเอง'!$A$5:$CL$846,55,0),2)</f>
        <v>623768.43000000005</v>
      </c>
      <c r="BE182" s="19">
        <f>ROUND(VLOOKUP($B182,'3.ข้อมูลงบทดลองปัจจุบัน เติมเอง'!$A$5:$CL$846,56,0),2)</f>
        <v>123882.42</v>
      </c>
      <c r="BF182" s="19">
        <f>ROUND(VLOOKUP($B182,'3.ข้อมูลงบทดลองปัจจุบัน เติมเอง'!$A$5:$CL$846,57,0),2)</f>
        <v>21580</v>
      </c>
      <c r="BG182" s="19">
        <f>ROUND(VLOOKUP($B182,'3.ข้อมูลงบทดลองปัจจุบัน เติมเอง'!$A$5:$CL$846,58,0),2)</f>
        <v>36760</v>
      </c>
      <c r="BH182" s="19">
        <f>ROUND(VLOOKUP($B182,'3.ข้อมูลงบทดลองปัจจุบัน เติมเอง'!$A$5:$CL$846,59,0),2)</f>
        <v>219965.49</v>
      </c>
      <c r="BI182" s="19">
        <f>ROUND(VLOOKUP($B182,'3.ข้อมูลงบทดลองปัจจุบัน เติมเอง'!$A$5:$CL$846,60,0),2)</f>
        <v>35715</v>
      </c>
      <c r="BJ182" s="19">
        <f>ROUND(VLOOKUP($B182,'3.ข้อมูลงบทดลองปัจจุบัน เติมเอง'!$A$5:$CL$846,61,0),2)</f>
        <v>239315</v>
      </c>
      <c r="BK182" s="19">
        <f>ROUND(VLOOKUP($B182,'3.ข้อมูลงบทดลองปัจจุบัน เติมเอง'!$A$5:$CL$846,62,0),2)</f>
        <v>52440</v>
      </c>
      <c r="BL182" s="19">
        <f>ROUND(VLOOKUP($B182,'3.ข้อมูลงบทดลองปัจจุบัน เติมเอง'!$A$5:$CL$846,63,0),2)</f>
        <v>650</v>
      </c>
      <c r="BM182" s="19">
        <f>ROUND(VLOOKUP($B182,'3.ข้อมูลงบทดลองปัจจุบัน เติมเอง'!$A$5:$CL$846,64,0),2)</f>
        <v>60026</v>
      </c>
      <c r="BN182" s="19">
        <f>ROUND(VLOOKUP($B182,'3.ข้อมูลงบทดลองปัจจุบัน เติมเอง'!$A$5:$CL$846,65,0),2)</f>
        <v>99961.61</v>
      </c>
      <c r="BO182" s="19">
        <f>ROUND(VLOOKUP($B182,'3.ข้อมูลงบทดลองปัจจุบัน เติมเอง'!$A$5:$CL$846,66,0),2)</f>
        <v>64355</v>
      </c>
      <c r="BP182" s="19">
        <f>ROUND(VLOOKUP($B182,'3.ข้อมูลงบทดลองปัจจุบัน เติมเอง'!$A$5:$CL$846,67,0),2)</f>
        <v>244277.6</v>
      </c>
      <c r="BQ182" s="19">
        <f>ROUND(VLOOKUP($B182,'3.ข้อมูลงบทดลองปัจจุบัน เติมเอง'!$A$5:$CL$846,68,0),2)</f>
        <v>64925</v>
      </c>
      <c r="BR182" s="19">
        <f>ROUND(VLOOKUP($B182,'3.ข้อมูลงบทดลองปัจจุบัน เติมเอง'!$A$5:$CL$846,69,0),2)</f>
        <v>67910.19</v>
      </c>
      <c r="BS182" s="19">
        <f>ROUND(VLOOKUP($B182,'3.ข้อมูลงบทดลองปัจจุบัน เติมเอง'!$A$5:$CL$846,70,0),2)</f>
        <v>442753.22</v>
      </c>
      <c r="BT182" s="19">
        <f>ROUND(VLOOKUP($B182,'3.ข้อมูลงบทดลองปัจจุบัน เติมเอง'!$A$5:$CL$846,71,0),2)</f>
        <v>78772</v>
      </c>
      <c r="BU182" s="19">
        <f>ROUND(VLOOKUP($B182,'3.ข้อมูลงบทดลองปัจจุบัน เติมเอง'!$A$5:$CL$846,72,0),2)</f>
        <v>160880</v>
      </c>
      <c r="BV182" s="19">
        <f>ROUND(VLOOKUP($B182,'3.ข้อมูลงบทดลองปัจจุบัน เติมเอง'!$A$5:$CL$846,73,0),2)</f>
        <v>8323.7999999999993</v>
      </c>
      <c r="BW182" s="19">
        <f>ROUND(VLOOKUP($B182,'3.ข้อมูลงบทดลองปัจจุบัน เติมเอง'!$A$5:$CL$846,74,0),2)</f>
        <v>5220.6000000000004</v>
      </c>
      <c r="BX182" s="19">
        <f>ROUND(VLOOKUP($B182,'3.ข้อมูลงบทดลองปัจจุบัน เติมเอง'!$A$5:$CL$846,75,0),2)</f>
        <v>67342</v>
      </c>
      <c r="BY182" s="19">
        <f>ROUND(VLOOKUP($B182,'3.ข้อมูลงบทดลองปัจจุบัน เติมเอง'!$A$5:$CL$846,76,0),2)</f>
        <v>243731.6</v>
      </c>
      <c r="BZ182" s="19">
        <f>ROUND(VLOOKUP($B182,'3.ข้อมูลงบทดลองปัจจุบัน เติมเอง'!$A$5:$CL$846,77,0),2)</f>
        <v>52450</v>
      </c>
      <c r="CA182" s="19">
        <f>ROUND(VLOOKUP($B182,'3.ข้อมูลงบทดลองปัจจุบัน เติมเอง'!$A$5:$CL$846,78,0),2)</f>
        <v>67355</v>
      </c>
      <c r="CB182" s="19">
        <f>ROUND(VLOOKUP($B182,'3.ข้อมูลงบทดลองปัจจุบัน เติมเอง'!$A$5:$CL$846,79,0),2)</f>
        <v>1768</v>
      </c>
      <c r="CC182" s="19">
        <f>ROUND(VLOOKUP($B182,'3.ข้อมูลงบทดลองปัจจุบัน เติมเอง'!$A$5:$CL$846,80,0),2)</f>
        <v>0</v>
      </c>
      <c r="CD182" s="19">
        <f>ROUND(VLOOKUP($B182,'3.ข้อมูลงบทดลองปัจจุบัน เติมเอง'!$A$5:$CL$846,81,0),2)</f>
        <v>163691.17000000001</v>
      </c>
      <c r="CE182" s="19">
        <f>ROUND(VLOOKUP($B182,'3.ข้อมูลงบทดลองปัจจุบัน เติมเอง'!$A$5:$CL$846,82,0),2)</f>
        <v>64945.9</v>
      </c>
      <c r="CF182" s="19">
        <f>ROUND(VLOOKUP($B182,'3.ข้อมูลงบทดลองปัจจุบัน เติมเอง'!$A$5:$CL$846,83,0),2)</f>
        <v>55915</v>
      </c>
      <c r="CG182" s="19">
        <f>ROUND(VLOOKUP($B182,'3.ข้อมูลงบทดลองปัจจุบัน เติมเอง'!$A$5:$CL$846,84,0),2)</f>
        <v>64400</v>
      </c>
      <c r="CH182" s="19">
        <f>ROUND(VLOOKUP($B182,'3.ข้อมูลงบทดลองปัจจุบัน เติมเอง'!$A$5:$CL$846,85,0),2)</f>
        <v>42835</v>
      </c>
      <c r="CI182" s="19">
        <f>ROUND(VLOOKUP($B182,'3.ข้อมูลงบทดลองปัจจุบัน เติมเอง'!$A$5:$CL$846,86,0),2)</f>
        <v>36160.1</v>
      </c>
      <c r="CJ182" s="19">
        <f>ROUND(VLOOKUP($B182,'3.ข้อมูลงบทดลองปัจจุบัน เติมเอง'!$A$5:$CL$846,87,0),2)</f>
        <v>98905.63</v>
      </c>
      <c r="CK182" s="19">
        <f>ROUND(VLOOKUP($B182,'3.ข้อมูลงบทดลองปัจจุบัน เติมเอง'!$A$5:$CL$846,88,0),2)</f>
        <v>2001699.61</v>
      </c>
      <c r="CL182" s="19">
        <f>ROUND(VLOOKUP($B182,'3.ข้อมูลงบทดลองปัจจุบัน เติมเอง'!$A$5:$CL$846,89,0),2)</f>
        <v>8920</v>
      </c>
      <c r="CM182" s="19">
        <f>ROUND(VLOOKUP($B182,'3.ข้อมูลงบทดลองปัจจุบัน เติมเอง'!$A$5:$CL$846,90,0),2)</f>
        <v>24585</v>
      </c>
      <c r="CO182" s="29"/>
    </row>
    <row r="183" spans="1:93" x14ac:dyDescent="0.7">
      <c r="A183" s="3" t="s">
        <v>1471</v>
      </c>
      <c r="B183" s="3" t="s">
        <v>2075</v>
      </c>
      <c r="C183" s="51" t="s">
        <v>727</v>
      </c>
      <c r="D183" s="19">
        <f>ROUND(VLOOKUP($B183,'3.ข้อมูลงบทดลองปัจจุบัน เติมเอง'!$A$5:$CL$846,3,0),2)</f>
        <v>21015160.079999998</v>
      </c>
      <c r="E183" s="19">
        <f>ROUND(VLOOKUP($B183,'3.ข้อมูลงบทดลองปัจจุบัน เติมเอง'!$A$5:$CL$846,4,0),2)</f>
        <v>1104138.45</v>
      </c>
      <c r="F183" s="19">
        <f>ROUND(VLOOKUP($B183,'3.ข้อมูลงบทดลองปัจจุบัน เติมเอง'!$A$5:$CL$846,5,0),2)</f>
        <v>913745.14</v>
      </c>
      <c r="G183" s="19">
        <f>ROUND(VLOOKUP($B183,'3.ข้อมูลงบทดลองปัจจุบัน เติมเอง'!$A$5:$CL$846,6,0),2)</f>
        <v>325525.11</v>
      </c>
      <c r="H183" s="19">
        <f>ROUND(VLOOKUP($B183,'3.ข้อมูลงบทดลองปัจจุบัน เติมเอง'!$A$5:$CL$846,7,0),2)</f>
        <v>881496.59</v>
      </c>
      <c r="I183" s="19">
        <f>ROUND(VLOOKUP($B183,'3.ข้อมูลงบทดลองปัจจุบัน เติมเอง'!$A$5:$CL$846,8,0),2)</f>
        <v>1394800.29</v>
      </c>
      <c r="J183" s="19">
        <f>ROUND(VLOOKUP($B183,'3.ข้อมูลงบทดลองปัจจุบัน เติมเอง'!$A$5:$CL$846,9,0),2)</f>
        <v>829663.34</v>
      </c>
      <c r="K183" s="19">
        <f>ROUND(VLOOKUP($B183,'3.ข้อมูลงบทดลองปัจจุบัน เติมเอง'!$A$5:$CL$846,10,0),2)</f>
        <v>1909520.18</v>
      </c>
      <c r="L183" s="19">
        <f>ROUND(VLOOKUP($B183,'3.ข้อมูลงบทดลองปัจจุบัน เติมเอง'!$A$5:$CL$846,11,0),2)</f>
        <v>611987.26</v>
      </c>
      <c r="M183" s="19">
        <f>ROUND(VLOOKUP($B183,'3.ข้อมูลงบทดลองปัจจุบัน เติมเอง'!$A$5:$CL$846,12,0),2)</f>
        <v>473863.91</v>
      </c>
      <c r="N183" s="19">
        <f>ROUND(VLOOKUP($B183,'3.ข้อมูลงบทดลองปัจจุบัน เติมเอง'!$A$5:$CL$846,13,0),2)</f>
        <v>3758736.45</v>
      </c>
      <c r="O183" s="19">
        <f>ROUND(VLOOKUP($B183,'3.ข้อมูลงบทดลองปัจจุบัน เติมเอง'!$A$5:$CL$846,14,0),2)</f>
        <v>72126.83</v>
      </c>
      <c r="P183" s="19">
        <f>ROUND(VLOOKUP($B183,'3.ข้อมูลงบทดลองปัจจุบัน เติมเอง'!$A$5:$CL$846,15,0),2)</f>
        <v>20300983.949999999</v>
      </c>
      <c r="Q183" s="19">
        <f>ROUND(VLOOKUP($B183,'3.ข้อมูลงบทดลองปัจจุบัน เติมเอง'!$A$5:$CL$846,16,0),2)</f>
        <v>1004474.55</v>
      </c>
      <c r="R183" s="19">
        <f>ROUND(VLOOKUP($B183,'3.ข้อมูลงบทดลองปัจจุบัน เติมเอง'!$A$5:$CL$846,17,0),2)</f>
        <v>952541.5</v>
      </c>
      <c r="S183" s="19">
        <f>ROUND(VLOOKUP($B183,'3.ข้อมูลงบทดลองปัจจุบัน เติมเอง'!$A$5:$CL$846,18,0),2)</f>
        <v>3810553.55</v>
      </c>
      <c r="T183" s="19">
        <f>ROUND(VLOOKUP($B183,'3.ข้อมูลงบทดลองปัจจุบัน เติมเอง'!$A$5:$CL$846,19,0),2)</f>
        <v>608138.42000000004</v>
      </c>
      <c r="U183" s="19">
        <f>ROUND(VLOOKUP($B183,'3.ข้อมูลงบทดลองปัจจุบัน เติมเอง'!$A$5:$CL$846,20,0),2)</f>
        <v>1104389.18</v>
      </c>
      <c r="V183" s="19">
        <f>ROUND(VLOOKUP($B183,'3.ข้อมูลงบทดลองปัจจุบัน เติมเอง'!$A$5:$CL$846,21,0),2)</f>
        <v>526345.82999999996</v>
      </c>
      <c r="W183" s="19">
        <f>ROUND(VLOOKUP($B183,'3.ข้อมูลงบทดลองปัจจุบัน เติมเอง'!$A$5:$CL$846,22,0),2)</f>
        <v>192844.79999999999</v>
      </c>
      <c r="X183" s="19">
        <f>ROUND(VLOOKUP($B183,'3.ข้อมูลงบทดลองปัจจุบัน เติมเอง'!$A$5:$CL$846,23,0),2)</f>
        <v>34036214.039999999</v>
      </c>
      <c r="Y183" s="19">
        <f>ROUND(VLOOKUP($B183,'3.ข้อมูลงบทดลองปัจจุบัน เติมเอง'!$A$5:$CL$846,24,0),2)</f>
        <v>584075.22</v>
      </c>
      <c r="Z183" s="19">
        <f>ROUND(VLOOKUP($B183,'3.ข้อมูลงบทดลองปัจจุบัน เติมเอง'!$A$5:$CL$846,25,0),2)</f>
        <v>2999272.97</v>
      </c>
      <c r="AA183" s="19">
        <f>ROUND(VLOOKUP($B183,'3.ข้อมูลงบทดลองปัจจุบัน เติมเอง'!$A$5:$CL$846,26,0),2)</f>
        <v>1513816.13</v>
      </c>
      <c r="AB183" s="19">
        <f>ROUND(VLOOKUP($B183,'3.ข้อมูลงบทดลองปัจจุบัน เติมเอง'!$A$5:$CL$846,27,0),2)</f>
        <v>230978.99</v>
      </c>
      <c r="AC183" s="19">
        <f>ROUND(VLOOKUP($B183,'3.ข้อมูลงบทดลองปัจจุบัน เติมเอง'!$A$5:$CL$846,28,0),2)</f>
        <v>330455.32</v>
      </c>
      <c r="AD183" s="19">
        <f>ROUND(VLOOKUP($B183,'3.ข้อมูลงบทดลองปัจจุบัน เติมเอง'!$A$5:$CL$846,29,0),2)</f>
        <v>850171.71</v>
      </c>
      <c r="AE183" s="19">
        <f>ROUND(VLOOKUP($B183,'3.ข้อมูลงบทดลองปัจจุบัน เติมเอง'!$A$5:$CL$846,30,0),2)</f>
        <v>3582960.9</v>
      </c>
      <c r="AF183" s="19">
        <f>ROUND(VLOOKUP($B183,'3.ข้อมูลงบทดลองปัจจุบัน เติมเอง'!$A$5:$CL$846,31,0),2)</f>
        <v>858856.37</v>
      </c>
      <c r="AG183" s="19">
        <f>ROUND(VLOOKUP($B183,'3.ข้อมูลงบทดลองปัจจุบัน เติมเอง'!$A$5:$CL$846,32,0),2)</f>
        <v>896011.25</v>
      </c>
      <c r="AH183" s="19">
        <f>ROUND(VLOOKUP($B183,'3.ข้อมูลงบทดลองปัจจุบัน เติมเอง'!$A$5:$CL$846,33,0),2)</f>
        <v>1475425.88</v>
      </c>
      <c r="AI183" s="19">
        <f>ROUND(VLOOKUP($B183,'3.ข้อมูลงบทดลองปัจจุบัน เติมเอง'!$A$5:$CL$846,34,0),2)</f>
        <v>1706529.77</v>
      </c>
      <c r="AJ183" s="19">
        <f>ROUND(VLOOKUP($B183,'3.ข้อมูลงบทดลองปัจจุบัน เติมเอง'!$A$5:$CL$846,35,0),2)</f>
        <v>514455.53</v>
      </c>
      <c r="AK183" s="19">
        <f>ROUND(VLOOKUP($B183,'3.ข้อมูลงบทดลองปัจจุบัน เติมเอง'!$A$5:$CL$846,36,0),2)</f>
        <v>389928.66</v>
      </c>
      <c r="AL183" s="19">
        <f>ROUND(VLOOKUP($B183,'3.ข้อมูลงบทดลองปัจจุบัน เติมเอง'!$A$5:$CL$846,37,0),2)</f>
        <v>84550858.810000002</v>
      </c>
      <c r="AM183" s="19">
        <f>ROUND(VLOOKUP($B183,'3.ข้อมูลงบทดลองปัจจุบัน เติมเอง'!$A$5:$CL$846,38,0),2)</f>
        <v>1225863.1299999999</v>
      </c>
      <c r="AN183" s="19">
        <f>ROUND(VLOOKUP($B183,'3.ข้อมูลงบทดลองปัจจุบัน เติมเอง'!$A$5:$CL$846,39,0),2)</f>
        <v>635690.07999999996</v>
      </c>
      <c r="AO183" s="19">
        <f>ROUND(VLOOKUP($B183,'3.ข้อมูลงบทดลองปัจจุบัน เติมเอง'!$A$5:$CL$846,40,0),2)</f>
        <v>3375266.3</v>
      </c>
      <c r="AP183" s="19">
        <f>ROUND(VLOOKUP($B183,'3.ข้อมูลงบทดลองปัจจุบัน เติมเอง'!$A$5:$CL$846,41,0),2)</f>
        <v>2948961.97</v>
      </c>
      <c r="AQ183" s="19">
        <f>ROUND(VLOOKUP($B183,'3.ข้อมูลงบทดลองปัจจุบัน เติมเอง'!$A$5:$CL$846,42,0),2)</f>
        <v>889501.42</v>
      </c>
      <c r="AR183" s="19">
        <f>ROUND(VLOOKUP($B183,'3.ข้อมูลงบทดลองปัจจุบัน เติมเอง'!$A$5:$CL$846,43,0),2)</f>
        <v>231407.76</v>
      </c>
      <c r="AS183" s="19">
        <f>ROUND(VLOOKUP($B183,'3.ข้อมูลงบทดลองปัจจุบัน เติมเอง'!$A$5:$CL$846,44,0),2)</f>
        <v>11008344.890000001</v>
      </c>
      <c r="AT183" s="19">
        <f>ROUND(VLOOKUP($B183,'3.ข้อมูลงบทดลองปัจจุบัน เติมเอง'!$A$5:$CL$846,45,0),2)</f>
        <v>556826.93999999994</v>
      </c>
      <c r="AU183" s="19">
        <f>ROUND(VLOOKUP($B183,'3.ข้อมูลงบทดลองปัจจุบัน เติมเอง'!$A$5:$CL$846,46,0),2)</f>
        <v>1581978.96</v>
      </c>
      <c r="AV183" s="19">
        <f>ROUND(VLOOKUP($B183,'3.ข้อมูลงบทดลองปัจจุบัน เติมเอง'!$A$5:$CL$846,47,0),2)</f>
        <v>2406066.0299999998</v>
      </c>
      <c r="AW183" s="19">
        <f>ROUND(VLOOKUP($B183,'3.ข้อมูลงบทดลองปัจจุบัน เติมเอง'!$A$5:$CL$846,48,0),2)</f>
        <v>714797.81</v>
      </c>
      <c r="AX183" s="19">
        <f>ROUND(VLOOKUP($B183,'3.ข้อมูลงบทดลองปัจจุบัน เติมเอง'!$A$5:$CL$846,49,0),2)</f>
        <v>488899.73</v>
      </c>
      <c r="AY183" s="19">
        <f>ROUND(VLOOKUP($B183,'3.ข้อมูลงบทดลองปัจจุบัน เติมเอง'!$A$5:$CL$846,50,0),2)</f>
        <v>762919</v>
      </c>
      <c r="AZ183" s="19">
        <f>ROUND(VLOOKUP($B183,'3.ข้อมูลงบทดลองปัจจุบัน เติมเอง'!$A$5:$CL$846,51,0),2)</f>
        <v>1269749.33</v>
      </c>
      <c r="BA183" s="19">
        <f>ROUND(VLOOKUP($B183,'3.ข้อมูลงบทดลองปัจจุบัน เติมเอง'!$A$5:$CL$846,52,0),2)</f>
        <v>897723.75</v>
      </c>
      <c r="BB183" s="19">
        <f>ROUND(VLOOKUP($B183,'3.ข้อมูลงบทดลองปัจจุบัน เติมเอง'!$A$5:$CL$846,53,0),2)</f>
        <v>3446061.86</v>
      </c>
      <c r="BC183" s="19">
        <f>ROUND(VLOOKUP($B183,'3.ข้อมูลงบทดลองปัจจุบัน เติมเอง'!$A$5:$CL$846,54,0),2)</f>
        <v>679539.19999999995</v>
      </c>
      <c r="BD183" s="19">
        <f>ROUND(VLOOKUP($B183,'3.ข้อมูลงบทดลองปัจจุบัน เติมเอง'!$A$5:$CL$846,55,0),2)</f>
        <v>12176552.619999999</v>
      </c>
      <c r="BE183" s="19">
        <f>ROUND(VLOOKUP($B183,'3.ข้อมูลงบทดลองปัจจุบัน เติมเอง'!$A$5:$CL$846,56,0),2)</f>
        <v>3148288.56</v>
      </c>
      <c r="BF183" s="19">
        <f>ROUND(VLOOKUP($B183,'3.ข้อมูลงบทดลองปัจจุบัน เติมเอง'!$A$5:$CL$846,57,0),2)</f>
        <v>478584.8</v>
      </c>
      <c r="BG183" s="19">
        <f>ROUND(VLOOKUP($B183,'3.ข้อมูลงบทดลองปัจจุบัน เติมเอง'!$A$5:$CL$846,58,0),2)</f>
        <v>724442.9</v>
      </c>
      <c r="BH183" s="19">
        <f>ROUND(VLOOKUP($B183,'3.ข้อมูลงบทดลองปัจจุบัน เติมเอง'!$A$5:$CL$846,59,0),2)</f>
        <v>17174210.34</v>
      </c>
      <c r="BI183" s="19">
        <f>ROUND(VLOOKUP($B183,'3.ข้อมูลงบทดลองปัจจุบัน เติมเอง'!$A$5:$CL$846,60,0),2)</f>
        <v>708767.18</v>
      </c>
      <c r="BJ183" s="19">
        <f>ROUND(VLOOKUP($B183,'3.ข้อมูลงบทดลองปัจจุบัน เติมเอง'!$A$5:$CL$846,61,0),2)</f>
        <v>341285.05</v>
      </c>
      <c r="BK183" s="19">
        <f>ROUND(VLOOKUP($B183,'3.ข้อมูลงบทดลองปัจจุบัน เติมเอง'!$A$5:$CL$846,62,0),2)</f>
        <v>621196.09</v>
      </c>
      <c r="BL183" s="19">
        <f>ROUND(VLOOKUP($B183,'3.ข้อมูลงบทดลองปัจจุบัน เติมเอง'!$A$5:$CL$846,63,0),2)</f>
        <v>509458.38</v>
      </c>
      <c r="BM183" s="19">
        <f>ROUND(VLOOKUP($B183,'3.ข้อมูลงบทดลองปัจจุบัน เติมเอง'!$A$5:$CL$846,64,0),2)</f>
        <v>12162755.66</v>
      </c>
      <c r="BN183" s="19">
        <f>ROUND(VLOOKUP($B183,'3.ข้อมูลงบทดลองปัจจุบัน เติมเอง'!$A$5:$CL$846,65,0),2)</f>
        <v>1924327.03</v>
      </c>
      <c r="BO183" s="19">
        <f>ROUND(VLOOKUP($B183,'3.ข้อมูลงบทดลองปัจจุบัน เติมเอง'!$A$5:$CL$846,66,0),2)</f>
        <v>929955.11</v>
      </c>
      <c r="BP183" s="19">
        <f>ROUND(VLOOKUP($B183,'3.ข้อมูลงบทดลองปัจจุบัน เติมเอง'!$A$5:$CL$846,67,0),2)</f>
        <v>3281738.15</v>
      </c>
      <c r="BQ183" s="19">
        <f>ROUND(VLOOKUP($B183,'3.ข้อมูลงบทดลองปัจจุบัน เติมเอง'!$A$5:$CL$846,68,0),2)</f>
        <v>1110034.78</v>
      </c>
      <c r="BR183" s="19">
        <f>ROUND(VLOOKUP($B183,'3.ข้อมูลงบทดลองปัจจุบัน เติมเอง'!$A$5:$CL$846,69,0),2)</f>
        <v>787673.55</v>
      </c>
      <c r="BS183" s="19">
        <f>ROUND(VLOOKUP($B183,'3.ข้อมูลงบทดลองปัจจุบัน เติมเอง'!$A$5:$CL$846,70,0),2)</f>
        <v>156213226.13</v>
      </c>
      <c r="BT183" s="19">
        <f>ROUND(VLOOKUP($B183,'3.ข้อมูลงบทดลองปัจจุบัน เติมเอง'!$A$5:$CL$846,71,0),2)</f>
        <v>1197495.3400000001</v>
      </c>
      <c r="BU183" s="19">
        <f>ROUND(VLOOKUP($B183,'3.ข้อมูลงบทดลองปัจจุบัน เติมเอง'!$A$5:$CL$846,72,0),2)</f>
        <v>1033300.35</v>
      </c>
      <c r="BV183" s="19">
        <f>ROUND(VLOOKUP($B183,'3.ข้อมูลงบทดลองปัจจุบัน เติมเอง'!$A$5:$CL$846,73,0),2)</f>
        <v>14492372.34</v>
      </c>
      <c r="BW183" s="19">
        <f>ROUND(VLOOKUP($B183,'3.ข้อมูลงบทดลองปัจจุบัน เติมเอง'!$A$5:$CL$846,74,0),2)</f>
        <v>123914.22</v>
      </c>
      <c r="BX183" s="19">
        <f>ROUND(VLOOKUP($B183,'3.ข้อมูลงบทดลองปัจจุบัน เติมเอง'!$A$5:$CL$846,75,0),2)</f>
        <v>836076.04</v>
      </c>
      <c r="BY183" s="19">
        <f>ROUND(VLOOKUP($B183,'3.ข้อมูลงบทดลองปัจจุบัน เติมเอง'!$A$5:$CL$846,76,0),2)</f>
        <v>2861552.44</v>
      </c>
      <c r="BZ183" s="19">
        <f>ROUND(VLOOKUP($B183,'3.ข้อมูลงบทดลองปัจจุบัน เติมเอง'!$A$5:$CL$846,77,0),2)</f>
        <v>790830.75</v>
      </c>
      <c r="CA183" s="19">
        <f>ROUND(VLOOKUP($B183,'3.ข้อมูลงบทดลองปัจจุบัน เติมเอง'!$A$5:$CL$846,78,0),2)</f>
        <v>587183.65</v>
      </c>
      <c r="CB183" s="19">
        <f>ROUND(VLOOKUP($B183,'3.ข้อมูลงบทดลองปัจจุบัน เติมเอง'!$A$5:$CL$846,79,0),2)</f>
        <v>988392.49</v>
      </c>
      <c r="CC183" s="19">
        <f>ROUND(VLOOKUP($B183,'3.ข้อมูลงบทดลองปัจจุบัน เติมเอง'!$A$5:$CL$846,80,0),2)</f>
        <v>1169774.48</v>
      </c>
      <c r="CD183" s="19">
        <f>ROUND(VLOOKUP($B183,'3.ข้อมูลงบทดลองปัจจุบัน เติมเอง'!$A$5:$CL$846,81,0),2)</f>
        <v>4114951.83</v>
      </c>
      <c r="CE183" s="19">
        <f>ROUND(VLOOKUP($B183,'3.ข้อมูลงบทดลองปัจจุบัน เติมเอง'!$A$5:$CL$846,82,0),2)</f>
        <v>1239183.8999999999</v>
      </c>
      <c r="CF183" s="19">
        <f>ROUND(VLOOKUP($B183,'3.ข้อมูลงบทดลองปัจจุบัน เติมเอง'!$A$5:$CL$846,83,0),2)</f>
        <v>3296872.8</v>
      </c>
      <c r="CG183" s="19">
        <f>ROUND(VLOOKUP($B183,'3.ข้อมูลงบทดลองปัจจุบัน เติมเอง'!$A$5:$CL$846,84,0),2)</f>
        <v>762034.83</v>
      </c>
      <c r="CH183" s="19">
        <f>ROUND(VLOOKUP($B183,'3.ข้อมูลงบทดลองปัจจุบัน เติมเอง'!$A$5:$CL$846,85,0),2)</f>
        <v>571367.30000000005</v>
      </c>
      <c r="CI183" s="19">
        <f>ROUND(VLOOKUP($B183,'3.ข้อมูลงบทดลองปัจจุบัน เติมเอง'!$A$5:$CL$846,86,0),2)</f>
        <v>365191.5</v>
      </c>
      <c r="CJ183" s="19">
        <f>ROUND(VLOOKUP($B183,'3.ข้อมูลงบทดลองปัจจุบัน เติมเอง'!$A$5:$CL$846,87,0),2)</f>
        <v>598709.76000000001</v>
      </c>
      <c r="CK183" s="19">
        <f>ROUND(VLOOKUP($B183,'3.ข้อมูลงบทดลองปัจจุบัน เติมเอง'!$A$5:$CL$846,88,0),2)</f>
        <v>3793861.8</v>
      </c>
      <c r="CL183" s="19">
        <f>ROUND(VLOOKUP($B183,'3.ข้อมูลงบทดลองปัจจุบัน เติมเอง'!$A$5:$CL$846,89,0),2)</f>
        <v>457471.63</v>
      </c>
      <c r="CM183" s="19">
        <f>ROUND(VLOOKUP($B183,'3.ข้อมูลงบทดลองปัจจุบัน เติมเอง'!$A$5:$CL$846,90,0),2)</f>
        <v>470237.45</v>
      </c>
      <c r="CO183" s="29"/>
    </row>
    <row r="184" spans="1:93" x14ac:dyDescent="0.7">
      <c r="A184" s="3" t="s">
        <v>1471</v>
      </c>
      <c r="B184" s="3" t="s">
        <v>2076</v>
      </c>
      <c r="C184" s="51" t="s">
        <v>728</v>
      </c>
      <c r="D184" s="19">
        <f>ROUND(VLOOKUP($B184,'3.ข้อมูลงบทดลองปัจจุบัน เติมเอง'!$A$5:$CL$846,3,0),2)</f>
        <v>10407300.33</v>
      </c>
      <c r="E184" s="19">
        <f>ROUND(VLOOKUP($B184,'3.ข้อมูลงบทดลองปัจจุบัน เติมเอง'!$A$5:$CL$846,4,0),2)</f>
        <v>275316.5</v>
      </c>
      <c r="F184" s="19">
        <f>ROUND(VLOOKUP($B184,'3.ข้อมูลงบทดลองปัจจุบัน เติมเอง'!$A$5:$CL$846,5,0),2)</f>
        <v>2483123</v>
      </c>
      <c r="G184" s="19">
        <f>ROUND(VLOOKUP($B184,'3.ข้อมูลงบทดลองปัจจุบัน เติมเอง'!$A$5:$CL$846,6,0),2)</f>
        <v>2260563.9500000002</v>
      </c>
      <c r="H184" s="19">
        <f>ROUND(VLOOKUP($B184,'3.ข้อมูลงบทดลองปัจจุบัน เติมเอง'!$A$5:$CL$846,7,0),2)</f>
        <v>561154</v>
      </c>
      <c r="I184" s="19">
        <f>ROUND(VLOOKUP($B184,'3.ข้อมูลงบทดลองปัจจุบัน เติมเอง'!$A$5:$CL$846,8,0),2)</f>
        <v>1425766</v>
      </c>
      <c r="J184" s="19">
        <f>ROUND(VLOOKUP($B184,'3.ข้อมูลงบทดลองปัจจุบัน เติมเอง'!$A$5:$CL$846,9,0),2)</f>
        <v>1726340.8</v>
      </c>
      <c r="K184" s="19">
        <f>ROUND(VLOOKUP($B184,'3.ข้อมูลงบทดลองปัจจุบัน เติมเอง'!$A$5:$CL$846,10,0),2)</f>
        <v>1866366.75</v>
      </c>
      <c r="L184" s="19">
        <f>ROUND(VLOOKUP($B184,'3.ข้อมูลงบทดลองปัจจุบัน เติมเอง'!$A$5:$CL$846,11,0),2)</f>
        <v>1544611.05</v>
      </c>
      <c r="M184" s="19">
        <f>ROUND(VLOOKUP($B184,'3.ข้อมูลงบทดลองปัจจุบัน เติมเอง'!$A$5:$CL$846,12,0),2)</f>
        <v>2401775.8199999998</v>
      </c>
      <c r="N184" s="19">
        <f>ROUND(VLOOKUP($B184,'3.ข้อมูลงบทดลองปัจจุบัน เติมเอง'!$A$5:$CL$846,13,0),2)</f>
        <v>4312816</v>
      </c>
      <c r="O184" s="19">
        <f>ROUND(VLOOKUP($B184,'3.ข้อมูลงบทดลองปัจจุบัน เติมเอง'!$A$5:$CL$846,14,0),2)</f>
        <v>1007915.45</v>
      </c>
      <c r="P184" s="19">
        <f>ROUND(VLOOKUP($B184,'3.ข้อมูลงบทดลองปัจจุบัน เติมเอง'!$A$5:$CL$846,15,0),2)</f>
        <v>5223978.7300000004</v>
      </c>
      <c r="Q184" s="19">
        <f>ROUND(VLOOKUP($B184,'3.ข้อมูลงบทดลองปัจจุบัน เติมเอง'!$A$5:$CL$846,16,0),2)</f>
        <v>1760450.65</v>
      </c>
      <c r="R184" s="19">
        <f>ROUND(VLOOKUP($B184,'3.ข้อมูลงบทดลองปัจจุบัน เติมเอง'!$A$5:$CL$846,17,0),2)</f>
        <v>1351531</v>
      </c>
      <c r="S184" s="19">
        <f>ROUND(VLOOKUP($B184,'3.ข้อมูลงบทดลองปัจจุบัน เติมเอง'!$A$5:$CL$846,18,0),2)</f>
        <v>1304696.5</v>
      </c>
      <c r="T184" s="19">
        <f>ROUND(VLOOKUP($B184,'3.ข้อมูลงบทดลองปัจจุบัน เติมเอง'!$A$5:$CL$846,19,0),2)</f>
        <v>1188162.25</v>
      </c>
      <c r="U184" s="19">
        <f>ROUND(VLOOKUP($B184,'3.ข้อมูลงบทดลองปัจจุบัน เติมเอง'!$A$5:$CL$846,20,0),2)</f>
        <v>870227.45</v>
      </c>
      <c r="V184" s="19">
        <f>ROUND(VLOOKUP($B184,'3.ข้อมูลงบทดลองปัจจุบัน เติมเอง'!$A$5:$CL$846,21,0),2)</f>
        <v>1198554</v>
      </c>
      <c r="W184" s="19">
        <f>ROUND(VLOOKUP($B184,'3.ข้อมูลงบทดลองปัจจุบัน เติมเอง'!$A$5:$CL$846,22,0),2)</f>
        <v>424568.5</v>
      </c>
      <c r="X184" s="19">
        <f>ROUND(VLOOKUP($B184,'3.ข้อมูลงบทดลองปัจจุบัน เติมเอง'!$A$5:$CL$846,23,0),2)</f>
        <v>5356895.5199999996</v>
      </c>
      <c r="Y184" s="19">
        <f>ROUND(VLOOKUP($B184,'3.ข้อมูลงบทดลองปัจจุบัน เติมเอง'!$A$5:$CL$846,24,0),2)</f>
        <v>548260</v>
      </c>
      <c r="Z184" s="19">
        <f>ROUND(VLOOKUP($B184,'3.ข้อมูลงบทดลองปัจจุบัน เติมเอง'!$A$5:$CL$846,25,0),2)</f>
        <v>1301604.2</v>
      </c>
      <c r="AA184" s="19">
        <f>ROUND(VLOOKUP($B184,'3.ข้อมูลงบทดลองปัจจุบัน เติมเอง'!$A$5:$CL$846,26,0),2)</f>
        <v>934113.3</v>
      </c>
      <c r="AB184" s="19">
        <f>ROUND(VLOOKUP($B184,'3.ข้อมูลงบทดลองปัจจุบัน เติมเอง'!$A$5:$CL$846,27,0),2)</f>
        <v>316797</v>
      </c>
      <c r="AC184" s="19">
        <f>ROUND(VLOOKUP($B184,'3.ข้อมูลงบทดลองปัจจุบัน เติมเอง'!$A$5:$CL$846,28,0),2)</f>
        <v>644582</v>
      </c>
      <c r="AD184" s="19">
        <f>ROUND(VLOOKUP($B184,'3.ข้อมูลงบทดลองปัจจุบัน เติมเอง'!$A$5:$CL$846,29,0),2)</f>
        <v>1857356.5</v>
      </c>
      <c r="AE184" s="19">
        <f>ROUND(VLOOKUP($B184,'3.ข้อมูลงบทดลองปัจจุบัน เติมเอง'!$A$5:$CL$846,30,0),2)</f>
        <v>5580098.8499999996</v>
      </c>
      <c r="AF184" s="19">
        <f>ROUND(VLOOKUP($B184,'3.ข้อมูลงบทดลองปัจจุบัน เติมเอง'!$A$5:$CL$846,31,0),2)</f>
        <v>683682</v>
      </c>
      <c r="AG184" s="19">
        <f>ROUND(VLOOKUP($B184,'3.ข้อมูลงบทดลองปัจจุบัน เติมเอง'!$A$5:$CL$846,32,0),2)</f>
        <v>1182715.5</v>
      </c>
      <c r="AH184" s="19">
        <f>ROUND(VLOOKUP($B184,'3.ข้อมูลงบทดลองปัจจุบัน เติมเอง'!$A$5:$CL$846,33,0),2)</f>
        <v>2407478.7999999998</v>
      </c>
      <c r="AI184" s="19">
        <f>ROUND(VLOOKUP($B184,'3.ข้อมูลงบทดลองปัจจุบัน เติมเอง'!$A$5:$CL$846,34,0),2)</f>
        <v>742334.96</v>
      </c>
      <c r="AJ184" s="19">
        <f>ROUND(VLOOKUP($B184,'3.ข้อมูลงบทดลองปัจจุบัน เติมเอง'!$A$5:$CL$846,35,0),2)</f>
        <v>992777.7</v>
      </c>
      <c r="AK184" s="19">
        <f>ROUND(VLOOKUP($B184,'3.ข้อมูลงบทดลองปัจจุบัน เติมเอง'!$A$5:$CL$846,36,0),2)</f>
        <v>668424.5</v>
      </c>
      <c r="AL184" s="19">
        <f>ROUND(VLOOKUP($B184,'3.ข้อมูลงบทดลองปัจจุบัน เติมเอง'!$A$5:$CL$846,37,0),2)</f>
        <v>42659572.380000003</v>
      </c>
      <c r="AM184" s="19">
        <f>ROUND(VLOOKUP($B184,'3.ข้อมูลงบทดลองปัจจุบัน เติมเอง'!$A$5:$CL$846,38,0),2)</f>
        <v>775114</v>
      </c>
      <c r="AN184" s="19">
        <f>ROUND(VLOOKUP($B184,'3.ข้อมูลงบทดลองปัจจุบัน เติมเอง'!$A$5:$CL$846,39,0),2)</f>
        <v>1008983</v>
      </c>
      <c r="AO184" s="19">
        <f>ROUND(VLOOKUP($B184,'3.ข้อมูลงบทดลองปัจจุบัน เติมเอง'!$A$5:$CL$846,40,0),2)</f>
        <v>2043851.27</v>
      </c>
      <c r="AP184" s="19">
        <f>ROUND(VLOOKUP($B184,'3.ข้อมูลงบทดลองปัจจุบัน เติมเอง'!$A$5:$CL$846,41,0),2)</f>
        <v>949687.88</v>
      </c>
      <c r="AQ184" s="19">
        <f>ROUND(VLOOKUP($B184,'3.ข้อมูลงบทดลองปัจจุบัน เติมเอง'!$A$5:$CL$846,42,0),2)</f>
        <v>1195720.53</v>
      </c>
      <c r="AR184" s="19">
        <f>ROUND(VLOOKUP($B184,'3.ข้อมูลงบทดลองปัจจุบัน เติมเอง'!$A$5:$CL$846,43,0),2)</f>
        <v>180642</v>
      </c>
      <c r="AS184" s="19">
        <f>ROUND(VLOOKUP($B184,'3.ข้อมูลงบทดลองปัจจุบัน เติมเอง'!$A$5:$CL$846,44,0),2)</f>
        <v>6023875.0199999996</v>
      </c>
      <c r="AT184" s="19">
        <f>ROUND(VLOOKUP($B184,'3.ข้อมูลงบทดลองปัจจุบัน เติมเอง'!$A$5:$CL$846,45,0),2)</f>
        <v>1456465.75</v>
      </c>
      <c r="AU184" s="19">
        <f>ROUND(VLOOKUP($B184,'3.ข้อมูลงบทดลองปัจจุบัน เติมเอง'!$A$5:$CL$846,46,0),2)</f>
        <v>2029160</v>
      </c>
      <c r="AV184" s="19">
        <f>ROUND(VLOOKUP($B184,'3.ข้อมูลงบทดลองปัจจุบัน เติมเอง'!$A$5:$CL$846,47,0),2)</f>
        <v>1952650.05</v>
      </c>
      <c r="AW184" s="19">
        <f>ROUND(VLOOKUP($B184,'3.ข้อมูลงบทดลองปัจจุบัน เติมเอง'!$A$5:$CL$846,48,0),2)</f>
        <v>517720</v>
      </c>
      <c r="AX184" s="19">
        <f>ROUND(VLOOKUP($B184,'3.ข้อมูลงบทดลองปัจจุบัน เติมเอง'!$A$5:$CL$846,49,0),2)</f>
        <v>847215.13</v>
      </c>
      <c r="AY184" s="19">
        <f>ROUND(VLOOKUP($B184,'3.ข้อมูลงบทดลองปัจจุบัน เติมเอง'!$A$5:$CL$846,50,0),2)</f>
        <v>1534253.3</v>
      </c>
      <c r="AZ184" s="19">
        <f>ROUND(VLOOKUP($B184,'3.ข้อมูลงบทดลองปัจจุบัน เติมเอง'!$A$5:$CL$846,51,0),2)</f>
        <v>1358100.4</v>
      </c>
      <c r="BA184" s="19">
        <f>ROUND(VLOOKUP($B184,'3.ข้อมูลงบทดลองปัจจุบัน เติมเอง'!$A$5:$CL$846,52,0),2)</f>
        <v>1040618.44</v>
      </c>
      <c r="BB184" s="19">
        <f>ROUND(VLOOKUP($B184,'3.ข้อมูลงบทดลองปัจจุบัน เติมเอง'!$A$5:$CL$846,53,0),2)</f>
        <v>4447280.42</v>
      </c>
      <c r="BC184" s="19">
        <f>ROUND(VLOOKUP($B184,'3.ข้อมูลงบทดลองปัจจุบัน เติมเอง'!$A$5:$CL$846,54,0),2)</f>
        <v>692648.37</v>
      </c>
      <c r="BD184" s="19">
        <f>ROUND(VLOOKUP($B184,'3.ข้อมูลงบทดลองปัจจุบัน เติมเอง'!$A$5:$CL$846,55,0),2)</f>
        <v>5024010.8499999996</v>
      </c>
      <c r="BE184" s="19">
        <f>ROUND(VLOOKUP($B184,'3.ข้อมูลงบทดลองปัจจุบัน เติมเอง'!$A$5:$CL$846,56,0),2)</f>
        <v>2542275.11</v>
      </c>
      <c r="BF184" s="19">
        <f>ROUND(VLOOKUP($B184,'3.ข้อมูลงบทดลองปัจจุบัน เติมเอง'!$A$5:$CL$846,57,0),2)</f>
        <v>876785</v>
      </c>
      <c r="BG184" s="19">
        <f>ROUND(VLOOKUP($B184,'3.ข้อมูลงบทดลองปัจจุบัน เติมเอง'!$A$5:$CL$846,58,0),2)</f>
        <v>1461757.3</v>
      </c>
      <c r="BH184" s="19">
        <f>ROUND(VLOOKUP($B184,'3.ข้อมูลงบทดลองปัจจุบัน เติมเอง'!$A$5:$CL$846,59,0),2)</f>
        <v>5754741.5899999999</v>
      </c>
      <c r="BI184" s="19">
        <f>ROUND(VLOOKUP($B184,'3.ข้อมูลงบทดลองปัจจุบัน เติมเอง'!$A$5:$CL$846,60,0),2)</f>
        <v>633776.11</v>
      </c>
      <c r="BJ184" s="19">
        <f>ROUND(VLOOKUP($B184,'3.ข้อมูลงบทดลองปัจจุบัน เติมเอง'!$A$5:$CL$846,61,0),2)</f>
        <v>766221.72</v>
      </c>
      <c r="BK184" s="19">
        <f>ROUND(VLOOKUP($B184,'3.ข้อมูลงบทดลองปัจจุบัน เติมเอง'!$A$5:$CL$846,62,0),2)</f>
        <v>694732.38</v>
      </c>
      <c r="BL184" s="19">
        <f>ROUND(VLOOKUP($B184,'3.ข้อมูลงบทดลองปัจจุบัน เติมเอง'!$A$5:$CL$846,63,0),2)</f>
        <v>805864</v>
      </c>
      <c r="BM184" s="19">
        <f>ROUND(VLOOKUP($B184,'3.ข้อมูลงบทดลองปัจจุบัน เติมเอง'!$A$5:$CL$846,64,0),2)</f>
        <v>5082786.95</v>
      </c>
      <c r="BN184" s="19">
        <f>ROUND(VLOOKUP($B184,'3.ข้อมูลงบทดลองปัจจุบัน เติมเอง'!$A$5:$CL$846,65,0),2)</f>
        <v>2155963.75</v>
      </c>
      <c r="BO184" s="19">
        <f>ROUND(VLOOKUP($B184,'3.ข้อมูลงบทดลองปัจจุบัน เติมเอง'!$A$5:$CL$846,66,0),2)</f>
        <v>1869953.9</v>
      </c>
      <c r="BP184" s="19">
        <f>ROUND(VLOOKUP($B184,'3.ข้อมูลงบทดลองปัจจุบัน เติมเอง'!$A$5:$CL$846,67,0),2)</f>
        <v>2095100.8</v>
      </c>
      <c r="BQ184" s="19">
        <f>ROUND(VLOOKUP($B184,'3.ข้อมูลงบทดลองปัจจุบัน เติมเอง'!$A$5:$CL$846,68,0),2)</f>
        <v>1349014.15</v>
      </c>
      <c r="BR184" s="19">
        <f>ROUND(VLOOKUP($B184,'3.ข้อมูลงบทดลองปัจจุบัน เติมเอง'!$A$5:$CL$846,69,0),2)</f>
        <v>1917866.9</v>
      </c>
      <c r="BS184" s="19">
        <f>ROUND(VLOOKUP($B184,'3.ข้อมูลงบทดลองปัจจุบัน เติมเอง'!$A$5:$CL$846,70,0),2)</f>
        <v>6899662.04</v>
      </c>
      <c r="BT184" s="19">
        <f>ROUND(VLOOKUP($B184,'3.ข้อมูลงบทดลองปัจจุบัน เติมเอง'!$A$5:$CL$846,71,0),2)</f>
        <v>1461366</v>
      </c>
      <c r="BU184" s="19">
        <f>ROUND(VLOOKUP($B184,'3.ข้อมูลงบทดลองปัจจุบัน เติมเอง'!$A$5:$CL$846,72,0),2)</f>
        <v>1539334</v>
      </c>
      <c r="BV184" s="19">
        <f>ROUND(VLOOKUP($B184,'3.ข้อมูลงบทดลองปัจจุบัน เติมเอง'!$A$5:$CL$846,73,0),2)</f>
        <v>7165942.0999999996</v>
      </c>
      <c r="BW184" s="19">
        <f>ROUND(VLOOKUP($B184,'3.ข้อมูลงบทดลองปัจจุบัน เติมเอง'!$A$5:$CL$846,74,0),2)</f>
        <v>48135</v>
      </c>
      <c r="BX184" s="19">
        <f>ROUND(VLOOKUP($B184,'3.ข้อมูลงบทดลองปัจจุบัน เติมเอง'!$A$5:$CL$846,75,0),2)</f>
        <v>1617376.45</v>
      </c>
      <c r="BY184" s="19">
        <f>ROUND(VLOOKUP($B184,'3.ข้อมูลงบทดลองปัจจุบัน เติมเอง'!$A$5:$CL$846,76,0),2)</f>
        <v>3901844.2</v>
      </c>
      <c r="BZ184" s="19">
        <f>ROUND(VLOOKUP($B184,'3.ข้อมูลงบทดลองปัจจุบัน เติมเอง'!$A$5:$CL$846,77,0),2)</f>
        <v>981356.4</v>
      </c>
      <c r="CA184" s="19">
        <f>ROUND(VLOOKUP($B184,'3.ข้อมูลงบทดลองปัจจุบัน เติมเอง'!$A$5:$CL$846,78,0),2)</f>
        <v>1523800</v>
      </c>
      <c r="CB184" s="19">
        <f>ROUND(VLOOKUP($B184,'3.ข้อมูลงบทดลองปัจจุบัน เติมเอง'!$A$5:$CL$846,79,0),2)</f>
        <v>1504556.59</v>
      </c>
      <c r="CC184" s="19">
        <f>ROUND(VLOOKUP($B184,'3.ข้อมูลงบทดลองปัจจุบัน เติมเอง'!$A$5:$CL$846,80,0),2)</f>
        <v>1801640</v>
      </c>
      <c r="CD184" s="19">
        <f>ROUND(VLOOKUP($B184,'3.ข้อมูลงบทดลองปัจจุบัน เติมเอง'!$A$5:$CL$846,81,0),2)</f>
        <v>4871655.72</v>
      </c>
      <c r="CE184" s="19">
        <f>ROUND(VLOOKUP($B184,'3.ข้อมูลงบทดลองปัจจุบัน เติมเอง'!$A$5:$CL$846,82,0),2)</f>
        <v>1438461.12</v>
      </c>
      <c r="CF184" s="19">
        <f>ROUND(VLOOKUP($B184,'3.ข้อมูลงบทดลองปัจจุบัน เติมเอง'!$A$5:$CL$846,83,0),2)</f>
        <v>1977655.8</v>
      </c>
      <c r="CG184" s="19">
        <f>ROUND(VLOOKUP($B184,'3.ข้อมูลงบทดลองปัจจุบัน เติมเอง'!$A$5:$CL$846,84,0),2)</f>
        <v>421244</v>
      </c>
      <c r="CH184" s="19">
        <f>ROUND(VLOOKUP($B184,'3.ข้อมูลงบทดลองปัจจุบัน เติมเอง'!$A$5:$CL$846,85,0),2)</f>
        <v>933132.11</v>
      </c>
      <c r="CI184" s="19">
        <f>ROUND(VLOOKUP($B184,'3.ข้อมูลงบทดลองปัจจุบัน เติมเอง'!$A$5:$CL$846,86,0),2)</f>
        <v>1202011.25</v>
      </c>
      <c r="CJ184" s="19">
        <f>ROUND(VLOOKUP($B184,'3.ข้อมูลงบทดลองปัจจุบัน เติมเอง'!$A$5:$CL$846,87,0),2)</f>
        <v>1018416.2</v>
      </c>
      <c r="CK184" s="19">
        <f>ROUND(VLOOKUP($B184,'3.ข้อมูลงบทดลองปัจจุบัน เติมเอง'!$A$5:$CL$846,88,0),2)</f>
        <v>6465006.3200000003</v>
      </c>
      <c r="CL184" s="19">
        <f>ROUND(VLOOKUP($B184,'3.ข้อมูลงบทดลองปัจจุบัน เติมเอง'!$A$5:$CL$846,89,0),2)</f>
        <v>707021.7</v>
      </c>
      <c r="CM184" s="19">
        <f>ROUND(VLOOKUP($B184,'3.ข้อมูลงบทดลองปัจจุบัน เติมเอง'!$A$5:$CL$846,90,0),2)</f>
        <v>793308.2</v>
      </c>
      <c r="CO184" s="29"/>
    </row>
    <row r="185" spans="1:93" x14ac:dyDescent="0.7">
      <c r="A185" s="3" t="s">
        <v>1471</v>
      </c>
      <c r="B185" s="3" t="s">
        <v>2077</v>
      </c>
      <c r="C185" s="51" t="s">
        <v>729</v>
      </c>
      <c r="D185" s="19">
        <f>ROUND(VLOOKUP($B185,'3.ข้อมูลงบทดลองปัจจุบัน เติมเอง'!$A$5:$CL$846,3,0),2)</f>
        <v>3251754.71</v>
      </c>
      <c r="E185" s="19">
        <f>ROUND(VLOOKUP($B185,'3.ข้อมูลงบทดลองปัจจุบัน เติมเอง'!$A$5:$CL$846,4,0),2)</f>
        <v>140402.25</v>
      </c>
      <c r="F185" s="19">
        <f>ROUND(VLOOKUP($B185,'3.ข้อมูลงบทดลองปัจจุบัน เติมเอง'!$A$5:$CL$846,5,0),2)</f>
        <v>263966</v>
      </c>
      <c r="G185" s="19">
        <f>ROUND(VLOOKUP($B185,'3.ข้อมูลงบทดลองปัจจุบัน เติมเอง'!$A$5:$CL$846,6,0),2)</f>
        <v>128316</v>
      </c>
      <c r="H185" s="19">
        <f>ROUND(VLOOKUP($B185,'3.ข้อมูลงบทดลองปัจจุบัน เติมเอง'!$A$5:$CL$846,7,0),2)</f>
        <v>102315</v>
      </c>
      <c r="I185" s="19">
        <f>ROUND(VLOOKUP($B185,'3.ข้อมูลงบทดลองปัจจุบัน เติมเอง'!$A$5:$CL$846,8,0),2)</f>
        <v>128027</v>
      </c>
      <c r="J185" s="19">
        <f>ROUND(VLOOKUP($B185,'3.ข้อมูลงบทดลองปัจจุบัน เติมเอง'!$A$5:$CL$846,9,0),2)</f>
        <v>224500</v>
      </c>
      <c r="K185" s="19">
        <f>ROUND(VLOOKUP($B185,'3.ข้อมูลงบทดลองปัจจุบัน เติมเอง'!$A$5:$CL$846,10,0),2)</f>
        <v>270340</v>
      </c>
      <c r="L185" s="19">
        <f>ROUND(VLOOKUP($B185,'3.ข้อมูลงบทดลองปัจจุบัน เติมเอง'!$A$5:$CL$846,11,0),2)</f>
        <v>193078</v>
      </c>
      <c r="M185" s="19">
        <f>ROUND(VLOOKUP($B185,'3.ข้อมูลงบทดลองปัจจุบัน เติมเอง'!$A$5:$CL$846,12,0),2)</f>
        <v>206500</v>
      </c>
      <c r="N185" s="19">
        <f>ROUND(VLOOKUP($B185,'3.ข้อมูลงบทดลองปัจจุบัน เติมเอง'!$A$5:$CL$846,13,0),2)</f>
        <v>518099.67</v>
      </c>
      <c r="O185" s="19">
        <f>ROUND(VLOOKUP($B185,'3.ข้อมูลงบทดลองปัจจุบัน เติมเอง'!$A$5:$CL$846,14,0),2)</f>
        <v>49400</v>
      </c>
      <c r="P185" s="19">
        <f>ROUND(VLOOKUP($B185,'3.ข้อมูลงบทดลองปัจจุบัน เติมเอง'!$A$5:$CL$846,15,0),2)</f>
        <v>1684091.86</v>
      </c>
      <c r="Q185" s="19">
        <f>ROUND(VLOOKUP($B185,'3.ข้อมูลงบทดลองปัจจุบัน เติมเอง'!$A$5:$CL$846,16,0),2)</f>
        <v>297281</v>
      </c>
      <c r="R185" s="19">
        <f>ROUND(VLOOKUP($B185,'3.ข้อมูลงบทดลองปัจจุบัน เติมเอง'!$A$5:$CL$846,17,0),2)</f>
        <v>470320</v>
      </c>
      <c r="S185" s="19">
        <f>ROUND(VLOOKUP($B185,'3.ข้อมูลงบทดลองปัจจุบัน เติมเอง'!$A$5:$CL$846,18,0),2)</f>
        <v>868374</v>
      </c>
      <c r="T185" s="19">
        <f>ROUND(VLOOKUP($B185,'3.ข้อมูลงบทดลองปัจจุบัน เติมเอง'!$A$5:$CL$846,19,0),2)</f>
        <v>226640</v>
      </c>
      <c r="U185" s="19">
        <f>ROUND(VLOOKUP($B185,'3.ข้อมูลงบทดลองปัจจุบัน เติมเอง'!$A$5:$CL$846,20,0),2)</f>
        <v>212118</v>
      </c>
      <c r="V185" s="19">
        <f>ROUND(VLOOKUP($B185,'3.ข้อมูลงบทดลองปัจจุบัน เติมเอง'!$A$5:$CL$846,21,0),2)</f>
        <v>203220</v>
      </c>
      <c r="W185" s="19">
        <f>ROUND(VLOOKUP($B185,'3.ข้อมูลงบทดลองปัจจุบัน เติมเอง'!$A$5:$CL$846,22,0),2)</f>
        <v>102825</v>
      </c>
      <c r="X185" s="19">
        <f>ROUND(VLOOKUP($B185,'3.ข้อมูลงบทดลองปัจจุบัน เติมเอง'!$A$5:$CL$846,23,0),2)</f>
        <v>4538929.34</v>
      </c>
      <c r="Y185" s="19">
        <f>ROUND(VLOOKUP($B185,'3.ข้อมูลงบทดลองปัจจุบัน เติมเอง'!$A$5:$CL$846,24,0),2)</f>
        <v>213525</v>
      </c>
      <c r="Z185" s="19">
        <f>ROUND(VLOOKUP($B185,'3.ข้อมูลงบทดลองปัจจุบัน เติมเอง'!$A$5:$CL$846,25,0),2)</f>
        <v>556594</v>
      </c>
      <c r="AA185" s="19">
        <f>ROUND(VLOOKUP($B185,'3.ข้อมูลงบทดลองปัจจุบัน เติมเอง'!$A$5:$CL$846,26,0),2)</f>
        <v>290700</v>
      </c>
      <c r="AB185" s="19">
        <f>ROUND(VLOOKUP($B185,'3.ข้อมูลงบทดลองปัจจุบัน เติมเอง'!$A$5:$CL$846,27,0),2)</f>
        <v>78822</v>
      </c>
      <c r="AC185" s="19">
        <f>ROUND(VLOOKUP($B185,'3.ข้อมูลงบทดลองปัจจุบัน เติมเอง'!$A$5:$CL$846,28,0),2)</f>
        <v>166885</v>
      </c>
      <c r="AD185" s="19">
        <f>ROUND(VLOOKUP($B185,'3.ข้อมูลงบทดลองปัจจุบัน เติมเอง'!$A$5:$CL$846,29,0),2)</f>
        <v>306887</v>
      </c>
      <c r="AE185" s="19">
        <f>ROUND(VLOOKUP($B185,'3.ข้อมูลงบทดลองปัจจุบัน เติมเอง'!$A$5:$CL$846,30,0),2)</f>
        <v>752354.34</v>
      </c>
      <c r="AF185" s="19">
        <f>ROUND(VLOOKUP($B185,'3.ข้อมูลงบทดลองปัจจุบัน เติมเอง'!$A$5:$CL$846,31,0),2)</f>
        <v>326605</v>
      </c>
      <c r="AG185" s="19">
        <f>ROUND(VLOOKUP($B185,'3.ข้อมูลงบทดลองปัจจุบัน เติมเอง'!$A$5:$CL$846,32,0),2)</f>
        <v>245668</v>
      </c>
      <c r="AH185" s="19">
        <f>ROUND(VLOOKUP($B185,'3.ข้อมูลงบทดลองปัจจุบัน เติมเอง'!$A$5:$CL$846,33,0),2)</f>
        <v>310571.59999999998</v>
      </c>
      <c r="AI185" s="19">
        <f>ROUND(VLOOKUP($B185,'3.ข้อมูลงบทดลองปัจจุบัน เติมเอง'!$A$5:$CL$846,34,0),2)</f>
        <v>294590.65999999997</v>
      </c>
      <c r="AJ185" s="19">
        <f>ROUND(VLOOKUP($B185,'3.ข้อมูลงบทดลองปัจจุบัน เติมเอง'!$A$5:$CL$846,35,0),2)</f>
        <v>155897.60000000001</v>
      </c>
      <c r="AK185" s="19">
        <f>ROUND(VLOOKUP($B185,'3.ข้อมูลงบทดลองปัจจุบัน เติมเอง'!$A$5:$CL$846,36,0),2)</f>
        <v>147745</v>
      </c>
      <c r="AL185" s="19">
        <f>ROUND(VLOOKUP($B185,'3.ข้อมูลงบทดลองปัจจุบัน เติมเอง'!$A$5:$CL$846,37,0),2)</f>
        <v>7770870.7400000002</v>
      </c>
      <c r="AM185" s="19">
        <f>ROUND(VLOOKUP($B185,'3.ข้อมูลงบทดลองปัจจุบัน เติมเอง'!$A$5:$CL$846,38,0),2)</f>
        <v>99190</v>
      </c>
      <c r="AN185" s="19">
        <f>ROUND(VLOOKUP($B185,'3.ข้อมูลงบทดลองปัจจุบัน เติมเอง'!$A$5:$CL$846,39,0),2)</f>
        <v>179900</v>
      </c>
      <c r="AO185" s="19">
        <f>ROUND(VLOOKUP($B185,'3.ข้อมูลงบทดลองปัจจุบัน เติมเอง'!$A$5:$CL$846,40,0),2)</f>
        <v>420625</v>
      </c>
      <c r="AP185" s="19">
        <f>ROUND(VLOOKUP($B185,'3.ข้อมูลงบทดลองปัจจุบัน เติมเอง'!$A$5:$CL$846,41,0),2)</f>
        <v>462150</v>
      </c>
      <c r="AQ185" s="19">
        <f>ROUND(VLOOKUP($B185,'3.ข้อมูลงบทดลองปัจจุบัน เติมเอง'!$A$5:$CL$846,42,0),2)</f>
        <v>190110</v>
      </c>
      <c r="AR185" s="19">
        <f>ROUND(VLOOKUP($B185,'3.ข้อมูลงบทดลองปัจจุบัน เติมเอง'!$A$5:$CL$846,43,0),2)</f>
        <v>41151.69</v>
      </c>
      <c r="AS185" s="19">
        <f>ROUND(VLOOKUP($B185,'3.ข้อมูลงบทดลองปัจจุบัน เติมเอง'!$A$5:$CL$846,44,0),2)</f>
        <v>1281614.43</v>
      </c>
      <c r="AT185" s="19">
        <f>ROUND(VLOOKUP($B185,'3.ข้อมูลงบทดลองปัจจุบัน เติมเอง'!$A$5:$CL$846,45,0),2)</f>
        <v>222002.75</v>
      </c>
      <c r="AU185" s="19">
        <f>ROUND(VLOOKUP($B185,'3.ข้อมูลงบทดลองปัจจุบัน เติมเอง'!$A$5:$CL$846,46,0),2)</f>
        <v>400025</v>
      </c>
      <c r="AV185" s="19">
        <f>ROUND(VLOOKUP($B185,'3.ข้อมูลงบทดลองปัจจุบัน เติมเอง'!$A$5:$CL$846,47,0),2)</f>
        <v>560610</v>
      </c>
      <c r="AW185" s="19">
        <f>ROUND(VLOOKUP($B185,'3.ข้อมูลงบทดลองปัจจุบัน เติมเอง'!$A$5:$CL$846,48,0),2)</f>
        <v>173880</v>
      </c>
      <c r="AX185" s="19">
        <f>ROUND(VLOOKUP($B185,'3.ข้อมูลงบทดลองปัจจุบัน เติมเอง'!$A$5:$CL$846,49,0),2)</f>
        <v>259275</v>
      </c>
      <c r="AY185" s="19">
        <f>ROUND(VLOOKUP($B185,'3.ข้อมูลงบทดลองปัจจุบัน เติมเอง'!$A$5:$CL$846,50,0),2)</f>
        <v>254300</v>
      </c>
      <c r="AZ185" s="19">
        <f>ROUND(VLOOKUP($B185,'3.ข้อมูลงบทดลองปัจจุบัน เติมเอง'!$A$5:$CL$846,51,0),2)</f>
        <v>124000</v>
      </c>
      <c r="BA185" s="19">
        <f>ROUND(VLOOKUP($B185,'3.ข้อมูลงบทดลองปัจจุบัน เติมเอง'!$A$5:$CL$846,52,0),2)</f>
        <v>153898</v>
      </c>
      <c r="BB185" s="19">
        <f>ROUND(VLOOKUP($B185,'3.ข้อมูลงบทดลองปัจจุบัน เติมเอง'!$A$5:$CL$846,53,0),2)</f>
        <v>953952.1</v>
      </c>
      <c r="BC185" s="19">
        <f>ROUND(VLOOKUP($B185,'3.ข้อมูลงบทดลองปัจจุบัน เติมเอง'!$A$5:$CL$846,54,0),2)</f>
        <v>182292</v>
      </c>
      <c r="BD185" s="19">
        <f>ROUND(VLOOKUP($B185,'3.ข้อมูลงบทดลองปัจจุบัน เติมเอง'!$A$5:$CL$846,55,0),2)</f>
        <v>1897692.35</v>
      </c>
      <c r="BE185" s="19">
        <f>ROUND(VLOOKUP($B185,'3.ข้อมูลงบทดลองปัจจุบัน เติมเอง'!$A$5:$CL$846,56,0),2)</f>
        <v>0</v>
      </c>
      <c r="BF185" s="19">
        <f>ROUND(VLOOKUP($B185,'3.ข้อมูลงบทดลองปัจจุบัน เติมเอง'!$A$5:$CL$846,57,0),2)</f>
        <v>8050</v>
      </c>
      <c r="BG185" s="19">
        <f>ROUND(VLOOKUP($B185,'3.ข้อมูลงบทดลองปัจจุบัน เติมเอง'!$A$5:$CL$846,58,0),2)</f>
        <v>203430</v>
      </c>
      <c r="BH185" s="19">
        <f>ROUND(VLOOKUP($B185,'3.ข้อมูลงบทดลองปัจจุบัน เติมเอง'!$A$5:$CL$846,59,0),2)</f>
        <v>2492406.46</v>
      </c>
      <c r="BI185" s="19">
        <f>ROUND(VLOOKUP($B185,'3.ข้อมูลงบทดลองปัจจุบัน เติมเอง'!$A$5:$CL$846,60,0),2)</f>
        <v>109771.5</v>
      </c>
      <c r="BJ185" s="19">
        <f>ROUND(VLOOKUP($B185,'3.ข้อมูลงบทดลองปัจจุบัน เติมเอง'!$A$5:$CL$846,61,0),2)</f>
        <v>7690</v>
      </c>
      <c r="BK185" s="19">
        <f>ROUND(VLOOKUP($B185,'3.ข้อมูลงบทดลองปัจจุบัน เติมเอง'!$A$5:$CL$846,62,0),2)</f>
        <v>16475</v>
      </c>
      <c r="BL185" s="19">
        <f>ROUND(VLOOKUP($B185,'3.ข้อมูลงบทดลองปัจจุบัน เติมเอง'!$A$5:$CL$846,63,0),2)</f>
        <v>7610</v>
      </c>
      <c r="BM185" s="19">
        <f>ROUND(VLOOKUP($B185,'3.ข้อมูลงบทดลองปัจจุบัน เติมเอง'!$A$5:$CL$846,64,0),2)</f>
        <v>1492501.6</v>
      </c>
      <c r="BN185" s="19">
        <f>ROUND(VLOOKUP($B185,'3.ข้อมูลงบทดลองปัจจุบัน เติมเอง'!$A$5:$CL$846,65,0),2)</f>
        <v>449389.6</v>
      </c>
      <c r="BO185" s="19">
        <f>ROUND(VLOOKUP($B185,'3.ข้อมูลงบทดลองปัจจุบัน เติมเอง'!$A$5:$CL$846,66,0),2)</f>
        <v>321277</v>
      </c>
      <c r="BP185" s="19">
        <f>ROUND(VLOOKUP($B185,'3.ข้อมูลงบทดลองปัจจุบัน เติมเอง'!$A$5:$CL$846,67,0),2)</f>
        <v>518687.26</v>
      </c>
      <c r="BQ185" s="19">
        <f>ROUND(VLOOKUP($B185,'3.ข้อมูลงบทดลองปัจจุบัน เติมเอง'!$A$5:$CL$846,68,0),2)</f>
        <v>499189</v>
      </c>
      <c r="BR185" s="19">
        <f>ROUND(VLOOKUP($B185,'3.ข้อมูลงบทดลองปัจจุบัน เติมเอง'!$A$5:$CL$846,69,0),2)</f>
        <v>265841</v>
      </c>
      <c r="BS185" s="19">
        <f>ROUND(VLOOKUP($B185,'3.ข้อมูลงบทดลองปัจจุบัน เติมเอง'!$A$5:$CL$846,70,0),2)</f>
        <v>10560121.49</v>
      </c>
      <c r="BT185" s="19">
        <f>ROUND(VLOOKUP($B185,'3.ข้อมูลงบทดลองปัจจุบัน เติมเอง'!$A$5:$CL$846,71,0),2)</f>
        <v>347071</v>
      </c>
      <c r="BU185" s="19">
        <f>ROUND(VLOOKUP($B185,'3.ข้อมูลงบทดลองปัจจุบัน เติมเอง'!$A$5:$CL$846,72,0),2)</f>
        <v>306679</v>
      </c>
      <c r="BV185" s="19">
        <f>ROUND(VLOOKUP($B185,'3.ข้อมูลงบทดลองปัจจุบัน เติมเอง'!$A$5:$CL$846,73,0),2)</f>
        <v>1012135.96</v>
      </c>
      <c r="BW185" s="19">
        <f>ROUND(VLOOKUP($B185,'3.ข้อมูลงบทดลองปัจจุบัน เติมเอง'!$A$5:$CL$846,74,0),2)</f>
        <v>0</v>
      </c>
      <c r="BX185" s="19">
        <f>ROUND(VLOOKUP($B185,'3.ข้อมูลงบทดลองปัจจุบัน เติมเอง'!$A$5:$CL$846,75,0),2)</f>
        <v>275894</v>
      </c>
      <c r="BY185" s="19">
        <f>ROUND(VLOOKUP($B185,'3.ข้อมูลงบทดลองปัจจุบัน เติมเอง'!$A$5:$CL$846,76,0),2)</f>
        <v>975480</v>
      </c>
      <c r="BZ185" s="19">
        <f>ROUND(VLOOKUP($B185,'3.ข้อมูลงบทดลองปัจจุบัน เติมเอง'!$A$5:$CL$846,77,0),2)</f>
        <v>166802</v>
      </c>
      <c r="CA185" s="19">
        <f>ROUND(VLOOKUP($B185,'3.ข้อมูลงบทดลองปัจจุบัน เติมเอง'!$A$5:$CL$846,78,0),2)</f>
        <v>103950</v>
      </c>
      <c r="CB185" s="19">
        <f>ROUND(VLOOKUP($B185,'3.ข้อมูลงบทดลองปัจจุบัน เติมเอง'!$A$5:$CL$846,79,0),2)</f>
        <v>152612</v>
      </c>
      <c r="CC185" s="19">
        <f>ROUND(VLOOKUP($B185,'3.ข้อมูลงบทดลองปัจจุบัน เติมเอง'!$A$5:$CL$846,80,0),2)</f>
        <v>289040</v>
      </c>
      <c r="CD185" s="19">
        <f>ROUND(VLOOKUP($B185,'3.ข้อมูลงบทดลองปัจจุบัน เติมเอง'!$A$5:$CL$846,81,0),2)</f>
        <v>127168</v>
      </c>
      <c r="CE185" s="19">
        <f>ROUND(VLOOKUP($B185,'3.ข้อมูลงบทดลองปัจจุบัน เติมเอง'!$A$5:$CL$846,82,0),2)</f>
        <v>394818</v>
      </c>
      <c r="CF185" s="19">
        <f>ROUND(VLOOKUP($B185,'3.ข้อมูลงบทดลองปัจจุบัน เติมเอง'!$A$5:$CL$846,83,0),2)</f>
        <v>524531.49</v>
      </c>
      <c r="CG185" s="19">
        <f>ROUND(VLOOKUP($B185,'3.ข้อมูลงบทดลองปัจจุบัน เติมเอง'!$A$5:$CL$846,84,0),2)</f>
        <v>105975</v>
      </c>
      <c r="CH185" s="19">
        <f>ROUND(VLOOKUP($B185,'3.ข้อมูลงบทดลองปัจจุบัน เติมเอง'!$A$5:$CL$846,85,0),2)</f>
        <v>148425</v>
      </c>
      <c r="CI185" s="19">
        <f>ROUND(VLOOKUP($B185,'3.ข้อมูลงบทดลองปัจจุบัน เติมเอง'!$A$5:$CL$846,86,0),2)</f>
        <v>192750</v>
      </c>
      <c r="CJ185" s="19">
        <f>ROUND(VLOOKUP($B185,'3.ข้อมูลงบทดลองปัจจุบัน เติมเอง'!$A$5:$CL$846,87,0),2)</f>
        <v>218235</v>
      </c>
      <c r="CK185" s="19">
        <f>ROUND(VLOOKUP($B185,'3.ข้อมูลงบทดลองปัจจุบัน เติมเอง'!$A$5:$CL$846,88,0),2)</f>
        <v>901956.8</v>
      </c>
      <c r="CL185" s="19">
        <f>ROUND(VLOOKUP($B185,'3.ข้อมูลงบทดลองปัจจุบัน เติมเอง'!$A$5:$CL$846,89,0),2)</f>
        <v>15804</v>
      </c>
      <c r="CM185" s="19">
        <f>ROUND(VLOOKUP($B185,'3.ข้อมูลงบทดลองปัจจุบัน เติมเอง'!$A$5:$CL$846,90,0),2)</f>
        <v>76910.5</v>
      </c>
      <c r="CO185" s="29"/>
    </row>
    <row r="186" spans="1:93" x14ac:dyDescent="0.7">
      <c r="A186" s="3" t="s">
        <v>1471</v>
      </c>
      <c r="B186" s="3" t="s">
        <v>2078</v>
      </c>
      <c r="C186" s="51" t="s">
        <v>730</v>
      </c>
      <c r="D186" s="19">
        <f>ROUND(VLOOKUP($B186,'3.ข้อมูลงบทดลองปัจจุบัน เติมเอง'!$A$5:$CL$846,3,0),2)</f>
        <v>86340</v>
      </c>
      <c r="E186" s="19">
        <f>ROUND(VLOOKUP($B186,'3.ข้อมูลงบทดลองปัจจุบัน เติมเอง'!$A$5:$CL$846,4,0),2)</f>
        <v>242024</v>
      </c>
      <c r="F186" s="19">
        <f>ROUND(VLOOKUP($B186,'3.ข้อมูลงบทดลองปัจจุบัน เติมเอง'!$A$5:$CL$846,5,0),2)</f>
        <v>0</v>
      </c>
      <c r="G186" s="19">
        <f>ROUND(VLOOKUP($B186,'3.ข้อมูลงบทดลองปัจจุบัน เติมเอง'!$A$5:$CL$846,6,0),2)</f>
        <v>68100</v>
      </c>
      <c r="H186" s="19">
        <f>ROUND(VLOOKUP($B186,'3.ข้อมูลงบทดลองปัจจุบัน เติมเอง'!$A$5:$CL$846,7,0),2)</f>
        <v>0</v>
      </c>
      <c r="I186" s="19">
        <f>ROUND(VLOOKUP($B186,'3.ข้อมูลงบทดลองปัจจุบัน เติมเอง'!$A$5:$CL$846,8,0),2)</f>
        <v>0</v>
      </c>
      <c r="J186" s="19">
        <f>ROUND(VLOOKUP($B186,'3.ข้อมูลงบทดลองปัจจุบัน เติมเอง'!$A$5:$CL$846,9,0),2)</f>
        <v>18920</v>
      </c>
      <c r="K186" s="19">
        <f>ROUND(VLOOKUP($B186,'3.ข้อมูลงบทดลองปัจจุบัน เติมเอง'!$A$5:$CL$846,10,0),2)</f>
        <v>0</v>
      </c>
      <c r="L186" s="19">
        <f>ROUND(VLOOKUP($B186,'3.ข้อมูลงบทดลองปัจจุบัน เติมเอง'!$A$5:$CL$846,11,0),2)</f>
        <v>0</v>
      </c>
      <c r="M186" s="19">
        <f>ROUND(VLOOKUP($B186,'3.ข้อมูลงบทดลองปัจจุบัน เติมเอง'!$A$5:$CL$846,12,0),2)</f>
        <v>0</v>
      </c>
      <c r="N186" s="19">
        <f>ROUND(VLOOKUP($B186,'3.ข้อมูลงบทดลองปัจจุบัน เติมเอง'!$A$5:$CL$846,13,0),2)</f>
        <v>1350</v>
      </c>
      <c r="O186" s="19">
        <f>ROUND(VLOOKUP($B186,'3.ข้อมูลงบทดลองปัจจุบัน เติมเอง'!$A$5:$CL$846,14,0),2)</f>
        <v>0</v>
      </c>
      <c r="P186" s="19">
        <f>ROUND(VLOOKUP($B186,'3.ข้อมูลงบทดลองปัจจุบัน เติมเอง'!$A$5:$CL$846,15,0),2)</f>
        <v>0</v>
      </c>
      <c r="Q186" s="19">
        <f>ROUND(VLOOKUP($B186,'3.ข้อมูลงบทดลองปัจจุบัน เติมเอง'!$A$5:$CL$846,16,0),2)</f>
        <v>0</v>
      </c>
      <c r="R186" s="19">
        <f>ROUND(VLOOKUP($B186,'3.ข้อมูลงบทดลองปัจจุบัน เติมเอง'!$A$5:$CL$846,17,0),2)</f>
        <v>0</v>
      </c>
      <c r="S186" s="19">
        <f>ROUND(VLOOKUP($B186,'3.ข้อมูลงบทดลองปัจจุบัน เติมเอง'!$A$5:$CL$846,18,0),2)</f>
        <v>444870</v>
      </c>
      <c r="T186" s="19">
        <f>ROUND(VLOOKUP($B186,'3.ข้อมูลงบทดลองปัจจุบัน เติมเอง'!$A$5:$CL$846,19,0),2)</f>
        <v>37825</v>
      </c>
      <c r="U186" s="19">
        <f>ROUND(VLOOKUP($B186,'3.ข้อมูลงบทดลองปัจจุบัน เติมเอง'!$A$5:$CL$846,20,0),2)</f>
        <v>178980</v>
      </c>
      <c r="V186" s="19">
        <f>ROUND(VLOOKUP($B186,'3.ข้อมูลงบทดลองปัจจุบัน เติมเอง'!$A$5:$CL$846,21,0),2)</f>
        <v>26400</v>
      </c>
      <c r="W186" s="19">
        <f>ROUND(VLOOKUP($B186,'3.ข้อมูลงบทดลองปัจจุบัน เติมเอง'!$A$5:$CL$846,22,0),2)</f>
        <v>0</v>
      </c>
      <c r="X186" s="19">
        <f>ROUND(VLOOKUP($B186,'3.ข้อมูลงบทดลองปัจจุบัน เติมเอง'!$A$5:$CL$846,23,0),2)</f>
        <v>250175</v>
      </c>
      <c r="Y186" s="19">
        <f>ROUND(VLOOKUP($B186,'3.ข้อมูลงบทดลองปัจจุบัน เติมเอง'!$A$5:$CL$846,24,0),2)</f>
        <v>158600</v>
      </c>
      <c r="Z186" s="19">
        <f>ROUND(VLOOKUP($B186,'3.ข้อมูลงบทดลองปัจจุบัน เติมเอง'!$A$5:$CL$846,25,0),2)</f>
        <v>256000</v>
      </c>
      <c r="AA186" s="19">
        <f>ROUND(VLOOKUP($B186,'3.ข้อมูลงบทดลองปัจจุบัน เติมเอง'!$A$5:$CL$846,26,0),2)</f>
        <v>17500</v>
      </c>
      <c r="AB186" s="19">
        <f>ROUND(VLOOKUP($B186,'3.ข้อมูลงบทดลองปัจจุบัน เติมเอง'!$A$5:$CL$846,27,0),2)</f>
        <v>0</v>
      </c>
      <c r="AC186" s="19">
        <f>ROUND(VLOOKUP($B186,'3.ข้อมูลงบทดลองปัจจุบัน เติมเอง'!$A$5:$CL$846,28,0),2)</f>
        <v>0</v>
      </c>
      <c r="AD186" s="19">
        <f>ROUND(VLOOKUP($B186,'3.ข้อมูลงบทดลองปัจจุบัน เติมเอง'!$A$5:$CL$846,29,0),2)</f>
        <v>0</v>
      </c>
      <c r="AE186" s="19">
        <f>ROUND(VLOOKUP($B186,'3.ข้อมูลงบทดลองปัจจุบัน เติมเอง'!$A$5:$CL$846,30,0),2)</f>
        <v>368265</v>
      </c>
      <c r="AF186" s="19">
        <f>ROUND(VLOOKUP($B186,'3.ข้อมูลงบทดลองปัจจุบัน เติมเอง'!$A$5:$CL$846,31,0),2)</f>
        <v>40615</v>
      </c>
      <c r="AG186" s="19">
        <f>ROUND(VLOOKUP($B186,'3.ข้อมูลงบทดลองปัจจุบัน เติมเอง'!$A$5:$CL$846,32,0),2)</f>
        <v>54000</v>
      </c>
      <c r="AH186" s="19">
        <f>ROUND(VLOOKUP($B186,'3.ข้อมูลงบทดลองปัจจุบัน เติมเอง'!$A$5:$CL$846,33,0),2)</f>
        <v>0</v>
      </c>
      <c r="AI186" s="19">
        <f>ROUND(VLOOKUP($B186,'3.ข้อมูลงบทดลองปัจจุบัน เติมเอง'!$A$5:$CL$846,34,0),2)</f>
        <v>0</v>
      </c>
      <c r="AJ186" s="19">
        <f>ROUND(VLOOKUP($B186,'3.ข้อมูลงบทดลองปัจจุบัน เติมเอง'!$A$5:$CL$846,35,0),2)</f>
        <v>97680</v>
      </c>
      <c r="AK186" s="19">
        <f>ROUND(VLOOKUP($B186,'3.ข้อมูลงบทดลองปัจจุบัน เติมเอง'!$A$5:$CL$846,36,0),2)</f>
        <v>42840</v>
      </c>
      <c r="AL186" s="19">
        <f>ROUND(VLOOKUP($B186,'3.ข้อมูลงบทดลองปัจจุบัน เติมเอง'!$A$5:$CL$846,37,0),2)</f>
        <v>20880</v>
      </c>
      <c r="AM186" s="19">
        <f>ROUND(VLOOKUP($B186,'3.ข้อมูลงบทดลองปัจจุบัน เติมเอง'!$A$5:$CL$846,38,0),2)</f>
        <v>0</v>
      </c>
      <c r="AN186" s="19">
        <f>ROUND(VLOOKUP($B186,'3.ข้อมูลงบทดลองปัจจุบัน เติมเอง'!$A$5:$CL$846,39,0),2)</f>
        <v>130</v>
      </c>
      <c r="AO186" s="19">
        <f>ROUND(VLOOKUP($B186,'3.ข้อมูลงบทดลองปัจจุบัน เติมเอง'!$A$5:$CL$846,40,0),2)</f>
        <v>0</v>
      </c>
      <c r="AP186" s="19">
        <f>ROUND(VLOOKUP($B186,'3.ข้อมูลงบทดลองปัจจุบัน เติมเอง'!$A$5:$CL$846,41,0),2)</f>
        <v>200195</v>
      </c>
      <c r="AQ186" s="19">
        <f>ROUND(VLOOKUP($B186,'3.ข้อมูลงบทดลองปัจจุบัน เติมเอง'!$A$5:$CL$846,42,0),2)</f>
        <v>20610</v>
      </c>
      <c r="AR186" s="19">
        <f>ROUND(VLOOKUP($B186,'3.ข้อมูลงบทดลองปัจจุบัน เติมเอง'!$A$5:$CL$846,43,0),2)</f>
        <v>0</v>
      </c>
      <c r="AS186" s="19">
        <f>ROUND(VLOOKUP($B186,'3.ข้อมูลงบทดลองปัจจุบัน เติมเอง'!$A$5:$CL$846,44,0),2)</f>
        <v>1086300</v>
      </c>
      <c r="AT186" s="19">
        <f>ROUND(VLOOKUP($B186,'3.ข้อมูลงบทดลองปัจจุบัน เติมเอง'!$A$5:$CL$846,45,0),2)</f>
        <v>290400</v>
      </c>
      <c r="AU186" s="19">
        <f>ROUND(VLOOKUP($B186,'3.ข้อมูลงบทดลองปัจจุบัน เติมเอง'!$A$5:$CL$846,46,0),2)</f>
        <v>0</v>
      </c>
      <c r="AV186" s="19">
        <f>ROUND(VLOOKUP($B186,'3.ข้อมูลงบทดลองปัจจุบัน เติมเอง'!$A$5:$CL$846,47,0),2)</f>
        <v>678980</v>
      </c>
      <c r="AW186" s="19">
        <f>ROUND(VLOOKUP($B186,'3.ข้อมูลงบทดลองปัจจุบัน เติมเอง'!$A$5:$CL$846,48,0),2)</f>
        <v>189290</v>
      </c>
      <c r="AX186" s="19">
        <f>ROUND(VLOOKUP($B186,'3.ข้อมูลงบทดลองปัจจุบัน เติมเอง'!$A$5:$CL$846,49,0),2)</f>
        <v>0</v>
      </c>
      <c r="AY186" s="19">
        <f>ROUND(VLOOKUP($B186,'3.ข้อมูลงบทดลองปัจจุบัน เติมเอง'!$A$5:$CL$846,50,0),2)</f>
        <v>0</v>
      </c>
      <c r="AZ186" s="19">
        <f>ROUND(VLOOKUP($B186,'3.ข้อมูลงบทดลองปัจจุบัน เติมเอง'!$A$5:$CL$846,51,0),2)</f>
        <v>0</v>
      </c>
      <c r="BA186" s="19">
        <f>ROUND(VLOOKUP($B186,'3.ข้อมูลงบทดลองปัจจุบัน เติมเอง'!$A$5:$CL$846,52,0),2)</f>
        <v>8280</v>
      </c>
      <c r="BB186" s="19">
        <f>ROUND(VLOOKUP($B186,'3.ข้อมูลงบทดลองปัจจุบัน เติมเอง'!$A$5:$CL$846,53,0),2)</f>
        <v>0</v>
      </c>
      <c r="BC186" s="19">
        <f>ROUND(VLOOKUP($B186,'3.ข้อมูลงบทดลองปัจจุบัน เติมเอง'!$A$5:$CL$846,54,0),2)</f>
        <v>0</v>
      </c>
      <c r="BD186" s="19">
        <f>ROUND(VLOOKUP($B186,'3.ข้อมูลงบทดลองปัจจุบัน เติมเอง'!$A$5:$CL$846,55,0),2)</f>
        <v>957000</v>
      </c>
      <c r="BE186" s="19">
        <f>ROUND(VLOOKUP($B186,'3.ข้อมูลงบทดลองปัจจุบัน เติมเอง'!$A$5:$CL$846,56,0),2)</f>
        <v>0</v>
      </c>
      <c r="BF186" s="19">
        <f>ROUND(VLOOKUP($B186,'3.ข้อมูลงบทดลองปัจจุบัน เติมเอง'!$A$5:$CL$846,57,0),2)</f>
        <v>0</v>
      </c>
      <c r="BG186" s="19">
        <f>ROUND(VLOOKUP($B186,'3.ข้อมูลงบทดลองปัจจุบัน เติมเอง'!$A$5:$CL$846,58,0),2)</f>
        <v>0</v>
      </c>
      <c r="BH186" s="19">
        <f>ROUND(VLOOKUP($B186,'3.ข้อมูลงบทดลองปัจจุบัน เติมเอง'!$A$5:$CL$846,59,0),2)</f>
        <v>45000</v>
      </c>
      <c r="BI186" s="19">
        <f>ROUND(VLOOKUP($B186,'3.ข้อมูลงบทดลองปัจจุบัน เติมเอง'!$A$5:$CL$846,60,0),2)</f>
        <v>0</v>
      </c>
      <c r="BJ186" s="19">
        <f>ROUND(VLOOKUP($B186,'3.ข้อมูลงบทดลองปัจจุบัน เติมเอง'!$A$5:$CL$846,61,0),2)</f>
        <v>0</v>
      </c>
      <c r="BK186" s="19">
        <f>ROUND(VLOOKUP($B186,'3.ข้อมูลงบทดลองปัจจุบัน เติมเอง'!$A$5:$CL$846,62,0),2)</f>
        <v>0</v>
      </c>
      <c r="BL186" s="19">
        <f>ROUND(VLOOKUP($B186,'3.ข้อมูลงบทดลองปัจจุบัน เติมเอง'!$A$5:$CL$846,63,0),2)</f>
        <v>0</v>
      </c>
      <c r="BM186" s="19">
        <f>ROUND(VLOOKUP($B186,'3.ข้อมูลงบทดลองปัจจุบัน เติมเอง'!$A$5:$CL$846,64,0),2)</f>
        <v>142520</v>
      </c>
      <c r="BN186" s="19">
        <f>ROUND(VLOOKUP($B186,'3.ข้อมูลงบทดลองปัจจุบัน เติมเอง'!$A$5:$CL$846,65,0),2)</f>
        <v>47450</v>
      </c>
      <c r="BO186" s="19">
        <f>ROUND(VLOOKUP($B186,'3.ข้อมูลงบทดลองปัจจุบัน เติมเอง'!$A$5:$CL$846,66,0),2)</f>
        <v>0</v>
      </c>
      <c r="BP186" s="19">
        <f>ROUND(VLOOKUP($B186,'3.ข้อมูลงบทดลองปัจจุบัน เติมเอง'!$A$5:$CL$846,67,0),2)</f>
        <v>157070</v>
      </c>
      <c r="BQ186" s="19">
        <f>ROUND(VLOOKUP($B186,'3.ข้อมูลงบทดลองปัจจุบัน เติมเอง'!$A$5:$CL$846,68,0),2)</f>
        <v>0</v>
      </c>
      <c r="BR186" s="19">
        <f>ROUND(VLOOKUP($B186,'3.ข้อมูลงบทดลองปัจจุบัน เติมเอง'!$A$5:$CL$846,69,0),2)</f>
        <v>1450</v>
      </c>
      <c r="BS186" s="19">
        <f>ROUND(VLOOKUP($B186,'3.ข้อมูลงบทดลองปัจจุบัน เติมเอง'!$A$5:$CL$846,70,0),2)</f>
        <v>111900</v>
      </c>
      <c r="BT186" s="19">
        <f>ROUND(VLOOKUP($B186,'3.ข้อมูลงบทดลองปัจจุบัน เติมเอง'!$A$5:$CL$846,71,0),2)</f>
        <v>0</v>
      </c>
      <c r="BU186" s="19">
        <f>ROUND(VLOOKUP($B186,'3.ข้อมูลงบทดลองปัจจุบัน เติมเอง'!$A$5:$CL$846,72,0),2)</f>
        <v>0</v>
      </c>
      <c r="BV186" s="19">
        <f>ROUND(VLOOKUP($B186,'3.ข้อมูลงบทดลองปัจจุบัน เติมเอง'!$A$5:$CL$846,73,0),2)</f>
        <v>559750</v>
      </c>
      <c r="BW186" s="19">
        <f>ROUND(VLOOKUP($B186,'3.ข้อมูลงบทดลองปัจจุบัน เติมเอง'!$A$5:$CL$846,74,0),2)</f>
        <v>0</v>
      </c>
      <c r="BX186" s="19">
        <f>ROUND(VLOOKUP($B186,'3.ข้อมูลงบทดลองปัจจุบัน เติมเอง'!$A$5:$CL$846,75,0),2)</f>
        <v>23000</v>
      </c>
      <c r="BY186" s="19">
        <f>ROUND(VLOOKUP($B186,'3.ข้อมูลงบทดลองปัจจุบัน เติมเอง'!$A$5:$CL$846,76,0),2)</f>
        <v>95400</v>
      </c>
      <c r="BZ186" s="19">
        <f>ROUND(VLOOKUP($B186,'3.ข้อมูลงบทดลองปัจจุบัน เติมเอง'!$A$5:$CL$846,77,0),2)</f>
        <v>11280</v>
      </c>
      <c r="CA186" s="19">
        <f>ROUND(VLOOKUP($B186,'3.ข้อมูลงบทดลองปัจจุบัน เติมเอง'!$A$5:$CL$846,78,0),2)</f>
        <v>0</v>
      </c>
      <c r="CB186" s="19">
        <f>ROUND(VLOOKUP($B186,'3.ข้อมูลงบทดลองปัจจุบัน เติมเอง'!$A$5:$CL$846,79,0),2)</f>
        <v>0</v>
      </c>
      <c r="CC186" s="19">
        <f>ROUND(VLOOKUP($B186,'3.ข้อมูลงบทดลองปัจจุบัน เติมเอง'!$A$5:$CL$846,80,0),2)</f>
        <v>763908</v>
      </c>
      <c r="CD186" s="19">
        <f>ROUND(VLOOKUP($B186,'3.ข้อมูลงบทดลองปัจจุบัน เติมเอง'!$A$5:$CL$846,81,0),2)</f>
        <v>250000</v>
      </c>
      <c r="CE186" s="19">
        <f>ROUND(VLOOKUP($B186,'3.ข้อมูลงบทดลองปัจจุบัน เติมเอง'!$A$5:$CL$846,82,0),2)</f>
        <v>482510.87</v>
      </c>
      <c r="CF186" s="19">
        <f>ROUND(VLOOKUP($B186,'3.ข้อมูลงบทดลองปัจจุบัน เติมเอง'!$A$5:$CL$846,83,0),2)</f>
        <v>247000</v>
      </c>
      <c r="CG186" s="19">
        <f>ROUND(VLOOKUP($B186,'3.ข้อมูลงบทดลองปัจจุบัน เติมเอง'!$A$5:$CL$846,84,0),2)</f>
        <v>21575</v>
      </c>
      <c r="CH186" s="19">
        <f>ROUND(VLOOKUP($B186,'3.ข้อมูลงบทดลองปัจจุบัน เติมเอง'!$A$5:$CL$846,85,0),2)</f>
        <v>0</v>
      </c>
      <c r="CI186" s="19">
        <f>ROUND(VLOOKUP($B186,'3.ข้อมูลงบทดลองปัจจุบัน เติมเอง'!$A$5:$CL$846,86,0),2)</f>
        <v>0</v>
      </c>
      <c r="CJ186" s="19">
        <f>ROUND(VLOOKUP($B186,'3.ข้อมูลงบทดลองปัจจุบัน เติมเอง'!$A$5:$CL$846,87,0),2)</f>
        <v>0</v>
      </c>
      <c r="CK186" s="19">
        <f>ROUND(VLOOKUP($B186,'3.ข้อมูลงบทดลองปัจจุบัน เติมเอง'!$A$5:$CL$846,88,0),2)</f>
        <v>355550</v>
      </c>
      <c r="CL186" s="19">
        <f>ROUND(VLOOKUP($B186,'3.ข้อมูลงบทดลองปัจจุบัน เติมเอง'!$A$5:$CL$846,89,0),2)</f>
        <v>0</v>
      </c>
      <c r="CM186" s="19">
        <f>ROUND(VLOOKUP($B186,'3.ข้อมูลงบทดลองปัจจุบัน เติมเอง'!$A$5:$CL$846,90,0),2)</f>
        <v>0</v>
      </c>
      <c r="CO186" s="29"/>
    </row>
    <row r="187" spans="1:93" x14ac:dyDescent="0.7">
      <c r="A187" s="3" t="s">
        <v>1471</v>
      </c>
      <c r="B187" s="3" t="s">
        <v>2079</v>
      </c>
      <c r="C187" s="51" t="s">
        <v>731</v>
      </c>
      <c r="D187" s="19">
        <f>ROUND(VLOOKUP($B187,'3.ข้อมูลงบทดลองปัจจุบัน เติมเอง'!$A$5:$CL$846,3,0),2)</f>
        <v>2255153.96</v>
      </c>
      <c r="E187" s="19">
        <f>ROUND(VLOOKUP($B187,'3.ข้อมูลงบทดลองปัจจุบัน เติมเอง'!$A$5:$CL$846,4,0),2)</f>
        <v>101037.6</v>
      </c>
      <c r="F187" s="19">
        <f>ROUND(VLOOKUP($B187,'3.ข้อมูลงบทดลองปัจจุบัน เติมเอง'!$A$5:$CL$846,5,0),2)</f>
        <v>251764.41</v>
      </c>
      <c r="G187" s="19">
        <f>ROUND(VLOOKUP($B187,'3.ข้อมูลงบทดลองปัจจุบัน เติมเอง'!$A$5:$CL$846,6,0),2)</f>
        <v>54771.12</v>
      </c>
      <c r="H187" s="19">
        <f>ROUND(VLOOKUP($B187,'3.ข้อมูลงบทดลองปัจจุบัน เติมเอง'!$A$5:$CL$846,7,0),2)</f>
        <v>36043.4</v>
      </c>
      <c r="I187" s="19">
        <f>ROUND(VLOOKUP($B187,'3.ข้อมูลงบทดลองปัจจุบัน เติมเอง'!$A$5:$CL$846,8,0),2)</f>
        <v>252597.55</v>
      </c>
      <c r="J187" s="19">
        <f>ROUND(VLOOKUP($B187,'3.ข้อมูลงบทดลองปัจจุบัน เติมเอง'!$A$5:$CL$846,9,0),2)</f>
        <v>124800.16</v>
      </c>
      <c r="K187" s="19">
        <f>ROUND(VLOOKUP($B187,'3.ข้อมูลงบทดลองปัจจุบัน เติมเอง'!$A$5:$CL$846,10,0),2)</f>
        <v>194746.8</v>
      </c>
      <c r="L187" s="19">
        <f>ROUND(VLOOKUP($B187,'3.ข้อมูลงบทดลองปัจจุบัน เติมเอง'!$A$5:$CL$846,11,0),2)</f>
        <v>197287.8</v>
      </c>
      <c r="M187" s="19">
        <f>ROUND(VLOOKUP($B187,'3.ข้อมูลงบทดลองปัจจุบัน เติมเอง'!$A$5:$CL$846,12,0),2)</f>
        <v>61290.9</v>
      </c>
      <c r="N187" s="19">
        <f>ROUND(VLOOKUP($B187,'3.ข้อมูลงบทดลองปัจจุบัน เติมเอง'!$A$5:$CL$846,13,0),2)</f>
        <v>300679.32</v>
      </c>
      <c r="O187" s="19">
        <f>ROUND(VLOOKUP($B187,'3.ข้อมูลงบทดลองปัจจุบัน เติมเอง'!$A$5:$CL$846,14,0),2)</f>
        <v>26073.74</v>
      </c>
      <c r="P187" s="19">
        <f>ROUND(VLOOKUP($B187,'3.ข้อมูลงบทดลองปัจจุบัน เติมเอง'!$A$5:$CL$846,15,0),2)</f>
        <v>273837.28999999998</v>
      </c>
      <c r="Q187" s="19">
        <f>ROUND(VLOOKUP($B187,'3.ข้อมูลงบทดลองปัจจุบัน เติมเอง'!$A$5:$CL$846,16,0),2)</f>
        <v>244477.5</v>
      </c>
      <c r="R187" s="19">
        <f>ROUND(VLOOKUP($B187,'3.ข้อมูลงบทดลองปัจจุบัน เติมเอง'!$A$5:$CL$846,17,0),2)</f>
        <v>91944</v>
      </c>
      <c r="S187" s="19">
        <f>ROUND(VLOOKUP($B187,'3.ข้อมูลงบทดลองปัจจุบัน เติมเอง'!$A$5:$CL$846,18,0),2)</f>
        <v>60191</v>
      </c>
      <c r="T187" s="19">
        <f>ROUND(VLOOKUP($B187,'3.ข้อมูลงบทดลองปัจจุบัน เติมเอง'!$A$5:$CL$846,19,0),2)</f>
        <v>22594.5</v>
      </c>
      <c r="U187" s="19">
        <f>ROUND(VLOOKUP($B187,'3.ข้อมูลงบทดลองปัจจุบัน เติมเอง'!$A$5:$CL$846,20,0),2)</f>
        <v>247256.55</v>
      </c>
      <c r="V187" s="19">
        <f>ROUND(VLOOKUP($B187,'3.ข้อมูลงบทดลองปัจจุบัน เติมเอง'!$A$5:$CL$846,21,0),2)</f>
        <v>6569.7</v>
      </c>
      <c r="W187" s="19">
        <f>ROUND(VLOOKUP($B187,'3.ข้อมูลงบทดลองปัจจุบัน เติมเอง'!$A$5:$CL$846,22,0),2)</f>
        <v>43388</v>
      </c>
      <c r="X187" s="19">
        <f>ROUND(VLOOKUP($B187,'3.ข้อมูลงบทดลองปัจจุบัน เติมเอง'!$A$5:$CL$846,23,0),2)</f>
        <v>252543.68</v>
      </c>
      <c r="Y187" s="19">
        <f>ROUND(VLOOKUP($B187,'3.ข้อมูลงบทดลองปัจจุบัน เติมเอง'!$A$5:$CL$846,24,0),2)</f>
        <v>65387.24</v>
      </c>
      <c r="Z187" s="19">
        <f>ROUND(VLOOKUP($B187,'3.ข้อมูลงบทดลองปัจจุบัน เติมเอง'!$A$5:$CL$846,25,0),2)</f>
        <v>216971.62</v>
      </c>
      <c r="AA187" s="19">
        <f>ROUND(VLOOKUP($B187,'3.ข้อมูลงบทดลองปัจจุบัน เติมเอง'!$A$5:$CL$846,26,0),2)</f>
        <v>103031.62</v>
      </c>
      <c r="AB187" s="19">
        <f>ROUND(VLOOKUP($B187,'3.ข้อมูลงบทดลองปัจจุบัน เติมเอง'!$A$5:$CL$846,27,0),2)</f>
        <v>36578.019999999997</v>
      </c>
      <c r="AC187" s="19">
        <f>ROUND(VLOOKUP($B187,'3.ข้อมูลงบทดลองปัจจุบัน เติมเอง'!$A$5:$CL$846,28,0),2)</f>
        <v>38389</v>
      </c>
      <c r="AD187" s="19">
        <f>ROUND(VLOOKUP($B187,'3.ข้อมูลงบทดลองปัจจุบัน เติมเอง'!$A$5:$CL$846,29,0),2)</f>
        <v>73244.39</v>
      </c>
      <c r="AE187" s="19">
        <f>ROUND(VLOOKUP($B187,'3.ข้อมูลงบทดลองปัจจุบัน เติมเอง'!$A$5:$CL$846,30,0),2)</f>
        <v>181835.05</v>
      </c>
      <c r="AF187" s="19">
        <f>ROUND(VLOOKUP($B187,'3.ข้อมูลงบทดลองปัจจุบัน เติมเอง'!$A$5:$CL$846,31,0),2)</f>
        <v>39517.5</v>
      </c>
      <c r="AG187" s="19">
        <f>ROUND(VLOOKUP($B187,'3.ข้อมูลงบทดลองปัจจุบัน เติมเอง'!$A$5:$CL$846,32,0),2)</f>
        <v>72221.570000000007</v>
      </c>
      <c r="AH187" s="19">
        <f>ROUND(VLOOKUP($B187,'3.ข้อมูลงบทดลองปัจจุบัน เติมเอง'!$A$5:$CL$846,33,0),2)</f>
        <v>118020.79</v>
      </c>
      <c r="AI187" s="19">
        <f>ROUND(VLOOKUP($B187,'3.ข้อมูลงบทดลองปัจจุบัน เติมเอง'!$A$5:$CL$846,34,0),2)</f>
        <v>86914.64</v>
      </c>
      <c r="AJ187" s="19">
        <f>ROUND(VLOOKUP($B187,'3.ข้อมูลงบทดลองปัจจุบัน เติมเอง'!$A$5:$CL$846,35,0),2)</f>
        <v>125998.94</v>
      </c>
      <c r="AK187" s="19">
        <f>ROUND(VLOOKUP($B187,'3.ข้อมูลงบทดลองปัจจุบัน เติมเอง'!$A$5:$CL$846,36,0),2)</f>
        <v>106312.08</v>
      </c>
      <c r="AL187" s="19">
        <f>ROUND(VLOOKUP($B187,'3.ข้อมูลงบทดลองปัจจุบัน เติมเอง'!$A$5:$CL$846,37,0),2)</f>
        <v>98666.36</v>
      </c>
      <c r="AM187" s="19">
        <f>ROUND(VLOOKUP($B187,'3.ข้อมูลงบทดลองปัจจุบัน เติมเอง'!$A$5:$CL$846,38,0),2)</f>
        <v>108702.88</v>
      </c>
      <c r="AN187" s="19">
        <f>ROUND(VLOOKUP($B187,'3.ข้อมูลงบทดลองปัจจุบัน เติมเอง'!$A$5:$CL$846,39,0),2)</f>
        <v>95104.6</v>
      </c>
      <c r="AO187" s="19">
        <f>ROUND(VLOOKUP($B187,'3.ข้อมูลงบทดลองปัจจุบัน เติมเอง'!$A$5:$CL$846,40,0),2)</f>
        <v>189340.79999999999</v>
      </c>
      <c r="AP187" s="19">
        <f>ROUND(VLOOKUP($B187,'3.ข้อมูลงบทดลองปัจจุบัน เติมเอง'!$A$5:$CL$846,41,0),2)</f>
        <v>51160</v>
      </c>
      <c r="AQ187" s="19">
        <f>ROUND(VLOOKUP($B187,'3.ข้อมูลงบทดลองปัจจุบัน เติมเอง'!$A$5:$CL$846,42,0),2)</f>
        <v>53685</v>
      </c>
      <c r="AR187" s="19">
        <f>ROUND(VLOOKUP($B187,'3.ข้อมูลงบทดลองปัจจุบัน เติมเอง'!$A$5:$CL$846,43,0),2)</f>
        <v>50467.4</v>
      </c>
      <c r="AS187" s="19">
        <f>ROUND(VLOOKUP($B187,'3.ข้อมูลงบทดลองปัจจุบัน เติมเอง'!$A$5:$CL$846,44,0),2)</f>
        <v>894579</v>
      </c>
      <c r="AT187" s="19">
        <f>ROUND(VLOOKUP($B187,'3.ข้อมูลงบทดลองปัจจุบัน เติมเอง'!$A$5:$CL$846,45,0),2)</f>
        <v>115067.76</v>
      </c>
      <c r="AU187" s="19">
        <f>ROUND(VLOOKUP($B187,'3.ข้อมูลงบทดลองปัจจุบัน เติมเอง'!$A$5:$CL$846,46,0),2)</f>
        <v>95682.77</v>
      </c>
      <c r="AV187" s="19">
        <f>ROUND(VLOOKUP($B187,'3.ข้อมูลงบทดลองปัจจุบัน เติมเอง'!$A$5:$CL$846,47,0),2)</f>
        <v>54880</v>
      </c>
      <c r="AW187" s="19">
        <f>ROUND(VLOOKUP($B187,'3.ข้อมูลงบทดลองปัจจุบัน เติมเอง'!$A$5:$CL$846,48,0),2)</f>
        <v>228415.1</v>
      </c>
      <c r="AX187" s="19">
        <f>ROUND(VLOOKUP($B187,'3.ข้อมูลงบทดลองปัจจุบัน เติมเอง'!$A$5:$CL$846,49,0),2)</f>
        <v>176851.95</v>
      </c>
      <c r="AY187" s="19">
        <f>ROUND(VLOOKUP($B187,'3.ข้อมูลงบทดลองปัจจุบัน เติมเอง'!$A$5:$CL$846,50,0),2)</f>
        <v>73058.850000000006</v>
      </c>
      <c r="AZ187" s="19">
        <f>ROUND(VLOOKUP($B187,'3.ข้อมูลงบทดลองปัจจุบัน เติมเอง'!$A$5:$CL$846,51,0),2)</f>
        <v>82973.119999999995</v>
      </c>
      <c r="BA187" s="19">
        <f>ROUND(VLOOKUP($B187,'3.ข้อมูลงบทดลองปัจจุบัน เติมเอง'!$A$5:$CL$846,52,0),2)</f>
        <v>49769.68</v>
      </c>
      <c r="BB187" s="19">
        <f>ROUND(VLOOKUP($B187,'3.ข้อมูลงบทดลองปัจจุบัน เติมเอง'!$A$5:$CL$846,53,0),2)</f>
        <v>89547.24</v>
      </c>
      <c r="BC187" s="19">
        <f>ROUND(VLOOKUP($B187,'3.ข้อมูลงบทดลองปัจจุบัน เติมเอง'!$A$5:$CL$846,54,0),2)</f>
        <v>82847.360000000001</v>
      </c>
      <c r="BD187" s="19">
        <f>ROUND(VLOOKUP($B187,'3.ข้อมูลงบทดลองปัจจุบัน เติมเอง'!$A$5:$CL$846,55,0),2)</f>
        <v>37081</v>
      </c>
      <c r="BE187" s="19">
        <f>ROUND(VLOOKUP($B187,'3.ข้อมูลงบทดลองปัจจุบัน เติมเอง'!$A$5:$CL$846,56,0),2)</f>
        <v>99088</v>
      </c>
      <c r="BF187" s="19">
        <f>ROUND(VLOOKUP($B187,'3.ข้อมูลงบทดลองปัจจุบัน เติมเอง'!$A$5:$CL$846,57,0),2)</f>
        <v>42857</v>
      </c>
      <c r="BG187" s="19">
        <f>ROUND(VLOOKUP($B187,'3.ข้อมูลงบทดลองปัจจุบัน เติมเอง'!$A$5:$CL$846,58,0),2)</f>
        <v>30127</v>
      </c>
      <c r="BH187" s="19">
        <f>ROUND(VLOOKUP($B187,'3.ข้อมูลงบทดลองปัจจุบัน เติมเอง'!$A$5:$CL$846,59,0),2)</f>
        <v>157642.19</v>
      </c>
      <c r="BI187" s="19">
        <f>ROUND(VLOOKUP($B187,'3.ข้อมูลงบทดลองปัจจุบัน เติมเอง'!$A$5:$CL$846,60,0),2)</f>
        <v>4361</v>
      </c>
      <c r="BJ187" s="19">
        <f>ROUND(VLOOKUP($B187,'3.ข้อมูลงบทดลองปัจจุบัน เติมเอง'!$A$5:$CL$846,61,0),2)</f>
        <v>80443.75</v>
      </c>
      <c r="BK187" s="19">
        <f>ROUND(VLOOKUP($B187,'3.ข้อมูลงบทดลองปัจจุบัน เติมเอง'!$A$5:$CL$846,62,0),2)</f>
        <v>19669</v>
      </c>
      <c r="BL187" s="19">
        <f>ROUND(VLOOKUP($B187,'3.ข้อมูลงบทดลองปัจจุบัน เติมเอง'!$A$5:$CL$846,63,0),2)</f>
        <v>18765</v>
      </c>
      <c r="BM187" s="19">
        <f>ROUND(VLOOKUP($B187,'3.ข้อมูลงบทดลองปัจจุบัน เติมเอง'!$A$5:$CL$846,64,0),2)</f>
        <v>115601.87</v>
      </c>
      <c r="BN187" s="19">
        <f>ROUND(VLOOKUP($B187,'3.ข้อมูลงบทดลองปัจจุบัน เติมเอง'!$A$5:$CL$846,65,0),2)</f>
        <v>143259.9</v>
      </c>
      <c r="BO187" s="19">
        <f>ROUND(VLOOKUP($B187,'3.ข้อมูลงบทดลองปัจจุบัน เติมเอง'!$A$5:$CL$846,66,0),2)</f>
        <v>148856.15</v>
      </c>
      <c r="BP187" s="19">
        <f>ROUND(VLOOKUP($B187,'3.ข้อมูลงบทดลองปัจจุบัน เติมเอง'!$A$5:$CL$846,67,0),2)</f>
        <v>277942.5</v>
      </c>
      <c r="BQ187" s="19">
        <f>ROUND(VLOOKUP($B187,'3.ข้อมูลงบทดลองปัจจุบัน เติมเอง'!$A$5:$CL$846,68,0),2)</f>
        <v>86135.12</v>
      </c>
      <c r="BR187" s="19">
        <f>ROUND(VLOOKUP($B187,'3.ข้อมูลงบทดลองปัจจุบัน เติมเอง'!$A$5:$CL$846,69,0),2)</f>
        <v>34301.4</v>
      </c>
      <c r="BS187" s="19">
        <f>ROUND(VLOOKUP($B187,'3.ข้อมูลงบทดลองปัจจุบัน เติมเอง'!$A$5:$CL$846,70,0),2)</f>
        <v>165403.78</v>
      </c>
      <c r="BT187" s="19">
        <f>ROUND(VLOOKUP($B187,'3.ข้อมูลงบทดลองปัจจุบัน เติมเอง'!$A$5:$CL$846,71,0),2)</f>
        <v>55894.25</v>
      </c>
      <c r="BU187" s="19">
        <f>ROUND(VLOOKUP($B187,'3.ข้อมูลงบทดลองปัจจุบัน เติมเอง'!$A$5:$CL$846,72,0),2)</f>
        <v>41098.699999999997</v>
      </c>
      <c r="BV187" s="19">
        <f>ROUND(VLOOKUP($B187,'3.ข้อมูลงบทดลองปัจจุบัน เติมเอง'!$A$5:$CL$846,73,0),2)</f>
        <v>545935.91</v>
      </c>
      <c r="BW187" s="19">
        <f>ROUND(VLOOKUP($B187,'3.ข้อมูลงบทดลองปัจจุบัน เติมเอง'!$A$5:$CL$846,74,0),2)</f>
        <v>1140</v>
      </c>
      <c r="BX187" s="19">
        <f>ROUND(VLOOKUP($B187,'3.ข้อมูลงบทดลองปัจจุบัน เติมเอง'!$A$5:$CL$846,75,0),2)</f>
        <v>78309.2</v>
      </c>
      <c r="BY187" s="19">
        <f>ROUND(VLOOKUP($B187,'3.ข้อมูลงบทดลองปัจจุบัน เติมเอง'!$A$5:$CL$846,76,0),2)</f>
        <v>450825.68</v>
      </c>
      <c r="BZ187" s="19">
        <f>ROUND(VLOOKUP($B187,'3.ข้อมูลงบทดลองปัจจุบัน เติมเอง'!$A$5:$CL$846,77,0),2)</f>
        <v>140119.81</v>
      </c>
      <c r="CA187" s="19">
        <f>ROUND(VLOOKUP($B187,'3.ข้อมูลงบทดลองปัจจุบัน เติมเอง'!$A$5:$CL$846,78,0),2)</f>
        <v>62374.48</v>
      </c>
      <c r="CB187" s="19">
        <f>ROUND(VLOOKUP($B187,'3.ข้อมูลงบทดลองปัจจุบัน เติมเอง'!$A$5:$CL$846,79,0),2)</f>
        <v>154803.96</v>
      </c>
      <c r="CC187" s="19">
        <f>ROUND(VLOOKUP($B187,'3.ข้อมูลงบทดลองปัจจุบัน เติมเอง'!$A$5:$CL$846,80,0),2)</f>
        <v>124903.4</v>
      </c>
      <c r="CD187" s="19">
        <f>ROUND(VLOOKUP($B187,'3.ข้อมูลงบทดลองปัจจุบัน เติมเอง'!$A$5:$CL$846,81,0),2)</f>
        <v>181796.56</v>
      </c>
      <c r="CE187" s="19">
        <f>ROUND(VLOOKUP($B187,'3.ข้อมูลงบทดลองปัจจุบัน เติมเอง'!$A$5:$CL$846,82,0),2)</f>
        <v>87679.84</v>
      </c>
      <c r="CF187" s="19">
        <f>ROUND(VLOOKUP($B187,'3.ข้อมูลงบทดลองปัจจุบัน เติมเอง'!$A$5:$CL$846,83,0),2)</f>
        <v>190505.16</v>
      </c>
      <c r="CG187" s="19">
        <f>ROUND(VLOOKUP($B187,'3.ข้อมูลงบทดลองปัจจุบัน เติมเอง'!$A$5:$CL$846,84,0),2)</f>
        <v>52615.91</v>
      </c>
      <c r="CH187" s="19">
        <f>ROUND(VLOOKUP($B187,'3.ข้อมูลงบทดลองปัจจุบัน เติมเอง'!$A$5:$CL$846,85,0),2)</f>
        <v>161761.70000000001</v>
      </c>
      <c r="CI187" s="19">
        <f>ROUND(VLOOKUP($B187,'3.ข้อมูลงบทดลองปัจจุบัน เติมเอง'!$A$5:$CL$846,86,0),2)</f>
        <v>40119</v>
      </c>
      <c r="CJ187" s="19">
        <f>ROUND(VLOOKUP($B187,'3.ข้อมูลงบทดลองปัจจุบัน เติมเอง'!$A$5:$CL$846,87,0),2)</f>
        <v>36662.61</v>
      </c>
      <c r="CK187" s="19">
        <f>ROUND(VLOOKUP($B187,'3.ข้อมูลงบทดลองปัจจุบัน เติมเอง'!$A$5:$CL$846,88,0),2)</f>
        <v>310080.65000000002</v>
      </c>
      <c r="CL187" s="19">
        <f>ROUND(VLOOKUP($B187,'3.ข้อมูลงบทดลองปัจจุบัน เติมเอง'!$A$5:$CL$846,89,0),2)</f>
        <v>75554.75</v>
      </c>
      <c r="CM187" s="19">
        <f>ROUND(VLOOKUP($B187,'3.ข้อมูลงบทดลองปัจจุบัน เติมเอง'!$A$5:$CL$846,90,0),2)</f>
        <v>25818.6</v>
      </c>
      <c r="CO187" s="29"/>
    </row>
    <row r="188" spans="1:93" x14ac:dyDescent="0.7">
      <c r="A188" s="3" t="s">
        <v>1471</v>
      </c>
      <c r="B188" s="3" t="s">
        <v>2080</v>
      </c>
      <c r="C188" s="51" t="s">
        <v>732</v>
      </c>
      <c r="D188" s="19">
        <f>ROUND(VLOOKUP($B188,'3.ข้อมูลงบทดลองปัจจุบัน เติมเอง'!$A$5:$CL$846,3,0),2)</f>
        <v>0</v>
      </c>
      <c r="E188" s="19">
        <f>ROUND(VLOOKUP($B188,'3.ข้อมูลงบทดลองปัจจุบัน เติมเอง'!$A$5:$CL$846,4,0),2)</f>
        <v>0</v>
      </c>
      <c r="F188" s="19">
        <f>ROUND(VLOOKUP($B188,'3.ข้อมูลงบทดลองปัจจุบัน เติมเอง'!$A$5:$CL$846,5,0),2)</f>
        <v>0</v>
      </c>
      <c r="G188" s="19">
        <f>ROUND(VLOOKUP($B188,'3.ข้อมูลงบทดลองปัจจุบัน เติมเอง'!$A$5:$CL$846,6,0),2)</f>
        <v>0</v>
      </c>
      <c r="H188" s="19">
        <f>ROUND(VLOOKUP($B188,'3.ข้อมูลงบทดลองปัจจุบัน เติมเอง'!$A$5:$CL$846,7,0),2)</f>
        <v>0</v>
      </c>
      <c r="I188" s="19">
        <f>ROUND(VLOOKUP($B188,'3.ข้อมูลงบทดลองปัจจุบัน เติมเอง'!$A$5:$CL$846,8,0),2)</f>
        <v>0</v>
      </c>
      <c r="J188" s="19">
        <f>ROUND(VLOOKUP($B188,'3.ข้อมูลงบทดลองปัจจุบัน เติมเอง'!$A$5:$CL$846,9,0),2)</f>
        <v>0</v>
      </c>
      <c r="K188" s="19">
        <f>ROUND(VLOOKUP($B188,'3.ข้อมูลงบทดลองปัจจุบัน เติมเอง'!$A$5:$CL$846,10,0),2)</f>
        <v>0</v>
      </c>
      <c r="L188" s="19">
        <f>ROUND(VLOOKUP($B188,'3.ข้อมูลงบทดลองปัจจุบัน เติมเอง'!$A$5:$CL$846,11,0),2)</f>
        <v>0</v>
      </c>
      <c r="M188" s="19">
        <f>ROUND(VLOOKUP($B188,'3.ข้อมูลงบทดลองปัจจุบัน เติมเอง'!$A$5:$CL$846,12,0),2)</f>
        <v>0</v>
      </c>
      <c r="N188" s="19">
        <f>ROUND(VLOOKUP($B188,'3.ข้อมูลงบทดลองปัจจุบัน เติมเอง'!$A$5:$CL$846,13,0),2)</f>
        <v>0</v>
      </c>
      <c r="O188" s="19">
        <f>ROUND(VLOOKUP($B188,'3.ข้อมูลงบทดลองปัจจุบัน เติมเอง'!$A$5:$CL$846,14,0),2)</f>
        <v>0</v>
      </c>
      <c r="P188" s="19">
        <f>ROUND(VLOOKUP($B188,'3.ข้อมูลงบทดลองปัจจุบัน เติมเอง'!$A$5:$CL$846,15,0),2)</f>
        <v>0</v>
      </c>
      <c r="Q188" s="19">
        <f>ROUND(VLOOKUP($B188,'3.ข้อมูลงบทดลองปัจจุบัน เติมเอง'!$A$5:$CL$846,16,0),2)</f>
        <v>0</v>
      </c>
      <c r="R188" s="19">
        <f>ROUND(VLOOKUP($B188,'3.ข้อมูลงบทดลองปัจจุบัน เติมเอง'!$A$5:$CL$846,17,0),2)</f>
        <v>0</v>
      </c>
      <c r="S188" s="19">
        <f>ROUND(VLOOKUP($B188,'3.ข้อมูลงบทดลองปัจจุบัน เติมเอง'!$A$5:$CL$846,18,0),2)</f>
        <v>0</v>
      </c>
      <c r="T188" s="19">
        <f>ROUND(VLOOKUP($B188,'3.ข้อมูลงบทดลองปัจจุบัน เติมเอง'!$A$5:$CL$846,19,0),2)</f>
        <v>10680</v>
      </c>
      <c r="U188" s="19">
        <f>ROUND(VLOOKUP($B188,'3.ข้อมูลงบทดลองปัจจุบัน เติมเอง'!$A$5:$CL$846,20,0),2)</f>
        <v>0</v>
      </c>
      <c r="V188" s="19">
        <f>ROUND(VLOOKUP($B188,'3.ข้อมูลงบทดลองปัจจุบัน เติมเอง'!$A$5:$CL$846,21,0),2)</f>
        <v>0</v>
      </c>
      <c r="W188" s="19">
        <f>ROUND(VLOOKUP($B188,'3.ข้อมูลงบทดลองปัจจุบัน เติมเอง'!$A$5:$CL$846,22,0),2)</f>
        <v>0</v>
      </c>
      <c r="X188" s="19">
        <f>ROUND(VLOOKUP($B188,'3.ข้อมูลงบทดลองปัจจุบัน เติมเอง'!$A$5:$CL$846,23,0),2)</f>
        <v>0</v>
      </c>
      <c r="Y188" s="19">
        <f>ROUND(VLOOKUP($B188,'3.ข้อมูลงบทดลองปัจจุบัน เติมเอง'!$A$5:$CL$846,24,0),2)</f>
        <v>0</v>
      </c>
      <c r="Z188" s="19">
        <f>ROUND(VLOOKUP($B188,'3.ข้อมูลงบทดลองปัจจุบัน เติมเอง'!$A$5:$CL$846,25,0),2)</f>
        <v>0</v>
      </c>
      <c r="AA188" s="19">
        <f>ROUND(VLOOKUP($B188,'3.ข้อมูลงบทดลองปัจจุบัน เติมเอง'!$A$5:$CL$846,26,0),2)</f>
        <v>0</v>
      </c>
      <c r="AB188" s="19">
        <f>ROUND(VLOOKUP($B188,'3.ข้อมูลงบทดลองปัจจุบัน เติมเอง'!$A$5:$CL$846,27,0),2)</f>
        <v>0</v>
      </c>
      <c r="AC188" s="19">
        <f>ROUND(VLOOKUP($B188,'3.ข้อมูลงบทดลองปัจจุบัน เติมเอง'!$A$5:$CL$846,28,0),2)</f>
        <v>0</v>
      </c>
      <c r="AD188" s="19">
        <f>ROUND(VLOOKUP($B188,'3.ข้อมูลงบทดลองปัจจุบัน เติมเอง'!$A$5:$CL$846,29,0),2)</f>
        <v>0</v>
      </c>
      <c r="AE188" s="19">
        <f>ROUND(VLOOKUP($B188,'3.ข้อมูลงบทดลองปัจจุบัน เติมเอง'!$A$5:$CL$846,30,0),2)</f>
        <v>0</v>
      </c>
      <c r="AF188" s="19">
        <f>ROUND(VLOOKUP($B188,'3.ข้อมูลงบทดลองปัจจุบัน เติมเอง'!$A$5:$CL$846,31,0),2)</f>
        <v>0</v>
      </c>
      <c r="AG188" s="19">
        <f>ROUND(VLOOKUP($B188,'3.ข้อมูลงบทดลองปัจจุบัน เติมเอง'!$A$5:$CL$846,32,0),2)</f>
        <v>0</v>
      </c>
      <c r="AH188" s="19">
        <f>ROUND(VLOOKUP($B188,'3.ข้อมูลงบทดลองปัจจุบัน เติมเอง'!$A$5:$CL$846,33,0),2)</f>
        <v>0</v>
      </c>
      <c r="AI188" s="19">
        <f>ROUND(VLOOKUP($B188,'3.ข้อมูลงบทดลองปัจจุบัน เติมเอง'!$A$5:$CL$846,34,0),2)</f>
        <v>0</v>
      </c>
      <c r="AJ188" s="19">
        <f>ROUND(VLOOKUP($B188,'3.ข้อมูลงบทดลองปัจจุบัน เติมเอง'!$A$5:$CL$846,35,0),2)</f>
        <v>0</v>
      </c>
      <c r="AK188" s="19">
        <f>ROUND(VLOOKUP($B188,'3.ข้อมูลงบทดลองปัจจุบัน เติมเอง'!$A$5:$CL$846,36,0),2)</f>
        <v>0</v>
      </c>
      <c r="AL188" s="19">
        <f>ROUND(VLOOKUP($B188,'3.ข้อมูลงบทดลองปัจจุบัน เติมเอง'!$A$5:$CL$846,37,0),2)</f>
        <v>0</v>
      </c>
      <c r="AM188" s="19">
        <f>ROUND(VLOOKUP($B188,'3.ข้อมูลงบทดลองปัจจุบัน เติมเอง'!$A$5:$CL$846,38,0),2)</f>
        <v>0</v>
      </c>
      <c r="AN188" s="19">
        <f>ROUND(VLOOKUP($B188,'3.ข้อมูลงบทดลองปัจจุบัน เติมเอง'!$A$5:$CL$846,39,0),2)</f>
        <v>0</v>
      </c>
      <c r="AO188" s="19">
        <f>ROUND(VLOOKUP($B188,'3.ข้อมูลงบทดลองปัจจุบัน เติมเอง'!$A$5:$CL$846,40,0),2)</f>
        <v>0</v>
      </c>
      <c r="AP188" s="19">
        <f>ROUND(VLOOKUP($B188,'3.ข้อมูลงบทดลองปัจจุบัน เติมเอง'!$A$5:$CL$846,41,0),2)</f>
        <v>0</v>
      </c>
      <c r="AQ188" s="19">
        <f>ROUND(VLOOKUP($B188,'3.ข้อมูลงบทดลองปัจจุบัน เติมเอง'!$A$5:$CL$846,42,0),2)</f>
        <v>0</v>
      </c>
      <c r="AR188" s="19">
        <f>ROUND(VLOOKUP($B188,'3.ข้อมูลงบทดลองปัจจุบัน เติมเอง'!$A$5:$CL$846,43,0),2)</f>
        <v>0</v>
      </c>
      <c r="AS188" s="19">
        <f>ROUND(VLOOKUP($B188,'3.ข้อมูลงบทดลองปัจจุบัน เติมเอง'!$A$5:$CL$846,44,0),2)</f>
        <v>0</v>
      </c>
      <c r="AT188" s="19">
        <f>ROUND(VLOOKUP($B188,'3.ข้อมูลงบทดลองปัจจุบัน เติมเอง'!$A$5:$CL$846,45,0),2)</f>
        <v>0</v>
      </c>
      <c r="AU188" s="19">
        <f>ROUND(VLOOKUP($B188,'3.ข้อมูลงบทดลองปัจจุบัน เติมเอง'!$A$5:$CL$846,46,0),2)</f>
        <v>0</v>
      </c>
      <c r="AV188" s="19">
        <f>ROUND(VLOOKUP($B188,'3.ข้อมูลงบทดลองปัจจุบัน เติมเอง'!$A$5:$CL$846,47,0),2)</f>
        <v>0</v>
      </c>
      <c r="AW188" s="19">
        <f>ROUND(VLOOKUP($B188,'3.ข้อมูลงบทดลองปัจจุบัน เติมเอง'!$A$5:$CL$846,48,0),2)</f>
        <v>0</v>
      </c>
      <c r="AX188" s="19">
        <f>ROUND(VLOOKUP($B188,'3.ข้อมูลงบทดลองปัจจุบัน เติมเอง'!$A$5:$CL$846,49,0),2)</f>
        <v>0</v>
      </c>
      <c r="AY188" s="19">
        <f>ROUND(VLOOKUP($B188,'3.ข้อมูลงบทดลองปัจจุบัน เติมเอง'!$A$5:$CL$846,50,0),2)</f>
        <v>0</v>
      </c>
      <c r="AZ188" s="19">
        <f>ROUND(VLOOKUP($B188,'3.ข้อมูลงบทดลองปัจจุบัน เติมเอง'!$A$5:$CL$846,51,0),2)</f>
        <v>0</v>
      </c>
      <c r="BA188" s="19">
        <f>ROUND(VLOOKUP($B188,'3.ข้อมูลงบทดลองปัจจุบัน เติมเอง'!$A$5:$CL$846,52,0),2)</f>
        <v>0</v>
      </c>
      <c r="BB188" s="19">
        <f>ROUND(VLOOKUP($B188,'3.ข้อมูลงบทดลองปัจจุบัน เติมเอง'!$A$5:$CL$846,53,0),2)</f>
        <v>0</v>
      </c>
      <c r="BC188" s="19">
        <f>ROUND(VLOOKUP($B188,'3.ข้อมูลงบทดลองปัจจุบัน เติมเอง'!$A$5:$CL$846,54,0),2)</f>
        <v>0</v>
      </c>
      <c r="BD188" s="19">
        <f>ROUND(VLOOKUP($B188,'3.ข้อมูลงบทดลองปัจจุบัน เติมเอง'!$A$5:$CL$846,55,0),2)</f>
        <v>0</v>
      </c>
      <c r="BE188" s="19">
        <f>ROUND(VLOOKUP($B188,'3.ข้อมูลงบทดลองปัจจุบัน เติมเอง'!$A$5:$CL$846,56,0),2)</f>
        <v>0</v>
      </c>
      <c r="BF188" s="19">
        <f>ROUND(VLOOKUP($B188,'3.ข้อมูลงบทดลองปัจจุบัน เติมเอง'!$A$5:$CL$846,57,0),2)</f>
        <v>0</v>
      </c>
      <c r="BG188" s="19">
        <f>ROUND(VLOOKUP($B188,'3.ข้อมูลงบทดลองปัจจุบัน เติมเอง'!$A$5:$CL$846,58,0),2)</f>
        <v>0</v>
      </c>
      <c r="BH188" s="19">
        <f>ROUND(VLOOKUP($B188,'3.ข้อมูลงบทดลองปัจจุบัน เติมเอง'!$A$5:$CL$846,59,0),2)</f>
        <v>0</v>
      </c>
      <c r="BI188" s="19">
        <f>ROUND(VLOOKUP($B188,'3.ข้อมูลงบทดลองปัจจุบัน เติมเอง'!$A$5:$CL$846,60,0),2)</f>
        <v>0</v>
      </c>
      <c r="BJ188" s="19">
        <f>ROUND(VLOOKUP($B188,'3.ข้อมูลงบทดลองปัจจุบัน เติมเอง'!$A$5:$CL$846,61,0),2)</f>
        <v>0</v>
      </c>
      <c r="BK188" s="19">
        <f>ROUND(VLOOKUP($B188,'3.ข้อมูลงบทดลองปัจจุบัน เติมเอง'!$A$5:$CL$846,62,0),2)</f>
        <v>0</v>
      </c>
      <c r="BL188" s="19">
        <f>ROUND(VLOOKUP($B188,'3.ข้อมูลงบทดลองปัจจุบัน เติมเอง'!$A$5:$CL$846,63,0),2)</f>
        <v>0</v>
      </c>
      <c r="BM188" s="19">
        <f>ROUND(VLOOKUP($B188,'3.ข้อมูลงบทดลองปัจจุบัน เติมเอง'!$A$5:$CL$846,64,0),2)</f>
        <v>0</v>
      </c>
      <c r="BN188" s="19">
        <f>ROUND(VLOOKUP($B188,'3.ข้อมูลงบทดลองปัจจุบัน เติมเอง'!$A$5:$CL$846,65,0),2)</f>
        <v>0</v>
      </c>
      <c r="BO188" s="19">
        <f>ROUND(VLOOKUP($B188,'3.ข้อมูลงบทดลองปัจจุบัน เติมเอง'!$A$5:$CL$846,66,0),2)</f>
        <v>0</v>
      </c>
      <c r="BP188" s="19">
        <f>ROUND(VLOOKUP($B188,'3.ข้อมูลงบทดลองปัจจุบัน เติมเอง'!$A$5:$CL$846,67,0),2)</f>
        <v>0</v>
      </c>
      <c r="BQ188" s="19">
        <f>ROUND(VLOOKUP($B188,'3.ข้อมูลงบทดลองปัจจุบัน เติมเอง'!$A$5:$CL$846,68,0),2)</f>
        <v>0</v>
      </c>
      <c r="BR188" s="19">
        <f>ROUND(VLOOKUP($B188,'3.ข้อมูลงบทดลองปัจจุบัน เติมเอง'!$A$5:$CL$846,69,0),2)</f>
        <v>0</v>
      </c>
      <c r="BS188" s="19">
        <f>ROUND(VLOOKUP($B188,'3.ข้อมูลงบทดลองปัจจุบัน เติมเอง'!$A$5:$CL$846,70,0),2)</f>
        <v>0</v>
      </c>
      <c r="BT188" s="19">
        <f>ROUND(VLOOKUP($B188,'3.ข้อมูลงบทดลองปัจจุบัน เติมเอง'!$A$5:$CL$846,71,0),2)</f>
        <v>0</v>
      </c>
      <c r="BU188" s="19">
        <f>ROUND(VLOOKUP($B188,'3.ข้อมูลงบทดลองปัจจุบัน เติมเอง'!$A$5:$CL$846,72,0),2)</f>
        <v>0</v>
      </c>
      <c r="BV188" s="19">
        <f>ROUND(VLOOKUP($B188,'3.ข้อมูลงบทดลองปัจจุบัน เติมเอง'!$A$5:$CL$846,73,0),2)</f>
        <v>0</v>
      </c>
      <c r="BW188" s="19">
        <f>ROUND(VLOOKUP($B188,'3.ข้อมูลงบทดลองปัจจุบัน เติมเอง'!$A$5:$CL$846,74,0),2)</f>
        <v>0</v>
      </c>
      <c r="BX188" s="19">
        <f>ROUND(VLOOKUP($B188,'3.ข้อมูลงบทดลองปัจจุบัน เติมเอง'!$A$5:$CL$846,75,0),2)</f>
        <v>0</v>
      </c>
      <c r="BY188" s="19">
        <f>ROUND(VLOOKUP($B188,'3.ข้อมูลงบทดลองปัจจุบัน เติมเอง'!$A$5:$CL$846,76,0),2)</f>
        <v>0</v>
      </c>
      <c r="BZ188" s="19">
        <f>ROUND(VLOOKUP($B188,'3.ข้อมูลงบทดลองปัจจุบัน เติมเอง'!$A$5:$CL$846,77,0),2)</f>
        <v>0</v>
      </c>
      <c r="CA188" s="19">
        <f>ROUND(VLOOKUP($B188,'3.ข้อมูลงบทดลองปัจจุบัน เติมเอง'!$A$5:$CL$846,78,0),2)</f>
        <v>0</v>
      </c>
      <c r="CB188" s="19">
        <f>ROUND(VLOOKUP($B188,'3.ข้อมูลงบทดลองปัจจุบัน เติมเอง'!$A$5:$CL$846,79,0),2)</f>
        <v>0</v>
      </c>
      <c r="CC188" s="19">
        <f>ROUND(VLOOKUP($B188,'3.ข้อมูลงบทดลองปัจจุบัน เติมเอง'!$A$5:$CL$846,80,0),2)</f>
        <v>0</v>
      </c>
      <c r="CD188" s="19">
        <f>ROUND(VLOOKUP($B188,'3.ข้อมูลงบทดลองปัจจุบัน เติมเอง'!$A$5:$CL$846,81,0),2)</f>
        <v>0</v>
      </c>
      <c r="CE188" s="19">
        <f>ROUND(VLOOKUP($B188,'3.ข้อมูลงบทดลองปัจจุบัน เติมเอง'!$A$5:$CL$846,82,0),2)</f>
        <v>7820</v>
      </c>
      <c r="CF188" s="19">
        <f>ROUND(VLOOKUP($B188,'3.ข้อมูลงบทดลองปัจจุบัน เติมเอง'!$A$5:$CL$846,83,0),2)</f>
        <v>0</v>
      </c>
      <c r="CG188" s="19">
        <f>ROUND(VLOOKUP($B188,'3.ข้อมูลงบทดลองปัจจุบัน เติมเอง'!$A$5:$CL$846,84,0),2)</f>
        <v>0</v>
      </c>
      <c r="CH188" s="19">
        <f>ROUND(VLOOKUP($B188,'3.ข้อมูลงบทดลองปัจจุบัน เติมเอง'!$A$5:$CL$846,85,0),2)</f>
        <v>0</v>
      </c>
      <c r="CI188" s="19">
        <f>ROUND(VLOOKUP($B188,'3.ข้อมูลงบทดลองปัจจุบัน เติมเอง'!$A$5:$CL$846,86,0),2)</f>
        <v>0</v>
      </c>
      <c r="CJ188" s="19">
        <f>ROUND(VLOOKUP($B188,'3.ข้อมูลงบทดลองปัจจุบัน เติมเอง'!$A$5:$CL$846,87,0),2)</f>
        <v>0</v>
      </c>
      <c r="CK188" s="19">
        <f>ROUND(VLOOKUP($B188,'3.ข้อมูลงบทดลองปัจจุบัน เติมเอง'!$A$5:$CL$846,88,0),2)</f>
        <v>0</v>
      </c>
      <c r="CL188" s="19">
        <f>ROUND(VLOOKUP($B188,'3.ข้อมูลงบทดลองปัจจุบัน เติมเอง'!$A$5:$CL$846,89,0),2)</f>
        <v>0</v>
      </c>
      <c r="CM188" s="19">
        <f>ROUND(VLOOKUP($B188,'3.ข้อมูลงบทดลองปัจจุบัน เติมเอง'!$A$5:$CL$846,90,0),2)</f>
        <v>0</v>
      </c>
      <c r="CO188" s="29"/>
    </row>
    <row r="189" spans="1:93" x14ac:dyDescent="0.7">
      <c r="A189" s="3" t="s">
        <v>1471</v>
      </c>
      <c r="B189" s="3" t="s">
        <v>2081</v>
      </c>
      <c r="C189" s="8" t="s">
        <v>733</v>
      </c>
      <c r="D189" s="19">
        <f>ROUND(VLOOKUP($B189,'3.ข้อมูลงบทดลองปัจจุบัน เติมเอง'!$A$5:$CL$846,3,0),2)</f>
        <v>369360</v>
      </c>
      <c r="E189" s="19">
        <f>ROUND(VLOOKUP($B189,'3.ข้อมูลงบทดลองปัจจุบัน เติมเอง'!$A$5:$CL$846,4,0),2)</f>
        <v>221710</v>
      </c>
      <c r="F189" s="19">
        <f>ROUND(VLOOKUP($B189,'3.ข้อมูลงบทดลองปัจจุบัน เติมเอง'!$A$5:$CL$846,5,0),2)</f>
        <v>52890</v>
      </c>
      <c r="G189" s="19">
        <f>ROUND(VLOOKUP($B189,'3.ข้อมูลงบทดลองปัจจุบัน เติมเอง'!$A$5:$CL$846,6,0),2)</f>
        <v>26700</v>
      </c>
      <c r="H189" s="19">
        <f>ROUND(VLOOKUP($B189,'3.ข้อมูลงบทดลองปัจจุบัน เติมเอง'!$A$5:$CL$846,7,0),2)</f>
        <v>60480</v>
      </c>
      <c r="I189" s="19">
        <f>ROUND(VLOOKUP($B189,'3.ข้อมูลงบทดลองปัจจุบัน เติมเอง'!$A$5:$CL$846,8,0),2)</f>
        <v>125754</v>
      </c>
      <c r="J189" s="19">
        <f>ROUND(VLOOKUP($B189,'3.ข้อมูลงบทดลองปัจจุบัน เติมเอง'!$A$5:$CL$846,9,0),2)</f>
        <v>63255</v>
      </c>
      <c r="K189" s="19">
        <f>ROUND(VLOOKUP($B189,'3.ข้อมูลงบทดลองปัจจุบัน เติมเอง'!$A$5:$CL$846,10,0),2)</f>
        <v>75000</v>
      </c>
      <c r="L189" s="19">
        <f>ROUND(VLOOKUP($B189,'3.ข้อมูลงบทดลองปัจจุบัน เติมเอง'!$A$5:$CL$846,11,0),2)</f>
        <v>2800</v>
      </c>
      <c r="M189" s="19">
        <f>ROUND(VLOOKUP($B189,'3.ข้อมูลงบทดลองปัจจุบัน เติมเอง'!$A$5:$CL$846,12,0),2)</f>
        <v>322855</v>
      </c>
      <c r="N189" s="19">
        <f>ROUND(VLOOKUP($B189,'3.ข้อมูลงบทดลองปัจจุบัน เติมเอง'!$A$5:$CL$846,13,0),2)</f>
        <v>131630</v>
      </c>
      <c r="O189" s="19">
        <f>ROUND(VLOOKUP($B189,'3.ข้อมูลงบทดลองปัจจุบัน เติมเอง'!$A$5:$CL$846,14,0),2)</f>
        <v>0</v>
      </c>
      <c r="P189" s="19">
        <f>ROUND(VLOOKUP($B189,'3.ข้อมูลงบทดลองปัจจุบัน เติมเอง'!$A$5:$CL$846,15,0),2)</f>
        <v>767570</v>
      </c>
      <c r="Q189" s="19">
        <f>ROUND(VLOOKUP($B189,'3.ข้อมูลงบทดลองปัจจุบัน เติมเอง'!$A$5:$CL$846,16,0),2)</f>
        <v>45800</v>
      </c>
      <c r="R189" s="19">
        <f>ROUND(VLOOKUP($B189,'3.ข้อมูลงบทดลองปัจจุบัน เติมเอง'!$A$5:$CL$846,17,0),2)</f>
        <v>98000</v>
      </c>
      <c r="S189" s="19">
        <f>ROUND(VLOOKUP($B189,'3.ข้อมูลงบทดลองปัจจุบัน เติมเอง'!$A$5:$CL$846,18,0),2)</f>
        <v>17000</v>
      </c>
      <c r="T189" s="19">
        <f>ROUND(VLOOKUP($B189,'3.ข้อมูลงบทดลองปัจจุบัน เติมเอง'!$A$5:$CL$846,19,0),2)</f>
        <v>87190</v>
      </c>
      <c r="U189" s="19">
        <f>ROUND(VLOOKUP($B189,'3.ข้อมูลงบทดลองปัจจุบัน เติมเอง'!$A$5:$CL$846,20,0),2)</f>
        <v>155679</v>
      </c>
      <c r="V189" s="19">
        <f>ROUND(VLOOKUP($B189,'3.ข้อมูลงบทดลองปัจจุบัน เติมเอง'!$A$5:$CL$846,21,0),2)</f>
        <v>276115</v>
      </c>
      <c r="W189" s="19">
        <f>ROUND(VLOOKUP($B189,'3.ข้อมูลงบทดลองปัจจุบัน เติมเอง'!$A$5:$CL$846,22,0),2)</f>
        <v>0</v>
      </c>
      <c r="X189" s="19">
        <f>ROUND(VLOOKUP($B189,'3.ข้อมูลงบทดลองปัจจุบัน เติมเอง'!$A$5:$CL$846,23,0),2)</f>
        <v>507868</v>
      </c>
      <c r="Y189" s="19">
        <f>ROUND(VLOOKUP($B189,'3.ข้อมูลงบทดลองปัจจุบัน เติมเอง'!$A$5:$CL$846,24,0),2)</f>
        <v>27430</v>
      </c>
      <c r="Z189" s="19">
        <f>ROUND(VLOOKUP($B189,'3.ข้อมูลงบทดลองปัจจุบัน เติมเอง'!$A$5:$CL$846,25,0),2)</f>
        <v>336450</v>
      </c>
      <c r="AA189" s="19">
        <f>ROUND(VLOOKUP($B189,'3.ข้อมูลงบทดลองปัจจุบัน เติมเอง'!$A$5:$CL$846,26,0),2)</f>
        <v>42380</v>
      </c>
      <c r="AB189" s="19">
        <f>ROUND(VLOOKUP($B189,'3.ข้อมูลงบทดลองปัจจุบัน เติมเอง'!$A$5:$CL$846,27,0),2)</f>
        <v>16180</v>
      </c>
      <c r="AC189" s="19">
        <f>ROUND(VLOOKUP($B189,'3.ข้อมูลงบทดลองปัจจุบัน เติมเอง'!$A$5:$CL$846,28,0),2)</f>
        <v>33400</v>
      </c>
      <c r="AD189" s="19">
        <f>ROUND(VLOOKUP($B189,'3.ข้อมูลงบทดลองปัจจุบัน เติมเอง'!$A$5:$CL$846,29,0),2)</f>
        <v>0</v>
      </c>
      <c r="AE189" s="19">
        <f>ROUND(VLOOKUP($B189,'3.ข้อมูลงบทดลองปัจจุบัน เติมเอง'!$A$5:$CL$846,30,0),2)</f>
        <v>624674</v>
      </c>
      <c r="AF189" s="19">
        <f>ROUND(VLOOKUP($B189,'3.ข้อมูลงบทดลองปัจจุบัน เติมเอง'!$A$5:$CL$846,31,0),2)</f>
        <v>6000</v>
      </c>
      <c r="AG189" s="19">
        <f>ROUND(VLOOKUP($B189,'3.ข้อมูลงบทดลองปัจจุบัน เติมเอง'!$A$5:$CL$846,32,0),2)</f>
        <v>207020</v>
      </c>
      <c r="AH189" s="19">
        <f>ROUND(VLOOKUP($B189,'3.ข้อมูลงบทดลองปัจจุบัน เติมเอง'!$A$5:$CL$846,33,0),2)</f>
        <v>5990</v>
      </c>
      <c r="AI189" s="19">
        <f>ROUND(VLOOKUP($B189,'3.ข้อมูลงบทดลองปัจจุบัน เติมเอง'!$A$5:$CL$846,34,0),2)</f>
        <v>161400</v>
      </c>
      <c r="AJ189" s="19">
        <f>ROUND(VLOOKUP($B189,'3.ข้อมูลงบทดลองปัจจุบัน เติมเอง'!$A$5:$CL$846,35,0),2)</f>
        <v>28031</v>
      </c>
      <c r="AK189" s="19">
        <f>ROUND(VLOOKUP($B189,'3.ข้อมูลงบทดลองปัจจุบัน เติมเอง'!$A$5:$CL$846,36,0),2)</f>
        <v>62720</v>
      </c>
      <c r="AL189" s="19">
        <f>ROUND(VLOOKUP($B189,'3.ข้อมูลงบทดลองปัจจุบัน เติมเอง'!$A$5:$CL$846,37,0),2)</f>
        <v>345525</v>
      </c>
      <c r="AM189" s="19">
        <f>ROUND(VLOOKUP($B189,'3.ข้อมูลงบทดลองปัจจุบัน เติมเอง'!$A$5:$CL$846,38,0),2)</f>
        <v>46740</v>
      </c>
      <c r="AN189" s="19">
        <f>ROUND(VLOOKUP($B189,'3.ข้อมูลงบทดลองปัจจุบัน เติมเอง'!$A$5:$CL$846,39,0),2)</f>
        <v>43050</v>
      </c>
      <c r="AO189" s="19">
        <f>ROUND(VLOOKUP($B189,'3.ข้อมูลงบทดลองปัจจุบัน เติมเอง'!$A$5:$CL$846,40,0),2)</f>
        <v>234016</v>
      </c>
      <c r="AP189" s="19">
        <f>ROUND(VLOOKUP($B189,'3.ข้อมูลงบทดลองปัจจุบัน เติมเอง'!$A$5:$CL$846,41,0),2)</f>
        <v>101090</v>
      </c>
      <c r="AQ189" s="19">
        <f>ROUND(VLOOKUP($B189,'3.ข้อมูลงบทดลองปัจจุบัน เติมเอง'!$A$5:$CL$846,42,0),2)</f>
        <v>265030</v>
      </c>
      <c r="AR189" s="19">
        <f>ROUND(VLOOKUP($B189,'3.ข้อมูลงบทดลองปัจจุบัน เติมเอง'!$A$5:$CL$846,43,0),2)</f>
        <v>33700</v>
      </c>
      <c r="AS189" s="19">
        <f>ROUND(VLOOKUP($B189,'3.ข้อมูลงบทดลองปัจจุบัน เติมเอง'!$A$5:$CL$846,44,0),2)</f>
        <v>0</v>
      </c>
      <c r="AT189" s="19">
        <f>ROUND(VLOOKUP($B189,'3.ข้อมูลงบทดลองปัจจุบัน เติมเอง'!$A$5:$CL$846,45,0),2)</f>
        <v>95219.1</v>
      </c>
      <c r="AU189" s="19">
        <f>ROUND(VLOOKUP($B189,'3.ข้อมูลงบทดลองปัจจุบัน เติมเอง'!$A$5:$CL$846,46,0),2)</f>
        <v>0</v>
      </c>
      <c r="AV189" s="19">
        <f>ROUND(VLOOKUP($B189,'3.ข้อมูลงบทดลองปัจจุบัน เติมเอง'!$A$5:$CL$846,47,0),2)</f>
        <v>406090</v>
      </c>
      <c r="AW189" s="19">
        <f>ROUND(VLOOKUP($B189,'3.ข้อมูลงบทดลองปัจจุบัน เติมเอง'!$A$5:$CL$846,48,0),2)</f>
        <v>94910</v>
      </c>
      <c r="AX189" s="19">
        <f>ROUND(VLOOKUP($B189,'3.ข้อมูลงบทดลองปัจจุบัน เติมเอง'!$A$5:$CL$846,49,0),2)</f>
        <v>33280</v>
      </c>
      <c r="AY189" s="19">
        <f>ROUND(VLOOKUP($B189,'3.ข้อมูลงบทดลองปัจจุบัน เติมเอง'!$A$5:$CL$846,50,0),2)</f>
        <v>8700</v>
      </c>
      <c r="AZ189" s="19">
        <f>ROUND(VLOOKUP($B189,'3.ข้อมูลงบทดลองปัจจุบัน เติมเอง'!$A$5:$CL$846,51,0),2)</f>
        <v>109693</v>
      </c>
      <c r="BA189" s="19">
        <f>ROUND(VLOOKUP($B189,'3.ข้อมูลงบทดลองปัจจุบัน เติมเอง'!$A$5:$CL$846,52,0),2)</f>
        <v>98800</v>
      </c>
      <c r="BB189" s="19">
        <f>ROUND(VLOOKUP($B189,'3.ข้อมูลงบทดลองปัจจุบัน เติมเอง'!$A$5:$CL$846,53,0),2)</f>
        <v>530045</v>
      </c>
      <c r="BC189" s="19">
        <f>ROUND(VLOOKUP($B189,'3.ข้อมูลงบทดลองปัจจุบัน เติมเอง'!$A$5:$CL$846,54,0),2)</f>
        <v>28960</v>
      </c>
      <c r="BD189" s="19">
        <f>ROUND(VLOOKUP($B189,'3.ข้อมูลงบทดลองปัจจุบัน เติมเอง'!$A$5:$CL$846,55,0),2)</f>
        <v>190200</v>
      </c>
      <c r="BE189" s="19">
        <f>ROUND(VLOOKUP($B189,'3.ข้อมูลงบทดลองปัจจุบัน เติมเอง'!$A$5:$CL$846,56,0),2)</f>
        <v>390300</v>
      </c>
      <c r="BF189" s="19">
        <f>ROUND(VLOOKUP($B189,'3.ข้อมูลงบทดลองปัจจุบัน เติมเอง'!$A$5:$CL$846,57,0),2)</f>
        <v>63990</v>
      </c>
      <c r="BG189" s="19">
        <f>ROUND(VLOOKUP($B189,'3.ข้อมูลงบทดลองปัจจุบัน เติมเอง'!$A$5:$CL$846,58,0),2)</f>
        <v>139370</v>
      </c>
      <c r="BH189" s="19">
        <f>ROUND(VLOOKUP($B189,'3.ข้อมูลงบทดลองปัจจุบัน เติมเอง'!$A$5:$CL$846,59,0),2)</f>
        <v>379171.1</v>
      </c>
      <c r="BI189" s="19">
        <f>ROUND(VLOOKUP($B189,'3.ข้อมูลงบทดลองปัจจุบัน เติมเอง'!$A$5:$CL$846,60,0),2)</f>
        <v>87491</v>
      </c>
      <c r="BJ189" s="19">
        <f>ROUND(VLOOKUP($B189,'3.ข้อมูลงบทดลองปัจจุบัน เติมเอง'!$A$5:$CL$846,61,0),2)</f>
        <v>90720</v>
      </c>
      <c r="BK189" s="19">
        <f>ROUND(VLOOKUP($B189,'3.ข้อมูลงบทดลองปัจจุบัน เติมเอง'!$A$5:$CL$846,62,0),2)</f>
        <v>28000</v>
      </c>
      <c r="BL189" s="19">
        <f>ROUND(VLOOKUP($B189,'3.ข้อมูลงบทดลองปัจจุบัน เติมเอง'!$A$5:$CL$846,63,0),2)</f>
        <v>70170</v>
      </c>
      <c r="BM189" s="19">
        <f>ROUND(VLOOKUP($B189,'3.ข้อมูลงบทดลองปัจจุบัน เติมเอง'!$A$5:$CL$846,64,0),2)</f>
        <v>264660</v>
      </c>
      <c r="BN189" s="19">
        <f>ROUND(VLOOKUP($B189,'3.ข้อมูลงบทดลองปัจจุบัน เติมเอง'!$A$5:$CL$846,65,0),2)</f>
        <v>534604</v>
      </c>
      <c r="BO189" s="19">
        <f>ROUND(VLOOKUP($B189,'3.ข้อมูลงบทดลองปัจจุบัน เติมเอง'!$A$5:$CL$846,66,0),2)</f>
        <v>120827</v>
      </c>
      <c r="BP189" s="19">
        <f>ROUND(VLOOKUP($B189,'3.ข้อมูลงบทดลองปัจจุบัน เติมเอง'!$A$5:$CL$846,67,0),2)</f>
        <v>118347.5</v>
      </c>
      <c r="BQ189" s="19">
        <f>ROUND(VLOOKUP($B189,'3.ข้อมูลงบทดลองปัจจุบัน เติมเอง'!$A$5:$CL$846,68,0),2)</f>
        <v>61080</v>
      </c>
      <c r="BR189" s="19">
        <f>ROUND(VLOOKUP($B189,'3.ข้อมูลงบทดลองปัจจุบัน เติมเอง'!$A$5:$CL$846,69,0),2)</f>
        <v>88990</v>
      </c>
      <c r="BS189" s="19">
        <f>ROUND(VLOOKUP($B189,'3.ข้อมูลงบทดลองปัจจุบัน เติมเอง'!$A$5:$CL$846,70,0),2)</f>
        <v>2782618.5</v>
      </c>
      <c r="BT189" s="19">
        <f>ROUND(VLOOKUP($B189,'3.ข้อมูลงบทดลองปัจจุบัน เติมเอง'!$A$5:$CL$846,71,0),2)</f>
        <v>101240</v>
      </c>
      <c r="BU189" s="19">
        <f>ROUND(VLOOKUP($B189,'3.ข้อมูลงบทดลองปัจจุบัน เติมเอง'!$A$5:$CL$846,72,0),2)</f>
        <v>101920</v>
      </c>
      <c r="BV189" s="19">
        <f>ROUND(VLOOKUP($B189,'3.ข้อมูลงบทดลองปัจจุบัน เติมเอง'!$A$5:$CL$846,73,0),2)</f>
        <v>548524.9</v>
      </c>
      <c r="BW189" s="19">
        <f>ROUND(VLOOKUP($B189,'3.ข้อมูลงบทดลองปัจจุบัน เติมเอง'!$A$5:$CL$846,74,0),2)</f>
        <v>119437</v>
      </c>
      <c r="BX189" s="19">
        <f>ROUND(VLOOKUP($B189,'3.ข้อมูลงบทดลองปัจจุบัน เติมเอง'!$A$5:$CL$846,75,0),2)</f>
        <v>42490</v>
      </c>
      <c r="BY189" s="19">
        <f>ROUND(VLOOKUP($B189,'3.ข้อมูลงบทดลองปัจจุบัน เติมเอง'!$A$5:$CL$846,76,0),2)</f>
        <v>150954.5</v>
      </c>
      <c r="BZ189" s="19">
        <f>ROUND(VLOOKUP($B189,'3.ข้อมูลงบทดลองปัจจุบัน เติมเอง'!$A$5:$CL$846,77,0),2)</f>
        <v>290840</v>
      </c>
      <c r="CA189" s="19">
        <f>ROUND(VLOOKUP($B189,'3.ข้อมูลงบทดลองปัจจุบัน เติมเอง'!$A$5:$CL$846,78,0),2)</f>
        <v>7900</v>
      </c>
      <c r="CB189" s="19">
        <f>ROUND(VLOOKUP($B189,'3.ข้อมูลงบทดลองปัจจุบัน เติมเอง'!$A$5:$CL$846,79,0),2)</f>
        <v>18690</v>
      </c>
      <c r="CC189" s="19">
        <f>ROUND(VLOOKUP($B189,'3.ข้อมูลงบทดลองปัจจุบัน เติมเอง'!$A$5:$CL$846,80,0),2)</f>
        <v>55500</v>
      </c>
      <c r="CD189" s="19">
        <f>ROUND(VLOOKUP($B189,'3.ข้อมูลงบทดลองปัจจุบัน เติมเอง'!$A$5:$CL$846,81,0),2)</f>
        <v>319302</v>
      </c>
      <c r="CE189" s="19">
        <f>ROUND(VLOOKUP($B189,'3.ข้อมูลงบทดลองปัจจุบัน เติมเอง'!$A$5:$CL$846,82,0),2)</f>
        <v>23750</v>
      </c>
      <c r="CF189" s="19">
        <f>ROUND(VLOOKUP($B189,'3.ข้อมูลงบทดลองปัจจุบัน เติมเอง'!$A$5:$CL$846,83,0),2)</f>
        <v>40749.99</v>
      </c>
      <c r="CG189" s="19">
        <f>ROUND(VLOOKUP($B189,'3.ข้อมูลงบทดลองปัจจุบัน เติมเอง'!$A$5:$CL$846,84,0),2)</f>
        <v>217300</v>
      </c>
      <c r="CH189" s="19">
        <f>ROUND(VLOOKUP($B189,'3.ข้อมูลงบทดลองปัจจุบัน เติมเอง'!$A$5:$CL$846,85,0),2)</f>
        <v>79200</v>
      </c>
      <c r="CI189" s="19">
        <f>ROUND(VLOOKUP($B189,'3.ข้อมูลงบทดลองปัจจุบัน เติมเอง'!$A$5:$CL$846,86,0),2)</f>
        <v>1800</v>
      </c>
      <c r="CJ189" s="19">
        <f>ROUND(VLOOKUP($B189,'3.ข้อมูลงบทดลองปัจจุบัน เติมเอง'!$A$5:$CL$846,87,0),2)</f>
        <v>141260</v>
      </c>
      <c r="CK189" s="19">
        <f>ROUND(VLOOKUP($B189,'3.ข้อมูลงบทดลองปัจจุบัน เติมเอง'!$A$5:$CL$846,88,0),2)</f>
        <v>384290</v>
      </c>
      <c r="CL189" s="19">
        <f>ROUND(VLOOKUP($B189,'3.ข้อมูลงบทดลองปัจจุบัน เติมเอง'!$A$5:$CL$846,89,0),2)</f>
        <v>0</v>
      </c>
      <c r="CM189" s="19">
        <f>ROUND(VLOOKUP($B189,'3.ข้อมูลงบทดลองปัจจุบัน เติมเอง'!$A$5:$CL$846,90,0),2)</f>
        <v>55524</v>
      </c>
      <c r="CO189" s="29"/>
    </row>
    <row r="190" spans="1:93" x14ac:dyDescent="0.7">
      <c r="A190" s="3" t="s">
        <v>1471</v>
      </c>
      <c r="B190" s="3" t="s">
        <v>2082</v>
      </c>
      <c r="C190" s="8" t="s">
        <v>734</v>
      </c>
      <c r="D190" s="19">
        <f>ROUND(VLOOKUP($B190,'3.ข้อมูลงบทดลองปัจจุบัน เติมเอง'!$A$5:$CL$846,3,0),2)</f>
        <v>3250</v>
      </c>
      <c r="E190" s="19">
        <f>ROUND(VLOOKUP($B190,'3.ข้อมูลงบทดลองปัจจุบัน เติมเอง'!$A$5:$CL$846,4,0),2)</f>
        <v>0</v>
      </c>
      <c r="F190" s="19">
        <f>ROUND(VLOOKUP($B190,'3.ข้อมูลงบทดลองปัจจุบัน เติมเอง'!$A$5:$CL$846,5,0),2)</f>
        <v>1000</v>
      </c>
      <c r="G190" s="19">
        <f>ROUND(VLOOKUP($B190,'3.ข้อมูลงบทดลองปัจจุบัน เติมเอง'!$A$5:$CL$846,6,0),2)</f>
        <v>0</v>
      </c>
      <c r="H190" s="19">
        <f>ROUND(VLOOKUP($B190,'3.ข้อมูลงบทดลองปัจจุบัน เติมเอง'!$A$5:$CL$846,7,0),2)</f>
        <v>0</v>
      </c>
      <c r="I190" s="19">
        <f>ROUND(VLOOKUP($B190,'3.ข้อมูลงบทดลองปัจจุบัน เติมเอง'!$A$5:$CL$846,8,0),2)</f>
        <v>0</v>
      </c>
      <c r="J190" s="19">
        <f>ROUND(VLOOKUP($B190,'3.ข้อมูลงบทดลองปัจจุบัน เติมเอง'!$A$5:$CL$846,9,0),2)</f>
        <v>0</v>
      </c>
      <c r="K190" s="19">
        <f>ROUND(VLOOKUP($B190,'3.ข้อมูลงบทดลองปัจจุบัน เติมเอง'!$A$5:$CL$846,10,0),2)</f>
        <v>0</v>
      </c>
      <c r="L190" s="19">
        <f>ROUND(VLOOKUP($B190,'3.ข้อมูลงบทดลองปัจจุบัน เติมเอง'!$A$5:$CL$846,11,0),2)</f>
        <v>0</v>
      </c>
      <c r="M190" s="19">
        <f>ROUND(VLOOKUP($B190,'3.ข้อมูลงบทดลองปัจจุบัน เติมเอง'!$A$5:$CL$846,12,0),2)</f>
        <v>0</v>
      </c>
      <c r="N190" s="19">
        <f>ROUND(VLOOKUP($B190,'3.ข้อมูลงบทดลองปัจจุบัน เติมเอง'!$A$5:$CL$846,13,0),2)</f>
        <v>0</v>
      </c>
      <c r="O190" s="19">
        <f>ROUND(VLOOKUP($B190,'3.ข้อมูลงบทดลองปัจจุบัน เติมเอง'!$A$5:$CL$846,14,0),2)</f>
        <v>600</v>
      </c>
      <c r="P190" s="19">
        <f>ROUND(VLOOKUP($B190,'3.ข้อมูลงบทดลองปัจจุบัน เติมเอง'!$A$5:$CL$846,15,0),2)</f>
        <v>0</v>
      </c>
      <c r="Q190" s="19">
        <f>ROUND(VLOOKUP($B190,'3.ข้อมูลงบทดลองปัจจุบัน เติมเอง'!$A$5:$CL$846,16,0),2)</f>
        <v>0</v>
      </c>
      <c r="R190" s="19">
        <f>ROUND(VLOOKUP($B190,'3.ข้อมูลงบทดลองปัจจุบัน เติมเอง'!$A$5:$CL$846,17,0),2)</f>
        <v>0</v>
      </c>
      <c r="S190" s="19">
        <f>ROUND(VLOOKUP($B190,'3.ข้อมูลงบทดลองปัจจุบัน เติมเอง'!$A$5:$CL$846,18,0),2)</f>
        <v>0</v>
      </c>
      <c r="T190" s="19">
        <f>ROUND(VLOOKUP($B190,'3.ข้อมูลงบทดลองปัจจุบัน เติมเอง'!$A$5:$CL$846,19,0),2)</f>
        <v>0</v>
      </c>
      <c r="U190" s="19">
        <f>ROUND(VLOOKUP($B190,'3.ข้อมูลงบทดลองปัจจุบัน เติมเอง'!$A$5:$CL$846,20,0),2)</f>
        <v>0</v>
      </c>
      <c r="V190" s="19">
        <f>ROUND(VLOOKUP($B190,'3.ข้อมูลงบทดลองปัจจุบัน เติมเอง'!$A$5:$CL$846,21,0),2)</f>
        <v>0</v>
      </c>
      <c r="W190" s="19">
        <f>ROUND(VLOOKUP($B190,'3.ข้อมูลงบทดลองปัจจุบัน เติมเอง'!$A$5:$CL$846,22,0),2)</f>
        <v>0</v>
      </c>
      <c r="X190" s="19">
        <f>ROUND(VLOOKUP($B190,'3.ข้อมูลงบทดลองปัจจุบัน เติมเอง'!$A$5:$CL$846,23,0),2)</f>
        <v>0</v>
      </c>
      <c r="Y190" s="19">
        <f>ROUND(VLOOKUP($B190,'3.ข้อมูลงบทดลองปัจจุบัน เติมเอง'!$A$5:$CL$846,24,0),2)</f>
        <v>0</v>
      </c>
      <c r="Z190" s="19">
        <f>ROUND(VLOOKUP($B190,'3.ข้อมูลงบทดลองปัจจุบัน เติมเอง'!$A$5:$CL$846,25,0),2)</f>
        <v>0</v>
      </c>
      <c r="AA190" s="19">
        <f>ROUND(VLOOKUP($B190,'3.ข้อมูลงบทดลองปัจจุบัน เติมเอง'!$A$5:$CL$846,26,0),2)</f>
        <v>0</v>
      </c>
      <c r="AB190" s="19">
        <f>ROUND(VLOOKUP($B190,'3.ข้อมูลงบทดลองปัจจุบัน เติมเอง'!$A$5:$CL$846,27,0),2)</f>
        <v>0</v>
      </c>
      <c r="AC190" s="19">
        <f>ROUND(VLOOKUP($B190,'3.ข้อมูลงบทดลองปัจจุบัน เติมเอง'!$A$5:$CL$846,28,0),2)</f>
        <v>0</v>
      </c>
      <c r="AD190" s="19">
        <f>ROUND(VLOOKUP($B190,'3.ข้อมูลงบทดลองปัจจุบัน เติมเอง'!$A$5:$CL$846,29,0),2)</f>
        <v>0</v>
      </c>
      <c r="AE190" s="19">
        <f>ROUND(VLOOKUP($B190,'3.ข้อมูลงบทดลองปัจจุบัน เติมเอง'!$A$5:$CL$846,30,0),2)</f>
        <v>2800</v>
      </c>
      <c r="AF190" s="19">
        <f>ROUND(VLOOKUP($B190,'3.ข้อมูลงบทดลองปัจจุบัน เติมเอง'!$A$5:$CL$846,31,0),2)</f>
        <v>0</v>
      </c>
      <c r="AG190" s="19">
        <f>ROUND(VLOOKUP($B190,'3.ข้อมูลงบทดลองปัจจุบัน เติมเอง'!$A$5:$CL$846,32,0),2)</f>
        <v>27490</v>
      </c>
      <c r="AH190" s="19">
        <f>ROUND(VLOOKUP($B190,'3.ข้อมูลงบทดลองปัจจุบัน เติมเอง'!$A$5:$CL$846,33,0),2)</f>
        <v>5040</v>
      </c>
      <c r="AI190" s="19">
        <f>ROUND(VLOOKUP($B190,'3.ข้อมูลงบทดลองปัจจุบัน เติมเอง'!$A$5:$CL$846,34,0),2)</f>
        <v>0</v>
      </c>
      <c r="AJ190" s="19">
        <f>ROUND(VLOOKUP($B190,'3.ข้อมูลงบทดลองปัจจุบัน เติมเอง'!$A$5:$CL$846,35,0),2)</f>
        <v>30115</v>
      </c>
      <c r="AK190" s="19">
        <f>ROUND(VLOOKUP($B190,'3.ข้อมูลงบทดลองปัจจุบัน เติมเอง'!$A$5:$CL$846,36,0),2)</f>
        <v>5400</v>
      </c>
      <c r="AL190" s="19">
        <f>ROUND(VLOOKUP($B190,'3.ข้อมูลงบทดลองปัจจุบัน เติมเอง'!$A$5:$CL$846,37,0),2)</f>
        <v>0</v>
      </c>
      <c r="AM190" s="19">
        <f>ROUND(VLOOKUP($B190,'3.ข้อมูลงบทดลองปัจจุบัน เติมเอง'!$A$5:$CL$846,38,0),2)</f>
        <v>9880</v>
      </c>
      <c r="AN190" s="19">
        <f>ROUND(VLOOKUP($B190,'3.ข้อมูลงบทดลองปัจจุบัน เติมเอง'!$A$5:$CL$846,39,0),2)</f>
        <v>0</v>
      </c>
      <c r="AO190" s="19">
        <f>ROUND(VLOOKUP($B190,'3.ข้อมูลงบทดลองปัจจุบัน เติมเอง'!$A$5:$CL$846,40,0),2)</f>
        <v>0</v>
      </c>
      <c r="AP190" s="19">
        <f>ROUND(VLOOKUP($B190,'3.ข้อมูลงบทดลองปัจจุบัน เติมเอง'!$A$5:$CL$846,41,0),2)</f>
        <v>0</v>
      </c>
      <c r="AQ190" s="19">
        <f>ROUND(VLOOKUP($B190,'3.ข้อมูลงบทดลองปัจจุบัน เติมเอง'!$A$5:$CL$846,42,0),2)</f>
        <v>0</v>
      </c>
      <c r="AR190" s="19">
        <f>ROUND(VLOOKUP($B190,'3.ข้อมูลงบทดลองปัจจุบัน เติมเอง'!$A$5:$CL$846,43,0),2)</f>
        <v>0</v>
      </c>
      <c r="AS190" s="19">
        <f>ROUND(VLOOKUP($B190,'3.ข้อมูลงบทดลองปัจจุบัน เติมเอง'!$A$5:$CL$846,44,0),2)</f>
        <v>0</v>
      </c>
      <c r="AT190" s="19">
        <f>ROUND(VLOOKUP($B190,'3.ข้อมูลงบทดลองปัจจุบัน เติมเอง'!$A$5:$CL$846,45,0),2)</f>
        <v>0</v>
      </c>
      <c r="AU190" s="19">
        <f>ROUND(VLOOKUP($B190,'3.ข้อมูลงบทดลองปัจจุบัน เติมเอง'!$A$5:$CL$846,46,0),2)</f>
        <v>0</v>
      </c>
      <c r="AV190" s="19">
        <f>ROUND(VLOOKUP($B190,'3.ข้อมูลงบทดลองปัจจุบัน เติมเอง'!$A$5:$CL$846,47,0),2)</f>
        <v>0</v>
      </c>
      <c r="AW190" s="19">
        <f>ROUND(VLOOKUP($B190,'3.ข้อมูลงบทดลองปัจจุบัน เติมเอง'!$A$5:$CL$846,48,0),2)</f>
        <v>0</v>
      </c>
      <c r="AX190" s="19">
        <f>ROUND(VLOOKUP($B190,'3.ข้อมูลงบทดลองปัจจุบัน เติมเอง'!$A$5:$CL$846,49,0),2)</f>
        <v>0</v>
      </c>
      <c r="AY190" s="19">
        <f>ROUND(VLOOKUP($B190,'3.ข้อมูลงบทดลองปัจจุบัน เติมเอง'!$A$5:$CL$846,50,0),2)</f>
        <v>0</v>
      </c>
      <c r="AZ190" s="19">
        <f>ROUND(VLOOKUP($B190,'3.ข้อมูลงบทดลองปัจจุบัน เติมเอง'!$A$5:$CL$846,51,0),2)</f>
        <v>0</v>
      </c>
      <c r="BA190" s="19">
        <f>ROUND(VLOOKUP($B190,'3.ข้อมูลงบทดลองปัจจุบัน เติมเอง'!$A$5:$CL$846,52,0),2)</f>
        <v>0</v>
      </c>
      <c r="BB190" s="19">
        <f>ROUND(VLOOKUP($B190,'3.ข้อมูลงบทดลองปัจจุบัน เติมเอง'!$A$5:$CL$846,53,0),2)</f>
        <v>0</v>
      </c>
      <c r="BC190" s="19">
        <f>ROUND(VLOOKUP($B190,'3.ข้อมูลงบทดลองปัจจุบัน เติมเอง'!$A$5:$CL$846,54,0),2)</f>
        <v>0</v>
      </c>
      <c r="BD190" s="19">
        <f>ROUND(VLOOKUP($B190,'3.ข้อมูลงบทดลองปัจจุบัน เติมเอง'!$A$5:$CL$846,55,0),2)</f>
        <v>0</v>
      </c>
      <c r="BE190" s="19">
        <f>ROUND(VLOOKUP($B190,'3.ข้อมูลงบทดลองปัจจุบัน เติมเอง'!$A$5:$CL$846,56,0),2)</f>
        <v>0</v>
      </c>
      <c r="BF190" s="19">
        <f>ROUND(VLOOKUP($B190,'3.ข้อมูลงบทดลองปัจจุบัน เติมเอง'!$A$5:$CL$846,57,0),2)</f>
        <v>0</v>
      </c>
      <c r="BG190" s="19">
        <f>ROUND(VLOOKUP($B190,'3.ข้อมูลงบทดลองปัจจุบัน เติมเอง'!$A$5:$CL$846,58,0),2)</f>
        <v>0</v>
      </c>
      <c r="BH190" s="19">
        <f>ROUND(VLOOKUP($B190,'3.ข้อมูลงบทดลองปัจจุบัน เติมเอง'!$A$5:$CL$846,59,0),2)</f>
        <v>0</v>
      </c>
      <c r="BI190" s="19">
        <f>ROUND(VLOOKUP($B190,'3.ข้อมูลงบทดลองปัจจุบัน เติมเอง'!$A$5:$CL$846,60,0),2)</f>
        <v>0</v>
      </c>
      <c r="BJ190" s="19">
        <f>ROUND(VLOOKUP($B190,'3.ข้อมูลงบทดลองปัจจุบัน เติมเอง'!$A$5:$CL$846,61,0),2)</f>
        <v>0</v>
      </c>
      <c r="BK190" s="19">
        <f>ROUND(VLOOKUP($B190,'3.ข้อมูลงบทดลองปัจจุบัน เติมเอง'!$A$5:$CL$846,62,0),2)</f>
        <v>0</v>
      </c>
      <c r="BL190" s="19">
        <f>ROUND(VLOOKUP($B190,'3.ข้อมูลงบทดลองปัจจุบัน เติมเอง'!$A$5:$CL$846,63,0),2)</f>
        <v>0</v>
      </c>
      <c r="BM190" s="19">
        <f>ROUND(VLOOKUP($B190,'3.ข้อมูลงบทดลองปัจจุบัน เติมเอง'!$A$5:$CL$846,64,0),2)</f>
        <v>0</v>
      </c>
      <c r="BN190" s="19">
        <f>ROUND(VLOOKUP($B190,'3.ข้อมูลงบทดลองปัจจุบัน เติมเอง'!$A$5:$CL$846,65,0),2)</f>
        <v>0</v>
      </c>
      <c r="BO190" s="19">
        <f>ROUND(VLOOKUP($B190,'3.ข้อมูลงบทดลองปัจจุบัน เติมเอง'!$A$5:$CL$846,66,0),2)</f>
        <v>0</v>
      </c>
      <c r="BP190" s="19">
        <f>ROUND(VLOOKUP($B190,'3.ข้อมูลงบทดลองปัจจุบัน เติมเอง'!$A$5:$CL$846,67,0),2)</f>
        <v>0</v>
      </c>
      <c r="BQ190" s="19">
        <f>ROUND(VLOOKUP($B190,'3.ข้อมูลงบทดลองปัจจุบัน เติมเอง'!$A$5:$CL$846,68,0),2)</f>
        <v>0</v>
      </c>
      <c r="BR190" s="19">
        <f>ROUND(VLOOKUP($B190,'3.ข้อมูลงบทดลองปัจจุบัน เติมเอง'!$A$5:$CL$846,69,0),2)</f>
        <v>0</v>
      </c>
      <c r="BS190" s="19">
        <f>ROUND(VLOOKUP($B190,'3.ข้อมูลงบทดลองปัจจุบัน เติมเอง'!$A$5:$CL$846,70,0),2)</f>
        <v>50850</v>
      </c>
      <c r="BT190" s="19">
        <f>ROUND(VLOOKUP($B190,'3.ข้อมูลงบทดลองปัจจุบัน เติมเอง'!$A$5:$CL$846,71,0),2)</f>
        <v>0</v>
      </c>
      <c r="BU190" s="19">
        <f>ROUND(VLOOKUP($B190,'3.ข้อมูลงบทดลองปัจจุบัน เติมเอง'!$A$5:$CL$846,72,0),2)</f>
        <v>0</v>
      </c>
      <c r="BV190" s="19">
        <f>ROUND(VLOOKUP($B190,'3.ข้อมูลงบทดลองปัจจุบัน เติมเอง'!$A$5:$CL$846,73,0),2)</f>
        <v>0</v>
      </c>
      <c r="BW190" s="19">
        <f>ROUND(VLOOKUP($B190,'3.ข้อมูลงบทดลองปัจจุบัน เติมเอง'!$A$5:$CL$846,74,0),2)</f>
        <v>0</v>
      </c>
      <c r="BX190" s="19">
        <f>ROUND(VLOOKUP($B190,'3.ข้อมูลงบทดลองปัจจุบัน เติมเอง'!$A$5:$CL$846,75,0),2)</f>
        <v>0</v>
      </c>
      <c r="BY190" s="19">
        <f>ROUND(VLOOKUP($B190,'3.ข้อมูลงบทดลองปัจจุบัน เติมเอง'!$A$5:$CL$846,76,0),2)</f>
        <v>0</v>
      </c>
      <c r="BZ190" s="19">
        <f>ROUND(VLOOKUP($B190,'3.ข้อมูลงบทดลองปัจจุบัน เติมเอง'!$A$5:$CL$846,77,0),2)</f>
        <v>0</v>
      </c>
      <c r="CA190" s="19">
        <f>ROUND(VLOOKUP($B190,'3.ข้อมูลงบทดลองปัจจุบัน เติมเอง'!$A$5:$CL$846,78,0),2)</f>
        <v>0</v>
      </c>
      <c r="CB190" s="19">
        <f>ROUND(VLOOKUP($B190,'3.ข้อมูลงบทดลองปัจจุบัน เติมเอง'!$A$5:$CL$846,79,0),2)</f>
        <v>0</v>
      </c>
      <c r="CC190" s="19">
        <f>ROUND(VLOOKUP($B190,'3.ข้อมูลงบทดลองปัจจุบัน เติมเอง'!$A$5:$CL$846,80,0),2)</f>
        <v>0</v>
      </c>
      <c r="CD190" s="19">
        <f>ROUND(VLOOKUP($B190,'3.ข้อมูลงบทดลองปัจจุบัน เติมเอง'!$A$5:$CL$846,81,0),2)</f>
        <v>0</v>
      </c>
      <c r="CE190" s="19">
        <f>ROUND(VLOOKUP($B190,'3.ข้อมูลงบทดลองปัจจุบัน เติมเอง'!$A$5:$CL$846,82,0),2)</f>
        <v>0</v>
      </c>
      <c r="CF190" s="19">
        <f>ROUND(VLOOKUP($B190,'3.ข้อมูลงบทดลองปัจจุบัน เติมเอง'!$A$5:$CL$846,83,0),2)</f>
        <v>0</v>
      </c>
      <c r="CG190" s="19">
        <f>ROUND(VLOOKUP($B190,'3.ข้อมูลงบทดลองปัจจุบัน เติมเอง'!$A$5:$CL$846,84,0),2)</f>
        <v>0</v>
      </c>
      <c r="CH190" s="19">
        <f>ROUND(VLOOKUP($B190,'3.ข้อมูลงบทดลองปัจจุบัน เติมเอง'!$A$5:$CL$846,85,0),2)</f>
        <v>3000</v>
      </c>
      <c r="CI190" s="19">
        <f>ROUND(VLOOKUP($B190,'3.ข้อมูลงบทดลองปัจจุบัน เติมเอง'!$A$5:$CL$846,86,0),2)</f>
        <v>0</v>
      </c>
      <c r="CJ190" s="19">
        <f>ROUND(VLOOKUP($B190,'3.ข้อมูลงบทดลองปัจจุบัน เติมเอง'!$A$5:$CL$846,87,0),2)</f>
        <v>0</v>
      </c>
      <c r="CK190" s="19">
        <f>ROUND(VLOOKUP($B190,'3.ข้อมูลงบทดลองปัจจุบัน เติมเอง'!$A$5:$CL$846,88,0),2)</f>
        <v>0</v>
      </c>
      <c r="CL190" s="19">
        <f>ROUND(VLOOKUP($B190,'3.ข้อมูลงบทดลองปัจจุบัน เติมเอง'!$A$5:$CL$846,89,0),2)</f>
        <v>0</v>
      </c>
      <c r="CM190" s="19">
        <f>ROUND(VLOOKUP($B190,'3.ข้อมูลงบทดลองปัจจุบัน เติมเอง'!$A$5:$CL$846,90,0),2)</f>
        <v>0</v>
      </c>
      <c r="CO190" s="29"/>
    </row>
    <row r="191" spans="1:93" x14ac:dyDescent="0.7">
      <c r="A191" s="3" t="s">
        <v>1471</v>
      </c>
      <c r="B191" s="3" t="s">
        <v>2083</v>
      </c>
      <c r="C191" s="8" t="s">
        <v>735</v>
      </c>
      <c r="D191" s="19">
        <f>ROUND(VLOOKUP($B191,'3.ข้อมูลงบทดลองปัจจุบัน เติมเอง'!$A$5:$CL$846,3,0),2)</f>
        <v>0</v>
      </c>
      <c r="E191" s="19">
        <f>ROUND(VLOOKUP($B191,'3.ข้อมูลงบทดลองปัจจุบัน เติมเอง'!$A$5:$CL$846,4,0),2)</f>
        <v>0</v>
      </c>
      <c r="F191" s="19">
        <f>ROUND(VLOOKUP($B191,'3.ข้อมูลงบทดลองปัจจุบัน เติมเอง'!$A$5:$CL$846,5,0),2)</f>
        <v>0</v>
      </c>
      <c r="G191" s="19">
        <f>ROUND(VLOOKUP($B191,'3.ข้อมูลงบทดลองปัจจุบัน เติมเอง'!$A$5:$CL$846,6,0),2)</f>
        <v>0</v>
      </c>
      <c r="H191" s="19">
        <f>ROUND(VLOOKUP($B191,'3.ข้อมูลงบทดลองปัจจุบัน เติมเอง'!$A$5:$CL$846,7,0),2)</f>
        <v>0</v>
      </c>
      <c r="I191" s="19">
        <f>ROUND(VLOOKUP($B191,'3.ข้อมูลงบทดลองปัจจุบัน เติมเอง'!$A$5:$CL$846,8,0),2)</f>
        <v>0</v>
      </c>
      <c r="J191" s="19">
        <f>ROUND(VLOOKUP($B191,'3.ข้อมูลงบทดลองปัจจุบัน เติมเอง'!$A$5:$CL$846,9,0),2)</f>
        <v>0</v>
      </c>
      <c r="K191" s="19">
        <f>ROUND(VLOOKUP($B191,'3.ข้อมูลงบทดลองปัจจุบัน เติมเอง'!$A$5:$CL$846,10,0),2)</f>
        <v>0</v>
      </c>
      <c r="L191" s="19">
        <f>ROUND(VLOOKUP($B191,'3.ข้อมูลงบทดลองปัจจุบัน เติมเอง'!$A$5:$CL$846,11,0),2)</f>
        <v>0</v>
      </c>
      <c r="M191" s="19">
        <f>ROUND(VLOOKUP($B191,'3.ข้อมูลงบทดลองปัจจุบัน เติมเอง'!$A$5:$CL$846,12,0),2)</f>
        <v>0</v>
      </c>
      <c r="N191" s="19">
        <f>ROUND(VLOOKUP($B191,'3.ข้อมูลงบทดลองปัจจุบัน เติมเอง'!$A$5:$CL$846,13,0),2)</f>
        <v>0</v>
      </c>
      <c r="O191" s="19">
        <f>ROUND(VLOOKUP($B191,'3.ข้อมูลงบทดลองปัจจุบัน เติมเอง'!$A$5:$CL$846,14,0),2)</f>
        <v>0</v>
      </c>
      <c r="P191" s="19">
        <f>ROUND(VLOOKUP($B191,'3.ข้อมูลงบทดลองปัจจุบัน เติมเอง'!$A$5:$CL$846,15,0),2)</f>
        <v>0</v>
      </c>
      <c r="Q191" s="19">
        <f>ROUND(VLOOKUP($B191,'3.ข้อมูลงบทดลองปัจจุบัน เติมเอง'!$A$5:$CL$846,16,0),2)</f>
        <v>0</v>
      </c>
      <c r="R191" s="19">
        <f>ROUND(VLOOKUP($B191,'3.ข้อมูลงบทดลองปัจจุบัน เติมเอง'!$A$5:$CL$846,17,0),2)</f>
        <v>0</v>
      </c>
      <c r="S191" s="19">
        <f>ROUND(VLOOKUP($B191,'3.ข้อมูลงบทดลองปัจจุบัน เติมเอง'!$A$5:$CL$846,18,0),2)</f>
        <v>0</v>
      </c>
      <c r="T191" s="19">
        <f>ROUND(VLOOKUP($B191,'3.ข้อมูลงบทดลองปัจจุบัน เติมเอง'!$A$5:$CL$846,19,0),2)</f>
        <v>0</v>
      </c>
      <c r="U191" s="19">
        <f>ROUND(VLOOKUP($B191,'3.ข้อมูลงบทดลองปัจจุบัน เติมเอง'!$A$5:$CL$846,20,0),2)</f>
        <v>0</v>
      </c>
      <c r="V191" s="19">
        <f>ROUND(VLOOKUP($B191,'3.ข้อมูลงบทดลองปัจจุบัน เติมเอง'!$A$5:$CL$846,21,0),2)</f>
        <v>0</v>
      </c>
      <c r="W191" s="19">
        <f>ROUND(VLOOKUP($B191,'3.ข้อมูลงบทดลองปัจจุบัน เติมเอง'!$A$5:$CL$846,22,0),2)</f>
        <v>0</v>
      </c>
      <c r="X191" s="19">
        <f>ROUND(VLOOKUP($B191,'3.ข้อมูลงบทดลองปัจจุบัน เติมเอง'!$A$5:$CL$846,23,0),2)</f>
        <v>21300</v>
      </c>
      <c r="Y191" s="19">
        <f>ROUND(VLOOKUP($B191,'3.ข้อมูลงบทดลองปัจจุบัน เติมเอง'!$A$5:$CL$846,24,0),2)</f>
        <v>0</v>
      </c>
      <c r="Z191" s="19">
        <f>ROUND(VLOOKUP($B191,'3.ข้อมูลงบทดลองปัจจุบัน เติมเอง'!$A$5:$CL$846,25,0),2)</f>
        <v>0</v>
      </c>
      <c r="AA191" s="19">
        <f>ROUND(VLOOKUP($B191,'3.ข้อมูลงบทดลองปัจจุบัน เติมเอง'!$A$5:$CL$846,26,0),2)</f>
        <v>0</v>
      </c>
      <c r="AB191" s="19">
        <f>ROUND(VLOOKUP($B191,'3.ข้อมูลงบทดลองปัจจุบัน เติมเอง'!$A$5:$CL$846,27,0),2)</f>
        <v>0</v>
      </c>
      <c r="AC191" s="19">
        <f>ROUND(VLOOKUP($B191,'3.ข้อมูลงบทดลองปัจจุบัน เติมเอง'!$A$5:$CL$846,28,0),2)</f>
        <v>0</v>
      </c>
      <c r="AD191" s="19">
        <f>ROUND(VLOOKUP($B191,'3.ข้อมูลงบทดลองปัจจุบัน เติมเอง'!$A$5:$CL$846,29,0),2)</f>
        <v>0</v>
      </c>
      <c r="AE191" s="19">
        <f>ROUND(VLOOKUP($B191,'3.ข้อมูลงบทดลองปัจจุบัน เติมเอง'!$A$5:$CL$846,30,0),2)</f>
        <v>0</v>
      </c>
      <c r="AF191" s="19">
        <f>ROUND(VLOOKUP($B191,'3.ข้อมูลงบทดลองปัจจุบัน เติมเอง'!$A$5:$CL$846,31,0),2)</f>
        <v>0</v>
      </c>
      <c r="AG191" s="19">
        <f>ROUND(VLOOKUP($B191,'3.ข้อมูลงบทดลองปัจจุบัน เติมเอง'!$A$5:$CL$846,32,0),2)</f>
        <v>0</v>
      </c>
      <c r="AH191" s="19">
        <f>ROUND(VLOOKUP($B191,'3.ข้อมูลงบทดลองปัจจุบัน เติมเอง'!$A$5:$CL$846,33,0),2)</f>
        <v>0</v>
      </c>
      <c r="AI191" s="19">
        <f>ROUND(VLOOKUP($B191,'3.ข้อมูลงบทดลองปัจจุบัน เติมเอง'!$A$5:$CL$846,34,0),2)</f>
        <v>0</v>
      </c>
      <c r="AJ191" s="19">
        <f>ROUND(VLOOKUP($B191,'3.ข้อมูลงบทดลองปัจจุบัน เติมเอง'!$A$5:$CL$846,35,0),2)</f>
        <v>0</v>
      </c>
      <c r="AK191" s="19">
        <f>ROUND(VLOOKUP($B191,'3.ข้อมูลงบทดลองปัจจุบัน เติมเอง'!$A$5:$CL$846,36,0),2)</f>
        <v>0</v>
      </c>
      <c r="AL191" s="19">
        <f>ROUND(VLOOKUP($B191,'3.ข้อมูลงบทดลองปัจจุบัน เติมเอง'!$A$5:$CL$846,37,0),2)</f>
        <v>0</v>
      </c>
      <c r="AM191" s="19">
        <f>ROUND(VLOOKUP($B191,'3.ข้อมูลงบทดลองปัจจุบัน เติมเอง'!$A$5:$CL$846,38,0),2)</f>
        <v>0</v>
      </c>
      <c r="AN191" s="19">
        <f>ROUND(VLOOKUP($B191,'3.ข้อมูลงบทดลองปัจจุบัน เติมเอง'!$A$5:$CL$846,39,0),2)</f>
        <v>0</v>
      </c>
      <c r="AO191" s="19">
        <f>ROUND(VLOOKUP($B191,'3.ข้อมูลงบทดลองปัจจุบัน เติมเอง'!$A$5:$CL$846,40,0),2)</f>
        <v>0</v>
      </c>
      <c r="AP191" s="19">
        <f>ROUND(VLOOKUP($B191,'3.ข้อมูลงบทดลองปัจจุบัน เติมเอง'!$A$5:$CL$846,41,0),2)</f>
        <v>0</v>
      </c>
      <c r="AQ191" s="19">
        <f>ROUND(VLOOKUP($B191,'3.ข้อมูลงบทดลองปัจจุบัน เติมเอง'!$A$5:$CL$846,42,0),2)</f>
        <v>0</v>
      </c>
      <c r="AR191" s="19">
        <f>ROUND(VLOOKUP($B191,'3.ข้อมูลงบทดลองปัจจุบัน เติมเอง'!$A$5:$CL$846,43,0),2)</f>
        <v>0</v>
      </c>
      <c r="AS191" s="19">
        <f>ROUND(VLOOKUP($B191,'3.ข้อมูลงบทดลองปัจจุบัน เติมเอง'!$A$5:$CL$846,44,0),2)</f>
        <v>0</v>
      </c>
      <c r="AT191" s="19">
        <f>ROUND(VLOOKUP($B191,'3.ข้อมูลงบทดลองปัจจุบัน เติมเอง'!$A$5:$CL$846,45,0),2)</f>
        <v>0</v>
      </c>
      <c r="AU191" s="19">
        <f>ROUND(VLOOKUP($B191,'3.ข้อมูลงบทดลองปัจจุบัน เติมเอง'!$A$5:$CL$846,46,0),2)</f>
        <v>0</v>
      </c>
      <c r="AV191" s="19">
        <f>ROUND(VLOOKUP($B191,'3.ข้อมูลงบทดลองปัจจุบัน เติมเอง'!$A$5:$CL$846,47,0),2)</f>
        <v>0</v>
      </c>
      <c r="AW191" s="19">
        <f>ROUND(VLOOKUP($B191,'3.ข้อมูลงบทดลองปัจจุบัน เติมเอง'!$A$5:$CL$846,48,0),2)</f>
        <v>0</v>
      </c>
      <c r="AX191" s="19">
        <f>ROUND(VLOOKUP($B191,'3.ข้อมูลงบทดลองปัจจุบัน เติมเอง'!$A$5:$CL$846,49,0),2)</f>
        <v>0</v>
      </c>
      <c r="AY191" s="19">
        <f>ROUND(VLOOKUP($B191,'3.ข้อมูลงบทดลองปัจจุบัน เติมเอง'!$A$5:$CL$846,50,0),2)</f>
        <v>0</v>
      </c>
      <c r="AZ191" s="19">
        <f>ROUND(VLOOKUP($B191,'3.ข้อมูลงบทดลองปัจจุบัน เติมเอง'!$A$5:$CL$846,51,0),2)</f>
        <v>0</v>
      </c>
      <c r="BA191" s="19">
        <f>ROUND(VLOOKUP($B191,'3.ข้อมูลงบทดลองปัจจุบัน เติมเอง'!$A$5:$CL$846,52,0),2)</f>
        <v>0</v>
      </c>
      <c r="BB191" s="19">
        <f>ROUND(VLOOKUP($B191,'3.ข้อมูลงบทดลองปัจจุบัน เติมเอง'!$A$5:$CL$846,53,0),2)</f>
        <v>0</v>
      </c>
      <c r="BC191" s="19">
        <f>ROUND(VLOOKUP($B191,'3.ข้อมูลงบทดลองปัจจุบัน เติมเอง'!$A$5:$CL$846,54,0),2)</f>
        <v>0</v>
      </c>
      <c r="BD191" s="19">
        <f>ROUND(VLOOKUP($B191,'3.ข้อมูลงบทดลองปัจจุบัน เติมเอง'!$A$5:$CL$846,55,0),2)</f>
        <v>0</v>
      </c>
      <c r="BE191" s="19">
        <f>ROUND(VLOOKUP($B191,'3.ข้อมูลงบทดลองปัจจุบัน เติมเอง'!$A$5:$CL$846,56,0),2)</f>
        <v>0</v>
      </c>
      <c r="BF191" s="19">
        <f>ROUND(VLOOKUP($B191,'3.ข้อมูลงบทดลองปัจจุบัน เติมเอง'!$A$5:$CL$846,57,0),2)</f>
        <v>0</v>
      </c>
      <c r="BG191" s="19">
        <f>ROUND(VLOOKUP($B191,'3.ข้อมูลงบทดลองปัจจุบัน เติมเอง'!$A$5:$CL$846,58,0),2)</f>
        <v>0</v>
      </c>
      <c r="BH191" s="19">
        <f>ROUND(VLOOKUP($B191,'3.ข้อมูลงบทดลองปัจจุบัน เติมเอง'!$A$5:$CL$846,59,0),2)</f>
        <v>0</v>
      </c>
      <c r="BI191" s="19">
        <f>ROUND(VLOOKUP($B191,'3.ข้อมูลงบทดลองปัจจุบัน เติมเอง'!$A$5:$CL$846,60,0),2)</f>
        <v>0</v>
      </c>
      <c r="BJ191" s="19">
        <f>ROUND(VLOOKUP($B191,'3.ข้อมูลงบทดลองปัจจุบัน เติมเอง'!$A$5:$CL$846,61,0),2)</f>
        <v>0</v>
      </c>
      <c r="BK191" s="19">
        <f>ROUND(VLOOKUP($B191,'3.ข้อมูลงบทดลองปัจจุบัน เติมเอง'!$A$5:$CL$846,62,0),2)</f>
        <v>0</v>
      </c>
      <c r="BL191" s="19">
        <f>ROUND(VLOOKUP($B191,'3.ข้อมูลงบทดลองปัจจุบัน เติมเอง'!$A$5:$CL$846,63,0),2)</f>
        <v>0</v>
      </c>
      <c r="BM191" s="19">
        <f>ROUND(VLOOKUP($B191,'3.ข้อมูลงบทดลองปัจจุบัน เติมเอง'!$A$5:$CL$846,64,0),2)</f>
        <v>0</v>
      </c>
      <c r="BN191" s="19">
        <f>ROUND(VLOOKUP($B191,'3.ข้อมูลงบทดลองปัจจุบัน เติมเอง'!$A$5:$CL$846,65,0),2)</f>
        <v>0</v>
      </c>
      <c r="BO191" s="19">
        <f>ROUND(VLOOKUP($B191,'3.ข้อมูลงบทดลองปัจจุบัน เติมเอง'!$A$5:$CL$846,66,0),2)</f>
        <v>0</v>
      </c>
      <c r="BP191" s="19">
        <f>ROUND(VLOOKUP($B191,'3.ข้อมูลงบทดลองปัจจุบัน เติมเอง'!$A$5:$CL$846,67,0),2)</f>
        <v>0</v>
      </c>
      <c r="BQ191" s="19">
        <f>ROUND(VLOOKUP($B191,'3.ข้อมูลงบทดลองปัจจุบัน เติมเอง'!$A$5:$CL$846,68,0),2)</f>
        <v>0</v>
      </c>
      <c r="BR191" s="19">
        <f>ROUND(VLOOKUP($B191,'3.ข้อมูลงบทดลองปัจจุบัน เติมเอง'!$A$5:$CL$846,69,0),2)</f>
        <v>0</v>
      </c>
      <c r="BS191" s="19">
        <f>ROUND(VLOOKUP($B191,'3.ข้อมูลงบทดลองปัจจุบัน เติมเอง'!$A$5:$CL$846,70,0),2)</f>
        <v>0</v>
      </c>
      <c r="BT191" s="19">
        <f>ROUND(VLOOKUP($B191,'3.ข้อมูลงบทดลองปัจจุบัน เติมเอง'!$A$5:$CL$846,71,0),2)</f>
        <v>0</v>
      </c>
      <c r="BU191" s="19">
        <f>ROUND(VLOOKUP($B191,'3.ข้อมูลงบทดลองปัจจุบัน เติมเอง'!$A$5:$CL$846,72,0),2)</f>
        <v>0</v>
      </c>
      <c r="BV191" s="19">
        <f>ROUND(VLOOKUP($B191,'3.ข้อมูลงบทดลองปัจจุบัน เติมเอง'!$A$5:$CL$846,73,0),2)</f>
        <v>0</v>
      </c>
      <c r="BW191" s="19">
        <f>ROUND(VLOOKUP($B191,'3.ข้อมูลงบทดลองปัจจุบัน เติมเอง'!$A$5:$CL$846,74,0),2)</f>
        <v>0</v>
      </c>
      <c r="BX191" s="19">
        <f>ROUND(VLOOKUP($B191,'3.ข้อมูลงบทดลองปัจจุบัน เติมเอง'!$A$5:$CL$846,75,0),2)</f>
        <v>0</v>
      </c>
      <c r="BY191" s="19">
        <f>ROUND(VLOOKUP($B191,'3.ข้อมูลงบทดลองปัจจุบัน เติมเอง'!$A$5:$CL$846,76,0),2)</f>
        <v>0</v>
      </c>
      <c r="BZ191" s="19">
        <f>ROUND(VLOOKUP($B191,'3.ข้อมูลงบทดลองปัจจุบัน เติมเอง'!$A$5:$CL$846,77,0),2)</f>
        <v>0</v>
      </c>
      <c r="CA191" s="19">
        <f>ROUND(VLOOKUP($B191,'3.ข้อมูลงบทดลองปัจจุบัน เติมเอง'!$A$5:$CL$846,78,0),2)</f>
        <v>0</v>
      </c>
      <c r="CB191" s="19">
        <f>ROUND(VLOOKUP($B191,'3.ข้อมูลงบทดลองปัจจุบัน เติมเอง'!$A$5:$CL$846,79,0),2)</f>
        <v>0</v>
      </c>
      <c r="CC191" s="19">
        <f>ROUND(VLOOKUP($B191,'3.ข้อมูลงบทดลองปัจจุบัน เติมเอง'!$A$5:$CL$846,80,0),2)</f>
        <v>0</v>
      </c>
      <c r="CD191" s="19">
        <f>ROUND(VLOOKUP($B191,'3.ข้อมูลงบทดลองปัจจุบัน เติมเอง'!$A$5:$CL$846,81,0),2)</f>
        <v>0</v>
      </c>
      <c r="CE191" s="19">
        <f>ROUND(VLOOKUP($B191,'3.ข้อมูลงบทดลองปัจจุบัน เติมเอง'!$A$5:$CL$846,82,0),2)</f>
        <v>0</v>
      </c>
      <c r="CF191" s="19">
        <f>ROUND(VLOOKUP($B191,'3.ข้อมูลงบทดลองปัจจุบัน เติมเอง'!$A$5:$CL$846,83,0),2)</f>
        <v>0</v>
      </c>
      <c r="CG191" s="19">
        <f>ROUND(VLOOKUP($B191,'3.ข้อมูลงบทดลองปัจจุบัน เติมเอง'!$A$5:$CL$846,84,0),2)</f>
        <v>0</v>
      </c>
      <c r="CH191" s="19">
        <f>ROUND(VLOOKUP($B191,'3.ข้อมูลงบทดลองปัจจุบัน เติมเอง'!$A$5:$CL$846,85,0),2)</f>
        <v>0</v>
      </c>
      <c r="CI191" s="19">
        <f>ROUND(VLOOKUP($B191,'3.ข้อมูลงบทดลองปัจจุบัน เติมเอง'!$A$5:$CL$846,86,0),2)</f>
        <v>0</v>
      </c>
      <c r="CJ191" s="19">
        <f>ROUND(VLOOKUP($B191,'3.ข้อมูลงบทดลองปัจจุบัน เติมเอง'!$A$5:$CL$846,87,0),2)</f>
        <v>0</v>
      </c>
      <c r="CK191" s="19">
        <f>ROUND(VLOOKUP($B191,'3.ข้อมูลงบทดลองปัจจุบัน เติมเอง'!$A$5:$CL$846,88,0),2)</f>
        <v>0</v>
      </c>
      <c r="CL191" s="19">
        <f>ROUND(VLOOKUP($B191,'3.ข้อมูลงบทดลองปัจจุบัน เติมเอง'!$A$5:$CL$846,89,0),2)</f>
        <v>0</v>
      </c>
      <c r="CM191" s="19">
        <f>ROUND(VLOOKUP($B191,'3.ข้อมูลงบทดลองปัจจุบัน เติมเอง'!$A$5:$CL$846,90,0),2)</f>
        <v>0</v>
      </c>
      <c r="CO191" s="29"/>
    </row>
    <row r="192" spans="1:93" x14ac:dyDescent="0.7">
      <c r="A192" s="3" t="s">
        <v>1471</v>
      </c>
      <c r="B192" s="3" t="s">
        <v>2084</v>
      </c>
      <c r="C192" s="8" t="s">
        <v>736</v>
      </c>
      <c r="D192" s="19">
        <f>ROUND(VLOOKUP($B192,'3.ข้อมูลงบทดลองปัจจุบัน เติมเอง'!$A$5:$CL$846,3,0),2)</f>
        <v>0</v>
      </c>
      <c r="E192" s="19">
        <f>ROUND(VLOOKUP($B192,'3.ข้อมูลงบทดลองปัจจุบัน เติมเอง'!$A$5:$CL$846,4,0),2)</f>
        <v>0</v>
      </c>
      <c r="F192" s="19">
        <f>ROUND(VLOOKUP($B192,'3.ข้อมูลงบทดลองปัจจุบัน เติมเอง'!$A$5:$CL$846,5,0),2)</f>
        <v>0</v>
      </c>
      <c r="G192" s="19">
        <f>ROUND(VLOOKUP($B192,'3.ข้อมูลงบทดลองปัจจุบัน เติมเอง'!$A$5:$CL$846,6,0),2)</f>
        <v>0</v>
      </c>
      <c r="H192" s="19">
        <f>ROUND(VLOOKUP($B192,'3.ข้อมูลงบทดลองปัจจุบัน เติมเอง'!$A$5:$CL$846,7,0),2)</f>
        <v>0</v>
      </c>
      <c r="I192" s="19">
        <f>ROUND(VLOOKUP($B192,'3.ข้อมูลงบทดลองปัจจุบัน เติมเอง'!$A$5:$CL$846,8,0),2)</f>
        <v>0</v>
      </c>
      <c r="J192" s="19">
        <f>ROUND(VLOOKUP($B192,'3.ข้อมูลงบทดลองปัจจุบัน เติมเอง'!$A$5:$CL$846,9,0),2)</f>
        <v>0</v>
      </c>
      <c r="K192" s="19">
        <f>ROUND(VLOOKUP($B192,'3.ข้อมูลงบทดลองปัจจุบัน เติมเอง'!$A$5:$CL$846,10,0),2)</f>
        <v>0</v>
      </c>
      <c r="L192" s="19">
        <f>ROUND(VLOOKUP($B192,'3.ข้อมูลงบทดลองปัจจุบัน เติมเอง'!$A$5:$CL$846,11,0),2)</f>
        <v>0</v>
      </c>
      <c r="M192" s="19">
        <f>ROUND(VLOOKUP($B192,'3.ข้อมูลงบทดลองปัจจุบัน เติมเอง'!$A$5:$CL$846,12,0),2)</f>
        <v>0</v>
      </c>
      <c r="N192" s="19">
        <f>ROUND(VLOOKUP($B192,'3.ข้อมูลงบทดลองปัจจุบัน เติมเอง'!$A$5:$CL$846,13,0),2)</f>
        <v>0</v>
      </c>
      <c r="O192" s="19">
        <f>ROUND(VLOOKUP($B192,'3.ข้อมูลงบทดลองปัจจุบัน เติมเอง'!$A$5:$CL$846,14,0),2)</f>
        <v>0</v>
      </c>
      <c r="P192" s="19">
        <f>ROUND(VLOOKUP($B192,'3.ข้อมูลงบทดลองปัจจุบัน เติมเอง'!$A$5:$CL$846,15,0),2)</f>
        <v>0</v>
      </c>
      <c r="Q192" s="19">
        <f>ROUND(VLOOKUP($B192,'3.ข้อมูลงบทดลองปัจจุบัน เติมเอง'!$A$5:$CL$846,16,0),2)</f>
        <v>0</v>
      </c>
      <c r="R192" s="19">
        <f>ROUND(VLOOKUP($B192,'3.ข้อมูลงบทดลองปัจจุบัน เติมเอง'!$A$5:$CL$846,17,0),2)</f>
        <v>0</v>
      </c>
      <c r="S192" s="19">
        <f>ROUND(VLOOKUP($B192,'3.ข้อมูลงบทดลองปัจจุบัน เติมเอง'!$A$5:$CL$846,18,0),2)</f>
        <v>0</v>
      </c>
      <c r="T192" s="19">
        <f>ROUND(VLOOKUP($B192,'3.ข้อมูลงบทดลองปัจจุบัน เติมเอง'!$A$5:$CL$846,19,0),2)</f>
        <v>0</v>
      </c>
      <c r="U192" s="19">
        <f>ROUND(VLOOKUP($B192,'3.ข้อมูลงบทดลองปัจจุบัน เติมเอง'!$A$5:$CL$846,20,0),2)</f>
        <v>0</v>
      </c>
      <c r="V192" s="19">
        <f>ROUND(VLOOKUP($B192,'3.ข้อมูลงบทดลองปัจจุบัน เติมเอง'!$A$5:$CL$846,21,0),2)</f>
        <v>0</v>
      </c>
      <c r="W192" s="19">
        <f>ROUND(VLOOKUP($B192,'3.ข้อมูลงบทดลองปัจจุบัน เติมเอง'!$A$5:$CL$846,22,0),2)</f>
        <v>0</v>
      </c>
      <c r="X192" s="19">
        <f>ROUND(VLOOKUP($B192,'3.ข้อมูลงบทดลองปัจจุบัน เติมเอง'!$A$5:$CL$846,23,0),2)</f>
        <v>0</v>
      </c>
      <c r="Y192" s="19">
        <f>ROUND(VLOOKUP($B192,'3.ข้อมูลงบทดลองปัจจุบัน เติมเอง'!$A$5:$CL$846,24,0),2)</f>
        <v>0</v>
      </c>
      <c r="Z192" s="19">
        <f>ROUND(VLOOKUP($B192,'3.ข้อมูลงบทดลองปัจจุบัน เติมเอง'!$A$5:$CL$846,25,0),2)</f>
        <v>0</v>
      </c>
      <c r="AA192" s="19">
        <f>ROUND(VLOOKUP($B192,'3.ข้อมูลงบทดลองปัจจุบัน เติมเอง'!$A$5:$CL$846,26,0),2)</f>
        <v>0</v>
      </c>
      <c r="AB192" s="19">
        <f>ROUND(VLOOKUP($B192,'3.ข้อมูลงบทดลองปัจจุบัน เติมเอง'!$A$5:$CL$846,27,0),2)</f>
        <v>0</v>
      </c>
      <c r="AC192" s="19">
        <f>ROUND(VLOOKUP($B192,'3.ข้อมูลงบทดลองปัจจุบัน เติมเอง'!$A$5:$CL$846,28,0),2)</f>
        <v>0</v>
      </c>
      <c r="AD192" s="19">
        <f>ROUND(VLOOKUP($B192,'3.ข้อมูลงบทดลองปัจจุบัน เติมเอง'!$A$5:$CL$846,29,0),2)</f>
        <v>0</v>
      </c>
      <c r="AE192" s="19">
        <f>ROUND(VLOOKUP($B192,'3.ข้อมูลงบทดลองปัจจุบัน เติมเอง'!$A$5:$CL$846,30,0),2)</f>
        <v>0</v>
      </c>
      <c r="AF192" s="19">
        <f>ROUND(VLOOKUP($B192,'3.ข้อมูลงบทดลองปัจจุบัน เติมเอง'!$A$5:$CL$846,31,0),2)</f>
        <v>0</v>
      </c>
      <c r="AG192" s="19">
        <f>ROUND(VLOOKUP($B192,'3.ข้อมูลงบทดลองปัจจุบัน เติมเอง'!$A$5:$CL$846,32,0),2)</f>
        <v>0</v>
      </c>
      <c r="AH192" s="19">
        <f>ROUND(VLOOKUP($B192,'3.ข้อมูลงบทดลองปัจจุบัน เติมเอง'!$A$5:$CL$846,33,0),2)</f>
        <v>0</v>
      </c>
      <c r="AI192" s="19">
        <f>ROUND(VLOOKUP($B192,'3.ข้อมูลงบทดลองปัจจุบัน เติมเอง'!$A$5:$CL$846,34,0),2)</f>
        <v>0</v>
      </c>
      <c r="AJ192" s="19">
        <f>ROUND(VLOOKUP($B192,'3.ข้อมูลงบทดลองปัจจุบัน เติมเอง'!$A$5:$CL$846,35,0),2)</f>
        <v>0</v>
      </c>
      <c r="AK192" s="19">
        <f>ROUND(VLOOKUP($B192,'3.ข้อมูลงบทดลองปัจจุบัน เติมเอง'!$A$5:$CL$846,36,0),2)</f>
        <v>0</v>
      </c>
      <c r="AL192" s="19">
        <f>ROUND(VLOOKUP($B192,'3.ข้อมูลงบทดลองปัจจุบัน เติมเอง'!$A$5:$CL$846,37,0),2)</f>
        <v>0</v>
      </c>
      <c r="AM192" s="19">
        <f>ROUND(VLOOKUP($B192,'3.ข้อมูลงบทดลองปัจจุบัน เติมเอง'!$A$5:$CL$846,38,0),2)</f>
        <v>0</v>
      </c>
      <c r="AN192" s="19">
        <f>ROUND(VLOOKUP($B192,'3.ข้อมูลงบทดลองปัจจุบัน เติมเอง'!$A$5:$CL$846,39,0),2)</f>
        <v>0</v>
      </c>
      <c r="AO192" s="19">
        <f>ROUND(VLOOKUP($B192,'3.ข้อมูลงบทดลองปัจจุบัน เติมเอง'!$A$5:$CL$846,40,0),2)</f>
        <v>0</v>
      </c>
      <c r="AP192" s="19">
        <f>ROUND(VLOOKUP($B192,'3.ข้อมูลงบทดลองปัจจุบัน เติมเอง'!$A$5:$CL$846,41,0),2)</f>
        <v>0</v>
      </c>
      <c r="AQ192" s="19">
        <f>ROUND(VLOOKUP($B192,'3.ข้อมูลงบทดลองปัจจุบัน เติมเอง'!$A$5:$CL$846,42,0),2)</f>
        <v>0</v>
      </c>
      <c r="AR192" s="19">
        <f>ROUND(VLOOKUP($B192,'3.ข้อมูลงบทดลองปัจจุบัน เติมเอง'!$A$5:$CL$846,43,0),2)</f>
        <v>0</v>
      </c>
      <c r="AS192" s="19">
        <f>ROUND(VLOOKUP($B192,'3.ข้อมูลงบทดลองปัจจุบัน เติมเอง'!$A$5:$CL$846,44,0),2)</f>
        <v>0</v>
      </c>
      <c r="AT192" s="19">
        <f>ROUND(VLOOKUP($B192,'3.ข้อมูลงบทดลองปัจจุบัน เติมเอง'!$A$5:$CL$846,45,0),2)</f>
        <v>0</v>
      </c>
      <c r="AU192" s="19">
        <f>ROUND(VLOOKUP($B192,'3.ข้อมูลงบทดลองปัจจุบัน เติมเอง'!$A$5:$CL$846,46,0),2)</f>
        <v>0</v>
      </c>
      <c r="AV192" s="19">
        <f>ROUND(VLOOKUP($B192,'3.ข้อมูลงบทดลองปัจจุบัน เติมเอง'!$A$5:$CL$846,47,0),2)</f>
        <v>0</v>
      </c>
      <c r="AW192" s="19">
        <f>ROUND(VLOOKUP($B192,'3.ข้อมูลงบทดลองปัจจุบัน เติมเอง'!$A$5:$CL$846,48,0),2)</f>
        <v>0</v>
      </c>
      <c r="AX192" s="19">
        <f>ROUND(VLOOKUP($B192,'3.ข้อมูลงบทดลองปัจจุบัน เติมเอง'!$A$5:$CL$846,49,0),2)</f>
        <v>0</v>
      </c>
      <c r="AY192" s="19">
        <f>ROUND(VLOOKUP($B192,'3.ข้อมูลงบทดลองปัจจุบัน เติมเอง'!$A$5:$CL$846,50,0),2)</f>
        <v>0</v>
      </c>
      <c r="AZ192" s="19">
        <f>ROUND(VLOOKUP($B192,'3.ข้อมูลงบทดลองปัจจุบัน เติมเอง'!$A$5:$CL$846,51,0),2)</f>
        <v>0</v>
      </c>
      <c r="BA192" s="19">
        <f>ROUND(VLOOKUP($B192,'3.ข้อมูลงบทดลองปัจจุบัน เติมเอง'!$A$5:$CL$846,52,0),2)</f>
        <v>0</v>
      </c>
      <c r="BB192" s="19">
        <f>ROUND(VLOOKUP($B192,'3.ข้อมูลงบทดลองปัจจุบัน เติมเอง'!$A$5:$CL$846,53,0),2)</f>
        <v>22500</v>
      </c>
      <c r="BC192" s="19">
        <f>ROUND(VLOOKUP($B192,'3.ข้อมูลงบทดลองปัจจุบัน เติมเอง'!$A$5:$CL$846,54,0),2)</f>
        <v>0</v>
      </c>
      <c r="BD192" s="19">
        <f>ROUND(VLOOKUP($B192,'3.ข้อมูลงบทดลองปัจจุบัน เติมเอง'!$A$5:$CL$846,55,0),2)</f>
        <v>0</v>
      </c>
      <c r="BE192" s="19">
        <f>ROUND(VLOOKUP($B192,'3.ข้อมูลงบทดลองปัจจุบัน เติมเอง'!$A$5:$CL$846,56,0),2)</f>
        <v>0</v>
      </c>
      <c r="BF192" s="19">
        <f>ROUND(VLOOKUP($B192,'3.ข้อมูลงบทดลองปัจจุบัน เติมเอง'!$A$5:$CL$846,57,0),2)</f>
        <v>0</v>
      </c>
      <c r="BG192" s="19">
        <f>ROUND(VLOOKUP($B192,'3.ข้อมูลงบทดลองปัจจุบัน เติมเอง'!$A$5:$CL$846,58,0),2)</f>
        <v>0</v>
      </c>
      <c r="BH192" s="19">
        <f>ROUND(VLOOKUP($B192,'3.ข้อมูลงบทดลองปัจจุบัน เติมเอง'!$A$5:$CL$846,59,0),2)</f>
        <v>0</v>
      </c>
      <c r="BI192" s="19">
        <f>ROUND(VLOOKUP($B192,'3.ข้อมูลงบทดลองปัจจุบัน เติมเอง'!$A$5:$CL$846,60,0),2)</f>
        <v>0</v>
      </c>
      <c r="BJ192" s="19">
        <f>ROUND(VLOOKUP($B192,'3.ข้อมูลงบทดลองปัจจุบัน เติมเอง'!$A$5:$CL$846,61,0),2)</f>
        <v>0</v>
      </c>
      <c r="BK192" s="19">
        <f>ROUND(VLOOKUP($B192,'3.ข้อมูลงบทดลองปัจจุบัน เติมเอง'!$A$5:$CL$846,62,0),2)</f>
        <v>0</v>
      </c>
      <c r="BL192" s="19">
        <f>ROUND(VLOOKUP($B192,'3.ข้อมูลงบทดลองปัจจุบัน เติมเอง'!$A$5:$CL$846,63,0),2)</f>
        <v>0</v>
      </c>
      <c r="BM192" s="19">
        <f>ROUND(VLOOKUP($B192,'3.ข้อมูลงบทดลองปัจจุบัน เติมเอง'!$A$5:$CL$846,64,0),2)</f>
        <v>0</v>
      </c>
      <c r="BN192" s="19">
        <f>ROUND(VLOOKUP($B192,'3.ข้อมูลงบทดลองปัจจุบัน เติมเอง'!$A$5:$CL$846,65,0),2)</f>
        <v>0</v>
      </c>
      <c r="BO192" s="19">
        <f>ROUND(VLOOKUP($B192,'3.ข้อมูลงบทดลองปัจจุบัน เติมเอง'!$A$5:$CL$846,66,0),2)</f>
        <v>0</v>
      </c>
      <c r="BP192" s="19">
        <f>ROUND(VLOOKUP($B192,'3.ข้อมูลงบทดลองปัจจุบัน เติมเอง'!$A$5:$CL$846,67,0),2)</f>
        <v>0</v>
      </c>
      <c r="BQ192" s="19">
        <f>ROUND(VLOOKUP($B192,'3.ข้อมูลงบทดลองปัจจุบัน เติมเอง'!$A$5:$CL$846,68,0),2)</f>
        <v>0</v>
      </c>
      <c r="BR192" s="19">
        <f>ROUND(VLOOKUP($B192,'3.ข้อมูลงบทดลองปัจจุบัน เติมเอง'!$A$5:$CL$846,69,0),2)</f>
        <v>0</v>
      </c>
      <c r="BS192" s="19">
        <f>ROUND(VLOOKUP($B192,'3.ข้อมูลงบทดลองปัจจุบัน เติมเอง'!$A$5:$CL$846,70,0),2)</f>
        <v>171100</v>
      </c>
      <c r="BT192" s="19">
        <f>ROUND(VLOOKUP($B192,'3.ข้อมูลงบทดลองปัจจุบัน เติมเอง'!$A$5:$CL$846,71,0),2)</f>
        <v>0</v>
      </c>
      <c r="BU192" s="19">
        <f>ROUND(VLOOKUP($B192,'3.ข้อมูลงบทดลองปัจจุบัน เติมเอง'!$A$5:$CL$846,72,0),2)</f>
        <v>0</v>
      </c>
      <c r="BV192" s="19">
        <f>ROUND(VLOOKUP($B192,'3.ข้อมูลงบทดลองปัจจุบัน เติมเอง'!$A$5:$CL$846,73,0),2)</f>
        <v>0</v>
      </c>
      <c r="BW192" s="19">
        <f>ROUND(VLOOKUP($B192,'3.ข้อมูลงบทดลองปัจจุบัน เติมเอง'!$A$5:$CL$846,74,0),2)</f>
        <v>0</v>
      </c>
      <c r="BX192" s="19">
        <f>ROUND(VLOOKUP($B192,'3.ข้อมูลงบทดลองปัจจุบัน เติมเอง'!$A$5:$CL$846,75,0),2)</f>
        <v>0</v>
      </c>
      <c r="BY192" s="19">
        <f>ROUND(VLOOKUP($B192,'3.ข้อมูลงบทดลองปัจจุบัน เติมเอง'!$A$5:$CL$846,76,0),2)</f>
        <v>83820</v>
      </c>
      <c r="BZ192" s="19">
        <f>ROUND(VLOOKUP($B192,'3.ข้อมูลงบทดลองปัจจุบัน เติมเอง'!$A$5:$CL$846,77,0),2)</f>
        <v>0</v>
      </c>
      <c r="CA192" s="19">
        <f>ROUND(VLOOKUP($B192,'3.ข้อมูลงบทดลองปัจจุบัน เติมเอง'!$A$5:$CL$846,78,0),2)</f>
        <v>0</v>
      </c>
      <c r="CB192" s="19">
        <f>ROUND(VLOOKUP($B192,'3.ข้อมูลงบทดลองปัจจุบัน เติมเอง'!$A$5:$CL$846,79,0),2)</f>
        <v>0</v>
      </c>
      <c r="CC192" s="19">
        <f>ROUND(VLOOKUP($B192,'3.ข้อมูลงบทดลองปัจจุบัน เติมเอง'!$A$5:$CL$846,80,0),2)</f>
        <v>0</v>
      </c>
      <c r="CD192" s="19">
        <f>ROUND(VLOOKUP($B192,'3.ข้อมูลงบทดลองปัจจุบัน เติมเอง'!$A$5:$CL$846,81,0),2)</f>
        <v>0</v>
      </c>
      <c r="CE192" s="19">
        <f>ROUND(VLOOKUP($B192,'3.ข้อมูลงบทดลองปัจจุบัน เติมเอง'!$A$5:$CL$846,82,0),2)</f>
        <v>0</v>
      </c>
      <c r="CF192" s="19">
        <f>ROUND(VLOOKUP($B192,'3.ข้อมูลงบทดลองปัจจุบัน เติมเอง'!$A$5:$CL$846,83,0),2)</f>
        <v>0</v>
      </c>
      <c r="CG192" s="19">
        <f>ROUND(VLOOKUP($B192,'3.ข้อมูลงบทดลองปัจจุบัน เติมเอง'!$A$5:$CL$846,84,0),2)</f>
        <v>0</v>
      </c>
      <c r="CH192" s="19">
        <f>ROUND(VLOOKUP($B192,'3.ข้อมูลงบทดลองปัจจุบัน เติมเอง'!$A$5:$CL$846,85,0),2)</f>
        <v>0</v>
      </c>
      <c r="CI192" s="19">
        <f>ROUND(VLOOKUP($B192,'3.ข้อมูลงบทดลองปัจจุบัน เติมเอง'!$A$5:$CL$846,86,0),2)</f>
        <v>0</v>
      </c>
      <c r="CJ192" s="19">
        <f>ROUND(VLOOKUP($B192,'3.ข้อมูลงบทดลองปัจจุบัน เติมเอง'!$A$5:$CL$846,87,0),2)</f>
        <v>0</v>
      </c>
      <c r="CK192" s="19">
        <f>ROUND(VLOOKUP($B192,'3.ข้อมูลงบทดลองปัจจุบัน เติมเอง'!$A$5:$CL$846,88,0),2)</f>
        <v>0</v>
      </c>
      <c r="CL192" s="19">
        <f>ROUND(VLOOKUP($B192,'3.ข้อมูลงบทดลองปัจจุบัน เติมเอง'!$A$5:$CL$846,89,0),2)</f>
        <v>0</v>
      </c>
      <c r="CM192" s="19">
        <f>ROUND(VLOOKUP($B192,'3.ข้อมูลงบทดลองปัจจุบัน เติมเอง'!$A$5:$CL$846,90,0),2)</f>
        <v>0</v>
      </c>
      <c r="CO192" s="29"/>
    </row>
    <row r="193" spans="1:94" x14ac:dyDescent="0.7">
      <c r="A193" s="3" t="s">
        <v>1471</v>
      </c>
      <c r="B193" s="3" t="s">
        <v>2085</v>
      </c>
      <c r="C193" s="8" t="s">
        <v>737</v>
      </c>
      <c r="D193" s="19">
        <f>ROUND(VLOOKUP($B193,'3.ข้อมูลงบทดลองปัจจุบัน เติมเอง'!$A$5:$CL$846,3,0),2)</f>
        <v>0</v>
      </c>
      <c r="E193" s="19">
        <f>ROUND(VLOOKUP($B193,'3.ข้อมูลงบทดลองปัจจุบัน เติมเอง'!$A$5:$CL$846,4,0),2)</f>
        <v>0</v>
      </c>
      <c r="F193" s="19">
        <f>ROUND(VLOOKUP($B193,'3.ข้อมูลงบทดลองปัจจุบัน เติมเอง'!$A$5:$CL$846,5,0),2)</f>
        <v>0</v>
      </c>
      <c r="G193" s="19">
        <f>ROUND(VLOOKUP($B193,'3.ข้อมูลงบทดลองปัจจุบัน เติมเอง'!$A$5:$CL$846,6,0),2)</f>
        <v>0</v>
      </c>
      <c r="H193" s="19">
        <f>ROUND(VLOOKUP($B193,'3.ข้อมูลงบทดลองปัจจุบัน เติมเอง'!$A$5:$CL$846,7,0),2)</f>
        <v>14000</v>
      </c>
      <c r="I193" s="19">
        <f>ROUND(VLOOKUP($B193,'3.ข้อมูลงบทดลองปัจจุบัน เติมเอง'!$A$5:$CL$846,8,0),2)</f>
        <v>0</v>
      </c>
      <c r="J193" s="19">
        <f>ROUND(VLOOKUP($B193,'3.ข้อมูลงบทดลองปัจจุบัน เติมเอง'!$A$5:$CL$846,9,0),2)</f>
        <v>120000</v>
      </c>
      <c r="K193" s="19">
        <f>ROUND(VLOOKUP($B193,'3.ข้อมูลงบทดลองปัจจุบัน เติมเอง'!$A$5:$CL$846,10,0),2)</f>
        <v>0</v>
      </c>
      <c r="L193" s="19">
        <f>ROUND(VLOOKUP($B193,'3.ข้อมูลงบทดลองปัจจุบัน เติมเอง'!$A$5:$CL$846,11,0),2)</f>
        <v>0</v>
      </c>
      <c r="M193" s="19">
        <f>ROUND(VLOOKUP($B193,'3.ข้อมูลงบทดลองปัจจุบัน เติมเอง'!$A$5:$CL$846,12,0),2)</f>
        <v>100801.32</v>
      </c>
      <c r="N193" s="19">
        <f>ROUND(VLOOKUP($B193,'3.ข้อมูลงบทดลองปัจจุบัน เติมเอง'!$A$5:$CL$846,13,0),2)</f>
        <v>0</v>
      </c>
      <c r="O193" s="19">
        <f>ROUND(VLOOKUP($B193,'3.ข้อมูลงบทดลองปัจจุบัน เติมเอง'!$A$5:$CL$846,14,0),2)</f>
        <v>0</v>
      </c>
      <c r="P193" s="19">
        <f>ROUND(VLOOKUP($B193,'3.ข้อมูลงบทดลองปัจจุบัน เติมเอง'!$A$5:$CL$846,15,0),2)</f>
        <v>92110.57</v>
      </c>
      <c r="Q193" s="19">
        <f>ROUND(VLOOKUP($B193,'3.ข้อมูลงบทดลองปัจจุบัน เติมเอง'!$A$5:$CL$846,16,0),2)</f>
        <v>0</v>
      </c>
      <c r="R193" s="19">
        <f>ROUND(VLOOKUP($B193,'3.ข้อมูลงบทดลองปัจจุบัน เติมเอง'!$A$5:$CL$846,17,0),2)</f>
        <v>0</v>
      </c>
      <c r="S193" s="19">
        <f>ROUND(VLOOKUP($B193,'3.ข้อมูลงบทดลองปัจจุบัน เติมเอง'!$A$5:$CL$846,18,0),2)</f>
        <v>0</v>
      </c>
      <c r="T193" s="19">
        <f>ROUND(VLOOKUP($B193,'3.ข้อมูลงบทดลองปัจจุบัน เติมเอง'!$A$5:$CL$846,19,0),2)</f>
        <v>18900</v>
      </c>
      <c r="U193" s="19">
        <f>ROUND(VLOOKUP($B193,'3.ข้อมูลงบทดลองปัจจุบัน เติมเอง'!$A$5:$CL$846,20,0),2)</f>
        <v>0</v>
      </c>
      <c r="V193" s="19">
        <f>ROUND(VLOOKUP($B193,'3.ข้อมูลงบทดลองปัจจุบัน เติมเอง'!$A$5:$CL$846,21,0),2)</f>
        <v>0</v>
      </c>
      <c r="W193" s="19">
        <f>ROUND(VLOOKUP($B193,'3.ข้อมูลงบทดลองปัจจุบัน เติมเอง'!$A$5:$CL$846,22,0),2)</f>
        <v>0</v>
      </c>
      <c r="X193" s="19">
        <f>ROUND(VLOOKUP($B193,'3.ข้อมูลงบทดลองปัจจุบัน เติมเอง'!$A$5:$CL$846,23,0),2)</f>
        <v>3571343.54</v>
      </c>
      <c r="Y193" s="19">
        <f>ROUND(VLOOKUP($B193,'3.ข้อมูลงบทดลองปัจจุบัน เติมเอง'!$A$5:$CL$846,24,0),2)</f>
        <v>0</v>
      </c>
      <c r="Z193" s="19">
        <f>ROUND(VLOOKUP($B193,'3.ข้อมูลงบทดลองปัจจุบัน เติมเอง'!$A$5:$CL$846,25,0),2)</f>
        <v>180000</v>
      </c>
      <c r="AA193" s="19">
        <f>ROUND(VLOOKUP($B193,'3.ข้อมูลงบทดลองปัจจุบัน เติมเอง'!$A$5:$CL$846,26,0),2)</f>
        <v>0</v>
      </c>
      <c r="AB193" s="19">
        <f>ROUND(VLOOKUP($B193,'3.ข้อมูลงบทดลองปัจจุบัน เติมเอง'!$A$5:$CL$846,27,0),2)</f>
        <v>0</v>
      </c>
      <c r="AC193" s="19">
        <f>ROUND(VLOOKUP($B193,'3.ข้อมูลงบทดลองปัจจุบัน เติมเอง'!$A$5:$CL$846,28,0),2)</f>
        <v>0</v>
      </c>
      <c r="AD193" s="19">
        <f>ROUND(VLOOKUP($B193,'3.ข้อมูลงบทดลองปัจจุบัน เติมเอง'!$A$5:$CL$846,29,0),2)</f>
        <v>0</v>
      </c>
      <c r="AE193" s="19">
        <f>ROUND(VLOOKUP($B193,'3.ข้อมูลงบทดลองปัจจุบัน เติมเอง'!$A$5:$CL$846,30,0),2)</f>
        <v>0</v>
      </c>
      <c r="AF193" s="19">
        <f>ROUND(VLOOKUP($B193,'3.ข้อมูลงบทดลองปัจจุบัน เติมเอง'!$A$5:$CL$846,31,0),2)</f>
        <v>0</v>
      </c>
      <c r="AG193" s="19">
        <f>ROUND(VLOOKUP($B193,'3.ข้อมูลงบทดลองปัจจุบัน เติมเอง'!$A$5:$CL$846,32,0),2)</f>
        <v>0</v>
      </c>
      <c r="AH193" s="19">
        <f>ROUND(VLOOKUP($B193,'3.ข้อมูลงบทดลองปัจจุบัน เติมเอง'!$A$5:$CL$846,33,0),2)</f>
        <v>120000</v>
      </c>
      <c r="AI193" s="19">
        <f>ROUND(VLOOKUP($B193,'3.ข้อมูลงบทดลองปัจจุบัน เติมเอง'!$A$5:$CL$846,34,0),2)</f>
        <v>951583.88</v>
      </c>
      <c r="AJ193" s="19">
        <f>ROUND(VLOOKUP($B193,'3.ข้อมูลงบทดลองปัจจุบัน เติมเอง'!$A$5:$CL$846,35,0),2)</f>
        <v>164250</v>
      </c>
      <c r="AK193" s="19">
        <f>ROUND(VLOOKUP($B193,'3.ข้อมูลงบทดลองปัจจุบัน เติมเอง'!$A$5:$CL$846,36,0),2)</f>
        <v>0</v>
      </c>
      <c r="AL193" s="19">
        <f>ROUND(VLOOKUP($B193,'3.ข้อมูลงบทดลองปัจจุบัน เติมเอง'!$A$5:$CL$846,37,0),2)</f>
        <v>0</v>
      </c>
      <c r="AM193" s="19">
        <f>ROUND(VLOOKUP($B193,'3.ข้อมูลงบทดลองปัจจุบัน เติมเอง'!$A$5:$CL$846,38,0),2)</f>
        <v>179100</v>
      </c>
      <c r="AN193" s="19">
        <f>ROUND(VLOOKUP($B193,'3.ข้อมูลงบทดลองปัจจุบัน เติมเอง'!$A$5:$CL$846,39,0),2)</f>
        <v>0</v>
      </c>
      <c r="AO193" s="19">
        <f>ROUND(VLOOKUP($B193,'3.ข้อมูลงบทดลองปัจจุบัน เติมเอง'!$A$5:$CL$846,40,0),2)</f>
        <v>0</v>
      </c>
      <c r="AP193" s="19">
        <f>ROUND(VLOOKUP($B193,'3.ข้อมูลงบทดลองปัจจุบัน เติมเอง'!$A$5:$CL$846,41,0),2)</f>
        <v>0</v>
      </c>
      <c r="AQ193" s="19">
        <f>ROUND(VLOOKUP($B193,'3.ข้อมูลงบทดลองปัจจุบัน เติมเอง'!$A$5:$CL$846,42,0),2)</f>
        <v>0</v>
      </c>
      <c r="AR193" s="19">
        <f>ROUND(VLOOKUP($B193,'3.ข้อมูลงบทดลองปัจจุบัน เติมเอง'!$A$5:$CL$846,43,0),2)</f>
        <v>0</v>
      </c>
      <c r="AS193" s="19">
        <f>ROUND(VLOOKUP($B193,'3.ข้อมูลงบทดลองปัจจุบัน เติมเอง'!$A$5:$CL$846,44,0),2)</f>
        <v>0</v>
      </c>
      <c r="AT193" s="19">
        <f>ROUND(VLOOKUP($B193,'3.ข้อมูลงบทดลองปัจจุบัน เติมเอง'!$A$5:$CL$846,45,0),2)</f>
        <v>0</v>
      </c>
      <c r="AU193" s="19">
        <f>ROUND(VLOOKUP($B193,'3.ข้อมูลงบทดลองปัจจุบัน เติมเอง'!$A$5:$CL$846,46,0),2)</f>
        <v>0</v>
      </c>
      <c r="AV193" s="19">
        <f>ROUND(VLOOKUP($B193,'3.ข้อมูลงบทดลองปัจจุบัน เติมเอง'!$A$5:$CL$846,47,0),2)</f>
        <v>0</v>
      </c>
      <c r="AW193" s="19">
        <f>ROUND(VLOOKUP($B193,'3.ข้อมูลงบทดลองปัจจุบัน เติมเอง'!$A$5:$CL$846,48,0),2)</f>
        <v>124800</v>
      </c>
      <c r="AX193" s="19">
        <f>ROUND(VLOOKUP($B193,'3.ข้อมูลงบทดลองปัจจุบัน เติมเอง'!$A$5:$CL$846,49,0),2)</f>
        <v>0</v>
      </c>
      <c r="AY193" s="19">
        <f>ROUND(VLOOKUP($B193,'3.ข้อมูลงบทดลองปัจจุบัน เติมเอง'!$A$5:$CL$846,50,0),2)</f>
        <v>0</v>
      </c>
      <c r="AZ193" s="19">
        <f>ROUND(VLOOKUP($B193,'3.ข้อมูลงบทดลองปัจจุบัน เติมเอง'!$A$5:$CL$846,51,0),2)</f>
        <v>0</v>
      </c>
      <c r="BA193" s="19">
        <f>ROUND(VLOOKUP($B193,'3.ข้อมูลงบทดลองปัจจุบัน เติมเอง'!$A$5:$CL$846,52,0),2)</f>
        <v>0</v>
      </c>
      <c r="BB193" s="19">
        <f>ROUND(VLOOKUP($B193,'3.ข้อมูลงบทดลองปัจจุบัน เติมเอง'!$A$5:$CL$846,53,0),2)</f>
        <v>244000</v>
      </c>
      <c r="BC193" s="19">
        <f>ROUND(VLOOKUP($B193,'3.ข้อมูลงบทดลองปัจจุบัน เติมเอง'!$A$5:$CL$846,54,0),2)</f>
        <v>0</v>
      </c>
      <c r="BD193" s="19">
        <f>ROUND(VLOOKUP($B193,'3.ข้อมูลงบทดลองปัจจุบัน เติมเอง'!$A$5:$CL$846,55,0),2)</f>
        <v>0</v>
      </c>
      <c r="BE193" s="19">
        <f>ROUND(VLOOKUP($B193,'3.ข้อมูลงบทดลองปัจจุบัน เติมเอง'!$A$5:$CL$846,56,0),2)</f>
        <v>298236.44</v>
      </c>
      <c r="BF193" s="19">
        <f>ROUND(VLOOKUP($B193,'3.ข้อมูลงบทดลองปัจจุบัน เติมเอง'!$A$5:$CL$846,57,0),2)</f>
        <v>0</v>
      </c>
      <c r="BG193" s="19">
        <f>ROUND(VLOOKUP($B193,'3.ข้อมูลงบทดลองปัจจุบัน เติมเอง'!$A$5:$CL$846,58,0),2)</f>
        <v>0</v>
      </c>
      <c r="BH193" s="19">
        <f>ROUND(VLOOKUP($B193,'3.ข้อมูลงบทดลองปัจจุบัน เติมเอง'!$A$5:$CL$846,59,0),2)</f>
        <v>0</v>
      </c>
      <c r="BI193" s="19">
        <f>ROUND(VLOOKUP($B193,'3.ข้อมูลงบทดลองปัจจุบัน เติมเอง'!$A$5:$CL$846,60,0),2)</f>
        <v>0</v>
      </c>
      <c r="BJ193" s="19">
        <f>ROUND(VLOOKUP($B193,'3.ข้อมูลงบทดลองปัจจุบัน เติมเอง'!$A$5:$CL$846,61,0),2)</f>
        <v>18000</v>
      </c>
      <c r="BK193" s="19">
        <f>ROUND(VLOOKUP($B193,'3.ข้อมูลงบทดลองปัจจุบัน เติมเอง'!$A$5:$CL$846,62,0),2)</f>
        <v>0</v>
      </c>
      <c r="BL193" s="19">
        <f>ROUND(VLOOKUP($B193,'3.ข้อมูลงบทดลองปัจจุบัน เติมเอง'!$A$5:$CL$846,63,0),2)</f>
        <v>219271.6</v>
      </c>
      <c r="BM193" s="19">
        <f>ROUND(VLOOKUP($B193,'3.ข้อมูลงบทดลองปัจจุบัน เติมเอง'!$A$5:$CL$846,64,0),2)</f>
        <v>0</v>
      </c>
      <c r="BN193" s="19">
        <f>ROUND(VLOOKUP($B193,'3.ข้อมูลงบทดลองปัจจุบัน เติมเอง'!$A$5:$CL$846,65,0),2)</f>
        <v>114000</v>
      </c>
      <c r="BO193" s="19">
        <f>ROUND(VLOOKUP($B193,'3.ข้อมูลงบทดลองปัจจุบัน เติมเอง'!$A$5:$CL$846,66,0),2)</f>
        <v>114000</v>
      </c>
      <c r="BP193" s="19">
        <f>ROUND(VLOOKUP($B193,'3.ข้อมูลงบทดลองปัจจุบัน เติมเอง'!$A$5:$CL$846,67,0),2)</f>
        <v>0</v>
      </c>
      <c r="BQ193" s="19">
        <f>ROUND(VLOOKUP($B193,'3.ข้อมูลงบทดลองปัจจุบัน เติมเอง'!$A$5:$CL$846,68,0),2)</f>
        <v>169833.32</v>
      </c>
      <c r="BR193" s="19">
        <f>ROUND(VLOOKUP($B193,'3.ข้อมูลงบทดลองปัจจุบัน เติมเอง'!$A$5:$CL$846,69,0),2)</f>
        <v>318810</v>
      </c>
      <c r="BS193" s="19">
        <f>ROUND(VLOOKUP($B193,'3.ข้อมูลงบทดลองปัจจุบัน เติมเอง'!$A$5:$CL$846,70,0),2)</f>
        <v>0</v>
      </c>
      <c r="BT193" s="19">
        <f>ROUND(VLOOKUP($B193,'3.ข้อมูลงบทดลองปัจจุบัน เติมเอง'!$A$5:$CL$846,71,0),2)</f>
        <v>0</v>
      </c>
      <c r="BU193" s="19">
        <f>ROUND(VLOOKUP($B193,'3.ข้อมูลงบทดลองปัจจุบัน เติมเอง'!$A$5:$CL$846,72,0),2)</f>
        <v>0</v>
      </c>
      <c r="BV193" s="19">
        <f>ROUND(VLOOKUP($B193,'3.ข้อมูลงบทดลองปัจจุบัน เติมเอง'!$A$5:$CL$846,73,0),2)</f>
        <v>212951.2</v>
      </c>
      <c r="BW193" s="19">
        <f>ROUND(VLOOKUP($B193,'3.ข้อมูลงบทดลองปัจจุบัน เติมเอง'!$A$5:$CL$846,74,0),2)</f>
        <v>0</v>
      </c>
      <c r="BX193" s="19">
        <f>ROUND(VLOOKUP($B193,'3.ข้อมูลงบทดลองปัจจุบัน เติมเอง'!$A$5:$CL$846,75,0),2)</f>
        <v>0</v>
      </c>
      <c r="BY193" s="19">
        <f>ROUND(VLOOKUP($B193,'3.ข้อมูลงบทดลองปัจจุบัน เติมเอง'!$A$5:$CL$846,76,0),2)</f>
        <v>198896.19</v>
      </c>
      <c r="BZ193" s="19">
        <f>ROUND(VLOOKUP($B193,'3.ข้อมูลงบทดลองปัจจุบัน เติมเอง'!$A$5:$CL$846,77,0),2)</f>
        <v>0</v>
      </c>
      <c r="CA193" s="19">
        <f>ROUND(VLOOKUP($B193,'3.ข้อมูลงบทดลองปัจจุบัน เติมเอง'!$A$5:$CL$846,78,0),2)</f>
        <v>181359.5</v>
      </c>
      <c r="CB193" s="19">
        <f>ROUND(VLOOKUP($B193,'3.ข้อมูลงบทดลองปัจจุบัน เติมเอง'!$A$5:$CL$846,79,0),2)</f>
        <v>0</v>
      </c>
      <c r="CC193" s="19">
        <f>ROUND(VLOOKUP($B193,'3.ข้อมูลงบทดลองปัจจุบัน เติมเอง'!$A$5:$CL$846,80,0),2)</f>
        <v>0</v>
      </c>
      <c r="CD193" s="19">
        <f>ROUND(VLOOKUP($B193,'3.ข้อมูลงบทดลองปัจจุบัน เติมเอง'!$A$5:$CL$846,81,0),2)</f>
        <v>0</v>
      </c>
      <c r="CE193" s="19">
        <f>ROUND(VLOOKUP($B193,'3.ข้อมูลงบทดลองปัจจุบัน เติมเอง'!$A$5:$CL$846,82,0),2)</f>
        <v>0</v>
      </c>
      <c r="CF193" s="19">
        <f>ROUND(VLOOKUP($B193,'3.ข้อมูลงบทดลองปัจจุบัน เติมเอง'!$A$5:$CL$846,83,0),2)</f>
        <v>150000</v>
      </c>
      <c r="CG193" s="19">
        <f>ROUND(VLOOKUP($B193,'3.ข้อมูลงบทดลองปัจจุบัน เติมเอง'!$A$5:$CL$846,84,0),2)</f>
        <v>9095</v>
      </c>
      <c r="CH193" s="19">
        <f>ROUND(VLOOKUP($B193,'3.ข้อมูลงบทดลองปัจจุบัน เติมเอง'!$A$5:$CL$846,85,0),2)</f>
        <v>0</v>
      </c>
      <c r="CI193" s="19">
        <f>ROUND(VLOOKUP($B193,'3.ข้อมูลงบทดลองปัจจุบัน เติมเอง'!$A$5:$CL$846,86,0),2)</f>
        <v>0</v>
      </c>
      <c r="CJ193" s="19">
        <f>ROUND(VLOOKUP($B193,'3.ข้อมูลงบทดลองปัจจุบัน เติมเอง'!$A$5:$CL$846,87,0),2)</f>
        <v>0</v>
      </c>
      <c r="CK193" s="19">
        <f>ROUND(VLOOKUP($B193,'3.ข้อมูลงบทดลองปัจจุบัน เติมเอง'!$A$5:$CL$846,88,0),2)</f>
        <v>0</v>
      </c>
      <c r="CL193" s="19">
        <f>ROUND(VLOOKUP($B193,'3.ข้อมูลงบทดลองปัจจุบัน เติมเอง'!$A$5:$CL$846,89,0),2)</f>
        <v>164128</v>
      </c>
      <c r="CM193" s="19">
        <f>ROUND(VLOOKUP($B193,'3.ข้อมูลงบทดลองปัจจุบัน เติมเอง'!$A$5:$CL$846,90,0),2)</f>
        <v>0</v>
      </c>
      <c r="CO193" s="29"/>
    </row>
    <row r="194" spans="1:94" x14ac:dyDescent="0.7">
      <c r="A194" s="3" t="s">
        <v>1471</v>
      </c>
      <c r="B194" s="3" t="s">
        <v>2088</v>
      </c>
      <c r="C194" s="8" t="s">
        <v>740</v>
      </c>
      <c r="D194" s="19">
        <f>ROUND(VLOOKUP($B194,'3.ข้อมูลงบทดลองปัจจุบัน เติมเอง'!$A$5:$CL$846,3,0),2)</f>
        <v>0</v>
      </c>
      <c r="E194" s="19">
        <f>ROUND(VLOOKUP($B194,'3.ข้อมูลงบทดลองปัจจุบัน เติมเอง'!$A$5:$CL$846,4,0),2)</f>
        <v>0</v>
      </c>
      <c r="F194" s="19">
        <f>ROUND(VLOOKUP($B194,'3.ข้อมูลงบทดลองปัจจุบัน เติมเอง'!$A$5:$CL$846,5,0),2)</f>
        <v>0</v>
      </c>
      <c r="G194" s="19">
        <f>ROUND(VLOOKUP($B194,'3.ข้อมูลงบทดลองปัจจุบัน เติมเอง'!$A$5:$CL$846,6,0),2)</f>
        <v>0</v>
      </c>
      <c r="H194" s="19">
        <f>ROUND(VLOOKUP($B194,'3.ข้อมูลงบทดลองปัจจุบัน เติมเอง'!$A$5:$CL$846,7,0),2)</f>
        <v>0</v>
      </c>
      <c r="I194" s="19">
        <f>ROUND(VLOOKUP($B194,'3.ข้อมูลงบทดลองปัจจุบัน เติมเอง'!$A$5:$CL$846,8,0),2)</f>
        <v>0</v>
      </c>
      <c r="J194" s="19">
        <f>ROUND(VLOOKUP($B194,'3.ข้อมูลงบทดลองปัจจุบัน เติมเอง'!$A$5:$CL$846,9,0),2)</f>
        <v>0</v>
      </c>
      <c r="K194" s="19">
        <f>ROUND(VLOOKUP($B194,'3.ข้อมูลงบทดลองปัจจุบัน เติมเอง'!$A$5:$CL$846,10,0),2)</f>
        <v>0</v>
      </c>
      <c r="L194" s="19">
        <f>ROUND(VLOOKUP($B194,'3.ข้อมูลงบทดลองปัจจุบัน เติมเอง'!$A$5:$CL$846,11,0),2)</f>
        <v>0</v>
      </c>
      <c r="M194" s="19">
        <f>ROUND(VLOOKUP($B194,'3.ข้อมูลงบทดลองปัจจุบัน เติมเอง'!$A$5:$CL$846,12,0),2)</f>
        <v>0</v>
      </c>
      <c r="N194" s="19">
        <f>ROUND(VLOOKUP($B194,'3.ข้อมูลงบทดลองปัจจุบัน เติมเอง'!$A$5:$CL$846,13,0),2)</f>
        <v>0</v>
      </c>
      <c r="O194" s="19">
        <f>ROUND(VLOOKUP($B194,'3.ข้อมูลงบทดลองปัจจุบัน เติมเอง'!$A$5:$CL$846,14,0),2)</f>
        <v>0</v>
      </c>
      <c r="P194" s="19">
        <f>ROUND(VLOOKUP($B194,'3.ข้อมูลงบทดลองปัจจุบัน เติมเอง'!$A$5:$CL$846,15,0),2)</f>
        <v>0</v>
      </c>
      <c r="Q194" s="19">
        <f>ROUND(VLOOKUP($B194,'3.ข้อมูลงบทดลองปัจจุบัน เติมเอง'!$A$5:$CL$846,16,0),2)</f>
        <v>0</v>
      </c>
      <c r="R194" s="19">
        <f>ROUND(VLOOKUP($B194,'3.ข้อมูลงบทดลองปัจจุบัน เติมเอง'!$A$5:$CL$846,17,0),2)</f>
        <v>0</v>
      </c>
      <c r="S194" s="19">
        <f>ROUND(VLOOKUP($B194,'3.ข้อมูลงบทดลองปัจจุบัน เติมเอง'!$A$5:$CL$846,18,0),2)</f>
        <v>0</v>
      </c>
      <c r="T194" s="19">
        <f>ROUND(VLOOKUP($B194,'3.ข้อมูลงบทดลองปัจจุบัน เติมเอง'!$A$5:$CL$846,19,0),2)</f>
        <v>0</v>
      </c>
      <c r="U194" s="19">
        <f>ROUND(VLOOKUP($B194,'3.ข้อมูลงบทดลองปัจจุบัน เติมเอง'!$A$5:$CL$846,20,0),2)</f>
        <v>0</v>
      </c>
      <c r="V194" s="19">
        <f>ROUND(VLOOKUP($B194,'3.ข้อมูลงบทดลองปัจจุบัน เติมเอง'!$A$5:$CL$846,21,0),2)</f>
        <v>0</v>
      </c>
      <c r="W194" s="19">
        <f>ROUND(VLOOKUP($B194,'3.ข้อมูลงบทดลองปัจจุบัน เติมเอง'!$A$5:$CL$846,22,0),2)</f>
        <v>0</v>
      </c>
      <c r="X194" s="19">
        <f>ROUND(VLOOKUP($B194,'3.ข้อมูลงบทดลองปัจจุบัน เติมเอง'!$A$5:$CL$846,23,0),2)</f>
        <v>0</v>
      </c>
      <c r="Y194" s="19">
        <f>ROUND(VLOOKUP($B194,'3.ข้อมูลงบทดลองปัจจุบัน เติมเอง'!$A$5:$CL$846,24,0),2)</f>
        <v>0</v>
      </c>
      <c r="Z194" s="19">
        <f>ROUND(VLOOKUP($B194,'3.ข้อมูลงบทดลองปัจจุบัน เติมเอง'!$A$5:$CL$846,25,0),2)</f>
        <v>0</v>
      </c>
      <c r="AA194" s="19">
        <f>ROUND(VLOOKUP($B194,'3.ข้อมูลงบทดลองปัจจุบัน เติมเอง'!$A$5:$CL$846,26,0),2)</f>
        <v>0</v>
      </c>
      <c r="AB194" s="19">
        <f>ROUND(VLOOKUP($B194,'3.ข้อมูลงบทดลองปัจจุบัน เติมเอง'!$A$5:$CL$846,27,0),2)</f>
        <v>0</v>
      </c>
      <c r="AC194" s="19">
        <f>ROUND(VLOOKUP($B194,'3.ข้อมูลงบทดลองปัจจุบัน เติมเอง'!$A$5:$CL$846,28,0),2)</f>
        <v>0</v>
      </c>
      <c r="AD194" s="19">
        <f>ROUND(VLOOKUP($B194,'3.ข้อมูลงบทดลองปัจจุบัน เติมเอง'!$A$5:$CL$846,29,0),2)</f>
        <v>0</v>
      </c>
      <c r="AE194" s="19">
        <f>ROUND(VLOOKUP($B194,'3.ข้อมูลงบทดลองปัจจุบัน เติมเอง'!$A$5:$CL$846,30,0),2)</f>
        <v>0</v>
      </c>
      <c r="AF194" s="19">
        <f>ROUND(VLOOKUP($B194,'3.ข้อมูลงบทดลองปัจจุบัน เติมเอง'!$A$5:$CL$846,31,0),2)</f>
        <v>0</v>
      </c>
      <c r="AG194" s="19">
        <f>ROUND(VLOOKUP($B194,'3.ข้อมูลงบทดลองปัจจุบัน เติมเอง'!$A$5:$CL$846,32,0),2)</f>
        <v>0</v>
      </c>
      <c r="AH194" s="19">
        <f>ROUND(VLOOKUP($B194,'3.ข้อมูลงบทดลองปัจจุบัน เติมเอง'!$A$5:$CL$846,33,0),2)</f>
        <v>0</v>
      </c>
      <c r="AI194" s="19">
        <f>ROUND(VLOOKUP($B194,'3.ข้อมูลงบทดลองปัจจุบัน เติมเอง'!$A$5:$CL$846,34,0),2)</f>
        <v>0</v>
      </c>
      <c r="AJ194" s="19">
        <f>ROUND(VLOOKUP($B194,'3.ข้อมูลงบทดลองปัจจุบัน เติมเอง'!$A$5:$CL$846,35,0),2)</f>
        <v>0</v>
      </c>
      <c r="AK194" s="19">
        <f>ROUND(VLOOKUP($B194,'3.ข้อมูลงบทดลองปัจจุบัน เติมเอง'!$A$5:$CL$846,36,0),2)</f>
        <v>0</v>
      </c>
      <c r="AL194" s="19">
        <f>ROUND(VLOOKUP($B194,'3.ข้อมูลงบทดลองปัจจุบัน เติมเอง'!$A$5:$CL$846,37,0),2)</f>
        <v>0</v>
      </c>
      <c r="AM194" s="19">
        <f>ROUND(VLOOKUP($B194,'3.ข้อมูลงบทดลองปัจจุบัน เติมเอง'!$A$5:$CL$846,38,0),2)</f>
        <v>0</v>
      </c>
      <c r="AN194" s="19">
        <f>ROUND(VLOOKUP($B194,'3.ข้อมูลงบทดลองปัจจุบัน เติมเอง'!$A$5:$CL$846,39,0),2)</f>
        <v>0</v>
      </c>
      <c r="AO194" s="19">
        <f>ROUND(VLOOKUP($B194,'3.ข้อมูลงบทดลองปัจจุบัน เติมเอง'!$A$5:$CL$846,40,0),2)</f>
        <v>0</v>
      </c>
      <c r="AP194" s="19">
        <f>ROUND(VLOOKUP($B194,'3.ข้อมูลงบทดลองปัจจุบัน เติมเอง'!$A$5:$CL$846,41,0),2)</f>
        <v>0</v>
      </c>
      <c r="AQ194" s="19">
        <f>ROUND(VLOOKUP($B194,'3.ข้อมูลงบทดลองปัจจุบัน เติมเอง'!$A$5:$CL$846,42,0),2)</f>
        <v>0</v>
      </c>
      <c r="AR194" s="19">
        <f>ROUND(VLOOKUP($B194,'3.ข้อมูลงบทดลองปัจจุบัน เติมเอง'!$A$5:$CL$846,43,0),2)</f>
        <v>0</v>
      </c>
      <c r="AS194" s="19">
        <f>ROUND(VLOOKUP($B194,'3.ข้อมูลงบทดลองปัจจุบัน เติมเอง'!$A$5:$CL$846,44,0),2)</f>
        <v>0</v>
      </c>
      <c r="AT194" s="19">
        <f>ROUND(VLOOKUP($B194,'3.ข้อมูลงบทดลองปัจจุบัน เติมเอง'!$A$5:$CL$846,45,0),2)</f>
        <v>0</v>
      </c>
      <c r="AU194" s="19">
        <f>ROUND(VLOOKUP($B194,'3.ข้อมูลงบทดลองปัจจุบัน เติมเอง'!$A$5:$CL$846,46,0),2)</f>
        <v>0</v>
      </c>
      <c r="AV194" s="19">
        <f>ROUND(VLOOKUP($B194,'3.ข้อมูลงบทดลองปัจจุบัน เติมเอง'!$A$5:$CL$846,47,0),2)</f>
        <v>0</v>
      </c>
      <c r="AW194" s="19">
        <f>ROUND(VLOOKUP($B194,'3.ข้อมูลงบทดลองปัจจุบัน เติมเอง'!$A$5:$CL$846,48,0),2)</f>
        <v>0</v>
      </c>
      <c r="AX194" s="19">
        <f>ROUND(VLOOKUP($B194,'3.ข้อมูลงบทดลองปัจจุบัน เติมเอง'!$A$5:$CL$846,49,0),2)</f>
        <v>0</v>
      </c>
      <c r="AY194" s="19">
        <f>ROUND(VLOOKUP($B194,'3.ข้อมูลงบทดลองปัจจุบัน เติมเอง'!$A$5:$CL$846,50,0),2)</f>
        <v>0</v>
      </c>
      <c r="AZ194" s="19">
        <f>ROUND(VLOOKUP($B194,'3.ข้อมูลงบทดลองปัจจุบัน เติมเอง'!$A$5:$CL$846,51,0),2)</f>
        <v>0</v>
      </c>
      <c r="BA194" s="19">
        <f>ROUND(VLOOKUP($B194,'3.ข้อมูลงบทดลองปัจจุบัน เติมเอง'!$A$5:$CL$846,52,0),2)</f>
        <v>0</v>
      </c>
      <c r="BB194" s="19">
        <f>ROUND(VLOOKUP($B194,'3.ข้อมูลงบทดลองปัจจุบัน เติมเอง'!$A$5:$CL$846,53,0),2)</f>
        <v>0</v>
      </c>
      <c r="BC194" s="19">
        <f>ROUND(VLOOKUP($B194,'3.ข้อมูลงบทดลองปัจจุบัน เติมเอง'!$A$5:$CL$846,54,0),2)</f>
        <v>0</v>
      </c>
      <c r="BD194" s="19">
        <f>ROUND(VLOOKUP($B194,'3.ข้อมูลงบทดลองปัจจุบัน เติมเอง'!$A$5:$CL$846,55,0),2)</f>
        <v>0</v>
      </c>
      <c r="BE194" s="19">
        <f>ROUND(VLOOKUP($B194,'3.ข้อมูลงบทดลองปัจจุบัน เติมเอง'!$A$5:$CL$846,56,0),2)</f>
        <v>0</v>
      </c>
      <c r="BF194" s="19">
        <f>ROUND(VLOOKUP($B194,'3.ข้อมูลงบทดลองปัจจุบัน เติมเอง'!$A$5:$CL$846,57,0),2)</f>
        <v>7654</v>
      </c>
      <c r="BG194" s="19">
        <f>ROUND(VLOOKUP($B194,'3.ข้อมูลงบทดลองปัจจุบัน เติมเอง'!$A$5:$CL$846,58,0),2)</f>
        <v>0</v>
      </c>
      <c r="BH194" s="19">
        <f>ROUND(VLOOKUP($B194,'3.ข้อมูลงบทดลองปัจจุบัน เติมเอง'!$A$5:$CL$846,59,0),2)</f>
        <v>0</v>
      </c>
      <c r="BI194" s="19">
        <f>ROUND(VLOOKUP($B194,'3.ข้อมูลงบทดลองปัจจุบัน เติมเอง'!$A$5:$CL$846,60,0),2)</f>
        <v>0</v>
      </c>
      <c r="BJ194" s="19">
        <f>ROUND(VLOOKUP($B194,'3.ข้อมูลงบทดลองปัจจุบัน เติมเอง'!$A$5:$CL$846,61,0),2)</f>
        <v>0</v>
      </c>
      <c r="BK194" s="19">
        <f>ROUND(VLOOKUP($B194,'3.ข้อมูลงบทดลองปัจจุบัน เติมเอง'!$A$5:$CL$846,62,0),2)</f>
        <v>0</v>
      </c>
      <c r="BL194" s="19">
        <f>ROUND(VLOOKUP($B194,'3.ข้อมูลงบทดลองปัจจุบัน เติมเอง'!$A$5:$CL$846,63,0),2)</f>
        <v>0</v>
      </c>
      <c r="BM194" s="19">
        <f>ROUND(VLOOKUP($B194,'3.ข้อมูลงบทดลองปัจจุบัน เติมเอง'!$A$5:$CL$846,64,0),2)</f>
        <v>0</v>
      </c>
      <c r="BN194" s="19">
        <f>ROUND(VLOOKUP($B194,'3.ข้อมูลงบทดลองปัจจุบัน เติมเอง'!$A$5:$CL$846,65,0),2)</f>
        <v>0</v>
      </c>
      <c r="BO194" s="19">
        <f>ROUND(VLOOKUP($B194,'3.ข้อมูลงบทดลองปัจจุบัน เติมเอง'!$A$5:$CL$846,66,0),2)</f>
        <v>0</v>
      </c>
      <c r="BP194" s="19">
        <f>ROUND(VLOOKUP($B194,'3.ข้อมูลงบทดลองปัจจุบัน เติมเอง'!$A$5:$CL$846,67,0),2)</f>
        <v>0</v>
      </c>
      <c r="BQ194" s="19">
        <f>ROUND(VLOOKUP($B194,'3.ข้อมูลงบทดลองปัจจุบัน เติมเอง'!$A$5:$CL$846,68,0),2)</f>
        <v>0</v>
      </c>
      <c r="BR194" s="19">
        <f>ROUND(VLOOKUP($B194,'3.ข้อมูลงบทดลองปัจจุบัน เติมเอง'!$A$5:$CL$846,69,0),2)</f>
        <v>0</v>
      </c>
      <c r="BS194" s="19">
        <f>ROUND(VLOOKUP($B194,'3.ข้อมูลงบทดลองปัจจุบัน เติมเอง'!$A$5:$CL$846,70,0),2)</f>
        <v>0</v>
      </c>
      <c r="BT194" s="19">
        <f>ROUND(VLOOKUP($B194,'3.ข้อมูลงบทดลองปัจจุบัน เติมเอง'!$A$5:$CL$846,71,0),2)</f>
        <v>0</v>
      </c>
      <c r="BU194" s="19">
        <f>ROUND(VLOOKUP($B194,'3.ข้อมูลงบทดลองปัจจุบัน เติมเอง'!$A$5:$CL$846,72,0),2)</f>
        <v>0</v>
      </c>
      <c r="BV194" s="19">
        <f>ROUND(VLOOKUP($B194,'3.ข้อมูลงบทดลองปัจจุบัน เติมเอง'!$A$5:$CL$846,73,0),2)</f>
        <v>0</v>
      </c>
      <c r="BW194" s="19">
        <f>ROUND(VLOOKUP($B194,'3.ข้อมูลงบทดลองปัจจุบัน เติมเอง'!$A$5:$CL$846,74,0),2)</f>
        <v>0</v>
      </c>
      <c r="BX194" s="19">
        <f>ROUND(VLOOKUP($B194,'3.ข้อมูลงบทดลองปัจจุบัน เติมเอง'!$A$5:$CL$846,75,0),2)</f>
        <v>0</v>
      </c>
      <c r="BY194" s="19">
        <f>ROUND(VLOOKUP($B194,'3.ข้อมูลงบทดลองปัจจุบัน เติมเอง'!$A$5:$CL$846,76,0),2)</f>
        <v>0</v>
      </c>
      <c r="BZ194" s="19">
        <f>ROUND(VLOOKUP($B194,'3.ข้อมูลงบทดลองปัจจุบัน เติมเอง'!$A$5:$CL$846,77,0),2)</f>
        <v>0</v>
      </c>
      <c r="CA194" s="19">
        <f>ROUND(VLOOKUP($B194,'3.ข้อมูลงบทดลองปัจจุบัน เติมเอง'!$A$5:$CL$846,78,0),2)</f>
        <v>0</v>
      </c>
      <c r="CB194" s="19">
        <f>ROUND(VLOOKUP($B194,'3.ข้อมูลงบทดลองปัจจุบัน เติมเอง'!$A$5:$CL$846,79,0),2)</f>
        <v>0</v>
      </c>
      <c r="CC194" s="19">
        <f>ROUND(VLOOKUP($B194,'3.ข้อมูลงบทดลองปัจจุบัน เติมเอง'!$A$5:$CL$846,80,0),2)</f>
        <v>0</v>
      </c>
      <c r="CD194" s="19">
        <f>ROUND(VLOOKUP($B194,'3.ข้อมูลงบทดลองปัจจุบัน เติมเอง'!$A$5:$CL$846,81,0),2)</f>
        <v>0</v>
      </c>
      <c r="CE194" s="19">
        <f>ROUND(VLOOKUP($B194,'3.ข้อมูลงบทดลองปัจจุบัน เติมเอง'!$A$5:$CL$846,82,0),2)</f>
        <v>0</v>
      </c>
      <c r="CF194" s="19">
        <f>ROUND(VLOOKUP($B194,'3.ข้อมูลงบทดลองปัจจุบัน เติมเอง'!$A$5:$CL$846,83,0),2)</f>
        <v>0</v>
      </c>
      <c r="CG194" s="19">
        <f>ROUND(VLOOKUP($B194,'3.ข้อมูลงบทดลองปัจจุบัน เติมเอง'!$A$5:$CL$846,84,0),2)</f>
        <v>0</v>
      </c>
      <c r="CH194" s="19">
        <f>ROUND(VLOOKUP($B194,'3.ข้อมูลงบทดลองปัจจุบัน เติมเอง'!$A$5:$CL$846,85,0),2)</f>
        <v>0</v>
      </c>
      <c r="CI194" s="19">
        <f>ROUND(VLOOKUP($B194,'3.ข้อมูลงบทดลองปัจจุบัน เติมเอง'!$A$5:$CL$846,86,0),2)</f>
        <v>0</v>
      </c>
      <c r="CJ194" s="19">
        <f>ROUND(VLOOKUP($B194,'3.ข้อมูลงบทดลองปัจจุบัน เติมเอง'!$A$5:$CL$846,87,0),2)</f>
        <v>0</v>
      </c>
      <c r="CK194" s="19">
        <f>ROUND(VLOOKUP($B194,'3.ข้อมูลงบทดลองปัจจุบัน เติมเอง'!$A$5:$CL$846,88,0),2)</f>
        <v>0</v>
      </c>
      <c r="CL194" s="19">
        <f>ROUND(VLOOKUP($B194,'3.ข้อมูลงบทดลองปัจจุบัน เติมเอง'!$A$5:$CL$846,89,0),2)</f>
        <v>0</v>
      </c>
      <c r="CM194" s="19">
        <f>ROUND(VLOOKUP($B194,'3.ข้อมูลงบทดลองปัจจุบัน เติมเอง'!$A$5:$CL$846,90,0),2)</f>
        <v>0</v>
      </c>
      <c r="CO194" s="29"/>
    </row>
    <row r="195" spans="1:94" x14ac:dyDescent="0.7">
      <c r="A195" s="3" t="s">
        <v>1471</v>
      </c>
      <c r="B195" s="3" t="s">
        <v>2090</v>
      </c>
      <c r="C195" s="8" t="s">
        <v>1259</v>
      </c>
      <c r="D195" s="19">
        <f>ROUND(VLOOKUP($B195,'3.ข้อมูลงบทดลองปัจจุบัน เติมเอง'!$A$5:$CL$846,3,0),2)</f>
        <v>331580</v>
      </c>
      <c r="E195" s="19">
        <f>ROUND(VLOOKUP($B195,'3.ข้อมูลงบทดลองปัจจุบัน เติมเอง'!$A$5:$CL$846,4,0),2)</f>
        <v>16500</v>
      </c>
      <c r="F195" s="19">
        <f>ROUND(VLOOKUP($B195,'3.ข้อมูลงบทดลองปัจจุบัน เติมเอง'!$A$5:$CL$846,5,0),2)</f>
        <v>33000</v>
      </c>
      <c r="G195" s="19">
        <f>ROUND(VLOOKUP($B195,'3.ข้อมูลงบทดลองปัจจุบัน เติมเอง'!$A$5:$CL$846,6,0),2)</f>
        <v>0</v>
      </c>
      <c r="H195" s="19">
        <f>ROUND(VLOOKUP($B195,'3.ข้อมูลงบทดลองปัจจุบัน เติมเอง'!$A$5:$CL$846,7,0),2)</f>
        <v>0</v>
      </c>
      <c r="I195" s="19">
        <f>ROUND(VLOOKUP($B195,'3.ข้อมูลงบทดลองปัจจุบัน เติมเอง'!$A$5:$CL$846,8,0),2)</f>
        <v>0</v>
      </c>
      <c r="J195" s="19">
        <f>ROUND(VLOOKUP($B195,'3.ข้อมูลงบทดลองปัจจุบัน เติมเอง'!$A$5:$CL$846,9,0),2)</f>
        <v>0</v>
      </c>
      <c r="K195" s="19">
        <f>ROUND(VLOOKUP($B195,'3.ข้อมูลงบทดลองปัจจุบัน เติมเอง'!$A$5:$CL$846,10,0),2)</f>
        <v>0</v>
      </c>
      <c r="L195" s="19">
        <f>ROUND(VLOOKUP($B195,'3.ข้อมูลงบทดลองปัจจุบัน เติมเอง'!$A$5:$CL$846,11,0),2)</f>
        <v>1000</v>
      </c>
      <c r="M195" s="19">
        <f>ROUND(VLOOKUP($B195,'3.ข้อมูลงบทดลองปัจจุบัน เติมเอง'!$A$5:$CL$846,12,0),2)</f>
        <v>0</v>
      </c>
      <c r="N195" s="19">
        <f>ROUND(VLOOKUP($B195,'3.ข้อมูลงบทดลองปัจจุบัน เติมเอง'!$A$5:$CL$846,13,0),2)</f>
        <v>0</v>
      </c>
      <c r="O195" s="19">
        <f>ROUND(VLOOKUP($B195,'3.ข้อมูลงบทดลองปัจจุบัน เติมเอง'!$A$5:$CL$846,14,0),2)</f>
        <v>0</v>
      </c>
      <c r="P195" s="19">
        <f>ROUND(VLOOKUP($B195,'3.ข้อมูลงบทดลองปัจจุบัน เติมเอง'!$A$5:$CL$846,15,0),2)</f>
        <v>7560</v>
      </c>
      <c r="Q195" s="19">
        <f>ROUND(VLOOKUP($B195,'3.ข้อมูลงบทดลองปัจจุบัน เติมเอง'!$A$5:$CL$846,16,0),2)</f>
        <v>655541</v>
      </c>
      <c r="R195" s="19">
        <f>ROUND(VLOOKUP($B195,'3.ข้อมูลงบทดลองปัจจุบัน เติมเอง'!$A$5:$CL$846,17,0),2)</f>
        <v>280650</v>
      </c>
      <c r="S195" s="19">
        <f>ROUND(VLOOKUP($B195,'3.ข้อมูลงบทดลองปัจจุบัน เติมเอง'!$A$5:$CL$846,18,0),2)</f>
        <v>0</v>
      </c>
      <c r="T195" s="19">
        <f>ROUND(VLOOKUP($B195,'3.ข้อมูลงบทดลองปัจจุบัน เติมเอง'!$A$5:$CL$846,19,0),2)</f>
        <v>0</v>
      </c>
      <c r="U195" s="19">
        <f>ROUND(VLOOKUP($B195,'3.ข้อมูลงบทดลองปัจจุบัน เติมเอง'!$A$5:$CL$846,20,0),2)</f>
        <v>0</v>
      </c>
      <c r="V195" s="19">
        <f>ROUND(VLOOKUP($B195,'3.ข้อมูลงบทดลองปัจจุบัน เติมเอง'!$A$5:$CL$846,21,0),2)</f>
        <v>0</v>
      </c>
      <c r="W195" s="19">
        <f>ROUND(VLOOKUP($B195,'3.ข้อมูลงบทดลองปัจจุบัน เติมเอง'!$A$5:$CL$846,22,0),2)</f>
        <v>0</v>
      </c>
      <c r="X195" s="19">
        <f>ROUND(VLOOKUP($B195,'3.ข้อมูลงบทดลองปัจจุบัน เติมเอง'!$A$5:$CL$846,23,0),2)</f>
        <v>0</v>
      </c>
      <c r="Y195" s="19">
        <f>ROUND(VLOOKUP($B195,'3.ข้อมูลงบทดลองปัจจุบัน เติมเอง'!$A$5:$CL$846,24,0),2)</f>
        <v>35500</v>
      </c>
      <c r="Z195" s="19">
        <f>ROUND(VLOOKUP($B195,'3.ข้อมูลงบทดลองปัจจุบัน เติมเอง'!$A$5:$CL$846,25,0),2)</f>
        <v>0</v>
      </c>
      <c r="AA195" s="19">
        <f>ROUND(VLOOKUP($B195,'3.ข้อมูลงบทดลองปัจจุบัน เติมเอง'!$A$5:$CL$846,26,0),2)</f>
        <v>0</v>
      </c>
      <c r="AB195" s="19">
        <f>ROUND(VLOOKUP($B195,'3.ข้อมูลงบทดลองปัจจุบัน เติมเอง'!$A$5:$CL$846,27,0),2)</f>
        <v>6750</v>
      </c>
      <c r="AC195" s="19">
        <f>ROUND(VLOOKUP($B195,'3.ข้อมูลงบทดลองปัจจุบัน เติมเอง'!$A$5:$CL$846,28,0),2)</f>
        <v>0</v>
      </c>
      <c r="AD195" s="19">
        <f>ROUND(VLOOKUP($B195,'3.ข้อมูลงบทดลองปัจจุบัน เติมเอง'!$A$5:$CL$846,29,0),2)</f>
        <v>0</v>
      </c>
      <c r="AE195" s="19">
        <f>ROUND(VLOOKUP($B195,'3.ข้อมูลงบทดลองปัจจุบัน เติมเอง'!$A$5:$CL$846,30,0),2)</f>
        <v>0</v>
      </c>
      <c r="AF195" s="19">
        <f>ROUND(VLOOKUP($B195,'3.ข้อมูลงบทดลองปัจจุบัน เติมเอง'!$A$5:$CL$846,31,0),2)</f>
        <v>0</v>
      </c>
      <c r="AG195" s="19">
        <f>ROUND(VLOOKUP($B195,'3.ข้อมูลงบทดลองปัจจุบัน เติมเอง'!$A$5:$CL$846,32,0),2)</f>
        <v>0</v>
      </c>
      <c r="AH195" s="19">
        <f>ROUND(VLOOKUP($B195,'3.ข้อมูลงบทดลองปัจจุบัน เติมเอง'!$A$5:$CL$846,33,0),2)</f>
        <v>0</v>
      </c>
      <c r="AI195" s="19">
        <f>ROUND(VLOOKUP($B195,'3.ข้อมูลงบทดลองปัจจุบัน เติมเอง'!$A$5:$CL$846,34,0),2)</f>
        <v>0</v>
      </c>
      <c r="AJ195" s="19">
        <f>ROUND(VLOOKUP($B195,'3.ข้อมูลงบทดลองปัจจุบัน เติมเอง'!$A$5:$CL$846,35,0),2)</f>
        <v>0</v>
      </c>
      <c r="AK195" s="19">
        <f>ROUND(VLOOKUP($B195,'3.ข้อมูลงบทดลองปัจจุบัน เติมเอง'!$A$5:$CL$846,36,0),2)</f>
        <v>0</v>
      </c>
      <c r="AL195" s="19">
        <f>ROUND(VLOOKUP($B195,'3.ข้อมูลงบทดลองปัจจุบัน เติมเอง'!$A$5:$CL$846,37,0),2)</f>
        <v>0</v>
      </c>
      <c r="AM195" s="19">
        <f>ROUND(VLOOKUP($B195,'3.ข้อมูลงบทดลองปัจจุบัน เติมเอง'!$A$5:$CL$846,38,0),2)</f>
        <v>0</v>
      </c>
      <c r="AN195" s="19">
        <f>ROUND(VLOOKUP($B195,'3.ข้อมูลงบทดลองปัจจุบัน เติมเอง'!$A$5:$CL$846,39,0),2)</f>
        <v>15000</v>
      </c>
      <c r="AO195" s="19">
        <f>ROUND(VLOOKUP($B195,'3.ข้อมูลงบทดลองปัจจุบัน เติมเอง'!$A$5:$CL$846,40,0),2)</f>
        <v>4350</v>
      </c>
      <c r="AP195" s="19">
        <f>ROUND(VLOOKUP($B195,'3.ข้อมูลงบทดลองปัจจุบัน เติมเอง'!$A$5:$CL$846,41,0),2)</f>
        <v>16500</v>
      </c>
      <c r="AQ195" s="19">
        <f>ROUND(VLOOKUP($B195,'3.ข้อมูลงบทดลองปัจจุบัน เติมเอง'!$A$5:$CL$846,42,0),2)</f>
        <v>0</v>
      </c>
      <c r="AR195" s="19">
        <f>ROUND(VLOOKUP($B195,'3.ข้อมูลงบทดลองปัจจุบัน เติมเอง'!$A$5:$CL$846,43,0),2)</f>
        <v>25920</v>
      </c>
      <c r="AS195" s="19">
        <f>ROUND(VLOOKUP($B195,'3.ข้อมูลงบทดลองปัจจุบัน เติมเอง'!$A$5:$CL$846,44,0),2)</f>
        <v>0</v>
      </c>
      <c r="AT195" s="19">
        <f>ROUND(VLOOKUP($B195,'3.ข้อมูลงบทดลองปัจจุบัน เติมเอง'!$A$5:$CL$846,45,0),2)</f>
        <v>0</v>
      </c>
      <c r="AU195" s="19">
        <f>ROUND(VLOOKUP($B195,'3.ข้อมูลงบทดลองปัจจุบัน เติมเอง'!$A$5:$CL$846,46,0),2)</f>
        <v>0</v>
      </c>
      <c r="AV195" s="19">
        <f>ROUND(VLOOKUP($B195,'3.ข้อมูลงบทดลองปัจจุบัน เติมเอง'!$A$5:$CL$846,47,0),2)</f>
        <v>0</v>
      </c>
      <c r="AW195" s="19">
        <f>ROUND(VLOOKUP($B195,'3.ข้อมูลงบทดลองปัจจุบัน เติมเอง'!$A$5:$CL$846,48,0),2)</f>
        <v>181583.28</v>
      </c>
      <c r="AX195" s="19">
        <f>ROUND(VLOOKUP($B195,'3.ข้อมูลงบทดลองปัจจุบัน เติมเอง'!$A$5:$CL$846,49,0),2)</f>
        <v>0</v>
      </c>
      <c r="AY195" s="19">
        <f>ROUND(VLOOKUP($B195,'3.ข้อมูลงบทดลองปัจจุบัน เติมเอง'!$A$5:$CL$846,50,0),2)</f>
        <v>0</v>
      </c>
      <c r="AZ195" s="19">
        <f>ROUND(VLOOKUP($B195,'3.ข้อมูลงบทดลองปัจจุบัน เติมเอง'!$A$5:$CL$846,51,0),2)</f>
        <v>0</v>
      </c>
      <c r="BA195" s="19">
        <f>ROUND(VLOOKUP($B195,'3.ข้อมูลงบทดลองปัจจุบัน เติมเอง'!$A$5:$CL$846,52,0),2)</f>
        <v>0</v>
      </c>
      <c r="BB195" s="19">
        <f>ROUND(VLOOKUP($B195,'3.ข้อมูลงบทดลองปัจจุบัน เติมเอง'!$A$5:$CL$846,53,0),2)</f>
        <v>0</v>
      </c>
      <c r="BC195" s="19">
        <f>ROUND(VLOOKUP($B195,'3.ข้อมูลงบทดลองปัจจุบัน เติมเอง'!$A$5:$CL$846,54,0),2)</f>
        <v>0</v>
      </c>
      <c r="BD195" s="19">
        <f>ROUND(VLOOKUP($B195,'3.ข้อมูลงบทดลองปัจจุบัน เติมเอง'!$A$5:$CL$846,55,0),2)</f>
        <v>48450</v>
      </c>
      <c r="BE195" s="19">
        <f>ROUND(VLOOKUP($B195,'3.ข้อมูลงบทดลองปัจจุบัน เติมเอง'!$A$5:$CL$846,56,0),2)</f>
        <v>448920</v>
      </c>
      <c r="BF195" s="19">
        <f>ROUND(VLOOKUP($B195,'3.ข้อมูลงบทดลองปัจจุบัน เติมเอง'!$A$5:$CL$846,57,0),2)</f>
        <v>0</v>
      </c>
      <c r="BG195" s="19">
        <f>ROUND(VLOOKUP($B195,'3.ข้อมูลงบทดลองปัจจุบัน เติมเอง'!$A$5:$CL$846,58,0),2)</f>
        <v>7200</v>
      </c>
      <c r="BH195" s="19">
        <f>ROUND(VLOOKUP($B195,'3.ข้อมูลงบทดลองปัจจุบัน เติมเอง'!$A$5:$CL$846,59,0),2)</f>
        <v>0</v>
      </c>
      <c r="BI195" s="19">
        <f>ROUND(VLOOKUP($B195,'3.ข้อมูลงบทดลองปัจจุบัน เติมเอง'!$A$5:$CL$846,60,0),2)</f>
        <v>0</v>
      </c>
      <c r="BJ195" s="19">
        <f>ROUND(VLOOKUP($B195,'3.ข้อมูลงบทดลองปัจจุบัน เติมเอง'!$A$5:$CL$846,61,0),2)</f>
        <v>0</v>
      </c>
      <c r="BK195" s="19">
        <f>ROUND(VLOOKUP($B195,'3.ข้อมูลงบทดลองปัจจุบัน เติมเอง'!$A$5:$CL$846,62,0),2)</f>
        <v>240502.8</v>
      </c>
      <c r="BL195" s="19">
        <f>ROUND(VLOOKUP($B195,'3.ข้อมูลงบทดลองปัจจุบัน เติมเอง'!$A$5:$CL$846,63,0),2)</f>
        <v>0</v>
      </c>
      <c r="BM195" s="19">
        <f>ROUND(VLOOKUP($B195,'3.ข้อมูลงบทดลองปัจจุบัน เติมเอง'!$A$5:$CL$846,64,0),2)</f>
        <v>0</v>
      </c>
      <c r="BN195" s="19">
        <f>ROUND(VLOOKUP($B195,'3.ข้อมูลงบทดลองปัจจุบัน เติมเอง'!$A$5:$CL$846,65,0),2)</f>
        <v>126938</v>
      </c>
      <c r="BO195" s="19">
        <f>ROUND(VLOOKUP($B195,'3.ข้อมูลงบทดลองปัจจุบัน เติมเอง'!$A$5:$CL$846,66,0),2)</f>
        <v>0</v>
      </c>
      <c r="BP195" s="19">
        <f>ROUND(VLOOKUP($B195,'3.ข้อมูลงบทดลองปัจจุบัน เติมเอง'!$A$5:$CL$846,67,0),2)</f>
        <v>0</v>
      </c>
      <c r="BQ195" s="19">
        <f>ROUND(VLOOKUP($B195,'3.ข้อมูลงบทดลองปัจจุบัน เติมเอง'!$A$5:$CL$846,68,0),2)</f>
        <v>68400</v>
      </c>
      <c r="BR195" s="19">
        <f>ROUND(VLOOKUP($B195,'3.ข้อมูลงบทดลองปัจจุบัน เติมเอง'!$A$5:$CL$846,69,0),2)</f>
        <v>172650</v>
      </c>
      <c r="BS195" s="19">
        <f>ROUND(VLOOKUP($B195,'3.ข้อมูลงบทดลองปัจจุบัน เติมเอง'!$A$5:$CL$846,70,0),2)</f>
        <v>341060</v>
      </c>
      <c r="BT195" s="19">
        <f>ROUND(VLOOKUP($B195,'3.ข้อมูลงบทดลองปัจจุบัน เติมเอง'!$A$5:$CL$846,71,0),2)</f>
        <v>0</v>
      </c>
      <c r="BU195" s="19">
        <f>ROUND(VLOOKUP($B195,'3.ข้อมูลงบทดลองปัจจุบัน เติมเอง'!$A$5:$CL$846,72,0),2)</f>
        <v>0</v>
      </c>
      <c r="BV195" s="19">
        <f>ROUND(VLOOKUP($B195,'3.ข้อมูลงบทดลองปัจจุบัน เติมเอง'!$A$5:$CL$846,73,0),2)</f>
        <v>0</v>
      </c>
      <c r="BW195" s="19">
        <f>ROUND(VLOOKUP($B195,'3.ข้อมูลงบทดลองปัจจุบัน เติมเอง'!$A$5:$CL$846,74,0),2)</f>
        <v>0</v>
      </c>
      <c r="BX195" s="19">
        <f>ROUND(VLOOKUP($B195,'3.ข้อมูลงบทดลองปัจจุบัน เติมเอง'!$A$5:$CL$846,75,0),2)</f>
        <v>19700</v>
      </c>
      <c r="BY195" s="19">
        <f>ROUND(VLOOKUP($B195,'3.ข้อมูลงบทดลองปัจจุบัน เติมเอง'!$A$5:$CL$846,76,0),2)</f>
        <v>0</v>
      </c>
      <c r="BZ195" s="19">
        <f>ROUND(VLOOKUP($B195,'3.ข้อมูลงบทดลองปัจจุบัน เติมเอง'!$A$5:$CL$846,77,0),2)</f>
        <v>56645</v>
      </c>
      <c r="CA195" s="19">
        <f>ROUND(VLOOKUP($B195,'3.ข้อมูลงบทดลองปัจจุบัน เติมเอง'!$A$5:$CL$846,78,0),2)</f>
        <v>0</v>
      </c>
      <c r="CB195" s="19">
        <f>ROUND(VLOOKUP($B195,'3.ข้อมูลงบทดลองปัจจุบัน เติมเอง'!$A$5:$CL$846,79,0),2)</f>
        <v>0</v>
      </c>
      <c r="CC195" s="19">
        <f>ROUND(VLOOKUP($B195,'3.ข้อมูลงบทดลองปัจจุบัน เติมเอง'!$A$5:$CL$846,80,0),2)</f>
        <v>0</v>
      </c>
      <c r="CD195" s="19">
        <f>ROUND(VLOOKUP($B195,'3.ข้อมูลงบทดลองปัจจุบัน เติมเอง'!$A$5:$CL$846,81,0),2)</f>
        <v>32700</v>
      </c>
      <c r="CE195" s="19">
        <f>ROUND(VLOOKUP($B195,'3.ข้อมูลงบทดลองปัจจุบัน เติมเอง'!$A$5:$CL$846,82,0),2)</f>
        <v>83300</v>
      </c>
      <c r="CF195" s="19">
        <f>ROUND(VLOOKUP($B195,'3.ข้อมูลงบทดลองปัจจุบัน เติมเอง'!$A$5:$CL$846,83,0),2)</f>
        <v>0</v>
      </c>
      <c r="CG195" s="19">
        <f>ROUND(VLOOKUP($B195,'3.ข้อมูลงบทดลองปัจจุบัน เติมเอง'!$A$5:$CL$846,84,0),2)</f>
        <v>0</v>
      </c>
      <c r="CH195" s="19">
        <f>ROUND(VLOOKUP($B195,'3.ข้อมูลงบทดลองปัจจุบัน เติมเอง'!$A$5:$CL$846,85,0),2)</f>
        <v>0</v>
      </c>
      <c r="CI195" s="19">
        <f>ROUND(VLOOKUP($B195,'3.ข้อมูลงบทดลองปัจจุบัน เติมเอง'!$A$5:$CL$846,86,0),2)</f>
        <v>0</v>
      </c>
      <c r="CJ195" s="19">
        <f>ROUND(VLOOKUP($B195,'3.ข้อมูลงบทดลองปัจจุบัน เติมเอง'!$A$5:$CL$846,87,0),2)</f>
        <v>0</v>
      </c>
      <c r="CK195" s="19">
        <f>ROUND(VLOOKUP($B195,'3.ข้อมูลงบทดลองปัจจุบัน เติมเอง'!$A$5:$CL$846,88,0),2)</f>
        <v>71540</v>
      </c>
      <c r="CL195" s="19">
        <f>ROUND(VLOOKUP($B195,'3.ข้อมูลงบทดลองปัจจุบัน เติมเอง'!$A$5:$CL$846,89,0),2)</f>
        <v>0</v>
      </c>
      <c r="CM195" s="19">
        <f>ROUND(VLOOKUP($B195,'3.ข้อมูลงบทดลองปัจจุบัน เติมเอง'!$A$5:$CL$846,90,0),2)</f>
        <v>0</v>
      </c>
      <c r="CO195" s="29"/>
    </row>
    <row r="196" spans="1:94" x14ac:dyDescent="0.7">
      <c r="A196" s="3" t="s">
        <v>1471</v>
      </c>
      <c r="B196" s="3" t="s">
        <v>2091</v>
      </c>
      <c r="C196" s="8" t="s">
        <v>1505</v>
      </c>
      <c r="D196" s="19">
        <f>ROUND(VLOOKUP($B196,'3.ข้อมูลงบทดลองปัจจุบัน เติมเอง'!$A$5:$CL$846,3,0),2)</f>
        <v>0</v>
      </c>
      <c r="E196" s="19">
        <f>ROUND(VLOOKUP($B196,'3.ข้อมูลงบทดลองปัจจุบัน เติมเอง'!$A$5:$CL$846,4,0),2)</f>
        <v>0</v>
      </c>
      <c r="F196" s="19">
        <f>ROUND(VLOOKUP($B196,'3.ข้อมูลงบทดลองปัจจุบัน เติมเอง'!$A$5:$CL$846,5,0),2)</f>
        <v>0</v>
      </c>
      <c r="G196" s="19">
        <f>ROUND(VLOOKUP($B196,'3.ข้อมูลงบทดลองปัจจุบัน เติมเอง'!$A$5:$CL$846,6,0),2)</f>
        <v>0</v>
      </c>
      <c r="H196" s="19">
        <f>ROUND(VLOOKUP($B196,'3.ข้อมูลงบทดลองปัจจุบัน เติมเอง'!$A$5:$CL$846,7,0),2)</f>
        <v>0</v>
      </c>
      <c r="I196" s="19">
        <f>ROUND(VLOOKUP($B196,'3.ข้อมูลงบทดลองปัจจุบัน เติมเอง'!$A$5:$CL$846,8,0),2)</f>
        <v>0</v>
      </c>
      <c r="J196" s="19">
        <f>ROUND(VLOOKUP($B196,'3.ข้อมูลงบทดลองปัจจุบัน เติมเอง'!$A$5:$CL$846,9,0),2)</f>
        <v>0</v>
      </c>
      <c r="K196" s="19">
        <f>ROUND(VLOOKUP($B196,'3.ข้อมูลงบทดลองปัจจุบัน เติมเอง'!$A$5:$CL$846,10,0),2)</f>
        <v>0</v>
      </c>
      <c r="L196" s="19">
        <f>ROUND(VLOOKUP($B196,'3.ข้อมูลงบทดลองปัจจุบัน เติมเอง'!$A$5:$CL$846,11,0),2)</f>
        <v>0</v>
      </c>
      <c r="M196" s="19">
        <f>ROUND(VLOOKUP($B196,'3.ข้อมูลงบทดลองปัจจุบัน เติมเอง'!$A$5:$CL$846,12,0),2)</f>
        <v>0</v>
      </c>
      <c r="N196" s="19">
        <f>ROUND(VLOOKUP($B196,'3.ข้อมูลงบทดลองปัจจุบัน เติมเอง'!$A$5:$CL$846,13,0),2)</f>
        <v>0</v>
      </c>
      <c r="O196" s="19">
        <f>ROUND(VLOOKUP($B196,'3.ข้อมูลงบทดลองปัจจุบัน เติมเอง'!$A$5:$CL$846,14,0),2)</f>
        <v>0</v>
      </c>
      <c r="P196" s="19">
        <f>ROUND(VLOOKUP($B196,'3.ข้อมูลงบทดลองปัจจุบัน เติมเอง'!$A$5:$CL$846,15,0),2)</f>
        <v>0</v>
      </c>
      <c r="Q196" s="19">
        <f>ROUND(VLOOKUP($B196,'3.ข้อมูลงบทดลองปัจจุบัน เติมเอง'!$A$5:$CL$846,16,0),2)</f>
        <v>0</v>
      </c>
      <c r="R196" s="19">
        <f>ROUND(VLOOKUP($B196,'3.ข้อมูลงบทดลองปัจจุบัน เติมเอง'!$A$5:$CL$846,17,0),2)</f>
        <v>0</v>
      </c>
      <c r="S196" s="19">
        <f>ROUND(VLOOKUP($B196,'3.ข้อมูลงบทดลองปัจจุบัน เติมเอง'!$A$5:$CL$846,18,0),2)</f>
        <v>0</v>
      </c>
      <c r="T196" s="19">
        <f>ROUND(VLOOKUP($B196,'3.ข้อมูลงบทดลองปัจจุบัน เติมเอง'!$A$5:$CL$846,19,0),2)</f>
        <v>0</v>
      </c>
      <c r="U196" s="19">
        <f>ROUND(VLOOKUP($B196,'3.ข้อมูลงบทดลองปัจจุบัน เติมเอง'!$A$5:$CL$846,20,0),2)</f>
        <v>0</v>
      </c>
      <c r="V196" s="19">
        <f>ROUND(VLOOKUP($B196,'3.ข้อมูลงบทดลองปัจจุบัน เติมเอง'!$A$5:$CL$846,21,0),2)</f>
        <v>2000</v>
      </c>
      <c r="W196" s="19">
        <f>ROUND(VLOOKUP($B196,'3.ข้อมูลงบทดลองปัจจุบัน เติมเอง'!$A$5:$CL$846,22,0),2)</f>
        <v>0</v>
      </c>
      <c r="X196" s="19">
        <f>ROUND(VLOOKUP($B196,'3.ข้อมูลงบทดลองปัจจุบัน เติมเอง'!$A$5:$CL$846,23,0),2)</f>
        <v>0</v>
      </c>
      <c r="Y196" s="19">
        <f>ROUND(VLOOKUP($B196,'3.ข้อมูลงบทดลองปัจจุบัน เติมเอง'!$A$5:$CL$846,24,0),2)</f>
        <v>0</v>
      </c>
      <c r="Z196" s="19">
        <f>ROUND(VLOOKUP($B196,'3.ข้อมูลงบทดลองปัจจุบัน เติมเอง'!$A$5:$CL$846,25,0),2)</f>
        <v>8000</v>
      </c>
      <c r="AA196" s="19">
        <f>ROUND(VLOOKUP($B196,'3.ข้อมูลงบทดลองปัจจุบัน เติมเอง'!$A$5:$CL$846,26,0),2)</f>
        <v>0</v>
      </c>
      <c r="AB196" s="19">
        <f>ROUND(VLOOKUP($B196,'3.ข้อมูลงบทดลองปัจจุบัน เติมเอง'!$A$5:$CL$846,27,0),2)</f>
        <v>0</v>
      </c>
      <c r="AC196" s="19">
        <f>ROUND(VLOOKUP($B196,'3.ข้อมูลงบทดลองปัจจุบัน เติมเอง'!$A$5:$CL$846,28,0),2)</f>
        <v>0</v>
      </c>
      <c r="AD196" s="19">
        <f>ROUND(VLOOKUP($B196,'3.ข้อมูลงบทดลองปัจจุบัน เติมเอง'!$A$5:$CL$846,29,0),2)</f>
        <v>0</v>
      </c>
      <c r="AE196" s="19">
        <f>ROUND(VLOOKUP($B196,'3.ข้อมูลงบทดลองปัจจุบัน เติมเอง'!$A$5:$CL$846,30,0),2)</f>
        <v>0</v>
      </c>
      <c r="AF196" s="19">
        <f>ROUND(VLOOKUP($B196,'3.ข้อมูลงบทดลองปัจจุบัน เติมเอง'!$A$5:$CL$846,31,0),2)</f>
        <v>0</v>
      </c>
      <c r="AG196" s="19">
        <f>ROUND(VLOOKUP($B196,'3.ข้อมูลงบทดลองปัจจุบัน เติมเอง'!$A$5:$CL$846,32,0),2)</f>
        <v>0</v>
      </c>
      <c r="AH196" s="19">
        <f>ROUND(VLOOKUP($B196,'3.ข้อมูลงบทดลองปัจจุบัน เติมเอง'!$A$5:$CL$846,33,0),2)</f>
        <v>60770</v>
      </c>
      <c r="AI196" s="19">
        <f>ROUND(VLOOKUP($B196,'3.ข้อมูลงบทดลองปัจจุบัน เติมเอง'!$A$5:$CL$846,34,0),2)</f>
        <v>0</v>
      </c>
      <c r="AJ196" s="19">
        <f>ROUND(VLOOKUP($B196,'3.ข้อมูลงบทดลองปัจจุบัน เติมเอง'!$A$5:$CL$846,35,0),2)</f>
        <v>0</v>
      </c>
      <c r="AK196" s="19">
        <f>ROUND(VLOOKUP($B196,'3.ข้อมูลงบทดลองปัจจุบัน เติมเอง'!$A$5:$CL$846,36,0),2)</f>
        <v>0</v>
      </c>
      <c r="AL196" s="19">
        <f>ROUND(VLOOKUP($B196,'3.ข้อมูลงบทดลองปัจจุบัน เติมเอง'!$A$5:$CL$846,37,0),2)</f>
        <v>31900</v>
      </c>
      <c r="AM196" s="19">
        <f>ROUND(VLOOKUP($B196,'3.ข้อมูลงบทดลองปัจจุบัน เติมเอง'!$A$5:$CL$846,38,0),2)</f>
        <v>0</v>
      </c>
      <c r="AN196" s="19">
        <f>ROUND(VLOOKUP($B196,'3.ข้อมูลงบทดลองปัจจุบัน เติมเอง'!$A$5:$CL$846,39,0),2)</f>
        <v>0</v>
      </c>
      <c r="AO196" s="19">
        <f>ROUND(VLOOKUP($B196,'3.ข้อมูลงบทดลองปัจจุบัน เติมเอง'!$A$5:$CL$846,40,0),2)</f>
        <v>0</v>
      </c>
      <c r="AP196" s="19">
        <f>ROUND(VLOOKUP($B196,'3.ข้อมูลงบทดลองปัจจุบัน เติมเอง'!$A$5:$CL$846,41,0),2)</f>
        <v>0</v>
      </c>
      <c r="AQ196" s="19">
        <f>ROUND(VLOOKUP($B196,'3.ข้อมูลงบทดลองปัจจุบัน เติมเอง'!$A$5:$CL$846,42,0),2)</f>
        <v>0</v>
      </c>
      <c r="AR196" s="19">
        <f>ROUND(VLOOKUP($B196,'3.ข้อมูลงบทดลองปัจจุบัน เติมเอง'!$A$5:$CL$846,43,0),2)</f>
        <v>0</v>
      </c>
      <c r="AS196" s="19">
        <f>ROUND(VLOOKUP($B196,'3.ข้อมูลงบทดลองปัจจุบัน เติมเอง'!$A$5:$CL$846,44,0),2)</f>
        <v>1510</v>
      </c>
      <c r="AT196" s="19">
        <f>ROUND(VLOOKUP($B196,'3.ข้อมูลงบทดลองปัจจุบัน เติมเอง'!$A$5:$CL$846,45,0),2)</f>
        <v>0</v>
      </c>
      <c r="AU196" s="19">
        <f>ROUND(VLOOKUP($B196,'3.ข้อมูลงบทดลองปัจจุบัน เติมเอง'!$A$5:$CL$846,46,0),2)</f>
        <v>0</v>
      </c>
      <c r="AV196" s="19">
        <f>ROUND(VLOOKUP($B196,'3.ข้อมูลงบทดลองปัจจุบัน เติมเอง'!$A$5:$CL$846,47,0),2)</f>
        <v>0</v>
      </c>
      <c r="AW196" s="19">
        <f>ROUND(VLOOKUP($B196,'3.ข้อมูลงบทดลองปัจจุบัน เติมเอง'!$A$5:$CL$846,48,0),2)</f>
        <v>0</v>
      </c>
      <c r="AX196" s="19">
        <f>ROUND(VLOOKUP($B196,'3.ข้อมูลงบทดลองปัจจุบัน เติมเอง'!$A$5:$CL$846,49,0),2)</f>
        <v>0</v>
      </c>
      <c r="AY196" s="19">
        <f>ROUND(VLOOKUP($B196,'3.ข้อมูลงบทดลองปัจจุบัน เติมเอง'!$A$5:$CL$846,50,0),2)</f>
        <v>0</v>
      </c>
      <c r="AZ196" s="19">
        <f>ROUND(VLOOKUP($B196,'3.ข้อมูลงบทดลองปัจจุบัน เติมเอง'!$A$5:$CL$846,51,0),2)</f>
        <v>0</v>
      </c>
      <c r="BA196" s="19">
        <f>ROUND(VLOOKUP($B196,'3.ข้อมูลงบทดลองปัจจุบัน เติมเอง'!$A$5:$CL$846,52,0),2)</f>
        <v>0</v>
      </c>
      <c r="BB196" s="19">
        <f>ROUND(VLOOKUP($B196,'3.ข้อมูลงบทดลองปัจจุบัน เติมเอง'!$A$5:$CL$846,53,0),2)</f>
        <v>0</v>
      </c>
      <c r="BC196" s="19">
        <f>ROUND(VLOOKUP($B196,'3.ข้อมูลงบทดลองปัจจุบัน เติมเอง'!$A$5:$CL$846,54,0),2)</f>
        <v>0</v>
      </c>
      <c r="BD196" s="19">
        <f>ROUND(VLOOKUP($B196,'3.ข้อมูลงบทดลองปัจจุบัน เติมเอง'!$A$5:$CL$846,55,0),2)</f>
        <v>0</v>
      </c>
      <c r="BE196" s="19">
        <f>ROUND(VLOOKUP($B196,'3.ข้อมูลงบทดลองปัจจุบัน เติมเอง'!$A$5:$CL$846,56,0),2)</f>
        <v>0</v>
      </c>
      <c r="BF196" s="19">
        <f>ROUND(VLOOKUP($B196,'3.ข้อมูลงบทดลองปัจจุบัน เติมเอง'!$A$5:$CL$846,57,0),2)</f>
        <v>0</v>
      </c>
      <c r="BG196" s="19">
        <f>ROUND(VLOOKUP($B196,'3.ข้อมูลงบทดลองปัจจุบัน เติมเอง'!$A$5:$CL$846,58,0),2)</f>
        <v>0</v>
      </c>
      <c r="BH196" s="19">
        <f>ROUND(VLOOKUP($B196,'3.ข้อมูลงบทดลองปัจจุบัน เติมเอง'!$A$5:$CL$846,59,0),2)</f>
        <v>0</v>
      </c>
      <c r="BI196" s="19">
        <f>ROUND(VLOOKUP($B196,'3.ข้อมูลงบทดลองปัจจุบัน เติมเอง'!$A$5:$CL$846,60,0),2)</f>
        <v>0</v>
      </c>
      <c r="BJ196" s="19">
        <f>ROUND(VLOOKUP($B196,'3.ข้อมูลงบทดลองปัจจุบัน เติมเอง'!$A$5:$CL$846,61,0),2)</f>
        <v>0</v>
      </c>
      <c r="BK196" s="19">
        <f>ROUND(VLOOKUP($B196,'3.ข้อมูลงบทดลองปัจจุบัน เติมเอง'!$A$5:$CL$846,62,0),2)</f>
        <v>0</v>
      </c>
      <c r="BL196" s="19">
        <f>ROUND(VLOOKUP($B196,'3.ข้อมูลงบทดลองปัจจุบัน เติมเอง'!$A$5:$CL$846,63,0),2)</f>
        <v>0</v>
      </c>
      <c r="BM196" s="19">
        <f>ROUND(VLOOKUP($B196,'3.ข้อมูลงบทดลองปัจจุบัน เติมเอง'!$A$5:$CL$846,64,0),2)</f>
        <v>0</v>
      </c>
      <c r="BN196" s="19">
        <f>ROUND(VLOOKUP($B196,'3.ข้อมูลงบทดลองปัจจุบัน เติมเอง'!$A$5:$CL$846,65,0),2)</f>
        <v>0</v>
      </c>
      <c r="BO196" s="19">
        <f>ROUND(VLOOKUP($B196,'3.ข้อมูลงบทดลองปัจจุบัน เติมเอง'!$A$5:$CL$846,66,0),2)</f>
        <v>0</v>
      </c>
      <c r="BP196" s="19">
        <f>ROUND(VLOOKUP($B196,'3.ข้อมูลงบทดลองปัจจุบัน เติมเอง'!$A$5:$CL$846,67,0),2)</f>
        <v>0</v>
      </c>
      <c r="BQ196" s="19">
        <f>ROUND(VLOOKUP($B196,'3.ข้อมูลงบทดลองปัจจุบัน เติมเอง'!$A$5:$CL$846,68,0),2)</f>
        <v>0</v>
      </c>
      <c r="BR196" s="19">
        <f>ROUND(VLOOKUP($B196,'3.ข้อมูลงบทดลองปัจจุบัน เติมเอง'!$A$5:$CL$846,69,0),2)</f>
        <v>0</v>
      </c>
      <c r="BS196" s="19">
        <f>ROUND(VLOOKUP($B196,'3.ข้อมูลงบทดลองปัจจุบัน เติมเอง'!$A$5:$CL$846,70,0),2)</f>
        <v>62000</v>
      </c>
      <c r="BT196" s="19">
        <f>ROUND(VLOOKUP($B196,'3.ข้อมูลงบทดลองปัจจุบัน เติมเอง'!$A$5:$CL$846,71,0),2)</f>
        <v>57000</v>
      </c>
      <c r="BU196" s="19">
        <f>ROUND(VLOOKUP($B196,'3.ข้อมูลงบทดลองปัจจุบัน เติมเอง'!$A$5:$CL$846,72,0),2)</f>
        <v>0</v>
      </c>
      <c r="BV196" s="19">
        <f>ROUND(VLOOKUP($B196,'3.ข้อมูลงบทดลองปัจจุบัน เติมเอง'!$A$5:$CL$846,73,0),2)</f>
        <v>0</v>
      </c>
      <c r="BW196" s="19">
        <f>ROUND(VLOOKUP($B196,'3.ข้อมูลงบทดลองปัจจุบัน เติมเอง'!$A$5:$CL$846,74,0),2)</f>
        <v>0</v>
      </c>
      <c r="BX196" s="19">
        <f>ROUND(VLOOKUP($B196,'3.ข้อมูลงบทดลองปัจจุบัน เติมเอง'!$A$5:$CL$846,75,0),2)</f>
        <v>0</v>
      </c>
      <c r="BY196" s="19">
        <f>ROUND(VLOOKUP($B196,'3.ข้อมูลงบทดลองปัจจุบัน เติมเอง'!$A$5:$CL$846,76,0),2)</f>
        <v>0</v>
      </c>
      <c r="BZ196" s="19">
        <f>ROUND(VLOOKUP($B196,'3.ข้อมูลงบทดลองปัจจุบัน เติมเอง'!$A$5:$CL$846,77,0),2)</f>
        <v>0</v>
      </c>
      <c r="CA196" s="19">
        <f>ROUND(VLOOKUP($B196,'3.ข้อมูลงบทดลองปัจจุบัน เติมเอง'!$A$5:$CL$846,78,0),2)</f>
        <v>0</v>
      </c>
      <c r="CB196" s="19">
        <f>ROUND(VLOOKUP($B196,'3.ข้อมูลงบทดลองปัจจุบัน เติมเอง'!$A$5:$CL$846,79,0),2)</f>
        <v>0</v>
      </c>
      <c r="CC196" s="19">
        <f>ROUND(VLOOKUP($B196,'3.ข้อมูลงบทดลองปัจจุบัน เติมเอง'!$A$5:$CL$846,80,0),2)</f>
        <v>0</v>
      </c>
      <c r="CD196" s="19">
        <f>ROUND(VLOOKUP($B196,'3.ข้อมูลงบทดลองปัจจุบัน เติมเอง'!$A$5:$CL$846,81,0),2)</f>
        <v>0</v>
      </c>
      <c r="CE196" s="19">
        <f>ROUND(VLOOKUP($B196,'3.ข้อมูลงบทดลองปัจจุบัน เติมเอง'!$A$5:$CL$846,82,0),2)</f>
        <v>0</v>
      </c>
      <c r="CF196" s="19">
        <f>ROUND(VLOOKUP($B196,'3.ข้อมูลงบทดลองปัจจุบัน เติมเอง'!$A$5:$CL$846,83,0),2)</f>
        <v>0</v>
      </c>
      <c r="CG196" s="19">
        <f>ROUND(VLOOKUP($B196,'3.ข้อมูลงบทดลองปัจจุบัน เติมเอง'!$A$5:$CL$846,84,0),2)</f>
        <v>0</v>
      </c>
      <c r="CH196" s="19">
        <f>ROUND(VLOOKUP($B196,'3.ข้อมูลงบทดลองปัจจุบัน เติมเอง'!$A$5:$CL$846,85,0),2)</f>
        <v>0</v>
      </c>
      <c r="CI196" s="19">
        <f>ROUND(VLOOKUP($B196,'3.ข้อมูลงบทดลองปัจจุบัน เติมเอง'!$A$5:$CL$846,86,0),2)</f>
        <v>0</v>
      </c>
      <c r="CJ196" s="19">
        <f>ROUND(VLOOKUP($B196,'3.ข้อมูลงบทดลองปัจจุบัน เติมเอง'!$A$5:$CL$846,87,0),2)</f>
        <v>0</v>
      </c>
      <c r="CK196" s="19">
        <f>ROUND(VLOOKUP($B196,'3.ข้อมูลงบทดลองปัจจุบัน เติมเอง'!$A$5:$CL$846,88,0),2)</f>
        <v>0</v>
      </c>
      <c r="CL196" s="19">
        <f>ROUND(VLOOKUP($B196,'3.ข้อมูลงบทดลองปัจจุบัน เติมเอง'!$A$5:$CL$846,89,0),2)</f>
        <v>0</v>
      </c>
      <c r="CM196" s="19">
        <f>ROUND(VLOOKUP($B196,'3.ข้อมูลงบทดลองปัจจุบัน เติมเอง'!$A$5:$CL$846,90,0),2)</f>
        <v>0</v>
      </c>
      <c r="CO196" s="29"/>
    </row>
    <row r="197" spans="1:94" x14ac:dyDescent="0.7">
      <c r="A197" s="3" t="s">
        <v>1471</v>
      </c>
      <c r="B197" s="3" t="s">
        <v>2092</v>
      </c>
      <c r="C197" s="8" t="s">
        <v>741</v>
      </c>
      <c r="D197" s="19">
        <f>ROUND(VLOOKUP($B197,'3.ข้อมูลงบทดลองปัจจุบัน เติมเอง'!$A$5:$CL$846,3,0),2)</f>
        <v>0</v>
      </c>
      <c r="E197" s="19">
        <f>ROUND(VLOOKUP($B197,'3.ข้อมูลงบทดลองปัจจุบัน เติมเอง'!$A$5:$CL$846,4,0),2)</f>
        <v>0</v>
      </c>
      <c r="F197" s="19">
        <f>ROUND(VLOOKUP($B197,'3.ข้อมูลงบทดลองปัจจุบัน เติมเอง'!$A$5:$CL$846,5,0),2)</f>
        <v>0</v>
      </c>
      <c r="G197" s="19">
        <f>ROUND(VLOOKUP($B197,'3.ข้อมูลงบทดลองปัจจุบัน เติมเอง'!$A$5:$CL$846,6,0),2)</f>
        <v>0</v>
      </c>
      <c r="H197" s="19">
        <f>ROUND(VLOOKUP($B197,'3.ข้อมูลงบทดลองปัจจุบัน เติมเอง'!$A$5:$CL$846,7,0),2)</f>
        <v>0</v>
      </c>
      <c r="I197" s="19">
        <f>ROUND(VLOOKUP($B197,'3.ข้อมูลงบทดลองปัจจุบัน เติมเอง'!$A$5:$CL$846,8,0),2)</f>
        <v>0</v>
      </c>
      <c r="J197" s="19">
        <f>ROUND(VLOOKUP($B197,'3.ข้อมูลงบทดลองปัจจุบัน เติมเอง'!$A$5:$CL$846,9,0),2)</f>
        <v>4300</v>
      </c>
      <c r="K197" s="19">
        <f>ROUND(VLOOKUP($B197,'3.ข้อมูลงบทดลองปัจจุบัน เติมเอง'!$A$5:$CL$846,10,0),2)</f>
        <v>0</v>
      </c>
      <c r="L197" s="19">
        <f>ROUND(VLOOKUP($B197,'3.ข้อมูลงบทดลองปัจจุบัน เติมเอง'!$A$5:$CL$846,11,0),2)</f>
        <v>0</v>
      </c>
      <c r="M197" s="19">
        <f>ROUND(VLOOKUP($B197,'3.ข้อมูลงบทดลองปัจจุบัน เติมเอง'!$A$5:$CL$846,12,0),2)</f>
        <v>0</v>
      </c>
      <c r="N197" s="19">
        <f>ROUND(VLOOKUP($B197,'3.ข้อมูลงบทดลองปัจจุบัน เติมเอง'!$A$5:$CL$846,13,0),2)</f>
        <v>0</v>
      </c>
      <c r="O197" s="19">
        <f>ROUND(VLOOKUP($B197,'3.ข้อมูลงบทดลองปัจจุบัน เติมเอง'!$A$5:$CL$846,14,0),2)</f>
        <v>4768.2</v>
      </c>
      <c r="P197" s="19">
        <f>ROUND(VLOOKUP($B197,'3.ข้อมูลงบทดลองปัจจุบัน เติมเอง'!$A$5:$CL$846,15,0),2)</f>
        <v>85490</v>
      </c>
      <c r="Q197" s="19">
        <f>ROUND(VLOOKUP($B197,'3.ข้อมูลงบทดลองปัจจุบัน เติมเอง'!$A$5:$CL$846,16,0),2)</f>
        <v>0</v>
      </c>
      <c r="R197" s="19">
        <f>ROUND(VLOOKUP($B197,'3.ข้อมูลงบทดลองปัจจุบัน เติมเอง'!$A$5:$CL$846,17,0),2)</f>
        <v>0</v>
      </c>
      <c r="S197" s="19">
        <f>ROUND(VLOOKUP($B197,'3.ข้อมูลงบทดลองปัจจุบัน เติมเอง'!$A$5:$CL$846,18,0),2)</f>
        <v>0</v>
      </c>
      <c r="T197" s="19">
        <f>ROUND(VLOOKUP($B197,'3.ข้อมูลงบทดลองปัจจุบัน เติมเอง'!$A$5:$CL$846,19,0),2)</f>
        <v>0</v>
      </c>
      <c r="U197" s="19">
        <f>ROUND(VLOOKUP($B197,'3.ข้อมูลงบทดลองปัจจุบัน เติมเอง'!$A$5:$CL$846,20,0),2)</f>
        <v>5000</v>
      </c>
      <c r="V197" s="19">
        <f>ROUND(VLOOKUP($B197,'3.ข้อมูลงบทดลองปัจจุบัน เติมเอง'!$A$5:$CL$846,21,0),2)</f>
        <v>0</v>
      </c>
      <c r="W197" s="19">
        <f>ROUND(VLOOKUP($B197,'3.ข้อมูลงบทดลองปัจจุบัน เติมเอง'!$A$5:$CL$846,22,0),2)</f>
        <v>0</v>
      </c>
      <c r="X197" s="19">
        <f>ROUND(VLOOKUP($B197,'3.ข้อมูลงบทดลองปัจจุบัน เติมเอง'!$A$5:$CL$846,23,0),2)</f>
        <v>0</v>
      </c>
      <c r="Y197" s="19">
        <f>ROUND(VLOOKUP($B197,'3.ข้อมูลงบทดลองปัจจุบัน เติมเอง'!$A$5:$CL$846,24,0),2)</f>
        <v>0</v>
      </c>
      <c r="Z197" s="19">
        <f>ROUND(VLOOKUP($B197,'3.ข้อมูลงบทดลองปัจจุบัน เติมเอง'!$A$5:$CL$846,25,0),2)</f>
        <v>0</v>
      </c>
      <c r="AA197" s="19">
        <f>ROUND(VLOOKUP($B197,'3.ข้อมูลงบทดลองปัจจุบัน เติมเอง'!$A$5:$CL$846,26,0),2)</f>
        <v>0</v>
      </c>
      <c r="AB197" s="19">
        <f>ROUND(VLOOKUP($B197,'3.ข้อมูลงบทดลองปัจจุบัน เติมเอง'!$A$5:$CL$846,27,0),2)</f>
        <v>0</v>
      </c>
      <c r="AC197" s="19">
        <f>ROUND(VLOOKUP($B197,'3.ข้อมูลงบทดลองปัจจุบัน เติมเอง'!$A$5:$CL$846,28,0),2)</f>
        <v>0</v>
      </c>
      <c r="AD197" s="19">
        <f>ROUND(VLOOKUP($B197,'3.ข้อมูลงบทดลองปัจจุบัน เติมเอง'!$A$5:$CL$846,29,0),2)</f>
        <v>0</v>
      </c>
      <c r="AE197" s="19">
        <f>ROUND(VLOOKUP($B197,'3.ข้อมูลงบทดลองปัจจุบัน เติมเอง'!$A$5:$CL$846,30,0),2)</f>
        <v>3500</v>
      </c>
      <c r="AF197" s="19">
        <f>ROUND(VLOOKUP($B197,'3.ข้อมูลงบทดลองปัจจุบัน เติมเอง'!$A$5:$CL$846,31,0),2)</f>
        <v>3500</v>
      </c>
      <c r="AG197" s="19">
        <f>ROUND(VLOOKUP($B197,'3.ข้อมูลงบทดลองปัจจุบัน เติมเอง'!$A$5:$CL$846,32,0),2)</f>
        <v>0</v>
      </c>
      <c r="AH197" s="19">
        <f>ROUND(VLOOKUP($B197,'3.ข้อมูลงบทดลองปัจจุบัน เติมเอง'!$A$5:$CL$846,33,0),2)</f>
        <v>0</v>
      </c>
      <c r="AI197" s="19">
        <f>ROUND(VLOOKUP($B197,'3.ข้อมูลงบทดลองปัจจุบัน เติมเอง'!$A$5:$CL$846,34,0),2)</f>
        <v>0</v>
      </c>
      <c r="AJ197" s="19">
        <f>ROUND(VLOOKUP($B197,'3.ข้อมูลงบทดลองปัจจุบัน เติมเอง'!$A$5:$CL$846,35,0),2)</f>
        <v>25359</v>
      </c>
      <c r="AK197" s="19">
        <f>ROUND(VLOOKUP($B197,'3.ข้อมูลงบทดลองปัจจุบัน เติมเอง'!$A$5:$CL$846,36,0),2)</f>
        <v>8771</v>
      </c>
      <c r="AL197" s="19">
        <f>ROUND(VLOOKUP($B197,'3.ข้อมูลงบทดลองปัจจุบัน เติมเอง'!$A$5:$CL$846,37,0),2)</f>
        <v>0</v>
      </c>
      <c r="AM197" s="19">
        <f>ROUND(VLOOKUP($B197,'3.ข้อมูลงบทดลองปัจจุบัน เติมเอง'!$A$5:$CL$846,38,0),2)</f>
        <v>30500</v>
      </c>
      <c r="AN197" s="19">
        <f>ROUND(VLOOKUP($B197,'3.ข้อมูลงบทดลองปัจจุบัน เติมเอง'!$A$5:$CL$846,39,0),2)</f>
        <v>161000</v>
      </c>
      <c r="AO197" s="19">
        <f>ROUND(VLOOKUP($B197,'3.ข้อมูลงบทดลองปัจจุบัน เติมเอง'!$A$5:$CL$846,40,0),2)</f>
        <v>36400</v>
      </c>
      <c r="AP197" s="19">
        <f>ROUND(VLOOKUP($B197,'3.ข้อมูลงบทดลองปัจจุบัน เติมเอง'!$A$5:$CL$846,41,0),2)</f>
        <v>0</v>
      </c>
      <c r="AQ197" s="19">
        <f>ROUND(VLOOKUP($B197,'3.ข้อมูลงบทดลองปัจจุบัน เติมเอง'!$A$5:$CL$846,42,0),2)</f>
        <v>500</v>
      </c>
      <c r="AR197" s="19">
        <f>ROUND(VLOOKUP($B197,'3.ข้อมูลงบทดลองปัจจุบัน เติมเอง'!$A$5:$CL$846,43,0),2)</f>
        <v>26180</v>
      </c>
      <c r="AS197" s="19">
        <f>ROUND(VLOOKUP($B197,'3.ข้อมูลงบทดลองปัจจุบัน เติมเอง'!$A$5:$CL$846,44,0),2)</f>
        <v>0</v>
      </c>
      <c r="AT197" s="19">
        <f>ROUND(VLOOKUP($B197,'3.ข้อมูลงบทดลองปัจจุบัน เติมเอง'!$A$5:$CL$846,45,0),2)</f>
        <v>0</v>
      </c>
      <c r="AU197" s="19">
        <f>ROUND(VLOOKUP($B197,'3.ข้อมูลงบทดลองปัจจุบัน เติมเอง'!$A$5:$CL$846,46,0),2)</f>
        <v>33600</v>
      </c>
      <c r="AV197" s="19">
        <f>ROUND(VLOOKUP($B197,'3.ข้อมูลงบทดลองปัจจุบัน เติมเอง'!$A$5:$CL$846,47,0),2)</f>
        <v>20469.419999999998</v>
      </c>
      <c r="AW197" s="19">
        <f>ROUND(VLOOKUP($B197,'3.ข้อมูลงบทดลองปัจจุบัน เติมเอง'!$A$5:$CL$846,48,0),2)</f>
        <v>0</v>
      </c>
      <c r="AX197" s="19">
        <f>ROUND(VLOOKUP($B197,'3.ข้อมูลงบทดลองปัจจุบัน เติมเอง'!$A$5:$CL$846,49,0),2)</f>
        <v>0</v>
      </c>
      <c r="AY197" s="19">
        <f>ROUND(VLOOKUP($B197,'3.ข้อมูลงบทดลองปัจจุบัน เติมเอง'!$A$5:$CL$846,50,0),2)</f>
        <v>0</v>
      </c>
      <c r="AZ197" s="19">
        <f>ROUND(VLOOKUP($B197,'3.ข้อมูลงบทดลองปัจจุบัน เติมเอง'!$A$5:$CL$846,51,0),2)</f>
        <v>3500</v>
      </c>
      <c r="BA197" s="19">
        <f>ROUND(VLOOKUP($B197,'3.ข้อมูลงบทดลองปัจจุบัน เติมเอง'!$A$5:$CL$846,52,0),2)</f>
        <v>0</v>
      </c>
      <c r="BB197" s="19">
        <f>ROUND(VLOOKUP($B197,'3.ข้อมูลงบทดลองปัจจุบัน เติมเอง'!$A$5:$CL$846,53,0),2)</f>
        <v>72300</v>
      </c>
      <c r="BC197" s="19">
        <f>ROUND(VLOOKUP($B197,'3.ข้อมูลงบทดลองปัจจุบัน เติมเอง'!$A$5:$CL$846,54,0),2)</f>
        <v>0</v>
      </c>
      <c r="BD197" s="19">
        <f>ROUND(VLOOKUP($B197,'3.ข้อมูลงบทดลองปัจจุบัน เติมเอง'!$A$5:$CL$846,55,0),2)</f>
        <v>102860.94</v>
      </c>
      <c r="BE197" s="19">
        <f>ROUND(VLOOKUP($B197,'3.ข้อมูลงบทดลองปัจจุบัน เติมเอง'!$A$5:$CL$846,56,0),2)</f>
        <v>0</v>
      </c>
      <c r="BF197" s="19">
        <f>ROUND(VLOOKUP($B197,'3.ข้อมูลงบทดลองปัจจุบัน เติมเอง'!$A$5:$CL$846,57,0),2)</f>
        <v>0</v>
      </c>
      <c r="BG197" s="19">
        <f>ROUND(VLOOKUP($B197,'3.ข้อมูลงบทดลองปัจจุบัน เติมเอง'!$A$5:$CL$846,58,0),2)</f>
        <v>0</v>
      </c>
      <c r="BH197" s="19">
        <f>ROUND(VLOOKUP($B197,'3.ข้อมูลงบทดลองปัจจุบัน เติมเอง'!$A$5:$CL$846,59,0),2)</f>
        <v>68430.55</v>
      </c>
      <c r="BI197" s="19">
        <f>ROUND(VLOOKUP($B197,'3.ข้อมูลงบทดลองปัจจุบัน เติมเอง'!$A$5:$CL$846,60,0),2)</f>
        <v>0</v>
      </c>
      <c r="BJ197" s="19">
        <f>ROUND(VLOOKUP($B197,'3.ข้อมูลงบทดลองปัจจุบัน เติมเอง'!$A$5:$CL$846,61,0),2)</f>
        <v>0</v>
      </c>
      <c r="BK197" s="19">
        <f>ROUND(VLOOKUP($B197,'3.ข้อมูลงบทดลองปัจจุบัน เติมเอง'!$A$5:$CL$846,62,0),2)</f>
        <v>0</v>
      </c>
      <c r="BL197" s="19">
        <f>ROUND(VLOOKUP($B197,'3.ข้อมูลงบทดลองปัจจุบัน เติมเอง'!$A$5:$CL$846,63,0),2)</f>
        <v>0</v>
      </c>
      <c r="BM197" s="19">
        <f>ROUND(VLOOKUP($B197,'3.ข้อมูลงบทดลองปัจจุบัน เติมเอง'!$A$5:$CL$846,64,0),2)</f>
        <v>1500</v>
      </c>
      <c r="BN197" s="19">
        <f>ROUND(VLOOKUP($B197,'3.ข้อมูลงบทดลองปัจจุบัน เติมเอง'!$A$5:$CL$846,65,0),2)</f>
        <v>0</v>
      </c>
      <c r="BO197" s="19">
        <f>ROUND(VLOOKUP($B197,'3.ข้อมูลงบทดลองปัจจุบัน เติมเอง'!$A$5:$CL$846,66,0),2)</f>
        <v>0</v>
      </c>
      <c r="BP197" s="19">
        <f>ROUND(VLOOKUP($B197,'3.ข้อมูลงบทดลองปัจจุบัน เติมเอง'!$A$5:$CL$846,67,0),2)</f>
        <v>0</v>
      </c>
      <c r="BQ197" s="19">
        <f>ROUND(VLOOKUP($B197,'3.ข้อมูลงบทดลองปัจจุบัน เติมเอง'!$A$5:$CL$846,68,0),2)</f>
        <v>0</v>
      </c>
      <c r="BR197" s="19">
        <f>ROUND(VLOOKUP($B197,'3.ข้อมูลงบทดลองปัจจุบัน เติมเอง'!$A$5:$CL$846,69,0),2)</f>
        <v>107999</v>
      </c>
      <c r="BS197" s="19">
        <f>ROUND(VLOOKUP($B197,'3.ข้อมูลงบทดลองปัจจุบัน เติมเอง'!$A$5:$CL$846,70,0),2)</f>
        <v>0</v>
      </c>
      <c r="BT197" s="19">
        <f>ROUND(VLOOKUP($B197,'3.ข้อมูลงบทดลองปัจจุบัน เติมเอง'!$A$5:$CL$846,71,0),2)</f>
        <v>5000</v>
      </c>
      <c r="BU197" s="19">
        <f>ROUND(VLOOKUP($B197,'3.ข้อมูลงบทดลองปัจจุบัน เติมเอง'!$A$5:$CL$846,72,0),2)</f>
        <v>0</v>
      </c>
      <c r="BV197" s="19">
        <f>ROUND(VLOOKUP($B197,'3.ข้อมูลงบทดลองปัจจุบัน เติมเอง'!$A$5:$CL$846,73,0),2)</f>
        <v>0</v>
      </c>
      <c r="BW197" s="19">
        <f>ROUND(VLOOKUP($B197,'3.ข้อมูลงบทดลองปัจจุบัน เติมเอง'!$A$5:$CL$846,74,0),2)</f>
        <v>0</v>
      </c>
      <c r="BX197" s="19">
        <f>ROUND(VLOOKUP($B197,'3.ข้อมูลงบทดลองปัจจุบัน เติมเอง'!$A$5:$CL$846,75,0),2)</f>
        <v>0</v>
      </c>
      <c r="BY197" s="19">
        <f>ROUND(VLOOKUP($B197,'3.ข้อมูลงบทดลองปัจจุบัน เติมเอง'!$A$5:$CL$846,76,0),2)</f>
        <v>0</v>
      </c>
      <c r="BZ197" s="19">
        <f>ROUND(VLOOKUP($B197,'3.ข้อมูลงบทดลองปัจจุบัน เติมเอง'!$A$5:$CL$846,77,0),2)</f>
        <v>0</v>
      </c>
      <c r="CA197" s="19">
        <f>ROUND(VLOOKUP($B197,'3.ข้อมูลงบทดลองปัจจุบัน เติมเอง'!$A$5:$CL$846,78,0),2)</f>
        <v>0</v>
      </c>
      <c r="CB197" s="19">
        <f>ROUND(VLOOKUP($B197,'3.ข้อมูลงบทดลองปัจจุบัน เติมเอง'!$A$5:$CL$846,79,0),2)</f>
        <v>0</v>
      </c>
      <c r="CC197" s="19">
        <f>ROUND(VLOOKUP($B197,'3.ข้อมูลงบทดลองปัจจุบัน เติมเอง'!$A$5:$CL$846,80,0),2)</f>
        <v>0</v>
      </c>
      <c r="CD197" s="19">
        <f>ROUND(VLOOKUP($B197,'3.ข้อมูลงบทดลองปัจจุบัน เติมเอง'!$A$5:$CL$846,81,0),2)</f>
        <v>106217.92</v>
      </c>
      <c r="CE197" s="19">
        <f>ROUND(VLOOKUP($B197,'3.ข้อมูลงบทดลองปัจจุบัน เติมเอง'!$A$5:$CL$846,82,0),2)</f>
        <v>0</v>
      </c>
      <c r="CF197" s="19">
        <f>ROUND(VLOOKUP($B197,'3.ข้อมูลงบทดลองปัจจุบัน เติมเอง'!$A$5:$CL$846,83,0),2)</f>
        <v>0</v>
      </c>
      <c r="CG197" s="19">
        <f>ROUND(VLOOKUP($B197,'3.ข้อมูลงบทดลองปัจจุบัน เติมเอง'!$A$5:$CL$846,84,0),2)</f>
        <v>0</v>
      </c>
      <c r="CH197" s="19">
        <f>ROUND(VLOOKUP($B197,'3.ข้อมูลงบทดลองปัจจุบัน เติมเอง'!$A$5:$CL$846,85,0),2)</f>
        <v>0</v>
      </c>
      <c r="CI197" s="19">
        <f>ROUND(VLOOKUP($B197,'3.ข้อมูลงบทดลองปัจจุบัน เติมเอง'!$A$5:$CL$846,86,0),2)</f>
        <v>0</v>
      </c>
      <c r="CJ197" s="19">
        <f>ROUND(VLOOKUP($B197,'3.ข้อมูลงบทดลองปัจจุบัน เติมเอง'!$A$5:$CL$846,87,0),2)</f>
        <v>0</v>
      </c>
      <c r="CK197" s="19">
        <f>ROUND(VLOOKUP($B197,'3.ข้อมูลงบทดลองปัจจุบัน เติมเอง'!$A$5:$CL$846,88,0),2)</f>
        <v>0</v>
      </c>
      <c r="CL197" s="19">
        <f>ROUND(VLOOKUP($B197,'3.ข้อมูลงบทดลองปัจจุบัน เติมเอง'!$A$5:$CL$846,89,0),2)</f>
        <v>0</v>
      </c>
      <c r="CM197" s="19">
        <f>ROUND(VLOOKUP($B197,'3.ข้อมูลงบทดลองปัจจุบัน เติมเอง'!$A$5:$CL$846,90,0),2)</f>
        <v>0</v>
      </c>
      <c r="CO197" s="29"/>
    </row>
    <row r="198" spans="1:94" x14ac:dyDescent="0.7">
      <c r="A198" s="3" t="s">
        <v>1471</v>
      </c>
      <c r="B198" s="3" t="s">
        <v>2093</v>
      </c>
      <c r="C198" s="8" t="s">
        <v>1506</v>
      </c>
      <c r="D198" s="19">
        <f>ROUND(VLOOKUP($B198,'3.ข้อมูลงบทดลองปัจจุบัน เติมเอง'!$A$5:$CL$846,3,0),2)</f>
        <v>373833</v>
      </c>
      <c r="E198" s="19">
        <f>ROUND(VLOOKUP($B198,'3.ข้อมูลงบทดลองปัจจุบัน เติมเอง'!$A$5:$CL$846,4,0),2)</f>
        <v>426320</v>
      </c>
      <c r="F198" s="19">
        <f>ROUND(VLOOKUP($B198,'3.ข้อมูลงบทดลองปัจจุบัน เติมเอง'!$A$5:$CL$846,5,0),2)</f>
        <v>184860</v>
      </c>
      <c r="G198" s="19">
        <f>ROUND(VLOOKUP($B198,'3.ข้อมูลงบทดลองปัจจุบัน เติมเอง'!$A$5:$CL$846,6,0),2)</f>
        <v>84740</v>
      </c>
      <c r="H198" s="19">
        <f>ROUND(VLOOKUP($B198,'3.ข้อมูลงบทดลองปัจจุบัน เติมเอง'!$A$5:$CL$846,7,0),2)</f>
        <v>0</v>
      </c>
      <c r="I198" s="19">
        <f>ROUND(VLOOKUP($B198,'3.ข้อมูลงบทดลองปัจจุบัน เติมเอง'!$A$5:$CL$846,8,0),2)</f>
        <v>247780</v>
      </c>
      <c r="J198" s="19">
        <f>ROUND(VLOOKUP($B198,'3.ข้อมูลงบทดลองปัจจุบัน เติมเอง'!$A$5:$CL$846,9,0),2)</f>
        <v>100200</v>
      </c>
      <c r="K198" s="19">
        <f>ROUND(VLOOKUP($B198,'3.ข้อมูลงบทดลองปัจจุบัน เติมเอง'!$A$5:$CL$846,10,0),2)</f>
        <v>139350</v>
      </c>
      <c r="L198" s="19">
        <f>ROUND(VLOOKUP($B198,'3.ข้อมูลงบทดลองปัจจุบัน เติมเอง'!$A$5:$CL$846,11,0),2)</f>
        <v>3100</v>
      </c>
      <c r="M198" s="19">
        <f>ROUND(VLOOKUP($B198,'3.ข้อมูลงบทดลองปัจจุบัน เติมเอง'!$A$5:$CL$846,12,0),2)</f>
        <v>49114</v>
      </c>
      <c r="N198" s="19">
        <f>ROUND(VLOOKUP($B198,'3.ข้อมูลงบทดลองปัจจุบัน เติมเอง'!$A$5:$CL$846,13,0),2)</f>
        <v>121100</v>
      </c>
      <c r="O198" s="19">
        <f>ROUND(VLOOKUP($B198,'3.ข้อมูลงบทดลองปัจจุบัน เติมเอง'!$A$5:$CL$846,14,0),2)</f>
        <v>0</v>
      </c>
      <c r="P198" s="19">
        <f>ROUND(VLOOKUP($B198,'3.ข้อมูลงบทดลองปัจจุบัน เติมเอง'!$A$5:$CL$846,15,0),2)</f>
        <v>395646.33</v>
      </c>
      <c r="Q198" s="19">
        <f>ROUND(VLOOKUP($B198,'3.ข้อมูลงบทดลองปัจจุบัน เติมเอง'!$A$5:$CL$846,16,0),2)</f>
        <v>27000</v>
      </c>
      <c r="R198" s="19">
        <f>ROUND(VLOOKUP($B198,'3.ข้อมูลงบทดลองปัจจุบัน เติมเอง'!$A$5:$CL$846,17,0),2)</f>
        <v>2802890</v>
      </c>
      <c r="S198" s="19">
        <f>ROUND(VLOOKUP($B198,'3.ข้อมูลงบทดลองปัจจุบัน เติมเอง'!$A$5:$CL$846,18,0),2)</f>
        <v>439078</v>
      </c>
      <c r="T198" s="19">
        <f>ROUND(VLOOKUP($B198,'3.ข้อมูลงบทดลองปัจจุบัน เติมเอง'!$A$5:$CL$846,19,0),2)</f>
        <v>819189</v>
      </c>
      <c r="U198" s="19">
        <f>ROUND(VLOOKUP($B198,'3.ข้อมูลงบทดลองปัจจุบัน เติมเอง'!$A$5:$CL$846,20,0),2)</f>
        <v>30700</v>
      </c>
      <c r="V198" s="19">
        <f>ROUND(VLOOKUP($B198,'3.ข้อมูลงบทดลองปัจจุบัน เติมเอง'!$A$5:$CL$846,21,0),2)</f>
        <v>87700</v>
      </c>
      <c r="W198" s="19">
        <f>ROUND(VLOOKUP($B198,'3.ข้อมูลงบทดลองปัจจุบัน เติมเอง'!$A$5:$CL$846,22,0),2)</f>
        <v>955066.36</v>
      </c>
      <c r="X198" s="19">
        <f>ROUND(VLOOKUP($B198,'3.ข้อมูลงบทดลองปัจจุบัน เติมเอง'!$A$5:$CL$846,23,0),2)</f>
        <v>306908</v>
      </c>
      <c r="Y198" s="19">
        <f>ROUND(VLOOKUP($B198,'3.ข้อมูลงบทดลองปัจจุบัน เติมเอง'!$A$5:$CL$846,24,0),2)</f>
        <v>21500</v>
      </c>
      <c r="Z198" s="19">
        <f>ROUND(VLOOKUP($B198,'3.ข้อมูลงบทดลองปัจจุบัน เติมเอง'!$A$5:$CL$846,25,0),2)</f>
        <v>146508.12</v>
      </c>
      <c r="AA198" s="19">
        <f>ROUND(VLOOKUP($B198,'3.ข้อมูลงบทดลองปัจจุบัน เติมเอง'!$A$5:$CL$846,26,0),2)</f>
        <v>0</v>
      </c>
      <c r="AB198" s="19">
        <f>ROUND(VLOOKUP($B198,'3.ข้อมูลงบทดลองปัจจุบัน เติมเอง'!$A$5:$CL$846,27,0),2)</f>
        <v>29515</v>
      </c>
      <c r="AC198" s="19">
        <f>ROUND(VLOOKUP($B198,'3.ข้อมูลงบทดลองปัจจุบัน เติมเอง'!$A$5:$CL$846,28,0),2)</f>
        <v>98850</v>
      </c>
      <c r="AD198" s="19">
        <f>ROUND(VLOOKUP($B198,'3.ข้อมูลงบทดลองปัจจุบัน เติมเอง'!$A$5:$CL$846,29,0),2)</f>
        <v>0</v>
      </c>
      <c r="AE198" s="19">
        <f>ROUND(VLOOKUP($B198,'3.ข้อมูลงบทดลองปัจจุบัน เติมเอง'!$A$5:$CL$846,30,0),2)</f>
        <v>352914</v>
      </c>
      <c r="AF198" s="19">
        <f>ROUND(VLOOKUP($B198,'3.ข้อมูลงบทดลองปัจจุบัน เติมเอง'!$A$5:$CL$846,31,0),2)</f>
        <v>0</v>
      </c>
      <c r="AG198" s="19">
        <f>ROUND(VLOOKUP($B198,'3.ข้อมูลงบทดลองปัจจุบัน เติมเอง'!$A$5:$CL$846,32,0),2)</f>
        <v>98544</v>
      </c>
      <c r="AH198" s="19">
        <f>ROUND(VLOOKUP($B198,'3.ข้อมูลงบทดลองปัจจุบัน เติมเอง'!$A$5:$CL$846,33,0),2)</f>
        <v>8329</v>
      </c>
      <c r="AI198" s="19">
        <f>ROUND(VLOOKUP($B198,'3.ข้อมูลงบทดลองปัจจุบัน เติมเอง'!$A$5:$CL$846,34,0),2)</f>
        <v>10000</v>
      </c>
      <c r="AJ198" s="19">
        <f>ROUND(VLOOKUP($B198,'3.ข้อมูลงบทดลองปัจจุบัน เติมเอง'!$A$5:$CL$846,35,0),2)</f>
        <v>132720</v>
      </c>
      <c r="AK198" s="19">
        <f>ROUND(VLOOKUP($B198,'3.ข้อมูลงบทดลองปัจจุบัน เติมเอง'!$A$5:$CL$846,36,0),2)</f>
        <v>37995</v>
      </c>
      <c r="AL198" s="19">
        <f>ROUND(VLOOKUP($B198,'3.ข้อมูลงบทดลองปัจจุบัน เติมเอง'!$A$5:$CL$846,37,0),2)</f>
        <v>1600440.1</v>
      </c>
      <c r="AM198" s="19">
        <f>ROUND(VLOOKUP($B198,'3.ข้อมูลงบทดลองปัจจุบัน เติมเอง'!$A$5:$CL$846,38,0),2)</f>
        <v>0</v>
      </c>
      <c r="AN198" s="19">
        <f>ROUND(VLOOKUP($B198,'3.ข้อมูลงบทดลองปัจจุบัน เติมเอง'!$A$5:$CL$846,39,0),2)</f>
        <v>10150</v>
      </c>
      <c r="AO198" s="19">
        <f>ROUND(VLOOKUP($B198,'3.ข้อมูลงบทดลองปัจจุบัน เติมเอง'!$A$5:$CL$846,40,0),2)</f>
        <v>10200</v>
      </c>
      <c r="AP198" s="19">
        <f>ROUND(VLOOKUP($B198,'3.ข้อมูลงบทดลองปัจจุบัน เติมเอง'!$A$5:$CL$846,41,0),2)</f>
        <v>85050</v>
      </c>
      <c r="AQ198" s="19">
        <f>ROUND(VLOOKUP($B198,'3.ข้อมูลงบทดลองปัจจุบัน เติมเอง'!$A$5:$CL$846,42,0),2)</f>
        <v>26960</v>
      </c>
      <c r="AR198" s="19">
        <f>ROUND(VLOOKUP($B198,'3.ข้อมูลงบทดลองปัจจุบัน เติมเอง'!$A$5:$CL$846,43,0),2)</f>
        <v>3000</v>
      </c>
      <c r="AS198" s="19">
        <f>ROUND(VLOOKUP($B198,'3.ข้อมูลงบทดลองปัจจุบัน เติมเอง'!$A$5:$CL$846,44,0),2)</f>
        <v>0</v>
      </c>
      <c r="AT198" s="19">
        <f>ROUND(VLOOKUP($B198,'3.ข้อมูลงบทดลองปัจจุบัน เติมเอง'!$A$5:$CL$846,45,0),2)</f>
        <v>260410</v>
      </c>
      <c r="AU198" s="19">
        <f>ROUND(VLOOKUP($B198,'3.ข้อมูลงบทดลองปัจจุบัน เติมเอง'!$A$5:$CL$846,46,0),2)</f>
        <v>353455</v>
      </c>
      <c r="AV198" s="19">
        <f>ROUND(VLOOKUP($B198,'3.ข้อมูลงบทดลองปัจจุบัน เติมเอง'!$A$5:$CL$846,47,0),2)</f>
        <v>249900</v>
      </c>
      <c r="AW198" s="19">
        <f>ROUND(VLOOKUP($B198,'3.ข้อมูลงบทดลองปัจจุบัน เติมเอง'!$A$5:$CL$846,48,0),2)</f>
        <v>0</v>
      </c>
      <c r="AX198" s="19">
        <f>ROUND(VLOOKUP($B198,'3.ข้อมูลงบทดลองปัจจุบัน เติมเอง'!$A$5:$CL$846,49,0),2)</f>
        <v>3500</v>
      </c>
      <c r="AY198" s="19">
        <f>ROUND(VLOOKUP($B198,'3.ข้อมูลงบทดลองปัจจุบัน เติมเอง'!$A$5:$CL$846,50,0),2)</f>
        <v>82115</v>
      </c>
      <c r="AZ198" s="19">
        <f>ROUND(VLOOKUP($B198,'3.ข้อมูลงบทดลองปัจจุบัน เติมเอง'!$A$5:$CL$846,51,0),2)</f>
        <v>30040</v>
      </c>
      <c r="BA198" s="19">
        <f>ROUND(VLOOKUP($B198,'3.ข้อมูลงบทดลองปัจจุบัน เติมเอง'!$A$5:$CL$846,52,0),2)</f>
        <v>0</v>
      </c>
      <c r="BB198" s="19">
        <f>ROUND(VLOOKUP($B198,'3.ข้อมูลงบทดลองปัจจุบัน เติมเอง'!$A$5:$CL$846,53,0),2)</f>
        <v>227502</v>
      </c>
      <c r="BC198" s="19">
        <f>ROUND(VLOOKUP($B198,'3.ข้อมูลงบทดลองปัจจุบัน เติมเอง'!$A$5:$CL$846,54,0),2)</f>
        <v>27975</v>
      </c>
      <c r="BD198" s="19">
        <f>ROUND(VLOOKUP($B198,'3.ข้อมูลงบทดลองปัจจุบัน เติมเอง'!$A$5:$CL$846,55,0),2)</f>
        <v>2834336</v>
      </c>
      <c r="BE198" s="19">
        <f>ROUND(VLOOKUP($B198,'3.ข้อมูลงบทดลองปัจจุบัน เติมเอง'!$A$5:$CL$846,56,0),2)</f>
        <v>406480</v>
      </c>
      <c r="BF198" s="19">
        <f>ROUND(VLOOKUP($B198,'3.ข้อมูลงบทดลองปัจจุบัน เติมเอง'!$A$5:$CL$846,57,0),2)</f>
        <v>738837.5</v>
      </c>
      <c r="BG198" s="19">
        <f>ROUND(VLOOKUP($B198,'3.ข้อมูลงบทดลองปัจจุบัน เติมเอง'!$A$5:$CL$846,58,0),2)</f>
        <v>442000</v>
      </c>
      <c r="BH198" s="19">
        <f>ROUND(VLOOKUP($B198,'3.ข้อมูลงบทดลองปัจจุบัน เติมเอง'!$A$5:$CL$846,59,0),2)</f>
        <v>736942.9</v>
      </c>
      <c r="BI198" s="19">
        <f>ROUND(VLOOKUP($B198,'3.ข้อมูลงบทดลองปัจจุบัน เติมเอง'!$A$5:$CL$846,60,0),2)</f>
        <v>492556.46</v>
      </c>
      <c r="BJ198" s="19">
        <f>ROUND(VLOOKUP($B198,'3.ข้อมูลงบทดลองปัจจุบัน เติมเอง'!$A$5:$CL$846,61,0),2)</f>
        <v>430560</v>
      </c>
      <c r="BK198" s="19">
        <f>ROUND(VLOOKUP($B198,'3.ข้อมูลงบทดลองปัจจุบัน เติมเอง'!$A$5:$CL$846,62,0),2)</f>
        <v>30000</v>
      </c>
      <c r="BL198" s="19">
        <f>ROUND(VLOOKUP($B198,'3.ข้อมูลงบทดลองปัจจุบัน เติมเอง'!$A$5:$CL$846,63,0),2)</f>
        <v>175188.04</v>
      </c>
      <c r="BM198" s="19">
        <f>ROUND(VLOOKUP($B198,'3.ข้อมูลงบทดลองปัจจุบัน เติมเอง'!$A$5:$CL$846,64,0),2)</f>
        <v>1479874</v>
      </c>
      <c r="BN198" s="19">
        <f>ROUND(VLOOKUP($B198,'3.ข้อมูลงบทดลองปัจจุบัน เติมเอง'!$A$5:$CL$846,65,0),2)</f>
        <v>1652530</v>
      </c>
      <c r="BO198" s="19">
        <f>ROUND(VLOOKUP($B198,'3.ข้อมูลงบทดลองปัจจุบัน เติมเอง'!$A$5:$CL$846,66,0),2)</f>
        <v>637060</v>
      </c>
      <c r="BP198" s="19">
        <f>ROUND(VLOOKUP($B198,'3.ข้อมูลงบทดลองปัจจุบัน เติมเอง'!$A$5:$CL$846,67,0),2)</f>
        <v>61800</v>
      </c>
      <c r="BQ198" s="19">
        <f>ROUND(VLOOKUP($B198,'3.ข้อมูลงบทดลองปัจจุบัน เติมเอง'!$A$5:$CL$846,68,0),2)</f>
        <v>935202</v>
      </c>
      <c r="BR198" s="19">
        <f>ROUND(VLOOKUP($B198,'3.ข้อมูลงบทดลองปัจจุบัน เติมเอง'!$A$5:$CL$846,69,0),2)</f>
        <v>74700</v>
      </c>
      <c r="BS198" s="19">
        <f>ROUND(VLOOKUP($B198,'3.ข้อมูลงบทดลองปัจจุบัน เติมเอง'!$A$5:$CL$846,70,0),2)</f>
        <v>1948917.55</v>
      </c>
      <c r="BT198" s="19">
        <f>ROUND(VLOOKUP($B198,'3.ข้อมูลงบทดลองปัจจุบัน เติมเอง'!$A$5:$CL$846,71,0),2)</f>
        <v>19125</v>
      </c>
      <c r="BU198" s="19">
        <f>ROUND(VLOOKUP($B198,'3.ข้อมูลงบทดลองปัจจุบัน เติมเอง'!$A$5:$CL$846,72,0),2)</f>
        <v>342415</v>
      </c>
      <c r="BV198" s="19">
        <f>ROUND(VLOOKUP($B198,'3.ข้อมูลงบทดลองปัจจุบัน เติมเอง'!$A$5:$CL$846,73,0),2)</f>
        <v>1247533</v>
      </c>
      <c r="BW198" s="19">
        <f>ROUND(VLOOKUP($B198,'3.ข้อมูลงบทดลองปัจจุบัน เติมเอง'!$A$5:$CL$846,74,0),2)</f>
        <v>0</v>
      </c>
      <c r="BX198" s="19">
        <f>ROUND(VLOOKUP($B198,'3.ข้อมูลงบทดลองปัจจุบัน เติมเอง'!$A$5:$CL$846,75,0),2)</f>
        <v>66822.2</v>
      </c>
      <c r="BY198" s="19">
        <f>ROUND(VLOOKUP($B198,'3.ข้อมูลงบทดลองปัจจุบัน เติมเอง'!$A$5:$CL$846,76,0),2)</f>
        <v>52660</v>
      </c>
      <c r="BZ198" s="19">
        <f>ROUND(VLOOKUP($B198,'3.ข้อมูลงบทดลองปัจจุบัน เติมเอง'!$A$5:$CL$846,77,0),2)</f>
        <v>66770</v>
      </c>
      <c r="CA198" s="19">
        <f>ROUND(VLOOKUP($B198,'3.ข้อมูลงบทดลองปัจจุบัน เติมเอง'!$A$5:$CL$846,78,0),2)</f>
        <v>80400</v>
      </c>
      <c r="CB198" s="19">
        <f>ROUND(VLOOKUP($B198,'3.ข้อมูลงบทดลองปัจจุบัน เติมเอง'!$A$5:$CL$846,79,0),2)</f>
        <v>24000</v>
      </c>
      <c r="CC198" s="19">
        <f>ROUND(VLOOKUP($B198,'3.ข้อมูลงบทดลองปัจจุบัน เติมเอง'!$A$5:$CL$846,80,0),2)</f>
        <v>122600</v>
      </c>
      <c r="CD198" s="19">
        <f>ROUND(VLOOKUP($B198,'3.ข้อมูลงบทดลองปัจจุบัน เติมเอง'!$A$5:$CL$846,81,0),2)</f>
        <v>65648</v>
      </c>
      <c r="CE198" s="19">
        <f>ROUND(VLOOKUP($B198,'3.ข้อมูลงบทดลองปัจจุบัน เติมเอง'!$A$5:$CL$846,82,0),2)</f>
        <v>12600</v>
      </c>
      <c r="CF198" s="19">
        <f>ROUND(VLOOKUP($B198,'3.ข้อมูลงบทดลองปัจจุบัน เติมเอง'!$A$5:$CL$846,83,0),2)</f>
        <v>184090</v>
      </c>
      <c r="CG198" s="19">
        <f>ROUND(VLOOKUP($B198,'3.ข้อมูลงบทดลองปัจจุบัน เติมเอง'!$A$5:$CL$846,84,0),2)</f>
        <v>130000</v>
      </c>
      <c r="CH198" s="19">
        <f>ROUND(VLOOKUP($B198,'3.ข้อมูลงบทดลองปัจจุบัน เติมเอง'!$A$5:$CL$846,85,0),2)</f>
        <v>83258</v>
      </c>
      <c r="CI198" s="19">
        <f>ROUND(VLOOKUP($B198,'3.ข้อมูลงบทดลองปัจจุบัน เติมเอง'!$A$5:$CL$846,86,0),2)</f>
        <v>722465</v>
      </c>
      <c r="CJ198" s="19">
        <f>ROUND(VLOOKUP($B198,'3.ข้อมูลงบทดลองปัจจุบัน เติมเอง'!$A$5:$CL$846,87,0),2)</f>
        <v>30016</v>
      </c>
      <c r="CK198" s="19">
        <f>ROUND(VLOOKUP($B198,'3.ข้อมูลงบทดลองปัจจุบัน เติมเอง'!$A$5:$CL$846,88,0),2)</f>
        <v>109383.5</v>
      </c>
      <c r="CL198" s="19">
        <f>ROUND(VLOOKUP($B198,'3.ข้อมูลงบทดลองปัจจุบัน เติมเอง'!$A$5:$CL$846,89,0),2)</f>
        <v>0</v>
      </c>
      <c r="CM198" s="19">
        <f>ROUND(VLOOKUP($B198,'3.ข้อมูลงบทดลองปัจจุบัน เติมเอง'!$A$5:$CL$846,90,0),2)</f>
        <v>6900</v>
      </c>
      <c r="CO198" s="29"/>
    </row>
    <row r="199" spans="1:94" x14ac:dyDescent="0.7">
      <c r="A199" s="3" t="s">
        <v>1471</v>
      </c>
      <c r="B199" s="3" t="s">
        <v>1270</v>
      </c>
      <c r="C199" s="8" t="s">
        <v>1507</v>
      </c>
      <c r="D199" s="19">
        <f>ROUND(VLOOKUP($B199,'3.ข้อมูลงบทดลองปัจจุบัน เติมเอง'!$A$5:$CL$846,3,0),2)</f>
        <v>0</v>
      </c>
      <c r="E199" s="19">
        <f>ROUND(VLOOKUP($B199,'3.ข้อมูลงบทดลองปัจจุบัน เติมเอง'!$A$5:$CL$846,4,0),2)</f>
        <v>0</v>
      </c>
      <c r="F199" s="19">
        <f>ROUND(VLOOKUP($B199,'3.ข้อมูลงบทดลองปัจจุบัน เติมเอง'!$A$5:$CL$846,5,0),2)</f>
        <v>0</v>
      </c>
      <c r="G199" s="19">
        <f>ROUND(VLOOKUP($B199,'3.ข้อมูลงบทดลองปัจจุบัน เติมเอง'!$A$5:$CL$846,6,0),2)</f>
        <v>0</v>
      </c>
      <c r="H199" s="19">
        <f>ROUND(VLOOKUP($B199,'3.ข้อมูลงบทดลองปัจจุบัน เติมเอง'!$A$5:$CL$846,7,0),2)</f>
        <v>0</v>
      </c>
      <c r="I199" s="19">
        <f>ROUND(VLOOKUP($B199,'3.ข้อมูลงบทดลองปัจจุบัน เติมเอง'!$A$5:$CL$846,8,0),2)</f>
        <v>0</v>
      </c>
      <c r="J199" s="19">
        <f>ROUND(VLOOKUP($B199,'3.ข้อมูลงบทดลองปัจจุบัน เติมเอง'!$A$5:$CL$846,9,0),2)</f>
        <v>0</v>
      </c>
      <c r="K199" s="19">
        <f>ROUND(VLOOKUP($B199,'3.ข้อมูลงบทดลองปัจจุบัน เติมเอง'!$A$5:$CL$846,10,0),2)</f>
        <v>0</v>
      </c>
      <c r="L199" s="19">
        <f>ROUND(VLOOKUP($B199,'3.ข้อมูลงบทดลองปัจจุบัน เติมเอง'!$A$5:$CL$846,11,0),2)</f>
        <v>0</v>
      </c>
      <c r="M199" s="19">
        <f>ROUND(VLOOKUP($B199,'3.ข้อมูลงบทดลองปัจจุบัน เติมเอง'!$A$5:$CL$846,12,0),2)</f>
        <v>0</v>
      </c>
      <c r="N199" s="19">
        <f>ROUND(VLOOKUP($B199,'3.ข้อมูลงบทดลองปัจจุบัน เติมเอง'!$A$5:$CL$846,13,0),2)</f>
        <v>0</v>
      </c>
      <c r="O199" s="19">
        <f>ROUND(VLOOKUP($B199,'3.ข้อมูลงบทดลองปัจจุบัน เติมเอง'!$A$5:$CL$846,14,0),2)</f>
        <v>0</v>
      </c>
      <c r="P199" s="19">
        <f>ROUND(VLOOKUP($B199,'3.ข้อมูลงบทดลองปัจจุบัน เติมเอง'!$A$5:$CL$846,15,0),2)</f>
        <v>0</v>
      </c>
      <c r="Q199" s="19">
        <f>ROUND(VLOOKUP($B199,'3.ข้อมูลงบทดลองปัจจุบัน เติมเอง'!$A$5:$CL$846,16,0),2)</f>
        <v>0</v>
      </c>
      <c r="R199" s="19">
        <f>ROUND(VLOOKUP($B199,'3.ข้อมูลงบทดลองปัจจุบัน เติมเอง'!$A$5:$CL$846,17,0),2)</f>
        <v>0</v>
      </c>
      <c r="S199" s="19">
        <f>ROUND(VLOOKUP($B199,'3.ข้อมูลงบทดลองปัจจุบัน เติมเอง'!$A$5:$CL$846,18,0),2)</f>
        <v>0</v>
      </c>
      <c r="T199" s="19">
        <f>ROUND(VLOOKUP($B199,'3.ข้อมูลงบทดลองปัจจุบัน เติมเอง'!$A$5:$CL$846,19,0),2)</f>
        <v>0</v>
      </c>
      <c r="U199" s="19">
        <f>ROUND(VLOOKUP($B199,'3.ข้อมูลงบทดลองปัจจุบัน เติมเอง'!$A$5:$CL$846,20,0),2)</f>
        <v>0</v>
      </c>
      <c r="V199" s="19">
        <f>ROUND(VLOOKUP($B199,'3.ข้อมูลงบทดลองปัจจุบัน เติมเอง'!$A$5:$CL$846,21,0),2)</f>
        <v>0</v>
      </c>
      <c r="W199" s="19">
        <f>ROUND(VLOOKUP($B199,'3.ข้อมูลงบทดลองปัจจุบัน เติมเอง'!$A$5:$CL$846,22,0),2)</f>
        <v>0</v>
      </c>
      <c r="X199" s="19">
        <f>ROUND(VLOOKUP($B199,'3.ข้อมูลงบทดลองปัจจุบัน เติมเอง'!$A$5:$CL$846,23,0),2)</f>
        <v>0</v>
      </c>
      <c r="Y199" s="19">
        <f>ROUND(VLOOKUP($B199,'3.ข้อมูลงบทดลองปัจจุบัน เติมเอง'!$A$5:$CL$846,24,0),2)</f>
        <v>0</v>
      </c>
      <c r="Z199" s="19">
        <f>ROUND(VLOOKUP($B199,'3.ข้อมูลงบทดลองปัจจุบัน เติมเอง'!$A$5:$CL$846,25,0),2)</f>
        <v>0</v>
      </c>
      <c r="AA199" s="19">
        <f>ROUND(VLOOKUP($B199,'3.ข้อมูลงบทดลองปัจจุบัน เติมเอง'!$A$5:$CL$846,26,0),2)</f>
        <v>0</v>
      </c>
      <c r="AB199" s="19">
        <f>ROUND(VLOOKUP($B199,'3.ข้อมูลงบทดลองปัจจุบัน เติมเอง'!$A$5:$CL$846,27,0),2)</f>
        <v>0</v>
      </c>
      <c r="AC199" s="19">
        <f>ROUND(VLOOKUP($B199,'3.ข้อมูลงบทดลองปัจจุบัน เติมเอง'!$A$5:$CL$846,28,0),2)</f>
        <v>0</v>
      </c>
      <c r="AD199" s="19">
        <f>ROUND(VLOOKUP($B199,'3.ข้อมูลงบทดลองปัจจุบัน เติมเอง'!$A$5:$CL$846,29,0),2)</f>
        <v>0</v>
      </c>
      <c r="AE199" s="19">
        <f>ROUND(VLOOKUP($B199,'3.ข้อมูลงบทดลองปัจจุบัน เติมเอง'!$A$5:$CL$846,30,0),2)</f>
        <v>0</v>
      </c>
      <c r="AF199" s="19">
        <f>ROUND(VLOOKUP($B199,'3.ข้อมูลงบทดลองปัจจุบัน เติมเอง'!$A$5:$CL$846,31,0),2)</f>
        <v>0</v>
      </c>
      <c r="AG199" s="19">
        <f>ROUND(VLOOKUP($B199,'3.ข้อมูลงบทดลองปัจจุบัน เติมเอง'!$A$5:$CL$846,32,0),2)</f>
        <v>0</v>
      </c>
      <c r="AH199" s="19">
        <f>ROUND(VLOOKUP($B199,'3.ข้อมูลงบทดลองปัจจุบัน เติมเอง'!$A$5:$CL$846,33,0),2)</f>
        <v>0</v>
      </c>
      <c r="AI199" s="19">
        <f>ROUND(VLOOKUP($B199,'3.ข้อมูลงบทดลองปัจจุบัน เติมเอง'!$A$5:$CL$846,34,0),2)</f>
        <v>0</v>
      </c>
      <c r="AJ199" s="19">
        <f>ROUND(VLOOKUP($B199,'3.ข้อมูลงบทดลองปัจจุบัน เติมเอง'!$A$5:$CL$846,35,0),2)</f>
        <v>0</v>
      </c>
      <c r="AK199" s="19">
        <f>ROUND(VLOOKUP($B199,'3.ข้อมูลงบทดลองปัจจุบัน เติมเอง'!$A$5:$CL$846,36,0),2)</f>
        <v>0</v>
      </c>
      <c r="AL199" s="19">
        <f>ROUND(VLOOKUP($B199,'3.ข้อมูลงบทดลองปัจจุบัน เติมเอง'!$A$5:$CL$846,37,0),2)</f>
        <v>0</v>
      </c>
      <c r="AM199" s="19">
        <f>ROUND(VLOOKUP($B199,'3.ข้อมูลงบทดลองปัจจุบัน เติมเอง'!$A$5:$CL$846,38,0),2)</f>
        <v>0</v>
      </c>
      <c r="AN199" s="19">
        <f>ROUND(VLOOKUP($B199,'3.ข้อมูลงบทดลองปัจจุบัน เติมเอง'!$A$5:$CL$846,39,0),2)</f>
        <v>0</v>
      </c>
      <c r="AO199" s="19">
        <f>ROUND(VLOOKUP($B199,'3.ข้อมูลงบทดลองปัจจุบัน เติมเอง'!$A$5:$CL$846,40,0),2)</f>
        <v>0</v>
      </c>
      <c r="AP199" s="19">
        <f>ROUND(VLOOKUP($B199,'3.ข้อมูลงบทดลองปัจจุบัน เติมเอง'!$A$5:$CL$846,41,0),2)</f>
        <v>0</v>
      </c>
      <c r="AQ199" s="19">
        <f>ROUND(VLOOKUP($B199,'3.ข้อมูลงบทดลองปัจจุบัน เติมเอง'!$A$5:$CL$846,42,0),2)</f>
        <v>0</v>
      </c>
      <c r="AR199" s="19">
        <f>ROUND(VLOOKUP($B199,'3.ข้อมูลงบทดลองปัจจุบัน เติมเอง'!$A$5:$CL$846,43,0),2)</f>
        <v>0</v>
      </c>
      <c r="AS199" s="19">
        <f>ROUND(VLOOKUP($B199,'3.ข้อมูลงบทดลองปัจจุบัน เติมเอง'!$A$5:$CL$846,44,0),2)</f>
        <v>0</v>
      </c>
      <c r="AT199" s="19">
        <f>ROUND(VLOOKUP($B199,'3.ข้อมูลงบทดลองปัจจุบัน เติมเอง'!$A$5:$CL$846,45,0),2)</f>
        <v>0</v>
      </c>
      <c r="AU199" s="19">
        <f>ROUND(VLOOKUP($B199,'3.ข้อมูลงบทดลองปัจจุบัน เติมเอง'!$A$5:$CL$846,46,0),2)</f>
        <v>0</v>
      </c>
      <c r="AV199" s="19">
        <f>ROUND(VLOOKUP($B199,'3.ข้อมูลงบทดลองปัจจุบัน เติมเอง'!$A$5:$CL$846,47,0),2)</f>
        <v>0</v>
      </c>
      <c r="AW199" s="19">
        <f>ROUND(VLOOKUP($B199,'3.ข้อมูลงบทดลองปัจจุบัน เติมเอง'!$A$5:$CL$846,48,0),2)</f>
        <v>0</v>
      </c>
      <c r="AX199" s="19">
        <f>ROUND(VLOOKUP($B199,'3.ข้อมูลงบทดลองปัจจุบัน เติมเอง'!$A$5:$CL$846,49,0),2)</f>
        <v>0</v>
      </c>
      <c r="AY199" s="19">
        <f>ROUND(VLOOKUP($B199,'3.ข้อมูลงบทดลองปัจจุบัน เติมเอง'!$A$5:$CL$846,50,0),2)</f>
        <v>0</v>
      </c>
      <c r="AZ199" s="19">
        <f>ROUND(VLOOKUP($B199,'3.ข้อมูลงบทดลองปัจจุบัน เติมเอง'!$A$5:$CL$846,51,0),2)</f>
        <v>0</v>
      </c>
      <c r="BA199" s="19">
        <f>ROUND(VLOOKUP($B199,'3.ข้อมูลงบทดลองปัจจุบัน เติมเอง'!$A$5:$CL$846,52,0),2)</f>
        <v>0</v>
      </c>
      <c r="BB199" s="19">
        <f>ROUND(VLOOKUP($B199,'3.ข้อมูลงบทดลองปัจจุบัน เติมเอง'!$A$5:$CL$846,53,0),2)</f>
        <v>0</v>
      </c>
      <c r="BC199" s="19">
        <f>ROUND(VLOOKUP($B199,'3.ข้อมูลงบทดลองปัจจุบัน เติมเอง'!$A$5:$CL$846,54,0),2)</f>
        <v>0</v>
      </c>
      <c r="BD199" s="19">
        <f>ROUND(VLOOKUP($B199,'3.ข้อมูลงบทดลองปัจจุบัน เติมเอง'!$A$5:$CL$846,55,0),2)</f>
        <v>0</v>
      </c>
      <c r="BE199" s="19">
        <f>ROUND(VLOOKUP($B199,'3.ข้อมูลงบทดลองปัจจุบัน เติมเอง'!$A$5:$CL$846,56,0),2)</f>
        <v>0</v>
      </c>
      <c r="BF199" s="19">
        <f>ROUND(VLOOKUP($B199,'3.ข้อมูลงบทดลองปัจจุบัน เติมเอง'!$A$5:$CL$846,57,0),2)</f>
        <v>0</v>
      </c>
      <c r="BG199" s="19">
        <f>ROUND(VLOOKUP($B199,'3.ข้อมูลงบทดลองปัจจุบัน เติมเอง'!$A$5:$CL$846,58,0),2)</f>
        <v>0</v>
      </c>
      <c r="BH199" s="19">
        <f>ROUND(VLOOKUP($B199,'3.ข้อมูลงบทดลองปัจจุบัน เติมเอง'!$A$5:$CL$846,59,0),2)</f>
        <v>0</v>
      </c>
      <c r="BI199" s="19">
        <f>ROUND(VLOOKUP($B199,'3.ข้อมูลงบทดลองปัจจุบัน เติมเอง'!$A$5:$CL$846,60,0),2)</f>
        <v>0</v>
      </c>
      <c r="BJ199" s="19">
        <f>ROUND(VLOOKUP($B199,'3.ข้อมูลงบทดลองปัจจุบัน เติมเอง'!$A$5:$CL$846,61,0),2)</f>
        <v>0</v>
      </c>
      <c r="BK199" s="19">
        <f>ROUND(VLOOKUP($B199,'3.ข้อมูลงบทดลองปัจจุบัน เติมเอง'!$A$5:$CL$846,62,0),2)</f>
        <v>0</v>
      </c>
      <c r="BL199" s="19">
        <f>ROUND(VLOOKUP($B199,'3.ข้อมูลงบทดลองปัจจุบัน เติมเอง'!$A$5:$CL$846,63,0),2)</f>
        <v>0</v>
      </c>
      <c r="BM199" s="19">
        <f>ROUND(VLOOKUP($B199,'3.ข้อมูลงบทดลองปัจจุบัน เติมเอง'!$A$5:$CL$846,64,0),2)</f>
        <v>0</v>
      </c>
      <c r="BN199" s="19">
        <f>ROUND(VLOOKUP($B199,'3.ข้อมูลงบทดลองปัจจุบัน เติมเอง'!$A$5:$CL$846,65,0),2)</f>
        <v>0</v>
      </c>
      <c r="BO199" s="19">
        <f>ROUND(VLOOKUP($B199,'3.ข้อมูลงบทดลองปัจจุบัน เติมเอง'!$A$5:$CL$846,66,0),2)</f>
        <v>0</v>
      </c>
      <c r="BP199" s="19">
        <f>ROUND(VLOOKUP($B199,'3.ข้อมูลงบทดลองปัจจุบัน เติมเอง'!$A$5:$CL$846,67,0),2)</f>
        <v>0</v>
      </c>
      <c r="BQ199" s="19">
        <f>ROUND(VLOOKUP($B199,'3.ข้อมูลงบทดลองปัจจุบัน เติมเอง'!$A$5:$CL$846,68,0),2)</f>
        <v>0</v>
      </c>
      <c r="BR199" s="19">
        <f>ROUND(VLOOKUP($B199,'3.ข้อมูลงบทดลองปัจจุบัน เติมเอง'!$A$5:$CL$846,69,0),2)</f>
        <v>0</v>
      </c>
      <c r="BS199" s="19">
        <f>ROUND(VLOOKUP($B199,'3.ข้อมูลงบทดลองปัจจุบัน เติมเอง'!$A$5:$CL$846,70,0),2)</f>
        <v>1386000</v>
      </c>
      <c r="BT199" s="19">
        <f>ROUND(VLOOKUP($B199,'3.ข้อมูลงบทดลองปัจจุบัน เติมเอง'!$A$5:$CL$846,71,0),2)</f>
        <v>0</v>
      </c>
      <c r="BU199" s="19">
        <f>ROUND(VLOOKUP($B199,'3.ข้อมูลงบทดลองปัจจุบัน เติมเอง'!$A$5:$CL$846,72,0),2)</f>
        <v>0</v>
      </c>
      <c r="BV199" s="19">
        <f>ROUND(VLOOKUP($B199,'3.ข้อมูลงบทดลองปัจจุบัน เติมเอง'!$A$5:$CL$846,73,0),2)</f>
        <v>0</v>
      </c>
      <c r="BW199" s="19">
        <f>ROUND(VLOOKUP($B199,'3.ข้อมูลงบทดลองปัจจุบัน เติมเอง'!$A$5:$CL$846,74,0),2)</f>
        <v>0</v>
      </c>
      <c r="BX199" s="19">
        <f>ROUND(VLOOKUP($B199,'3.ข้อมูลงบทดลองปัจจุบัน เติมเอง'!$A$5:$CL$846,75,0),2)</f>
        <v>0</v>
      </c>
      <c r="BY199" s="19">
        <f>ROUND(VLOOKUP($B199,'3.ข้อมูลงบทดลองปัจจุบัน เติมเอง'!$A$5:$CL$846,76,0),2)</f>
        <v>0</v>
      </c>
      <c r="BZ199" s="19">
        <f>ROUND(VLOOKUP($B199,'3.ข้อมูลงบทดลองปัจจุบัน เติมเอง'!$A$5:$CL$846,77,0),2)</f>
        <v>0</v>
      </c>
      <c r="CA199" s="19">
        <f>ROUND(VLOOKUP($B199,'3.ข้อมูลงบทดลองปัจจุบัน เติมเอง'!$A$5:$CL$846,78,0),2)</f>
        <v>0</v>
      </c>
      <c r="CB199" s="19">
        <f>ROUND(VLOOKUP($B199,'3.ข้อมูลงบทดลองปัจจุบัน เติมเอง'!$A$5:$CL$846,79,0),2)</f>
        <v>0</v>
      </c>
      <c r="CC199" s="19">
        <f>ROUND(VLOOKUP($B199,'3.ข้อมูลงบทดลองปัจจุบัน เติมเอง'!$A$5:$CL$846,80,0),2)</f>
        <v>0</v>
      </c>
      <c r="CD199" s="19">
        <f>ROUND(VLOOKUP($B199,'3.ข้อมูลงบทดลองปัจจุบัน เติมเอง'!$A$5:$CL$846,81,0),2)</f>
        <v>0</v>
      </c>
      <c r="CE199" s="19">
        <f>ROUND(VLOOKUP($B199,'3.ข้อมูลงบทดลองปัจจุบัน เติมเอง'!$A$5:$CL$846,82,0),2)</f>
        <v>0</v>
      </c>
      <c r="CF199" s="19">
        <f>ROUND(VLOOKUP($B199,'3.ข้อมูลงบทดลองปัจจุบัน เติมเอง'!$A$5:$CL$846,83,0),2)</f>
        <v>0</v>
      </c>
      <c r="CG199" s="19">
        <f>ROUND(VLOOKUP($B199,'3.ข้อมูลงบทดลองปัจจุบัน เติมเอง'!$A$5:$CL$846,84,0),2)</f>
        <v>0</v>
      </c>
      <c r="CH199" s="19">
        <f>ROUND(VLOOKUP($B199,'3.ข้อมูลงบทดลองปัจจุบัน เติมเอง'!$A$5:$CL$846,85,0),2)</f>
        <v>0</v>
      </c>
      <c r="CI199" s="19">
        <f>ROUND(VLOOKUP($B199,'3.ข้อมูลงบทดลองปัจจุบัน เติมเอง'!$A$5:$CL$846,86,0),2)</f>
        <v>0</v>
      </c>
      <c r="CJ199" s="19">
        <f>ROUND(VLOOKUP($B199,'3.ข้อมูลงบทดลองปัจจุบัน เติมเอง'!$A$5:$CL$846,87,0),2)</f>
        <v>0</v>
      </c>
      <c r="CK199" s="19">
        <f>ROUND(VLOOKUP($B199,'3.ข้อมูลงบทดลองปัจจุบัน เติมเอง'!$A$5:$CL$846,88,0),2)</f>
        <v>0</v>
      </c>
      <c r="CL199" s="19">
        <f>ROUND(VLOOKUP($B199,'3.ข้อมูลงบทดลองปัจจุบัน เติมเอง'!$A$5:$CL$846,89,0),2)</f>
        <v>0</v>
      </c>
      <c r="CM199" s="19">
        <f>ROUND(VLOOKUP($B199,'3.ข้อมูลงบทดลองปัจจุบัน เติมเอง'!$A$5:$CL$846,90,0),2)</f>
        <v>0</v>
      </c>
      <c r="CO199" s="29"/>
    </row>
    <row r="200" spans="1:94" x14ac:dyDescent="0.7">
      <c r="A200" s="3" t="s">
        <v>1471</v>
      </c>
      <c r="B200" s="3" t="s">
        <v>2172</v>
      </c>
      <c r="C200" s="8" t="s">
        <v>866</v>
      </c>
      <c r="D200" s="19">
        <f>ROUND(VLOOKUP($B200,'3.ข้อมูลงบทดลองปัจจุบัน เติมเอง'!$A$5:$CL$846,3,0),2)</f>
        <v>0</v>
      </c>
      <c r="E200" s="19">
        <f>ROUND(VLOOKUP($B200,'3.ข้อมูลงบทดลองปัจจุบัน เติมเอง'!$A$5:$CL$846,4,0),2)</f>
        <v>3500</v>
      </c>
      <c r="F200" s="19">
        <f>ROUND(VLOOKUP($B200,'3.ข้อมูลงบทดลองปัจจุบัน เติมเอง'!$A$5:$CL$846,5,0),2)</f>
        <v>1000.3</v>
      </c>
      <c r="G200" s="19">
        <f>ROUND(VLOOKUP($B200,'3.ข้อมูลงบทดลองปัจจุบัน เติมเอง'!$A$5:$CL$846,6,0),2)</f>
        <v>1783</v>
      </c>
      <c r="H200" s="19">
        <f>ROUND(VLOOKUP($B200,'3.ข้อมูลงบทดลองปัจจุบัน เติมเอง'!$A$5:$CL$846,7,0),2)</f>
        <v>13930</v>
      </c>
      <c r="I200" s="19">
        <f>ROUND(VLOOKUP($B200,'3.ข้อมูลงบทดลองปัจจุบัน เติมเอง'!$A$5:$CL$846,8,0),2)</f>
        <v>930626.88</v>
      </c>
      <c r="J200" s="19">
        <f>ROUND(VLOOKUP($B200,'3.ข้อมูลงบทดลองปัจจุบัน เติมเอง'!$A$5:$CL$846,9,0),2)</f>
        <v>3900</v>
      </c>
      <c r="K200" s="19">
        <f>ROUND(VLOOKUP($B200,'3.ข้อมูลงบทดลองปัจจุบัน เติมเอง'!$A$5:$CL$846,10,0),2)</f>
        <v>41940</v>
      </c>
      <c r="L200" s="19">
        <f>ROUND(VLOOKUP($B200,'3.ข้อมูลงบทดลองปัจจุบัน เติมเอง'!$A$5:$CL$846,11,0),2)</f>
        <v>240110.18</v>
      </c>
      <c r="M200" s="19">
        <f>ROUND(VLOOKUP($B200,'3.ข้อมูลงบทดลองปัจจุบัน เติมเอง'!$A$5:$CL$846,12,0),2)</f>
        <v>0</v>
      </c>
      <c r="N200" s="19">
        <f>ROUND(VLOOKUP($B200,'3.ข้อมูลงบทดลองปัจจุบัน เติมเอง'!$A$5:$CL$846,13,0),2)</f>
        <v>541600.02</v>
      </c>
      <c r="O200" s="19">
        <f>ROUND(VLOOKUP($B200,'3.ข้อมูลงบทดลองปัจจุบัน เติมเอง'!$A$5:$CL$846,14,0),2)</f>
        <v>3500</v>
      </c>
      <c r="P200" s="19">
        <f>ROUND(VLOOKUP($B200,'3.ข้อมูลงบทดลองปัจจุบัน เติมเอง'!$A$5:$CL$846,15,0),2)</f>
        <v>3700</v>
      </c>
      <c r="Q200" s="19">
        <f>ROUND(VLOOKUP($B200,'3.ข้อมูลงบทดลองปัจจุบัน เติมเอง'!$A$5:$CL$846,16,0),2)</f>
        <v>0</v>
      </c>
      <c r="R200" s="19">
        <f>ROUND(VLOOKUP($B200,'3.ข้อมูลงบทดลองปัจจุบัน เติมเอง'!$A$5:$CL$846,17,0),2)</f>
        <v>0</v>
      </c>
      <c r="S200" s="19">
        <f>ROUND(VLOOKUP($B200,'3.ข้อมูลงบทดลองปัจจุบัน เติมเอง'!$A$5:$CL$846,18,0),2)</f>
        <v>12510</v>
      </c>
      <c r="T200" s="19">
        <f>ROUND(VLOOKUP($B200,'3.ข้อมูลงบทดลองปัจจุบัน เติมเอง'!$A$5:$CL$846,19,0),2)</f>
        <v>38100</v>
      </c>
      <c r="U200" s="19">
        <f>ROUND(VLOOKUP($B200,'3.ข้อมูลงบทดลองปัจจุบัน เติมเอง'!$A$5:$CL$846,20,0),2)</f>
        <v>9000</v>
      </c>
      <c r="V200" s="19">
        <f>ROUND(VLOOKUP($B200,'3.ข้อมูลงบทดลองปัจจุบัน เติมเอง'!$A$5:$CL$846,21,0),2)</f>
        <v>0</v>
      </c>
      <c r="W200" s="19">
        <f>ROUND(VLOOKUP($B200,'3.ข้อมูลงบทดลองปัจจุบัน เติมเอง'!$A$5:$CL$846,22,0),2)</f>
        <v>0</v>
      </c>
      <c r="X200" s="19">
        <f>ROUND(VLOOKUP($B200,'3.ข้อมูลงบทดลองปัจจุบัน เติมเอง'!$A$5:$CL$846,23,0),2)</f>
        <v>218715.5</v>
      </c>
      <c r="Y200" s="19">
        <f>ROUND(VLOOKUP($B200,'3.ข้อมูลงบทดลองปัจจุบัน เติมเอง'!$A$5:$CL$846,24,0),2)</f>
        <v>1484855</v>
      </c>
      <c r="Z200" s="19">
        <f>ROUND(VLOOKUP($B200,'3.ข้อมูลงบทดลองปัจจุบัน เติมเอง'!$A$5:$CL$846,25,0),2)</f>
        <v>5460</v>
      </c>
      <c r="AA200" s="19">
        <f>ROUND(VLOOKUP($B200,'3.ข้อมูลงบทดลองปัจจุบัน เติมเอง'!$A$5:$CL$846,26,0),2)</f>
        <v>56700.800000000003</v>
      </c>
      <c r="AB200" s="19">
        <f>ROUND(VLOOKUP($B200,'3.ข้อมูลงบทดลองปัจจุบัน เติมเอง'!$A$5:$CL$846,27,0),2)</f>
        <v>35893.53</v>
      </c>
      <c r="AC200" s="19">
        <f>ROUND(VLOOKUP($B200,'3.ข้อมูลงบทดลองปัจจุบัน เติมเอง'!$A$5:$CL$846,28,0),2)</f>
        <v>0</v>
      </c>
      <c r="AD200" s="19">
        <f>ROUND(VLOOKUP($B200,'3.ข้อมูลงบทดลองปัจจุบัน เติมเอง'!$A$5:$CL$846,29,0),2)</f>
        <v>0</v>
      </c>
      <c r="AE200" s="19">
        <f>ROUND(VLOOKUP($B200,'3.ข้อมูลงบทดลองปัจจุบัน เติมเอง'!$A$5:$CL$846,30,0),2)</f>
        <v>0</v>
      </c>
      <c r="AF200" s="19">
        <f>ROUND(VLOOKUP($B200,'3.ข้อมูลงบทดลองปัจจุบัน เติมเอง'!$A$5:$CL$846,31,0),2)</f>
        <v>19560</v>
      </c>
      <c r="AG200" s="19">
        <f>ROUND(VLOOKUP($B200,'3.ข้อมูลงบทดลองปัจจุบัน เติมเอง'!$A$5:$CL$846,32,0),2)</f>
        <v>38800</v>
      </c>
      <c r="AH200" s="19">
        <f>ROUND(VLOOKUP($B200,'3.ข้อมูลงบทดลองปัจจุบัน เติมเอง'!$A$5:$CL$846,33,0),2)</f>
        <v>0</v>
      </c>
      <c r="AI200" s="19">
        <f>ROUND(VLOOKUP($B200,'3.ข้อมูลงบทดลองปัจจุบัน เติมเอง'!$A$5:$CL$846,34,0),2)</f>
        <v>152590.68</v>
      </c>
      <c r="AJ200" s="19">
        <f>ROUND(VLOOKUP($B200,'3.ข้อมูลงบทดลองปัจจุบัน เติมเอง'!$A$5:$CL$846,35,0),2)</f>
        <v>97024.2</v>
      </c>
      <c r="AK200" s="19">
        <f>ROUND(VLOOKUP($B200,'3.ข้อมูลงบทดลองปัจจุบัน เติมเอง'!$A$5:$CL$846,36,0),2)</f>
        <v>14065.16</v>
      </c>
      <c r="AL200" s="19">
        <f>ROUND(VLOOKUP($B200,'3.ข้อมูลงบทดลองปัจจุบัน เติมเอง'!$A$5:$CL$846,37,0),2)</f>
        <v>130275</v>
      </c>
      <c r="AM200" s="19">
        <f>ROUND(VLOOKUP($B200,'3.ข้อมูลงบทดลองปัจจุบัน เติมเอง'!$A$5:$CL$846,38,0),2)</f>
        <v>0</v>
      </c>
      <c r="AN200" s="19">
        <f>ROUND(VLOOKUP($B200,'3.ข้อมูลงบทดลองปัจจุบัน เติมเอง'!$A$5:$CL$846,39,0),2)</f>
        <v>3500</v>
      </c>
      <c r="AO200" s="19">
        <f>ROUND(VLOOKUP($B200,'3.ข้อมูลงบทดลองปัจจุบัน เติมเอง'!$A$5:$CL$846,40,0),2)</f>
        <v>0</v>
      </c>
      <c r="AP200" s="19">
        <f>ROUND(VLOOKUP($B200,'3.ข้อมูลงบทดลองปัจจุบัน เติมเอง'!$A$5:$CL$846,41,0),2)</f>
        <v>127047.59</v>
      </c>
      <c r="AQ200" s="19">
        <f>ROUND(VLOOKUP($B200,'3.ข้อมูลงบทดลองปัจจุบัน เติมเอง'!$A$5:$CL$846,42,0),2)</f>
        <v>12000</v>
      </c>
      <c r="AR200" s="19">
        <f>ROUND(VLOOKUP($B200,'3.ข้อมูลงบทดลองปัจจุบัน เติมเอง'!$A$5:$CL$846,43,0),2)</f>
        <v>0</v>
      </c>
      <c r="AS200" s="19">
        <f>ROUND(VLOOKUP($B200,'3.ข้อมูลงบทดลองปัจจุบัน เติมเอง'!$A$5:$CL$846,44,0),2)</f>
        <v>51364</v>
      </c>
      <c r="AT200" s="19">
        <f>ROUND(VLOOKUP($B200,'3.ข้อมูลงบทดลองปัจจุบัน เติมเอง'!$A$5:$CL$846,45,0),2)</f>
        <v>0</v>
      </c>
      <c r="AU200" s="19">
        <f>ROUND(VLOOKUP($B200,'3.ข้อมูลงบทดลองปัจจุบัน เติมเอง'!$A$5:$CL$846,46,0),2)</f>
        <v>13165</v>
      </c>
      <c r="AV200" s="19">
        <f>ROUND(VLOOKUP($B200,'3.ข้อมูลงบทดลองปัจจุบัน เติมเอง'!$A$5:$CL$846,47,0),2)</f>
        <v>0</v>
      </c>
      <c r="AW200" s="19">
        <f>ROUND(VLOOKUP($B200,'3.ข้อมูลงบทดลองปัจจุบัน เติมเอง'!$A$5:$CL$846,48,0),2)</f>
        <v>26000</v>
      </c>
      <c r="AX200" s="19">
        <f>ROUND(VLOOKUP($B200,'3.ข้อมูลงบทดลองปัจจุบัน เติมเอง'!$A$5:$CL$846,49,0),2)</f>
        <v>9597.5</v>
      </c>
      <c r="AY200" s="19">
        <f>ROUND(VLOOKUP($B200,'3.ข้อมูลงบทดลองปัจจุบัน เติมเอง'!$A$5:$CL$846,50,0),2)</f>
        <v>0</v>
      </c>
      <c r="AZ200" s="19">
        <f>ROUND(VLOOKUP($B200,'3.ข้อมูลงบทดลองปัจจุบัน เติมเอง'!$A$5:$CL$846,51,0),2)</f>
        <v>0</v>
      </c>
      <c r="BA200" s="19">
        <f>ROUND(VLOOKUP($B200,'3.ข้อมูลงบทดลองปัจจุบัน เติมเอง'!$A$5:$CL$846,52,0),2)</f>
        <v>0</v>
      </c>
      <c r="BB200" s="19">
        <f>ROUND(VLOOKUP($B200,'3.ข้อมูลงบทดลองปัจจุบัน เติมเอง'!$A$5:$CL$846,53,0),2)</f>
        <v>0.01</v>
      </c>
      <c r="BC200" s="19">
        <f>ROUND(VLOOKUP($B200,'3.ข้อมูลงบทดลองปัจจุบัน เติมเอง'!$A$5:$CL$846,54,0),2)</f>
        <v>29500</v>
      </c>
      <c r="BD200" s="19">
        <f>ROUND(VLOOKUP($B200,'3.ข้อมูลงบทดลองปัจจุบัน เติมเอง'!$A$5:$CL$846,55,0),2)</f>
        <v>17100</v>
      </c>
      <c r="BE200" s="19">
        <f>ROUND(VLOOKUP($B200,'3.ข้อมูลงบทดลองปัจจุบัน เติมเอง'!$A$5:$CL$846,56,0),2)</f>
        <v>0</v>
      </c>
      <c r="BF200" s="19">
        <f>ROUND(VLOOKUP($B200,'3.ข้อมูลงบทดลองปัจจุบัน เติมเอง'!$A$5:$CL$846,57,0),2)</f>
        <v>0</v>
      </c>
      <c r="BG200" s="19">
        <f>ROUND(VLOOKUP($B200,'3.ข้อมูลงบทดลองปัจจุบัน เติมเอง'!$A$5:$CL$846,58,0),2)</f>
        <v>0</v>
      </c>
      <c r="BH200" s="19">
        <f>ROUND(VLOOKUP($B200,'3.ข้อมูลงบทดลองปัจจุบัน เติมเอง'!$A$5:$CL$846,59,0),2)</f>
        <v>100371.03</v>
      </c>
      <c r="BI200" s="19">
        <f>ROUND(VLOOKUP($B200,'3.ข้อมูลงบทดลองปัจจุบัน เติมเอง'!$A$5:$CL$846,60,0),2)</f>
        <v>0</v>
      </c>
      <c r="BJ200" s="19">
        <f>ROUND(VLOOKUP($B200,'3.ข้อมูลงบทดลองปัจจุบัน เติมเอง'!$A$5:$CL$846,61,0),2)</f>
        <v>12998</v>
      </c>
      <c r="BK200" s="19">
        <f>ROUND(VLOOKUP($B200,'3.ข้อมูลงบทดลองปัจจุบัน เติมเอง'!$A$5:$CL$846,62,0),2)</f>
        <v>3500</v>
      </c>
      <c r="BL200" s="19">
        <f>ROUND(VLOOKUP($B200,'3.ข้อมูลงบทดลองปัจจุบัน เติมเอง'!$A$5:$CL$846,63,0),2)</f>
        <v>13000</v>
      </c>
      <c r="BM200" s="19">
        <f>ROUND(VLOOKUP($B200,'3.ข้อมูลงบทดลองปัจจุบัน เติมเอง'!$A$5:$CL$846,64,0),2)</f>
        <v>0</v>
      </c>
      <c r="BN200" s="19">
        <f>ROUND(VLOOKUP($B200,'3.ข้อมูลงบทดลองปัจจุบัน เติมเอง'!$A$5:$CL$846,65,0),2)</f>
        <v>69537.5</v>
      </c>
      <c r="BO200" s="19">
        <f>ROUND(VLOOKUP($B200,'3.ข้อมูลงบทดลองปัจจุบัน เติมเอง'!$A$5:$CL$846,66,0),2)</f>
        <v>38500.1</v>
      </c>
      <c r="BP200" s="19">
        <f>ROUND(VLOOKUP($B200,'3.ข้อมูลงบทดลองปัจจุบัน เติมเอง'!$A$5:$CL$846,67,0),2)</f>
        <v>0</v>
      </c>
      <c r="BQ200" s="19">
        <f>ROUND(VLOOKUP($B200,'3.ข้อมูลงบทดลองปัจจุบัน เติมเอง'!$A$5:$CL$846,68,0),2)</f>
        <v>0</v>
      </c>
      <c r="BR200" s="19">
        <f>ROUND(VLOOKUP($B200,'3.ข้อมูลงบทดลองปัจจุบัน เติมเอง'!$A$5:$CL$846,69,0),2)</f>
        <v>114334</v>
      </c>
      <c r="BS200" s="19">
        <f>ROUND(VLOOKUP($B200,'3.ข้อมูลงบทดลองปัจจุบัน เติมเอง'!$A$5:$CL$846,70,0),2)</f>
        <v>82180</v>
      </c>
      <c r="BT200" s="19">
        <f>ROUND(VLOOKUP($B200,'3.ข้อมูลงบทดลองปัจจุบัน เติมเอง'!$A$5:$CL$846,71,0),2)</f>
        <v>165400</v>
      </c>
      <c r="BU200" s="19">
        <f>ROUND(VLOOKUP($B200,'3.ข้อมูลงบทดลองปัจจุบัน เติมเอง'!$A$5:$CL$846,72,0),2)</f>
        <v>1954.59</v>
      </c>
      <c r="BV200" s="19">
        <f>ROUND(VLOOKUP($B200,'3.ข้อมูลงบทดลองปัจจุบัน เติมเอง'!$A$5:$CL$846,73,0),2)</f>
        <v>10000</v>
      </c>
      <c r="BW200" s="19">
        <f>ROUND(VLOOKUP($B200,'3.ข้อมูลงบทดลองปัจจุบัน เติมเอง'!$A$5:$CL$846,74,0),2)</f>
        <v>0</v>
      </c>
      <c r="BX200" s="19">
        <f>ROUND(VLOOKUP($B200,'3.ข้อมูลงบทดลองปัจจุบัน เติมเอง'!$A$5:$CL$846,75,0),2)</f>
        <v>4434</v>
      </c>
      <c r="BY200" s="19">
        <f>ROUND(VLOOKUP($B200,'3.ข้อมูลงบทดลองปัจจุบัน เติมเอง'!$A$5:$CL$846,76,0),2)</f>
        <v>42500</v>
      </c>
      <c r="BZ200" s="19">
        <f>ROUND(VLOOKUP($B200,'3.ข้อมูลงบทดลองปัจจุบัน เติมเอง'!$A$5:$CL$846,77,0),2)</f>
        <v>0</v>
      </c>
      <c r="CA200" s="19">
        <f>ROUND(VLOOKUP($B200,'3.ข้อมูลงบทดลองปัจจุบัน เติมเอง'!$A$5:$CL$846,78,0),2)</f>
        <v>36300</v>
      </c>
      <c r="CB200" s="19">
        <f>ROUND(VLOOKUP($B200,'3.ข้อมูลงบทดลองปัจจุบัน เติมเอง'!$A$5:$CL$846,79,0),2)</f>
        <v>16812.72</v>
      </c>
      <c r="CC200" s="19">
        <f>ROUND(VLOOKUP($B200,'3.ข้อมูลงบทดลองปัจจุบัน เติมเอง'!$A$5:$CL$846,80,0),2)</f>
        <v>290031.48</v>
      </c>
      <c r="CD200" s="19">
        <f>ROUND(VLOOKUP($B200,'3.ข้อมูลงบทดลองปัจจุบัน เติมเอง'!$A$5:$CL$846,81,0),2)</f>
        <v>0</v>
      </c>
      <c r="CE200" s="19">
        <f>ROUND(VLOOKUP($B200,'3.ข้อมูลงบทดลองปัจจุบัน เติมเอง'!$A$5:$CL$846,82,0),2)</f>
        <v>0</v>
      </c>
      <c r="CF200" s="19">
        <f>ROUND(VLOOKUP($B200,'3.ข้อมูลงบทดลองปัจจุบัน เติมเอง'!$A$5:$CL$846,83,0),2)</f>
        <v>1522.83</v>
      </c>
      <c r="CG200" s="19">
        <f>ROUND(VLOOKUP($B200,'3.ข้อมูลงบทดลองปัจจุบัน เติมเอง'!$A$5:$CL$846,84,0),2)</f>
        <v>1970</v>
      </c>
      <c r="CH200" s="19">
        <f>ROUND(VLOOKUP($B200,'3.ข้อมูลงบทดลองปัจจุบัน เติมเอง'!$A$5:$CL$846,85,0),2)</f>
        <v>14800</v>
      </c>
      <c r="CI200" s="19">
        <f>ROUND(VLOOKUP($B200,'3.ข้อมูลงบทดลองปัจจุบัน เติมเอง'!$A$5:$CL$846,86,0),2)</f>
        <v>0</v>
      </c>
      <c r="CJ200" s="19">
        <f>ROUND(VLOOKUP($B200,'3.ข้อมูลงบทดลองปัจจุบัน เติมเอง'!$A$5:$CL$846,87,0),2)</f>
        <v>14500</v>
      </c>
      <c r="CK200" s="19">
        <f>ROUND(VLOOKUP($B200,'3.ข้อมูลงบทดลองปัจจุบัน เติมเอง'!$A$5:$CL$846,88,0),2)</f>
        <v>5000</v>
      </c>
      <c r="CL200" s="19">
        <f>ROUND(VLOOKUP($B200,'3.ข้อมูลงบทดลองปัจจุบัน เติมเอง'!$A$5:$CL$846,89,0),2)</f>
        <v>25255</v>
      </c>
      <c r="CM200" s="19">
        <f>ROUND(VLOOKUP($B200,'3.ข้อมูลงบทดลองปัจจุบัน เติมเอง'!$A$5:$CL$846,90,0),2)</f>
        <v>19900</v>
      </c>
      <c r="CO200" s="29"/>
    </row>
    <row r="201" spans="1:94" x14ac:dyDescent="0.7">
      <c r="A201" s="52"/>
      <c r="B201" s="50" t="s">
        <v>1471</v>
      </c>
      <c r="C201" s="50" t="s">
        <v>1381</v>
      </c>
      <c r="D201" s="67">
        <f>SUM(D139:D200)</f>
        <v>117555398.94999999</v>
      </c>
      <c r="E201" s="67">
        <f t="shared" ref="E201:BP201" si="6">SUM(E139:E200)</f>
        <v>10231703.52</v>
      </c>
      <c r="F201" s="67">
        <f t="shared" si="6"/>
        <v>9172688.6400000006</v>
      </c>
      <c r="G201" s="67">
        <f t="shared" si="6"/>
        <v>7533824.4900000012</v>
      </c>
      <c r="H201" s="67">
        <f t="shared" si="6"/>
        <v>4784019.6400000006</v>
      </c>
      <c r="I201" s="67">
        <f t="shared" si="6"/>
        <v>15173325.860000001</v>
      </c>
      <c r="J201" s="67">
        <f t="shared" si="6"/>
        <v>8412168.8300000001</v>
      </c>
      <c r="K201" s="67">
        <f t="shared" si="6"/>
        <v>25845824.930000003</v>
      </c>
      <c r="L201" s="67">
        <f t="shared" si="6"/>
        <v>11061848.650000002</v>
      </c>
      <c r="M201" s="67">
        <f t="shared" si="6"/>
        <v>12782331.200000001</v>
      </c>
      <c r="N201" s="67">
        <f t="shared" si="6"/>
        <v>31024390.739999998</v>
      </c>
      <c r="O201" s="67">
        <f t="shared" si="6"/>
        <v>3196050.8900000006</v>
      </c>
      <c r="P201" s="67">
        <f t="shared" si="6"/>
        <v>78804486.770000011</v>
      </c>
      <c r="Q201" s="67">
        <f t="shared" si="6"/>
        <v>10949180.27</v>
      </c>
      <c r="R201" s="67">
        <f t="shared" si="6"/>
        <v>14796022.770000001</v>
      </c>
      <c r="S201" s="67">
        <f t="shared" si="6"/>
        <v>23892253.73</v>
      </c>
      <c r="T201" s="67">
        <f t="shared" si="6"/>
        <v>9503886.25</v>
      </c>
      <c r="U201" s="67">
        <f t="shared" si="6"/>
        <v>10675149.959999999</v>
      </c>
      <c r="V201" s="67">
        <f t="shared" si="6"/>
        <v>9199056.5199999996</v>
      </c>
      <c r="W201" s="67">
        <f t="shared" si="6"/>
        <v>5329295.74</v>
      </c>
      <c r="X201" s="67">
        <f t="shared" si="6"/>
        <v>154619826.94</v>
      </c>
      <c r="Y201" s="67">
        <f t="shared" si="6"/>
        <v>6408026.1600000001</v>
      </c>
      <c r="Z201" s="67">
        <f t="shared" si="6"/>
        <v>14942642.239999996</v>
      </c>
      <c r="AA201" s="67">
        <f t="shared" si="6"/>
        <v>8027302</v>
      </c>
      <c r="AB201" s="67">
        <f t="shared" si="6"/>
        <v>3579502.51</v>
      </c>
      <c r="AC201" s="67">
        <f t="shared" si="6"/>
        <v>3706185.94</v>
      </c>
      <c r="AD201" s="67">
        <f t="shared" si="6"/>
        <v>6833815.8799999999</v>
      </c>
      <c r="AE201" s="67">
        <f t="shared" si="6"/>
        <v>26918902.5</v>
      </c>
      <c r="AF201" s="67">
        <f t="shared" si="6"/>
        <v>5880031.0900000008</v>
      </c>
      <c r="AG201" s="67">
        <f t="shared" si="6"/>
        <v>7447972.6200000001</v>
      </c>
      <c r="AH201" s="67">
        <f t="shared" si="6"/>
        <v>10129251.079999998</v>
      </c>
      <c r="AI201" s="67">
        <f t="shared" si="6"/>
        <v>15685692.35</v>
      </c>
      <c r="AJ201" s="67">
        <f t="shared" si="6"/>
        <v>6184359.1300000008</v>
      </c>
      <c r="AK201" s="67">
        <f t="shared" si="6"/>
        <v>4975853.8600000003</v>
      </c>
      <c r="AL201" s="67">
        <f t="shared" si="6"/>
        <v>322885442.09000003</v>
      </c>
      <c r="AM201" s="67">
        <f t="shared" si="6"/>
        <v>8498940.5399999991</v>
      </c>
      <c r="AN201" s="67">
        <f t="shared" si="6"/>
        <v>5330346.91</v>
      </c>
      <c r="AO201" s="67">
        <f t="shared" si="6"/>
        <v>18586275.550000001</v>
      </c>
      <c r="AP201" s="67">
        <f t="shared" si="6"/>
        <v>15973540.5</v>
      </c>
      <c r="AQ201" s="67">
        <f t="shared" si="6"/>
        <v>9605998.8699999992</v>
      </c>
      <c r="AR201" s="67">
        <f t="shared" si="6"/>
        <v>2320310.8999999994</v>
      </c>
      <c r="AS201" s="67">
        <f t="shared" si="6"/>
        <v>69066676.620000005</v>
      </c>
      <c r="AT201" s="67">
        <f t="shared" si="6"/>
        <v>8582777.9799999986</v>
      </c>
      <c r="AU201" s="67">
        <f t="shared" si="6"/>
        <v>20225793.009999998</v>
      </c>
      <c r="AV201" s="67">
        <f t="shared" si="6"/>
        <v>16057738.719999999</v>
      </c>
      <c r="AW201" s="67">
        <f t="shared" si="6"/>
        <v>6830606.6800000006</v>
      </c>
      <c r="AX201" s="67">
        <f t="shared" si="6"/>
        <v>4354238.1199999992</v>
      </c>
      <c r="AY201" s="67">
        <f t="shared" si="6"/>
        <v>6789912.9099999992</v>
      </c>
      <c r="AZ201" s="67">
        <f t="shared" si="6"/>
        <v>8809605.7799999993</v>
      </c>
      <c r="BA201" s="67">
        <f t="shared" si="6"/>
        <v>6422986.75</v>
      </c>
      <c r="BB201" s="67">
        <f t="shared" si="6"/>
        <v>65247673.470000006</v>
      </c>
      <c r="BC201" s="67">
        <f t="shared" si="6"/>
        <v>4781132.6800000006</v>
      </c>
      <c r="BD201" s="67">
        <f t="shared" si="6"/>
        <v>101149774.61</v>
      </c>
      <c r="BE201" s="67">
        <f t="shared" si="6"/>
        <v>24664588.199999999</v>
      </c>
      <c r="BF201" s="67">
        <f t="shared" si="6"/>
        <v>5816280.3399999999</v>
      </c>
      <c r="BG201" s="67">
        <f t="shared" si="6"/>
        <v>6797062.3700000001</v>
      </c>
      <c r="BH201" s="67">
        <f t="shared" si="6"/>
        <v>64665221.43</v>
      </c>
      <c r="BI201" s="67">
        <f t="shared" si="6"/>
        <v>4791994.17</v>
      </c>
      <c r="BJ201" s="67">
        <f t="shared" si="6"/>
        <v>4093121.6499999994</v>
      </c>
      <c r="BK201" s="67">
        <f t="shared" si="6"/>
        <v>6204202.1799999997</v>
      </c>
      <c r="BL201" s="67">
        <f t="shared" si="6"/>
        <v>6316509.3300000001</v>
      </c>
      <c r="BM201" s="67">
        <f t="shared" si="6"/>
        <v>69291273.219999999</v>
      </c>
      <c r="BN201" s="67">
        <f t="shared" si="6"/>
        <v>20500754.43</v>
      </c>
      <c r="BO201" s="67">
        <f t="shared" si="6"/>
        <v>11941844.270000001</v>
      </c>
      <c r="BP201" s="67">
        <f t="shared" si="6"/>
        <v>20305931.770000003</v>
      </c>
      <c r="BQ201" s="67">
        <f t="shared" ref="BQ201:CM201" si="7">SUM(BQ139:BQ200)</f>
        <v>12007830.41</v>
      </c>
      <c r="BR201" s="67">
        <f t="shared" si="7"/>
        <v>9456733.2400000002</v>
      </c>
      <c r="BS201" s="67">
        <f t="shared" si="7"/>
        <v>506487420.97000003</v>
      </c>
      <c r="BT201" s="67">
        <f t="shared" si="7"/>
        <v>11243138.460000001</v>
      </c>
      <c r="BU201" s="67">
        <f t="shared" si="7"/>
        <v>11169357.319999998</v>
      </c>
      <c r="BV201" s="67">
        <f t="shared" si="7"/>
        <v>68095973.020000011</v>
      </c>
      <c r="BW201" s="67">
        <f t="shared" si="7"/>
        <v>3086398.6500000004</v>
      </c>
      <c r="BX201" s="67">
        <f t="shared" si="7"/>
        <v>8568264.7299999986</v>
      </c>
      <c r="BY201" s="67">
        <f t="shared" si="7"/>
        <v>33159338.400000006</v>
      </c>
      <c r="BZ201" s="67">
        <f t="shared" si="7"/>
        <v>7090065.8899999997</v>
      </c>
      <c r="CA201" s="67">
        <f t="shared" si="7"/>
        <v>5489982.2800000012</v>
      </c>
      <c r="CB201" s="67">
        <f t="shared" si="7"/>
        <v>7629540.379999999</v>
      </c>
      <c r="CC201" s="67">
        <f t="shared" si="7"/>
        <v>13633252.74</v>
      </c>
      <c r="CD201" s="67">
        <f>SUM(CD139:CD200)</f>
        <v>32288761.48</v>
      </c>
      <c r="CE201" s="67">
        <f t="shared" si="7"/>
        <v>10152159.380000001</v>
      </c>
      <c r="CF201" s="67">
        <f t="shared" si="7"/>
        <v>26931272.749999996</v>
      </c>
      <c r="CG201" s="67">
        <f t="shared" si="7"/>
        <v>5535370</v>
      </c>
      <c r="CH201" s="67">
        <f t="shared" si="7"/>
        <v>5374873.7400000002</v>
      </c>
      <c r="CI201" s="67">
        <f t="shared" si="7"/>
        <v>5554636.9399999995</v>
      </c>
      <c r="CJ201" s="67">
        <f t="shared" si="7"/>
        <v>5495360.6400000006</v>
      </c>
      <c r="CK201" s="67">
        <f t="shared" si="7"/>
        <v>37153289.599999994</v>
      </c>
      <c r="CL201" s="67">
        <f t="shared" si="7"/>
        <v>4948763.03</v>
      </c>
      <c r="CM201" s="67">
        <f t="shared" si="7"/>
        <v>3892914.7400000007</v>
      </c>
      <c r="CO201" s="29"/>
    </row>
    <row r="202" spans="1:94" x14ac:dyDescent="0.7">
      <c r="A202" s="53" t="s">
        <v>1472</v>
      </c>
      <c r="B202" s="3" t="s">
        <v>745</v>
      </c>
      <c r="C202" s="8" t="s">
        <v>746</v>
      </c>
      <c r="D202" s="19">
        <f>ROUND(VLOOKUP($B202,'3.ข้อมูลงบทดลองปัจจุบัน เติมเอง'!$A$5:$CL$846,3,0),2)</f>
        <v>185512.33</v>
      </c>
      <c r="E202" s="19">
        <f>ROUND(VLOOKUP($B202,'3.ข้อมูลงบทดลองปัจจุบัน เติมเอง'!$A$5:$CL$846,4,0),2)</f>
        <v>0</v>
      </c>
      <c r="F202" s="19">
        <f>ROUND(VLOOKUP($B202,'3.ข้อมูลงบทดลองปัจจุบัน เติมเอง'!$A$5:$CL$846,5,0),2)</f>
        <v>0</v>
      </c>
      <c r="G202" s="19">
        <f>ROUND(VLOOKUP($B202,'3.ข้อมูลงบทดลองปัจจุบัน เติมเอง'!$A$5:$CL$846,6,0),2)</f>
        <v>0</v>
      </c>
      <c r="H202" s="19">
        <f>ROUND(VLOOKUP($B202,'3.ข้อมูลงบทดลองปัจจุบัน เติมเอง'!$A$5:$CL$846,7,0),2)</f>
        <v>21193.48</v>
      </c>
      <c r="I202" s="19">
        <f>ROUND(VLOOKUP($B202,'3.ข้อมูลงบทดลองปัจจุบัน เติมเอง'!$A$5:$CL$846,8,0),2)</f>
        <v>6347.59</v>
      </c>
      <c r="J202" s="19">
        <f>ROUND(VLOOKUP($B202,'3.ข้อมูลงบทดลองปัจจุบัน เติมเอง'!$A$5:$CL$846,9,0),2)</f>
        <v>11586.06</v>
      </c>
      <c r="K202" s="19">
        <f>ROUND(VLOOKUP($B202,'3.ข้อมูลงบทดลองปัจจุบัน เติมเอง'!$A$5:$CL$846,10,0),2)</f>
        <v>4745.82</v>
      </c>
      <c r="L202" s="19">
        <f>ROUND(VLOOKUP($B202,'3.ข้อมูลงบทดลองปัจจุบัน เติมเอง'!$A$5:$CL$846,11,0),2)</f>
        <v>76600</v>
      </c>
      <c r="M202" s="19">
        <f>ROUND(VLOOKUP($B202,'3.ข้อมูลงบทดลองปัจจุบัน เติมเอง'!$A$5:$CL$846,12,0),2)</f>
        <v>0</v>
      </c>
      <c r="N202" s="19">
        <f>ROUND(VLOOKUP($B202,'3.ข้อมูลงบทดลองปัจจุบัน เติมเอง'!$A$5:$CL$846,13,0),2)</f>
        <v>159576.81</v>
      </c>
      <c r="O202" s="19">
        <f>ROUND(VLOOKUP($B202,'3.ข้อมูลงบทดลองปัจจุบัน เติมเอง'!$A$5:$CL$846,14,0),2)</f>
        <v>175993.38</v>
      </c>
      <c r="P202" s="19">
        <f>ROUND(VLOOKUP($B202,'3.ข้อมูลงบทดลองปัจจุบัน เติมเอง'!$A$5:$CL$846,15,0),2)</f>
        <v>911664</v>
      </c>
      <c r="Q202" s="19">
        <f>ROUND(VLOOKUP($B202,'3.ข้อมูลงบทดลองปัจจุบัน เติมเอง'!$A$5:$CL$846,16,0),2)</f>
        <v>0</v>
      </c>
      <c r="R202" s="19">
        <f>ROUND(VLOOKUP($B202,'3.ข้อมูลงบทดลองปัจจุบัน เติมเอง'!$A$5:$CL$846,17,0),2)</f>
        <v>4050</v>
      </c>
      <c r="S202" s="19">
        <f>ROUND(VLOOKUP($B202,'3.ข้อมูลงบทดลองปัจจุบัน เติมเอง'!$A$5:$CL$846,18,0),2)</f>
        <v>104179.62</v>
      </c>
      <c r="T202" s="19">
        <f>ROUND(VLOOKUP($B202,'3.ข้อมูลงบทดลองปัจจุบัน เติมเอง'!$A$5:$CL$846,19,0),2)</f>
        <v>0</v>
      </c>
      <c r="U202" s="19">
        <f>ROUND(VLOOKUP($B202,'3.ข้อมูลงบทดลองปัจจุบัน เติมเอง'!$A$5:$CL$846,20,0),2)</f>
        <v>0</v>
      </c>
      <c r="V202" s="19">
        <f>ROUND(VLOOKUP($B202,'3.ข้อมูลงบทดลองปัจจุบัน เติมเอง'!$A$5:$CL$846,21,0),2)</f>
        <v>0</v>
      </c>
      <c r="W202" s="19">
        <f>ROUND(VLOOKUP($B202,'3.ข้อมูลงบทดลองปัจจุบัน เติมเอง'!$A$5:$CL$846,22,0),2)</f>
        <v>53500</v>
      </c>
      <c r="X202" s="19">
        <f>ROUND(VLOOKUP($B202,'3.ข้อมูลงบทดลองปัจจุบัน เติมเอง'!$A$5:$CL$846,23,0),2)</f>
        <v>954380.28</v>
      </c>
      <c r="Y202" s="19">
        <f>ROUND(VLOOKUP($B202,'3.ข้อมูลงบทดลองปัจจุบัน เติมเอง'!$A$5:$CL$846,24,0),2)</f>
        <v>138242.97</v>
      </c>
      <c r="Z202" s="19">
        <f>ROUND(VLOOKUP($B202,'3.ข้อมูลงบทดลองปัจจุบัน เติมเอง'!$A$5:$CL$846,25,0),2)</f>
        <v>108285.95</v>
      </c>
      <c r="AA202" s="19">
        <f>ROUND(VLOOKUP($B202,'3.ข้อมูลงบทดลองปัจจุบัน เติมเอง'!$A$5:$CL$846,26,0),2)</f>
        <v>76040.97</v>
      </c>
      <c r="AB202" s="19">
        <f>ROUND(VLOOKUP($B202,'3.ข้อมูลงบทดลองปัจจุบัน เติมเอง'!$A$5:$CL$846,27,0),2)</f>
        <v>66584.009999999995</v>
      </c>
      <c r="AC202" s="19">
        <f>ROUND(VLOOKUP($B202,'3.ข้อมูลงบทดลองปัจจุบัน เติมเอง'!$A$5:$CL$846,28,0),2)</f>
        <v>74605.95</v>
      </c>
      <c r="AD202" s="19">
        <f>ROUND(VLOOKUP($B202,'3.ข้อมูลงบทดลองปัจจุบัน เติมเอง'!$A$5:$CL$846,29,0),2)</f>
        <v>0</v>
      </c>
      <c r="AE202" s="19">
        <f>ROUND(VLOOKUP($B202,'3.ข้อมูลงบทดลองปัจจุบัน เติมเอง'!$A$5:$CL$846,30,0),2)</f>
        <v>328680.27</v>
      </c>
      <c r="AF202" s="19">
        <f>ROUND(VLOOKUP($B202,'3.ข้อมูลงบทดลองปัจจุบัน เติมเอง'!$A$5:$CL$846,31,0),2)</f>
        <v>114842.33</v>
      </c>
      <c r="AG202" s="19">
        <f>ROUND(VLOOKUP($B202,'3.ข้อมูลงบทดลองปัจจุบัน เติมเอง'!$A$5:$CL$846,32,0),2)</f>
        <v>0</v>
      </c>
      <c r="AH202" s="19">
        <f>ROUND(VLOOKUP($B202,'3.ข้อมูลงบทดลองปัจจุบัน เติมเอง'!$A$5:$CL$846,33,0),2)</f>
        <v>133971.18</v>
      </c>
      <c r="AI202" s="19">
        <f>ROUND(VLOOKUP($B202,'3.ข้อมูลงบทดลองปัจจุบัน เติมเอง'!$A$5:$CL$846,34,0),2)</f>
        <v>177451.44</v>
      </c>
      <c r="AJ202" s="19">
        <f>ROUND(VLOOKUP($B202,'3.ข้อมูลงบทดลองปัจจุบัน เติมเอง'!$A$5:$CL$846,35,0),2)</f>
        <v>230281.51</v>
      </c>
      <c r="AK202" s="19">
        <f>ROUND(VLOOKUP($B202,'3.ข้อมูลงบทดลองปัจจุบัน เติมเอง'!$A$5:$CL$846,36,0),2)</f>
        <v>181438.16</v>
      </c>
      <c r="AL202" s="19">
        <f>ROUND(VLOOKUP($B202,'3.ข้อมูลงบทดลองปัจจุบัน เติมเอง'!$A$5:$CL$846,37,0),2)</f>
        <v>1237953.8400000001</v>
      </c>
      <c r="AM202" s="19">
        <f>ROUND(VLOOKUP($B202,'3.ข้อมูลงบทดลองปัจจุบัน เติมเอง'!$A$5:$CL$846,38,0),2)</f>
        <v>80700</v>
      </c>
      <c r="AN202" s="19">
        <f>ROUND(VLOOKUP($B202,'3.ข้อมูลงบทดลองปัจจุบัน เติมเอง'!$A$5:$CL$846,39,0),2)</f>
        <v>59957.01</v>
      </c>
      <c r="AO202" s="19">
        <f>ROUND(VLOOKUP($B202,'3.ข้อมูลงบทดลองปัจจุบัน เติมเอง'!$A$5:$CL$846,40,0),2)</f>
        <v>0</v>
      </c>
      <c r="AP202" s="19">
        <f>ROUND(VLOOKUP($B202,'3.ข้อมูลงบทดลองปัจจุบัน เติมเอง'!$A$5:$CL$846,41,0),2)</f>
        <v>204607.02</v>
      </c>
      <c r="AQ202" s="19">
        <f>ROUND(VLOOKUP($B202,'3.ข้อมูลงบทดลองปัจจุบัน เติมเอง'!$A$5:$CL$846,42,0),2)</f>
        <v>229532.01</v>
      </c>
      <c r="AR202" s="19">
        <f>ROUND(VLOOKUP($B202,'3.ข้อมูลงบทดลองปัจจุบัน เติมเอง'!$A$5:$CL$846,43,0),2)</f>
        <v>0</v>
      </c>
      <c r="AS202" s="19">
        <f>ROUND(VLOOKUP($B202,'3.ข้อมูลงบทดลองปัจจุบัน เติมเอง'!$A$5:$CL$846,44,0),2)</f>
        <v>545722.14</v>
      </c>
      <c r="AT202" s="19">
        <f>ROUND(VLOOKUP($B202,'3.ข้อมูลงบทดลองปัจจุบัน เติมเอง'!$A$5:$CL$846,45,0),2)</f>
        <v>0</v>
      </c>
      <c r="AU202" s="19">
        <f>ROUND(VLOOKUP($B202,'3.ข้อมูลงบทดลองปัจจุบัน เติมเอง'!$A$5:$CL$846,46,0),2)</f>
        <v>100269.99</v>
      </c>
      <c r="AV202" s="19">
        <f>ROUND(VLOOKUP($B202,'3.ข้อมูลงบทดลองปัจจุบัน เติมเอง'!$A$5:$CL$846,47,0),2)</f>
        <v>330845.58</v>
      </c>
      <c r="AW202" s="19">
        <f>ROUND(VLOOKUP($B202,'3.ข้อมูลงบทดลองปัจจุบัน เติมเอง'!$A$5:$CL$846,48,0),2)</f>
        <v>2709610.97</v>
      </c>
      <c r="AX202" s="19">
        <f>ROUND(VLOOKUP($B202,'3.ข้อมูลงบทดลองปัจจุบัน เติมเอง'!$A$5:$CL$846,49,0),2)</f>
        <v>59957.01</v>
      </c>
      <c r="AY202" s="19">
        <f>ROUND(VLOOKUP($B202,'3.ข้อมูลงบทดลองปัจจุบัน เติมเอง'!$A$5:$CL$846,50,0),2)</f>
        <v>80600.009999999995</v>
      </c>
      <c r="AZ202" s="19">
        <f>ROUND(VLOOKUP($B202,'3.ข้อมูลงบทดลองปัจจุบัน เติมเอง'!$A$5:$CL$846,51,0),2)</f>
        <v>0</v>
      </c>
      <c r="BA202" s="19">
        <f>ROUND(VLOOKUP($B202,'3.ข้อมูลงบทดลองปัจจุบัน เติมเอง'!$A$5:$CL$846,52,0),2)</f>
        <v>81587.009999999995</v>
      </c>
      <c r="BB202" s="19">
        <f>ROUND(VLOOKUP($B202,'3.ข้อมูลงบทดลองปัจจุบัน เติมเอง'!$A$5:$CL$846,53,0),2)</f>
        <v>311379.99</v>
      </c>
      <c r="BC202" s="19">
        <f>ROUND(VLOOKUP($B202,'3.ข้อมูลงบทดลองปัจจุบัน เติมเอง'!$A$5:$CL$846,54,0),2)</f>
        <v>0</v>
      </c>
      <c r="BD202" s="19">
        <f>ROUND(VLOOKUP($B202,'3.ข้อมูลงบทดลองปัจจุบัน เติมเอง'!$A$5:$CL$846,55,0),2)</f>
        <v>985397.16</v>
      </c>
      <c r="BE202" s="19">
        <f>ROUND(VLOOKUP($B202,'3.ข้อมูลงบทดลองปัจจุบัน เติมเอง'!$A$5:$CL$846,56,0),2)</f>
        <v>53619.99</v>
      </c>
      <c r="BF202" s="19">
        <f>ROUND(VLOOKUP($B202,'3.ข้อมูลงบทดลองปัจจุบัน เติมเอง'!$A$5:$CL$846,57,0),2)</f>
        <v>38563.35</v>
      </c>
      <c r="BG202" s="19">
        <f>ROUND(VLOOKUP($B202,'3.ข้อมูลงบทดลองปัจจุบัน เติมเอง'!$A$5:$CL$846,58,0),2)</f>
        <v>46880.01</v>
      </c>
      <c r="BH202" s="19">
        <f>ROUND(VLOOKUP($B202,'3.ข้อมูลงบทดลองปัจจุบัน เติมเอง'!$A$5:$CL$846,59,0),2)</f>
        <v>768647.31</v>
      </c>
      <c r="BI202" s="19">
        <f>ROUND(VLOOKUP($B202,'3.ข้อมูลงบทดลองปัจจุบัน เติมเอง'!$A$5:$CL$846,60,0),2)</f>
        <v>0</v>
      </c>
      <c r="BJ202" s="19">
        <f>ROUND(VLOOKUP($B202,'3.ข้อมูลงบทดลองปัจจุบัน เติมเอง'!$A$5:$CL$846,61,0),2)</f>
        <v>102068.64</v>
      </c>
      <c r="BK202" s="19">
        <f>ROUND(VLOOKUP($B202,'3.ข้อมูลงบทดลองปัจจุบัน เติมเอง'!$A$5:$CL$846,62,0),2)</f>
        <v>89356.5</v>
      </c>
      <c r="BL202" s="19">
        <f>ROUND(VLOOKUP($B202,'3.ข้อมูลงบทดลองปัจจุบัน เติมเอง'!$A$5:$CL$846,63,0),2)</f>
        <v>160410.99</v>
      </c>
      <c r="BM202" s="19">
        <f>ROUND(VLOOKUP($B202,'3.ข้อมูลงบทดลองปัจจุบัน เติมเอง'!$A$5:$CL$846,64,0),2)</f>
        <v>1331448.1599999999</v>
      </c>
      <c r="BN202" s="19">
        <f>ROUND(VLOOKUP($B202,'3.ข้อมูลงบทดลองปัจจุบัน เติมเอง'!$A$5:$CL$846,65,0),2)</f>
        <v>76165.350000000006</v>
      </c>
      <c r="BO202" s="19">
        <f>ROUND(VLOOKUP($B202,'3.ข้อมูลงบทดลองปัจจุบัน เติมเอง'!$A$5:$CL$846,66,0),2)</f>
        <v>111059.76</v>
      </c>
      <c r="BP202" s="19">
        <f>ROUND(VLOOKUP($B202,'3.ข้อมูลงบทดลองปัจจุบัน เติมเอง'!$A$5:$CL$846,67,0),2)</f>
        <v>261312.26</v>
      </c>
      <c r="BQ202" s="19">
        <f>ROUND(VLOOKUP($B202,'3.ข้อมูลงบทดลองปัจจุบัน เติมเอง'!$A$5:$CL$846,68,0),2)</f>
        <v>127692.75</v>
      </c>
      <c r="BR202" s="19">
        <f>ROUND(VLOOKUP($B202,'3.ข้อมูลงบทดลองปัจจุบัน เติมเอง'!$A$5:$CL$846,69,0),2)</f>
        <v>211602.78</v>
      </c>
      <c r="BS202" s="19">
        <f>ROUND(VLOOKUP($B202,'3.ข้อมูลงบทดลองปัจจุบัน เติมเอง'!$A$5:$CL$846,70,0),2)</f>
        <v>479109.99</v>
      </c>
      <c r="BT202" s="19">
        <f>ROUND(VLOOKUP($B202,'3.ข้อมูลงบทดลองปัจจุบัน เติมเอง'!$A$5:$CL$846,71,0),2)</f>
        <v>67250.009999999995</v>
      </c>
      <c r="BU202" s="19">
        <f>ROUND(VLOOKUP($B202,'3.ข้อมูลงบทดลองปัจจุบัน เติมเอง'!$A$5:$CL$846,72,0),2)</f>
        <v>0</v>
      </c>
      <c r="BV202" s="19">
        <f>ROUND(VLOOKUP($B202,'3.ข้อมูลงบทดลองปัจจุบัน เติมเอง'!$A$5:$CL$846,73,0),2)</f>
        <v>1205337.99</v>
      </c>
      <c r="BW202" s="19">
        <f>ROUND(VLOOKUP($B202,'3.ข้อมูลงบทดลองปัจจุบัน เติมเอง'!$A$5:$CL$846,74,0),2)</f>
        <v>101889.69</v>
      </c>
      <c r="BX202" s="19">
        <f>ROUND(VLOOKUP($B202,'3.ข้อมูลงบทดลองปัจจุบัน เติมเอง'!$A$5:$CL$846,75,0),2)</f>
        <v>141859.95000000001</v>
      </c>
      <c r="BY202" s="19">
        <f>ROUND(VLOOKUP($B202,'3.ข้อมูลงบทดลองปัจจุบัน เติมเอง'!$A$5:$CL$846,76,0),2)</f>
        <v>61710.03</v>
      </c>
      <c r="BZ202" s="19">
        <f>ROUND(VLOOKUP($B202,'3.ข้อมูลงบทดลองปัจจุบัน เติมเอง'!$A$5:$CL$846,77,0),2)</f>
        <v>197904</v>
      </c>
      <c r="CA202" s="19">
        <f>ROUND(VLOOKUP($B202,'3.ข้อมูลงบทดลองปัจจุบัน เติมเอง'!$A$5:$CL$846,78,0),2)</f>
        <v>73800</v>
      </c>
      <c r="CB202" s="19">
        <f>ROUND(VLOOKUP($B202,'3.ข้อมูลงบทดลองปัจจุบัน เติมเอง'!$A$5:$CL$846,79,0),2)</f>
        <v>58667.01</v>
      </c>
      <c r="CC202" s="19">
        <f>ROUND(VLOOKUP($B202,'3.ข้อมูลงบทดลองปัจจุบัน เติมเอง'!$A$5:$CL$846,80,0),2)</f>
        <v>220550.01</v>
      </c>
      <c r="CD202" s="19">
        <f>ROUND(VLOOKUP($B202,'3.ข้อมูลงบทดลองปัจจุบัน เติมเอง'!$A$5:$CL$846,81,0),2)</f>
        <v>477210</v>
      </c>
      <c r="CE202" s="19">
        <f>ROUND(VLOOKUP($B202,'3.ข้อมูลงบทดลองปัจจุบัน เติมเอง'!$A$5:$CL$846,82,0),2)</f>
        <v>0</v>
      </c>
      <c r="CF202" s="19">
        <f>ROUND(VLOOKUP($B202,'3.ข้อมูลงบทดลองปัจจุบัน เติมเอง'!$A$5:$CL$846,83,0),2)</f>
        <v>82238.399999999994</v>
      </c>
      <c r="CG202" s="19">
        <f>ROUND(VLOOKUP($B202,'3.ข้อมูลงบทดลองปัจจุบัน เติมเอง'!$A$5:$CL$846,84,0),2)</f>
        <v>8250</v>
      </c>
      <c r="CH202" s="19">
        <f>ROUND(VLOOKUP($B202,'3.ข้อมูลงบทดลองปัจจุบัน เติมเอง'!$A$5:$CL$846,85,0),2)</f>
        <v>85248.54</v>
      </c>
      <c r="CI202" s="19">
        <f>ROUND(VLOOKUP($B202,'3.ข้อมูลงบทดลองปัจจุบัน เติมเอง'!$A$5:$CL$846,86,0),2)</f>
        <v>50949.99</v>
      </c>
      <c r="CJ202" s="19">
        <f>ROUND(VLOOKUP($B202,'3.ข้อมูลงบทดลองปัจจุบัน เติมเอง'!$A$5:$CL$846,87,0),2)</f>
        <v>21039.99</v>
      </c>
      <c r="CK202" s="19">
        <f>ROUND(VLOOKUP($B202,'3.ข้อมูลงบทดลองปัจจุบัน เติมเอง'!$A$5:$CL$846,88,0),2)</f>
        <v>670376.31000000006</v>
      </c>
      <c r="CL202" s="19">
        <f>ROUND(VLOOKUP($B202,'3.ข้อมูลงบทดลองปัจจุบัน เติมเอง'!$A$5:$CL$846,89,0),2)</f>
        <v>169860</v>
      </c>
      <c r="CM202" s="19">
        <f>ROUND(VLOOKUP($B202,'3.ข้อมูลงบทดลองปัจจุบัน เติมเอง'!$A$5:$CL$846,90,0),2)</f>
        <v>182517</v>
      </c>
      <c r="CO202" s="29"/>
    </row>
    <row r="203" spans="1:94" x14ac:dyDescent="0.7">
      <c r="A203" s="53" t="s">
        <v>1472</v>
      </c>
      <c r="B203" s="3" t="s">
        <v>747</v>
      </c>
      <c r="C203" s="8" t="s">
        <v>1508</v>
      </c>
      <c r="D203" s="19">
        <f>ROUND(VLOOKUP($B203,'3.ข้อมูลงบทดลองปัจจุบัน เติมเอง'!$A$5:$CL$846,3,0),2)</f>
        <v>6991076.9699999997</v>
      </c>
      <c r="E203" s="19">
        <f>ROUND(VLOOKUP($B203,'3.ข้อมูลงบทดลองปัจจุบัน เติมเอง'!$A$5:$CL$846,4,0),2)</f>
        <v>0</v>
      </c>
      <c r="F203" s="19">
        <f>ROUND(VLOOKUP($B203,'3.ข้อมูลงบทดลองปัจจุบัน เติมเอง'!$A$5:$CL$846,5,0),2)</f>
        <v>101851.94</v>
      </c>
      <c r="G203" s="19">
        <f>ROUND(VLOOKUP($B203,'3.ข้อมูลงบทดลองปัจจุบัน เติมเอง'!$A$5:$CL$846,6,0),2)</f>
        <v>47944.25</v>
      </c>
      <c r="H203" s="19">
        <f>ROUND(VLOOKUP($B203,'3.ข้อมูลงบทดลองปัจจุบัน เติมเอง'!$A$5:$CL$846,7,0),2)</f>
        <v>66320.649999999994</v>
      </c>
      <c r="I203" s="19">
        <f>ROUND(VLOOKUP($B203,'3.ข้อมูลงบทดลองปัจจุบัน เติมเอง'!$A$5:$CL$846,8,0),2)</f>
        <v>22524.48</v>
      </c>
      <c r="J203" s="19">
        <f>ROUND(VLOOKUP($B203,'3.ข้อมูลงบทดลองปัจจุบัน เติมเอง'!$A$5:$CL$846,9,0),2)</f>
        <v>13501.25</v>
      </c>
      <c r="K203" s="19">
        <f>ROUND(VLOOKUP($B203,'3.ข้อมูลงบทดลองปัจจุบัน เติมเอง'!$A$5:$CL$846,10,0),2)</f>
        <v>97866.89</v>
      </c>
      <c r="L203" s="19">
        <f>ROUND(VLOOKUP($B203,'3.ข้อมูลงบทดลองปัจจุบัน เติมเอง'!$A$5:$CL$846,11,0),2)</f>
        <v>0</v>
      </c>
      <c r="M203" s="19">
        <f>ROUND(VLOOKUP($B203,'3.ข้อมูลงบทดลองปัจจุบัน เติมเอง'!$A$5:$CL$846,12,0),2)</f>
        <v>571536.52</v>
      </c>
      <c r="N203" s="19">
        <f>ROUND(VLOOKUP($B203,'3.ข้อมูลงบทดลองปัจจุบัน เติมเอง'!$A$5:$CL$846,13,0),2)</f>
        <v>598696.56000000006</v>
      </c>
      <c r="O203" s="19">
        <f>ROUND(VLOOKUP($B203,'3.ข้อมูลงบทดลองปัจจุบัน เติมเอง'!$A$5:$CL$846,14,0),2)</f>
        <v>184662.19</v>
      </c>
      <c r="P203" s="19">
        <f>ROUND(VLOOKUP($B203,'3.ข้อมูลงบทดลองปัจจุบัน เติมเอง'!$A$5:$CL$846,15,0),2)</f>
        <v>3060640.74</v>
      </c>
      <c r="Q203" s="19">
        <f>ROUND(VLOOKUP($B203,'3.ข้อมูลงบทดลองปัจจุบัน เติมเอง'!$A$5:$CL$846,16,0),2)</f>
        <v>0</v>
      </c>
      <c r="R203" s="19">
        <f>ROUND(VLOOKUP($B203,'3.ข้อมูลงบทดลองปัจจุบัน เติมเอง'!$A$5:$CL$846,17,0),2)</f>
        <v>0</v>
      </c>
      <c r="S203" s="19">
        <f>ROUND(VLOOKUP($B203,'3.ข้อมูลงบทดลองปัจจุบัน เติมเอง'!$A$5:$CL$846,18,0),2)</f>
        <v>989760.15</v>
      </c>
      <c r="T203" s="19">
        <f>ROUND(VLOOKUP($B203,'3.ข้อมูลงบทดลองปัจจุบัน เติมเอง'!$A$5:$CL$846,19,0),2)</f>
        <v>10613.76</v>
      </c>
      <c r="U203" s="19">
        <f>ROUND(VLOOKUP($B203,'3.ข้อมูลงบทดลองปัจจุบัน เติมเอง'!$A$5:$CL$846,20,0),2)</f>
        <v>0</v>
      </c>
      <c r="V203" s="19">
        <f>ROUND(VLOOKUP($B203,'3.ข้อมูลงบทดลองปัจจุบัน เติมเอง'!$A$5:$CL$846,21,0),2)</f>
        <v>0</v>
      </c>
      <c r="W203" s="19">
        <f>ROUND(VLOOKUP($B203,'3.ข้อมูลงบทดลองปัจจุบัน เติมเอง'!$A$5:$CL$846,22,0),2)</f>
        <v>36600</v>
      </c>
      <c r="X203" s="19">
        <f>ROUND(VLOOKUP($B203,'3.ข้อมูลงบทดลองปัจจุบัน เติมเอง'!$A$5:$CL$846,23,0),2)</f>
        <v>3675513.43</v>
      </c>
      <c r="Y203" s="19">
        <f>ROUND(VLOOKUP($B203,'3.ข้อมูลงบทดลองปัจจุบัน เติมเอง'!$A$5:$CL$846,24,0),2)</f>
        <v>143199.66</v>
      </c>
      <c r="Z203" s="19">
        <f>ROUND(VLOOKUP($B203,'3.ข้อมูลงบทดลองปัจจุบัน เติมเอง'!$A$5:$CL$846,25,0),2)</f>
        <v>828296.81</v>
      </c>
      <c r="AA203" s="19">
        <f>ROUND(VLOOKUP($B203,'3.ข้อมูลงบทดลองปัจจุบัน เติมเอง'!$A$5:$CL$846,26,0),2)</f>
        <v>6166.68</v>
      </c>
      <c r="AB203" s="19">
        <f>ROUND(VLOOKUP($B203,'3.ข้อมูลงบทดลองปัจจุบัน เติมเอง'!$A$5:$CL$846,27,0),2)</f>
        <v>128220</v>
      </c>
      <c r="AC203" s="19">
        <f>ROUND(VLOOKUP($B203,'3.ข้อมูลงบทดลองปัจจุบัน เติมเอง'!$A$5:$CL$846,28,0),2)</f>
        <v>16171.05</v>
      </c>
      <c r="AD203" s="19">
        <f>ROUND(VLOOKUP($B203,'3.ข้อมูลงบทดลองปัจจุบัน เติมเอง'!$A$5:$CL$846,29,0),2)</f>
        <v>36576</v>
      </c>
      <c r="AE203" s="19">
        <f>ROUND(VLOOKUP($B203,'3.ข้อมูลงบทดลองปัจจุบัน เติมเอง'!$A$5:$CL$846,30,0),2)</f>
        <v>1065354.4099999999</v>
      </c>
      <c r="AF203" s="19">
        <f>ROUND(VLOOKUP($B203,'3.ข้อมูลงบทดลองปัจจุบัน เติมเอง'!$A$5:$CL$846,31,0),2)</f>
        <v>8166.58</v>
      </c>
      <c r="AG203" s="19">
        <f>ROUND(VLOOKUP($B203,'3.ข้อมูลงบทดลองปัจจุบัน เติมเอง'!$A$5:$CL$846,32,0),2)</f>
        <v>87461.85</v>
      </c>
      <c r="AH203" s="19">
        <f>ROUND(VLOOKUP($B203,'3.ข้อมูลงบทดลองปัจจุบัน เติมเอง'!$A$5:$CL$846,33,0),2)</f>
        <v>153293.07</v>
      </c>
      <c r="AI203" s="19">
        <f>ROUND(VLOOKUP($B203,'3.ข้อมูลงบทดลองปัจจุบัน เติมเอง'!$A$5:$CL$846,34,0),2)</f>
        <v>301471.12</v>
      </c>
      <c r="AJ203" s="19">
        <f>ROUND(VLOOKUP($B203,'3.ข้อมูลงบทดลองปัจจุบัน เติมเอง'!$A$5:$CL$846,35,0),2)</f>
        <v>169990.51</v>
      </c>
      <c r="AK203" s="19">
        <f>ROUND(VLOOKUP($B203,'3.ข้อมูลงบทดลองปัจจุบัน เติมเอง'!$A$5:$CL$846,36,0),2)</f>
        <v>162031.57999999999</v>
      </c>
      <c r="AL203" s="19">
        <f>ROUND(VLOOKUP($B203,'3.ข้อมูลงบทดลองปัจจุบัน เติมเอง'!$A$5:$CL$846,37,0),2)</f>
        <v>8143711.8799999999</v>
      </c>
      <c r="AM203" s="19">
        <f>ROUND(VLOOKUP($B203,'3.ข้อมูลงบทดลองปัจจุบัน เติมเอง'!$A$5:$CL$846,38,0),2)</f>
        <v>41139.96</v>
      </c>
      <c r="AN203" s="19">
        <f>ROUND(VLOOKUP($B203,'3.ข้อมูลงบทดลองปัจจุบัน เติมเอง'!$A$5:$CL$846,39,0),2)</f>
        <v>46760.01</v>
      </c>
      <c r="AO203" s="19">
        <f>ROUND(VLOOKUP($B203,'3.ข้อมูลงบทดลองปัจจุบัน เติมเอง'!$A$5:$CL$846,40,0),2)</f>
        <v>80458.59</v>
      </c>
      <c r="AP203" s="19">
        <f>ROUND(VLOOKUP($B203,'3.ข้อมูลงบทดลองปัจจุบัน เติมเอง'!$A$5:$CL$846,41,0),2)</f>
        <v>168290.01</v>
      </c>
      <c r="AQ203" s="19">
        <f>ROUND(VLOOKUP($B203,'3.ข้อมูลงบทดลองปัจจุบัน เติมเอง'!$A$5:$CL$846,42,0),2)</f>
        <v>17600.009999999998</v>
      </c>
      <c r="AR203" s="19">
        <f>ROUND(VLOOKUP($B203,'3.ข้อมูลงบทดลองปัจจุบัน เติมเอง'!$A$5:$CL$846,43,0),2)</f>
        <v>0</v>
      </c>
      <c r="AS203" s="19">
        <f>ROUND(VLOOKUP($B203,'3.ข้อมูลงบทดลองปัจจุบัน เติมเอง'!$A$5:$CL$846,44,0),2)</f>
        <v>1988778.33</v>
      </c>
      <c r="AT203" s="19">
        <f>ROUND(VLOOKUP($B203,'3.ข้อมูลงบทดลองปัจจุบัน เติมเอง'!$A$5:$CL$846,45,0),2)</f>
        <v>142230.03</v>
      </c>
      <c r="AU203" s="19">
        <f>ROUND(VLOOKUP($B203,'3.ข้อมูลงบทดลองปัจจุบัน เติมเอง'!$A$5:$CL$846,46,0),2)</f>
        <v>14992.71</v>
      </c>
      <c r="AV203" s="19">
        <f>ROUND(VLOOKUP($B203,'3.ข้อมูลงบทดลองปัจจุบัน เติมเอง'!$A$5:$CL$846,47,0),2)</f>
        <v>172929</v>
      </c>
      <c r="AW203" s="19">
        <f>ROUND(VLOOKUP($B203,'3.ข้อมูลงบทดลองปัจจุบัน เติมเอง'!$A$5:$CL$846,48,0),2)</f>
        <v>5911.74</v>
      </c>
      <c r="AX203" s="19">
        <f>ROUND(VLOOKUP($B203,'3.ข้อมูลงบทดลองปัจจุบัน เติมเอง'!$A$5:$CL$846,49,0),2)</f>
        <v>194141</v>
      </c>
      <c r="AY203" s="19">
        <f>ROUND(VLOOKUP($B203,'3.ข้อมูลงบทดลองปัจจุบัน เติมเอง'!$A$5:$CL$846,50,0),2)</f>
        <v>57120</v>
      </c>
      <c r="AZ203" s="19">
        <f>ROUND(VLOOKUP($B203,'3.ข้อมูลงบทดลองปัจจุบัน เติมเอง'!$A$5:$CL$846,51,0),2)</f>
        <v>33752.519999999997</v>
      </c>
      <c r="BA203" s="19">
        <f>ROUND(VLOOKUP($B203,'3.ข้อมูลงบทดลองปัจจุบัน เติมเอง'!$A$5:$CL$846,52,0),2)</f>
        <v>51401.16</v>
      </c>
      <c r="BB203" s="19">
        <f>ROUND(VLOOKUP($B203,'3.ข้อมูลงบทดลองปัจจุบัน เติมเอง'!$A$5:$CL$846,53,0),2)</f>
        <v>3177529.89</v>
      </c>
      <c r="BC203" s="19">
        <f>ROUND(VLOOKUP($B203,'3.ข้อมูลงบทดลองปัจจุบัน เติมเอง'!$A$5:$CL$846,54,0),2)</f>
        <v>0</v>
      </c>
      <c r="BD203" s="19">
        <f>ROUND(VLOOKUP($B203,'3.ข้อมูลงบทดลองปัจจุบัน เติมเอง'!$A$5:$CL$846,55,0),2)</f>
        <v>5186841.9000000004</v>
      </c>
      <c r="BE203" s="19">
        <f>ROUND(VLOOKUP($B203,'3.ข้อมูลงบทดลองปัจจุบัน เติมเอง'!$A$5:$CL$846,56,0),2)</f>
        <v>368768.1</v>
      </c>
      <c r="BF203" s="19">
        <f>ROUND(VLOOKUP($B203,'3.ข้อมูลงบทดลองปัจจุบัน เติมเอง'!$A$5:$CL$846,57,0),2)</f>
        <v>14100</v>
      </c>
      <c r="BG203" s="19">
        <f>ROUND(VLOOKUP($B203,'3.ข้อมูลงบทดลองปัจจุบัน เติมเอง'!$A$5:$CL$846,58,0),2)</f>
        <v>29720.01</v>
      </c>
      <c r="BH203" s="19">
        <f>ROUND(VLOOKUP($B203,'3.ข้อมูลงบทดลองปัจจุบัน เติมเอง'!$A$5:$CL$846,59,0),2)</f>
        <v>926722.77</v>
      </c>
      <c r="BI203" s="19">
        <f>ROUND(VLOOKUP($B203,'3.ข้อมูลงบทดลองปัจจุบัน เติมเอง'!$A$5:$CL$846,60,0),2)</f>
        <v>69971.16</v>
      </c>
      <c r="BJ203" s="19">
        <f>ROUND(VLOOKUP($B203,'3.ข้อมูลงบทดลองปัจจุบัน เติมเอง'!$A$5:$CL$846,61,0),2)</f>
        <v>189893.46</v>
      </c>
      <c r="BK203" s="19">
        <f>ROUND(VLOOKUP($B203,'3.ข้อมูลงบทดลองปัจจุบัน เติมเอง'!$A$5:$CL$846,62,0),2)</f>
        <v>99000</v>
      </c>
      <c r="BL203" s="19">
        <f>ROUND(VLOOKUP($B203,'3.ข้อมูลงบทดลองปัจจุบัน เติมเอง'!$A$5:$CL$846,63,0),2)</f>
        <v>242442.41</v>
      </c>
      <c r="BM203" s="19">
        <f>ROUND(VLOOKUP($B203,'3.ข้อมูลงบทดลองปัจจุบัน เติมเอง'!$A$5:$CL$846,64,0),2)</f>
        <v>4306383.88</v>
      </c>
      <c r="BN203" s="19">
        <f>ROUND(VLOOKUP($B203,'3.ข้อมูลงบทดลองปัจจุบัน เติมเอง'!$A$5:$CL$846,65,0),2)</f>
        <v>69687.75</v>
      </c>
      <c r="BO203" s="19">
        <f>ROUND(VLOOKUP($B203,'3.ข้อมูลงบทดลองปัจจุบัน เติมเอง'!$A$5:$CL$846,66,0),2)</f>
        <v>276075</v>
      </c>
      <c r="BP203" s="19">
        <f>ROUND(VLOOKUP($B203,'3.ข้อมูลงบทดลองปัจจุบัน เติมเอง'!$A$5:$CL$846,67,0),2)</f>
        <v>238046.46</v>
      </c>
      <c r="BQ203" s="19">
        <f>ROUND(VLOOKUP($B203,'3.ข้อมูลงบทดลองปัจจุบัน เติมเอง'!$A$5:$CL$846,68,0),2)</f>
        <v>161162.46</v>
      </c>
      <c r="BR203" s="19">
        <f>ROUND(VLOOKUP($B203,'3.ข้อมูลงบทดลองปัจจุบัน เติมเอง'!$A$5:$CL$846,69,0),2)</f>
        <v>313627.32</v>
      </c>
      <c r="BS203" s="19">
        <f>ROUND(VLOOKUP($B203,'3.ข้อมูลงบทดลองปัจจุบัน เติมเอง'!$A$5:$CL$846,70,0),2)</f>
        <v>6731600.9800000004</v>
      </c>
      <c r="BT203" s="19">
        <f>ROUND(VLOOKUP($B203,'3.ข้อมูลงบทดลองปัจจุบัน เติมเอง'!$A$5:$CL$846,71,0),2)</f>
        <v>0</v>
      </c>
      <c r="BU203" s="19">
        <f>ROUND(VLOOKUP($B203,'3.ข้อมูลงบทดลองปัจจุบัน เติมเอง'!$A$5:$CL$846,72,0),2)</f>
        <v>50000.01</v>
      </c>
      <c r="BV203" s="19">
        <f>ROUND(VLOOKUP($B203,'3.ข้อมูลงบทดลองปัจจุบัน เติมเอง'!$A$5:$CL$846,73,0),2)</f>
        <v>0</v>
      </c>
      <c r="BW203" s="19">
        <f>ROUND(VLOOKUP($B203,'3.ข้อมูลงบทดลองปัจจุบัน เติมเอง'!$A$5:$CL$846,74,0),2)</f>
        <v>0</v>
      </c>
      <c r="BX203" s="19">
        <f>ROUND(VLOOKUP($B203,'3.ข้อมูลงบทดลองปัจจุบัน เติมเอง'!$A$5:$CL$846,75,0),2)</f>
        <v>0</v>
      </c>
      <c r="BY203" s="19">
        <f>ROUND(VLOOKUP($B203,'3.ข้อมูลงบทดลองปัจจุบัน เติมเอง'!$A$5:$CL$846,76,0),2)</f>
        <v>1102278.3</v>
      </c>
      <c r="BZ203" s="19">
        <f>ROUND(VLOOKUP($B203,'3.ข้อมูลงบทดลองปัจจุบัน เติมเอง'!$A$5:$CL$846,77,0),2)</f>
        <v>0</v>
      </c>
      <c r="CA203" s="19">
        <f>ROUND(VLOOKUP($B203,'3.ข้อมูลงบทดลองปัจจุบัน เติมเอง'!$A$5:$CL$846,78,0),2)</f>
        <v>0</v>
      </c>
      <c r="CB203" s="19">
        <f>ROUND(VLOOKUP($B203,'3.ข้อมูลงบทดลองปัจจุบัน เติมเอง'!$A$5:$CL$846,79,0),2)</f>
        <v>0</v>
      </c>
      <c r="CC203" s="19">
        <f>ROUND(VLOOKUP($B203,'3.ข้อมูลงบทดลองปัจจุบัน เติมเอง'!$A$5:$CL$846,80,0),2)</f>
        <v>0</v>
      </c>
      <c r="CD203" s="19">
        <f>ROUND(VLOOKUP($B203,'3.ข้อมูลงบทดลองปัจจุบัน เติมเอง'!$A$5:$CL$846,81,0),2)</f>
        <v>0</v>
      </c>
      <c r="CE203" s="19">
        <f>ROUND(VLOOKUP($B203,'3.ข้อมูลงบทดลองปัจจุบัน เติมเอง'!$A$5:$CL$846,82,0),2)</f>
        <v>0</v>
      </c>
      <c r="CF203" s="19">
        <f>ROUND(VLOOKUP($B203,'3.ข้อมูลงบทดลองปัจจุบัน เติมเอง'!$A$5:$CL$846,83,0),2)</f>
        <v>1256812.23</v>
      </c>
      <c r="CG203" s="19">
        <f>ROUND(VLOOKUP($B203,'3.ข้อมูลงบทดลองปัจจุบัน เติมเอง'!$A$5:$CL$846,84,0),2)</f>
        <v>0</v>
      </c>
      <c r="CH203" s="19">
        <f>ROUND(VLOOKUP($B203,'3.ข้อมูลงบทดลองปัจจุบัน เติมเอง'!$A$5:$CL$846,85,0),2)</f>
        <v>58744.58</v>
      </c>
      <c r="CI203" s="19">
        <f>ROUND(VLOOKUP($B203,'3.ข้อมูลงบทดลองปัจจุบัน เติมเอง'!$A$5:$CL$846,86,0),2)</f>
        <v>0</v>
      </c>
      <c r="CJ203" s="19">
        <f>ROUND(VLOOKUP($B203,'3.ข้อมูลงบทดลองปัจจุบัน เติมเอง'!$A$5:$CL$846,87,0),2)</f>
        <v>40292.01</v>
      </c>
      <c r="CK203" s="19">
        <f>ROUND(VLOOKUP($B203,'3.ข้อมูลงบทดลองปัจจุบัน เติมเอง'!$A$5:$CL$846,88,0),2)</f>
        <v>552205.74</v>
      </c>
      <c r="CL203" s="19">
        <f>ROUND(VLOOKUP($B203,'3.ข้อมูลงบทดลองปัจจุบัน เติมเอง'!$A$5:$CL$846,89,0),2)</f>
        <v>158000.01</v>
      </c>
      <c r="CM203" s="19">
        <f>ROUND(VLOOKUP($B203,'3.ข้อมูลงบทดลองปัจจุบัน เติมเอง'!$A$5:$CL$846,90,0),2)</f>
        <v>156168</v>
      </c>
      <c r="CO203" s="29"/>
    </row>
    <row r="204" spans="1:94" s="1" customFormat="1" x14ac:dyDescent="0.7">
      <c r="A204" s="53" t="s">
        <v>1472</v>
      </c>
      <c r="B204" s="3" t="s">
        <v>749</v>
      </c>
      <c r="C204" s="8" t="s">
        <v>1509</v>
      </c>
      <c r="D204" s="19">
        <f>ROUND(VLOOKUP($B204,'3.ข้อมูลงบทดลองปัจจุบัน เติมเอง'!$A$5:$CL$846,3,0),2)</f>
        <v>14014.24</v>
      </c>
      <c r="E204" s="19">
        <f>ROUND(VLOOKUP($B204,'3.ข้อมูลงบทดลองปัจจุบัน เติมเอง'!$A$5:$CL$846,4,0),2)</f>
        <v>0</v>
      </c>
      <c r="F204" s="19">
        <f>ROUND(VLOOKUP($B204,'3.ข้อมูลงบทดลองปัจจุบัน เติมเอง'!$A$5:$CL$846,5,0),2)</f>
        <v>0</v>
      </c>
      <c r="G204" s="19">
        <f>ROUND(VLOOKUP($B204,'3.ข้อมูลงบทดลองปัจจุบัน เติมเอง'!$A$5:$CL$846,6,0),2)</f>
        <v>0</v>
      </c>
      <c r="H204" s="19">
        <f>ROUND(VLOOKUP($B204,'3.ข้อมูลงบทดลองปัจจุบัน เติมเอง'!$A$5:$CL$846,7,0),2)</f>
        <v>64596.5</v>
      </c>
      <c r="I204" s="19">
        <f>ROUND(VLOOKUP($B204,'3.ข้อมูลงบทดลองปัจจุบัน เติมเอง'!$A$5:$CL$846,8,0),2)</f>
        <v>0</v>
      </c>
      <c r="J204" s="19">
        <f>ROUND(VLOOKUP($B204,'3.ข้อมูลงบทดลองปัจจุบัน เติมเอง'!$A$5:$CL$846,9,0),2)</f>
        <v>8451.3700000000008</v>
      </c>
      <c r="K204" s="19">
        <f>ROUND(VLOOKUP($B204,'3.ข้อมูลงบทดลองปัจจุบัน เติมเอง'!$A$5:$CL$846,10,0),2)</f>
        <v>10007.450000000001</v>
      </c>
      <c r="L204" s="19">
        <f>ROUND(VLOOKUP($B204,'3.ข้อมูลงบทดลองปัจจุบัน เติมเอง'!$A$5:$CL$846,11,0),2)</f>
        <v>0</v>
      </c>
      <c r="M204" s="19">
        <f>ROUND(VLOOKUP($B204,'3.ข้อมูลงบทดลองปัจจุบัน เติมเอง'!$A$5:$CL$846,12,0),2)</f>
        <v>0</v>
      </c>
      <c r="N204" s="19">
        <f>ROUND(VLOOKUP($B204,'3.ข้อมูลงบทดลองปัจจุบัน เติมเอง'!$A$5:$CL$846,13,0),2)</f>
        <v>0</v>
      </c>
      <c r="O204" s="19">
        <f>ROUND(VLOOKUP($B204,'3.ข้อมูลงบทดลองปัจจุบัน เติมเอง'!$A$5:$CL$846,14,0),2)</f>
        <v>50137.8</v>
      </c>
      <c r="P204" s="19">
        <f>ROUND(VLOOKUP($B204,'3.ข้อมูลงบทดลองปัจจุบัน เติมเอง'!$A$5:$CL$846,15,0),2)</f>
        <v>34983.839999999997</v>
      </c>
      <c r="Q204" s="19">
        <f>ROUND(VLOOKUP($B204,'3.ข้อมูลงบทดลองปัจจุบัน เติมเอง'!$A$5:$CL$846,16,0),2)</f>
        <v>620.01</v>
      </c>
      <c r="R204" s="19">
        <f>ROUND(VLOOKUP($B204,'3.ข้อมูลงบทดลองปัจจุบัน เติมเอง'!$A$5:$CL$846,17,0),2)</f>
        <v>0</v>
      </c>
      <c r="S204" s="19">
        <f>ROUND(VLOOKUP($B204,'3.ข้อมูลงบทดลองปัจจุบัน เติมเอง'!$A$5:$CL$846,18,0),2)</f>
        <v>0</v>
      </c>
      <c r="T204" s="19">
        <f>ROUND(VLOOKUP($B204,'3.ข้อมูลงบทดลองปัจจุบัน เติมเอง'!$A$5:$CL$846,19,0),2)</f>
        <v>7200.15</v>
      </c>
      <c r="U204" s="19">
        <f>ROUND(VLOOKUP($B204,'3.ข้อมูลงบทดลองปัจจุบัน เติมเอง'!$A$5:$CL$846,20,0),2)</f>
        <v>41499.99</v>
      </c>
      <c r="V204" s="19">
        <f>ROUND(VLOOKUP($B204,'3.ข้อมูลงบทดลองปัจจุบัน เติมเอง'!$A$5:$CL$846,21,0),2)</f>
        <v>0</v>
      </c>
      <c r="W204" s="19">
        <f>ROUND(VLOOKUP($B204,'3.ข้อมูลงบทดลองปัจจุบัน เติมเอง'!$A$5:$CL$846,22,0),2)</f>
        <v>0</v>
      </c>
      <c r="X204" s="19">
        <f>ROUND(VLOOKUP($B204,'3.ข้อมูลงบทดลองปัจจุบัน เติมเอง'!$A$5:$CL$846,23,0),2)</f>
        <v>270546.69</v>
      </c>
      <c r="Y204" s="19">
        <f>ROUND(VLOOKUP($B204,'3.ข้อมูลงบทดลองปัจจุบัน เติมเอง'!$A$5:$CL$846,24,0),2)</f>
        <v>24852.09</v>
      </c>
      <c r="Z204" s="19">
        <f>ROUND(VLOOKUP($B204,'3.ข้อมูลงบทดลองปัจจุบัน เติมเอง'!$A$5:$CL$846,25,0),2)</f>
        <v>10062.040000000001</v>
      </c>
      <c r="AA204" s="19">
        <f>ROUND(VLOOKUP($B204,'3.ข้อมูลงบทดลองปัจจุบัน เติมเอง'!$A$5:$CL$846,26,0),2)</f>
        <v>0</v>
      </c>
      <c r="AB204" s="19">
        <f>ROUND(VLOOKUP($B204,'3.ข้อมูลงบทดลองปัจจุบัน เติมเอง'!$A$5:$CL$846,27,0),2)</f>
        <v>15480</v>
      </c>
      <c r="AC204" s="19">
        <f>ROUND(VLOOKUP($B204,'3.ข้อมูลงบทดลองปัจจุบัน เติมเอง'!$A$5:$CL$846,28,0),2)</f>
        <v>8910</v>
      </c>
      <c r="AD204" s="19">
        <f>ROUND(VLOOKUP($B204,'3.ข้อมูลงบทดลองปัจจุบัน เติมเอง'!$A$5:$CL$846,29,0),2)</f>
        <v>0</v>
      </c>
      <c r="AE204" s="19">
        <f>ROUND(VLOOKUP($B204,'3.ข้อมูลงบทดลองปัจจุบัน เติมเอง'!$A$5:$CL$846,30,0),2)</f>
        <v>0</v>
      </c>
      <c r="AF204" s="19">
        <f>ROUND(VLOOKUP($B204,'3.ข้อมูลงบทดลองปัจจุบัน เติมเอง'!$A$5:$CL$846,31,0),2)</f>
        <v>2873.42</v>
      </c>
      <c r="AG204" s="19">
        <f>ROUND(VLOOKUP($B204,'3.ข้อมูลงบทดลองปัจจุบัน เติมเอง'!$A$5:$CL$846,32,0),2)</f>
        <v>0</v>
      </c>
      <c r="AH204" s="19">
        <f>ROUND(VLOOKUP($B204,'3.ข้อมูลงบทดลองปัจจุบัน เติมเอง'!$A$5:$CL$846,33,0),2)</f>
        <v>11568.11</v>
      </c>
      <c r="AI204" s="19">
        <f>ROUND(VLOOKUP($B204,'3.ข้อมูลงบทดลองปัจจุบัน เติมเอง'!$A$5:$CL$846,34,0),2)</f>
        <v>11236.88</v>
      </c>
      <c r="AJ204" s="19">
        <f>ROUND(VLOOKUP($B204,'3.ข้อมูลงบทดลองปัจจุบัน เติมเอง'!$A$5:$CL$846,35,0),2)</f>
        <v>26596.82</v>
      </c>
      <c r="AK204" s="19">
        <f>ROUND(VLOOKUP($B204,'3.ข้อมูลงบทดลองปัจจุบัน เติมเอง'!$A$5:$CL$846,36,0),2)</f>
        <v>19514.04</v>
      </c>
      <c r="AL204" s="19">
        <f>ROUND(VLOOKUP($B204,'3.ข้อมูลงบทดลองปัจจุบัน เติมเอง'!$A$5:$CL$846,37,0),2)</f>
        <v>32554.2</v>
      </c>
      <c r="AM204" s="19">
        <f>ROUND(VLOOKUP($B204,'3.ข้อมูลงบทดลองปัจจุบัน เติมเอง'!$A$5:$CL$846,38,0),2)</f>
        <v>0</v>
      </c>
      <c r="AN204" s="19">
        <f>ROUND(VLOOKUP($B204,'3.ข้อมูลงบทดลองปัจจุบัน เติมเอง'!$A$5:$CL$846,39,0),2)</f>
        <v>0</v>
      </c>
      <c r="AO204" s="19">
        <f>ROUND(VLOOKUP($B204,'3.ข้อมูลงบทดลองปัจจุบัน เติมเอง'!$A$5:$CL$846,40,0),2)</f>
        <v>0</v>
      </c>
      <c r="AP204" s="19">
        <f>ROUND(VLOOKUP($B204,'3.ข้อมูลงบทดลองปัจจุบัน เติมเอง'!$A$5:$CL$846,41,0),2)</f>
        <v>5833.32</v>
      </c>
      <c r="AQ204" s="19">
        <f>ROUND(VLOOKUP($B204,'3.ข้อมูลงบทดลองปัจจุบัน เติมเอง'!$A$5:$CL$846,42,0),2)</f>
        <v>0</v>
      </c>
      <c r="AR204" s="19">
        <f>ROUND(VLOOKUP($B204,'3.ข้อมูลงบทดลองปัจจุบัน เติมเอง'!$A$5:$CL$846,43,0),2)</f>
        <v>155951.70000000001</v>
      </c>
      <c r="AS204" s="19">
        <f>ROUND(VLOOKUP($B204,'3.ข้อมูลงบทดลองปัจจุบัน เติมเอง'!$A$5:$CL$846,44,0),2)</f>
        <v>0</v>
      </c>
      <c r="AT204" s="19">
        <f>ROUND(VLOOKUP($B204,'3.ข้อมูลงบทดลองปัจจุบัน เติมเอง'!$A$5:$CL$846,45,0),2)</f>
        <v>2999.19</v>
      </c>
      <c r="AU204" s="19">
        <f>ROUND(VLOOKUP($B204,'3.ข้อมูลงบทดลองปัจจุบัน เติมเอง'!$A$5:$CL$846,46,0),2)</f>
        <v>88773.36</v>
      </c>
      <c r="AV204" s="19">
        <f>ROUND(VLOOKUP($B204,'3.ข้อมูลงบทดลองปัจจุบัน เติมเอง'!$A$5:$CL$846,47,0),2)</f>
        <v>0</v>
      </c>
      <c r="AW204" s="19">
        <f>ROUND(VLOOKUP($B204,'3.ข้อมูลงบทดลองปัจจุบัน เติมเอง'!$A$5:$CL$846,48,0),2)</f>
        <v>7700.1</v>
      </c>
      <c r="AX204" s="19">
        <f>ROUND(VLOOKUP($B204,'3.ข้อมูลงบทดลองปัจจุบัน เติมเอง'!$A$5:$CL$846,49,0),2)</f>
        <v>0</v>
      </c>
      <c r="AY204" s="19">
        <f>ROUND(VLOOKUP($B204,'3.ข้อมูลงบทดลองปัจจุบัน เติมเอง'!$A$5:$CL$846,50,0),2)</f>
        <v>0</v>
      </c>
      <c r="AZ204" s="19">
        <f>ROUND(VLOOKUP($B204,'3.ข้อมูลงบทดลองปัจจุบัน เติมเอง'!$A$5:$CL$846,51,0),2)</f>
        <v>0</v>
      </c>
      <c r="BA204" s="19">
        <f>ROUND(VLOOKUP($B204,'3.ข้อมูลงบทดลองปัจจุบัน เติมเอง'!$A$5:$CL$846,52,0),2)</f>
        <v>0</v>
      </c>
      <c r="BB204" s="19">
        <f>ROUND(VLOOKUP($B204,'3.ข้อมูลงบทดลองปัจจุบัน เติมเอง'!$A$5:$CL$846,53,0),2)</f>
        <v>83856</v>
      </c>
      <c r="BC204" s="19">
        <f>ROUND(VLOOKUP($B204,'3.ข้อมูลงบทดลองปัจจุบัน เติมเอง'!$A$5:$CL$846,54,0),2)</f>
        <v>0</v>
      </c>
      <c r="BD204" s="19">
        <f>ROUND(VLOOKUP($B204,'3.ข้อมูลงบทดลองปัจจุบัน เติมเอง'!$A$5:$CL$846,55,0),2)</f>
        <v>66039.990000000005</v>
      </c>
      <c r="BE204" s="19">
        <f>ROUND(VLOOKUP($B204,'3.ข้อมูลงบทดลองปัจจุบัน เติมเอง'!$A$5:$CL$846,56,0),2)</f>
        <v>102153.18</v>
      </c>
      <c r="BF204" s="19">
        <f>ROUND(VLOOKUP($B204,'3.ข้อมูลงบทดลองปัจจุบัน เติมเอง'!$A$5:$CL$846,57,0),2)</f>
        <v>0</v>
      </c>
      <c r="BG204" s="19">
        <f>ROUND(VLOOKUP($B204,'3.ข้อมูลงบทดลองปัจจุบัน เติมเอง'!$A$5:$CL$846,58,0),2)</f>
        <v>0</v>
      </c>
      <c r="BH204" s="19">
        <f>ROUND(VLOOKUP($B204,'3.ข้อมูลงบทดลองปัจจุบัน เติมเอง'!$A$5:$CL$846,59,0),2)</f>
        <v>0</v>
      </c>
      <c r="BI204" s="19">
        <f>ROUND(VLOOKUP($B204,'3.ข้อมูลงบทดลองปัจจุบัน เติมเอง'!$A$5:$CL$846,60,0),2)</f>
        <v>0</v>
      </c>
      <c r="BJ204" s="19">
        <f>ROUND(VLOOKUP($B204,'3.ข้อมูลงบทดลองปัจจุบัน เติมเอง'!$A$5:$CL$846,61,0),2)</f>
        <v>0</v>
      </c>
      <c r="BK204" s="19">
        <f>ROUND(VLOOKUP($B204,'3.ข้อมูลงบทดลองปัจจุบัน เติมเอง'!$A$5:$CL$846,62,0),2)</f>
        <v>0</v>
      </c>
      <c r="BL204" s="19">
        <f>ROUND(VLOOKUP($B204,'3.ข้อมูลงบทดลองปัจจุบัน เติมเอง'!$A$5:$CL$846,63,0),2)</f>
        <v>17000.009999999998</v>
      </c>
      <c r="BM204" s="19">
        <f>ROUND(VLOOKUP($B204,'3.ข้อมูลงบทดลองปัจจุบัน เติมเอง'!$A$5:$CL$846,64,0),2)</f>
        <v>0</v>
      </c>
      <c r="BN204" s="19">
        <f>ROUND(VLOOKUP($B204,'3.ข้อมูลงบทดลองปัจจุบัน เติมเอง'!$A$5:$CL$846,65,0),2)</f>
        <v>244715.01</v>
      </c>
      <c r="BO204" s="19">
        <f>ROUND(VLOOKUP($B204,'3.ข้อมูลงบทดลองปัจจุบัน เติมเอง'!$A$5:$CL$846,66,0),2)</f>
        <v>18529.259999999998</v>
      </c>
      <c r="BP204" s="19">
        <f>ROUND(VLOOKUP($B204,'3.ข้อมูลงบทดลองปัจจุบัน เติมเอง'!$A$5:$CL$846,67,0),2)</f>
        <v>15360</v>
      </c>
      <c r="BQ204" s="19">
        <f>ROUND(VLOOKUP($B204,'3.ข้อมูลงบทดลองปัจจุบัน เติมเอง'!$A$5:$CL$846,68,0),2)</f>
        <v>5063.7299999999996</v>
      </c>
      <c r="BR204" s="19">
        <f>ROUND(VLOOKUP($B204,'3.ข้อมูลงบทดลองปัจจุบัน เติมเอง'!$A$5:$CL$846,69,0),2)</f>
        <v>196462.95</v>
      </c>
      <c r="BS204" s="19">
        <f>ROUND(VLOOKUP($B204,'3.ข้อมูลงบทดลองปัจจุบัน เติมเอง'!$A$5:$CL$846,70,0),2)</f>
        <v>223589.52</v>
      </c>
      <c r="BT204" s="19">
        <f>ROUND(VLOOKUP($B204,'3.ข้อมูลงบทดลองปัจจุบัน เติมเอง'!$A$5:$CL$846,71,0),2)</f>
        <v>212910.51</v>
      </c>
      <c r="BU204" s="19">
        <f>ROUND(VLOOKUP($B204,'3.ข้อมูลงบทดลองปัจจุบัน เติมเอง'!$A$5:$CL$846,72,0),2)</f>
        <v>0</v>
      </c>
      <c r="BV204" s="19">
        <f>ROUND(VLOOKUP($B204,'3.ข้อมูลงบทดลองปัจจุบัน เติมเอง'!$A$5:$CL$846,73,0),2)</f>
        <v>3940463.09</v>
      </c>
      <c r="BW204" s="19">
        <f>ROUND(VLOOKUP($B204,'3.ข้อมูลงบทดลองปัจจุบัน เติมเอง'!$A$5:$CL$846,74,0),2)</f>
        <v>152770.98000000001</v>
      </c>
      <c r="BX204" s="19">
        <f>ROUND(VLOOKUP($B204,'3.ข้อมูลงบทดลองปัจจุบัน เติมเอง'!$A$5:$CL$846,75,0),2)</f>
        <v>301200</v>
      </c>
      <c r="BY204" s="19">
        <f>ROUND(VLOOKUP($B204,'3.ข้อมูลงบทดลองปัจจุบัน เติมเอง'!$A$5:$CL$846,76,0),2)</f>
        <v>0</v>
      </c>
      <c r="BZ204" s="19">
        <f>ROUND(VLOOKUP($B204,'3.ข้อมูลงบทดลองปัจจุบัน เติมเอง'!$A$5:$CL$846,77,0),2)</f>
        <v>409426.41</v>
      </c>
      <c r="CA204" s="19">
        <f>ROUND(VLOOKUP($B204,'3.ข้อมูลงบทดลองปัจจุบัน เติมเอง'!$A$5:$CL$846,78,0),2)</f>
        <v>0</v>
      </c>
      <c r="CB204" s="19">
        <f>ROUND(VLOOKUP($B204,'3.ข้อมูลงบทดลองปัจจุบัน เติมเอง'!$A$5:$CL$846,79,0),2)</f>
        <v>0</v>
      </c>
      <c r="CC204" s="19">
        <f>ROUND(VLOOKUP($B204,'3.ข้อมูลงบทดลองปัจจุบัน เติมเอง'!$A$5:$CL$846,80,0),2)</f>
        <v>27875.01</v>
      </c>
      <c r="CD204" s="19">
        <f>ROUND(VLOOKUP($B204,'3.ข้อมูลงบทดลองปัจจุบัน เติมเอง'!$A$5:$CL$846,81,0),2)</f>
        <v>1296252.6299999999</v>
      </c>
      <c r="CE204" s="19">
        <f>ROUND(VLOOKUP($B204,'3.ข้อมูลงบทดลองปัจจุบัน เติมเอง'!$A$5:$CL$846,82,0),2)</f>
        <v>75729.990000000005</v>
      </c>
      <c r="CF204" s="19">
        <f>ROUND(VLOOKUP($B204,'3.ข้อมูลงบทดลองปัจจุบัน เติมเอง'!$A$5:$CL$846,83,0),2)</f>
        <v>6659.1</v>
      </c>
      <c r="CG204" s="19">
        <f>ROUND(VLOOKUP($B204,'3.ข้อมูลงบทดลองปัจจุบัน เติมเอง'!$A$5:$CL$846,84,0),2)</f>
        <v>0</v>
      </c>
      <c r="CH204" s="19">
        <f>ROUND(VLOOKUP($B204,'3.ข้อมูลงบทดลองปัจจุบัน เติมเอง'!$A$5:$CL$846,85,0),2)</f>
        <v>0</v>
      </c>
      <c r="CI204" s="19">
        <f>ROUND(VLOOKUP($B204,'3.ข้อมูลงบทดลองปัจจุบัน เติมเอง'!$A$5:$CL$846,86,0),2)</f>
        <v>0</v>
      </c>
      <c r="CJ204" s="19">
        <f>ROUND(VLOOKUP($B204,'3.ข้อมูลงบทดลองปัจจุบัน เติมเอง'!$A$5:$CL$846,87,0),2)</f>
        <v>36733.86</v>
      </c>
      <c r="CK204" s="19">
        <f>ROUND(VLOOKUP($B204,'3.ข้อมูลงบทดลองปัจจุบัน เติมเอง'!$A$5:$CL$846,88,0),2)</f>
        <v>0</v>
      </c>
      <c r="CL204" s="19">
        <f>ROUND(VLOOKUP($B204,'3.ข้อมูลงบทดลองปัจจุบัน เติมเอง'!$A$5:$CL$846,89,0),2)</f>
        <v>45959.88</v>
      </c>
      <c r="CM204" s="19">
        <f>ROUND(VLOOKUP($B204,'3.ข้อมูลงบทดลองปัจจุบัน เติมเอง'!$A$5:$CL$846,90,0),2)</f>
        <v>38179.440000000002</v>
      </c>
      <c r="CN204" s="33"/>
      <c r="CO204" s="29"/>
      <c r="CP204" s="30"/>
    </row>
    <row r="205" spans="1:94" x14ac:dyDescent="0.7">
      <c r="A205" s="53" t="s">
        <v>1472</v>
      </c>
      <c r="B205" s="3" t="s">
        <v>751</v>
      </c>
      <c r="C205" s="8" t="s">
        <v>1510</v>
      </c>
      <c r="D205" s="19">
        <f>ROUND(VLOOKUP($B205,'3.ข้อมูลงบทดลองปัจจุบัน เติมเอง'!$A$5:$CL$846,3,0),2)</f>
        <v>9644.0400000000009</v>
      </c>
      <c r="E205" s="19">
        <f>ROUND(VLOOKUP($B205,'3.ข้อมูลงบทดลองปัจจุบัน เติมเอง'!$A$5:$CL$846,4,0),2)</f>
        <v>0</v>
      </c>
      <c r="F205" s="19">
        <f>ROUND(VLOOKUP($B205,'3.ข้อมูลงบทดลองปัจจุบัน เติมเอง'!$A$5:$CL$846,5,0),2)</f>
        <v>0</v>
      </c>
      <c r="G205" s="19">
        <f>ROUND(VLOOKUP($B205,'3.ข้อมูลงบทดลองปัจจุบัน เติมเอง'!$A$5:$CL$846,6,0),2)</f>
        <v>0</v>
      </c>
      <c r="H205" s="19">
        <f>ROUND(VLOOKUP($B205,'3.ข้อมูลงบทดลองปัจจุบัน เติมเอง'!$A$5:$CL$846,7,0),2)</f>
        <v>0</v>
      </c>
      <c r="I205" s="19">
        <f>ROUND(VLOOKUP($B205,'3.ข้อมูลงบทดลองปัจจุบัน เติมเอง'!$A$5:$CL$846,8,0),2)</f>
        <v>0</v>
      </c>
      <c r="J205" s="19">
        <f>ROUND(VLOOKUP($B205,'3.ข้อมูลงบทดลองปัจจุบัน เติมเอง'!$A$5:$CL$846,9,0),2)</f>
        <v>0</v>
      </c>
      <c r="K205" s="19">
        <f>ROUND(VLOOKUP($B205,'3.ข้อมูลงบทดลองปัจจุบัน เติมเอง'!$A$5:$CL$846,10,0),2)</f>
        <v>784.64</v>
      </c>
      <c r="L205" s="19">
        <f>ROUND(VLOOKUP($B205,'3.ข้อมูลงบทดลองปัจจุบัน เติมเอง'!$A$5:$CL$846,11,0),2)</f>
        <v>0</v>
      </c>
      <c r="M205" s="19">
        <f>ROUND(VLOOKUP($B205,'3.ข้อมูลงบทดลองปัจจุบัน เติมเอง'!$A$5:$CL$846,12,0),2)</f>
        <v>0</v>
      </c>
      <c r="N205" s="19">
        <f>ROUND(VLOOKUP($B205,'3.ข้อมูลงบทดลองปัจจุบัน เติมเอง'!$A$5:$CL$846,13,0),2)</f>
        <v>0</v>
      </c>
      <c r="O205" s="19">
        <f>ROUND(VLOOKUP($B205,'3.ข้อมูลงบทดลองปัจจุบัน เติมเอง'!$A$5:$CL$846,14,0),2)</f>
        <v>21682.81</v>
      </c>
      <c r="P205" s="19">
        <f>ROUND(VLOOKUP($B205,'3.ข้อมูลงบทดลองปัจจุบัน เติมเอง'!$A$5:$CL$846,15,0),2)</f>
        <v>18864.990000000002</v>
      </c>
      <c r="Q205" s="19">
        <f>ROUND(VLOOKUP($B205,'3.ข้อมูลงบทดลองปัจจุบัน เติมเอง'!$A$5:$CL$846,16,0),2)</f>
        <v>0</v>
      </c>
      <c r="R205" s="19">
        <f>ROUND(VLOOKUP($B205,'3.ข้อมูลงบทดลองปัจจุบัน เติมเอง'!$A$5:$CL$846,17,0),2)</f>
        <v>0</v>
      </c>
      <c r="S205" s="19">
        <f>ROUND(VLOOKUP($B205,'3.ข้อมูลงบทดลองปัจจุบัน เติมเอง'!$A$5:$CL$846,18,0),2)</f>
        <v>3580.2</v>
      </c>
      <c r="T205" s="19">
        <f>ROUND(VLOOKUP($B205,'3.ข้อมูลงบทดลองปัจจุบัน เติมเอง'!$A$5:$CL$846,19,0),2)</f>
        <v>0</v>
      </c>
      <c r="U205" s="19">
        <f>ROUND(VLOOKUP($B205,'3.ข้อมูลงบทดลองปัจจุบัน เติมเอง'!$A$5:$CL$846,20,0),2)</f>
        <v>0</v>
      </c>
      <c r="V205" s="19">
        <f>ROUND(VLOOKUP($B205,'3.ข้อมูลงบทดลองปัจจุบัน เติมเอง'!$A$5:$CL$846,21,0),2)</f>
        <v>4764.99</v>
      </c>
      <c r="W205" s="19">
        <f>ROUND(VLOOKUP($B205,'3.ข้อมูลงบทดลองปัจจุบัน เติมเอง'!$A$5:$CL$846,22,0),2)</f>
        <v>0</v>
      </c>
      <c r="X205" s="19">
        <f>ROUND(VLOOKUP($B205,'3.ข้อมูลงบทดลองปัจจุบัน เติมเอง'!$A$5:$CL$846,23,0),2)</f>
        <v>0</v>
      </c>
      <c r="Y205" s="19">
        <f>ROUND(VLOOKUP($B205,'3.ข้อมูลงบทดลองปัจจุบัน เติมเอง'!$A$5:$CL$846,24,0),2)</f>
        <v>18907.990000000002</v>
      </c>
      <c r="Z205" s="19">
        <f>ROUND(VLOOKUP($B205,'3.ข้อมูลงบทดลองปัจจุบัน เติมเอง'!$A$5:$CL$846,25,0),2)</f>
        <v>0</v>
      </c>
      <c r="AA205" s="19">
        <f>ROUND(VLOOKUP($B205,'3.ข้อมูลงบทดลองปัจจุบัน เติมเอง'!$A$5:$CL$846,26,0),2)</f>
        <v>0</v>
      </c>
      <c r="AB205" s="19">
        <f>ROUND(VLOOKUP($B205,'3.ข้อมูลงบทดลองปัจจุบัน เติมเอง'!$A$5:$CL$846,27,0),2)</f>
        <v>0</v>
      </c>
      <c r="AC205" s="19">
        <f>ROUND(VLOOKUP($B205,'3.ข้อมูลงบทดลองปัจจุบัน เติมเอง'!$A$5:$CL$846,28,0),2)</f>
        <v>3199.98</v>
      </c>
      <c r="AD205" s="19">
        <f>ROUND(VLOOKUP($B205,'3.ข้อมูลงบทดลองปัจจุบัน เติมเอง'!$A$5:$CL$846,29,0),2)</f>
        <v>750</v>
      </c>
      <c r="AE205" s="19">
        <f>ROUND(VLOOKUP($B205,'3.ข้อมูลงบทดลองปัจจุบัน เติมเอง'!$A$5:$CL$846,30,0),2)</f>
        <v>0</v>
      </c>
      <c r="AF205" s="19">
        <f>ROUND(VLOOKUP($B205,'3.ข้อมูลงบทดลองปัจจุบัน เติมเอง'!$A$5:$CL$846,31,0),2)</f>
        <v>2853.26</v>
      </c>
      <c r="AG205" s="19">
        <f>ROUND(VLOOKUP($B205,'3.ข้อมูลงบทดลองปัจจุบัน เติมเอง'!$A$5:$CL$846,32,0),2)</f>
        <v>5514.96</v>
      </c>
      <c r="AH205" s="19">
        <f>ROUND(VLOOKUP($B205,'3.ข้อมูลงบทดลองปัจจุบัน เติมเอง'!$A$5:$CL$846,33,0),2)</f>
        <v>1700.01</v>
      </c>
      <c r="AI205" s="19">
        <f>ROUND(VLOOKUP($B205,'3.ข้อมูลงบทดลองปัจจุบัน เติมเอง'!$A$5:$CL$846,34,0),2)</f>
        <v>4064.56</v>
      </c>
      <c r="AJ205" s="19">
        <f>ROUND(VLOOKUP($B205,'3.ข้อมูลงบทดลองปัจจุบัน เติมเอง'!$A$5:$CL$846,35,0),2)</f>
        <v>3749.57</v>
      </c>
      <c r="AK205" s="19">
        <f>ROUND(VLOOKUP($B205,'3.ข้อมูลงบทดลองปัจจุบัน เติมเอง'!$A$5:$CL$846,36,0),2)</f>
        <v>68246.490000000005</v>
      </c>
      <c r="AL205" s="19">
        <f>ROUND(VLOOKUP($B205,'3.ข้อมูลงบทดลองปัจจุบัน เติมเอง'!$A$5:$CL$846,37,0),2)</f>
        <v>40868.480000000003</v>
      </c>
      <c r="AM205" s="19">
        <f>ROUND(VLOOKUP($B205,'3.ข้อมูลงบทดลองปัจจุบัน เติมเอง'!$A$5:$CL$846,38,0),2)</f>
        <v>0</v>
      </c>
      <c r="AN205" s="19">
        <f>ROUND(VLOOKUP($B205,'3.ข้อมูลงบทดลองปัจจุบัน เติมเอง'!$A$5:$CL$846,39,0),2)</f>
        <v>0</v>
      </c>
      <c r="AO205" s="19">
        <f>ROUND(VLOOKUP($B205,'3.ข้อมูลงบทดลองปัจจุบัน เติมเอง'!$A$5:$CL$846,40,0),2)</f>
        <v>0</v>
      </c>
      <c r="AP205" s="19">
        <f>ROUND(VLOOKUP($B205,'3.ข้อมูลงบทดลองปัจจุบัน เติมเอง'!$A$5:$CL$846,41,0),2)</f>
        <v>17183.34</v>
      </c>
      <c r="AQ205" s="19">
        <f>ROUND(VLOOKUP($B205,'3.ข้อมูลงบทดลองปัจจุบัน เติมเอง'!$A$5:$CL$846,42,0),2)</f>
        <v>0</v>
      </c>
      <c r="AR205" s="19">
        <f>ROUND(VLOOKUP($B205,'3.ข้อมูลงบทดลองปัจจุบัน เติมเอง'!$A$5:$CL$846,43,0),2)</f>
        <v>0</v>
      </c>
      <c r="AS205" s="19">
        <f>ROUND(VLOOKUP($B205,'3.ข้อมูลงบทดลองปัจจุบัน เติมเอง'!$A$5:$CL$846,44,0),2)</f>
        <v>0</v>
      </c>
      <c r="AT205" s="19">
        <f>ROUND(VLOOKUP($B205,'3.ข้อมูลงบทดลองปัจจุบัน เติมเอง'!$A$5:$CL$846,45,0),2)</f>
        <v>12320.81</v>
      </c>
      <c r="AU205" s="19">
        <f>ROUND(VLOOKUP($B205,'3.ข้อมูลงบทดลองปัจจุบัน เติมเอง'!$A$5:$CL$846,46,0),2)</f>
        <v>0</v>
      </c>
      <c r="AV205" s="19">
        <f>ROUND(VLOOKUP($B205,'3.ข้อมูลงบทดลองปัจจุบัน เติมเอง'!$A$5:$CL$846,47,0),2)</f>
        <v>0</v>
      </c>
      <c r="AW205" s="19">
        <f>ROUND(VLOOKUP($B205,'3.ข้อมูลงบทดลองปัจจุบัน เติมเอง'!$A$5:$CL$846,48,0),2)</f>
        <v>0</v>
      </c>
      <c r="AX205" s="19">
        <f>ROUND(VLOOKUP($B205,'3.ข้อมูลงบทดลองปัจจุบัน เติมเอง'!$A$5:$CL$846,49,0),2)</f>
        <v>0</v>
      </c>
      <c r="AY205" s="19">
        <f>ROUND(VLOOKUP($B205,'3.ข้อมูลงบทดลองปัจจุบัน เติมเอง'!$A$5:$CL$846,50,0),2)</f>
        <v>0</v>
      </c>
      <c r="AZ205" s="19">
        <f>ROUND(VLOOKUP($B205,'3.ข้อมูลงบทดลองปัจจุบัน เติมเอง'!$A$5:$CL$846,51,0),2)</f>
        <v>0</v>
      </c>
      <c r="BA205" s="19">
        <f>ROUND(VLOOKUP($B205,'3.ข้อมูลงบทดลองปัจจุบัน เติมเอง'!$A$5:$CL$846,52,0),2)</f>
        <v>0</v>
      </c>
      <c r="BB205" s="19">
        <f>ROUND(VLOOKUP($B205,'3.ข้อมูลงบทดลองปัจจุบัน เติมเอง'!$A$5:$CL$846,53,0),2)</f>
        <v>0</v>
      </c>
      <c r="BC205" s="19">
        <f>ROUND(VLOOKUP($B205,'3.ข้อมูลงบทดลองปัจจุบัน เติมเอง'!$A$5:$CL$846,54,0),2)</f>
        <v>0</v>
      </c>
      <c r="BD205" s="19">
        <f>ROUND(VLOOKUP($B205,'3.ข้อมูลงบทดลองปัจจุบัน เติมเอง'!$A$5:$CL$846,55,0),2)</f>
        <v>0</v>
      </c>
      <c r="BE205" s="19">
        <f>ROUND(VLOOKUP($B205,'3.ข้อมูลงบทดลองปัจจุบัน เติมเอง'!$A$5:$CL$846,56,0),2)</f>
        <v>50570.1</v>
      </c>
      <c r="BF205" s="19">
        <f>ROUND(VLOOKUP($B205,'3.ข้อมูลงบทดลองปัจจุบัน เติมเอง'!$A$5:$CL$846,57,0),2)</f>
        <v>0</v>
      </c>
      <c r="BG205" s="19">
        <f>ROUND(VLOOKUP($B205,'3.ข้อมูลงบทดลองปัจจุบัน เติมเอง'!$A$5:$CL$846,58,0),2)</f>
        <v>0</v>
      </c>
      <c r="BH205" s="19">
        <f>ROUND(VLOOKUP($B205,'3.ข้อมูลงบทดลองปัจจุบัน เติมเอง'!$A$5:$CL$846,59,0),2)</f>
        <v>0</v>
      </c>
      <c r="BI205" s="19">
        <f>ROUND(VLOOKUP($B205,'3.ข้อมูลงบทดลองปัจจุบัน เติมเอง'!$A$5:$CL$846,60,0),2)</f>
        <v>0</v>
      </c>
      <c r="BJ205" s="19">
        <f>ROUND(VLOOKUP($B205,'3.ข้อมูลงบทดลองปัจจุบัน เติมเอง'!$A$5:$CL$846,61,0),2)</f>
        <v>0</v>
      </c>
      <c r="BK205" s="19">
        <f>ROUND(VLOOKUP($B205,'3.ข้อมูลงบทดลองปัจจุบัน เติมเอง'!$A$5:$CL$846,62,0),2)</f>
        <v>0</v>
      </c>
      <c r="BL205" s="19">
        <f>ROUND(VLOOKUP($B205,'3.ข้อมูลงบทดลองปัจจุบัน เติมเอง'!$A$5:$CL$846,63,0),2)</f>
        <v>61235.64</v>
      </c>
      <c r="BM205" s="19">
        <f>ROUND(VLOOKUP($B205,'3.ข้อมูลงบทดลองปัจจุบัน เติมเอง'!$A$5:$CL$846,64,0),2)</f>
        <v>20833.330000000002</v>
      </c>
      <c r="BN205" s="19">
        <f>ROUND(VLOOKUP($B205,'3.ข้อมูลงบทดลองปัจจุบัน เติมเอง'!$A$5:$CL$846,65,0),2)</f>
        <v>42162.15</v>
      </c>
      <c r="BO205" s="19">
        <f>ROUND(VLOOKUP($B205,'3.ข้อมูลงบทดลองปัจจุบัน เติมเอง'!$A$5:$CL$846,66,0),2)</f>
        <v>8166.66</v>
      </c>
      <c r="BP205" s="19">
        <f>ROUND(VLOOKUP($B205,'3.ข้อมูลงบทดลองปัจจุบัน เติมเอง'!$A$5:$CL$846,67,0),2)</f>
        <v>31919</v>
      </c>
      <c r="BQ205" s="19">
        <f>ROUND(VLOOKUP($B205,'3.ข้อมูลงบทดลองปัจจุบัน เติมเอง'!$A$5:$CL$846,68,0),2)</f>
        <v>44175</v>
      </c>
      <c r="BR205" s="19">
        <f>ROUND(VLOOKUP($B205,'3.ข้อมูลงบทดลองปัจจุบัน เติมเอง'!$A$5:$CL$846,69,0),2)</f>
        <v>14116.68</v>
      </c>
      <c r="BS205" s="19">
        <f>ROUND(VLOOKUP($B205,'3.ข้อมูลงบทดลองปัจจุบัน เติมเอง'!$A$5:$CL$846,70,0),2)</f>
        <v>409690.02</v>
      </c>
      <c r="BT205" s="19">
        <f>ROUND(VLOOKUP($B205,'3.ข้อมูลงบทดลองปัจจุบัน เติมเอง'!$A$5:$CL$846,71,0),2)</f>
        <v>2710.95</v>
      </c>
      <c r="BU205" s="19">
        <f>ROUND(VLOOKUP($B205,'3.ข้อมูลงบทดลองปัจจุบัน เติมเอง'!$A$5:$CL$846,72,0),2)</f>
        <v>0</v>
      </c>
      <c r="BV205" s="19">
        <f>ROUND(VLOOKUP($B205,'3.ข้อมูลงบทดลองปัจจุบัน เติมเอง'!$A$5:$CL$846,73,0),2)</f>
        <v>0</v>
      </c>
      <c r="BW205" s="19">
        <f>ROUND(VLOOKUP($B205,'3.ข้อมูลงบทดลองปัจจุบัน เติมเอง'!$A$5:$CL$846,74,0),2)</f>
        <v>0</v>
      </c>
      <c r="BX205" s="19">
        <f>ROUND(VLOOKUP($B205,'3.ข้อมูลงบทดลองปัจจุบัน เติมเอง'!$A$5:$CL$846,75,0),2)</f>
        <v>0</v>
      </c>
      <c r="BY205" s="19">
        <f>ROUND(VLOOKUP($B205,'3.ข้อมูลงบทดลองปัจจุบัน เติมเอง'!$A$5:$CL$846,76,0),2)</f>
        <v>0</v>
      </c>
      <c r="BZ205" s="19">
        <f>ROUND(VLOOKUP($B205,'3.ข้อมูลงบทดลองปัจจุบัน เติมเอง'!$A$5:$CL$846,77,0),2)</f>
        <v>0</v>
      </c>
      <c r="CA205" s="19">
        <f>ROUND(VLOOKUP($B205,'3.ข้อมูลงบทดลองปัจจุบัน เติมเอง'!$A$5:$CL$846,78,0),2)</f>
        <v>2166.66</v>
      </c>
      <c r="CB205" s="19">
        <f>ROUND(VLOOKUP($B205,'3.ข้อมูลงบทดลองปัจจุบัน เติมเอง'!$A$5:$CL$846,79,0),2)</f>
        <v>23083.32</v>
      </c>
      <c r="CC205" s="19">
        <f>ROUND(VLOOKUP($B205,'3.ข้อมูลงบทดลองปัจจุบัน เติมเอง'!$A$5:$CL$846,80,0),2)</f>
        <v>0</v>
      </c>
      <c r="CD205" s="19">
        <f>ROUND(VLOOKUP($B205,'3.ข้อมูลงบทดลองปัจจุบัน เติมเอง'!$A$5:$CL$846,81,0),2)</f>
        <v>0</v>
      </c>
      <c r="CE205" s="19">
        <f>ROUND(VLOOKUP($B205,'3.ข้อมูลงบทดลองปัจจุบัน เติมเอง'!$A$5:$CL$846,82,0),2)</f>
        <v>0</v>
      </c>
      <c r="CF205" s="19">
        <f>ROUND(VLOOKUP($B205,'3.ข้อมูลงบทดลองปัจจุบัน เติมเอง'!$A$5:$CL$846,83,0),2)</f>
        <v>0</v>
      </c>
      <c r="CG205" s="19">
        <f>ROUND(VLOOKUP($B205,'3.ข้อมูลงบทดลองปัจจุบัน เติมเอง'!$A$5:$CL$846,84,0),2)</f>
        <v>0</v>
      </c>
      <c r="CH205" s="19">
        <f>ROUND(VLOOKUP($B205,'3.ข้อมูลงบทดลองปัจจุบัน เติมเอง'!$A$5:$CL$846,85,0),2)</f>
        <v>17483.310000000001</v>
      </c>
      <c r="CI205" s="19">
        <f>ROUND(VLOOKUP($B205,'3.ข้อมูลงบทดลองปัจจุบัน เติมเอง'!$A$5:$CL$846,86,0),2)</f>
        <v>0</v>
      </c>
      <c r="CJ205" s="19">
        <f>ROUND(VLOOKUP($B205,'3.ข้อมูลงบทดลองปัจจุบัน เติมเอง'!$A$5:$CL$846,87,0),2)</f>
        <v>0</v>
      </c>
      <c r="CK205" s="19">
        <f>ROUND(VLOOKUP($B205,'3.ข้อมูลงบทดลองปัจจุบัน เติมเอง'!$A$5:$CL$846,88,0),2)</f>
        <v>0</v>
      </c>
      <c r="CL205" s="19">
        <f>ROUND(VLOOKUP($B205,'3.ข้อมูลงบทดลองปัจจุบัน เติมเอง'!$A$5:$CL$846,89,0),2)</f>
        <v>1080</v>
      </c>
      <c r="CM205" s="19">
        <f>ROUND(VLOOKUP($B205,'3.ข้อมูลงบทดลองปัจจุบัน เติมเอง'!$A$5:$CL$846,90,0),2)</f>
        <v>37342.5</v>
      </c>
      <c r="CO205" s="29"/>
    </row>
    <row r="206" spans="1:94" x14ac:dyDescent="0.7">
      <c r="A206" s="53" t="s">
        <v>1472</v>
      </c>
      <c r="B206" s="3" t="s">
        <v>753</v>
      </c>
      <c r="C206" s="8" t="s">
        <v>754</v>
      </c>
      <c r="D206" s="19">
        <f>ROUND(VLOOKUP($B206,'3.ข้อมูลงบทดลองปัจจุบัน เติมเอง'!$A$5:$CL$846,3,0),2)</f>
        <v>0</v>
      </c>
      <c r="E206" s="19">
        <f>ROUND(VLOOKUP($B206,'3.ข้อมูลงบทดลองปัจจุบัน เติมเอง'!$A$5:$CL$846,4,0),2)</f>
        <v>0</v>
      </c>
      <c r="F206" s="19">
        <f>ROUND(VLOOKUP($B206,'3.ข้อมูลงบทดลองปัจจุบัน เติมเอง'!$A$5:$CL$846,5,0),2)</f>
        <v>0</v>
      </c>
      <c r="G206" s="19">
        <f>ROUND(VLOOKUP($B206,'3.ข้อมูลงบทดลองปัจจุบัน เติมเอง'!$A$5:$CL$846,6,0),2)</f>
        <v>0</v>
      </c>
      <c r="H206" s="19">
        <f>ROUND(VLOOKUP($B206,'3.ข้อมูลงบทดลองปัจจุบัน เติมเอง'!$A$5:$CL$846,7,0),2)</f>
        <v>0</v>
      </c>
      <c r="I206" s="19">
        <f>ROUND(VLOOKUP($B206,'3.ข้อมูลงบทดลองปัจจุบัน เติมเอง'!$A$5:$CL$846,8,0),2)</f>
        <v>0</v>
      </c>
      <c r="J206" s="19">
        <f>ROUND(VLOOKUP($B206,'3.ข้อมูลงบทดลองปัจจุบัน เติมเอง'!$A$5:$CL$846,9,0),2)</f>
        <v>0</v>
      </c>
      <c r="K206" s="19">
        <f>ROUND(VLOOKUP($B206,'3.ข้อมูลงบทดลองปัจจุบัน เติมเอง'!$A$5:$CL$846,10,0),2)</f>
        <v>0</v>
      </c>
      <c r="L206" s="19">
        <f>ROUND(VLOOKUP($B206,'3.ข้อมูลงบทดลองปัจจุบัน เติมเอง'!$A$5:$CL$846,11,0),2)</f>
        <v>0</v>
      </c>
      <c r="M206" s="19">
        <f>ROUND(VLOOKUP($B206,'3.ข้อมูลงบทดลองปัจจุบัน เติมเอง'!$A$5:$CL$846,12,0),2)</f>
        <v>0</v>
      </c>
      <c r="N206" s="19">
        <f>ROUND(VLOOKUP($B206,'3.ข้อมูลงบทดลองปัจจุบัน เติมเอง'!$A$5:$CL$846,13,0),2)</f>
        <v>0</v>
      </c>
      <c r="O206" s="19">
        <f>ROUND(VLOOKUP($B206,'3.ข้อมูลงบทดลองปัจจุบัน เติมเอง'!$A$5:$CL$846,14,0),2)</f>
        <v>36386.89</v>
      </c>
      <c r="P206" s="19">
        <f>ROUND(VLOOKUP($B206,'3.ข้อมูลงบทดลองปัจจุบัน เติมเอง'!$A$5:$CL$846,15,0),2)</f>
        <v>0</v>
      </c>
      <c r="Q206" s="19">
        <f>ROUND(VLOOKUP($B206,'3.ข้อมูลงบทดลองปัจจุบัน เติมเอง'!$A$5:$CL$846,16,0),2)</f>
        <v>0</v>
      </c>
      <c r="R206" s="19">
        <f>ROUND(VLOOKUP($B206,'3.ข้อมูลงบทดลองปัจจุบัน เติมเอง'!$A$5:$CL$846,17,0),2)</f>
        <v>0</v>
      </c>
      <c r="S206" s="19">
        <f>ROUND(VLOOKUP($B206,'3.ข้อมูลงบทดลองปัจจุบัน เติมเอง'!$A$5:$CL$846,18,0),2)</f>
        <v>0</v>
      </c>
      <c r="T206" s="19">
        <f>ROUND(VLOOKUP($B206,'3.ข้อมูลงบทดลองปัจจุบัน เติมเอง'!$A$5:$CL$846,19,0),2)</f>
        <v>0</v>
      </c>
      <c r="U206" s="19">
        <f>ROUND(VLOOKUP($B206,'3.ข้อมูลงบทดลองปัจจุบัน เติมเอง'!$A$5:$CL$846,20,0),2)</f>
        <v>0</v>
      </c>
      <c r="V206" s="19">
        <f>ROUND(VLOOKUP($B206,'3.ข้อมูลงบทดลองปัจจุบัน เติมเอง'!$A$5:$CL$846,21,0),2)</f>
        <v>15579.99</v>
      </c>
      <c r="W206" s="19">
        <f>ROUND(VLOOKUP($B206,'3.ข้อมูลงบทดลองปัจจุบัน เติมเอง'!$A$5:$CL$846,22,0),2)</f>
        <v>23000.01</v>
      </c>
      <c r="X206" s="19">
        <f>ROUND(VLOOKUP($B206,'3.ข้อมูลงบทดลองปัจจุบัน เติมเอง'!$A$5:$CL$846,23,0),2)</f>
        <v>0</v>
      </c>
      <c r="Y206" s="19">
        <f>ROUND(VLOOKUP($B206,'3.ข้อมูลงบทดลองปัจจุบัน เติมเอง'!$A$5:$CL$846,24,0),2)</f>
        <v>0</v>
      </c>
      <c r="Z206" s="19">
        <f>ROUND(VLOOKUP($B206,'3.ข้อมูลงบทดลองปัจจุบัน เติมเอง'!$A$5:$CL$846,25,0),2)</f>
        <v>0</v>
      </c>
      <c r="AA206" s="19">
        <f>ROUND(VLOOKUP($B206,'3.ข้อมูลงบทดลองปัจจุบัน เติมเอง'!$A$5:$CL$846,26,0),2)</f>
        <v>0</v>
      </c>
      <c r="AB206" s="19">
        <f>ROUND(VLOOKUP($B206,'3.ข้อมูลงบทดลองปัจจุบัน เติมเอง'!$A$5:$CL$846,27,0),2)</f>
        <v>0</v>
      </c>
      <c r="AC206" s="19">
        <f>ROUND(VLOOKUP($B206,'3.ข้อมูลงบทดลองปัจจุบัน เติมเอง'!$A$5:$CL$846,28,0),2)</f>
        <v>0</v>
      </c>
      <c r="AD206" s="19">
        <f>ROUND(VLOOKUP($B206,'3.ข้อมูลงบทดลองปัจจุบัน เติมเอง'!$A$5:$CL$846,29,0),2)</f>
        <v>0</v>
      </c>
      <c r="AE206" s="19">
        <f>ROUND(VLOOKUP($B206,'3.ข้อมูลงบทดลองปัจจุบัน เติมเอง'!$A$5:$CL$846,30,0),2)</f>
        <v>0</v>
      </c>
      <c r="AF206" s="19">
        <f>ROUND(VLOOKUP($B206,'3.ข้อมูลงบทดลองปัจจุบัน เติมเอง'!$A$5:$CL$846,31,0),2)</f>
        <v>0</v>
      </c>
      <c r="AG206" s="19">
        <f>ROUND(VLOOKUP($B206,'3.ข้อมูลงบทดลองปัจจุบัน เติมเอง'!$A$5:$CL$846,32,0),2)</f>
        <v>0</v>
      </c>
      <c r="AH206" s="19">
        <f>ROUND(VLOOKUP($B206,'3.ข้อมูลงบทดลองปัจจุบัน เติมเอง'!$A$5:$CL$846,33,0),2)</f>
        <v>0</v>
      </c>
      <c r="AI206" s="19">
        <f>ROUND(VLOOKUP($B206,'3.ข้อมูลงบทดลองปัจจุบัน เติมเอง'!$A$5:$CL$846,34,0),2)</f>
        <v>0</v>
      </c>
      <c r="AJ206" s="19">
        <f>ROUND(VLOOKUP($B206,'3.ข้อมูลงบทดลองปัจจุบัน เติมเอง'!$A$5:$CL$846,35,0),2)</f>
        <v>0</v>
      </c>
      <c r="AK206" s="19">
        <f>ROUND(VLOOKUP($B206,'3.ข้อมูลงบทดลองปัจจุบัน เติมเอง'!$A$5:$CL$846,36,0),2)</f>
        <v>19999.990000000002</v>
      </c>
      <c r="AL206" s="19">
        <f>ROUND(VLOOKUP($B206,'3.ข้อมูลงบทดลองปัจจุบัน เติมเอง'!$A$5:$CL$846,37,0),2)</f>
        <v>0</v>
      </c>
      <c r="AM206" s="19">
        <f>ROUND(VLOOKUP($B206,'3.ข้อมูลงบทดลองปัจจุบัน เติมเอง'!$A$5:$CL$846,38,0),2)</f>
        <v>0</v>
      </c>
      <c r="AN206" s="19">
        <f>ROUND(VLOOKUP($B206,'3.ข้อมูลงบทดลองปัจจุบัน เติมเอง'!$A$5:$CL$846,39,0),2)</f>
        <v>2000.01</v>
      </c>
      <c r="AO206" s="19">
        <f>ROUND(VLOOKUP($B206,'3.ข้อมูลงบทดลองปัจจุบัน เติมเอง'!$A$5:$CL$846,40,0),2)</f>
        <v>0</v>
      </c>
      <c r="AP206" s="19">
        <f>ROUND(VLOOKUP($B206,'3.ข้อมูลงบทดลองปัจจุบัน เติมเอง'!$A$5:$CL$846,41,0),2)</f>
        <v>0</v>
      </c>
      <c r="AQ206" s="19">
        <f>ROUND(VLOOKUP($B206,'3.ข้อมูลงบทดลองปัจจุบัน เติมเอง'!$A$5:$CL$846,42,0),2)</f>
        <v>0</v>
      </c>
      <c r="AR206" s="19">
        <f>ROUND(VLOOKUP($B206,'3.ข้อมูลงบทดลองปัจจุบัน เติมเอง'!$A$5:$CL$846,43,0),2)</f>
        <v>0</v>
      </c>
      <c r="AS206" s="19">
        <f>ROUND(VLOOKUP($B206,'3.ข้อมูลงบทดลองปัจจุบัน เติมเอง'!$A$5:$CL$846,44,0),2)</f>
        <v>0</v>
      </c>
      <c r="AT206" s="19">
        <f>ROUND(VLOOKUP($B206,'3.ข้อมูลงบทดลองปัจจุบัน เติมเอง'!$A$5:$CL$846,45,0),2)</f>
        <v>0</v>
      </c>
      <c r="AU206" s="19">
        <f>ROUND(VLOOKUP($B206,'3.ข้อมูลงบทดลองปัจจุบัน เติมเอง'!$A$5:$CL$846,46,0),2)</f>
        <v>0</v>
      </c>
      <c r="AV206" s="19">
        <f>ROUND(VLOOKUP($B206,'3.ข้อมูลงบทดลองปัจจุบัน เติมเอง'!$A$5:$CL$846,47,0),2)</f>
        <v>0</v>
      </c>
      <c r="AW206" s="19">
        <f>ROUND(VLOOKUP($B206,'3.ข้อมูลงบทดลองปัจจุบัน เติมเอง'!$A$5:$CL$846,48,0),2)</f>
        <v>0</v>
      </c>
      <c r="AX206" s="19">
        <f>ROUND(VLOOKUP($B206,'3.ข้อมูลงบทดลองปัจจุบัน เติมเอง'!$A$5:$CL$846,49,0),2)</f>
        <v>0</v>
      </c>
      <c r="AY206" s="19">
        <f>ROUND(VLOOKUP($B206,'3.ข้อมูลงบทดลองปัจจุบัน เติมเอง'!$A$5:$CL$846,50,0),2)</f>
        <v>0</v>
      </c>
      <c r="AZ206" s="19">
        <f>ROUND(VLOOKUP($B206,'3.ข้อมูลงบทดลองปัจจุบัน เติมเอง'!$A$5:$CL$846,51,0),2)</f>
        <v>0</v>
      </c>
      <c r="BA206" s="19">
        <f>ROUND(VLOOKUP($B206,'3.ข้อมูลงบทดลองปัจจุบัน เติมเอง'!$A$5:$CL$846,52,0),2)</f>
        <v>0</v>
      </c>
      <c r="BB206" s="19">
        <f>ROUND(VLOOKUP($B206,'3.ข้อมูลงบทดลองปัจจุบัน เติมเอง'!$A$5:$CL$846,53,0),2)</f>
        <v>0</v>
      </c>
      <c r="BC206" s="19">
        <f>ROUND(VLOOKUP($B206,'3.ข้อมูลงบทดลองปัจจุบัน เติมเอง'!$A$5:$CL$846,54,0),2)</f>
        <v>0</v>
      </c>
      <c r="BD206" s="19">
        <f>ROUND(VLOOKUP($B206,'3.ข้อมูลงบทดลองปัจจุบัน เติมเอง'!$A$5:$CL$846,55,0),2)</f>
        <v>0</v>
      </c>
      <c r="BE206" s="19">
        <f>ROUND(VLOOKUP($B206,'3.ข้อมูลงบทดลองปัจจุบัน เติมเอง'!$A$5:$CL$846,56,0),2)</f>
        <v>0</v>
      </c>
      <c r="BF206" s="19">
        <f>ROUND(VLOOKUP($B206,'3.ข้อมูลงบทดลองปัจจุบัน เติมเอง'!$A$5:$CL$846,57,0),2)</f>
        <v>0</v>
      </c>
      <c r="BG206" s="19">
        <f>ROUND(VLOOKUP($B206,'3.ข้อมูลงบทดลองปัจจุบัน เติมเอง'!$A$5:$CL$846,58,0),2)</f>
        <v>0</v>
      </c>
      <c r="BH206" s="19">
        <f>ROUND(VLOOKUP($B206,'3.ข้อมูลงบทดลองปัจจุบัน เติมเอง'!$A$5:$CL$846,59,0),2)</f>
        <v>78626.789999999994</v>
      </c>
      <c r="BI206" s="19">
        <f>ROUND(VLOOKUP($B206,'3.ข้อมูลงบทดลองปัจจุบัน เติมเอง'!$A$5:$CL$846,60,0),2)</f>
        <v>0</v>
      </c>
      <c r="BJ206" s="19">
        <f>ROUND(VLOOKUP($B206,'3.ข้อมูลงบทดลองปัจจุบัน เติมเอง'!$A$5:$CL$846,61,0),2)</f>
        <v>0</v>
      </c>
      <c r="BK206" s="19">
        <f>ROUND(VLOOKUP($B206,'3.ข้อมูลงบทดลองปัจจุบัน เติมเอง'!$A$5:$CL$846,62,0),2)</f>
        <v>33333.33</v>
      </c>
      <c r="BL206" s="19">
        <f>ROUND(VLOOKUP($B206,'3.ข้อมูลงบทดลองปัจจุบัน เติมเอง'!$A$5:$CL$846,63,0),2)</f>
        <v>44150.01</v>
      </c>
      <c r="BM206" s="19">
        <f>ROUND(VLOOKUP($B206,'3.ข้อมูลงบทดลองปัจจุบัน เติมเอง'!$A$5:$CL$846,64,0),2)</f>
        <v>0</v>
      </c>
      <c r="BN206" s="19">
        <f>ROUND(VLOOKUP($B206,'3.ข้อมูลงบทดลองปัจจุบัน เติมเอง'!$A$5:$CL$846,65,0),2)</f>
        <v>0</v>
      </c>
      <c r="BO206" s="19">
        <f>ROUND(VLOOKUP($B206,'3.ข้อมูลงบทดลองปัจจุบัน เติมเอง'!$A$5:$CL$846,66,0),2)</f>
        <v>0</v>
      </c>
      <c r="BP206" s="19">
        <f>ROUND(VLOOKUP($B206,'3.ข้อมูลงบทดลองปัจจุบัน เติมเอง'!$A$5:$CL$846,67,0),2)</f>
        <v>0</v>
      </c>
      <c r="BQ206" s="19">
        <f>ROUND(VLOOKUP($B206,'3.ข้อมูลงบทดลองปัจจุบัน เติมเอง'!$A$5:$CL$846,68,0),2)</f>
        <v>0</v>
      </c>
      <c r="BR206" s="19">
        <f>ROUND(VLOOKUP($B206,'3.ข้อมูลงบทดลองปัจจุบัน เติมเอง'!$A$5:$CL$846,69,0),2)</f>
        <v>0</v>
      </c>
      <c r="BS206" s="19">
        <f>ROUND(VLOOKUP($B206,'3.ข้อมูลงบทดลองปัจจุบัน เติมเอง'!$A$5:$CL$846,70,0),2)</f>
        <v>0</v>
      </c>
      <c r="BT206" s="19">
        <f>ROUND(VLOOKUP($B206,'3.ข้อมูลงบทดลองปัจจุบัน เติมเอง'!$A$5:$CL$846,71,0),2)</f>
        <v>0</v>
      </c>
      <c r="BU206" s="19">
        <f>ROUND(VLOOKUP($B206,'3.ข้อมูลงบทดลองปัจจุบัน เติมเอง'!$A$5:$CL$846,72,0),2)</f>
        <v>0</v>
      </c>
      <c r="BV206" s="19">
        <f>ROUND(VLOOKUP($B206,'3.ข้อมูลงบทดลองปัจจุบัน เติมเอง'!$A$5:$CL$846,73,0),2)</f>
        <v>0</v>
      </c>
      <c r="BW206" s="19">
        <f>ROUND(VLOOKUP($B206,'3.ข้อมูลงบทดลองปัจจุบัน เติมเอง'!$A$5:$CL$846,74,0),2)</f>
        <v>0</v>
      </c>
      <c r="BX206" s="19">
        <f>ROUND(VLOOKUP($B206,'3.ข้อมูลงบทดลองปัจจุบัน เติมเอง'!$A$5:$CL$846,75,0),2)</f>
        <v>0</v>
      </c>
      <c r="BY206" s="19">
        <f>ROUND(VLOOKUP($B206,'3.ข้อมูลงบทดลองปัจจุบัน เติมเอง'!$A$5:$CL$846,76,0),2)</f>
        <v>0</v>
      </c>
      <c r="BZ206" s="19">
        <f>ROUND(VLOOKUP($B206,'3.ข้อมูลงบทดลองปัจจุบัน เติมเอง'!$A$5:$CL$846,77,0),2)</f>
        <v>0</v>
      </c>
      <c r="CA206" s="19">
        <f>ROUND(VLOOKUP($B206,'3.ข้อมูลงบทดลองปัจจุบัน เติมเอง'!$A$5:$CL$846,78,0),2)</f>
        <v>0</v>
      </c>
      <c r="CB206" s="19">
        <f>ROUND(VLOOKUP($B206,'3.ข้อมูลงบทดลองปัจจุบัน เติมเอง'!$A$5:$CL$846,79,0),2)</f>
        <v>0</v>
      </c>
      <c r="CC206" s="19">
        <f>ROUND(VLOOKUP($B206,'3.ข้อมูลงบทดลองปัจจุบัน เติมเอง'!$A$5:$CL$846,80,0),2)</f>
        <v>0</v>
      </c>
      <c r="CD206" s="19">
        <f>ROUND(VLOOKUP($B206,'3.ข้อมูลงบทดลองปัจจุบัน เติมเอง'!$A$5:$CL$846,81,0),2)</f>
        <v>0</v>
      </c>
      <c r="CE206" s="19">
        <f>ROUND(VLOOKUP($B206,'3.ข้อมูลงบทดลองปัจจุบัน เติมเอง'!$A$5:$CL$846,82,0),2)</f>
        <v>0</v>
      </c>
      <c r="CF206" s="19">
        <f>ROUND(VLOOKUP($B206,'3.ข้อมูลงบทดลองปัจจุบัน เติมเอง'!$A$5:$CL$846,83,0),2)</f>
        <v>0</v>
      </c>
      <c r="CG206" s="19">
        <f>ROUND(VLOOKUP($B206,'3.ข้อมูลงบทดลองปัจจุบัน เติมเอง'!$A$5:$CL$846,84,0),2)</f>
        <v>0</v>
      </c>
      <c r="CH206" s="19">
        <f>ROUND(VLOOKUP($B206,'3.ข้อมูลงบทดลองปัจจุบัน เติมเอง'!$A$5:$CL$846,85,0),2)</f>
        <v>0</v>
      </c>
      <c r="CI206" s="19">
        <f>ROUND(VLOOKUP($B206,'3.ข้อมูลงบทดลองปัจจุบัน เติมเอง'!$A$5:$CL$846,86,0),2)</f>
        <v>0</v>
      </c>
      <c r="CJ206" s="19">
        <f>ROUND(VLOOKUP($B206,'3.ข้อมูลงบทดลองปัจจุบัน เติมเอง'!$A$5:$CL$846,87,0),2)</f>
        <v>0</v>
      </c>
      <c r="CK206" s="19">
        <f>ROUND(VLOOKUP($B206,'3.ข้อมูลงบทดลองปัจจุบัน เติมเอง'!$A$5:$CL$846,88,0),2)</f>
        <v>0</v>
      </c>
      <c r="CL206" s="19">
        <f>ROUND(VLOOKUP($B206,'3.ข้อมูลงบทดลองปัจจุบัน เติมเอง'!$A$5:$CL$846,89,0),2)</f>
        <v>16449.990000000002</v>
      </c>
      <c r="CM206" s="19">
        <f>ROUND(VLOOKUP($B206,'3.ข้อมูลงบทดลองปัจจุบัน เติมเอง'!$A$5:$CL$846,90,0),2)</f>
        <v>0</v>
      </c>
      <c r="CO206" s="29"/>
    </row>
    <row r="207" spans="1:94" x14ac:dyDescent="0.7">
      <c r="A207" s="53" t="s">
        <v>1472</v>
      </c>
      <c r="B207" s="3" t="s">
        <v>755</v>
      </c>
      <c r="C207" s="8" t="s">
        <v>1511</v>
      </c>
      <c r="D207" s="19">
        <f>ROUND(VLOOKUP($B207,'3.ข้อมูลงบทดลองปัจจุบัน เติมเอง'!$A$5:$CL$846,3,0),2)</f>
        <v>0</v>
      </c>
      <c r="E207" s="19">
        <f>ROUND(VLOOKUP($B207,'3.ข้อมูลงบทดลองปัจจุบัน เติมเอง'!$A$5:$CL$846,4,0),2)</f>
        <v>0</v>
      </c>
      <c r="F207" s="19">
        <f>ROUND(VLOOKUP($B207,'3.ข้อมูลงบทดลองปัจจุบัน เติมเอง'!$A$5:$CL$846,5,0),2)</f>
        <v>0</v>
      </c>
      <c r="G207" s="19">
        <f>ROUND(VLOOKUP($B207,'3.ข้อมูลงบทดลองปัจจุบัน เติมเอง'!$A$5:$CL$846,6,0),2)</f>
        <v>177997.95</v>
      </c>
      <c r="H207" s="19">
        <f>ROUND(VLOOKUP($B207,'3.ข้อมูลงบทดลองปัจจุบัน เติมเอง'!$A$5:$CL$846,7,0),2)</f>
        <v>30246.57</v>
      </c>
      <c r="I207" s="19">
        <f>ROUND(VLOOKUP($B207,'3.ข้อมูลงบทดลองปัจจุบัน เติมเอง'!$A$5:$CL$846,8,0),2)</f>
        <v>0</v>
      </c>
      <c r="J207" s="19">
        <f>ROUND(VLOOKUP($B207,'3.ข้อมูลงบทดลองปัจจุบัน เติมเอง'!$A$5:$CL$846,9,0),2)</f>
        <v>0</v>
      </c>
      <c r="K207" s="19">
        <f>ROUND(VLOOKUP($B207,'3.ข้อมูลงบทดลองปัจจุบัน เติมเอง'!$A$5:$CL$846,10,0),2)</f>
        <v>0</v>
      </c>
      <c r="L207" s="19">
        <f>ROUND(VLOOKUP($B207,'3.ข้อมูลงบทดลองปัจจุบัน เติมเอง'!$A$5:$CL$846,11,0),2)</f>
        <v>0</v>
      </c>
      <c r="M207" s="19">
        <f>ROUND(VLOOKUP($B207,'3.ข้อมูลงบทดลองปัจจุบัน เติมเอง'!$A$5:$CL$846,12,0),2)</f>
        <v>0</v>
      </c>
      <c r="N207" s="19">
        <f>ROUND(VLOOKUP($B207,'3.ข้อมูลงบทดลองปัจจุบัน เติมเอง'!$A$5:$CL$846,13,0),2)</f>
        <v>0</v>
      </c>
      <c r="O207" s="19">
        <f>ROUND(VLOOKUP($B207,'3.ข้อมูลงบทดลองปัจจุบัน เติมเอง'!$A$5:$CL$846,14,0),2)</f>
        <v>0</v>
      </c>
      <c r="P207" s="19">
        <f>ROUND(VLOOKUP($B207,'3.ข้อมูลงบทดลองปัจจุบัน เติมเอง'!$A$5:$CL$846,15,0),2)</f>
        <v>0</v>
      </c>
      <c r="Q207" s="19">
        <f>ROUND(VLOOKUP($B207,'3.ข้อมูลงบทดลองปัจจุบัน เติมเอง'!$A$5:$CL$846,16,0),2)</f>
        <v>0</v>
      </c>
      <c r="R207" s="19">
        <f>ROUND(VLOOKUP($B207,'3.ข้อมูลงบทดลองปัจจุบัน เติมเอง'!$A$5:$CL$846,17,0),2)</f>
        <v>0</v>
      </c>
      <c r="S207" s="19">
        <f>ROUND(VLOOKUP($B207,'3.ข้อมูลงบทดลองปัจจุบัน เติมเอง'!$A$5:$CL$846,18,0),2)</f>
        <v>0</v>
      </c>
      <c r="T207" s="19">
        <f>ROUND(VLOOKUP($B207,'3.ข้อมูลงบทดลองปัจจุบัน เติมเอง'!$A$5:$CL$846,19,0),2)</f>
        <v>0</v>
      </c>
      <c r="U207" s="19">
        <f>ROUND(VLOOKUP($B207,'3.ข้อมูลงบทดลองปัจจุบัน เติมเอง'!$A$5:$CL$846,20,0),2)</f>
        <v>0</v>
      </c>
      <c r="V207" s="19">
        <f>ROUND(VLOOKUP($B207,'3.ข้อมูลงบทดลองปัจจุบัน เติมเอง'!$A$5:$CL$846,21,0),2)</f>
        <v>0</v>
      </c>
      <c r="W207" s="19">
        <f>ROUND(VLOOKUP($B207,'3.ข้อมูลงบทดลองปัจจุบัน เติมเอง'!$A$5:$CL$846,22,0),2)</f>
        <v>0</v>
      </c>
      <c r="X207" s="19">
        <f>ROUND(VLOOKUP($B207,'3.ข้อมูลงบทดลองปัจจุบัน เติมเอง'!$A$5:$CL$846,23,0),2)</f>
        <v>0</v>
      </c>
      <c r="Y207" s="19">
        <f>ROUND(VLOOKUP($B207,'3.ข้อมูลงบทดลองปัจจุบัน เติมเอง'!$A$5:$CL$846,24,0),2)</f>
        <v>448.44</v>
      </c>
      <c r="Z207" s="19">
        <f>ROUND(VLOOKUP($B207,'3.ข้อมูลงบทดลองปัจจุบัน เติมเอง'!$A$5:$CL$846,25,0),2)</f>
        <v>0</v>
      </c>
      <c r="AA207" s="19">
        <f>ROUND(VLOOKUP($B207,'3.ข้อมูลงบทดลองปัจจุบัน เติมเอง'!$A$5:$CL$846,26,0),2)</f>
        <v>0</v>
      </c>
      <c r="AB207" s="19">
        <f>ROUND(VLOOKUP($B207,'3.ข้อมูลงบทดลองปัจจุบัน เติมเอง'!$A$5:$CL$846,27,0),2)</f>
        <v>0</v>
      </c>
      <c r="AC207" s="19">
        <f>ROUND(VLOOKUP($B207,'3.ข้อมูลงบทดลองปัจจุบัน เติมเอง'!$A$5:$CL$846,28,0),2)</f>
        <v>0</v>
      </c>
      <c r="AD207" s="19">
        <f>ROUND(VLOOKUP($B207,'3.ข้อมูลงบทดลองปัจจุบัน เติมเอง'!$A$5:$CL$846,29,0),2)</f>
        <v>0</v>
      </c>
      <c r="AE207" s="19">
        <f>ROUND(VLOOKUP($B207,'3.ข้อมูลงบทดลองปัจจุบัน เติมเอง'!$A$5:$CL$846,30,0),2)</f>
        <v>0</v>
      </c>
      <c r="AF207" s="19">
        <f>ROUND(VLOOKUP($B207,'3.ข้อมูลงบทดลองปัจจุบัน เติมเอง'!$A$5:$CL$846,31,0),2)</f>
        <v>57831.45</v>
      </c>
      <c r="AG207" s="19">
        <f>ROUND(VLOOKUP($B207,'3.ข้อมูลงบทดลองปัจจุบัน เติมเอง'!$A$5:$CL$846,32,0),2)</f>
        <v>0</v>
      </c>
      <c r="AH207" s="19">
        <f>ROUND(VLOOKUP($B207,'3.ข้อมูลงบทดลองปัจจุบัน เติมเอง'!$A$5:$CL$846,33,0),2)</f>
        <v>0</v>
      </c>
      <c r="AI207" s="19">
        <f>ROUND(VLOOKUP($B207,'3.ข้อมูลงบทดลองปัจจุบัน เติมเอง'!$A$5:$CL$846,34,0),2)</f>
        <v>0</v>
      </c>
      <c r="AJ207" s="19">
        <f>ROUND(VLOOKUP($B207,'3.ข้อมูลงบทดลองปัจจุบัน เติมเอง'!$A$5:$CL$846,35,0),2)</f>
        <v>0</v>
      </c>
      <c r="AK207" s="19">
        <f>ROUND(VLOOKUP($B207,'3.ข้อมูลงบทดลองปัจจุบัน เติมเอง'!$A$5:$CL$846,36,0),2)</f>
        <v>0</v>
      </c>
      <c r="AL207" s="19">
        <f>ROUND(VLOOKUP($B207,'3.ข้อมูลงบทดลองปัจจุบัน เติมเอง'!$A$5:$CL$846,37,0),2)</f>
        <v>5961.6</v>
      </c>
      <c r="AM207" s="19">
        <f>ROUND(VLOOKUP($B207,'3.ข้อมูลงบทดลองปัจจุบัน เติมเอง'!$A$5:$CL$846,38,0),2)</f>
        <v>0</v>
      </c>
      <c r="AN207" s="19">
        <f>ROUND(VLOOKUP($B207,'3.ข้อมูลงบทดลองปัจจุบัน เติมเอง'!$A$5:$CL$846,39,0),2)</f>
        <v>0</v>
      </c>
      <c r="AO207" s="19">
        <f>ROUND(VLOOKUP($B207,'3.ข้อมูลงบทดลองปัจจุบัน เติมเอง'!$A$5:$CL$846,40,0),2)</f>
        <v>0</v>
      </c>
      <c r="AP207" s="19">
        <f>ROUND(VLOOKUP($B207,'3.ข้อมูลงบทดลองปัจจุบัน เติมเอง'!$A$5:$CL$846,41,0),2)</f>
        <v>0</v>
      </c>
      <c r="AQ207" s="19">
        <f>ROUND(VLOOKUP($B207,'3.ข้อมูลงบทดลองปัจจุบัน เติมเอง'!$A$5:$CL$846,42,0),2)</f>
        <v>0</v>
      </c>
      <c r="AR207" s="19">
        <f>ROUND(VLOOKUP($B207,'3.ข้อมูลงบทดลองปัจจุบัน เติมเอง'!$A$5:$CL$846,43,0),2)</f>
        <v>0</v>
      </c>
      <c r="AS207" s="19">
        <f>ROUND(VLOOKUP($B207,'3.ข้อมูลงบทดลองปัจจุบัน เติมเอง'!$A$5:$CL$846,44,0),2)</f>
        <v>0</v>
      </c>
      <c r="AT207" s="19">
        <f>ROUND(VLOOKUP($B207,'3.ข้อมูลงบทดลองปัจจุบัน เติมเอง'!$A$5:$CL$846,45,0),2)</f>
        <v>0</v>
      </c>
      <c r="AU207" s="19">
        <f>ROUND(VLOOKUP($B207,'3.ข้อมูลงบทดลองปัจจุบัน เติมเอง'!$A$5:$CL$846,46,0),2)</f>
        <v>5231.28</v>
      </c>
      <c r="AV207" s="19">
        <f>ROUND(VLOOKUP($B207,'3.ข้อมูลงบทดลองปัจจุบัน เติมเอง'!$A$5:$CL$846,47,0),2)</f>
        <v>0</v>
      </c>
      <c r="AW207" s="19">
        <f>ROUND(VLOOKUP($B207,'3.ข้อมูลงบทดลองปัจจุบัน เติมเอง'!$A$5:$CL$846,48,0),2)</f>
        <v>0</v>
      </c>
      <c r="AX207" s="19">
        <f>ROUND(VLOOKUP($B207,'3.ข้อมูลงบทดลองปัจจุบัน เติมเอง'!$A$5:$CL$846,49,0),2)</f>
        <v>0</v>
      </c>
      <c r="AY207" s="19">
        <f>ROUND(VLOOKUP($B207,'3.ข้อมูลงบทดลองปัจจุบัน เติมเอง'!$A$5:$CL$846,50,0),2)</f>
        <v>0</v>
      </c>
      <c r="AZ207" s="19">
        <f>ROUND(VLOOKUP($B207,'3.ข้อมูลงบทดลองปัจจุบัน เติมเอง'!$A$5:$CL$846,51,0),2)</f>
        <v>0</v>
      </c>
      <c r="BA207" s="19">
        <f>ROUND(VLOOKUP($B207,'3.ข้อมูลงบทดลองปัจจุบัน เติมเอง'!$A$5:$CL$846,52,0),2)</f>
        <v>0</v>
      </c>
      <c r="BB207" s="19">
        <f>ROUND(VLOOKUP($B207,'3.ข้อมูลงบทดลองปัจจุบัน เติมเอง'!$A$5:$CL$846,53,0),2)</f>
        <v>0</v>
      </c>
      <c r="BC207" s="19">
        <f>ROUND(VLOOKUP($B207,'3.ข้อมูลงบทดลองปัจจุบัน เติมเอง'!$A$5:$CL$846,54,0),2)</f>
        <v>0</v>
      </c>
      <c r="BD207" s="19">
        <f>ROUND(VLOOKUP($B207,'3.ข้อมูลงบทดลองปัจจุบัน เติมเอง'!$A$5:$CL$846,55,0),2)</f>
        <v>0</v>
      </c>
      <c r="BE207" s="19">
        <f>ROUND(VLOOKUP($B207,'3.ข้อมูลงบทดลองปัจจุบัน เติมเอง'!$A$5:$CL$846,56,0),2)</f>
        <v>0</v>
      </c>
      <c r="BF207" s="19">
        <f>ROUND(VLOOKUP($B207,'3.ข้อมูลงบทดลองปัจจุบัน เติมเอง'!$A$5:$CL$846,57,0),2)</f>
        <v>0</v>
      </c>
      <c r="BG207" s="19">
        <f>ROUND(VLOOKUP($B207,'3.ข้อมูลงบทดลองปัจจุบัน เติมเอง'!$A$5:$CL$846,58,0),2)</f>
        <v>0</v>
      </c>
      <c r="BH207" s="19">
        <f>ROUND(VLOOKUP($B207,'3.ข้อมูลงบทดลองปัจจุบัน เติมเอง'!$A$5:$CL$846,59,0),2)</f>
        <v>0</v>
      </c>
      <c r="BI207" s="19">
        <f>ROUND(VLOOKUP($B207,'3.ข้อมูลงบทดลองปัจจุบัน เติมเอง'!$A$5:$CL$846,60,0),2)</f>
        <v>0</v>
      </c>
      <c r="BJ207" s="19">
        <f>ROUND(VLOOKUP($B207,'3.ข้อมูลงบทดลองปัจจุบัน เติมเอง'!$A$5:$CL$846,61,0),2)</f>
        <v>0</v>
      </c>
      <c r="BK207" s="19">
        <f>ROUND(VLOOKUP($B207,'3.ข้อมูลงบทดลองปัจจุบัน เติมเอง'!$A$5:$CL$846,62,0),2)</f>
        <v>0</v>
      </c>
      <c r="BL207" s="19">
        <f>ROUND(VLOOKUP($B207,'3.ข้อมูลงบทดลองปัจจุบัน เติมเอง'!$A$5:$CL$846,63,0),2)</f>
        <v>0</v>
      </c>
      <c r="BM207" s="19">
        <f>ROUND(VLOOKUP($B207,'3.ข้อมูลงบทดลองปัจจุบัน เติมเอง'!$A$5:$CL$846,64,0),2)</f>
        <v>0</v>
      </c>
      <c r="BN207" s="19">
        <f>ROUND(VLOOKUP($B207,'3.ข้อมูลงบทดลองปัจจุบัน เติมเอง'!$A$5:$CL$846,65,0),2)</f>
        <v>0</v>
      </c>
      <c r="BO207" s="19">
        <f>ROUND(VLOOKUP($B207,'3.ข้อมูลงบทดลองปัจจุบัน เติมเอง'!$A$5:$CL$846,66,0),2)</f>
        <v>0</v>
      </c>
      <c r="BP207" s="19">
        <f>ROUND(VLOOKUP($B207,'3.ข้อมูลงบทดลองปัจจุบัน เติมเอง'!$A$5:$CL$846,67,0),2)</f>
        <v>37599.86</v>
      </c>
      <c r="BQ207" s="19">
        <f>ROUND(VLOOKUP($B207,'3.ข้อมูลงบทดลองปัจจุบัน เติมเอง'!$A$5:$CL$846,68,0),2)</f>
        <v>0</v>
      </c>
      <c r="BR207" s="19">
        <f>ROUND(VLOOKUP($B207,'3.ข้อมูลงบทดลองปัจจุบัน เติมเอง'!$A$5:$CL$846,69,0),2)</f>
        <v>0</v>
      </c>
      <c r="BS207" s="19">
        <f>ROUND(VLOOKUP($B207,'3.ข้อมูลงบทดลองปัจจุบัน เติมเอง'!$A$5:$CL$846,70,0),2)</f>
        <v>0</v>
      </c>
      <c r="BT207" s="19">
        <f>ROUND(VLOOKUP($B207,'3.ข้อมูลงบทดลองปัจจุบัน เติมเอง'!$A$5:$CL$846,71,0),2)</f>
        <v>0</v>
      </c>
      <c r="BU207" s="19">
        <f>ROUND(VLOOKUP($B207,'3.ข้อมูลงบทดลองปัจจุบัน เติมเอง'!$A$5:$CL$846,72,0),2)</f>
        <v>0</v>
      </c>
      <c r="BV207" s="19">
        <f>ROUND(VLOOKUP($B207,'3.ข้อมูลงบทดลองปัจจุบัน เติมเอง'!$A$5:$CL$846,73,0),2)</f>
        <v>0</v>
      </c>
      <c r="BW207" s="19">
        <f>ROUND(VLOOKUP($B207,'3.ข้อมูลงบทดลองปัจจุบัน เติมเอง'!$A$5:$CL$846,74,0),2)</f>
        <v>0</v>
      </c>
      <c r="BX207" s="19">
        <f>ROUND(VLOOKUP($B207,'3.ข้อมูลงบทดลองปัจจุบัน เติมเอง'!$A$5:$CL$846,75,0),2)</f>
        <v>0</v>
      </c>
      <c r="BY207" s="19">
        <f>ROUND(VLOOKUP($B207,'3.ข้อมูลงบทดลองปัจจุบัน เติมเอง'!$A$5:$CL$846,76,0),2)</f>
        <v>0</v>
      </c>
      <c r="BZ207" s="19">
        <f>ROUND(VLOOKUP($B207,'3.ข้อมูลงบทดลองปัจจุบัน เติมเอง'!$A$5:$CL$846,77,0),2)</f>
        <v>0</v>
      </c>
      <c r="CA207" s="19">
        <f>ROUND(VLOOKUP($B207,'3.ข้อมูลงบทดลองปัจจุบัน เติมเอง'!$A$5:$CL$846,78,0),2)</f>
        <v>46886.79</v>
      </c>
      <c r="CB207" s="19">
        <f>ROUND(VLOOKUP($B207,'3.ข้อมูลงบทดลองปัจจุบัน เติมเอง'!$A$5:$CL$846,79,0),2)</f>
        <v>0</v>
      </c>
      <c r="CC207" s="19">
        <f>ROUND(VLOOKUP($B207,'3.ข้อมูลงบทดลองปัจจุบัน เติมเอง'!$A$5:$CL$846,80,0),2)</f>
        <v>0</v>
      </c>
      <c r="CD207" s="19">
        <f>ROUND(VLOOKUP($B207,'3.ข้อมูลงบทดลองปัจจุบัน เติมเอง'!$A$5:$CL$846,81,0),2)</f>
        <v>28700.01</v>
      </c>
      <c r="CE207" s="19">
        <f>ROUND(VLOOKUP($B207,'3.ข้อมูลงบทดลองปัจจุบัน เติมเอง'!$A$5:$CL$846,82,0),2)</f>
        <v>0</v>
      </c>
      <c r="CF207" s="19">
        <f>ROUND(VLOOKUP($B207,'3.ข้อมูลงบทดลองปัจจุบัน เติมเอง'!$A$5:$CL$846,83,0),2)</f>
        <v>0</v>
      </c>
      <c r="CG207" s="19">
        <f>ROUND(VLOOKUP($B207,'3.ข้อมูลงบทดลองปัจจุบัน เติมเอง'!$A$5:$CL$846,84,0),2)</f>
        <v>0</v>
      </c>
      <c r="CH207" s="19">
        <f>ROUND(VLOOKUP($B207,'3.ข้อมูลงบทดลองปัจจุบัน เติมเอง'!$A$5:$CL$846,85,0),2)</f>
        <v>0</v>
      </c>
      <c r="CI207" s="19">
        <f>ROUND(VLOOKUP($B207,'3.ข้อมูลงบทดลองปัจจุบัน เติมเอง'!$A$5:$CL$846,86,0),2)</f>
        <v>0</v>
      </c>
      <c r="CJ207" s="19">
        <f>ROUND(VLOOKUP($B207,'3.ข้อมูลงบทดลองปัจจุบัน เติมเอง'!$A$5:$CL$846,87,0),2)</f>
        <v>0</v>
      </c>
      <c r="CK207" s="19">
        <f>ROUND(VLOOKUP($B207,'3.ข้อมูลงบทดลองปัจจุบัน เติมเอง'!$A$5:$CL$846,88,0),2)</f>
        <v>96499.98</v>
      </c>
      <c r="CL207" s="19">
        <f>ROUND(VLOOKUP($B207,'3.ข้อมูลงบทดลองปัจจุบัน เติมเอง'!$A$5:$CL$846,89,0),2)</f>
        <v>10299.99</v>
      </c>
      <c r="CM207" s="19">
        <f>ROUND(VLOOKUP($B207,'3.ข้อมูลงบทดลองปัจจุบัน เติมเอง'!$A$5:$CL$846,90,0),2)</f>
        <v>28237.5</v>
      </c>
      <c r="CO207" s="29"/>
    </row>
    <row r="208" spans="1:94" x14ac:dyDescent="0.7">
      <c r="A208" s="53" t="s">
        <v>1472</v>
      </c>
      <c r="B208" s="3" t="s">
        <v>757</v>
      </c>
      <c r="C208" s="8" t="s">
        <v>1512</v>
      </c>
      <c r="D208" s="19">
        <f>ROUND(VLOOKUP($B208,'3.ข้อมูลงบทดลองปัจจุบัน เติมเอง'!$A$5:$CL$846,3,0),2)</f>
        <v>0</v>
      </c>
      <c r="E208" s="19">
        <f>ROUND(VLOOKUP($B208,'3.ข้อมูลงบทดลองปัจจุบัน เติมเอง'!$A$5:$CL$846,4,0),2)</f>
        <v>0</v>
      </c>
      <c r="F208" s="19">
        <f>ROUND(VLOOKUP($B208,'3.ข้อมูลงบทดลองปัจจุบัน เติมเอง'!$A$5:$CL$846,5,0),2)</f>
        <v>0</v>
      </c>
      <c r="G208" s="19">
        <f>ROUND(VLOOKUP($B208,'3.ข้อมูลงบทดลองปัจจุบัน เติมเอง'!$A$5:$CL$846,6,0),2)</f>
        <v>1570.68</v>
      </c>
      <c r="H208" s="19">
        <f>ROUND(VLOOKUP($B208,'3.ข้อมูลงบทดลองปัจจุบัน เติมเอง'!$A$5:$CL$846,7,0),2)</f>
        <v>0</v>
      </c>
      <c r="I208" s="19">
        <f>ROUND(VLOOKUP($B208,'3.ข้อมูลงบทดลองปัจจุบัน เติมเอง'!$A$5:$CL$846,8,0),2)</f>
        <v>0</v>
      </c>
      <c r="J208" s="19">
        <f>ROUND(VLOOKUP($B208,'3.ข้อมูลงบทดลองปัจจุบัน เติมเอง'!$A$5:$CL$846,9,0),2)</f>
        <v>0</v>
      </c>
      <c r="K208" s="19">
        <f>ROUND(VLOOKUP($B208,'3.ข้อมูลงบทดลองปัจจุบัน เติมเอง'!$A$5:$CL$846,10,0),2)</f>
        <v>0</v>
      </c>
      <c r="L208" s="19">
        <f>ROUND(VLOOKUP($B208,'3.ข้อมูลงบทดลองปัจจุบัน เติมเอง'!$A$5:$CL$846,11,0),2)</f>
        <v>0</v>
      </c>
      <c r="M208" s="19">
        <f>ROUND(VLOOKUP($B208,'3.ข้อมูลงบทดลองปัจจุบัน เติมเอง'!$A$5:$CL$846,12,0),2)</f>
        <v>0</v>
      </c>
      <c r="N208" s="19">
        <f>ROUND(VLOOKUP($B208,'3.ข้อมูลงบทดลองปัจจุบัน เติมเอง'!$A$5:$CL$846,13,0),2)</f>
        <v>0</v>
      </c>
      <c r="O208" s="19">
        <f>ROUND(VLOOKUP($B208,'3.ข้อมูลงบทดลองปัจจุบัน เติมเอง'!$A$5:$CL$846,14,0),2)</f>
        <v>0</v>
      </c>
      <c r="P208" s="19">
        <f>ROUND(VLOOKUP($B208,'3.ข้อมูลงบทดลองปัจจุบัน เติมเอง'!$A$5:$CL$846,15,0),2)</f>
        <v>0</v>
      </c>
      <c r="Q208" s="19">
        <f>ROUND(VLOOKUP($B208,'3.ข้อมูลงบทดลองปัจจุบัน เติมเอง'!$A$5:$CL$846,16,0),2)</f>
        <v>22118.37</v>
      </c>
      <c r="R208" s="19">
        <f>ROUND(VLOOKUP($B208,'3.ข้อมูลงบทดลองปัจจุบัน เติมเอง'!$A$5:$CL$846,17,0),2)</f>
        <v>0</v>
      </c>
      <c r="S208" s="19">
        <f>ROUND(VLOOKUP($B208,'3.ข้อมูลงบทดลองปัจจุบัน เติมเอง'!$A$5:$CL$846,18,0),2)</f>
        <v>0</v>
      </c>
      <c r="T208" s="19">
        <f>ROUND(VLOOKUP($B208,'3.ข้อมูลงบทดลองปัจจุบัน เติมเอง'!$A$5:$CL$846,19,0),2)</f>
        <v>0</v>
      </c>
      <c r="U208" s="19">
        <f>ROUND(VLOOKUP($B208,'3.ข้อมูลงบทดลองปัจจุบัน เติมเอง'!$A$5:$CL$846,20,0),2)</f>
        <v>0</v>
      </c>
      <c r="V208" s="19">
        <f>ROUND(VLOOKUP($B208,'3.ข้อมูลงบทดลองปัจจุบัน เติมเอง'!$A$5:$CL$846,21,0),2)</f>
        <v>0</v>
      </c>
      <c r="W208" s="19">
        <f>ROUND(VLOOKUP($B208,'3.ข้อมูลงบทดลองปัจจุบัน เติมเอง'!$A$5:$CL$846,22,0),2)</f>
        <v>0</v>
      </c>
      <c r="X208" s="19">
        <f>ROUND(VLOOKUP($B208,'3.ข้อมูลงบทดลองปัจจุบัน เติมเอง'!$A$5:$CL$846,23,0),2)</f>
        <v>0</v>
      </c>
      <c r="Y208" s="19">
        <f>ROUND(VLOOKUP($B208,'3.ข้อมูลงบทดลองปัจจุบัน เติมเอง'!$A$5:$CL$846,24,0),2)</f>
        <v>0</v>
      </c>
      <c r="Z208" s="19">
        <f>ROUND(VLOOKUP($B208,'3.ข้อมูลงบทดลองปัจจุบัน เติมเอง'!$A$5:$CL$846,25,0),2)</f>
        <v>0</v>
      </c>
      <c r="AA208" s="19">
        <f>ROUND(VLOOKUP($B208,'3.ข้อมูลงบทดลองปัจจุบัน เติมเอง'!$A$5:$CL$846,26,0),2)</f>
        <v>0</v>
      </c>
      <c r="AB208" s="19">
        <f>ROUND(VLOOKUP($B208,'3.ข้อมูลงบทดลองปัจจุบัน เติมเอง'!$A$5:$CL$846,27,0),2)</f>
        <v>0</v>
      </c>
      <c r="AC208" s="19">
        <f>ROUND(VLOOKUP($B208,'3.ข้อมูลงบทดลองปัจจุบัน เติมเอง'!$A$5:$CL$846,28,0),2)</f>
        <v>50562.51</v>
      </c>
      <c r="AD208" s="19">
        <f>ROUND(VLOOKUP($B208,'3.ข้อมูลงบทดลองปัจจุบัน เติมเอง'!$A$5:$CL$846,29,0),2)</f>
        <v>0</v>
      </c>
      <c r="AE208" s="19">
        <f>ROUND(VLOOKUP($B208,'3.ข้อมูลงบทดลองปัจจุบัน เติมเอง'!$A$5:$CL$846,30,0),2)</f>
        <v>0</v>
      </c>
      <c r="AF208" s="19">
        <f>ROUND(VLOOKUP($B208,'3.ข้อมูลงบทดลองปัจจุบัน เติมเอง'!$A$5:$CL$846,31,0),2)</f>
        <v>0</v>
      </c>
      <c r="AG208" s="19">
        <f>ROUND(VLOOKUP($B208,'3.ข้อมูลงบทดลองปัจจุบัน เติมเอง'!$A$5:$CL$846,32,0),2)</f>
        <v>0</v>
      </c>
      <c r="AH208" s="19">
        <f>ROUND(VLOOKUP($B208,'3.ข้อมูลงบทดลองปัจจุบัน เติมเอง'!$A$5:$CL$846,33,0),2)</f>
        <v>0</v>
      </c>
      <c r="AI208" s="19">
        <f>ROUND(VLOOKUP($B208,'3.ข้อมูลงบทดลองปัจจุบัน เติมเอง'!$A$5:$CL$846,34,0),2)</f>
        <v>0</v>
      </c>
      <c r="AJ208" s="19">
        <f>ROUND(VLOOKUP($B208,'3.ข้อมูลงบทดลองปัจจุบัน เติมเอง'!$A$5:$CL$846,35,0),2)</f>
        <v>0</v>
      </c>
      <c r="AK208" s="19">
        <f>ROUND(VLOOKUP($B208,'3.ข้อมูลงบทดลองปัจจุบัน เติมเอง'!$A$5:$CL$846,36,0),2)</f>
        <v>12094.99</v>
      </c>
      <c r="AL208" s="19">
        <f>ROUND(VLOOKUP($B208,'3.ข้อมูลงบทดลองปัจจุบัน เติมเอง'!$A$5:$CL$846,37,0),2)</f>
        <v>0</v>
      </c>
      <c r="AM208" s="19">
        <f>ROUND(VLOOKUP($B208,'3.ข้อมูลงบทดลองปัจจุบัน เติมเอง'!$A$5:$CL$846,38,0),2)</f>
        <v>0</v>
      </c>
      <c r="AN208" s="19">
        <f>ROUND(VLOOKUP($B208,'3.ข้อมูลงบทดลองปัจจุบัน เติมเอง'!$A$5:$CL$846,39,0),2)</f>
        <v>0</v>
      </c>
      <c r="AO208" s="19">
        <f>ROUND(VLOOKUP($B208,'3.ข้อมูลงบทดลองปัจจุบัน เติมเอง'!$A$5:$CL$846,40,0),2)</f>
        <v>0</v>
      </c>
      <c r="AP208" s="19">
        <f>ROUND(VLOOKUP($B208,'3.ข้อมูลงบทดลองปัจจุบัน เติมเอง'!$A$5:$CL$846,41,0),2)</f>
        <v>0</v>
      </c>
      <c r="AQ208" s="19">
        <f>ROUND(VLOOKUP($B208,'3.ข้อมูลงบทดลองปัจจุบัน เติมเอง'!$A$5:$CL$846,42,0),2)</f>
        <v>0</v>
      </c>
      <c r="AR208" s="19">
        <f>ROUND(VLOOKUP($B208,'3.ข้อมูลงบทดลองปัจจุบัน เติมเอง'!$A$5:$CL$846,43,0),2)</f>
        <v>0</v>
      </c>
      <c r="AS208" s="19">
        <f>ROUND(VLOOKUP($B208,'3.ข้อมูลงบทดลองปัจจุบัน เติมเอง'!$A$5:$CL$846,44,0),2)</f>
        <v>0</v>
      </c>
      <c r="AT208" s="19">
        <f>ROUND(VLOOKUP($B208,'3.ข้อมูลงบทดลองปัจจุบัน เติมเอง'!$A$5:$CL$846,45,0),2)</f>
        <v>0</v>
      </c>
      <c r="AU208" s="19">
        <f>ROUND(VLOOKUP($B208,'3.ข้อมูลงบทดลองปัจจุบัน เติมเอง'!$A$5:$CL$846,46,0),2)</f>
        <v>0</v>
      </c>
      <c r="AV208" s="19">
        <f>ROUND(VLOOKUP($B208,'3.ข้อมูลงบทดลองปัจจุบัน เติมเอง'!$A$5:$CL$846,47,0),2)</f>
        <v>0</v>
      </c>
      <c r="AW208" s="19">
        <f>ROUND(VLOOKUP($B208,'3.ข้อมูลงบทดลองปัจจุบัน เติมเอง'!$A$5:$CL$846,48,0),2)</f>
        <v>0</v>
      </c>
      <c r="AX208" s="19">
        <f>ROUND(VLOOKUP($B208,'3.ข้อมูลงบทดลองปัจจุบัน เติมเอง'!$A$5:$CL$846,49,0),2)</f>
        <v>0</v>
      </c>
      <c r="AY208" s="19">
        <f>ROUND(VLOOKUP($B208,'3.ข้อมูลงบทดลองปัจจุบัน เติมเอง'!$A$5:$CL$846,50,0),2)</f>
        <v>0</v>
      </c>
      <c r="AZ208" s="19">
        <f>ROUND(VLOOKUP($B208,'3.ข้อมูลงบทดลองปัจจุบัน เติมเอง'!$A$5:$CL$846,51,0),2)</f>
        <v>0</v>
      </c>
      <c r="BA208" s="19">
        <f>ROUND(VLOOKUP($B208,'3.ข้อมูลงบทดลองปัจจุบัน เติมเอง'!$A$5:$CL$846,52,0),2)</f>
        <v>0</v>
      </c>
      <c r="BB208" s="19">
        <f>ROUND(VLOOKUP($B208,'3.ข้อมูลงบทดลองปัจจุบัน เติมเอง'!$A$5:$CL$846,53,0),2)</f>
        <v>0</v>
      </c>
      <c r="BC208" s="19">
        <f>ROUND(VLOOKUP($B208,'3.ข้อมูลงบทดลองปัจจุบัน เติมเอง'!$A$5:$CL$846,54,0),2)</f>
        <v>0</v>
      </c>
      <c r="BD208" s="19">
        <f>ROUND(VLOOKUP($B208,'3.ข้อมูลงบทดลองปัจจุบัน เติมเอง'!$A$5:$CL$846,55,0),2)</f>
        <v>0</v>
      </c>
      <c r="BE208" s="19">
        <f>ROUND(VLOOKUP($B208,'3.ข้อมูลงบทดลองปัจจุบัน เติมเอง'!$A$5:$CL$846,56,0),2)</f>
        <v>83455.86</v>
      </c>
      <c r="BF208" s="19">
        <f>ROUND(VLOOKUP($B208,'3.ข้อมูลงบทดลองปัจจุบัน เติมเอง'!$A$5:$CL$846,57,0),2)</f>
        <v>81499.98</v>
      </c>
      <c r="BG208" s="19">
        <f>ROUND(VLOOKUP($B208,'3.ข้อมูลงบทดลองปัจจุบัน เติมเอง'!$A$5:$CL$846,58,0),2)</f>
        <v>0</v>
      </c>
      <c r="BH208" s="19">
        <f>ROUND(VLOOKUP($B208,'3.ข้อมูลงบทดลองปัจจุบัน เติมเอง'!$A$5:$CL$846,59,0),2)</f>
        <v>234333.84</v>
      </c>
      <c r="BI208" s="19">
        <f>ROUND(VLOOKUP($B208,'3.ข้อมูลงบทดลองปัจจุบัน เติมเอง'!$A$5:$CL$846,60,0),2)</f>
        <v>0</v>
      </c>
      <c r="BJ208" s="19">
        <f>ROUND(VLOOKUP($B208,'3.ข้อมูลงบทดลองปัจจุบัน เติมเอง'!$A$5:$CL$846,61,0),2)</f>
        <v>0</v>
      </c>
      <c r="BK208" s="19">
        <f>ROUND(VLOOKUP($B208,'3.ข้อมูลงบทดลองปัจจุบัน เติมเอง'!$A$5:$CL$846,62,0),2)</f>
        <v>40749.99</v>
      </c>
      <c r="BL208" s="19">
        <f>ROUND(VLOOKUP($B208,'3.ข้อมูลงบทดลองปัจจุบัน เติมเอง'!$A$5:$CL$846,63,0),2)</f>
        <v>21376.29</v>
      </c>
      <c r="BM208" s="19">
        <f>ROUND(VLOOKUP($B208,'3.ข้อมูลงบทดลองปัจจุบัน เติมเอง'!$A$5:$CL$846,64,0),2)</f>
        <v>0</v>
      </c>
      <c r="BN208" s="19">
        <f>ROUND(VLOOKUP($B208,'3.ข้อมูลงบทดลองปัจจุบัน เติมเอง'!$A$5:$CL$846,65,0),2)</f>
        <v>0</v>
      </c>
      <c r="BO208" s="19">
        <f>ROUND(VLOOKUP($B208,'3.ข้อมูลงบทดลองปัจจุบัน เติมเอง'!$A$5:$CL$846,66,0),2)</f>
        <v>0</v>
      </c>
      <c r="BP208" s="19">
        <f>ROUND(VLOOKUP($B208,'3.ข้อมูลงบทดลองปัจจุบัน เติมเอง'!$A$5:$CL$846,67,0),2)</f>
        <v>0</v>
      </c>
      <c r="BQ208" s="19">
        <f>ROUND(VLOOKUP($B208,'3.ข้อมูลงบทดลองปัจจุบัน เติมเอง'!$A$5:$CL$846,68,0),2)</f>
        <v>1401.66</v>
      </c>
      <c r="BR208" s="19">
        <f>ROUND(VLOOKUP($B208,'3.ข้อมูลงบทดลองปัจจุบัน เติมเอง'!$A$5:$CL$846,69,0),2)</f>
        <v>0</v>
      </c>
      <c r="BS208" s="19">
        <f>ROUND(VLOOKUP($B208,'3.ข้อมูลงบทดลองปัจจุบัน เติมเอง'!$A$5:$CL$846,70,0),2)</f>
        <v>0</v>
      </c>
      <c r="BT208" s="19">
        <f>ROUND(VLOOKUP($B208,'3.ข้อมูลงบทดลองปัจจุบัน เติมเอง'!$A$5:$CL$846,71,0),2)</f>
        <v>0</v>
      </c>
      <c r="BU208" s="19">
        <f>ROUND(VLOOKUP($B208,'3.ข้อมูลงบทดลองปัจจุบัน เติมเอง'!$A$5:$CL$846,72,0),2)</f>
        <v>0</v>
      </c>
      <c r="BV208" s="19">
        <f>ROUND(VLOOKUP($B208,'3.ข้อมูลงบทดลองปัจจุบัน เติมเอง'!$A$5:$CL$846,73,0),2)</f>
        <v>0</v>
      </c>
      <c r="BW208" s="19">
        <f>ROUND(VLOOKUP($B208,'3.ข้อมูลงบทดลองปัจจุบัน เติมเอง'!$A$5:$CL$846,74,0),2)</f>
        <v>0</v>
      </c>
      <c r="BX208" s="19">
        <f>ROUND(VLOOKUP($B208,'3.ข้อมูลงบทดลองปัจจุบัน เติมเอง'!$A$5:$CL$846,75,0),2)</f>
        <v>0</v>
      </c>
      <c r="BY208" s="19">
        <f>ROUND(VLOOKUP($B208,'3.ข้อมูลงบทดลองปัจจุบัน เติมเอง'!$A$5:$CL$846,76,0),2)</f>
        <v>0</v>
      </c>
      <c r="BZ208" s="19">
        <f>ROUND(VLOOKUP($B208,'3.ข้อมูลงบทดลองปัจจุบัน เติมเอง'!$A$5:$CL$846,77,0),2)</f>
        <v>0</v>
      </c>
      <c r="CA208" s="19">
        <f>ROUND(VLOOKUP($B208,'3.ข้อมูลงบทดลองปัจจุบัน เติมเอง'!$A$5:$CL$846,78,0),2)</f>
        <v>0</v>
      </c>
      <c r="CB208" s="19">
        <f>ROUND(VLOOKUP($B208,'3.ข้อมูลงบทดลองปัจจุบัน เติมเอง'!$A$5:$CL$846,79,0),2)</f>
        <v>0</v>
      </c>
      <c r="CC208" s="19">
        <f>ROUND(VLOOKUP($B208,'3.ข้อมูลงบทดลองปัจจุบัน เติมเอง'!$A$5:$CL$846,80,0),2)</f>
        <v>0</v>
      </c>
      <c r="CD208" s="19">
        <f>ROUND(VLOOKUP($B208,'3.ข้อมูลงบทดลองปัจจุบัน เติมเอง'!$A$5:$CL$846,81,0),2)</f>
        <v>0</v>
      </c>
      <c r="CE208" s="19">
        <f>ROUND(VLOOKUP($B208,'3.ข้อมูลงบทดลองปัจจุบัน เติมเอง'!$A$5:$CL$846,82,0),2)</f>
        <v>0</v>
      </c>
      <c r="CF208" s="19">
        <f>ROUND(VLOOKUP($B208,'3.ข้อมูลงบทดลองปัจจุบัน เติมเอง'!$A$5:$CL$846,83,0),2)</f>
        <v>0</v>
      </c>
      <c r="CG208" s="19">
        <f>ROUND(VLOOKUP($B208,'3.ข้อมูลงบทดลองปัจจุบัน เติมเอง'!$A$5:$CL$846,84,0),2)</f>
        <v>0</v>
      </c>
      <c r="CH208" s="19">
        <f>ROUND(VLOOKUP($B208,'3.ข้อมูลงบทดลองปัจจุบัน เติมเอง'!$A$5:$CL$846,85,0),2)</f>
        <v>0</v>
      </c>
      <c r="CI208" s="19">
        <f>ROUND(VLOOKUP($B208,'3.ข้อมูลงบทดลองปัจจุบัน เติมเอง'!$A$5:$CL$846,86,0),2)</f>
        <v>0</v>
      </c>
      <c r="CJ208" s="19">
        <f>ROUND(VLOOKUP($B208,'3.ข้อมูลงบทดลองปัจจุบัน เติมเอง'!$A$5:$CL$846,87,0),2)</f>
        <v>0</v>
      </c>
      <c r="CK208" s="19">
        <f>ROUND(VLOOKUP($B208,'3.ข้อมูลงบทดลองปัจจุบัน เติมเอง'!$A$5:$CL$846,88,0),2)</f>
        <v>0</v>
      </c>
      <c r="CL208" s="19">
        <f>ROUND(VLOOKUP($B208,'3.ข้อมูลงบทดลองปัจจุบัน เติมเอง'!$A$5:$CL$846,89,0),2)</f>
        <v>11799.27</v>
      </c>
      <c r="CM208" s="19">
        <f>ROUND(VLOOKUP($B208,'3.ข้อมูลงบทดลองปัจจุบัน เติมเอง'!$A$5:$CL$846,90,0),2)</f>
        <v>17306.71</v>
      </c>
      <c r="CO208" s="29"/>
    </row>
    <row r="209" spans="1:93" x14ac:dyDescent="0.7">
      <c r="A209" s="53" t="s">
        <v>1472</v>
      </c>
      <c r="B209" s="3" t="s">
        <v>759</v>
      </c>
      <c r="C209" s="8" t="s">
        <v>760</v>
      </c>
      <c r="D209" s="19">
        <f>ROUND(VLOOKUP($B209,'3.ข้อมูลงบทดลองปัจจุบัน เติมเอง'!$A$5:$CL$846,3,0),2)</f>
        <v>0</v>
      </c>
      <c r="E209" s="19">
        <f>ROUND(VLOOKUP($B209,'3.ข้อมูลงบทดลองปัจจุบัน เติมเอง'!$A$5:$CL$846,4,0),2)</f>
        <v>0</v>
      </c>
      <c r="F209" s="19">
        <f>ROUND(VLOOKUP($B209,'3.ข้อมูลงบทดลองปัจจุบัน เติมเอง'!$A$5:$CL$846,5,0),2)</f>
        <v>0</v>
      </c>
      <c r="G209" s="19">
        <f>ROUND(VLOOKUP($B209,'3.ข้อมูลงบทดลองปัจจุบัน เติมเอง'!$A$5:$CL$846,6,0),2)</f>
        <v>0</v>
      </c>
      <c r="H209" s="19">
        <f>ROUND(VLOOKUP($B209,'3.ข้อมูลงบทดลองปัจจุบัน เติมเอง'!$A$5:$CL$846,7,0),2)</f>
        <v>0</v>
      </c>
      <c r="I209" s="19">
        <f>ROUND(VLOOKUP($B209,'3.ข้อมูลงบทดลองปัจจุบัน เติมเอง'!$A$5:$CL$846,8,0),2)</f>
        <v>0</v>
      </c>
      <c r="J209" s="19">
        <f>ROUND(VLOOKUP($B209,'3.ข้อมูลงบทดลองปัจจุบัน เติมเอง'!$A$5:$CL$846,9,0),2)</f>
        <v>0</v>
      </c>
      <c r="K209" s="19">
        <f>ROUND(VLOOKUP($B209,'3.ข้อมูลงบทดลองปัจจุบัน เติมเอง'!$A$5:$CL$846,10,0),2)</f>
        <v>0</v>
      </c>
      <c r="L209" s="19">
        <f>ROUND(VLOOKUP($B209,'3.ข้อมูลงบทดลองปัจจุบัน เติมเอง'!$A$5:$CL$846,11,0),2)</f>
        <v>0</v>
      </c>
      <c r="M209" s="19">
        <f>ROUND(VLOOKUP($B209,'3.ข้อมูลงบทดลองปัจจุบัน เติมเอง'!$A$5:$CL$846,12,0),2)</f>
        <v>0</v>
      </c>
      <c r="N209" s="19">
        <f>ROUND(VLOOKUP($B209,'3.ข้อมูลงบทดลองปัจจุบัน เติมเอง'!$A$5:$CL$846,13,0),2)</f>
        <v>0</v>
      </c>
      <c r="O209" s="19">
        <f>ROUND(VLOOKUP($B209,'3.ข้อมูลงบทดลองปัจจุบัน เติมเอง'!$A$5:$CL$846,14,0),2)</f>
        <v>0</v>
      </c>
      <c r="P209" s="19">
        <f>ROUND(VLOOKUP($B209,'3.ข้อมูลงบทดลองปัจจุบัน เติมเอง'!$A$5:$CL$846,15,0),2)</f>
        <v>0</v>
      </c>
      <c r="Q209" s="19">
        <f>ROUND(VLOOKUP($B209,'3.ข้อมูลงบทดลองปัจจุบัน เติมเอง'!$A$5:$CL$846,16,0),2)</f>
        <v>0</v>
      </c>
      <c r="R209" s="19">
        <f>ROUND(VLOOKUP($B209,'3.ข้อมูลงบทดลองปัจจุบัน เติมเอง'!$A$5:$CL$846,17,0),2)</f>
        <v>0</v>
      </c>
      <c r="S209" s="19">
        <f>ROUND(VLOOKUP($B209,'3.ข้อมูลงบทดลองปัจจุบัน เติมเอง'!$A$5:$CL$846,18,0),2)</f>
        <v>0</v>
      </c>
      <c r="T209" s="19">
        <f>ROUND(VLOOKUP($B209,'3.ข้อมูลงบทดลองปัจจุบัน เติมเอง'!$A$5:$CL$846,19,0),2)</f>
        <v>0</v>
      </c>
      <c r="U209" s="19">
        <f>ROUND(VLOOKUP($B209,'3.ข้อมูลงบทดลองปัจจุบัน เติมเอง'!$A$5:$CL$846,20,0),2)</f>
        <v>0</v>
      </c>
      <c r="V209" s="19">
        <f>ROUND(VLOOKUP($B209,'3.ข้อมูลงบทดลองปัจจุบัน เติมเอง'!$A$5:$CL$846,21,0),2)</f>
        <v>0</v>
      </c>
      <c r="W209" s="19">
        <f>ROUND(VLOOKUP($B209,'3.ข้อมูลงบทดลองปัจจุบัน เติมเอง'!$A$5:$CL$846,22,0),2)</f>
        <v>0</v>
      </c>
      <c r="X209" s="19">
        <f>ROUND(VLOOKUP($B209,'3.ข้อมูลงบทดลองปัจจุบัน เติมเอง'!$A$5:$CL$846,23,0),2)</f>
        <v>0</v>
      </c>
      <c r="Y209" s="19">
        <f>ROUND(VLOOKUP($B209,'3.ข้อมูลงบทดลองปัจจุบัน เติมเอง'!$A$5:$CL$846,24,0),2)</f>
        <v>0</v>
      </c>
      <c r="Z209" s="19">
        <f>ROUND(VLOOKUP($B209,'3.ข้อมูลงบทดลองปัจจุบัน เติมเอง'!$A$5:$CL$846,25,0),2)</f>
        <v>0</v>
      </c>
      <c r="AA209" s="19">
        <f>ROUND(VLOOKUP($B209,'3.ข้อมูลงบทดลองปัจจุบัน เติมเอง'!$A$5:$CL$846,26,0),2)</f>
        <v>0</v>
      </c>
      <c r="AB209" s="19">
        <f>ROUND(VLOOKUP($B209,'3.ข้อมูลงบทดลองปัจจุบัน เติมเอง'!$A$5:$CL$846,27,0),2)</f>
        <v>0</v>
      </c>
      <c r="AC209" s="19">
        <f>ROUND(VLOOKUP($B209,'3.ข้อมูลงบทดลองปัจจุบัน เติมเอง'!$A$5:$CL$846,28,0),2)</f>
        <v>0</v>
      </c>
      <c r="AD209" s="19">
        <f>ROUND(VLOOKUP($B209,'3.ข้อมูลงบทดลองปัจจุบัน เติมเอง'!$A$5:$CL$846,29,0),2)</f>
        <v>0</v>
      </c>
      <c r="AE209" s="19">
        <f>ROUND(VLOOKUP($B209,'3.ข้อมูลงบทดลองปัจจุบัน เติมเอง'!$A$5:$CL$846,30,0),2)</f>
        <v>0</v>
      </c>
      <c r="AF209" s="19">
        <f>ROUND(VLOOKUP($B209,'3.ข้อมูลงบทดลองปัจจุบัน เติมเอง'!$A$5:$CL$846,31,0),2)</f>
        <v>0</v>
      </c>
      <c r="AG209" s="19">
        <f>ROUND(VLOOKUP($B209,'3.ข้อมูลงบทดลองปัจจุบัน เติมเอง'!$A$5:$CL$846,32,0),2)</f>
        <v>0</v>
      </c>
      <c r="AH209" s="19">
        <f>ROUND(VLOOKUP($B209,'3.ข้อมูลงบทดลองปัจจุบัน เติมเอง'!$A$5:$CL$846,33,0),2)</f>
        <v>0</v>
      </c>
      <c r="AI209" s="19">
        <f>ROUND(VLOOKUP($B209,'3.ข้อมูลงบทดลองปัจจุบัน เติมเอง'!$A$5:$CL$846,34,0),2)</f>
        <v>0</v>
      </c>
      <c r="AJ209" s="19">
        <f>ROUND(VLOOKUP($B209,'3.ข้อมูลงบทดลองปัจจุบัน เติมเอง'!$A$5:$CL$846,35,0),2)</f>
        <v>0</v>
      </c>
      <c r="AK209" s="19">
        <f>ROUND(VLOOKUP($B209,'3.ข้อมูลงบทดลองปัจจุบัน เติมเอง'!$A$5:$CL$846,36,0),2)</f>
        <v>0</v>
      </c>
      <c r="AL209" s="19">
        <f>ROUND(VLOOKUP($B209,'3.ข้อมูลงบทดลองปัจจุบัน เติมเอง'!$A$5:$CL$846,37,0),2)</f>
        <v>1437.96</v>
      </c>
      <c r="AM209" s="19">
        <f>ROUND(VLOOKUP($B209,'3.ข้อมูลงบทดลองปัจจุบัน เติมเอง'!$A$5:$CL$846,38,0),2)</f>
        <v>0</v>
      </c>
      <c r="AN209" s="19">
        <f>ROUND(VLOOKUP($B209,'3.ข้อมูลงบทดลองปัจจุบัน เติมเอง'!$A$5:$CL$846,39,0),2)</f>
        <v>0</v>
      </c>
      <c r="AO209" s="19">
        <f>ROUND(VLOOKUP($B209,'3.ข้อมูลงบทดลองปัจจุบัน เติมเอง'!$A$5:$CL$846,40,0),2)</f>
        <v>0</v>
      </c>
      <c r="AP209" s="19">
        <f>ROUND(VLOOKUP($B209,'3.ข้อมูลงบทดลองปัจจุบัน เติมเอง'!$A$5:$CL$846,41,0),2)</f>
        <v>0</v>
      </c>
      <c r="AQ209" s="19">
        <f>ROUND(VLOOKUP($B209,'3.ข้อมูลงบทดลองปัจจุบัน เติมเอง'!$A$5:$CL$846,42,0),2)</f>
        <v>0</v>
      </c>
      <c r="AR209" s="19">
        <f>ROUND(VLOOKUP($B209,'3.ข้อมูลงบทดลองปัจจุบัน เติมเอง'!$A$5:$CL$846,43,0),2)</f>
        <v>0</v>
      </c>
      <c r="AS209" s="19">
        <f>ROUND(VLOOKUP($B209,'3.ข้อมูลงบทดลองปัจจุบัน เติมเอง'!$A$5:$CL$846,44,0),2)</f>
        <v>0</v>
      </c>
      <c r="AT209" s="19">
        <f>ROUND(VLOOKUP($B209,'3.ข้อมูลงบทดลองปัจจุบัน เติมเอง'!$A$5:$CL$846,45,0),2)</f>
        <v>0</v>
      </c>
      <c r="AU209" s="19">
        <f>ROUND(VLOOKUP($B209,'3.ข้อมูลงบทดลองปัจจุบัน เติมเอง'!$A$5:$CL$846,46,0),2)</f>
        <v>0</v>
      </c>
      <c r="AV209" s="19">
        <f>ROUND(VLOOKUP($B209,'3.ข้อมูลงบทดลองปัจจุบัน เติมเอง'!$A$5:$CL$846,47,0),2)</f>
        <v>0</v>
      </c>
      <c r="AW209" s="19">
        <f>ROUND(VLOOKUP($B209,'3.ข้อมูลงบทดลองปัจจุบัน เติมเอง'!$A$5:$CL$846,48,0),2)</f>
        <v>0</v>
      </c>
      <c r="AX209" s="19">
        <f>ROUND(VLOOKUP($B209,'3.ข้อมูลงบทดลองปัจจุบัน เติมเอง'!$A$5:$CL$846,49,0),2)</f>
        <v>0</v>
      </c>
      <c r="AY209" s="19">
        <f>ROUND(VLOOKUP($B209,'3.ข้อมูลงบทดลองปัจจุบัน เติมเอง'!$A$5:$CL$846,50,0),2)</f>
        <v>0</v>
      </c>
      <c r="AZ209" s="19">
        <f>ROUND(VLOOKUP($B209,'3.ข้อมูลงบทดลองปัจจุบัน เติมเอง'!$A$5:$CL$846,51,0),2)</f>
        <v>0</v>
      </c>
      <c r="BA209" s="19">
        <f>ROUND(VLOOKUP($B209,'3.ข้อมูลงบทดลองปัจจุบัน เติมเอง'!$A$5:$CL$846,52,0),2)</f>
        <v>0</v>
      </c>
      <c r="BB209" s="19">
        <f>ROUND(VLOOKUP($B209,'3.ข้อมูลงบทดลองปัจจุบัน เติมเอง'!$A$5:$CL$846,53,0),2)</f>
        <v>0</v>
      </c>
      <c r="BC209" s="19">
        <f>ROUND(VLOOKUP($B209,'3.ข้อมูลงบทดลองปัจจุบัน เติมเอง'!$A$5:$CL$846,54,0),2)</f>
        <v>0</v>
      </c>
      <c r="BD209" s="19">
        <f>ROUND(VLOOKUP($B209,'3.ข้อมูลงบทดลองปัจจุบัน เติมเอง'!$A$5:$CL$846,55,0),2)</f>
        <v>0</v>
      </c>
      <c r="BE209" s="19">
        <f>ROUND(VLOOKUP($B209,'3.ข้อมูลงบทดลองปัจจุบัน เติมเอง'!$A$5:$CL$846,56,0),2)</f>
        <v>1182.33</v>
      </c>
      <c r="BF209" s="19">
        <f>ROUND(VLOOKUP($B209,'3.ข้อมูลงบทดลองปัจจุบัน เติมเอง'!$A$5:$CL$846,57,0),2)</f>
        <v>0</v>
      </c>
      <c r="BG209" s="19">
        <f>ROUND(VLOOKUP($B209,'3.ข้อมูลงบทดลองปัจจุบัน เติมเอง'!$A$5:$CL$846,58,0),2)</f>
        <v>0</v>
      </c>
      <c r="BH209" s="19">
        <f>ROUND(VLOOKUP($B209,'3.ข้อมูลงบทดลองปัจจุบัน เติมเอง'!$A$5:$CL$846,59,0),2)</f>
        <v>24741.48</v>
      </c>
      <c r="BI209" s="19">
        <f>ROUND(VLOOKUP($B209,'3.ข้อมูลงบทดลองปัจจุบัน เติมเอง'!$A$5:$CL$846,60,0),2)</f>
        <v>0</v>
      </c>
      <c r="BJ209" s="19">
        <f>ROUND(VLOOKUP($B209,'3.ข้อมูลงบทดลองปัจจุบัน เติมเอง'!$A$5:$CL$846,61,0),2)</f>
        <v>0</v>
      </c>
      <c r="BK209" s="19">
        <f>ROUND(VLOOKUP($B209,'3.ข้อมูลงบทดลองปัจจุบัน เติมเอง'!$A$5:$CL$846,62,0),2)</f>
        <v>0</v>
      </c>
      <c r="BL209" s="19">
        <f>ROUND(VLOOKUP($B209,'3.ข้อมูลงบทดลองปัจจุบัน เติมเอง'!$A$5:$CL$846,63,0),2)</f>
        <v>0</v>
      </c>
      <c r="BM209" s="19">
        <f>ROUND(VLOOKUP($B209,'3.ข้อมูลงบทดลองปัจจุบัน เติมเอง'!$A$5:$CL$846,64,0),2)</f>
        <v>0</v>
      </c>
      <c r="BN209" s="19">
        <f>ROUND(VLOOKUP($B209,'3.ข้อมูลงบทดลองปัจจุบัน เติมเอง'!$A$5:$CL$846,65,0),2)</f>
        <v>0</v>
      </c>
      <c r="BO209" s="19">
        <f>ROUND(VLOOKUP($B209,'3.ข้อมูลงบทดลองปัจจุบัน เติมเอง'!$A$5:$CL$846,66,0),2)</f>
        <v>0</v>
      </c>
      <c r="BP209" s="19">
        <f>ROUND(VLOOKUP($B209,'3.ข้อมูลงบทดลองปัจจุบัน เติมเอง'!$A$5:$CL$846,67,0),2)</f>
        <v>0</v>
      </c>
      <c r="BQ209" s="19">
        <f>ROUND(VLOOKUP($B209,'3.ข้อมูลงบทดลองปัจจุบัน เติมเอง'!$A$5:$CL$846,68,0),2)</f>
        <v>0</v>
      </c>
      <c r="BR209" s="19">
        <f>ROUND(VLOOKUP($B209,'3.ข้อมูลงบทดลองปัจจุบัน เติมเอง'!$A$5:$CL$846,69,0),2)</f>
        <v>0</v>
      </c>
      <c r="BS209" s="19">
        <f>ROUND(VLOOKUP($B209,'3.ข้อมูลงบทดลองปัจจุบัน เติมเอง'!$A$5:$CL$846,70,0),2)</f>
        <v>0</v>
      </c>
      <c r="BT209" s="19">
        <f>ROUND(VLOOKUP($B209,'3.ข้อมูลงบทดลองปัจจุบัน เติมเอง'!$A$5:$CL$846,71,0),2)</f>
        <v>0</v>
      </c>
      <c r="BU209" s="19">
        <f>ROUND(VLOOKUP($B209,'3.ข้อมูลงบทดลองปัจจุบัน เติมเอง'!$A$5:$CL$846,72,0),2)</f>
        <v>0</v>
      </c>
      <c r="BV209" s="19">
        <f>ROUND(VLOOKUP($B209,'3.ข้อมูลงบทดลองปัจจุบัน เติมเอง'!$A$5:$CL$846,73,0),2)</f>
        <v>0</v>
      </c>
      <c r="BW209" s="19">
        <f>ROUND(VLOOKUP($B209,'3.ข้อมูลงบทดลองปัจจุบัน เติมเอง'!$A$5:$CL$846,74,0),2)</f>
        <v>0</v>
      </c>
      <c r="BX209" s="19">
        <f>ROUND(VLOOKUP($B209,'3.ข้อมูลงบทดลองปัจจุบัน เติมเอง'!$A$5:$CL$846,75,0),2)</f>
        <v>0</v>
      </c>
      <c r="BY209" s="19">
        <f>ROUND(VLOOKUP($B209,'3.ข้อมูลงบทดลองปัจจุบัน เติมเอง'!$A$5:$CL$846,76,0),2)</f>
        <v>0</v>
      </c>
      <c r="BZ209" s="19">
        <f>ROUND(VLOOKUP($B209,'3.ข้อมูลงบทดลองปัจจุบัน เติมเอง'!$A$5:$CL$846,77,0),2)</f>
        <v>0</v>
      </c>
      <c r="CA209" s="19">
        <f>ROUND(VLOOKUP($B209,'3.ข้อมูลงบทดลองปัจจุบัน เติมเอง'!$A$5:$CL$846,78,0),2)</f>
        <v>0</v>
      </c>
      <c r="CB209" s="19">
        <f>ROUND(VLOOKUP($B209,'3.ข้อมูลงบทดลองปัจจุบัน เติมเอง'!$A$5:$CL$846,79,0),2)</f>
        <v>0</v>
      </c>
      <c r="CC209" s="19">
        <f>ROUND(VLOOKUP($B209,'3.ข้อมูลงบทดลองปัจจุบัน เติมเอง'!$A$5:$CL$846,80,0),2)</f>
        <v>0</v>
      </c>
      <c r="CD209" s="19">
        <f>ROUND(VLOOKUP($B209,'3.ข้อมูลงบทดลองปัจจุบัน เติมเอง'!$A$5:$CL$846,81,0),2)</f>
        <v>0</v>
      </c>
      <c r="CE209" s="19">
        <f>ROUND(VLOOKUP($B209,'3.ข้อมูลงบทดลองปัจจุบัน เติมเอง'!$A$5:$CL$846,82,0),2)</f>
        <v>0</v>
      </c>
      <c r="CF209" s="19">
        <f>ROUND(VLOOKUP($B209,'3.ข้อมูลงบทดลองปัจจุบัน เติมเอง'!$A$5:$CL$846,83,0),2)</f>
        <v>14738.25</v>
      </c>
      <c r="CG209" s="19">
        <f>ROUND(VLOOKUP($B209,'3.ข้อมูลงบทดลองปัจจุบัน เติมเอง'!$A$5:$CL$846,84,0),2)</f>
        <v>0</v>
      </c>
      <c r="CH209" s="19">
        <f>ROUND(VLOOKUP($B209,'3.ข้อมูลงบทดลองปัจจุบัน เติมเอง'!$A$5:$CL$846,85,0),2)</f>
        <v>0</v>
      </c>
      <c r="CI209" s="19">
        <f>ROUND(VLOOKUP($B209,'3.ข้อมูลงบทดลองปัจจุบัน เติมเอง'!$A$5:$CL$846,86,0),2)</f>
        <v>0</v>
      </c>
      <c r="CJ209" s="19">
        <f>ROUND(VLOOKUP($B209,'3.ข้อมูลงบทดลองปัจจุบัน เติมเอง'!$A$5:$CL$846,87,0),2)</f>
        <v>0</v>
      </c>
      <c r="CK209" s="19">
        <f>ROUND(VLOOKUP($B209,'3.ข้อมูลงบทดลองปัจจุบัน เติมเอง'!$A$5:$CL$846,88,0),2)</f>
        <v>0</v>
      </c>
      <c r="CL209" s="19">
        <f>ROUND(VLOOKUP($B209,'3.ข้อมูลงบทดลองปัจจุบัน เติมเอง'!$A$5:$CL$846,89,0),2)</f>
        <v>0</v>
      </c>
      <c r="CM209" s="19">
        <f>ROUND(VLOOKUP($B209,'3.ข้อมูลงบทดลองปัจจุบัน เติมเอง'!$A$5:$CL$846,90,0),2)</f>
        <v>437.64</v>
      </c>
      <c r="CO209" s="29"/>
    </row>
    <row r="210" spans="1:93" x14ac:dyDescent="0.7">
      <c r="A210" s="53" t="s">
        <v>1472</v>
      </c>
      <c r="B210" s="3" t="s">
        <v>761</v>
      </c>
      <c r="C210" s="8" t="s">
        <v>762</v>
      </c>
      <c r="D210" s="19">
        <f>ROUND(VLOOKUP($B210,'3.ข้อมูลงบทดลองปัจจุบัน เติมเอง'!$A$5:$CL$846,3,0),2)</f>
        <v>0</v>
      </c>
      <c r="E210" s="19">
        <f>ROUND(VLOOKUP($B210,'3.ข้อมูลงบทดลองปัจจุบัน เติมเอง'!$A$5:$CL$846,4,0),2)</f>
        <v>0</v>
      </c>
      <c r="F210" s="19">
        <f>ROUND(VLOOKUP($B210,'3.ข้อมูลงบทดลองปัจจุบัน เติมเอง'!$A$5:$CL$846,5,0),2)</f>
        <v>0</v>
      </c>
      <c r="G210" s="19">
        <f>ROUND(VLOOKUP($B210,'3.ข้อมูลงบทดลองปัจจุบัน เติมเอง'!$A$5:$CL$846,6,0),2)</f>
        <v>0</v>
      </c>
      <c r="H210" s="19">
        <f>ROUND(VLOOKUP($B210,'3.ข้อมูลงบทดลองปัจจุบัน เติมเอง'!$A$5:$CL$846,7,0),2)</f>
        <v>0</v>
      </c>
      <c r="I210" s="19">
        <f>ROUND(VLOOKUP($B210,'3.ข้อมูลงบทดลองปัจจุบัน เติมเอง'!$A$5:$CL$846,8,0),2)</f>
        <v>0</v>
      </c>
      <c r="J210" s="19">
        <f>ROUND(VLOOKUP($B210,'3.ข้อมูลงบทดลองปัจจุบัน เติมเอง'!$A$5:$CL$846,9,0),2)</f>
        <v>0</v>
      </c>
      <c r="K210" s="19">
        <f>ROUND(VLOOKUP($B210,'3.ข้อมูลงบทดลองปัจจุบัน เติมเอง'!$A$5:$CL$846,10,0),2)</f>
        <v>0</v>
      </c>
      <c r="L210" s="19">
        <f>ROUND(VLOOKUP($B210,'3.ข้อมูลงบทดลองปัจจุบัน เติมเอง'!$A$5:$CL$846,11,0),2)</f>
        <v>0</v>
      </c>
      <c r="M210" s="19">
        <f>ROUND(VLOOKUP($B210,'3.ข้อมูลงบทดลองปัจจุบัน เติมเอง'!$A$5:$CL$846,12,0),2)</f>
        <v>0</v>
      </c>
      <c r="N210" s="19">
        <f>ROUND(VLOOKUP($B210,'3.ข้อมูลงบทดลองปัจจุบัน เติมเอง'!$A$5:$CL$846,13,0),2)</f>
        <v>0</v>
      </c>
      <c r="O210" s="19">
        <f>ROUND(VLOOKUP($B210,'3.ข้อมูลงบทดลองปัจจุบัน เติมเอง'!$A$5:$CL$846,14,0),2)</f>
        <v>55124.42</v>
      </c>
      <c r="P210" s="19">
        <f>ROUND(VLOOKUP($B210,'3.ข้อมูลงบทดลองปัจจุบัน เติมเอง'!$A$5:$CL$846,15,0),2)</f>
        <v>0</v>
      </c>
      <c r="Q210" s="19">
        <f>ROUND(VLOOKUP($B210,'3.ข้อมูลงบทดลองปัจจุบัน เติมเอง'!$A$5:$CL$846,16,0),2)</f>
        <v>0</v>
      </c>
      <c r="R210" s="19">
        <f>ROUND(VLOOKUP($B210,'3.ข้อมูลงบทดลองปัจจุบัน เติมเอง'!$A$5:$CL$846,17,0),2)</f>
        <v>499.59</v>
      </c>
      <c r="S210" s="19">
        <f>ROUND(VLOOKUP($B210,'3.ข้อมูลงบทดลองปัจจุบัน เติมเอง'!$A$5:$CL$846,18,0),2)</f>
        <v>0</v>
      </c>
      <c r="T210" s="19">
        <f>ROUND(VLOOKUP($B210,'3.ข้อมูลงบทดลองปัจจุบัน เติมเอง'!$A$5:$CL$846,19,0),2)</f>
        <v>21071.22</v>
      </c>
      <c r="U210" s="19">
        <f>ROUND(VLOOKUP($B210,'3.ข้อมูลงบทดลองปัจจุบัน เติมเอง'!$A$5:$CL$846,20,0),2)</f>
        <v>14304.66</v>
      </c>
      <c r="V210" s="19">
        <f>ROUND(VLOOKUP($B210,'3.ข้อมูลงบทดลองปัจจุบัน เติมเอง'!$A$5:$CL$846,21,0),2)</f>
        <v>5685</v>
      </c>
      <c r="W210" s="19">
        <f>ROUND(VLOOKUP($B210,'3.ข้อมูลงบทดลองปัจจุบัน เติมเอง'!$A$5:$CL$846,22,0),2)</f>
        <v>0</v>
      </c>
      <c r="X210" s="19">
        <f>ROUND(VLOOKUP($B210,'3.ข้อมูลงบทดลองปัจจุบัน เติมเอง'!$A$5:$CL$846,23,0),2)</f>
        <v>0</v>
      </c>
      <c r="Y210" s="19">
        <f>ROUND(VLOOKUP($B210,'3.ข้อมูลงบทดลองปัจจุบัน เติมเอง'!$A$5:$CL$846,24,0),2)</f>
        <v>0</v>
      </c>
      <c r="Z210" s="19">
        <f>ROUND(VLOOKUP($B210,'3.ข้อมูลงบทดลองปัจจุบัน เติมเอง'!$A$5:$CL$846,25,0),2)</f>
        <v>11258.45</v>
      </c>
      <c r="AA210" s="19">
        <f>ROUND(VLOOKUP($B210,'3.ข้อมูลงบทดลองปัจจุบัน เติมเอง'!$A$5:$CL$846,26,0),2)</f>
        <v>0</v>
      </c>
      <c r="AB210" s="19">
        <f>ROUND(VLOOKUP($B210,'3.ข้อมูลงบทดลองปัจจุบัน เติมเอง'!$A$5:$CL$846,27,0),2)</f>
        <v>0</v>
      </c>
      <c r="AC210" s="19">
        <f>ROUND(VLOOKUP($B210,'3.ข้อมูลงบทดลองปัจจุบัน เติมเอง'!$A$5:$CL$846,28,0),2)</f>
        <v>0</v>
      </c>
      <c r="AD210" s="19">
        <f>ROUND(VLOOKUP($B210,'3.ข้อมูลงบทดลองปัจจุบัน เติมเอง'!$A$5:$CL$846,29,0),2)</f>
        <v>0</v>
      </c>
      <c r="AE210" s="19">
        <f>ROUND(VLOOKUP($B210,'3.ข้อมูลงบทดลองปัจจุบัน เติมเอง'!$A$5:$CL$846,30,0),2)</f>
        <v>0</v>
      </c>
      <c r="AF210" s="19">
        <f>ROUND(VLOOKUP($B210,'3.ข้อมูลงบทดลองปัจจุบัน เติมเอง'!$A$5:$CL$846,31,0),2)</f>
        <v>4519.04</v>
      </c>
      <c r="AG210" s="19">
        <f>ROUND(VLOOKUP($B210,'3.ข้อมูลงบทดลองปัจจุบัน เติมเอง'!$A$5:$CL$846,32,0),2)</f>
        <v>0</v>
      </c>
      <c r="AH210" s="19">
        <f>ROUND(VLOOKUP($B210,'3.ข้อมูลงบทดลองปัจจุบัน เติมเอง'!$A$5:$CL$846,33,0),2)</f>
        <v>0</v>
      </c>
      <c r="AI210" s="19">
        <f>ROUND(VLOOKUP($B210,'3.ข้อมูลงบทดลองปัจจุบัน เติมเอง'!$A$5:$CL$846,34,0),2)</f>
        <v>0</v>
      </c>
      <c r="AJ210" s="19">
        <f>ROUND(VLOOKUP($B210,'3.ข้อมูลงบทดลองปัจจุบัน เติมเอง'!$A$5:$CL$846,35,0),2)</f>
        <v>5052.8500000000004</v>
      </c>
      <c r="AK210" s="19">
        <f>ROUND(VLOOKUP($B210,'3.ข้อมูลงบทดลองปัจจุบัน เติมเอง'!$A$5:$CL$846,36,0),2)</f>
        <v>9000</v>
      </c>
      <c r="AL210" s="19">
        <f>ROUND(VLOOKUP($B210,'3.ข้อมูลงบทดลองปัจจุบัน เติมเอง'!$A$5:$CL$846,37,0),2)</f>
        <v>0</v>
      </c>
      <c r="AM210" s="19">
        <f>ROUND(VLOOKUP($B210,'3.ข้อมูลงบทดลองปัจจุบัน เติมเอง'!$A$5:$CL$846,38,0),2)</f>
        <v>0</v>
      </c>
      <c r="AN210" s="19">
        <f>ROUND(VLOOKUP($B210,'3.ข้อมูลงบทดลองปัจจุบัน เติมเอง'!$A$5:$CL$846,39,0),2)</f>
        <v>0</v>
      </c>
      <c r="AO210" s="19">
        <f>ROUND(VLOOKUP($B210,'3.ข้อมูลงบทดลองปัจจุบัน เติมเอง'!$A$5:$CL$846,40,0),2)</f>
        <v>0</v>
      </c>
      <c r="AP210" s="19">
        <f>ROUND(VLOOKUP($B210,'3.ข้อมูลงบทดลองปัจจุบัน เติมเอง'!$A$5:$CL$846,41,0),2)</f>
        <v>0</v>
      </c>
      <c r="AQ210" s="19">
        <f>ROUND(VLOOKUP($B210,'3.ข้อมูลงบทดลองปัจจุบัน เติมเอง'!$A$5:$CL$846,42,0),2)</f>
        <v>0</v>
      </c>
      <c r="AR210" s="19">
        <f>ROUND(VLOOKUP($B210,'3.ข้อมูลงบทดลองปัจจุบัน เติมเอง'!$A$5:$CL$846,43,0),2)</f>
        <v>1102.8800000000001</v>
      </c>
      <c r="AS210" s="19">
        <f>ROUND(VLOOKUP($B210,'3.ข้อมูลงบทดลองปัจจุบัน เติมเอง'!$A$5:$CL$846,44,0),2)</f>
        <v>0</v>
      </c>
      <c r="AT210" s="19">
        <f>ROUND(VLOOKUP($B210,'3.ข้อมูลงบทดลองปัจจุบัน เติมเอง'!$A$5:$CL$846,45,0),2)</f>
        <v>0</v>
      </c>
      <c r="AU210" s="19">
        <f>ROUND(VLOOKUP($B210,'3.ข้อมูลงบทดลองปัจจุบัน เติมเอง'!$A$5:$CL$846,46,0),2)</f>
        <v>0</v>
      </c>
      <c r="AV210" s="19">
        <f>ROUND(VLOOKUP($B210,'3.ข้อมูลงบทดลองปัจจุบัน เติมเอง'!$A$5:$CL$846,47,0),2)</f>
        <v>0</v>
      </c>
      <c r="AW210" s="19">
        <f>ROUND(VLOOKUP($B210,'3.ข้อมูลงบทดลองปัจจุบัน เติมเอง'!$A$5:$CL$846,48,0),2)</f>
        <v>0</v>
      </c>
      <c r="AX210" s="19">
        <f>ROUND(VLOOKUP($B210,'3.ข้อมูลงบทดลองปัจจุบัน เติมเอง'!$A$5:$CL$846,49,0),2)</f>
        <v>0</v>
      </c>
      <c r="AY210" s="19">
        <f>ROUND(VLOOKUP($B210,'3.ข้อมูลงบทดลองปัจจุบัน เติมเอง'!$A$5:$CL$846,50,0),2)</f>
        <v>0</v>
      </c>
      <c r="AZ210" s="19">
        <f>ROUND(VLOOKUP($B210,'3.ข้อมูลงบทดลองปัจจุบัน เติมเอง'!$A$5:$CL$846,51,0),2)</f>
        <v>0</v>
      </c>
      <c r="BA210" s="19">
        <f>ROUND(VLOOKUP($B210,'3.ข้อมูลงบทดลองปัจจุบัน เติมเอง'!$A$5:$CL$846,52,0),2)</f>
        <v>0</v>
      </c>
      <c r="BB210" s="19">
        <f>ROUND(VLOOKUP($B210,'3.ข้อมูลงบทดลองปัจจุบัน เติมเอง'!$A$5:$CL$846,53,0),2)</f>
        <v>0</v>
      </c>
      <c r="BC210" s="19">
        <f>ROUND(VLOOKUP($B210,'3.ข้อมูลงบทดลองปัจจุบัน เติมเอง'!$A$5:$CL$846,54,0),2)</f>
        <v>0</v>
      </c>
      <c r="BD210" s="19">
        <f>ROUND(VLOOKUP($B210,'3.ข้อมูลงบทดลองปัจจุบัน เติมเอง'!$A$5:$CL$846,55,0),2)</f>
        <v>0</v>
      </c>
      <c r="BE210" s="19">
        <f>ROUND(VLOOKUP($B210,'3.ข้อมูลงบทดลองปัจจุบัน เติมเอง'!$A$5:$CL$846,56,0),2)</f>
        <v>0</v>
      </c>
      <c r="BF210" s="19">
        <f>ROUND(VLOOKUP($B210,'3.ข้อมูลงบทดลองปัจจุบัน เติมเอง'!$A$5:$CL$846,57,0),2)</f>
        <v>0</v>
      </c>
      <c r="BG210" s="19">
        <f>ROUND(VLOOKUP($B210,'3.ข้อมูลงบทดลองปัจจุบัน เติมเอง'!$A$5:$CL$846,58,0),2)</f>
        <v>2975.01</v>
      </c>
      <c r="BH210" s="19">
        <f>ROUND(VLOOKUP($B210,'3.ข้อมูลงบทดลองปัจจุบัน เติมเอง'!$A$5:$CL$846,59,0),2)</f>
        <v>0</v>
      </c>
      <c r="BI210" s="19">
        <f>ROUND(VLOOKUP($B210,'3.ข้อมูลงบทดลองปัจจุบัน เติมเอง'!$A$5:$CL$846,60,0),2)</f>
        <v>0</v>
      </c>
      <c r="BJ210" s="19">
        <f>ROUND(VLOOKUP($B210,'3.ข้อมูลงบทดลองปัจจุบัน เติมเอง'!$A$5:$CL$846,61,0),2)</f>
        <v>0</v>
      </c>
      <c r="BK210" s="19">
        <f>ROUND(VLOOKUP($B210,'3.ข้อมูลงบทดลองปัจจุบัน เติมเอง'!$A$5:$CL$846,62,0),2)</f>
        <v>15000</v>
      </c>
      <c r="BL210" s="19">
        <f>ROUND(VLOOKUP($B210,'3.ข้อมูลงบทดลองปัจจุบัน เติมเอง'!$A$5:$CL$846,63,0),2)</f>
        <v>0</v>
      </c>
      <c r="BM210" s="19">
        <f>ROUND(VLOOKUP($B210,'3.ข้อมูลงบทดลองปัจจุบัน เติมเอง'!$A$5:$CL$846,64,0),2)</f>
        <v>0</v>
      </c>
      <c r="BN210" s="19">
        <f>ROUND(VLOOKUP($B210,'3.ข้อมูลงบทดลองปัจจุบัน เติมเอง'!$A$5:$CL$846,65,0),2)</f>
        <v>0</v>
      </c>
      <c r="BO210" s="19">
        <f>ROUND(VLOOKUP($B210,'3.ข้อมูลงบทดลองปัจจุบัน เติมเอง'!$A$5:$CL$846,66,0),2)</f>
        <v>7655.1</v>
      </c>
      <c r="BP210" s="19">
        <f>ROUND(VLOOKUP($B210,'3.ข้อมูลงบทดลองปัจจุบัน เติมเอง'!$A$5:$CL$846,67,0),2)</f>
        <v>18383.2</v>
      </c>
      <c r="BQ210" s="19">
        <f>ROUND(VLOOKUP($B210,'3.ข้อมูลงบทดลองปัจจุบัน เติมเอง'!$A$5:$CL$846,68,0),2)</f>
        <v>0</v>
      </c>
      <c r="BR210" s="19">
        <f>ROUND(VLOOKUP($B210,'3.ข้อมูลงบทดลองปัจจุบัน เติมเอง'!$A$5:$CL$846,69,0),2)</f>
        <v>34165.67</v>
      </c>
      <c r="BS210" s="19">
        <f>ROUND(VLOOKUP($B210,'3.ข้อมูลงบทดลองปัจจุบัน เติมเอง'!$A$5:$CL$846,70,0),2)</f>
        <v>0</v>
      </c>
      <c r="BT210" s="19">
        <f>ROUND(VLOOKUP($B210,'3.ข้อมูลงบทดลองปัจจุบัน เติมเอง'!$A$5:$CL$846,71,0),2)</f>
        <v>0</v>
      </c>
      <c r="BU210" s="19">
        <f>ROUND(VLOOKUP($B210,'3.ข้อมูลงบทดลองปัจจุบัน เติมเอง'!$A$5:$CL$846,72,0),2)</f>
        <v>0</v>
      </c>
      <c r="BV210" s="19">
        <f>ROUND(VLOOKUP($B210,'3.ข้อมูลงบทดลองปัจจุบัน เติมเอง'!$A$5:$CL$846,73,0),2)</f>
        <v>127005</v>
      </c>
      <c r="BW210" s="19">
        <f>ROUND(VLOOKUP($B210,'3.ข้อมูลงบทดลองปัจจุบัน เติมเอง'!$A$5:$CL$846,74,0),2)</f>
        <v>0</v>
      </c>
      <c r="BX210" s="19">
        <f>ROUND(VLOOKUP($B210,'3.ข้อมูลงบทดลองปัจจุบัน เติมเอง'!$A$5:$CL$846,75,0),2)</f>
        <v>7362.6</v>
      </c>
      <c r="BY210" s="19">
        <f>ROUND(VLOOKUP($B210,'3.ข้อมูลงบทดลองปัจจุบัน เติมเอง'!$A$5:$CL$846,76,0),2)</f>
        <v>45833.34</v>
      </c>
      <c r="BZ210" s="19">
        <f>ROUND(VLOOKUP($B210,'3.ข้อมูลงบทดลองปัจจุบัน เติมเอง'!$A$5:$CL$846,77,0),2)</f>
        <v>0</v>
      </c>
      <c r="CA210" s="19">
        <f>ROUND(VLOOKUP($B210,'3.ข้อมูลงบทดลองปัจจุบัน เติมเอง'!$A$5:$CL$846,78,0),2)</f>
        <v>0</v>
      </c>
      <c r="CB210" s="19">
        <f>ROUND(VLOOKUP($B210,'3.ข้อมูลงบทดลองปัจจุบัน เติมเอง'!$A$5:$CL$846,79,0),2)</f>
        <v>11871.66</v>
      </c>
      <c r="CC210" s="19">
        <f>ROUND(VLOOKUP($B210,'3.ข้อมูลงบทดลองปัจจุบัน เติมเอง'!$A$5:$CL$846,80,0),2)</f>
        <v>6181.53</v>
      </c>
      <c r="CD210" s="19">
        <f>ROUND(VLOOKUP($B210,'3.ข้อมูลงบทดลองปัจจุบัน เติมเอง'!$A$5:$CL$846,81,0),2)</f>
        <v>0</v>
      </c>
      <c r="CE210" s="19">
        <f>ROUND(VLOOKUP($B210,'3.ข้อมูลงบทดลองปัจจุบัน เติมเอง'!$A$5:$CL$846,82,0),2)</f>
        <v>0</v>
      </c>
      <c r="CF210" s="19">
        <f>ROUND(VLOOKUP($B210,'3.ข้อมูลงบทดลองปัจจุบัน เติมเอง'!$A$5:$CL$846,83,0),2)</f>
        <v>26201.08</v>
      </c>
      <c r="CG210" s="19">
        <f>ROUND(VLOOKUP($B210,'3.ข้อมูลงบทดลองปัจจุบัน เติมเอง'!$A$5:$CL$846,84,0),2)</f>
        <v>0</v>
      </c>
      <c r="CH210" s="19">
        <f>ROUND(VLOOKUP($B210,'3.ข้อมูลงบทดลองปัจจุบัน เติมเอง'!$A$5:$CL$846,85,0),2)</f>
        <v>0</v>
      </c>
      <c r="CI210" s="19">
        <f>ROUND(VLOOKUP($B210,'3.ข้อมูลงบทดลองปัจจุบัน เติมเอง'!$A$5:$CL$846,86,0),2)</f>
        <v>0</v>
      </c>
      <c r="CJ210" s="19">
        <f>ROUND(VLOOKUP($B210,'3.ข้อมูลงบทดลองปัจจุบัน เติมเอง'!$A$5:$CL$846,87,0),2)</f>
        <v>0</v>
      </c>
      <c r="CK210" s="19">
        <f>ROUND(VLOOKUP($B210,'3.ข้อมูลงบทดลองปัจจุบัน เติมเอง'!$A$5:$CL$846,88,0),2)</f>
        <v>3166.65</v>
      </c>
      <c r="CL210" s="19">
        <f>ROUND(VLOOKUP($B210,'3.ข้อมูลงบทดลองปัจจุบัน เติมเอง'!$A$5:$CL$846,89,0),2)</f>
        <v>0</v>
      </c>
      <c r="CM210" s="19">
        <f>ROUND(VLOOKUP($B210,'3.ข้อมูลงบทดลองปัจจุบัน เติมเอง'!$A$5:$CL$846,90,0),2)</f>
        <v>63900</v>
      </c>
      <c r="CO210" s="29"/>
    </row>
    <row r="211" spans="1:93" x14ac:dyDescent="0.7">
      <c r="A211" s="53" t="s">
        <v>1472</v>
      </c>
      <c r="B211" s="3" t="s">
        <v>763</v>
      </c>
      <c r="C211" s="8" t="s">
        <v>764</v>
      </c>
      <c r="D211" s="19">
        <f>ROUND(VLOOKUP($B211,'3.ข้อมูลงบทดลองปัจจุบัน เติมเอง'!$A$5:$CL$846,3,0),2)</f>
        <v>0</v>
      </c>
      <c r="E211" s="19">
        <f>ROUND(VLOOKUP($B211,'3.ข้อมูลงบทดลองปัจจุบัน เติมเอง'!$A$5:$CL$846,4,0),2)</f>
        <v>0</v>
      </c>
      <c r="F211" s="19">
        <f>ROUND(VLOOKUP($B211,'3.ข้อมูลงบทดลองปัจจุบัน เติมเอง'!$A$5:$CL$846,5,0),2)</f>
        <v>0</v>
      </c>
      <c r="G211" s="19">
        <f>ROUND(VLOOKUP($B211,'3.ข้อมูลงบทดลองปัจจุบัน เติมเอง'!$A$5:$CL$846,6,0),2)</f>
        <v>0</v>
      </c>
      <c r="H211" s="19">
        <f>ROUND(VLOOKUP($B211,'3.ข้อมูลงบทดลองปัจจุบัน เติมเอง'!$A$5:$CL$846,7,0),2)</f>
        <v>0</v>
      </c>
      <c r="I211" s="19">
        <f>ROUND(VLOOKUP($B211,'3.ข้อมูลงบทดลองปัจจุบัน เติมเอง'!$A$5:$CL$846,8,0),2)</f>
        <v>0</v>
      </c>
      <c r="J211" s="19">
        <f>ROUND(VLOOKUP($B211,'3.ข้อมูลงบทดลองปัจจุบัน เติมเอง'!$A$5:$CL$846,9,0),2)</f>
        <v>0</v>
      </c>
      <c r="K211" s="19">
        <f>ROUND(VLOOKUP($B211,'3.ข้อมูลงบทดลองปัจจุบัน เติมเอง'!$A$5:$CL$846,10,0),2)</f>
        <v>0</v>
      </c>
      <c r="L211" s="19">
        <f>ROUND(VLOOKUP($B211,'3.ข้อมูลงบทดลองปัจจุบัน เติมเอง'!$A$5:$CL$846,11,0),2)</f>
        <v>0</v>
      </c>
      <c r="M211" s="19">
        <f>ROUND(VLOOKUP($B211,'3.ข้อมูลงบทดลองปัจจุบัน เติมเอง'!$A$5:$CL$846,12,0),2)</f>
        <v>0</v>
      </c>
      <c r="N211" s="19">
        <f>ROUND(VLOOKUP($B211,'3.ข้อมูลงบทดลองปัจจุบัน เติมเอง'!$A$5:$CL$846,13,0),2)</f>
        <v>0</v>
      </c>
      <c r="O211" s="19">
        <f>ROUND(VLOOKUP($B211,'3.ข้อมูลงบทดลองปัจจุบัน เติมเอง'!$A$5:$CL$846,14,0),2)</f>
        <v>0</v>
      </c>
      <c r="P211" s="19">
        <f>ROUND(VLOOKUP($B211,'3.ข้อมูลงบทดลองปัจจุบัน เติมเอง'!$A$5:$CL$846,15,0),2)</f>
        <v>0</v>
      </c>
      <c r="Q211" s="19">
        <f>ROUND(VLOOKUP($B211,'3.ข้อมูลงบทดลองปัจจุบัน เติมเอง'!$A$5:$CL$846,16,0),2)</f>
        <v>0</v>
      </c>
      <c r="R211" s="19">
        <f>ROUND(VLOOKUP($B211,'3.ข้อมูลงบทดลองปัจจุบัน เติมเอง'!$A$5:$CL$846,17,0),2)</f>
        <v>0</v>
      </c>
      <c r="S211" s="19">
        <f>ROUND(VLOOKUP($B211,'3.ข้อมูลงบทดลองปัจจุบัน เติมเอง'!$A$5:$CL$846,18,0),2)</f>
        <v>1791.66</v>
      </c>
      <c r="T211" s="19">
        <f>ROUND(VLOOKUP($B211,'3.ข้อมูลงบทดลองปัจจุบัน เติมเอง'!$A$5:$CL$846,19,0),2)</f>
        <v>0</v>
      </c>
      <c r="U211" s="19">
        <f>ROUND(VLOOKUP($B211,'3.ข้อมูลงบทดลองปัจจุบัน เติมเอง'!$A$5:$CL$846,20,0),2)</f>
        <v>0</v>
      </c>
      <c r="V211" s="19">
        <f>ROUND(VLOOKUP($B211,'3.ข้อมูลงบทดลองปัจจุบัน เติมเอง'!$A$5:$CL$846,21,0),2)</f>
        <v>0</v>
      </c>
      <c r="W211" s="19">
        <f>ROUND(VLOOKUP($B211,'3.ข้อมูลงบทดลองปัจจุบัน เติมเอง'!$A$5:$CL$846,22,0),2)</f>
        <v>0</v>
      </c>
      <c r="X211" s="19">
        <f>ROUND(VLOOKUP($B211,'3.ข้อมูลงบทดลองปัจจุบัน เติมเอง'!$A$5:$CL$846,23,0),2)</f>
        <v>0</v>
      </c>
      <c r="Y211" s="19">
        <f>ROUND(VLOOKUP($B211,'3.ข้อมูลงบทดลองปัจจุบัน เติมเอง'!$A$5:$CL$846,24,0),2)</f>
        <v>0</v>
      </c>
      <c r="Z211" s="19">
        <f>ROUND(VLOOKUP($B211,'3.ข้อมูลงบทดลองปัจจุบัน เติมเอง'!$A$5:$CL$846,25,0),2)</f>
        <v>67364.789999999994</v>
      </c>
      <c r="AA211" s="19">
        <f>ROUND(VLOOKUP($B211,'3.ข้อมูลงบทดลองปัจจุบัน เติมเอง'!$A$5:$CL$846,26,0),2)</f>
        <v>0</v>
      </c>
      <c r="AB211" s="19">
        <f>ROUND(VLOOKUP($B211,'3.ข้อมูลงบทดลองปัจจุบัน เติมเอง'!$A$5:$CL$846,27,0),2)</f>
        <v>0</v>
      </c>
      <c r="AC211" s="19">
        <f>ROUND(VLOOKUP($B211,'3.ข้อมูลงบทดลองปัจจุบัน เติมเอง'!$A$5:$CL$846,28,0),2)</f>
        <v>0</v>
      </c>
      <c r="AD211" s="19">
        <f>ROUND(VLOOKUP($B211,'3.ข้อมูลงบทดลองปัจจุบัน เติมเอง'!$A$5:$CL$846,29,0),2)</f>
        <v>0</v>
      </c>
      <c r="AE211" s="19">
        <f>ROUND(VLOOKUP($B211,'3.ข้อมูลงบทดลองปัจจุบัน เติมเอง'!$A$5:$CL$846,30,0),2)</f>
        <v>0</v>
      </c>
      <c r="AF211" s="19">
        <f>ROUND(VLOOKUP($B211,'3.ข้อมูลงบทดลองปัจจุบัน เติมเอง'!$A$5:$CL$846,31,0),2)</f>
        <v>0</v>
      </c>
      <c r="AG211" s="19">
        <f>ROUND(VLOOKUP($B211,'3.ข้อมูลงบทดลองปัจจุบัน เติมเอง'!$A$5:$CL$846,32,0),2)</f>
        <v>12348.16</v>
      </c>
      <c r="AH211" s="19">
        <f>ROUND(VLOOKUP($B211,'3.ข้อมูลงบทดลองปัจจุบัน เติมเอง'!$A$5:$CL$846,33,0),2)</f>
        <v>0</v>
      </c>
      <c r="AI211" s="19">
        <f>ROUND(VLOOKUP($B211,'3.ข้อมูลงบทดลองปัจจุบัน เติมเอง'!$A$5:$CL$846,34,0),2)</f>
        <v>0</v>
      </c>
      <c r="AJ211" s="19">
        <f>ROUND(VLOOKUP($B211,'3.ข้อมูลงบทดลองปัจจุบัน เติมเอง'!$A$5:$CL$846,35,0),2)</f>
        <v>0</v>
      </c>
      <c r="AK211" s="19">
        <f>ROUND(VLOOKUP($B211,'3.ข้อมูลงบทดลองปัจจุบัน เติมเอง'!$A$5:$CL$846,36,0),2)</f>
        <v>0</v>
      </c>
      <c r="AL211" s="19">
        <f>ROUND(VLOOKUP($B211,'3.ข้อมูลงบทดลองปัจจุบัน เติมเอง'!$A$5:$CL$846,37,0),2)</f>
        <v>0</v>
      </c>
      <c r="AM211" s="19">
        <f>ROUND(VLOOKUP($B211,'3.ข้อมูลงบทดลองปัจจุบัน เติมเอง'!$A$5:$CL$846,38,0),2)</f>
        <v>0</v>
      </c>
      <c r="AN211" s="19">
        <f>ROUND(VLOOKUP($B211,'3.ข้อมูลงบทดลองปัจจุบัน เติมเอง'!$A$5:$CL$846,39,0),2)</f>
        <v>0</v>
      </c>
      <c r="AO211" s="19">
        <f>ROUND(VLOOKUP($B211,'3.ข้อมูลงบทดลองปัจจุบัน เติมเอง'!$A$5:$CL$846,40,0),2)</f>
        <v>33141.51</v>
      </c>
      <c r="AP211" s="19">
        <f>ROUND(VLOOKUP($B211,'3.ข้อมูลงบทดลองปัจจุบัน เติมเอง'!$A$5:$CL$846,41,0),2)</f>
        <v>0</v>
      </c>
      <c r="AQ211" s="19">
        <f>ROUND(VLOOKUP($B211,'3.ข้อมูลงบทดลองปัจจุบัน เติมเอง'!$A$5:$CL$846,42,0),2)</f>
        <v>0</v>
      </c>
      <c r="AR211" s="19">
        <f>ROUND(VLOOKUP($B211,'3.ข้อมูลงบทดลองปัจจุบัน เติมเอง'!$A$5:$CL$846,43,0),2)</f>
        <v>0</v>
      </c>
      <c r="AS211" s="19">
        <f>ROUND(VLOOKUP($B211,'3.ข้อมูลงบทดลองปัจจุบัน เติมเอง'!$A$5:$CL$846,44,0),2)</f>
        <v>0</v>
      </c>
      <c r="AT211" s="19">
        <f>ROUND(VLOOKUP($B211,'3.ข้อมูลงบทดลองปัจจุบัน เติมเอง'!$A$5:$CL$846,45,0),2)</f>
        <v>-89687</v>
      </c>
      <c r="AU211" s="19">
        <f>ROUND(VLOOKUP($B211,'3.ข้อมูลงบทดลองปัจจุบัน เติมเอง'!$A$5:$CL$846,46,0),2)</f>
        <v>0</v>
      </c>
      <c r="AV211" s="19">
        <f>ROUND(VLOOKUP($B211,'3.ข้อมูลงบทดลองปัจจุบัน เติมเอง'!$A$5:$CL$846,47,0),2)</f>
        <v>0</v>
      </c>
      <c r="AW211" s="19">
        <f>ROUND(VLOOKUP($B211,'3.ข้อมูลงบทดลองปัจจุบัน เติมเอง'!$A$5:$CL$846,48,0),2)</f>
        <v>0</v>
      </c>
      <c r="AX211" s="19">
        <f>ROUND(VLOOKUP($B211,'3.ข้อมูลงบทดลองปัจจุบัน เติมเอง'!$A$5:$CL$846,49,0),2)</f>
        <v>0</v>
      </c>
      <c r="AY211" s="19">
        <f>ROUND(VLOOKUP($B211,'3.ข้อมูลงบทดลองปัจจุบัน เติมเอง'!$A$5:$CL$846,50,0),2)</f>
        <v>0</v>
      </c>
      <c r="AZ211" s="19">
        <f>ROUND(VLOOKUP($B211,'3.ข้อมูลงบทดลองปัจจุบัน เติมเอง'!$A$5:$CL$846,51,0),2)</f>
        <v>0</v>
      </c>
      <c r="BA211" s="19">
        <f>ROUND(VLOOKUP($B211,'3.ข้อมูลงบทดลองปัจจุบัน เติมเอง'!$A$5:$CL$846,52,0),2)</f>
        <v>0</v>
      </c>
      <c r="BB211" s="19">
        <f>ROUND(VLOOKUP($B211,'3.ข้อมูลงบทดลองปัจจุบัน เติมเอง'!$A$5:$CL$846,53,0),2)</f>
        <v>125129.12</v>
      </c>
      <c r="BC211" s="19">
        <f>ROUND(VLOOKUP($B211,'3.ข้อมูลงบทดลองปัจจุบัน เติมเอง'!$A$5:$CL$846,54,0),2)</f>
        <v>0</v>
      </c>
      <c r="BD211" s="19">
        <f>ROUND(VLOOKUP($B211,'3.ข้อมูลงบทดลองปัจจุบัน เติมเอง'!$A$5:$CL$846,55,0),2)</f>
        <v>0</v>
      </c>
      <c r="BE211" s="19">
        <f>ROUND(VLOOKUP($B211,'3.ข้อมูลงบทดลองปัจจุบัน เติมเอง'!$A$5:$CL$846,56,0),2)</f>
        <v>0</v>
      </c>
      <c r="BF211" s="19">
        <f>ROUND(VLOOKUP($B211,'3.ข้อมูลงบทดลองปัจจุบัน เติมเอง'!$A$5:$CL$846,57,0),2)</f>
        <v>0</v>
      </c>
      <c r="BG211" s="19">
        <f>ROUND(VLOOKUP($B211,'3.ข้อมูลงบทดลองปัจจุบัน เติมเอง'!$A$5:$CL$846,58,0),2)</f>
        <v>0</v>
      </c>
      <c r="BH211" s="19">
        <f>ROUND(VLOOKUP($B211,'3.ข้อมูลงบทดลองปัจจุบัน เติมเอง'!$A$5:$CL$846,59,0),2)</f>
        <v>396637.59</v>
      </c>
      <c r="BI211" s="19">
        <f>ROUND(VLOOKUP($B211,'3.ข้อมูลงบทดลองปัจจุบัน เติมเอง'!$A$5:$CL$846,60,0),2)</f>
        <v>0</v>
      </c>
      <c r="BJ211" s="19">
        <f>ROUND(VLOOKUP($B211,'3.ข้อมูลงบทดลองปัจจุบัน เติมเอง'!$A$5:$CL$846,61,0),2)</f>
        <v>0</v>
      </c>
      <c r="BK211" s="19">
        <f>ROUND(VLOOKUP($B211,'3.ข้อมูลงบทดลองปัจจุบัน เติมเอง'!$A$5:$CL$846,62,0),2)</f>
        <v>0</v>
      </c>
      <c r="BL211" s="19">
        <f>ROUND(VLOOKUP($B211,'3.ข้อมูลงบทดลองปัจจุบัน เติมเอง'!$A$5:$CL$846,63,0),2)</f>
        <v>0</v>
      </c>
      <c r="BM211" s="19">
        <f>ROUND(VLOOKUP($B211,'3.ข้อมูลงบทดลองปัจจุบัน เติมเอง'!$A$5:$CL$846,64,0),2)</f>
        <v>0</v>
      </c>
      <c r="BN211" s="19">
        <f>ROUND(VLOOKUP($B211,'3.ข้อมูลงบทดลองปัจจุบัน เติมเอง'!$A$5:$CL$846,65,0),2)</f>
        <v>2937.51</v>
      </c>
      <c r="BO211" s="19">
        <f>ROUND(VLOOKUP($B211,'3.ข้อมูลงบทดลองปัจจุบัน เติมเอง'!$A$5:$CL$846,66,0),2)</f>
        <v>4897.5</v>
      </c>
      <c r="BP211" s="19">
        <f>ROUND(VLOOKUP($B211,'3.ข้อมูลงบทดลองปัจจุบัน เติมเอง'!$A$5:$CL$846,67,0),2)</f>
        <v>0</v>
      </c>
      <c r="BQ211" s="19">
        <f>ROUND(VLOOKUP($B211,'3.ข้อมูลงบทดลองปัจจุบัน เติมเอง'!$A$5:$CL$846,68,0),2)</f>
        <v>0</v>
      </c>
      <c r="BR211" s="19">
        <f>ROUND(VLOOKUP($B211,'3.ข้อมูลงบทดลองปัจจุบัน เติมเอง'!$A$5:$CL$846,69,0),2)</f>
        <v>1666.68</v>
      </c>
      <c r="BS211" s="19">
        <f>ROUND(VLOOKUP($B211,'3.ข้อมูลงบทดลองปัจจุบัน เติมเอง'!$A$5:$CL$846,70,0),2)</f>
        <v>1876756.82</v>
      </c>
      <c r="BT211" s="19">
        <f>ROUND(VLOOKUP($B211,'3.ข้อมูลงบทดลองปัจจุบัน เติมเอง'!$A$5:$CL$846,71,0),2)</f>
        <v>0</v>
      </c>
      <c r="BU211" s="19">
        <f>ROUND(VLOOKUP($B211,'3.ข้อมูลงบทดลองปัจจุบัน เติมเอง'!$A$5:$CL$846,72,0),2)</f>
        <v>0</v>
      </c>
      <c r="BV211" s="19">
        <f>ROUND(VLOOKUP($B211,'3.ข้อมูลงบทดลองปัจจุบัน เติมเอง'!$A$5:$CL$846,73,0),2)</f>
        <v>0</v>
      </c>
      <c r="BW211" s="19">
        <f>ROUND(VLOOKUP($B211,'3.ข้อมูลงบทดลองปัจจุบัน เติมเอง'!$A$5:$CL$846,74,0),2)</f>
        <v>0</v>
      </c>
      <c r="BX211" s="19">
        <f>ROUND(VLOOKUP($B211,'3.ข้อมูลงบทดลองปัจจุบัน เติมเอง'!$A$5:$CL$846,75,0),2)</f>
        <v>0</v>
      </c>
      <c r="BY211" s="19">
        <f>ROUND(VLOOKUP($B211,'3.ข้อมูลงบทดลองปัจจุบัน เติมเอง'!$A$5:$CL$846,76,0),2)</f>
        <v>0</v>
      </c>
      <c r="BZ211" s="19">
        <f>ROUND(VLOOKUP($B211,'3.ข้อมูลงบทดลองปัจจุบัน เติมเอง'!$A$5:$CL$846,77,0),2)</f>
        <v>0</v>
      </c>
      <c r="CA211" s="19">
        <f>ROUND(VLOOKUP($B211,'3.ข้อมูลงบทดลองปัจจุบัน เติมเอง'!$A$5:$CL$846,78,0),2)</f>
        <v>0</v>
      </c>
      <c r="CB211" s="19">
        <f>ROUND(VLOOKUP($B211,'3.ข้อมูลงบทดลองปัจจุบัน เติมเอง'!$A$5:$CL$846,79,0),2)</f>
        <v>0</v>
      </c>
      <c r="CC211" s="19">
        <f>ROUND(VLOOKUP($B211,'3.ข้อมูลงบทดลองปัจจุบัน เติมเอง'!$A$5:$CL$846,80,0),2)</f>
        <v>0</v>
      </c>
      <c r="CD211" s="19">
        <f>ROUND(VLOOKUP($B211,'3.ข้อมูลงบทดลองปัจจุบัน เติมเอง'!$A$5:$CL$846,81,0),2)</f>
        <v>0</v>
      </c>
      <c r="CE211" s="19">
        <f>ROUND(VLOOKUP($B211,'3.ข้อมูลงบทดลองปัจจุบัน เติมเอง'!$A$5:$CL$846,82,0),2)</f>
        <v>0</v>
      </c>
      <c r="CF211" s="19">
        <f>ROUND(VLOOKUP($B211,'3.ข้อมูลงบทดลองปัจจุบัน เติมเอง'!$A$5:$CL$846,83,0),2)</f>
        <v>0</v>
      </c>
      <c r="CG211" s="19">
        <f>ROUND(VLOOKUP($B211,'3.ข้อมูลงบทดลองปัจจุบัน เติมเอง'!$A$5:$CL$846,84,0),2)</f>
        <v>0</v>
      </c>
      <c r="CH211" s="19">
        <f>ROUND(VLOOKUP($B211,'3.ข้อมูลงบทดลองปัจจุบัน เติมเอง'!$A$5:$CL$846,85,0),2)</f>
        <v>0</v>
      </c>
      <c r="CI211" s="19">
        <f>ROUND(VLOOKUP($B211,'3.ข้อมูลงบทดลองปัจจุบัน เติมเอง'!$A$5:$CL$846,86,0),2)</f>
        <v>0</v>
      </c>
      <c r="CJ211" s="19">
        <f>ROUND(VLOOKUP($B211,'3.ข้อมูลงบทดลองปัจจุบัน เติมเอง'!$A$5:$CL$846,87,0),2)</f>
        <v>0</v>
      </c>
      <c r="CK211" s="19">
        <f>ROUND(VLOOKUP($B211,'3.ข้อมูลงบทดลองปัจจุบัน เติมเอง'!$A$5:$CL$846,88,0),2)</f>
        <v>0</v>
      </c>
      <c r="CL211" s="19">
        <f>ROUND(VLOOKUP($B211,'3.ข้อมูลงบทดลองปัจจุบัน เติมเอง'!$A$5:$CL$846,89,0),2)</f>
        <v>0</v>
      </c>
      <c r="CM211" s="19">
        <f>ROUND(VLOOKUP($B211,'3.ข้อมูลงบทดลองปัจจุบัน เติมเอง'!$A$5:$CL$846,90,0),2)</f>
        <v>0</v>
      </c>
      <c r="CO211" s="29"/>
    </row>
    <row r="212" spans="1:93" x14ac:dyDescent="0.7">
      <c r="A212" s="53" t="s">
        <v>1472</v>
      </c>
      <c r="B212" s="3" t="s">
        <v>765</v>
      </c>
      <c r="C212" s="8" t="s">
        <v>766</v>
      </c>
      <c r="D212" s="19">
        <f>ROUND(VLOOKUP($B212,'3.ข้อมูลงบทดลองปัจจุบัน เติมเอง'!$A$5:$CL$846,3,0),2)</f>
        <v>164793.43</v>
      </c>
      <c r="E212" s="19">
        <f>ROUND(VLOOKUP($B212,'3.ข้อมูลงบทดลองปัจจุบัน เติมเอง'!$A$5:$CL$846,4,0),2)</f>
        <v>0</v>
      </c>
      <c r="F212" s="19">
        <f>ROUND(VLOOKUP($B212,'3.ข้อมูลงบทดลองปัจจุบัน เติมเอง'!$A$5:$CL$846,5,0),2)</f>
        <v>0</v>
      </c>
      <c r="G212" s="19">
        <f>ROUND(VLOOKUP($B212,'3.ข้อมูลงบทดลองปัจจุบัน เติมเอง'!$A$5:$CL$846,6,0),2)</f>
        <v>0</v>
      </c>
      <c r="H212" s="19">
        <f>ROUND(VLOOKUP($B212,'3.ข้อมูลงบทดลองปัจจุบัน เติมเอง'!$A$5:$CL$846,7,0),2)</f>
        <v>126002.19</v>
      </c>
      <c r="I212" s="19">
        <f>ROUND(VLOOKUP($B212,'3.ข้อมูลงบทดลองปัจจุบัน เติมเอง'!$A$5:$CL$846,8,0),2)</f>
        <v>0</v>
      </c>
      <c r="J212" s="19">
        <f>ROUND(VLOOKUP($B212,'3.ข้อมูลงบทดลองปัจจุบัน เติมเอง'!$A$5:$CL$846,9,0),2)</f>
        <v>0</v>
      </c>
      <c r="K212" s="19">
        <f>ROUND(VLOOKUP($B212,'3.ข้อมูลงบทดลองปัจจุบัน เติมเอง'!$A$5:$CL$846,10,0),2)</f>
        <v>0</v>
      </c>
      <c r="L212" s="19">
        <f>ROUND(VLOOKUP($B212,'3.ข้อมูลงบทดลองปัจจุบัน เติมเอง'!$A$5:$CL$846,11,0),2)</f>
        <v>0</v>
      </c>
      <c r="M212" s="19">
        <f>ROUND(VLOOKUP($B212,'3.ข้อมูลงบทดลองปัจจุบัน เติมเอง'!$A$5:$CL$846,12,0),2)</f>
        <v>0</v>
      </c>
      <c r="N212" s="19">
        <f>ROUND(VLOOKUP($B212,'3.ข้อมูลงบทดลองปัจจุบัน เติมเอง'!$A$5:$CL$846,13,0),2)</f>
        <v>293180.58</v>
      </c>
      <c r="O212" s="19">
        <f>ROUND(VLOOKUP($B212,'3.ข้อมูลงบทดลองปัจจุบัน เติมเอง'!$A$5:$CL$846,14,0),2)</f>
        <v>0</v>
      </c>
      <c r="P212" s="19">
        <f>ROUND(VLOOKUP($B212,'3.ข้อมูลงบทดลองปัจจุบัน เติมเอง'!$A$5:$CL$846,15,0),2)</f>
        <v>165248.82</v>
      </c>
      <c r="Q212" s="19">
        <f>ROUND(VLOOKUP($B212,'3.ข้อมูลงบทดลองปัจจุบัน เติมเอง'!$A$5:$CL$846,16,0),2)</f>
        <v>227400</v>
      </c>
      <c r="R212" s="19">
        <f>ROUND(VLOOKUP($B212,'3.ข้อมูลงบทดลองปัจจุบัน เติมเอง'!$A$5:$CL$846,17,0),2)</f>
        <v>0</v>
      </c>
      <c r="S212" s="19">
        <f>ROUND(VLOOKUP($B212,'3.ข้อมูลงบทดลองปัจจุบัน เติมเอง'!$A$5:$CL$846,18,0),2)</f>
        <v>124249.98</v>
      </c>
      <c r="T212" s="19">
        <f>ROUND(VLOOKUP($B212,'3.ข้อมูลงบทดลองปัจจุบัน เติมเอง'!$A$5:$CL$846,19,0),2)</f>
        <v>227400</v>
      </c>
      <c r="U212" s="19">
        <f>ROUND(VLOOKUP($B212,'3.ข้อมูลงบทดลองปัจจุบัน เติมเอง'!$A$5:$CL$846,20,0),2)</f>
        <v>0</v>
      </c>
      <c r="V212" s="19">
        <f>ROUND(VLOOKUP($B212,'3.ข้อมูลงบทดลองปัจจุบัน เติมเอง'!$A$5:$CL$846,21,0),2)</f>
        <v>0</v>
      </c>
      <c r="W212" s="19">
        <f>ROUND(VLOOKUP($B212,'3.ข้อมูลงบทดลองปัจจุบัน เติมเอง'!$A$5:$CL$846,22,0),2)</f>
        <v>0</v>
      </c>
      <c r="X212" s="19">
        <f>ROUND(VLOOKUP($B212,'3.ข้อมูลงบทดลองปัจจุบัน เติมเอง'!$A$5:$CL$846,23,0),2)</f>
        <v>45117.81</v>
      </c>
      <c r="Y212" s="19">
        <f>ROUND(VLOOKUP($B212,'3.ข้อมูลงบทดลองปัจจุบัน เติมเอง'!$A$5:$CL$846,24,0),2)</f>
        <v>0</v>
      </c>
      <c r="Z212" s="19">
        <f>ROUND(VLOOKUP($B212,'3.ข้อมูลงบทดลองปัจจุบัน เติมเอง'!$A$5:$CL$846,25,0),2)</f>
        <v>0</v>
      </c>
      <c r="AA212" s="19">
        <f>ROUND(VLOOKUP($B212,'3.ข้อมูลงบทดลองปัจจุบัน เติมเอง'!$A$5:$CL$846,26,0),2)</f>
        <v>0</v>
      </c>
      <c r="AB212" s="19">
        <f>ROUND(VLOOKUP($B212,'3.ข้อมูลงบทดลองปัจจุบัน เติมเอง'!$A$5:$CL$846,27,0),2)</f>
        <v>105000</v>
      </c>
      <c r="AC212" s="19">
        <f>ROUND(VLOOKUP($B212,'3.ข้อมูลงบทดลองปัจจุบัน เติมเอง'!$A$5:$CL$846,28,0),2)</f>
        <v>0</v>
      </c>
      <c r="AD212" s="19">
        <f>ROUND(VLOOKUP($B212,'3.ข้อมูลงบทดลองปัจจุบัน เติมเอง'!$A$5:$CL$846,29,0),2)</f>
        <v>105000</v>
      </c>
      <c r="AE212" s="19">
        <f>ROUND(VLOOKUP($B212,'3.ข้อมูลงบทดลองปัจจุบัน เติมเอง'!$A$5:$CL$846,30,0),2)</f>
        <v>102825</v>
      </c>
      <c r="AF212" s="19">
        <f>ROUND(VLOOKUP($B212,'3.ข้อมูลงบทดลองปัจจุบัน เติมเอง'!$A$5:$CL$846,31,0),2)</f>
        <v>105863.01</v>
      </c>
      <c r="AG212" s="19">
        <f>ROUND(VLOOKUP($B212,'3.ข้อมูลงบทดลองปัจจุบัน เติมเอง'!$A$5:$CL$846,32,0),2)</f>
        <v>96887.99</v>
      </c>
      <c r="AH212" s="19">
        <f>ROUND(VLOOKUP($B212,'3.ข้อมูลงบทดลองปัจจุบัน เติมเอง'!$A$5:$CL$846,33,0),2)</f>
        <v>0</v>
      </c>
      <c r="AI212" s="19">
        <f>ROUND(VLOOKUP($B212,'3.ข้อมูลงบทดลองปัจจุบัน เติมเอง'!$A$5:$CL$846,34,0),2)</f>
        <v>231713.04</v>
      </c>
      <c r="AJ212" s="19">
        <f>ROUND(VLOOKUP($B212,'3.ข้อมูลงบทดลองปัจจุบัน เติมเอง'!$A$5:$CL$846,35,0),2)</f>
        <v>120182.46</v>
      </c>
      <c r="AK212" s="19">
        <f>ROUND(VLOOKUP($B212,'3.ข้อมูลงบทดลองปัจจุบัน เติมเอง'!$A$5:$CL$846,36,0),2)</f>
        <v>105000</v>
      </c>
      <c r="AL212" s="19">
        <f>ROUND(VLOOKUP($B212,'3.ข้อมูลงบทดลองปัจจุบัน เติมเอง'!$A$5:$CL$846,37,0),2)</f>
        <v>166117.01999999999</v>
      </c>
      <c r="AM212" s="19">
        <f>ROUND(VLOOKUP($B212,'3.ข้อมูลงบทดลองปัจจุบัน เติมเอง'!$A$5:$CL$846,38,0),2)</f>
        <v>0</v>
      </c>
      <c r="AN212" s="19">
        <f>ROUND(VLOOKUP($B212,'3.ข้อมูลงบทดลองปัจจุบัน เติมเอง'!$A$5:$CL$846,39,0),2)</f>
        <v>246450</v>
      </c>
      <c r="AO212" s="19">
        <f>ROUND(VLOOKUP($B212,'3.ข้อมูลงบทดลองปัจจุบัน เติมเอง'!$A$5:$CL$846,40,0),2)</f>
        <v>0</v>
      </c>
      <c r="AP212" s="19">
        <f>ROUND(VLOOKUP($B212,'3.ข้อมูลงบทดลองปัจจุบัน เติมเอง'!$A$5:$CL$846,41,0),2)</f>
        <v>0</v>
      </c>
      <c r="AQ212" s="19">
        <f>ROUND(VLOOKUP($B212,'3.ข้อมูลงบทดลองปัจจุบัน เติมเอง'!$A$5:$CL$846,42,0),2)</f>
        <v>0</v>
      </c>
      <c r="AR212" s="19">
        <f>ROUND(VLOOKUP($B212,'3.ข้อมูลงบทดลองปัจจุบัน เติมเอง'!$A$5:$CL$846,43,0),2)</f>
        <v>0</v>
      </c>
      <c r="AS212" s="19">
        <f>ROUND(VLOOKUP($B212,'3.ข้อมูลงบทดลองปัจจุบัน เติมเอง'!$A$5:$CL$846,44,0),2)</f>
        <v>0</v>
      </c>
      <c r="AT212" s="19">
        <f>ROUND(VLOOKUP($B212,'3.ข้อมูลงบทดลองปัจจุบัน เติมเอง'!$A$5:$CL$846,45,0),2)</f>
        <v>0</v>
      </c>
      <c r="AU212" s="19">
        <f>ROUND(VLOOKUP($B212,'3.ข้อมูลงบทดลองปัจจุบัน เติมเอง'!$A$5:$CL$846,46,0),2)</f>
        <v>0</v>
      </c>
      <c r="AV212" s="19">
        <f>ROUND(VLOOKUP($B212,'3.ข้อมูลงบทดลองปัจจุบัน เติมเอง'!$A$5:$CL$846,47,0),2)</f>
        <v>0</v>
      </c>
      <c r="AW212" s="19">
        <f>ROUND(VLOOKUP($B212,'3.ข้อมูลงบทดลองปัจจุบัน เติมเอง'!$A$5:$CL$846,48,0),2)</f>
        <v>0</v>
      </c>
      <c r="AX212" s="19">
        <f>ROUND(VLOOKUP($B212,'3.ข้อมูลงบทดลองปัจจุบัน เติมเอง'!$A$5:$CL$846,49,0),2)</f>
        <v>0</v>
      </c>
      <c r="AY212" s="19">
        <f>ROUND(VLOOKUP($B212,'3.ข้อมูลงบทดลองปัจจุบัน เติมเอง'!$A$5:$CL$846,50,0),2)</f>
        <v>0</v>
      </c>
      <c r="AZ212" s="19">
        <f>ROUND(VLOOKUP($B212,'3.ข้อมูลงบทดลองปัจจุบัน เติมเอง'!$A$5:$CL$846,51,0),2)</f>
        <v>0</v>
      </c>
      <c r="BA212" s="19">
        <f>ROUND(VLOOKUP($B212,'3.ข้อมูลงบทดลองปัจจุบัน เติมเอง'!$A$5:$CL$846,52,0),2)</f>
        <v>124749.99</v>
      </c>
      <c r="BB212" s="19">
        <f>ROUND(VLOOKUP($B212,'3.ข้อมูลงบทดลองปัจจุบัน เติมเอง'!$A$5:$CL$846,53,0),2)</f>
        <v>0</v>
      </c>
      <c r="BC212" s="19">
        <f>ROUND(VLOOKUP($B212,'3.ข้อมูลงบทดลองปัจจุบัน เติมเอง'!$A$5:$CL$846,54,0),2)</f>
        <v>0</v>
      </c>
      <c r="BD212" s="19">
        <f>ROUND(VLOOKUP($B212,'3.ข้อมูลงบทดลองปัจจุบัน เติมเอง'!$A$5:$CL$846,55,0),2)</f>
        <v>0</v>
      </c>
      <c r="BE212" s="19">
        <f>ROUND(VLOOKUP($B212,'3.ข้อมูลงบทดลองปัจจุบัน เติมเอง'!$A$5:$CL$846,56,0),2)</f>
        <v>0</v>
      </c>
      <c r="BF212" s="19">
        <f>ROUND(VLOOKUP($B212,'3.ข้อมูลงบทดลองปัจจุบัน เติมเอง'!$A$5:$CL$846,57,0),2)</f>
        <v>0</v>
      </c>
      <c r="BG212" s="19">
        <f>ROUND(VLOOKUP($B212,'3.ข้อมูลงบทดลองปัจจุบัน เติมเอง'!$A$5:$CL$846,58,0),2)</f>
        <v>124899.99</v>
      </c>
      <c r="BH212" s="19">
        <f>ROUND(VLOOKUP($B212,'3.ข้อมูลงบทดลองปัจจุบัน เติมเอง'!$A$5:$CL$846,59,0),2)</f>
        <v>0</v>
      </c>
      <c r="BI212" s="19">
        <f>ROUND(VLOOKUP($B212,'3.ข้อมูลงบทดลองปัจจุบัน เติมเอง'!$A$5:$CL$846,60,0),2)</f>
        <v>0</v>
      </c>
      <c r="BJ212" s="19">
        <f>ROUND(VLOOKUP($B212,'3.ข้อมูลงบทดลองปัจจุบัน เติมเอง'!$A$5:$CL$846,61,0),2)</f>
        <v>0</v>
      </c>
      <c r="BK212" s="19">
        <f>ROUND(VLOOKUP($B212,'3.ข้อมูลงบทดลองปัจจุบัน เติมเอง'!$A$5:$CL$846,62,0),2)</f>
        <v>0</v>
      </c>
      <c r="BL212" s="19">
        <f>ROUND(VLOOKUP($B212,'3.ข้อมูลงบทดลองปัจจุบัน เติมเอง'!$A$5:$CL$846,63,0),2)</f>
        <v>121250.01</v>
      </c>
      <c r="BM212" s="19">
        <f>ROUND(VLOOKUP($B212,'3.ข้อมูลงบทดลองปัจจุบัน เติมเอง'!$A$5:$CL$846,64,0),2)</f>
        <v>276132.34000000003</v>
      </c>
      <c r="BN212" s="19">
        <f>ROUND(VLOOKUP($B212,'3.ข้อมูลงบทดลองปัจจุบัน เติมเอง'!$A$5:$CL$846,65,0),2)</f>
        <v>124749.99</v>
      </c>
      <c r="BO212" s="19">
        <f>ROUND(VLOOKUP($B212,'3.ข้อมูลงบทดลองปัจจุบัน เติมเอง'!$A$5:$CL$846,66,0),2)</f>
        <v>124749.99</v>
      </c>
      <c r="BP212" s="19">
        <f>ROUND(VLOOKUP($B212,'3.ข้อมูลงบทดลองปัจจุบัน เติมเอง'!$A$5:$CL$846,67,0),2)</f>
        <v>124749.99</v>
      </c>
      <c r="BQ212" s="19">
        <f>ROUND(VLOOKUP($B212,'3.ข้อมูลงบทดลองปัจจุบัน เติมเอง'!$A$5:$CL$846,68,0),2)</f>
        <v>124749.99</v>
      </c>
      <c r="BR212" s="19">
        <f>ROUND(VLOOKUP($B212,'3.ข้อมูลงบทดลองปัจจุบัน เติมเอง'!$A$5:$CL$846,69,0),2)</f>
        <v>0</v>
      </c>
      <c r="BS212" s="19">
        <f>ROUND(VLOOKUP($B212,'3.ข้อมูลงบทดลองปัจจุบัน เติมเอง'!$A$5:$CL$846,70,0),2)</f>
        <v>498725.66</v>
      </c>
      <c r="BT212" s="19">
        <f>ROUND(VLOOKUP($B212,'3.ข้อมูลงบทดลองปัจจุบัน เติมเอง'!$A$5:$CL$846,71,0),2)</f>
        <v>169400.01</v>
      </c>
      <c r="BU212" s="19">
        <f>ROUND(VLOOKUP($B212,'3.ข้อมูลงบทดลองปัจจุบัน เติมเอง'!$A$5:$CL$846,72,0),2)</f>
        <v>0</v>
      </c>
      <c r="BV212" s="19">
        <f>ROUND(VLOOKUP($B212,'3.ข้อมูลงบทดลองปัจจุบัน เติมเอง'!$A$5:$CL$846,73,0),2)</f>
        <v>0</v>
      </c>
      <c r="BW212" s="19">
        <f>ROUND(VLOOKUP($B212,'3.ข้อมูลงบทดลองปัจจุบัน เติมเอง'!$A$5:$CL$846,74,0),2)</f>
        <v>0</v>
      </c>
      <c r="BX212" s="19">
        <f>ROUND(VLOOKUP($B212,'3.ข้อมูลงบทดลองปัจจุบัน เติมเอง'!$A$5:$CL$846,75,0),2)</f>
        <v>188799.99</v>
      </c>
      <c r="BY212" s="19">
        <f>ROUND(VLOOKUP($B212,'3.ข้อมูลงบทดลองปัจจุบัน เติมเอง'!$A$5:$CL$846,76,0),2)</f>
        <v>0</v>
      </c>
      <c r="BZ212" s="19">
        <f>ROUND(VLOOKUP($B212,'3.ข้อมูลงบทดลองปัจจุบัน เติมเอง'!$A$5:$CL$846,77,0),2)</f>
        <v>124800</v>
      </c>
      <c r="CA212" s="19">
        <f>ROUND(VLOOKUP($B212,'3.ข้อมูลงบทดลองปัจจุบัน เติมเอง'!$A$5:$CL$846,78,0),2)</f>
        <v>0</v>
      </c>
      <c r="CB212" s="19">
        <f>ROUND(VLOOKUP($B212,'3.ข้อมูลงบทดลองปัจจุบัน เติมเอง'!$A$5:$CL$846,79,0),2)</f>
        <v>0</v>
      </c>
      <c r="CC212" s="19">
        <f>ROUND(VLOOKUP($B212,'3.ข้อมูลงบทดลองปัจจุบัน เติมเอง'!$A$5:$CL$846,80,0),2)</f>
        <v>99750</v>
      </c>
      <c r="CD212" s="19">
        <f>ROUND(VLOOKUP($B212,'3.ข้อมูลงบทดลองปัจจุบัน เติมเอง'!$A$5:$CL$846,81,0),2)</f>
        <v>0</v>
      </c>
      <c r="CE212" s="19">
        <f>ROUND(VLOOKUP($B212,'3.ข้อมูลงบทดลองปัจจุบัน เติมเอง'!$A$5:$CL$846,82,0),2)</f>
        <v>0</v>
      </c>
      <c r="CF212" s="19">
        <f>ROUND(VLOOKUP($B212,'3.ข้อมูลงบทดลองปัจจุบัน เติมเอง'!$A$5:$CL$846,83,0),2)</f>
        <v>124800</v>
      </c>
      <c r="CG212" s="19">
        <f>ROUND(VLOOKUP($B212,'3.ข้อมูลงบทดลองปัจจุบัน เติมเอง'!$A$5:$CL$846,84,0),2)</f>
        <v>49600.01</v>
      </c>
      <c r="CH212" s="19">
        <f>ROUND(VLOOKUP($B212,'3.ข้อมูลงบทดลองปัจจุบัน เติมเอง'!$A$5:$CL$846,85,0),2)</f>
        <v>0</v>
      </c>
      <c r="CI212" s="19">
        <f>ROUND(VLOOKUP($B212,'3.ข้อมูลงบทดลองปัจจุบัน เติมเอง'!$A$5:$CL$846,86,0),2)</f>
        <v>0</v>
      </c>
      <c r="CJ212" s="19">
        <f>ROUND(VLOOKUP($B212,'3.ข้อมูลงบทดลองปัจจุบัน เติมเอง'!$A$5:$CL$846,87,0),2)</f>
        <v>0</v>
      </c>
      <c r="CK212" s="19">
        <f>ROUND(VLOOKUP($B212,'3.ข้อมูลงบทดลองปัจจุบัน เติมเอง'!$A$5:$CL$846,88,0),2)</f>
        <v>0</v>
      </c>
      <c r="CL212" s="19">
        <f>ROUND(VLOOKUP($B212,'3.ข้อมูลงบทดลองปัจจุบัน เติมเอง'!$A$5:$CL$846,89,0),2)</f>
        <v>53499.99</v>
      </c>
      <c r="CM212" s="19">
        <f>ROUND(VLOOKUP($B212,'3.ข้อมูลงบทดลองปัจจุบัน เติมเอง'!$A$5:$CL$846,90,0),2)</f>
        <v>0</v>
      </c>
      <c r="CO212" s="29"/>
    </row>
    <row r="213" spans="1:93" x14ac:dyDescent="0.7">
      <c r="A213" s="53" t="s">
        <v>1472</v>
      </c>
      <c r="B213" s="3" t="s">
        <v>767</v>
      </c>
      <c r="C213" s="8" t="s">
        <v>768</v>
      </c>
      <c r="D213" s="19">
        <f>ROUND(VLOOKUP($B213,'3.ข้อมูลงบทดลองปัจจุบัน เติมเอง'!$A$5:$CL$846,3,0),2)</f>
        <v>0</v>
      </c>
      <c r="E213" s="19">
        <f>ROUND(VLOOKUP($B213,'3.ข้อมูลงบทดลองปัจจุบัน เติมเอง'!$A$5:$CL$846,4,0),2)</f>
        <v>0</v>
      </c>
      <c r="F213" s="19">
        <f>ROUND(VLOOKUP($B213,'3.ข้อมูลงบทดลองปัจจุบัน เติมเอง'!$A$5:$CL$846,5,0),2)</f>
        <v>0</v>
      </c>
      <c r="G213" s="19">
        <f>ROUND(VLOOKUP($B213,'3.ข้อมูลงบทดลองปัจจุบัน เติมเอง'!$A$5:$CL$846,6,0),2)</f>
        <v>0</v>
      </c>
      <c r="H213" s="19">
        <f>ROUND(VLOOKUP($B213,'3.ข้อมูลงบทดลองปัจจุบัน เติมเอง'!$A$5:$CL$846,7,0),2)</f>
        <v>0</v>
      </c>
      <c r="I213" s="19">
        <f>ROUND(VLOOKUP($B213,'3.ข้อมูลงบทดลองปัจจุบัน เติมเอง'!$A$5:$CL$846,8,0),2)</f>
        <v>0</v>
      </c>
      <c r="J213" s="19">
        <f>ROUND(VLOOKUP($B213,'3.ข้อมูลงบทดลองปัจจุบัน เติมเอง'!$A$5:$CL$846,9,0),2)</f>
        <v>0</v>
      </c>
      <c r="K213" s="19">
        <f>ROUND(VLOOKUP($B213,'3.ข้อมูลงบทดลองปัจจุบัน เติมเอง'!$A$5:$CL$846,10,0),2)</f>
        <v>0</v>
      </c>
      <c r="L213" s="19">
        <f>ROUND(VLOOKUP($B213,'3.ข้อมูลงบทดลองปัจจุบัน เติมเอง'!$A$5:$CL$846,11,0),2)</f>
        <v>0</v>
      </c>
      <c r="M213" s="19">
        <f>ROUND(VLOOKUP($B213,'3.ข้อมูลงบทดลองปัจจุบัน เติมเอง'!$A$5:$CL$846,12,0),2)</f>
        <v>0</v>
      </c>
      <c r="N213" s="19">
        <f>ROUND(VLOOKUP($B213,'3.ข้อมูลงบทดลองปัจจุบัน เติมเอง'!$A$5:$CL$846,13,0),2)</f>
        <v>0</v>
      </c>
      <c r="O213" s="19">
        <f>ROUND(VLOOKUP($B213,'3.ข้อมูลงบทดลองปัจจุบัน เติมเอง'!$A$5:$CL$846,14,0),2)</f>
        <v>0</v>
      </c>
      <c r="P213" s="19">
        <f>ROUND(VLOOKUP($B213,'3.ข้อมูลงบทดลองปัจจุบัน เติมเอง'!$A$5:$CL$846,15,0),2)</f>
        <v>115944.06</v>
      </c>
      <c r="Q213" s="19">
        <f>ROUND(VLOOKUP($B213,'3.ข้อมูลงบทดลองปัจจุบัน เติมเอง'!$A$5:$CL$846,16,0),2)</f>
        <v>0</v>
      </c>
      <c r="R213" s="19">
        <f>ROUND(VLOOKUP($B213,'3.ข้อมูลงบทดลองปัจจุบัน เติมเอง'!$A$5:$CL$846,17,0),2)</f>
        <v>0</v>
      </c>
      <c r="S213" s="19">
        <f>ROUND(VLOOKUP($B213,'3.ข้อมูลงบทดลองปัจจุบัน เติมเอง'!$A$5:$CL$846,18,0),2)</f>
        <v>0</v>
      </c>
      <c r="T213" s="19">
        <f>ROUND(VLOOKUP($B213,'3.ข้อมูลงบทดลองปัจจุบัน เติมเอง'!$A$5:$CL$846,19,0),2)</f>
        <v>0</v>
      </c>
      <c r="U213" s="19">
        <f>ROUND(VLOOKUP($B213,'3.ข้อมูลงบทดลองปัจจุบัน เติมเอง'!$A$5:$CL$846,20,0),2)</f>
        <v>0</v>
      </c>
      <c r="V213" s="19">
        <f>ROUND(VLOOKUP($B213,'3.ข้อมูลงบทดลองปัจจุบัน เติมเอง'!$A$5:$CL$846,21,0),2)</f>
        <v>0</v>
      </c>
      <c r="W213" s="19">
        <f>ROUND(VLOOKUP($B213,'3.ข้อมูลงบทดลองปัจจุบัน เติมเอง'!$A$5:$CL$846,22,0),2)</f>
        <v>0</v>
      </c>
      <c r="X213" s="19">
        <f>ROUND(VLOOKUP($B213,'3.ข้อมูลงบทดลองปัจจุบัน เติมเอง'!$A$5:$CL$846,23,0),2)</f>
        <v>0</v>
      </c>
      <c r="Y213" s="19">
        <f>ROUND(VLOOKUP($B213,'3.ข้อมูลงบทดลองปัจจุบัน เติมเอง'!$A$5:$CL$846,24,0),2)</f>
        <v>0</v>
      </c>
      <c r="Z213" s="19">
        <f>ROUND(VLOOKUP($B213,'3.ข้อมูลงบทดลองปัจจุบัน เติมเอง'!$A$5:$CL$846,25,0),2)</f>
        <v>50978.080000000002</v>
      </c>
      <c r="AA213" s="19">
        <f>ROUND(VLOOKUP($B213,'3.ข้อมูลงบทดลองปัจจุบัน เติมเอง'!$A$5:$CL$846,26,0),2)</f>
        <v>0</v>
      </c>
      <c r="AB213" s="19">
        <f>ROUND(VLOOKUP($B213,'3.ข้อมูลงบทดลองปัจจุบัน เติมเอง'!$A$5:$CL$846,27,0),2)</f>
        <v>0</v>
      </c>
      <c r="AC213" s="19">
        <f>ROUND(VLOOKUP($B213,'3.ข้อมูลงบทดลองปัจจุบัน เติมเอง'!$A$5:$CL$846,28,0),2)</f>
        <v>0</v>
      </c>
      <c r="AD213" s="19">
        <f>ROUND(VLOOKUP($B213,'3.ข้อมูลงบทดลองปัจจุบัน เติมเอง'!$A$5:$CL$846,29,0),2)</f>
        <v>0</v>
      </c>
      <c r="AE213" s="19">
        <f>ROUND(VLOOKUP($B213,'3.ข้อมูลงบทดลองปัจจุบัน เติมเอง'!$A$5:$CL$846,30,0),2)</f>
        <v>0</v>
      </c>
      <c r="AF213" s="19">
        <f>ROUND(VLOOKUP($B213,'3.ข้อมูลงบทดลองปัจจุบัน เติมเอง'!$A$5:$CL$846,31,0),2)</f>
        <v>0</v>
      </c>
      <c r="AG213" s="19">
        <f>ROUND(VLOOKUP($B213,'3.ข้อมูลงบทดลองปัจจุบัน เติมเอง'!$A$5:$CL$846,32,0),2)</f>
        <v>0</v>
      </c>
      <c r="AH213" s="19">
        <f>ROUND(VLOOKUP($B213,'3.ข้อมูลงบทดลองปัจจุบัน เติมเอง'!$A$5:$CL$846,33,0),2)</f>
        <v>50562.51</v>
      </c>
      <c r="AI213" s="19">
        <f>ROUND(VLOOKUP($B213,'3.ข้อมูลงบทดลองปัจจุบัน เติมเอง'!$A$5:$CL$846,34,0),2)</f>
        <v>0</v>
      </c>
      <c r="AJ213" s="19">
        <f>ROUND(VLOOKUP($B213,'3.ข้อมูลงบทดลองปัจจุบัน เติมเอง'!$A$5:$CL$846,35,0),2)</f>
        <v>0</v>
      </c>
      <c r="AK213" s="19">
        <f>ROUND(VLOOKUP($B213,'3.ข้อมูลงบทดลองปัจจุบัน เติมเอง'!$A$5:$CL$846,36,0),2)</f>
        <v>0</v>
      </c>
      <c r="AL213" s="19">
        <f>ROUND(VLOOKUP($B213,'3.ข้อมูลงบทดลองปัจจุบัน เติมเอง'!$A$5:$CL$846,37,0),2)</f>
        <v>0</v>
      </c>
      <c r="AM213" s="19">
        <f>ROUND(VLOOKUP($B213,'3.ข้อมูลงบทดลองปัจจุบัน เติมเอง'!$A$5:$CL$846,38,0),2)</f>
        <v>0</v>
      </c>
      <c r="AN213" s="19">
        <f>ROUND(VLOOKUP($B213,'3.ข้อมูลงบทดลองปัจจุบัน เติมเอง'!$A$5:$CL$846,39,0),2)</f>
        <v>0</v>
      </c>
      <c r="AO213" s="19">
        <f>ROUND(VLOOKUP($B213,'3.ข้อมูลงบทดลองปัจจุบัน เติมเอง'!$A$5:$CL$846,40,0),2)</f>
        <v>0</v>
      </c>
      <c r="AP213" s="19">
        <f>ROUND(VLOOKUP($B213,'3.ข้อมูลงบทดลองปัจจุบัน เติมเอง'!$A$5:$CL$846,41,0),2)</f>
        <v>12366.66</v>
      </c>
      <c r="AQ213" s="19">
        <f>ROUND(VLOOKUP($B213,'3.ข้อมูลงบทดลองปัจจุบัน เติมเอง'!$A$5:$CL$846,42,0),2)</f>
        <v>0</v>
      </c>
      <c r="AR213" s="19">
        <f>ROUND(VLOOKUP($B213,'3.ข้อมูลงบทดลองปัจจุบัน เติมเอง'!$A$5:$CL$846,43,0),2)</f>
        <v>0</v>
      </c>
      <c r="AS213" s="19">
        <f>ROUND(VLOOKUP($B213,'3.ข้อมูลงบทดลองปัจจุบัน เติมเอง'!$A$5:$CL$846,44,0),2)</f>
        <v>0</v>
      </c>
      <c r="AT213" s="19">
        <f>ROUND(VLOOKUP($B213,'3.ข้อมูลงบทดลองปัจจุบัน เติมเอง'!$A$5:$CL$846,45,0),2)</f>
        <v>0</v>
      </c>
      <c r="AU213" s="19">
        <f>ROUND(VLOOKUP($B213,'3.ข้อมูลงบทดลองปัจจุบัน เติมเอง'!$A$5:$CL$846,46,0),2)</f>
        <v>0</v>
      </c>
      <c r="AV213" s="19">
        <f>ROUND(VLOOKUP($B213,'3.ข้อมูลงบทดลองปัจจุบัน เติมเอง'!$A$5:$CL$846,47,0),2)</f>
        <v>0</v>
      </c>
      <c r="AW213" s="19">
        <f>ROUND(VLOOKUP($B213,'3.ข้อมูลงบทดลองปัจจุบัน เติมเอง'!$A$5:$CL$846,48,0),2)</f>
        <v>0</v>
      </c>
      <c r="AX213" s="19">
        <f>ROUND(VLOOKUP($B213,'3.ข้อมูลงบทดลองปัจจุบัน เติมเอง'!$A$5:$CL$846,49,0),2)</f>
        <v>0</v>
      </c>
      <c r="AY213" s="19">
        <f>ROUND(VLOOKUP($B213,'3.ข้อมูลงบทดลองปัจจุบัน เติมเอง'!$A$5:$CL$846,50,0),2)</f>
        <v>0</v>
      </c>
      <c r="AZ213" s="19">
        <f>ROUND(VLOOKUP($B213,'3.ข้อมูลงบทดลองปัจจุบัน เติมเอง'!$A$5:$CL$846,51,0),2)</f>
        <v>0</v>
      </c>
      <c r="BA213" s="19">
        <f>ROUND(VLOOKUP($B213,'3.ข้อมูลงบทดลองปัจจุบัน เติมเอง'!$A$5:$CL$846,52,0),2)</f>
        <v>0</v>
      </c>
      <c r="BB213" s="19">
        <f>ROUND(VLOOKUP($B213,'3.ข้อมูลงบทดลองปัจจุบัน เติมเอง'!$A$5:$CL$846,53,0),2)</f>
        <v>551347.52</v>
      </c>
      <c r="BC213" s="19">
        <f>ROUND(VLOOKUP($B213,'3.ข้อมูลงบทดลองปัจจุบัน เติมเอง'!$A$5:$CL$846,54,0),2)</f>
        <v>27333.33</v>
      </c>
      <c r="BD213" s="19">
        <f>ROUND(VLOOKUP($B213,'3.ข้อมูลงบทดลองปัจจุบัน เติมเอง'!$A$5:$CL$846,55,0),2)</f>
        <v>0</v>
      </c>
      <c r="BE213" s="19">
        <f>ROUND(VLOOKUP($B213,'3.ข้อมูลงบทดลองปัจจุบัน เติมเอง'!$A$5:$CL$846,56,0),2)</f>
        <v>0</v>
      </c>
      <c r="BF213" s="19">
        <f>ROUND(VLOOKUP($B213,'3.ข้อมูลงบทดลองปัจจุบัน เติมเอง'!$A$5:$CL$846,57,0),2)</f>
        <v>3978.75</v>
      </c>
      <c r="BG213" s="19">
        <f>ROUND(VLOOKUP($B213,'3.ข้อมูลงบทดลองปัจจุบัน เติมเอง'!$A$5:$CL$846,58,0),2)</f>
        <v>0</v>
      </c>
      <c r="BH213" s="19">
        <f>ROUND(VLOOKUP($B213,'3.ข้อมูลงบทดลองปัจจุบัน เติมเอง'!$A$5:$CL$846,59,0),2)</f>
        <v>0</v>
      </c>
      <c r="BI213" s="19">
        <f>ROUND(VLOOKUP($B213,'3.ข้อมูลงบทดลองปัจจุบัน เติมเอง'!$A$5:$CL$846,60,0),2)</f>
        <v>0</v>
      </c>
      <c r="BJ213" s="19">
        <f>ROUND(VLOOKUP($B213,'3.ข้อมูลงบทดลองปัจจุบัน เติมเอง'!$A$5:$CL$846,61,0),2)</f>
        <v>0</v>
      </c>
      <c r="BK213" s="19">
        <f>ROUND(VLOOKUP($B213,'3.ข้อมูลงบทดลองปัจจุบัน เติมเอง'!$A$5:$CL$846,62,0),2)</f>
        <v>0</v>
      </c>
      <c r="BL213" s="19">
        <f>ROUND(VLOOKUP($B213,'3.ข้อมูลงบทดลองปัจจุบัน เติมเอง'!$A$5:$CL$846,63,0),2)</f>
        <v>0</v>
      </c>
      <c r="BM213" s="19">
        <f>ROUND(VLOOKUP($B213,'3.ข้อมูลงบทดลองปัจจุบัน เติมเอง'!$A$5:$CL$846,64,0),2)</f>
        <v>0</v>
      </c>
      <c r="BN213" s="19">
        <f>ROUND(VLOOKUP($B213,'3.ข้อมูลงบทดลองปัจจุบัน เติมเอง'!$A$5:$CL$846,65,0),2)</f>
        <v>22670.21</v>
      </c>
      <c r="BO213" s="19">
        <f>ROUND(VLOOKUP($B213,'3.ข้อมูลงบทดลองปัจจุบัน เติมเอง'!$A$5:$CL$846,66,0),2)</f>
        <v>0</v>
      </c>
      <c r="BP213" s="19">
        <f>ROUND(VLOOKUP($B213,'3.ข้อมูลงบทดลองปัจจุบัน เติมเอง'!$A$5:$CL$846,67,0),2)</f>
        <v>0</v>
      </c>
      <c r="BQ213" s="19">
        <f>ROUND(VLOOKUP($B213,'3.ข้อมูลงบทดลองปัจจุบัน เติมเอง'!$A$5:$CL$846,68,0),2)</f>
        <v>23583.33</v>
      </c>
      <c r="BR213" s="19">
        <f>ROUND(VLOOKUP($B213,'3.ข้อมูลงบทดลองปัจจุบัน เติมเอง'!$A$5:$CL$846,69,0),2)</f>
        <v>0</v>
      </c>
      <c r="BS213" s="19">
        <f>ROUND(VLOOKUP($B213,'3.ข้อมูลงบทดลองปัจจุบัน เติมเอง'!$A$5:$CL$846,70,0),2)</f>
        <v>644368.32999999996</v>
      </c>
      <c r="BT213" s="19">
        <f>ROUND(VLOOKUP($B213,'3.ข้อมูลงบทดลองปัจจุบัน เติมเอง'!$A$5:$CL$846,71,0),2)</f>
        <v>0</v>
      </c>
      <c r="BU213" s="19">
        <f>ROUND(VLOOKUP($B213,'3.ข้อมูลงบทดลองปัจจุบัน เติมเอง'!$A$5:$CL$846,72,0),2)</f>
        <v>0</v>
      </c>
      <c r="BV213" s="19">
        <f>ROUND(VLOOKUP($B213,'3.ข้อมูลงบทดลองปัจจุบัน เติมเอง'!$A$5:$CL$846,73,0),2)</f>
        <v>0</v>
      </c>
      <c r="BW213" s="19">
        <f>ROUND(VLOOKUP($B213,'3.ข้อมูลงบทดลองปัจจุบัน เติมเอง'!$A$5:$CL$846,74,0),2)</f>
        <v>0</v>
      </c>
      <c r="BX213" s="19">
        <f>ROUND(VLOOKUP($B213,'3.ข้อมูลงบทดลองปัจจุบัน เติมเอง'!$A$5:$CL$846,75,0),2)</f>
        <v>26757</v>
      </c>
      <c r="BY213" s="19">
        <f>ROUND(VLOOKUP($B213,'3.ข้อมูลงบทดลองปัจจุบัน เติมเอง'!$A$5:$CL$846,76,0),2)</f>
        <v>0</v>
      </c>
      <c r="BZ213" s="19">
        <f>ROUND(VLOOKUP($B213,'3.ข้อมูลงบทดลองปัจจุบัน เติมเอง'!$A$5:$CL$846,77,0),2)</f>
        <v>12450</v>
      </c>
      <c r="CA213" s="19">
        <f>ROUND(VLOOKUP($B213,'3.ข้อมูลงบทดลองปัจจุบัน เติมเอง'!$A$5:$CL$846,78,0),2)</f>
        <v>101324.76</v>
      </c>
      <c r="CB213" s="19">
        <f>ROUND(VLOOKUP($B213,'3.ข้อมูลงบทดลองปัจจุบัน เติมเอง'!$A$5:$CL$846,79,0),2)</f>
        <v>25474.92</v>
      </c>
      <c r="CC213" s="19">
        <f>ROUND(VLOOKUP($B213,'3.ข้อมูลงบทดลองปัจจุบัน เติมเอง'!$A$5:$CL$846,80,0),2)</f>
        <v>0</v>
      </c>
      <c r="CD213" s="19">
        <f>ROUND(VLOOKUP($B213,'3.ข้อมูลงบทดลองปัจจุบัน เติมเอง'!$A$5:$CL$846,81,0),2)</f>
        <v>52908.33</v>
      </c>
      <c r="CE213" s="19">
        <f>ROUND(VLOOKUP($B213,'3.ข้อมูลงบทดลองปัจจุบัน เติมเอง'!$A$5:$CL$846,82,0),2)</f>
        <v>0</v>
      </c>
      <c r="CF213" s="19">
        <f>ROUND(VLOOKUP($B213,'3.ข้อมูลงบทดลองปัจจุบัน เติมเอง'!$A$5:$CL$846,83,0),2)</f>
        <v>0</v>
      </c>
      <c r="CG213" s="19">
        <f>ROUND(VLOOKUP($B213,'3.ข้อมูลงบทดลองปัจจุบัน เติมเอง'!$A$5:$CL$846,84,0),2)</f>
        <v>0</v>
      </c>
      <c r="CH213" s="19">
        <f>ROUND(VLOOKUP($B213,'3.ข้อมูลงบทดลองปัจจุบัน เติมเอง'!$A$5:$CL$846,85,0),2)</f>
        <v>0</v>
      </c>
      <c r="CI213" s="19">
        <f>ROUND(VLOOKUP($B213,'3.ข้อมูลงบทดลองปัจจุบัน เติมเอง'!$A$5:$CL$846,86,0),2)</f>
        <v>76424.759999999995</v>
      </c>
      <c r="CJ213" s="19">
        <f>ROUND(VLOOKUP($B213,'3.ข้อมูลงบทดลองปัจจุบัน เติมเอง'!$A$5:$CL$846,87,0),2)</f>
        <v>0</v>
      </c>
      <c r="CK213" s="19">
        <f>ROUND(VLOOKUP($B213,'3.ข้อมูลงบทดลองปัจจุบัน เติมเอง'!$A$5:$CL$846,88,0),2)</f>
        <v>0</v>
      </c>
      <c r="CL213" s="19">
        <f>ROUND(VLOOKUP($B213,'3.ข้อมูลงบทดลองปัจจุบัน เติมเอง'!$A$5:$CL$846,89,0),2)</f>
        <v>0</v>
      </c>
      <c r="CM213" s="19">
        <f>ROUND(VLOOKUP($B213,'3.ข้อมูลงบทดลองปัจจุบัน เติมเอง'!$A$5:$CL$846,90,0),2)</f>
        <v>0</v>
      </c>
      <c r="CO213" s="29"/>
    </row>
    <row r="214" spans="1:93" x14ac:dyDescent="0.7">
      <c r="A214" s="53" t="s">
        <v>1472</v>
      </c>
      <c r="B214" s="3" t="s">
        <v>769</v>
      </c>
      <c r="C214" s="8" t="s">
        <v>770</v>
      </c>
      <c r="D214" s="19">
        <f>ROUND(VLOOKUP($B214,'3.ข้อมูลงบทดลองปัจจุบัน เติมเอง'!$A$5:$CL$846,3,0),2)</f>
        <v>0</v>
      </c>
      <c r="E214" s="19">
        <f>ROUND(VLOOKUP($B214,'3.ข้อมูลงบทดลองปัจจุบัน เติมเอง'!$A$5:$CL$846,4,0),2)</f>
        <v>0</v>
      </c>
      <c r="F214" s="19">
        <f>ROUND(VLOOKUP($B214,'3.ข้อมูลงบทดลองปัจจุบัน เติมเอง'!$A$5:$CL$846,5,0),2)</f>
        <v>0</v>
      </c>
      <c r="G214" s="19">
        <f>ROUND(VLOOKUP($B214,'3.ข้อมูลงบทดลองปัจจุบัน เติมเอง'!$A$5:$CL$846,6,0),2)</f>
        <v>0</v>
      </c>
      <c r="H214" s="19">
        <f>ROUND(VLOOKUP($B214,'3.ข้อมูลงบทดลองปัจจุบัน เติมเอง'!$A$5:$CL$846,7,0),2)</f>
        <v>0</v>
      </c>
      <c r="I214" s="19">
        <f>ROUND(VLOOKUP($B214,'3.ข้อมูลงบทดลองปัจจุบัน เติมเอง'!$A$5:$CL$846,8,0),2)</f>
        <v>0</v>
      </c>
      <c r="J214" s="19">
        <f>ROUND(VLOOKUP($B214,'3.ข้อมูลงบทดลองปัจจุบัน เติมเอง'!$A$5:$CL$846,9,0),2)</f>
        <v>0</v>
      </c>
      <c r="K214" s="19">
        <f>ROUND(VLOOKUP($B214,'3.ข้อมูลงบทดลองปัจจุบัน เติมเอง'!$A$5:$CL$846,10,0),2)</f>
        <v>0</v>
      </c>
      <c r="L214" s="19">
        <f>ROUND(VLOOKUP($B214,'3.ข้อมูลงบทดลองปัจจุบัน เติมเอง'!$A$5:$CL$846,11,0),2)</f>
        <v>0</v>
      </c>
      <c r="M214" s="19">
        <f>ROUND(VLOOKUP($B214,'3.ข้อมูลงบทดลองปัจจุบัน เติมเอง'!$A$5:$CL$846,12,0),2)</f>
        <v>0</v>
      </c>
      <c r="N214" s="19">
        <f>ROUND(VLOOKUP($B214,'3.ข้อมูลงบทดลองปัจจุบัน เติมเอง'!$A$5:$CL$846,13,0),2)</f>
        <v>0</v>
      </c>
      <c r="O214" s="19">
        <f>ROUND(VLOOKUP($B214,'3.ข้อมูลงบทดลองปัจจุบัน เติมเอง'!$A$5:$CL$846,14,0),2)</f>
        <v>0</v>
      </c>
      <c r="P214" s="19">
        <f>ROUND(VLOOKUP($B214,'3.ข้อมูลงบทดลองปัจจุบัน เติมเอง'!$A$5:$CL$846,15,0),2)</f>
        <v>0</v>
      </c>
      <c r="Q214" s="19">
        <f>ROUND(VLOOKUP($B214,'3.ข้อมูลงบทดลองปัจจุบัน เติมเอง'!$A$5:$CL$846,16,0),2)</f>
        <v>0</v>
      </c>
      <c r="R214" s="19">
        <f>ROUND(VLOOKUP($B214,'3.ข้อมูลงบทดลองปัจจุบัน เติมเอง'!$A$5:$CL$846,17,0),2)</f>
        <v>0</v>
      </c>
      <c r="S214" s="19">
        <f>ROUND(VLOOKUP($B214,'3.ข้อมูลงบทดลองปัจจุบัน เติมเอง'!$A$5:$CL$846,18,0),2)</f>
        <v>0</v>
      </c>
      <c r="T214" s="19">
        <f>ROUND(VLOOKUP($B214,'3.ข้อมูลงบทดลองปัจจุบัน เติมเอง'!$A$5:$CL$846,19,0),2)</f>
        <v>0</v>
      </c>
      <c r="U214" s="19">
        <f>ROUND(VLOOKUP($B214,'3.ข้อมูลงบทดลองปัจจุบัน เติมเอง'!$A$5:$CL$846,20,0),2)</f>
        <v>0</v>
      </c>
      <c r="V214" s="19">
        <f>ROUND(VLOOKUP($B214,'3.ข้อมูลงบทดลองปัจจุบัน เติมเอง'!$A$5:$CL$846,21,0),2)</f>
        <v>0</v>
      </c>
      <c r="W214" s="19">
        <f>ROUND(VLOOKUP($B214,'3.ข้อมูลงบทดลองปัจจุบัน เติมเอง'!$A$5:$CL$846,22,0),2)</f>
        <v>0</v>
      </c>
      <c r="X214" s="19">
        <f>ROUND(VLOOKUP($B214,'3.ข้อมูลงบทดลองปัจจุบัน เติมเอง'!$A$5:$CL$846,23,0),2)</f>
        <v>0</v>
      </c>
      <c r="Y214" s="19">
        <f>ROUND(VLOOKUP($B214,'3.ข้อมูลงบทดลองปัจจุบัน เติมเอง'!$A$5:$CL$846,24,0),2)</f>
        <v>0</v>
      </c>
      <c r="Z214" s="19">
        <f>ROUND(VLOOKUP($B214,'3.ข้อมูลงบทดลองปัจจุบัน เติมเอง'!$A$5:$CL$846,25,0),2)</f>
        <v>0</v>
      </c>
      <c r="AA214" s="19">
        <f>ROUND(VLOOKUP($B214,'3.ข้อมูลงบทดลองปัจจุบัน เติมเอง'!$A$5:$CL$846,26,0),2)</f>
        <v>0</v>
      </c>
      <c r="AB214" s="19">
        <f>ROUND(VLOOKUP($B214,'3.ข้อมูลงบทดลองปัจจุบัน เติมเอง'!$A$5:$CL$846,27,0),2)</f>
        <v>0</v>
      </c>
      <c r="AC214" s="19">
        <f>ROUND(VLOOKUP($B214,'3.ข้อมูลงบทดลองปัจจุบัน เติมเอง'!$A$5:$CL$846,28,0),2)</f>
        <v>0</v>
      </c>
      <c r="AD214" s="19">
        <f>ROUND(VLOOKUP($B214,'3.ข้อมูลงบทดลองปัจจุบัน เติมเอง'!$A$5:$CL$846,29,0),2)</f>
        <v>0</v>
      </c>
      <c r="AE214" s="19">
        <f>ROUND(VLOOKUP($B214,'3.ข้อมูลงบทดลองปัจจุบัน เติมเอง'!$A$5:$CL$846,30,0),2)</f>
        <v>0</v>
      </c>
      <c r="AF214" s="19">
        <f>ROUND(VLOOKUP($B214,'3.ข้อมูลงบทดลองปัจจุบัน เติมเอง'!$A$5:$CL$846,31,0),2)</f>
        <v>0</v>
      </c>
      <c r="AG214" s="19">
        <f>ROUND(VLOOKUP($B214,'3.ข้อมูลงบทดลองปัจจุบัน เติมเอง'!$A$5:$CL$846,32,0),2)</f>
        <v>0</v>
      </c>
      <c r="AH214" s="19">
        <f>ROUND(VLOOKUP($B214,'3.ข้อมูลงบทดลองปัจจุบัน เติมเอง'!$A$5:$CL$846,33,0),2)</f>
        <v>0</v>
      </c>
      <c r="AI214" s="19">
        <f>ROUND(VLOOKUP($B214,'3.ข้อมูลงบทดลองปัจจุบัน เติมเอง'!$A$5:$CL$846,34,0),2)</f>
        <v>0</v>
      </c>
      <c r="AJ214" s="19">
        <f>ROUND(VLOOKUP($B214,'3.ข้อมูลงบทดลองปัจจุบัน เติมเอง'!$A$5:$CL$846,35,0),2)</f>
        <v>0</v>
      </c>
      <c r="AK214" s="19">
        <f>ROUND(VLOOKUP($B214,'3.ข้อมูลงบทดลองปัจจุบัน เติมเอง'!$A$5:$CL$846,36,0),2)</f>
        <v>0</v>
      </c>
      <c r="AL214" s="19">
        <f>ROUND(VLOOKUP($B214,'3.ข้อมูลงบทดลองปัจจุบัน เติมเอง'!$A$5:$CL$846,37,0),2)</f>
        <v>0</v>
      </c>
      <c r="AM214" s="19">
        <f>ROUND(VLOOKUP($B214,'3.ข้อมูลงบทดลองปัจจุบัน เติมเอง'!$A$5:$CL$846,38,0),2)</f>
        <v>0</v>
      </c>
      <c r="AN214" s="19">
        <f>ROUND(VLOOKUP($B214,'3.ข้อมูลงบทดลองปัจจุบัน เติมเอง'!$A$5:$CL$846,39,0),2)</f>
        <v>0</v>
      </c>
      <c r="AO214" s="19">
        <f>ROUND(VLOOKUP($B214,'3.ข้อมูลงบทดลองปัจจุบัน เติมเอง'!$A$5:$CL$846,40,0),2)</f>
        <v>0</v>
      </c>
      <c r="AP214" s="19">
        <f>ROUND(VLOOKUP($B214,'3.ข้อมูลงบทดลองปัจจุบัน เติมเอง'!$A$5:$CL$846,41,0),2)</f>
        <v>0</v>
      </c>
      <c r="AQ214" s="19">
        <f>ROUND(VLOOKUP($B214,'3.ข้อมูลงบทดลองปัจจุบัน เติมเอง'!$A$5:$CL$846,42,0),2)</f>
        <v>0</v>
      </c>
      <c r="AR214" s="19">
        <f>ROUND(VLOOKUP($B214,'3.ข้อมูลงบทดลองปัจจุบัน เติมเอง'!$A$5:$CL$846,43,0),2)</f>
        <v>0</v>
      </c>
      <c r="AS214" s="19">
        <f>ROUND(VLOOKUP($B214,'3.ข้อมูลงบทดลองปัจจุบัน เติมเอง'!$A$5:$CL$846,44,0),2)</f>
        <v>0</v>
      </c>
      <c r="AT214" s="19">
        <f>ROUND(VLOOKUP($B214,'3.ข้อมูลงบทดลองปัจจุบัน เติมเอง'!$A$5:$CL$846,45,0),2)</f>
        <v>0</v>
      </c>
      <c r="AU214" s="19">
        <f>ROUND(VLOOKUP($B214,'3.ข้อมูลงบทดลองปัจจุบัน เติมเอง'!$A$5:$CL$846,46,0),2)</f>
        <v>0</v>
      </c>
      <c r="AV214" s="19">
        <f>ROUND(VLOOKUP($B214,'3.ข้อมูลงบทดลองปัจจุบัน เติมเอง'!$A$5:$CL$846,47,0),2)</f>
        <v>0</v>
      </c>
      <c r="AW214" s="19">
        <f>ROUND(VLOOKUP($B214,'3.ข้อมูลงบทดลองปัจจุบัน เติมเอง'!$A$5:$CL$846,48,0),2)</f>
        <v>0</v>
      </c>
      <c r="AX214" s="19">
        <f>ROUND(VLOOKUP($B214,'3.ข้อมูลงบทดลองปัจจุบัน เติมเอง'!$A$5:$CL$846,49,0),2)</f>
        <v>0</v>
      </c>
      <c r="AY214" s="19">
        <f>ROUND(VLOOKUP($B214,'3.ข้อมูลงบทดลองปัจจุบัน เติมเอง'!$A$5:$CL$846,50,0),2)</f>
        <v>0</v>
      </c>
      <c r="AZ214" s="19">
        <f>ROUND(VLOOKUP($B214,'3.ข้อมูลงบทดลองปัจจุบัน เติมเอง'!$A$5:$CL$846,51,0),2)</f>
        <v>0</v>
      </c>
      <c r="BA214" s="19">
        <f>ROUND(VLOOKUP($B214,'3.ข้อมูลงบทดลองปัจจุบัน เติมเอง'!$A$5:$CL$846,52,0),2)</f>
        <v>0</v>
      </c>
      <c r="BB214" s="19">
        <f>ROUND(VLOOKUP($B214,'3.ข้อมูลงบทดลองปัจจุบัน เติมเอง'!$A$5:$CL$846,53,0),2)</f>
        <v>30327.42</v>
      </c>
      <c r="BC214" s="19">
        <f>ROUND(VLOOKUP($B214,'3.ข้อมูลงบทดลองปัจจุบัน เติมเอง'!$A$5:$CL$846,54,0),2)</f>
        <v>0</v>
      </c>
      <c r="BD214" s="19">
        <f>ROUND(VLOOKUP($B214,'3.ข้อมูลงบทดลองปัจจุบัน เติมเอง'!$A$5:$CL$846,55,0),2)</f>
        <v>0</v>
      </c>
      <c r="BE214" s="19">
        <f>ROUND(VLOOKUP($B214,'3.ข้อมูลงบทดลองปัจจุบัน เติมเอง'!$A$5:$CL$846,56,0),2)</f>
        <v>0</v>
      </c>
      <c r="BF214" s="19">
        <f>ROUND(VLOOKUP($B214,'3.ข้อมูลงบทดลองปัจจุบัน เติมเอง'!$A$5:$CL$846,57,0),2)</f>
        <v>0</v>
      </c>
      <c r="BG214" s="19">
        <f>ROUND(VLOOKUP($B214,'3.ข้อมูลงบทดลองปัจจุบัน เติมเอง'!$A$5:$CL$846,58,0),2)</f>
        <v>0</v>
      </c>
      <c r="BH214" s="19">
        <f>ROUND(VLOOKUP($B214,'3.ข้อมูลงบทดลองปัจจุบัน เติมเอง'!$A$5:$CL$846,59,0),2)</f>
        <v>0</v>
      </c>
      <c r="BI214" s="19">
        <f>ROUND(VLOOKUP($B214,'3.ข้อมูลงบทดลองปัจจุบัน เติมเอง'!$A$5:$CL$846,60,0),2)</f>
        <v>0</v>
      </c>
      <c r="BJ214" s="19">
        <f>ROUND(VLOOKUP($B214,'3.ข้อมูลงบทดลองปัจจุบัน เติมเอง'!$A$5:$CL$846,61,0),2)</f>
        <v>0</v>
      </c>
      <c r="BK214" s="19">
        <f>ROUND(VLOOKUP($B214,'3.ข้อมูลงบทดลองปัจจุบัน เติมเอง'!$A$5:$CL$846,62,0),2)</f>
        <v>0</v>
      </c>
      <c r="BL214" s="19">
        <f>ROUND(VLOOKUP($B214,'3.ข้อมูลงบทดลองปัจจุบัน เติมเอง'!$A$5:$CL$846,63,0),2)</f>
        <v>0</v>
      </c>
      <c r="BM214" s="19">
        <f>ROUND(VLOOKUP($B214,'3.ข้อมูลงบทดลองปัจจุบัน เติมเอง'!$A$5:$CL$846,64,0),2)</f>
        <v>896</v>
      </c>
      <c r="BN214" s="19">
        <f>ROUND(VLOOKUP($B214,'3.ข้อมูลงบทดลองปัจจุบัน เติมเอง'!$A$5:$CL$846,65,0),2)</f>
        <v>0</v>
      </c>
      <c r="BO214" s="19">
        <f>ROUND(VLOOKUP($B214,'3.ข้อมูลงบทดลองปัจจุบัน เติมเอง'!$A$5:$CL$846,66,0),2)</f>
        <v>0</v>
      </c>
      <c r="BP214" s="19">
        <f>ROUND(VLOOKUP($B214,'3.ข้อมูลงบทดลองปัจจุบัน เติมเอง'!$A$5:$CL$846,67,0),2)</f>
        <v>0</v>
      </c>
      <c r="BQ214" s="19">
        <f>ROUND(VLOOKUP($B214,'3.ข้อมูลงบทดลองปัจจุบัน เติมเอง'!$A$5:$CL$846,68,0),2)</f>
        <v>0</v>
      </c>
      <c r="BR214" s="19">
        <f>ROUND(VLOOKUP($B214,'3.ข้อมูลงบทดลองปัจจุบัน เติมเอง'!$A$5:$CL$846,69,0),2)</f>
        <v>0</v>
      </c>
      <c r="BS214" s="19">
        <f>ROUND(VLOOKUP($B214,'3.ข้อมูลงบทดลองปัจจุบัน เติมเอง'!$A$5:$CL$846,70,0),2)</f>
        <v>185671.67</v>
      </c>
      <c r="BT214" s="19">
        <f>ROUND(VLOOKUP($B214,'3.ข้อมูลงบทดลองปัจจุบัน เติมเอง'!$A$5:$CL$846,71,0),2)</f>
        <v>0</v>
      </c>
      <c r="BU214" s="19">
        <f>ROUND(VLOOKUP($B214,'3.ข้อมูลงบทดลองปัจจุบัน เติมเอง'!$A$5:$CL$846,72,0),2)</f>
        <v>0</v>
      </c>
      <c r="BV214" s="19">
        <f>ROUND(VLOOKUP($B214,'3.ข้อมูลงบทดลองปัจจุบัน เติมเอง'!$A$5:$CL$846,73,0),2)</f>
        <v>0</v>
      </c>
      <c r="BW214" s="19">
        <f>ROUND(VLOOKUP($B214,'3.ข้อมูลงบทดลองปัจจุบัน เติมเอง'!$A$5:$CL$846,74,0),2)</f>
        <v>0</v>
      </c>
      <c r="BX214" s="19">
        <f>ROUND(VLOOKUP($B214,'3.ข้อมูลงบทดลองปัจจุบัน เติมเอง'!$A$5:$CL$846,75,0),2)</f>
        <v>0</v>
      </c>
      <c r="BY214" s="19">
        <f>ROUND(VLOOKUP($B214,'3.ข้อมูลงบทดลองปัจจุบัน เติมเอง'!$A$5:$CL$846,76,0),2)</f>
        <v>49880.01</v>
      </c>
      <c r="BZ214" s="19">
        <f>ROUND(VLOOKUP($B214,'3.ข้อมูลงบทดลองปัจจุบัน เติมเอง'!$A$5:$CL$846,77,0),2)</f>
        <v>0</v>
      </c>
      <c r="CA214" s="19">
        <f>ROUND(VLOOKUP($B214,'3.ข้อมูลงบทดลองปัจจุบัน เติมเอง'!$A$5:$CL$846,78,0),2)</f>
        <v>0</v>
      </c>
      <c r="CB214" s="19">
        <f>ROUND(VLOOKUP($B214,'3.ข้อมูลงบทดลองปัจจุบัน เติมเอง'!$A$5:$CL$846,79,0),2)</f>
        <v>0</v>
      </c>
      <c r="CC214" s="19">
        <f>ROUND(VLOOKUP($B214,'3.ข้อมูลงบทดลองปัจจุบัน เติมเอง'!$A$5:$CL$846,80,0),2)</f>
        <v>0</v>
      </c>
      <c r="CD214" s="19">
        <f>ROUND(VLOOKUP($B214,'3.ข้อมูลงบทดลองปัจจุบัน เติมเอง'!$A$5:$CL$846,81,0),2)</f>
        <v>0</v>
      </c>
      <c r="CE214" s="19">
        <f>ROUND(VLOOKUP($B214,'3.ข้อมูลงบทดลองปัจจุบัน เติมเอง'!$A$5:$CL$846,82,0),2)</f>
        <v>0</v>
      </c>
      <c r="CF214" s="19">
        <f>ROUND(VLOOKUP($B214,'3.ข้อมูลงบทดลองปัจจุบัน เติมเอง'!$A$5:$CL$846,83,0),2)</f>
        <v>0</v>
      </c>
      <c r="CG214" s="19">
        <f>ROUND(VLOOKUP($B214,'3.ข้อมูลงบทดลองปัจจุบัน เติมเอง'!$A$5:$CL$846,84,0),2)</f>
        <v>0</v>
      </c>
      <c r="CH214" s="19">
        <f>ROUND(VLOOKUP($B214,'3.ข้อมูลงบทดลองปัจจุบัน เติมเอง'!$A$5:$CL$846,85,0),2)</f>
        <v>0</v>
      </c>
      <c r="CI214" s="19">
        <f>ROUND(VLOOKUP($B214,'3.ข้อมูลงบทดลองปัจจุบัน เติมเอง'!$A$5:$CL$846,86,0),2)</f>
        <v>0</v>
      </c>
      <c r="CJ214" s="19">
        <f>ROUND(VLOOKUP($B214,'3.ข้อมูลงบทดลองปัจจุบัน เติมเอง'!$A$5:$CL$846,87,0),2)</f>
        <v>0</v>
      </c>
      <c r="CK214" s="19">
        <f>ROUND(VLOOKUP($B214,'3.ข้อมูลงบทดลองปัจจุบัน เติมเอง'!$A$5:$CL$846,88,0),2)</f>
        <v>0</v>
      </c>
      <c r="CL214" s="19">
        <f>ROUND(VLOOKUP($B214,'3.ข้อมูลงบทดลองปัจจุบัน เติมเอง'!$A$5:$CL$846,89,0),2)</f>
        <v>0</v>
      </c>
      <c r="CM214" s="19">
        <f>ROUND(VLOOKUP($B214,'3.ข้อมูลงบทดลองปัจจุบัน เติมเอง'!$A$5:$CL$846,90,0),2)</f>
        <v>0</v>
      </c>
      <c r="CO214" s="29"/>
    </row>
    <row r="215" spans="1:93" x14ac:dyDescent="0.7">
      <c r="A215" s="53" t="s">
        <v>1472</v>
      </c>
      <c r="B215" s="3" t="s">
        <v>771</v>
      </c>
      <c r="C215" s="8" t="s">
        <v>772</v>
      </c>
      <c r="D215" s="19">
        <f>ROUND(VLOOKUP($B215,'3.ข้อมูลงบทดลองปัจจุบัน เติมเอง'!$A$5:$CL$846,3,0),2)</f>
        <v>0</v>
      </c>
      <c r="E215" s="19">
        <f>ROUND(VLOOKUP($B215,'3.ข้อมูลงบทดลองปัจจุบัน เติมเอง'!$A$5:$CL$846,4,0),2)</f>
        <v>0</v>
      </c>
      <c r="F215" s="19">
        <f>ROUND(VLOOKUP($B215,'3.ข้อมูลงบทดลองปัจจุบัน เติมเอง'!$A$5:$CL$846,5,0),2)</f>
        <v>0</v>
      </c>
      <c r="G215" s="19">
        <f>ROUND(VLOOKUP($B215,'3.ข้อมูลงบทดลองปัจจุบัน เติมเอง'!$A$5:$CL$846,6,0),2)</f>
        <v>0</v>
      </c>
      <c r="H215" s="19">
        <f>ROUND(VLOOKUP($B215,'3.ข้อมูลงบทดลองปัจจุบัน เติมเอง'!$A$5:$CL$846,7,0),2)</f>
        <v>0</v>
      </c>
      <c r="I215" s="19">
        <f>ROUND(VLOOKUP($B215,'3.ข้อมูลงบทดลองปัจจุบัน เติมเอง'!$A$5:$CL$846,8,0),2)</f>
        <v>0</v>
      </c>
      <c r="J215" s="19">
        <f>ROUND(VLOOKUP($B215,'3.ข้อมูลงบทดลองปัจจุบัน เติมเอง'!$A$5:$CL$846,9,0),2)</f>
        <v>0</v>
      </c>
      <c r="K215" s="19">
        <f>ROUND(VLOOKUP($B215,'3.ข้อมูลงบทดลองปัจจุบัน เติมเอง'!$A$5:$CL$846,10,0),2)</f>
        <v>0</v>
      </c>
      <c r="L215" s="19">
        <f>ROUND(VLOOKUP($B215,'3.ข้อมูลงบทดลองปัจจุบัน เติมเอง'!$A$5:$CL$846,11,0),2)</f>
        <v>0</v>
      </c>
      <c r="M215" s="19">
        <f>ROUND(VLOOKUP($B215,'3.ข้อมูลงบทดลองปัจจุบัน เติมเอง'!$A$5:$CL$846,12,0),2)</f>
        <v>0</v>
      </c>
      <c r="N215" s="19">
        <f>ROUND(VLOOKUP($B215,'3.ข้อมูลงบทดลองปัจจุบัน เติมเอง'!$A$5:$CL$846,13,0),2)</f>
        <v>0</v>
      </c>
      <c r="O215" s="19">
        <f>ROUND(VLOOKUP($B215,'3.ข้อมูลงบทดลองปัจจุบัน เติมเอง'!$A$5:$CL$846,14,0),2)</f>
        <v>0</v>
      </c>
      <c r="P215" s="19">
        <f>ROUND(VLOOKUP($B215,'3.ข้อมูลงบทดลองปัจจุบัน เติมเอง'!$A$5:$CL$846,15,0),2)</f>
        <v>0</v>
      </c>
      <c r="Q215" s="19">
        <f>ROUND(VLOOKUP($B215,'3.ข้อมูลงบทดลองปัจจุบัน เติมเอง'!$A$5:$CL$846,16,0),2)</f>
        <v>0</v>
      </c>
      <c r="R215" s="19">
        <f>ROUND(VLOOKUP($B215,'3.ข้อมูลงบทดลองปัจจุบัน เติมเอง'!$A$5:$CL$846,17,0),2)</f>
        <v>0</v>
      </c>
      <c r="S215" s="19">
        <f>ROUND(VLOOKUP($B215,'3.ข้อมูลงบทดลองปัจจุบัน เติมเอง'!$A$5:$CL$846,18,0),2)</f>
        <v>0</v>
      </c>
      <c r="T215" s="19">
        <f>ROUND(VLOOKUP($B215,'3.ข้อมูลงบทดลองปัจจุบัน เติมเอง'!$A$5:$CL$846,19,0),2)</f>
        <v>0</v>
      </c>
      <c r="U215" s="19">
        <f>ROUND(VLOOKUP($B215,'3.ข้อมูลงบทดลองปัจจุบัน เติมเอง'!$A$5:$CL$846,20,0),2)</f>
        <v>0</v>
      </c>
      <c r="V215" s="19">
        <f>ROUND(VLOOKUP($B215,'3.ข้อมูลงบทดลองปัจจุบัน เติมเอง'!$A$5:$CL$846,21,0),2)</f>
        <v>0</v>
      </c>
      <c r="W215" s="19">
        <f>ROUND(VLOOKUP($B215,'3.ข้อมูลงบทดลองปัจจุบัน เติมเอง'!$A$5:$CL$846,22,0),2)</f>
        <v>0</v>
      </c>
      <c r="X215" s="19">
        <f>ROUND(VLOOKUP($B215,'3.ข้อมูลงบทดลองปัจจุบัน เติมเอง'!$A$5:$CL$846,23,0),2)</f>
        <v>0</v>
      </c>
      <c r="Y215" s="19">
        <f>ROUND(VLOOKUP($B215,'3.ข้อมูลงบทดลองปัจจุบัน เติมเอง'!$A$5:$CL$846,24,0),2)</f>
        <v>0</v>
      </c>
      <c r="Z215" s="19">
        <f>ROUND(VLOOKUP($B215,'3.ข้อมูลงบทดลองปัจจุบัน เติมเอง'!$A$5:$CL$846,25,0),2)</f>
        <v>0</v>
      </c>
      <c r="AA215" s="19">
        <f>ROUND(VLOOKUP($B215,'3.ข้อมูลงบทดลองปัจจุบัน เติมเอง'!$A$5:$CL$846,26,0),2)</f>
        <v>0</v>
      </c>
      <c r="AB215" s="19">
        <f>ROUND(VLOOKUP($B215,'3.ข้อมูลงบทดลองปัจจุบัน เติมเอง'!$A$5:$CL$846,27,0),2)</f>
        <v>0</v>
      </c>
      <c r="AC215" s="19">
        <f>ROUND(VLOOKUP($B215,'3.ข้อมูลงบทดลองปัจจุบัน เติมเอง'!$A$5:$CL$846,28,0),2)</f>
        <v>0</v>
      </c>
      <c r="AD215" s="19">
        <f>ROUND(VLOOKUP($B215,'3.ข้อมูลงบทดลองปัจจุบัน เติมเอง'!$A$5:$CL$846,29,0),2)</f>
        <v>0</v>
      </c>
      <c r="AE215" s="19">
        <f>ROUND(VLOOKUP($B215,'3.ข้อมูลงบทดลองปัจจุบัน เติมเอง'!$A$5:$CL$846,30,0),2)</f>
        <v>0</v>
      </c>
      <c r="AF215" s="19">
        <f>ROUND(VLOOKUP($B215,'3.ข้อมูลงบทดลองปัจจุบัน เติมเอง'!$A$5:$CL$846,31,0),2)</f>
        <v>0</v>
      </c>
      <c r="AG215" s="19">
        <f>ROUND(VLOOKUP($B215,'3.ข้อมูลงบทดลองปัจจุบัน เติมเอง'!$A$5:$CL$846,32,0),2)</f>
        <v>0</v>
      </c>
      <c r="AH215" s="19">
        <f>ROUND(VLOOKUP($B215,'3.ข้อมูลงบทดลองปัจจุบัน เติมเอง'!$A$5:$CL$846,33,0),2)</f>
        <v>0</v>
      </c>
      <c r="AI215" s="19">
        <f>ROUND(VLOOKUP($B215,'3.ข้อมูลงบทดลองปัจจุบัน เติมเอง'!$A$5:$CL$846,34,0),2)</f>
        <v>0</v>
      </c>
      <c r="AJ215" s="19">
        <f>ROUND(VLOOKUP($B215,'3.ข้อมูลงบทดลองปัจจุบัน เติมเอง'!$A$5:$CL$846,35,0),2)</f>
        <v>0</v>
      </c>
      <c r="AK215" s="19">
        <f>ROUND(VLOOKUP($B215,'3.ข้อมูลงบทดลองปัจจุบัน เติมเอง'!$A$5:$CL$846,36,0),2)</f>
        <v>0</v>
      </c>
      <c r="AL215" s="19">
        <f>ROUND(VLOOKUP($B215,'3.ข้อมูลงบทดลองปัจจุบัน เติมเอง'!$A$5:$CL$846,37,0),2)</f>
        <v>0</v>
      </c>
      <c r="AM215" s="19">
        <f>ROUND(VLOOKUP($B215,'3.ข้อมูลงบทดลองปัจจุบัน เติมเอง'!$A$5:$CL$846,38,0),2)</f>
        <v>0</v>
      </c>
      <c r="AN215" s="19">
        <f>ROUND(VLOOKUP($B215,'3.ข้อมูลงบทดลองปัจจุบัน เติมเอง'!$A$5:$CL$846,39,0),2)</f>
        <v>0</v>
      </c>
      <c r="AO215" s="19">
        <f>ROUND(VLOOKUP($B215,'3.ข้อมูลงบทดลองปัจจุบัน เติมเอง'!$A$5:$CL$846,40,0),2)</f>
        <v>0</v>
      </c>
      <c r="AP215" s="19">
        <f>ROUND(VLOOKUP($B215,'3.ข้อมูลงบทดลองปัจจุบัน เติมเอง'!$A$5:$CL$846,41,0),2)</f>
        <v>0</v>
      </c>
      <c r="AQ215" s="19">
        <f>ROUND(VLOOKUP($B215,'3.ข้อมูลงบทดลองปัจจุบัน เติมเอง'!$A$5:$CL$846,42,0),2)</f>
        <v>0</v>
      </c>
      <c r="AR215" s="19">
        <f>ROUND(VLOOKUP($B215,'3.ข้อมูลงบทดลองปัจจุบัน เติมเอง'!$A$5:$CL$846,43,0),2)</f>
        <v>0</v>
      </c>
      <c r="AS215" s="19">
        <f>ROUND(VLOOKUP($B215,'3.ข้อมูลงบทดลองปัจจุบัน เติมเอง'!$A$5:$CL$846,44,0),2)</f>
        <v>0</v>
      </c>
      <c r="AT215" s="19">
        <f>ROUND(VLOOKUP($B215,'3.ข้อมูลงบทดลองปัจจุบัน เติมเอง'!$A$5:$CL$846,45,0),2)</f>
        <v>0</v>
      </c>
      <c r="AU215" s="19">
        <f>ROUND(VLOOKUP($B215,'3.ข้อมูลงบทดลองปัจจุบัน เติมเอง'!$A$5:$CL$846,46,0),2)</f>
        <v>0</v>
      </c>
      <c r="AV215" s="19">
        <f>ROUND(VLOOKUP($B215,'3.ข้อมูลงบทดลองปัจจุบัน เติมเอง'!$A$5:$CL$846,47,0),2)</f>
        <v>0</v>
      </c>
      <c r="AW215" s="19">
        <f>ROUND(VLOOKUP($B215,'3.ข้อมูลงบทดลองปัจจุบัน เติมเอง'!$A$5:$CL$846,48,0),2)</f>
        <v>0</v>
      </c>
      <c r="AX215" s="19">
        <f>ROUND(VLOOKUP($B215,'3.ข้อมูลงบทดลองปัจจุบัน เติมเอง'!$A$5:$CL$846,49,0),2)</f>
        <v>0</v>
      </c>
      <c r="AY215" s="19">
        <f>ROUND(VLOOKUP($B215,'3.ข้อมูลงบทดลองปัจจุบัน เติมเอง'!$A$5:$CL$846,50,0),2)</f>
        <v>0</v>
      </c>
      <c r="AZ215" s="19">
        <f>ROUND(VLOOKUP($B215,'3.ข้อมูลงบทดลองปัจจุบัน เติมเอง'!$A$5:$CL$846,51,0),2)</f>
        <v>0</v>
      </c>
      <c r="BA215" s="19">
        <f>ROUND(VLOOKUP($B215,'3.ข้อมูลงบทดลองปัจจุบัน เติมเอง'!$A$5:$CL$846,52,0),2)</f>
        <v>0</v>
      </c>
      <c r="BB215" s="19">
        <f>ROUND(VLOOKUP($B215,'3.ข้อมูลงบทดลองปัจจุบัน เติมเอง'!$A$5:$CL$846,53,0),2)</f>
        <v>0</v>
      </c>
      <c r="BC215" s="19">
        <f>ROUND(VLOOKUP($B215,'3.ข้อมูลงบทดลองปัจจุบัน เติมเอง'!$A$5:$CL$846,54,0),2)</f>
        <v>0</v>
      </c>
      <c r="BD215" s="19">
        <f>ROUND(VLOOKUP($B215,'3.ข้อมูลงบทดลองปัจจุบัน เติมเอง'!$A$5:$CL$846,55,0),2)</f>
        <v>0</v>
      </c>
      <c r="BE215" s="19">
        <f>ROUND(VLOOKUP($B215,'3.ข้อมูลงบทดลองปัจจุบัน เติมเอง'!$A$5:$CL$846,56,0),2)</f>
        <v>0</v>
      </c>
      <c r="BF215" s="19">
        <f>ROUND(VLOOKUP($B215,'3.ข้อมูลงบทดลองปัจจุบัน เติมเอง'!$A$5:$CL$846,57,0),2)</f>
        <v>0</v>
      </c>
      <c r="BG215" s="19">
        <f>ROUND(VLOOKUP($B215,'3.ข้อมูลงบทดลองปัจจุบัน เติมเอง'!$A$5:$CL$846,58,0),2)</f>
        <v>0</v>
      </c>
      <c r="BH215" s="19">
        <f>ROUND(VLOOKUP($B215,'3.ข้อมูลงบทดลองปัจจุบัน เติมเอง'!$A$5:$CL$846,59,0),2)</f>
        <v>0</v>
      </c>
      <c r="BI215" s="19">
        <f>ROUND(VLOOKUP($B215,'3.ข้อมูลงบทดลองปัจจุบัน เติมเอง'!$A$5:$CL$846,60,0),2)</f>
        <v>0</v>
      </c>
      <c r="BJ215" s="19">
        <f>ROUND(VLOOKUP($B215,'3.ข้อมูลงบทดลองปัจจุบัน เติมเอง'!$A$5:$CL$846,61,0),2)</f>
        <v>0</v>
      </c>
      <c r="BK215" s="19">
        <f>ROUND(VLOOKUP($B215,'3.ข้อมูลงบทดลองปัจจุบัน เติมเอง'!$A$5:$CL$846,62,0),2)</f>
        <v>0</v>
      </c>
      <c r="BL215" s="19">
        <f>ROUND(VLOOKUP($B215,'3.ข้อมูลงบทดลองปัจจุบัน เติมเอง'!$A$5:$CL$846,63,0),2)</f>
        <v>0</v>
      </c>
      <c r="BM215" s="19">
        <f>ROUND(VLOOKUP($B215,'3.ข้อมูลงบทดลองปัจจุบัน เติมเอง'!$A$5:$CL$846,64,0),2)</f>
        <v>0</v>
      </c>
      <c r="BN215" s="19">
        <f>ROUND(VLOOKUP($B215,'3.ข้อมูลงบทดลองปัจจุบัน เติมเอง'!$A$5:$CL$846,65,0),2)</f>
        <v>0</v>
      </c>
      <c r="BO215" s="19">
        <f>ROUND(VLOOKUP($B215,'3.ข้อมูลงบทดลองปัจจุบัน เติมเอง'!$A$5:$CL$846,66,0),2)</f>
        <v>0</v>
      </c>
      <c r="BP215" s="19">
        <f>ROUND(VLOOKUP($B215,'3.ข้อมูลงบทดลองปัจจุบัน เติมเอง'!$A$5:$CL$846,67,0),2)</f>
        <v>0</v>
      </c>
      <c r="BQ215" s="19">
        <f>ROUND(VLOOKUP($B215,'3.ข้อมูลงบทดลองปัจจุบัน เติมเอง'!$A$5:$CL$846,68,0),2)</f>
        <v>0</v>
      </c>
      <c r="BR215" s="19">
        <f>ROUND(VLOOKUP($B215,'3.ข้อมูลงบทดลองปัจจุบัน เติมเอง'!$A$5:$CL$846,69,0),2)</f>
        <v>0</v>
      </c>
      <c r="BS215" s="19">
        <f>ROUND(VLOOKUP($B215,'3.ข้อมูลงบทดลองปัจจุบัน เติมเอง'!$A$5:$CL$846,70,0),2)</f>
        <v>45140.01</v>
      </c>
      <c r="BT215" s="19">
        <f>ROUND(VLOOKUP($B215,'3.ข้อมูลงบทดลองปัจจุบัน เติมเอง'!$A$5:$CL$846,71,0),2)</f>
        <v>0</v>
      </c>
      <c r="BU215" s="19">
        <f>ROUND(VLOOKUP($B215,'3.ข้อมูลงบทดลองปัจจุบัน เติมเอง'!$A$5:$CL$846,72,0),2)</f>
        <v>0</v>
      </c>
      <c r="BV215" s="19">
        <f>ROUND(VLOOKUP($B215,'3.ข้อมูลงบทดลองปัจจุบัน เติมเอง'!$A$5:$CL$846,73,0),2)</f>
        <v>0</v>
      </c>
      <c r="BW215" s="19">
        <f>ROUND(VLOOKUP($B215,'3.ข้อมูลงบทดลองปัจจุบัน เติมเอง'!$A$5:$CL$846,74,0),2)</f>
        <v>0</v>
      </c>
      <c r="BX215" s="19">
        <f>ROUND(VLOOKUP($B215,'3.ข้อมูลงบทดลองปัจจุบัน เติมเอง'!$A$5:$CL$846,75,0),2)</f>
        <v>0</v>
      </c>
      <c r="BY215" s="19">
        <f>ROUND(VLOOKUP($B215,'3.ข้อมูลงบทดลองปัจจุบัน เติมเอง'!$A$5:$CL$846,76,0),2)</f>
        <v>0</v>
      </c>
      <c r="BZ215" s="19">
        <f>ROUND(VLOOKUP($B215,'3.ข้อมูลงบทดลองปัจจุบัน เติมเอง'!$A$5:$CL$846,77,0),2)</f>
        <v>0</v>
      </c>
      <c r="CA215" s="19">
        <f>ROUND(VLOOKUP($B215,'3.ข้อมูลงบทดลองปัจจุบัน เติมเอง'!$A$5:$CL$846,78,0),2)</f>
        <v>0</v>
      </c>
      <c r="CB215" s="19">
        <f>ROUND(VLOOKUP($B215,'3.ข้อมูลงบทดลองปัจจุบัน เติมเอง'!$A$5:$CL$846,79,0),2)</f>
        <v>0</v>
      </c>
      <c r="CC215" s="19">
        <f>ROUND(VLOOKUP($B215,'3.ข้อมูลงบทดลองปัจจุบัน เติมเอง'!$A$5:$CL$846,80,0),2)</f>
        <v>0</v>
      </c>
      <c r="CD215" s="19">
        <f>ROUND(VLOOKUP($B215,'3.ข้อมูลงบทดลองปัจจุบัน เติมเอง'!$A$5:$CL$846,81,0),2)</f>
        <v>0</v>
      </c>
      <c r="CE215" s="19">
        <f>ROUND(VLOOKUP($B215,'3.ข้อมูลงบทดลองปัจจุบัน เติมเอง'!$A$5:$CL$846,82,0),2)</f>
        <v>0</v>
      </c>
      <c r="CF215" s="19">
        <f>ROUND(VLOOKUP($B215,'3.ข้อมูลงบทดลองปัจจุบัน เติมเอง'!$A$5:$CL$846,83,0),2)</f>
        <v>0</v>
      </c>
      <c r="CG215" s="19">
        <f>ROUND(VLOOKUP($B215,'3.ข้อมูลงบทดลองปัจจุบัน เติมเอง'!$A$5:$CL$846,84,0),2)</f>
        <v>0</v>
      </c>
      <c r="CH215" s="19">
        <f>ROUND(VLOOKUP($B215,'3.ข้อมูลงบทดลองปัจจุบัน เติมเอง'!$A$5:$CL$846,85,0),2)</f>
        <v>0</v>
      </c>
      <c r="CI215" s="19">
        <f>ROUND(VLOOKUP($B215,'3.ข้อมูลงบทดลองปัจจุบัน เติมเอง'!$A$5:$CL$846,86,0),2)</f>
        <v>0</v>
      </c>
      <c r="CJ215" s="19">
        <f>ROUND(VLOOKUP($B215,'3.ข้อมูลงบทดลองปัจจุบัน เติมเอง'!$A$5:$CL$846,87,0),2)</f>
        <v>0</v>
      </c>
      <c r="CK215" s="19">
        <f>ROUND(VLOOKUP($B215,'3.ข้อมูลงบทดลองปัจจุบัน เติมเอง'!$A$5:$CL$846,88,0),2)</f>
        <v>0</v>
      </c>
      <c r="CL215" s="19">
        <f>ROUND(VLOOKUP($B215,'3.ข้อมูลงบทดลองปัจจุบัน เติมเอง'!$A$5:$CL$846,89,0),2)</f>
        <v>0</v>
      </c>
      <c r="CM215" s="19">
        <f>ROUND(VLOOKUP($B215,'3.ข้อมูลงบทดลองปัจจุบัน เติมเอง'!$A$5:$CL$846,90,0),2)</f>
        <v>0</v>
      </c>
      <c r="CO215" s="29"/>
    </row>
    <row r="216" spans="1:93" x14ac:dyDescent="0.7">
      <c r="A216" s="53" t="s">
        <v>1472</v>
      </c>
      <c r="B216" s="3" t="s">
        <v>773</v>
      </c>
      <c r="C216" s="8" t="s">
        <v>774</v>
      </c>
      <c r="D216" s="19">
        <f>ROUND(VLOOKUP($B216,'3.ข้อมูลงบทดลองปัจจุบัน เติมเอง'!$A$5:$CL$846,3,0),2)</f>
        <v>0</v>
      </c>
      <c r="E216" s="19">
        <f>ROUND(VLOOKUP($B216,'3.ข้อมูลงบทดลองปัจจุบัน เติมเอง'!$A$5:$CL$846,4,0),2)</f>
        <v>0</v>
      </c>
      <c r="F216" s="19">
        <f>ROUND(VLOOKUP($B216,'3.ข้อมูลงบทดลองปัจจุบัน เติมเอง'!$A$5:$CL$846,5,0),2)</f>
        <v>0</v>
      </c>
      <c r="G216" s="19">
        <f>ROUND(VLOOKUP($B216,'3.ข้อมูลงบทดลองปัจจุบัน เติมเอง'!$A$5:$CL$846,6,0),2)</f>
        <v>0</v>
      </c>
      <c r="H216" s="19">
        <f>ROUND(VLOOKUP($B216,'3.ข้อมูลงบทดลองปัจจุบัน เติมเอง'!$A$5:$CL$846,7,0),2)</f>
        <v>0</v>
      </c>
      <c r="I216" s="19">
        <f>ROUND(VLOOKUP($B216,'3.ข้อมูลงบทดลองปัจจุบัน เติมเอง'!$A$5:$CL$846,8,0),2)</f>
        <v>0</v>
      </c>
      <c r="J216" s="19">
        <f>ROUND(VLOOKUP($B216,'3.ข้อมูลงบทดลองปัจจุบัน เติมเอง'!$A$5:$CL$846,9,0),2)</f>
        <v>0</v>
      </c>
      <c r="K216" s="19">
        <f>ROUND(VLOOKUP($B216,'3.ข้อมูลงบทดลองปัจจุบัน เติมเอง'!$A$5:$CL$846,10,0),2)</f>
        <v>0</v>
      </c>
      <c r="L216" s="19">
        <f>ROUND(VLOOKUP($B216,'3.ข้อมูลงบทดลองปัจจุบัน เติมเอง'!$A$5:$CL$846,11,0),2)</f>
        <v>0</v>
      </c>
      <c r="M216" s="19">
        <f>ROUND(VLOOKUP($B216,'3.ข้อมูลงบทดลองปัจจุบัน เติมเอง'!$A$5:$CL$846,12,0),2)</f>
        <v>0</v>
      </c>
      <c r="N216" s="19">
        <f>ROUND(VLOOKUP($B216,'3.ข้อมูลงบทดลองปัจจุบัน เติมเอง'!$A$5:$CL$846,13,0),2)</f>
        <v>0</v>
      </c>
      <c r="O216" s="19">
        <f>ROUND(VLOOKUP($B216,'3.ข้อมูลงบทดลองปัจจุบัน เติมเอง'!$A$5:$CL$846,14,0),2)</f>
        <v>0</v>
      </c>
      <c r="P216" s="19">
        <f>ROUND(VLOOKUP($B216,'3.ข้อมูลงบทดลองปัจจุบัน เติมเอง'!$A$5:$CL$846,15,0),2)</f>
        <v>0</v>
      </c>
      <c r="Q216" s="19">
        <f>ROUND(VLOOKUP($B216,'3.ข้อมูลงบทดลองปัจจุบัน เติมเอง'!$A$5:$CL$846,16,0),2)</f>
        <v>0</v>
      </c>
      <c r="R216" s="19">
        <f>ROUND(VLOOKUP($B216,'3.ข้อมูลงบทดลองปัจจุบัน เติมเอง'!$A$5:$CL$846,17,0),2)</f>
        <v>0</v>
      </c>
      <c r="S216" s="19">
        <f>ROUND(VLOOKUP($B216,'3.ข้อมูลงบทดลองปัจจุบัน เติมเอง'!$A$5:$CL$846,18,0),2)</f>
        <v>0</v>
      </c>
      <c r="T216" s="19">
        <f>ROUND(VLOOKUP($B216,'3.ข้อมูลงบทดลองปัจจุบัน เติมเอง'!$A$5:$CL$846,19,0),2)</f>
        <v>0</v>
      </c>
      <c r="U216" s="19">
        <f>ROUND(VLOOKUP($B216,'3.ข้อมูลงบทดลองปัจจุบัน เติมเอง'!$A$5:$CL$846,20,0),2)</f>
        <v>0</v>
      </c>
      <c r="V216" s="19">
        <f>ROUND(VLOOKUP($B216,'3.ข้อมูลงบทดลองปัจจุบัน เติมเอง'!$A$5:$CL$846,21,0),2)</f>
        <v>0</v>
      </c>
      <c r="W216" s="19">
        <f>ROUND(VLOOKUP($B216,'3.ข้อมูลงบทดลองปัจจุบัน เติมเอง'!$A$5:$CL$846,22,0),2)</f>
        <v>0</v>
      </c>
      <c r="X216" s="19">
        <f>ROUND(VLOOKUP($B216,'3.ข้อมูลงบทดลองปัจจุบัน เติมเอง'!$A$5:$CL$846,23,0),2)</f>
        <v>0</v>
      </c>
      <c r="Y216" s="19">
        <f>ROUND(VLOOKUP($B216,'3.ข้อมูลงบทดลองปัจจุบัน เติมเอง'!$A$5:$CL$846,24,0),2)</f>
        <v>0</v>
      </c>
      <c r="Z216" s="19">
        <f>ROUND(VLOOKUP($B216,'3.ข้อมูลงบทดลองปัจจุบัน เติมเอง'!$A$5:$CL$846,25,0),2)</f>
        <v>0</v>
      </c>
      <c r="AA216" s="19">
        <f>ROUND(VLOOKUP($B216,'3.ข้อมูลงบทดลองปัจจุบัน เติมเอง'!$A$5:$CL$846,26,0),2)</f>
        <v>0</v>
      </c>
      <c r="AB216" s="19">
        <f>ROUND(VLOOKUP($B216,'3.ข้อมูลงบทดลองปัจจุบัน เติมเอง'!$A$5:$CL$846,27,0),2)</f>
        <v>0</v>
      </c>
      <c r="AC216" s="19">
        <f>ROUND(VLOOKUP($B216,'3.ข้อมูลงบทดลองปัจจุบัน เติมเอง'!$A$5:$CL$846,28,0),2)</f>
        <v>0</v>
      </c>
      <c r="AD216" s="19">
        <f>ROUND(VLOOKUP($B216,'3.ข้อมูลงบทดลองปัจจุบัน เติมเอง'!$A$5:$CL$846,29,0),2)</f>
        <v>0</v>
      </c>
      <c r="AE216" s="19">
        <f>ROUND(VLOOKUP($B216,'3.ข้อมูลงบทดลองปัจจุบัน เติมเอง'!$A$5:$CL$846,30,0),2)</f>
        <v>0</v>
      </c>
      <c r="AF216" s="19">
        <f>ROUND(VLOOKUP($B216,'3.ข้อมูลงบทดลองปัจจุบัน เติมเอง'!$A$5:$CL$846,31,0),2)</f>
        <v>0</v>
      </c>
      <c r="AG216" s="19">
        <f>ROUND(VLOOKUP($B216,'3.ข้อมูลงบทดลองปัจจุบัน เติมเอง'!$A$5:$CL$846,32,0),2)</f>
        <v>0</v>
      </c>
      <c r="AH216" s="19">
        <f>ROUND(VLOOKUP($B216,'3.ข้อมูลงบทดลองปัจจุบัน เติมเอง'!$A$5:$CL$846,33,0),2)</f>
        <v>0</v>
      </c>
      <c r="AI216" s="19">
        <f>ROUND(VLOOKUP($B216,'3.ข้อมูลงบทดลองปัจจุบัน เติมเอง'!$A$5:$CL$846,34,0),2)</f>
        <v>0</v>
      </c>
      <c r="AJ216" s="19">
        <f>ROUND(VLOOKUP($B216,'3.ข้อมูลงบทดลองปัจจุบัน เติมเอง'!$A$5:$CL$846,35,0),2)</f>
        <v>0</v>
      </c>
      <c r="AK216" s="19">
        <f>ROUND(VLOOKUP($B216,'3.ข้อมูลงบทดลองปัจจุบัน เติมเอง'!$A$5:$CL$846,36,0),2)</f>
        <v>0</v>
      </c>
      <c r="AL216" s="19">
        <f>ROUND(VLOOKUP($B216,'3.ข้อมูลงบทดลองปัจจุบัน เติมเอง'!$A$5:$CL$846,37,0),2)</f>
        <v>0</v>
      </c>
      <c r="AM216" s="19">
        <f>ROUND(VLOOKUP($B216,'3.ข้อมูลงบทดลองปัจจุบัน เติมเอง'!$A$5:$CL$846,38,0),2)</f>
        <v>0</v>
      </c>
      <c r="AN216" s="19">
        <f>ROUND(VLOOKUP($B216,'3.ข้อมูลงบทดลองปัจจุบัน เติมเอง'!$A$5:$CL$846,39,0),2)</f>
        <v>0</v>
      </c>
      <c r="AO216" s="19">
        <f>ROUND(VLOOKUP($B216,'3.ข้อมูลงบทดลองปัจจุบัน เติมเอง'!$A$5:$CL$846,40,0),2)</f>
        <v>0</v>
      </c>
      <c r="AP216" s="19">
        <f>ROUND(VLOOKUP($B216,'3.ข้อมูลงบทดลองปัจจุบัน เติมเอง'!$A$5:$CL$846,41,0),2)</f>
        <v>0</v>
      </c>
      <c r="AQ216" s="19">
        <f>ROUND(VLOOKUP($B216,'3.ข้อมูลงบทดลองปัจจุบัน เติมเอง'!$A$5:$CL$846,42,0),2)</f>
        <v>0</v>
      </c>
      <c r="AR216" s="19">
        <f>ROUND(VLOOKUP($B216,'3.ข้อมูลงบทดลองปัจจุบัน เติมเอง'!$A$5:$CL$846,43,0),2)</f>
        <v>0</v>
      </c>
      <c r="AS216" s="19">
        <f>ROUND(VLOOKUP($B216,'3.ข้อมูลงบทดลองปัจจุบัน เติมเอง'!$A$5:$CL$846,44,0),2)</f>
        <v>0</v>
      </c>
      <c r="AT216" s="19">
        <f>ROUND(VLOOKUP($B216,'3.ข้อมูลงบทดลองปัจจุบัน เติมเอง'!$A$5:$CL$846,45,0),2)</f>
        <v>0</v>
      </c>
      <c r="AU216" s="19">
        <f>ROUND(VLOOKUP($B216,'3.ข้อมูลงบทดลองปัจจุบัน เติมเอง'!$A$5:$CL$846,46,0),2)</f>
        <v>0</v>
      </c>
      <c r="AV216" s="19">
        <f>ROUND(VLOOKUP($B216,'3.ข้อมูลงบทดลองปัจจุบัน เติมเอง'!$A$5:$CL$846,47,0),2)</f>
        <v>0</v>
      </c>
      <c r="AW216" s="19">
        <f>ROUND(VLOOKUP($B216,'3.ข้อมูลงบทดลองปัจจุบัน เติมเอง'!$A$5:$CL$846,48,0),2)</f>
        <v>0</v>
      </c>
      <c r="AX216" s="19">
        <f>ROUND(VLOOKUP($B216,'3.ข้อมูลงบทดลองปัจจุบัน เติมเอง'!$A$5:$CL$846,49,0),2)</f>
        <v>0</v>
      </c>
      <c r="AY216" s="19">
        <f>ROUND(VLOOKUP($B216,'3.ข้อมูลงบทดลองปัจจุบัน เติมเอง'!$A$5:$CL$846,50,0),2)</f>
        <v>0</v>
      </c>
      <c r="AZ216" s="19">
        <f>ROUND(VLOOKUP($B216,'3.ข้อมูลงบทดลองปัจจุบัน เติมเอง'!$A$5:$CL$846,51,0),2)</f>
        <v>0</v>
      </c>
      <c r="BA216" s="19">
        <f>ROUND(VLOOKUP($B216,'3.ข้อมูลงบทดลองปัจจุบัน เติมเอง'!$A$5:$CL$846,52,0),2)</f>
        <v>0</v>
      </c>
      <c r="BB216" s="19">
        <f>ROUND(VLOOKUP($B216,'3.ข้อมูลงบทดลองปัจจุบัน เติมเอง'!$A$5:$CL$846,53,0),2)</f>
        <v>0</v>
      </c>
      <c r="BC216" s="19">
        <f>ROUND(VLOOKUP($B216,'3.ข้อมูลงบทดลองปัจจุบัน เติมเอง'!$A$5:$CL$846,54,0),2)</f>
        <v>0</v>
      </c>
      <c r="BD216" s="19">
        <f>ROUND(VLOOKUP($B216,'3.ข้อมูลงบทดลองปัจจุบัน เติมเอง'!$A$5:$CL$846,55,0),2)</f>
        <v>0</v>
      </c>
      <c r="BE216" s="19">
        <f>ROUND(VLOOKUP($B216,'3.ข้อมูลงบทดลองปัจจุบัน เติมเอง'!$A$5:$CL$846,56,0),2)</f>
        <v>0</v>
      </c>
      <c r="BF216" s="19">
        <f>ROUND(VLOOKUP($B216,'3.ข้อมูลงบทดลองปัจจุบัน เติมเอง'!$A$5:$CL$846,57,0),2)</f>
        <v>0</v>
      </c>
      <c r="BG216" s="19">
        <f>ROUND(VLOOKUP($B216,'3.ข้อมูลงบทดลองปัจจุบัน เติมเอง'!$A$5:$CL$846,58,0),2)</f>
        <v>0</v>
      </c>
      <c r="BH216" s="19">
        <f>ROUND(VLOOKUP($B216,'3.ข้อมูลงบทดลองปัจจุบัน เติมเอง'!$A$5:$CL$846,59,0),2)</f>
        <v>0</v>
      </c>
      <c r="BI216" s="19">
        <f>ROUND(VLOOKUP($B216,'3.ข้อมูลงบทดลองปัจจุบัน เติมเอง'!$A$5:$CL$846,60,0),2)</f>
        <v>0</v>
      </c>
      <c r="BJ216" s="19">
        <f>ROUND(VLOOKUP($B216,'3.ข้อมูลงบทดลองปัจจุบัน เติมเอง'!$A$5:$CL$846,61,0),2)</f>
        <v>0</v>
      </c>
      <c r="BK216" s="19">
        <f>ROUND(VLOOKUP($B216,'3.ข้อมูลงบทดลองปัจจุบัน เติมเอง'!$A$5:$CL$846,62,0),2)</f>
        <v>0</v>
      </c>
      <c r="BL216" s="19">
        <f>ROUND(VLOOKUP($B216,'3.ข้อมูลงบทดลองปัจจุบัน เติมเอง'!$A$5:$CL$846,63,0),2)</f>
        <v>0</v>
      </c>
      <c r="BM216" s="19">
        <f>ROUND(VLOOKUP($B216,'3.ข้อมูลงบทดลองปัจจุบัน เติมเอง'!$A$5:$CL$846,64,0),2)</f>
        <v>0</v>
      </c>
      <c r="BN216" s="19">
        <f>ROUND(VLOOKUP($B216,'3.ข้อมูลงบทดลองปัจจุบัน เติมเอง'!$A$5:$CL$846,65,0),2)</f>
        <v>0</v>
      </c>
      <c r="BO216" s="19">
        <f>ROUND(VLOOKUP($B216,'3.ข้อมูลงบทดลองปัจจุบัน เติมเอง'!$A$5:$CL$846,66,0),2)</f>
        <v>0</v>
      </c>
      <c r="BP216" s="19">
        <f>ROUND(VLOOKUP($B216,'3.ข้อมูลงบทดลองปัจจุบัน เติมเอง'!$A$5:$CL$846,67,0),2)</f>
        <v>0</v>
      </c>
      <c r="BQ216" s="19">
        <f>ROUND(VLOOKUP($B216,'3.ข้อมูลงบทดลองปัจจุบัน เติมเอง'!$A$5:$CL$846,68,0),2)</f>
        <v>0</v>
      </c>
      <c r="BR216" s="19">
        <f>ROUND(VLOOKUP($B216,'3.ข้อมูลงบทดลองปัจจุบัน เติมเอง'!$A$5:$CL$846,69,0),2)</f>
        <v>0</v>
      </c>
      <c r="BS216" s="19">
        <f>ROUND(VLOOKUP($B216,'3.ข้อมูลงบทดลองปัจจุบัน เติมเอง'!$A$5:$CL$846,70,0),2)</f>
        <v>6566.67</v>
      </c>
      <c r="BT216" s="19">
        <f>ROUND(VLOOKUP($B216,'3.ข้อมูลงบทดลองปัจจุบัน เติมเอง'!$A$5:$CL$846,71,0),2)</f>
        <v>0</v>
      </c>
      <c r="BU216" s="19">
        <f>ROUND(VLOOKUP($B216,'3.ข้อมูลงบทดลองปัจจุบัน เติมเอง'!$A$5:$CL$846,72,0),2)</f>
        <v>0</v>
      </c>
      <c r="BV216" s="19">
        <f>ROUND(VLOOKUP($B216,'3.ข้อมูลงบทดลองปัจจุบัน เติมเอง'!$A$5:$CL$846,73,0),2)</f>
        <v>0</v>
      </c>
      <c r="BW216" s="19">
        <f>ROUND(VLOOKUP($B216,'3.ข้อมูลงบทดลองปัจจุบัน เติมเอง'!$A$5:$CL$846,74,0),2)</f>
        <v>0</v>
      </c>
      <c r="BX216" s="19">
        <f>ROUND(VLOOKUP($B216,'3.ข้อมูลงบทดลองปัจจุบัน เติมเอง'!$A$5:$CL$846,75,0),2)</f>
        <v>0</v>
      </c>
      <c r="BY216" s="19">
        <f>ROUND(VLOOKUP($B216,'3.ข้อมูลงบทดลองปัจจุบัน เติมเอง'!$A$5:$CL$846,76,0),2)</f>
        <v>0</v>
      </c>
      <c r="BZ216" s="19">
        <f>ROUND(VLOOKUP($B216,'3.ข้อมูลงบทดลองปัจจุบัน เติมเอง'!$A$5:$CL$846,77,0),2)</f>
        <v>0</v>
      </c>
      <c r="CA216" s="19">
        <f>ROUND(VLOOKUP($B216,'3.ข้อมูลงบทดลองปัจจุบัน เติมเอง'!$A$5:$CL$846,78,0),2)</f>
        <v>0</v>
      </c>
      <c r="CB216" s="19">
        <f>ROUND(VLOOKUP($B216,'3.ข้อมูลงบทดลองปัจจุบัน เติมเอง'!$A$5:$CL$846,79,0),2)</f>
        <v>0</v>
      </c>
      <c r="CC216" s="19">
        <f>ROUND(VLOOKUP($B216,'3.ข้อมูลงบทดลองปัจจุบัน เติมเอง'!$A$5:$CL$846,80,0),2)</f>
        <v>0</v>
      </c>
      <c r="CD216" s="19">
        <f>ROUND(VLOOKUP($B216,'3.ข้อมูลงบทดลองปัจจุบัน เติมเอง'!$A$5:$CL$846,81,0),2)</f>
        <v>0</v>
      </c>
      <c r="CE216" s="19">
        <f>ROUND(VLOOKUP($B216,'3.ข้อมูลงบทดลองปัจจุบัน เติมเอง'!$A$5:$CL$846,82,0),2)</f>
        <v>0</v>
      </c>
      <c r="CF216" s="19">
        <f>ROUND(VLOOKUP($B216,'3.ข้อมูลงบทดลองปัจจุบัน เติมเอง'!$A$5:$CL$846,83,0),2)</f>
        <v>0</v>
      </c>
      <c r="CG216" s="19">
        <f>ROUND(VLOOKUP($B216,'3.ข้อมูลงบทดลองปัจจุบัน เติมเอง'!$A$5:$CL$846,84,0),2)</f>
        <v>0</v>
      </c>
      <c r="CH216" s="19">
        <f>ROUND(VLOOKUP($B216,'3.ข้อมูลงบทดลองปัจจุบัน เติมเอง'!$A$5:$CL$846,85,0),2)</f>
        <v>0</v>
      </c>
      <c r="CI216" s="19">
        <f>ROUND(VLOOKUP($B216,'3.ข้อมูลงบทดลองปัจจุบัน เติมเอง'!$A$5:$CL$846,86,0),2)</f>
        <v>0</v>
      </c>
      <c r="CJ216" s="19">
        <f>ROUND(VLOOKUP($B216,'3.ข้อมูลงบทดลองปัจจุบัน เติมเอง'!$A$5:$CL$846,87,0),2)</f>
        <v>0</v>
      </c>
      <c r="CK216" s="19">
        <f>ROUND(VLOOKUP($B216,'3.ข้อมูลงบทดลองปัจจุบัน เติมเอง'!$A$5:$CL$846,88,0),2)</f>
        <v>0</v>
      </c>
      <c r="CL216" s="19">
        <f>ROUND(VLOOKUP($B216,'3.ข้อมูลงบทดลองปัจจุบัน เติมเอง'!$A$5:$CL$846,89,0),2)</f>
        <v>0</v>
      </c>
      <c r="CM216" s="19">
        <f>ROUND(VLOOKUP($B216,'3.ข้อมูลงบทดลองปัจจุบัน เติมเอง'!$A$5:$CL$846,90,0),2)</f>
        <v>0</v>
      </c>
      <c r="CO216" s="29"/>
    </row>
    <row r="217" spans="1:93" x14ac:dyDescent="0.7">
      <c r="A217" s="53" t="s">
        <v>1472</v>
      </c>
      <c r="B217" s="3" t="s">
        <v>775</v>
      </c>
      <c r="C217" s="8" t="s">
        <v>776</v>
      </c>
      <c r="D217" s="19">
        <f>ROUND(VLOOKUP($B217,'3.ข้อมูลงบทดลองปัจจุบัน เติมเอง'!$A$5:$CL$846,3,0),2)</f>
        <v>6123840.7199999997</v>
      </c>
      <c r="E217" s="19">
        <f>ROUND(VLOOKUP($B217,'3.ข้อมูลงบทดลองปัจจุบัน เติมเอง'!$A$5:$CL$846,4,0),2)</f>
        <v>502173.19</v>
      </c>
      <c r="F217" s="19">
        <f>ROUND(VLOOKUP($B217,'3.ข้อมูลงบทดลองปัจจุบัน เติมเอง'!$A$5:$CL$846,5,0),2)</f>
        <v>8766.48</v>
      </c>
      <c r="G217" s="19">
        <f>ROUND(VLOOKUP($B217,'3.ข้อมูลงบทดลองปัจจุบัน เติมเอง'!$A$5:$CL$846,6,0),2)</f>
        <v>0</v>
      </c>
      <c r="H217" s="19">
        <f>ROUND(VLOOKUP($B217,'3.ข้อมูลงบทดลองปัจจุบัน เติมเอง'!$A$5:$CL$846,7,0),2)</f>
        <v>143696</v>
      </c>
      <c r="I217" s="19">
        <f>ROUND(VLOOKUP($B217,'3.ข้อมูลงบทดลองปัจจุบัน เติมเอง'!$A$5:$CL$846,8,0),2)</f>
        <v>0</v>
      </c>
      <c r="J217" s="19">
        <f>ROUND(VLOOKUP($B217,'3.ข้อมูลงบทดลองปัจจุบัน เติมเอง'!$A$5:$CL$846,9,0),2)</f>
        <v>161646.74</v>
      </c>
      <c r="K217" s="19">
        <f>ROUND(VLOOKUP($B217,'3.ข้อมูลงบทดลองปัจจุบัน เติมเอง'!$A$5:$CL$846,10,0),2)</f>
        <v>305352.78999999998</v>
      </c>
      <c r="L217" s="19">
        <f>ROUND(VLOOKUP($B217,'3.ข้อมูลงบทดลองปัจจุบัน เติมเอง'!$A$5:$CL$846,11,0),2)</f>
        <v>0</v>
      </c>
      <c r="M217" s="19">
        <f>ROUND(VLOOKUP($B217,'3.ข้อมูลงบทดลองปัจจุบัน เติมเอง'!$A$5:$CL$846,12,0),2)</f>
        <v>0</v>
      </c>
      <c r="N217" s="19">
        <f>ROUND(VLOOKUP($B217,'3.ข้อมูลงบทดลองปัจจุบัน เติมเอง'!$A$5:$CL$846,13,0),2)</f>
        <v>1141096.76</v>
      </c>
      <c r="O217" s="19">
        <f>ROUND(VLOOKUP($B217,'3.ข้อมูลงบทดลองปัจจุบัน เติมเอง'!$A$5:$CL$846,14,0),2)</f>
        <v>348755.07</v>
      </c>
      <c r="P217" s="19">
        <f>ROUND(VLOOKUP($B217,'3.ข้อมูลงบทดลองปัจจุบัน เติมเอง'!$A$5:$CL$846,15,0),2)</f>
        <v>2051211.84</v>
      </c>
      <c r="Q217" s="19">
        <f>ROUND(VLOOKUP($B217,'3.ข้อมูลงบทดลองปัจจุบัน เติมเอง'!$A$5:$CL$846,16,0),2)</f>
        <v>383030.01</v>
      </c>
      <c r="R217" s="19">
        <f>ROUND(VLOOKUP($B217,'3.ข้อมูลงบทดลองปัจจุบัน เติมเอง'!$A$5:$CL$846,17,0),2)</f>
        <v>124790.01</v>
      </c>
      <c r="S217" s="19">
        <f>ROUND(VLOOKUP($B217,'3.ข้อมูลงบทดลองปัจจุบัน เติมเอง'!$A$5:$CL$846,18,0),2)</f>
        <v>1086570.94</v>
      </c>
      <c r="T217" s="19">
        <f>ROUND(VLOOKUP($B217,'3.ข้อมูลงบทดลองปัจจุบัน เติมเอง'!$A$5:$CL$846,19,0),2)</f>
        <v>749542.5</v>
      </c>
      <c r="U217" s="19">
        <f>ROUND(VLOOKUP($B217,'3.ข้อมูลงบทดลองปัจจุบัน เติมเอง'!$A$5:$CL$846,20,0),2)</f>
        <v>186060</v>
      </c>
      <c r="V217" s="19">
        <f>ROUND(VLOOKUP($B217,'3.ข้อมูลงบทดลองปัจจุบัน เติมเอง'!$A$5:$CL$846,21,0),2)</f>
        <v>0</v>
      </c>
      <c r="W217" s="19">
        <f>ROUND(VLOOKUP($B217,'3.ข้อมูลงบทดลองปัจจุบัน เติมเอง'!$A$5:$CL$846,22,0),2)</f>
        <v>63500.01</v>
      </c>
      <c r="X217" s="19">
        <f>ROUND(VLOOKUP($B217,'3.ข้อมูลงบทดลองปัจจุบัน เติมเอง'!$A$5:$CL$846,23,0),2)</f>
        <v>4638148.18</v>
      </c>
      <c r="Y217" s="19">
        <f>ROUND(VLOOKUP($B217,'3.ข้อมูลงบทดลองปัจจุบัน เติมเอง'!$A$5:$CL$846,24,0),2)</f>
        <v>98655.67</v>
      </c>
      <c r="Z217" s="19">
        <f>ROUND(VLOOKUP($B217,'3.ข้อมูลงบทดลองปัจจุบัน เติมเอง'!$A$5:$CL$846,25,0),2)</f>
        <v>1036014.26</v>
      </c>
      <c r="AA217" s="19">
        <f>ROUND(VLOOKUP($B217,'3.ข้อมูลงบทดลองปัจจุบัน เติมเอง'!$A$5:$CL$846,26,0),2)</f>
        <v>161837.49</v>
      </c>
      <c r="AB217" s="19">
        <f>ROUND(VLOOKUP($B217,'3.ข้อมูลงบทดลองปัจจุบัน เติมเอง'!$A$5:$CL$846,27,0),2)</f>
        <v>191332.5</v>
      </c>
      <c r="AC217" s="19">
        <f>ROUND(VLOOKUP($B217,'3.ข้อมูลงบทดลองปัจจุบัน เติมเอง'!$A$5:$CL$846,28,0),2)</f>
        <v>390889.83</v>
      </c>
      <c r="AD217" s="19">
        <f>ROUND(VLOOKUP($B217,'3.ข้อมูลงบทดลองปัจจุบัน เติมเอง'!$A$5:$CL$846,29,0),2)</f>
        <v>0</v>
      </c>
      <c r="AE217" s="19">
        <f>ROUND(VLOOKUP($B217,'3.ข้อมูลงบทดลองปัจจุบัน เติมเอง'!$A$5:$CL$846,30,0),2)</f>
        <v>618762.55000000005</v>
      </c>
      <c r="AF217" s="19">
        <f>ROUND(VLOOKUP($B217,'3.ข้อมูลงบทดลองปัจจุบัน เติมเอง'!$A$5:$CL$846,31,0),2)</f>
        <v>175716.4</v>
      </c>
      <c r="AG217" s="19">
        <f>ROUND(VLOOKUP($B217,'3.ข้อมูลงบทดลองปัจจุบัน เติมเอง'!$A$5:$CL$846,32,0),2)</f>
        <v>72678.19</v>
      </c>
      <c r="AH217" s="19">
        <f>ROUND(VLOOKUP($B217,'3.ข้อมูลงบทดลองปัจจุบัน เติมเอง'!$A$5:$CL$846,33,0),2)</f>
        <v>220988.49</v>
      </c>
      <c r="AI217" s="19">
        <f>ROUND(VLOOKUP($B217,'3.ข้อมูลงบทดลองปัจจุบัน เติมเอง'!$A$5:$CL$846,34,0),2)</f>
        <v>388383.3</v>
      </c>
      <c r="AJ217" s="19">
        <f>ROUND(VLOOKUP($B217,'3.ข้อมูลงบทดลองปัจจุบัน เติมเอง'!$A$5:$CL$846,35,0),2)</f>
        <v>7546.52</v>
      </c>
      <c r="AK217" s="19">
        <f>ROUND(VLOOKUP($B217,'3.ข้อมูลงบทดลองปัจจุบัน เติมเอง'!$A$5:$CL$846,36,0),2)</f>
        <v>249045</v>
      </c>
      <c r="AL217" s="19">
        <f>ROUND(VLOOKUP($B217,'3.ข้อมูลงบทดลองปัจจุบัน เติมเอง'!$A$5:$CL$846,37,0),2)</f>
        <v>8372621.9699999997</v>
      </c>
      <c r="AM217" s="19">
        <f>ROUND(VLOOKUP($B217,'3.ข้อมูลงบทดลองปัจจุบัน เติมเอง'!$A$5:$CL$846,38,0),2)</f>
        <v>229085.01</v>
      </c>
      <c r="AN217" s="19">
        <f>ROUND(VLOOKUP($B217,'3.ข้อมูลงบทดลองปัจจุบัน เติมเอง'!$A$5:$CL$846,39,0),2)</f>
        <v>222689.94</v>
      </c>
      <c r="AO217" s="19">
        <f>ROUND(VLOOKUP($B217,'3.ข้อมูลงบทดลองปัจจุบัน เติมเอง'!$A$5:$CL$846,40,0),2)</f>
        <v>24065.94</v>
      </c>
      <c r="AP217" s="19">
        <f>ROUND(VLOOKUP($B217,'3.ข้อมูลงบทดลองปัจจุบัน เติมเอง'!$A$5:$CL$846,41,0),2)</f>
        <v>962168.55</v>
      </c>
      <c r="AQ217" s="19">
        <f>ROUND(VLOOKUP($B217,'3.ข้อมูลงบทดลองปัจจุบัน เติมเอง'!$A$5:$CL$846,42,0),2)</f>
        <v>408429.28</v>
      </c>
      <c r="AR217" s="19">
        <f>ROUND(VLOOKUP($B217,'3.ข้อมูลงบทดลองปัจจุบัน เติมเอง'!$A$5:$CL$846,43,0),2)</f>
        <v>91668.24</v>
      </c>
      <c r="AS217" s="19">
        <f>ROUND(VLOOKUP($B217,'3.ข้อมูลงบทดลองปัจจุบัน เติมเอง'!$A$5:$CL$846,44,0),2)</f>
        <v>2014092.99</v>
      </c>
      <c r="AT217" s="19">
        <f>ROUND(VLOOKUP($B217,'3.ข้อมูลงบทดลองปัจจุบัน เติมเอง'!$A$5:$CL$846,45,0),2)</f>
        <v>223585.02</v>
      </c>
      <c r="AU217" s="19">
        <f>ROUND(VLOOKUP($B217,'3.ข้อมูลงบทดลองปัจจุบัน เติมเอง'!$A$5:$CL$846,46,0),2)</f>
        <v>382589.73</v>
      </c>
      <c r="AV217" s="19">
        <f>ROUND(VLOOKUP($B217,'3.ข้อมูลงบทดลองปัจจุบัน เติมเอง'!$A$5:$CL$846,47,0),2)</f>
        <v>161753.34</v>
      </c>
      <c r="AW217" s="19">
        <f>ROUND(VLOOKUP($B217,'3.ข้อมูลงบทดลองปัจจุบัน เติมเอง'!$A$5:$CL$846,48,0),2)</f>
        <v>0</v>
      </c>
      <c r="AX217" s="19">
        <f>ROUND(VLOOKUP($B217,'3.ข้อมูลงบทดลองปัจจุบัน เติมเอง'!$A$5:$CL$846,49,0),2)</f>
        <v>204725.01</v>
      </c>
      <c r="AY217" s="19">
        <f>ROUND(VLOOKUP($B217,'3.ข้อมูลงบทดลองปัจจุบัน เติมเอง'!$A$5:$CL$846,50,0),2)</f>
        <v>485479.93</v>
      </c>
      <c r="AZ217" s="19">
        <f>ROUND(VLOOKUP($B217,'3.ข้อมูลงบทดลองปัจจุบัน เติมเอง'!$A$5:$CL$846,51,0),2)</f>
        <v>418269.39</v>
      </c>
      <c r="BA217" s="19">
        <f>ROUND(VLOOKUP($B217,'3.ข้อมูลงบทดลองปัจจุบัน เติมเอง'!$A$5:$CL$846,52,0),2)</f>
        <v>428430</v>
      </c>
      <c r="BB217" s="19">
        <f>ROUND(VLOOKUP($B217,'3.ข้อมูลงบทดลองปัจจุบัน เติมเอง'!$A$5:$CL$846,53,0),2)</f>
        <v>3421678.66</v>
      </c>
      <c r="BC217" s="19">
        <f>ROUND(VLOOKUP($B217,'3.ข้อมูลงบทดลองปัจจุบัน เติมเอง'!$A$5:$CL$846,54,0),2)</f>
        <v>235455.99</v>
      </c>
      <c r="BD217" s="19">
        <f>ROUND(VLOOKUP($B217,'3.ข้อมูลงบทดลองปัจจุบัน เติมเอง'!$A$5:$CL$846,55,0),2)</f>
        <v>2150250.9900000002</v>
      </c>
      <c r="BE217" s="19">
        <f>ROUND(VLOOKUP($B217,'3.ข้อมูลงบทดลองปัจจุบัน เติมเอง'!$A$5:$CL$846,56,0),2)</f>
        <v>1140407.32</v>
      </c>
      <c r="BF217" s="19">
        <f>ROUND(VLOOKUP($B217,'3.ข้อมูลงบทดลองปัจจุบัน เติมเอง'!$A$5:$CL$846,57,0),2)</f>
        <v>251437.53</v>
      </c>
      <c r="BG217" s="19">
        <f>ROUND(VLOOKUP($B217,'3.ข้อมูลงบทดลองปัจจุบัน เติมเอง'!$A$5:$CL$846,58,0),2)</f>
        <v>377930.82</v>
      </c>
      <c r="BH217" s="19">
        <f>ROUND(VLOOKUP($B217,'3.ข้อมูลงบทดลองปัจจุบัน เติมเอง'!$A$5:$CL$846,59,0),2)</f>
        <v>4359756.45</v>
      </c>
      <c r="BI217" s="19">
        <f>ROUND(VLOOKUP($B217,'3.ข้อมูลงบทดลองปัจจุบัน เติมเอง'!$A$5:$CL$846,60,0),2)</f>
        <v>0</v>
      </c>
      <c r="BJ217" s="19">
        <f>ROUND(VLOOKUP($B217,'3.ข้อมูลงบทดลองปัจจุบัน เติมเอง'!$A$5:$CL$846,61,0),2)</f>
        <v>350820.69</v>
      </c>
      <c r="BK217" s="19">
        <f>ROUND(VLOOKUP($B217,'3.ข้อมูลงบทดลองปัจจุบัน เติมเอง'!$A$5:$CL$846,62,0),2)</f>
        <v>0</v>
      </c>
      <c r="BL217" s="19">
        <f>ROUND(VLOOKUP($B217,'3.ข้อมูลงบทดลองปัจจุบัน เติมเอง'!$A$5:$CL$846,63,0),2)</f>
        <v>246145.21</v>
      </c>
      <c r="BM217" s="19">
        <f>ROUND(VLOOKUP($B217,'3.ข้อมูลงบทดลองปัจจุบัน เติมเอง'!$A$5:$CL$846,64,0),2)</f>
        <v>3234870</v>
      </c>
      <c r="BN217" s="19">
        <f>ROUND(VLOOKUP($B217,'3.ข้อมูลงบทดลองปัจจุบัน เติมเอง'!$A$5:$CL$846,65,0),2)</f>
        <v>634988.32999999996</v>
      </c>
      <c r="BO217" s="19">
        <f>ROUND(VLOOKUP($B217,'3.ข้อมูลงบทดลองปัจจุบัน เติมเอง'!$A$5:$CL$846,66,0),2)</f>
        <v>719420.01</v>
      </c>
      <c r="BP217" s="19">
        <f>ROUND(VLOOKUP($B217,'3.ข้อมูลงบทดลองปัจจุบัน เติมเอง'!$A$5:$CL$846,67,0),2)</f>
        <v>585984.93000000005</v>
      </c>
      <c r="BQ217" s="19">
        <f>ROUND(VLOOKUP($B217,'3.ข้อมูลงบทดลองปัจจุบัน เติมเอง'!$A$5:$CL$846,68,0),2)</f>
        <v>162760.71</v>
      </c>
      <c r="BR217" s="19">
        <f>ROUND(VLOOKUP($B217,'3.ข้อมูลงบทดลองปัจจุบัน เติมเอง'!$A$5:$CL$846,69,0),2)</f>
        <v>206374</v>
      </c>
      <c r="BS217" s="19">
        <f>ROUND(VLOOKUP($B217,'3.ข้อมูลงบทดลองปัจจุบัน เติมเอง'!$A$5:$CL$846,70,0),2)</f>
        <v>27891948.16</v>
      </c>
      <c r="BT217" s="19">
        <f>ROUND(VLOOKUP($B217,'3.ข้อมูลงบทดลองปัจจุบัน เติมเอง'!$A$5:$CL$846,71,0),2)</f>
        <v>396014.29</v>
      </c>
      <c r="BU217" s="19">
        <f>ROUND(VLOOKUP($B217,'3.ข้อมูลงบทดลองปัจจุบัน เติมเอง'!$A$5:$CL$846,72,0),2)</f>
        <v>0</v>
      </c>
      <c r="BV217" s="19">
        <f>ROUND(VLOOKUP($B217,'3.ข้อมูลงบทดลองปัจจุบัน เติมเอง'!$A$5:$CL$846,73,0),2)</f>
        <v>2424421.9900000002</v>
      </c>
      <c r="BW217" s="19">
        <f>ROUND(VLOOKUP($B217,'3.ข้อมูลงบทดลองปัจจุบัน เติมเอง'!$A$5:$CL$846,74,0),2)</f>
        <v>115126.47</v>
      </c>
      <c r="BX217" s="19">
        <f>ROUND(VLOOKUP($B217,'3.ข้อมูลงบทดลองปัจจุบัน เติมเอง'!$A$5:$CL$846,75,0),2)</f>
        <v>698261.67</v>
      </c>
      <c r="BY217" s="19">
        <f>ROUND(VLOOKUP($B217,'3.ข้อมูลงบทดลองปัจจุบัน เติมเอง'!$A$5:$CL$846,76,0),2)</f>
        <v>998334.99</v>
      </c>
      <c r="BZ217" s="19">
        <f>ROUND(VLOOKUP($B217,'3.ข้อมูลงบทดลองปัจจุบัน เติมเอง'!$A$5:$CL$846,77,0),2)</f>
        <v>132380.01</v>
      </c>
      <c r="CA217" s="19">
        <f>ROUND(VLOOKUP($B217,'3.ข้อมูลงบทดลองปัจจุบัน เติมเอง'!$A$5:$CL$846,78,0),2)</f>
        <v>164537.49</v>
      </c>
      <c r="CB217" s="19">
        <f>ROUND(VLOOKUP($B217,'3.ข้อมูลงบทดลองปัจจุบัน เติมเอง'!$A$5:$CL$846,79,0),2)</f>
        <v>304713.34000000003</v>
      </c>
      <c r="CC217" s="19">
        <f>ROUND(VLOOKUP($B217,'3.ข้อมูลงบทดลองปัจจุบัน เติมเอง'!$A$5:$CL$846,80,0),2)</f>
        <v>182032.5</v>
      </c>
      <c r="CD217" s="19">
        <f>ROUND(VLOOKUP($B217,'3.ข้อมูลงบทดลองปัจจุบัน เติมเอง'!$A$5:$CL$846,81,0),2)</f>
        <v>1825791.67</v>
      </c>
      <c r="CE217" s="19">
        <f>ROUND(VLOOKUP($B217,'3.ข้อมูลงบทดลองปัจจุบัน เติมเอง'!$A$5:$CL$846,82,0),2)</f>
        <v>230485.12</v>
      </c>
      <c r="CF217" s="19">
        <f>ROUND(VLOOKUP($B217,'3.ข้อมูลงบทดลองปัจจุบัน เติมเอง'!$A$5:$CL$846,83,0),2)</f>
        <v>604250.01</v>
      </c>
      <c r="CG217" s="19">
        <f>ROUND(VLOOKUP($B217,'3.ข้อมูลงบทดลองปัจจุบัน เติมเอง'!$A$5:$CL$846,84,0),2)</f>
        <v>567934.64</v>
      </c>
      <c r="CH217" s="19">
        <f>ROUND(VLOOKUP($B217,'3.ข้อมูลงบทดลองปัจจุบัน เติมเอง'!$A$5:$CL$846,85,0),2)</f>
        <v>7494.96</v>
      </c>
      <c r="CI217" s="19">
        <f>ROUND(VLOOKUP($B217,'3.ข้อมูลงบทดลองปัจจุบัน เติมเอง'!$A$5:$CL$846,86,0),2)</f>
        <v>255308.33</v>
      </c>
      <c r="CJ217" s="19">
        <f>ROUND(VLOOKUP($B217,'3.ข้อมูลงบทดลองปัจจุบัน เติมเอง'!$A$5:$CL$846,87,0),2)</f>
        <v>23377.5</v>
      </c>
      <c r="CK217" s="19">
        <f>ROUND(VLOOKUP($B217,'3.ข้อมูลงบทดลองปัจจุบัน เติมเอง'!$A$5:$CL$846,88,0),2)</f>
        <v>349500</v>
      </c>
      <c r="CL217" s="19">
        <f>ROUND(VLOOKUP($B217,'3.ข้อมูลงบทดลองปัจจุบัน เติมเอง'!$A$5:$CL$846,89,0),2)</f>
        <v>361127.51</v>
      </c>
      <c r="CM217" s="19">
        <f>ROUND(VLOOKUP($B217,'3.ข้อมูลงบทดลองปัจจุบัน เติมเอง'!$A$5:$CL$846,90,0),2)</f>
        <v>144313.32999999999</v>
      </c>
      <c r="CO217" s="29"/>
    </row>
    <row r="218" spans="1:93" x14ac:dyDescent="0.7">
      <c r="A218" s="53" t="s">
        <v>1472</v>
      </c>
      <c r="B218" s="3" t="s">
        <v>777</v>
      </c>
      <c r="C218" s="8" t="s">
        <v>778</v>
      </c>
      <c r="D218" s="19">
        <f>ROUND(VLOOKUP($B218,'3.ข้อมูลงบทดลองปัจจุบัน เติมเอง'!$A$5:$CL$846,3,0),2)</f>
        <v>0</v>
      </c>
      <c r="E218" s="19">
        <f>ROUND(VLOOKUP($B218,'3.ข้อมูลงบทดลองปัจจุบัน เติมเอง'!$A$5:$CL$846,4,0),2)</f>
        <v>0</v>
      </c>
      <c r="F218" s="19">
        <f>ROUND(VLOOKUP($B218,'3.ข้อมูลงบทดลองปัจจุบัน เติมเอง'!$A$5:$CL$846,5,0),2)</f>
        <v>0</v>
      </c>
      <c r="G218" s="19">
        <f>ROUND(VLOOKUP($B218,'3.ข้อมูลงบทดลองปัจจุบัน เติมเอง'!$A$5:$CL$846,6,0),2)</f>
        <v>0</v>
      </c>
      <c r="H218" s="19">
        <f>ROUND(VLOOKUP($B218,'3.ข้อมูลงบทดลองปัจจุบัน เติมเอง'!$A$5:$CL$846,7,0),2)</f>
        <v>0</v>
      </c>
      <c r="I218" s="19">
        <f>ROUND(VLOOKUP($B218,'3.ข้อมูลงบทดลองปัจจุบัน เติมเอง'!$A$5:$CL$846,8,0),2)</f>
        <v>0</v>
      </c>
      <c r="J218" s="19">
        <f>ROUND(VLOOKUP($B218,'3.ข้อมูลงบทดลองปัจจุบัน เติมเอง'!$A$5:$CL$846,9,0),2)</f>
        <v>0</v>
      </c>
      <c r="K218" s="19">
        <f>ROUND(VLOOKUP($B218,'3.ข้อมูลงบทดลองปัจจุบัน เติมเอง'!$A$5:$CL$846,10,0),2)</f>
        <v>0</v>
      </c>
      <c r="L218" s="19">
        <f>ROUND(VLOOKUP($B218,'3.ข้อมูลงบทดลองปัจจุบัน เติมเอง'!$A$5:$CL$846,11,0),2)</f>
        <v>0</v>
      </c>
      <c r="M218" s="19">
        <f>ROUND(VLOOKUP($B218,'3.ข้อมูลงบทดลองปัจจุบัน เติมเอง'!$A$5:$CL$846,12,0),2)</f>
        <v>0</v>
      </c>
      <c r="N218" s="19">
        <f>ROUND(VLOOKUP($B218,'3.ข้อมูลงบทดลองปัจจุบัน เติมเอง'!$A$5:$CL$846,13,0),2)</f>
        <v>0</v>
      </c>
      <c r="O218" s="19">
        <f>ROUND(VLOOKUP($B218,'3.ข้อมูลงบทดลองปัจจุบัน เติมเอง'!$A$5:$CL$846,14,0),2)</f>
        <v>0</v>
      </c>
      <c r="P218" s="19">
        <f>ROUND(VLOOKUP($B218,'3.ข้อมูลงบทดลองปัจจุบัน เติมเอง'!$A$5:$CL$846,15,0),2)</f>
        <v>0</v>
      </c>
      <c r="Q218" s="19">
        <f>ROUND(VLOOKUP($B218,'3.ข้อมูลงบทดลองปัจจุบัน เติมเอง'!$A$5:$CL$846,16,0),2)</f>
        <v>0</v>
      </c>
      <c r="R218" s="19">
        <f>ROUND(VLOOKUP($B218,'3.ข้อมูลงบทดลองปัจจุบัน เติมเอง'!$A$5:$CL$846,17,0),2)</f>
        <v>0</v>
      </c>
      <c r="S218" s="19">
        <f>ROUND(VLOOKUP($B218,'3.ข้อมูลงบทดลองปัจจุบัน เติมเอง'!$A$5:$CL$846,18,0),2)</f>
        <v>0</v>
      </c>
      <c r="T218" s="19">
        <f>ROUND(VLOOKUP($B218,'3.ข้อมูลงบทดลองปัจจุบัน เติมเอง'!$A$5:$CL$846,19,0),2)</f>
        <v>0</v>
      </c>
      <c r="U218" s="19">
        <f>ROUND(VLOOKUP($B218,'3.ข้อมูลงบทดลองปัจจุบัน เติมเอง'!$A$5:$CL$846,20,0),2)</f>
        <v>0</v>
      </c>
      <c r="V218" s="19">
        <f>ROUND(VLOOKUP($B218,'3.ข้อมูลงบทดลองปัจจุบัน เติมเอง'!$A$5:$CL$846,21,0),2)</f>
        <v>0</v>
      </c>
      <c r="W218" s="19">
        <f>ROUND(VLOOKUP($B218,'3.ข้อมูลงบทดลองปัจจุบัน เติมเอง'!$A$5:$CL$846,22,0),2)</f>
        <v>0</v>
      </c>
      <c r="X218" s="19">
        <f>ROUND(VLOOKUP($B218,'3.ข้อมูลงบทดลองปัจจุบัน เติมเอง'!$A$5:$CL$846,23,0),2)</f>
        <v>0</v>
      </c>
      <c r="Y218" s="19">
        <f>ROUND(VLOOKUP($B218,'3.ข้อมูลงบทดลองปัจจุบัน เติมเอง'!$A$5:$CL$846,24,0),2)</f>
        <v>0</v>
      </c>
      <c r="Z218" s="19">
        <f>ROUND(VLOOKUP($B218,'3.ข้อมูลงบทดลองปัจจุบัน เติมเอง'!$A$5:$CL$846,25,0),2)</f>
        <v>0</v>
      </c>
      <c r="AA218" s="19">
        <f>ROUND(VLOOKUP($B218,'3.ข้อมูลงบทดลองปัจจุบัน เติมเอง'!$A$5:$CL$846,26,0),2)</f>
        <v>0</v>
      </c>
      <c r="AB218" s="19">
        <f>ROUND(VLOOKUP($B218,'3.ข้อมูลงบทดลองปัจจุบัน เติมเอง'!$A$5:$CL$846,27,0),2)</f>
        <v>0</v>
      </c>
      <c r="AC218" s="19">
        <f>ROUND(VLOOKUP($B218,'3.ข้อมูลงบทดลองปัจจุบัน เติมเอง'!$A$5:$CL$846,28,0),2)</f>
        <v>0</v>
      </c>
      <c r="AD218" s="19">
        <f>ROUND(VLOOKUP($B218,'3.ข้อมูลงบทดลองปัจจุบัน เติมเอง'!$A$5:$CL$846,29,0),2)</f>
        <v>0</v>
      </c>
      <c r="AE218" s="19">
        <f>ROUND(VLOOKUP($B218,'3.ข้อมูลงบทดลองปัจจุบัน เติมเอง'!$A$5:$CL$846,30,0),2)</f>
        <v>0</v>
      </c>
      <c r="AF218" s="19">
        <f>ROUND(VLOOKUP($B218,'3.ข้อมูลงบทดลองปัจจุบัน เติมเอง'!$A$5:$CL$846,31,0),2)</f>
        <v>0</v>
      </c>
      <c r="AG218" s="19">
        <f>ROUND(VLOOKUP($B218,'3.ข้อมูลงบทดลองปัจจุบัน เติมเอง'!$A$5:$CL$846,32,0),2)</f>
        <v>0</v>
      </c>
      <c r="AH218" s="19">
        <f>ROUND(VLOOKUP($B218,'3.ข้อมูลงบทดลองปัจจุบัน เติมเอง'!$A$5:$CL$846,33,0),2)</f>
        <v>0</v>
      </c>
      <c r="AI218" s="19">
        <f>ROUND(VLOOKUP($B218,'3.ข้อมูลงบทดลองปัจจุบัน เติมเอง'!$A$5:$CL$846,34,0),2)</f>
        <v>0</v>
      </c>
      <c r="AJ218" s="19">
        <f>ROUND(VLOOKUP($B218,'3.ข้อมูลงบทดลองปัจจุบัน เติมเอง'!$A$5:$CL$846,35,0),2)</f>
        <v>0</v>
      </c>
      <c r="AK218" s="19">
        <f>ROUND(VLOOKUP($B218,'3.ข้อมูลงบทดลองปัจจุบัน เติมเอง'!$A$5:$CL$846,36,0),2)</f>
        <v>0</v>
      </c>
      <c r="AL218" s="19">
        <f>ROUND(VLOOKUP($B218,'3.ข้อมูลงบทดลองปัจจุบัน เติมเอง'!$A$5:$CL$846,37,0),2)</f>
        <v>0</v>
      </c>
      <c r="AM218" s="19">
        <f>ROUND(VLOOKUP($B218,'3.ข้อมูลงบทดลองปัจจุบัน เติมเอง'!$A$5:$CL$846,38,0),2)</f>
        <v>0</v>
      </c>
      <c r="AN218" s="19">
        <f>ROUND(VLOOKUP($B218,'3.ข้อมูลงบทดลองปัจจุบัน เติมเอง'!$A$5:$CL$846,39,0),2)</f>
        <v>0</v>
      </c>
      <c r="AO218" s="19">
        <f>ROUND(VLOOKUP($B218,'3.ข้อมูลงบทดลองปัจจุบัน เติมเอง'!$A$5:$CL$846,40,0),2)</f>
        <v>20040</v>
      </c>
      <c r="AP218" s="19">
        <f>ROUND(VLOOKUP($B218,'3.ข้อมูลงบทดลองปัจจุบัน เติมเอง'!$A$5:$CL$846,41,0),2)</f>
        <v>0</v>
      </c>
      <c r="AQ218" s="19">
        <f>ROUND(VLOOKUP($B218,'3.ข้อมูลงบทดลองปัจจุบัน เติมเอง'!$A$5:$CL$846,42,0),2)</f>
        <v>0</v>
      </c>
      <c r="AR218" s="19">
        <f>ROUND(VLOOKUP($B218,'3.ข้อมูลงบทดลองปัจจุบัน เติมเอง'!$A$5:$CL$846,43,0),2)</f>
        <v>0</v>
      </c>
      <c r="AS218" s="19">
        <f>ROUND(VLOOKUP($B218,'3.ข้อมูลงบทดลองปัจจุบัน เติมเอง'!$A$5:$CL$846,44,0),2)</f>
        <v>0</v>
      </c>
      <c r="AT218" s="19">
        <f>ROUND(VLOOKUP($B218,'3.ข้อมูลงบทดลองปัจจุบัน เติมเอง'!$A$5:$CL$846,45,0),2)</f>
        <v>0</v>
      </c>
      <c r="AU218" s="19">
        <f>ROUND(VLOOKUP($B218,'3.ข้อมูลงบทดลองปัจจุบัน เติมเอง'!$A$5:$CL$846,46,0),2)</f>
        <v>0</v>
      </c>
      <c r="AV218" s="19">
        <f>ROUND(VLOOKUP($B218,'3.ข้อมูลงบทดลองปัจจุบัน เติมเอง'!$A$5:$CL$846,47,0),2)</f>
        <v>0</v>
      </c>
      <c r="AW218" s="19">
        <f>ROUND(VLOOKUP($B218,'3.ข้อมูลงบทดลองปัจจุบัน เติมเอง'!$A$5:$CL$846,48,0),2)</f>
        <v>0</v>
      </c>
      <c r="AX218" s="19">
        <f>ROUND(VLOOKUP($B218,'3.ข้อมูลงบทดลองปัจจุบัน เติมเอง'!$A$5:$CL$846,49,0),2)</f>
        <v>0</v>
      </c>
      <c r="AY218" s="19">
        <f>ROUND(VLOOKUP($B218,'3.ข้อมูลงบทดลองปัจจุบัน เติมเอง'!$A$5:$CL$846,50,0),2)</f>
        <v>0</v>
      </c>
      <c r="AZ218" s="19">
        <f>ROUND(VLOOKUP($B218,'3.ข้อมูลงบทดลองปัจจุบัน เติมเอง'!$A$5:$CL$846,51,0),2)</f>
        <v>0</v>
      </c>
      <c r="BA218" s="19">
        <f>ROUND(VLOOKUP($B218,'3.ข้อมูลงบทดลองปัจจุบัน เติมเอง'!$A$5:$CL$846,52,0),2)</f>
        <v>0</v>
      </c>
      <c r="BB218" s="19">
        <f>ROUND(VLOOKUP($B218,'3.ข้อมูลงบทดลองปัจจุบัน เติมเอง'!$A$5:$CL$846,53,0),2)</f>
        <v>9200.0400000000009</v>
      </c>
      <c r="BC218" s="19">
        <f>ROUND(VLOOKUP($B218,'3.ข้อมูลงบทดลองปัจจุบัน เติมเอง'!$A$5:$CL$846,54,0),2)</f>
        <v>0</v>
      </c>
      <c r="BD218" s="19">
        <f>ROUND(VLOOKUP($B218,'3.ข้อมูลงบทดลองปัจจุบัน เติมเอง'!$A$5:$CL$846,55,0),2)</f>
        <v>131333.34</v>
      </c>
      <c r="BE218" s="19">
        <f>ROUND(VLOOKUP($B218,'3.ข้อมูลงบทดลองปัจจุบัน เติมเอง'!$A$5:$CL$846,56,0),2)</f>
        <v>0</v>
      </c>
      <c r="BF218" s="19">
        <f>ROUND(VLOOKUP($B218,'3.ข้อมูลงบทดลองปัจจุบัน เติมเอง'!$A$5:$CL$846,57,0),2)</f>
        <v>0</v>
      </c>
      <c r="BG218" s="19">
        <f>ROUND(VLOOKUP($B218,'3.ข้อมูลงบทดลองปัจจุบัน เติมเอง'!$A$5:$CL$846,58,0),2)</f>
        <v>0</v>
      </c>
      <c r="BH218" s="19">
        <f>ROUND(VLOOKUP($B218,'3.ข้อมูลงบทดลองปัจจุบัน เติมเอง'!$A$5:$CL$846,59,0),2)</f>
        <v>0</v>
      </c>
      <c r="BI218" s="19">
        <f>ROUND(VLOOKUP($B218,'3.ข้อมูลงบทดลองปัจจุบัน เติมเอง'!$A$5:$CL$846,60,0),2)</f>
        <v>0</v>
      </c>
      <c r="BJ218" s="19">
        <f>ROUND(VLOOKUP($B218,'3.ข้อมูลงบทดลองปัจจุบัน เติมเอง'!$A$5:$CL$846,61,0),2)</f>
        <v>0</v>
      </c>
      <c r="BK218" s="19">
        <f>ROUND(VLOOKUP($B218,'3.ข้อมูลงบทดลองปัจจุบัน เติมเอง'!$A$5:$CL$846,62,0),2)</f>
        <v>0</v>
      </c>
      <c r="BL218" s="19">
        <f>ROUND(VLOOKUP($B218,'3.ข้อมูลงบทดลองปัจจุบัน เติมเอง'!$A$5:$CL$846,63,0),2)</f>
        <v>0</v>
      </c>
      <c r="BM218" s="19">
        <f>ROUND(VLOOKUP($B218,'3.ข้อมูลงบทดลองปัจจุบัน เติมเอง'!$A$5:$CL$846,64,0),2)</f>
        <v>0</v>
      </c>
      <c r="BN218" s="19">
        <f>ROUND(VLOOKUP($B218,'3.ข้อมูลงบทดลองปัจจุบัน เติมเอง'!$A$5:$CL$846,65,0),2)</f>
        <v>0</v>
      </c>
      <c r="BO218" s="19">
        <f>ROUND(VLOOKUP($B218,'3.ข้อมูลงบทดลองปัจจุบัน เติมเอง'!$A$5:$CL$846,66,0),2)</f>
        <v>0</v>
      </c>
      <c r="BP218" s="19">
        <f>ROUND(VLOOKUP($B218,'3.ข้อมูลงบทดลองปัจจุบัน เติมเอง'!$A$5:$CL$846,67,0),2)</f>
        <v>0</v>
      </c>
      <c r="BQ218" s="19">
        <f>ROUND(VLOOKUP($B218,'3.ข้อมูลงบทดลองปัจจุบัน เติมเอง'!$A$5:$CL$846,68,0),2)</f>
        <v>0</v>
      </c>
      <c r="BR218" s="19">
        <f>ROUND(VLOOKUP($B218,'3.ข้อมูลงบทดลองปัจจุบัน เติมเอง'!$A$5:$CL$846,69,0),2)</f>
        <v>0</v>
      </c>
      <c r="BS218" s="19">
        <f>ROUND(VLOOKUP($B218,'3.ข้อมูลงบทดลองปัจจุบัน เติมเอง'!$A$5:$CL$846,70,0),2)</f>
        <v>3043383.81</v>
      </c>
      <c r="BT218" s="19">
        <f>ROUND(VLOOKUP($B218,'3.ข้อมูลงบทดลองปัจจุบัน เติมเอง'!$A$5:$CL$846,71,0),2)</f>
        <v>0</v>
      </c>
      <c r="BU218" s="19">
        <f>ROUND(VLOOKUP($B218,'3.ข้อมูลงบทดลองปัจจุบัน เติมเอง'!$A$5:$CL$846,72,0),2)</f>
        <v>0</v>
      </c>
      <c r="BV218" s="19">
        <f>ROUND(VLOOKUP($B218,'3.ข้อมูลงบทดลองปัจจุบัน เติมเอง'!$A$5:$CL$846,73,0),2)</f>
        <v>0</v>
      </c>
      <c r="BW218" s="19">
        <f>ROUND(VLOOKUP($B218,'3.ข้อมูลงบทดลองปัจจุบัน เติมเอง'!$A$5:$CL$846,74,0),2)</f>
        <v>0</v>
      </c>
      <c r="BX218" s="19">
        <f>ROUND(VLOOKUP($B218,'3.ข้อมูลงบทดลองปัจจุบัน เติมเอง'!$A$5:$CL$846,75,0),2)</f>
        <v>0</v>
      </c>
      <c r="BY218" s="19">
        <f>ROUND(VLOOKUP($B218,'3.ข้อมูลงบทดลองปัจจุบัน เติมเอง'!$A$5:$CL$846,76,0),2)</f>
        <v>0</v>
      </c>
      <c r="BZ218" s="19">
        <f>ROUND(VLOOKUP($B218,'3.ข้อมูลงบทดลองปัจจุบัน เติมเอง'!$A$5:$CL$846,77,0),2)</f>
        <v>0</v>
      </c>
      <c r="CA218" s="19">
        <f>ROUND(VLOOKUP($B218,'3.ข้อมูลงบทดลองปัจจุบัน เติมเอง'!$A$5:$CL$846,78,0),2)</f>
        <v>0</v>
      </c>
      <c r="CB218" s="19">
        <f>ROUND(VLOOKUP($B218,'3.ข้อมูลงบทดลองปัจจุบัน เติมเอง'!$A$5:$CL$846,79,0),2)</f>
        <v>0</v>
      </c>
      <c r="CC218" s="19">
        <f>ROUND(VLOOKUP($B218,'3.ข้อมูลงบทดลองปัจจุบัน เติมเอง'!$A$5:$CL$846,80,0),2)</f>
        <v>0</v>
      </c>
      <c r="CD218" s="19">
        <f>ROUND(VLOOKUP($B218,'3.ข้อมูลงบทดลองปัจจุบัน เติมเอง'!$A$5:$CL$846,81,0),2)</f>
        <v>0</v>
      </c>
      <c r="CE218" s="19">
        <f>ROUND(VLOOKUP($B218,'3.ข้อมูลงบทดลองปัจจุบัน เติมเอง'!$A$5:$CL$846,82,0),2)</f>
        <v>0</v>
      </c>
      <c r="CF218" s="19">
        <f>ROUND(VLOOKUP($B218,'3.ข้อมูลงบทดลองปัจจุบัน เติมเอง'!$A$5:$CL$846,83,0),2)</f>
        <v>0</v>
      </c>
      <c r="CG218" s="19">
        <f>ROUND(VLOOKUP($B218,'3.ข้อมูลงบทดลองปัจจุบัน เติมเอง'!$A$5:$CL$846,84,0),2)</f>
        <v>0</v>
      </c>
      <c r="CH218" s="19">
        <f>ROUND(VLOOKUP($B218,'3.ข้อมูลงบทดลองปัจจุบัน เติมเอง'!$A$5:$CL$846,85,0),2)</f>
        <v>0</v>
      </c>
      <c r="CI218" s="19">
        <f>ROUND(VLOOKUP($B218,'3.ข้อมูลงบทดลองปัจจุบัน เติมเอง'!$A$5:$CL$846,86,0),2)</f>
        <v>0</v>
      </c>
      <c r="CJ218" s="19">
        <f>ROUND(VLOOKUP($B218,'3.ข้อมูลงบทดลองปัจจุบัน เติมเอง'!$A$5:$CL$846,87,0),2)</f>
        <v>0</v>
      </c>
      <c r="CK218" s="19">
        <f>ROUND(VLOOKUP($B218,'3.ข้อมูลงบทดลองปัจจุบัน เติมเอง'!$A$5:$CL$846,88,0),2)</f>
        <v>0</v>
      </c>
      <c r="CL218" s="19">
        <f>ROUND(VLOOKUP($B218,'3.ข้อมูลงบทดลองปัจจุบัน เติมเอง'!$A$5:$CL$846,89,0),2)</f>
        <v>0</v>
      </c>
      <c r="CM218" s="19">
        <f>ROUND(VLOOKUP($B218,'3.ข้อมูลงบทดลองปัจจุบัน เติมเอง'!$A$5:$CL$846,90,0),2)</f>
        <v>1112.49</v>
      </c>
      <c r="CO218" s="29"/>
    </row>
    <row r="219" spans="1:93" x14ac:dyDescent="0.7">
      <c r="A219" s="53" t="s">
        <v>1472</v>
      </c>
      <c r="B219" s="3" t="s">
        <v>779</v>
      </c>
      <c r="C219" s="8" t="s">
        <v>780</v>
      </c>
      <c r="D219" s="19">
        <f>ROUND(VLOOKUP($B219,'3.ข้อมูลงบทดลองปัจจุบัน เติมเอง'!$A$5:$CL$846,3,0),2)</f>
        <v>0</v>
      </c>
      <c r="E219" s="19">
        <f>ROUND(VLOOKUP($B219,'3.ข้อมูลงบทดลองปัจจุบัน เติมเอง'!$A$5:$CL$846,4,0),2)</f>
        <v>0</v>
      </c>
      <c r="F219" s="19">
        <f>ROUND(VLOOKUP($B219,'3.ข้อมูลงบทดลองปัจจุบัน เติมเอง'!$A$5:$CL$846,5,0),2)</f>
        <v>0</v>
      </c>
      <c r="G219" s="19">
        <f>ROUND(VLOOKUP($B219,'3.ข้อมูลงบทดลองปัจจุบัน เติมเอง'!$A$5:$CL$846,6,0),2)</f>
        <v>0</v>
      </c>
      <c r="H219" s="19">
        <f>ROUND(VLOOKUP($B219,'3.ข้อมูลงบทดลองปัจจุบัน เติมเอง'!$A$5:$CL$846,7,0),2)</f>
        <v>0</v>
      </c>
      <c r="I219" s="19">
        <f>ROUND(VLOOKUP($B219,'3.ข้อมูลงบทดลองปัจจุบัน เติมเอง'!$A$5:$CL$846,8,0),2)</f>
        <v>0</v>
      </c>
      <c r="J219" s="19">
        <f>ROUND(VLOOKUP($B219,'3.ข้อมูลงบทดลองปัจจุบัน เติมเอง'!$A$5:$CL$846,9,0),2)</f>
        <v>0</v>
      </c>
      <c r="K219" s="19">
        <f>ROUND(VLOOKUP($B219,'3.ข้อมูลงบทดลองปัจจุบัน เติมเอง'!$A$5:$CL$846,10,0),2)</f>
        <v>0</v>
      </c>
      <c r="L219" s="19">
        <f>ROUND(VLOOKUP($B219,'3.ข้อมูลงบทดลองปัจจุบัน เติมเอง'!$A$5:$CL$846,11,0),2)</f>
        <v>0</v>
      </c>
      <c r="M219" s="19">
        <f>ROUND(VLOOKUP($B219,'3.ข้อมูลงบทดลองปัจจุบัน เติมเอง'!$A$5:$CL$846,12,0),2)</f>
        <v>0</v>
      </c>
      <c r="N219" s="19">
        <f>ROUND(VLOOKUP($B219,'3.ข้อมูลงบทดลองปัจจุบัน เติมเอง'!$A$5:$CL$846,13,0),2)</f>
        <v>0</v>
      </c>
      <c r="O219" s="19">
        <f>ROUND(VLOOKUP($B219,'3.ข้อมูลงบทดลองปัจจุบัน เติมเอง'!$A$5:$CL$846,14,0),2)</f>
        <v>0</v>
      </c>
      <c r="P219" s="19">
        <f>ROUND(VLOOKUP($B219,'3.ข้อมูลงบทดลองปัจจุบัน เติมเอง'!$A$5:$CL$846,15,0),2)</f>
        <v>0</v>
      </c>
      <c r="Q219" s="19">
        <f>ROUND(VLOOKUP($B219,'3.ข้อมูลงบทดลองปัจจุบัน เติมเอง'!$A$5:$CL$846,16,0),2)</f>
        <v>0</v>
      </c>
      <c r="R219" s="19">
        <f>ROUND(VLOOKUP($B219,'3.ข้อมูลงบทดลองปัจจุบัน เติมเอง'!$A$5:$CL$846,17,0),2)</f>
        <v>0</v>
      </c>
      <c r="S219" s="19">
        <f>ROUND(VLOOKUP($B219,'3.ข้อมูลงบทดลองปัจจุบัน เติมเอง'!$A$5:$CL$846,18,0),2)</f>
        <v>0</v>
      </c>
      <c r="T219" s="19">
        <f>ROUND(VLOOKUP($B219,'3.ข้อมูลงบทดลองปัจจุบัน เติมเอง'!$A$5:$CL$846,19,0),2)</f>
        <v>0</v>
      </c>
      <c r="U219" s="19">
        <f>ROUND(VLOOKUP($B219,'3.ข้อมูลงบทดลองปัจจุบัน เติมเอง'!$A$5:$CL$846,20,0),2)</f>
        <v>0</v>
      </c>
      <c r="V219" s="19">
        <f>ROUND(VLOOKUP($B219,'3.ข้อมูลงบทดลองปัจจุบัน เติมเอง'!$A$5:$CL$846,21,0),2)</f>
        <v>0</v>
      </c>
      <c r="W219" s="19">
        <f>ROUND(VLOOKUP($B219,'3.ข้อมูลงบทดลองปัจจุบัน เติมเอง'!$A$5:$CL$846,22,0),2)</f>
        <v>0</v>
      </c>
      <c r="X219" s="19">
        <f>ROUND(VLOOKUP($B219,'3.ข้อมูลงบทดลองปัจจุบัน เติมเอง'!$A$5:$CL$846,23,0),2)</f>
        <v>0</v>
      </c>
      <c r="Y219" s="19">
        <f>ROUND(VLOOKUP($B219,'3.ข้อมูลงบทดลองปัจจุบัน เติมเอง'!$A$5:$CL$846,24,0),2)</f>
        <v>0</v>
      </c>
      <c r="Z219" s="19">
        <f>ROUND(VLOOKUP($B219,'3.ข้อมูลงบทดลองปัจจุบัน เติมเอง'!$A$5:$CL$846,25,0),2)</f>
        <v>0</v>
      </c>
      <c r="AA219" s="19">
        <f>ROUND(VLOOKUP($B219,'3.ข้อมูลงบทดลองปัจจุบัน เติมเอง'!$A$5:$CL$846,26,0),2)</f>
        <v>0</v>
      </c>
      <c r="AB219" s="19">
        <f>ROUND(VLOOKUP($B219,'3.ข้อมูลงบทดลองปัจจุบัน เติมเอง'!$A$5:$CL$846,27,0),2)</f>
        <v>0</v>
      </c>
      <c r="AC219" s="19">
        <f>ROUND(VLOOKUP($B219,'3.ข้อมูลงบทดลองปัจจุบัน เติมเอง'!$A$5:$CL$846,28,0),2)</f>
        <v>0</v>
      </c>
      <c r="AD219" s="19">
        <f>ROUND(VLOOKUP($B219,'3.ข้อมูลงบทดลองปัจจุบัน เติมเอง'!$A$5:$CL$846,29,0),2)</f>
        <v>0</v>
      </c>
      <c r="AE219" s="19">
        <f>ROUND(VLOOKUP($B219,'3.ข้อมูลงบทดลองปัจจุบัน เติมเอง'!$A$5:$CL$846,30,0),2)</f>
        <v>0</v>
      </c>
      <c r="AF219" s="19">
        <f>ROUND(VLOOKUP($B219,'3.ข้อมูลงบทดลองปัจจุบัน เติมเอง'!$A$5:$CL$846,31,0),2)</f>
        <v>0</v>
      </c>
      <c r="AG219" s="19">
        <f>ROUND(VLOOKUP($B219,'3.ข้อมูลงบทดลองปัจจุบัน เติมเอง'!$A$5:$CL$846,32,0),2)</f>
        <v>0</v>
      </c>
      <c r="AH219" s="19">
        <f>ROUND(VLOOKUP($B219,'3.ข้อมูลงบทดลองปัจจุบัน เติมเอง'!$A$5:$CL$846,33,0),2)</f>
        <v>0</v>
      </c>
      <c r="AI219" s="19">
        <f>ROUND(VLOOKUP($B219,'3.ข้อมูลงบทดลองปัจจุบัน เติมเอง'!$A$5:$CL$846,34,0),2)</f>
        <v>0</v>
      </c>
      <c r="AJ219" s="19">
        <f>ROUND(VLOOKUP($B219,'3.ข้อมูลงบทดลองปัจจุบัน เติมเอง'!$A$5:$CL$846,35,0),2)</f>
        <v>0</v>
      </c>
      <c r="AK219" s="19">
        <f>ROUND(VLOOKUP($B219,'3.ข้อมูลงบทดลองปัจจุบัน เติมเอง'!$A$5:$CL$846,36,0),2)</f>
        <v>0</v>
      </c>
      <c r="AL219" s="19">
        <f>ROUND(VLOOKUP($B219,'3.ข้อมูลงบทดลองปัจจุบัน เติมเอง'!$A$5:$CL$846,37,0),2)</f>
        <v>0</v>
      </c>
      <c r="AM219" s="19">
        <f>ROUND(VLOOKUP($B219,'3.ข้อมูลงบทดลองปัจจุบัน เติมเอง'!$A$5:$CL$846,38,0),2)</f>
        <v>0</v>
      </c>
      <c r="AN219" s="19">
        <f>ROUND(VLOOKUP($B219,'3.ข้อมูลงบทดลองปัจจุบัน เติมเอง'!$A$5:$CL$846,39,0),2)</f>
        <v>0</v>
      </c>
      <c r="AO219" s="19">
        <f>ROUND(VLOOKUP($B219,'3.ข้อมูลงบทดลองปัจจุบัน เติมเอง'!$A$5:$CL$846,40,0),2)</f>
        <v>0</v>
      </c>
      <c r="AP219" s="19">
        <f>ROUND(VLOOKUP($B219,'3.ข้อมูลงบทดลองปัจจุบัน เติมเอง'!$A$5:$CL$846,41,0),2)</f>
        <v>0</v>
      </c>
      <c r="AQ219" s="19">
        <f>ROUND(VLOOKUP($B219,'3.ข้อมูลงบทดลองปัจจุบัน เติมเอง'!$A$5:$CL$846,42,0),2)</f>
        <v>0</v>
      </c>
      <c r="AR219" s="19">
        <f>ROUND(VLOOKUP($B219,'3.ข้อมูลงบทดลองปัจจุบัน เติมเอง'!$A$5:$CL$846,43,0),2)</f>
        <v>0</v>
      </c>
      <c r="AS219" s="19">
        <f>ROUND(VLOOKUP($B219,'3.ข้อมูลงบทดลองปัจจุบัน เติมเอง'!$A$5:$CL$846,44,0),2)</f>
        <v>0</v>
      </c>
      <c r="AT219" s="19">
        <f>ROUND(VLOOKUP($B219,'3.ข้อมูลงบทดลองปัจจุบัน เติมเอง'!$A$5:$CL$846,45,0),2)</f>
        <v>0</v>
      </c>
      <c r="AU219" s="19">
        <f>ROUND(VLOOKUP($B219,'3.ข้อมูลงบทดลองปัจจุบัน เติมเอง'!$A$5:$CL$846,46,0),2)</f>
        <v>0</v>
      </c>
      <c r="AV219" s="19">
        <f>ROUND(VLOOKUP($B219,'3.ข้อมูลงบทดลองปัจจุบัน เติมเอง'!$A$5:$CL$846,47,0),2)</f>
        <v>0</v>
      </c>
      <c r="AW219" s="19">
        <f>ROUND(VLOOKUP($B219,'3.ข้อมูลงบทดลองปัจจุบัน เติมเอง'!$A$5:$CL$846,48,0),2)</f>
        <v>0</v>
      </c>
      <c r="AX219" s="19">
        <f>ROUND(VLOOKUP($B219,'3.ข้อมูลงบทดลองปัจจุบัน เติมเอง'!$A$5:$CL$846,49,0),2)</f>
        <v>0</v>
      </c>
      <c r="AY219" s="19">
        <f>ROUND(VLOOKUP($B219,'3.ข้อมูลงบทดลองปัจจุบัน เติมเอง'!$A$5:$CL$846,50,0),2)</f>
        <v>0</v>
      </c>
      <c r="AZ219" s="19">
        <f>ROUND(VLOOKUP($B219,'3.ข้อมูลงบทดลองปัจจุบัน เติมเอง'!$A$5:$CL$846,51,0),2)</f>
        <v>0</v>
      </c>
      <c r="BA219" s="19">
        <f>ROUND(VLOOKUP($B219,'3.ข้อมูลงบทดลองปัจจุบัน เติมเอง'!$A$5:$CL$846,52,0),2)</f>
        <v>0</v>
      </c>
      <c r="BB219" s="19">
        <f>ROUND(VLOOKUP($B219,'3.ข้อมูลงบทดลองปัจจุบัน เติมเอง'!$A$5:$CL$846,53,0),2)</f>
        <v>0</v>
      </c>
      <c r="BC219" s="19">
        <f>ROUND(VLOOKUP($B219,'3.ข้อมูลงบทดลองปัจจุบัน เติมเอง'!$A$5:$CL$846,54,0),2)</f>
        <v>0</v>
      </c>
      <c r="BD219" s="19">
        <f>ROUND(VLOOKUP($B219,'3.ข้อมูลงบทดลองปัจจุบัน เติมเอง'!$A$5:$CL$846,55,0),2)</f>
        <v>0</v>
      </c>
      <c r="BE219" s="19">
        <f>ROUND(VLOOKUP($B219,'3.ข้อมูลงบทดลองปัจจุบัน เติมเอง'!$A$5:$CL$846,56,0),2)</f>
        <v>0</v>
      </c>
      <c r="BF219" s="19">
        <f>ROUND(VLOOKUP($B219,'3.ข้อมูลงบทดลองปัจจุบัน เติมเอง'!$A$5:$CL$846,57,0),2)</f>
        <v>0</v>
      </c>
      <c r="BG219" s="19">
        <f>ROUND(VLOOKUP($B219,'3.ข้อมูลงบทดลองปัจจุบัน เติมเอง'!$A$5:$CL$846,58,0),2)</f>
        <v>0</v>
      </c>
      <c r="BH219" s="19">
        <f>ROUND(VLOOKUP($B219,'3.ข้อมูลงบทดลองปัจจุบัน เติมเอง'!$A$5:$CL$846,59,0),2)</f>
        <v>0</v>
      </c>
      <c r="BI219" s="19">
        <f>ROUND(VLOOKUP($B219,'3.ข้อมูลงบทดลองปัจจุบัน เติมเอง'!$A$5:$CL$846,60,0),2)</f>
        <v>0</v>
      </c>
      <c r="BJ219" s="19">
        <f>ROUND(VLOOKUP($B219,'3.ข้อมูลงบทดลองปัจจุบัน เติมเอง'!$A$5:$CL$846,61,0),2)</f>
        <v>0</v>
      </c>
      <c r="BK219" s="19">
        <f>ROUND(VLOOKUP($B219,'3.ข้อมูลงบทดลองปัจจุบัน เติมเอง'!$A$5:$CL$846,62,0),2)</f>
        <v>0</v>
      </c>
      <c r="BL219" s="19">
        <f>ROUND(VLOOKUP($B219,'3.ข้อมูลงบทดลองปัจจุบัน เติมเอง'!$A$5:$CL$846,63,0),2)</f>
        <v>0</v>
      </c>
      <c r="BM219" s="19">
        <f>ROUND(VLOOKUP($B219,'3.ข้อมูลงบทดลองปัจจุบัน เติมเอง'!$A$5:$CL$846,64,0),2)</f>
        <v>0</v>
      </c>
      <c r="BN219" s="19">
        <f>ROUND(VLOOKUP($B219,'3.ข้อมูลงบทดลองปัจจุบัน เติมเอง'!$A$5:$CL$846,65,0),2)</f>
        <v>0</v>
      </c>
      <c r="BO219" s="19">
        <f>ROUND(VLOOKUP($B219,'3.ข้อมูลงบทดลองปัจจุบัน เติมเอง'!$A$5:$CL$846,66,0),2)</f>
        <v>0</v>
      </c>
      <c r="BP219" s="19">
        <f>ROUND(VLOOKUP($B219,'3.ข้อมูลงบทดลองปัจจุบัน เติมเอง'!$A$5:$CL$846,67,0),2)</f>
        <v>0</v>
      </c>
      <c r="BQ219" s="19">
        <f>ROUND(VLOOKUP($B219,'3.ข้อมูลงบทดลองปัจจุบัน เติมเอง'!$A$5:$CL$846,68,0),2)</f>
        <v>0</v>
      </c>
      <c r="BR219" s="19">
        <f>ROUND(VLOOKUP($B219,'3.ข้อมูลงบทดลองปัจจุบัน เติมเอง'!$A$5:$CL$846,69,0),2)</f>
        <v>0</v>
      </c>
      <c r="BS219" s="19">
        <f>ROUND(VLOOKUP($B219,'3.ข้อมูลงบทดลองปัจจุบัน เติมเอง'!$A$5:$CL$846,70,0),2)</f>
        <v>202749.99</v>
      </c>
      <c r="BT219" s="19">
        <f>ROUND(VLOOKUP($B219,'3.ข้อมูลงบทดลองปัจจุบัน เติมเอง'!$A$5:$CL$846,71,0),2)</f>
        <v>0</v>
      </c>
      <c r="BU219" s="19">
        <f>ROUND(VLOOKUP($B219,'3.ข้อมูลงบทดลองปัจจุบัน เติมเอง'!$A$5:$CL$846,72,0),2)</f>
        <v>0</v>
      </c>
      <c r="BV219" s="19">
        <f>ROUND(VLOOKUP($B219,'3.ข้อมูลงบทดลองปัจจุบัน เติมเอง'!$A$5:$CL$846,73,0),2)</f>
        <v>0</v>
      </c>
      <c r="BW219" s="19">
        <f>ROUND(VLOOKUP($B219,'3.ข้อมูลงบทดลองปัจจุบัน เติมเอง'!$A$5:$CL$846,74,0),2)</f>
        <v>0</v>
      </c>
      <c r="BX219" s="19">
        <f>ROUND(VLOOKUP($B219,'3.ข้อมูลงบทดลองปัจจุบัน เติมเอง'!$A$5:$CL$846,75,0),2)</f>
        <v>0</v>
      </c>
      <c r="BY219" s="19">
        <f>ROUND(VLOOKUP($B219,'3.ข้อมูลงบทดลองปัจจุบัน เติมเอง'!$A$5:$CL$846,76,0),2)</f>
        <v>0</v>
      </c>
      <c r="BZ219" s="19">
        <f>ROUND(VLOOKUP($B219,'3.ข้อมูลงบทดลองปัจจุบัน เติมเอง'!$A$5:$CL$846,77,0),2)</f>
        <v>0</v>
      </c>
      <c r="CA219" s="19">
        <f>ROUND(VLOOKUP($B219,'3.ข้อมูลงบทดลองปัจจุบัน เติมเอง'!$A$5:$CL$846,78,0),2)</f>
        <v>0</v>
      </c>
      <c r="CB219" s="19">
        <f>ROUND(VLOOKUP($B219,'3.ข้อมูลงบทดลองปัจจุบัน เติมเอง'!$A$5:$CL$846,79,0),2)</f>
        <v>0</v>
      </c>
      <c r="CC219" s="19">
        <f>ROUND(VLOOKUP($B219,'3.ข้อมูลงบทดลองปัจจุบัน เติมเอง'!$A$5:$CL$846,80,0),2)</f>
        <v>0</v>
      </c>
      <c r="CD219" s="19">
        <f>ROUND(VLOOKUP($B219,'3.ข้อมูลงบทดลองปัจจุบัน เติมเอง'!$A$5:$CL$846,81,0),2)</f>
        <v>0</v>
      </c>
      <c r="CE219" s="19">
        <f>ROUND(VLOOKUP($B219,'3.ข้อมูลงบทดลองปัจจุบัน เติมเอง'!$A$5:$CL$846,82,0),2)</f>
        <v>0</v>
      </c>
      <c r="CF219" s="19">
        <f>ROUND(VLOOKUP($B219,'3.ข้อมูลงบทดลองปัจจุบัน เติมเอง'!$A$5:$CL$846,83,0),2)</f>
        <v>0</v>
      </c>
      <c r="CG219" s="19">
        <f>ROUND(VLOOKUP($B219,'3.ข้อมูลงบทดลองปัจจุบัน เติมเอง'!$A$5:$CL$846,84,0),2)</f>
        <v>0</v>
      </c>
      <c r="CH219" s="19">
        <f>ROUND(VLOOKUP($B219,'3.ข้อมูลงบทดลองปัจจุบัน เติมเอง'!$A$5:$CL$846,85,0),2)</f>
        <v>0</v>
      </c>
      <c r="CI219" s="19">
        <f>ROUND(VLOOKUP($B219,'3.ข้อมูลงบทดลองปัจจุบัน เติมเอง'!$A$5:$CL$846,86,0),2)</f>
        <v>0</v>
      </c>
      <c r="CJ219" s="19">
        <f>ROUND(VLOOKUP($B219,'3.ข้อมูลงบทดลองปัจจุบัน เติมเอง'!$A$5:$CL$846,87,0),2)</f>
        <v>0</v>
      </c>
      <c r="CK219" s="19">
        <f>ROUND(VLOOKUP($B219,'3.ข้อมูลงบทดลองปัจจุบัน เติมเอง'!$A$5:$CL$846,88,0),2)</f>
        <v>0</v>
      </c>
      <c r="CL219" s="19">
        <f>ROUND(VLOOKUP($B219,'3.ข้อมูลงบทดลองปัจจุบัน เติมเอง'!$A$5:$CL$846,89,0),2)</f>
        <v>0</v>
      </c>
      <c r="CM219" s="19">
        <f>ROUND(VLOOKUP($B219,'3.ข้อมูลงบทดลองปัจจุบัน เติมเอง'!$A$5:$CL$846,90,0),2)</f>
        <v>0</v>
      </c>
      <c r="CO219" s="29"/>
    </row>
    <row r="220" spans="1:93" x14ac:dyDescent="0.7">
      <c r="A220" s="53" t="s">
        <v>1472</v>
      </c>
      <c r="B220" s="3" t="s">
        <v>781</v>
      </c>
      <c r="C220" s="8" t="s">
        <v>782</v>
      </c>
      <c r="D220" s="19">
        <f>ROUND(VLOOKUP($B220,'3.ข้อมูลงบทดลองปัจจุบัน เติมเอง'!$A$5:$CL$846,3,0),2)</f>
        <v>0</v>
      </c>
      <c r="E220" s="19">
        <f>ROUND(VLOOKUP($B220,'3.ข้อมูลงบทดลองปัจจุบัน เติมเอง'!$A$5:$CL$846,4,0),2)</f>
        <v>0</v>
      </c>
      <c r="F220" s="19">
        <f>ROUND(VLOOKUP($B220,'3.ข้อมูลงบทดลองปัจจุบัน เติมเอง'!$A$5:$CL$846,5,0),2)</f>
        <v>0</v>
      </c>
      <c r="G220" s="19">
        <f>ROUND(VLOOKUP($B220,'3.ข้อมูลงบทดลองปัจจุบัน เติมเอง'!$A$5:$CL$846,6,0),2)</f>
        <v>0</v>
      </c>
      <c r="H220" s="19">
        <f>ROUND(VLOOKUP($B220,'3.ข้อมูลงบทดลองปัจจุบัน เติมเอง'!$A$5:$CL$846,7,0),2)</f>
        <v>0</v>
      </c>
      <c r="I220" s="19">
        <f>ROUND(VLOOKUP($B220,'3.ข้อมูลงบทดลองปัจจุบัน เติมเอง'!$A$5:$CL$846,8,0),2)</f>
        <v>0</v>
      </c>
      <c r="J220" s="19">
        <f>ROUND(VLOOKUP($B220,'3.ข้อมูลงบทดลองปัจจุบัน เติมเอง'!$A$5:$CL$846,9,0),2)</f>
        <v>0</v>
      </c>
      <c r="K220" s="19">
        <f>ROUND(VLOOKUP($B220,'3.ข้อมูลงบทดลองปัจจุบัน เติมเอง'!$A$5:$CL$846,10,0),2)</f>
        <v>0</v>
      </c>
      <c r="L220" s="19">
        <f>ROUND(VLOOKUP($B220,'3.ข้อมูลงบทดลองปัจจุบัน เติมเอง'!$A$5:$CL$846,11,0),2)</f>
        <v>0</v>
      </c>
      <c r="M220" s="19">
        <f>ROUND(VLOOKUP($B220,'3.ข้อมูลงบทดลองปัจจุบัน เติมเอง'!$A$5:$CL$846,12,0),2)</f>
        <v>0</v>
      </c>
      <c r="N220" s="19">
        <f>ROUND(VLOOKUP($B220,'3.ข้อมูลงบทดลองปัจจุบัน เติมเอง'!$A$5:$CL$846,13,0),2)</f>
        <v>0</v>
      </c>
      <c r="O220" s="19">
        <f>ROUND(VLOOKUP($B220,'3.ข้อมูลงบทดลองปัจจุบัน เติมเอง'!$A$5:$CL$846,14,0),2)</f>
        <v>0</v>
      </c>
      <c r="P220" s="19">
        <f>ROUND(VLOOKUP($B220,'3.ข้อมูลงบทดลองปัจจุบัน เติมเอง'!$A$5:$CL$846,15,0),2)</f>
        <v>0</v>
      </c>
      <c r="Q220" s="19">
        <f>ROUND(VLOOKUP($B220,'3.ข้อมูลงบทดลองปัจจุบัน เติมเอง'!$A$5:$CL$846,16,0),2)</f>
        <v>0</v>
      </c>
      <c r="R220" s="19">
        <f>ROUND(VLOOKUP($B220,'3.ข้อมูลงบทดลองปัจจุบัน เติมเอง'!$A$5:$CL$846,17,0),2)</f>
        <v>0</v>
      </c>
      <c r="S220" s="19">
        <f>ROUND(VLOOKUP($B220,'3.ข้อมูลงบทดลองปัจจุบัน เติมเอง'!$A$5:$CL$846,18,0),2)</f>
        <v>0</v>
      </c>
      <c r="T220" s="19">
        <f>ROUND(VLOOKUP($B220,'3.ข้อมูลงบทดลองปัจจุบัน เติมเอง'!$A$5:$CL$846,19,0),2)</f>
        <v>0</v>
      </c>
      <c r="U220" s="19">
        <f>ROUND(VLOOKUP($B220,'3.ข้อมูลงบทดลองปัจจุบัน เติมเอง'!$A$5:$CL$846,20,0),2)</f>
        <v>0</v>
      </c>
      <c r="V220" s="19">
        <f>ROUND(VLOOKUP($B220,'3.ข้อมูลงบทดลองปัจจุบัน เติมเอง'!$A$5:$CL$846,21,0),2)</f>
        <v>0</v>
      </c>
      <c r="W220" s="19">
        <f>ROUND(VLOOKUP($B220,'3.ข้อมูลงบทดลองปัจจุบัน เติมเอง'!$A$5:$CL$846,22,0),2)</f>
        <v>0</v>
      </c>
      <c r="X220" s="19">
        <f>ROUND(VLOOKUP($B220,'3.ข้อมูลงบทดลองปัจจุบัน เติมเอง'!$A$5:$CL$846,23,0),2)</f>
        <v>0</v>
      </c>
      <c r="Y220" s="19">
        <f>ROUND(VLOOKUP($B220,'3.ข้อมูลงบทดลองปัจจุบัน เติมเอง'!$A$5:$CL$846,24,0),2)</f>
        <v>0</v>
      </c>
      <c r="Z220" s="19">
        <f>ROUND(VLOOKUP($B220,'3.ข้อมูลงบทดลองปัจจุบัน เติมเอง'!$A$5:$CL$846,25,0),2)</f>
        <v>0</v>
      </c>
      <c r="AA220" s="19">
        <f>ROUND(VLOOKUP($B220,'3.ข้อมูลงบทดลองปัจจุบัน เติมเอง'!$A$5:$CL$846,26,0),2)</f>
        <v>0</v>
      </c>
      <c r="AB220" s="19">
        <f>ROUND(VLOOKUP($B220,'3.ข้อมูลงบทดลองปัจจุบัน เติมเอง'!$A$5:$CL$846,27,0),2)</f>
        <v>0</v>
      </c>
      <c r="AC220" s="19">
        <f>ROUND(VLOOKUP($B220,'3.ข้อมูลงบทดลองปัจจุบัน เติมเอง'!$A$5:$CL$846,28,0),2)</f>
        <v>0</v>
      </c>
      <c r="AD220" s="19">
        <f>ROUND(VLOOKUP($B220,'3.ข้อมูลงบทดลองปัจจุบัน เติมเอง'!$A$5:$CL$846,29,0),2)</f>
        <v>0</v>
      </c>
      <c r="AE220" s="19">
        <f>ROUND(VLOOKUP($B220,'3.ข้อมูลงบทดลองปัจจุบัน เติมเอง'!$A$5:$CL$846,30,0),2)</f>
        <v>0</v>
      </c>
      <c r="AF220" s="19">
        <f>ROUND(VLOOKUP($B220,'3.ข้อมูลงบทดลองปัจจุบัน เติมเอง'!$A$5:$CL$846,31,0),2)</f>
        <v>0</v>
      </c>
      <c r="AG220" s="19">
        <f>ROUND(VLOOKUP($B220,'3.ข้อมูลงบทดลองปัจจุบัน เติมเอง'!$A$5:$CL$846,32,0),2)</f>
        <v>0</v>
      </c>
      <c r="AH220" s="19">
        <f>ROUND(VLOOKUP($B220,'3.ข้อมูลงบทดลองปัจจุบัน เติมเอง'!$A$5:$CL$846,33,0),2)</f>
        <v>0</v>
      </c>
      <c r="AI220" s="19">
        <f>ROUND(VLOOKUP($B220,'3.ข้อมูลงบทดลองปัจจุบัน เติมเอง'!$A$5:$CL$846,34,0),2)</f>
        <v>0</v>
      </c>
      <c r="AJ220" s="19">
        <f>ROUND(VLOOKUP($B220,'3.ข้อมูลงบทดลองปัจจุบัน เติมเอง'!$A$5:$CL$846,35,0),2)</f>
        <v>0</v>
      </c>
      <c r="AK220" s="19">
        <f>ROUND(VLOOKUP($B220,'3.ข้อมูลงบทดลองปัจจุบัน เติมเอง'!$A$5:$CL$846,36,0),2)</f>
        <v>0</v>
      </c>
      <c r="AL220" s="19">
        <f>ROUND(VLOOKUP($B220,'3.ข้อมูลงบทดลองปัจจุบัน เติมเอง'!$A$5:$CL$846,37,0),2)</f>
        <v>0</v>
      </c>
      <c r="AM220" s="19">
        <f>ROUND(VLOOKUP($B220,'3.ข้อมูลงบทดลองปัจจุบัน เติมเอง'!$A$5:$CL$846,38,0),2)</f>
        <v>0</v>
      </c>
      <c r="AN220" s="19">
        <f>ROUND(VLOOKUP($B220,'3.ข้อมูลงบทดลองปัจจุบัน เติมเอง'!$A$5:$CL$846,39,0),2)</f>
        <v>0</v>
      </c>
      <c r="AO220" s="19">
        <f>ROUND(VLOOKUP($B220,'3.ข้อมูลงบทดลองปัจจุบัน เติมเอง'!$A$5:$CL$846,40,0),2)</f>
        <v>16959.509999999998</v>
      </c>
      <c r="AP220" s="19">
        <f>ROUND(VLOOKUP($B220,'3.ข้อมูลงบทดลองปัจจุบัน เติมเอง'!$A$5:$CL$846,41,0),2)</f>
        <v>0</v>
      </c>
      <c r="AQ220" s="19">
        <f>ROUND(VLOOKUP($B220,'3.ข้อมูลงบทดลองปัจจุบัน เติมเอง'!$A$5:$CL$846,42,0),2)</f>
        <v>0</v>
      </c>
      <c r="AR220" s="19">
        <f>ROUND(VLOOKUP($B220,'3.ข้อมูลงบทดลองปัจจุบัน เติมเอง'!$A$5:$CL$846,43,0),2)</f>
        <v>0</v>
      </c>
      <c r="AS220" s="19">
        <f>ROUND(VLOOKUP($B220,'3.ข้อมูลงบทดลองปัจจุบัน เติมเอง'!$A$5:$CL$846,44,0),2)</f>
        <v>0</v>
      </c>
      <c r="AT220" s="19">
        <f>ROUND(VLOOKUP($B220,'3.ข้อมูลงบทดลองปัจจุบัน เติมเอง'!$A$5:$CL$846,45,0),2)</f>
        <v>0</v>
      </c>
      <c r="AU220" s="19">
        <f>ROUND(VLOOKUP($B220,'3.ข้อมูลงบทดลองปัจจุบัน เติมเอง'!$A$5:$CL$846,46,0),2)</f>
        <v>0</v>
      </c>
      <c r="AV220" s="19">
        <f>ROUND(VLOOKUP($B220,'3.ข้อมูลงบทดลองปัจจุบัน เติมเอง'!$A$5:$CL$846,47,0),2)</f>
        <v>0</v>
      </c>
      <c r="AW220" s="19">
        <f>ROUND(VLOOKUP($B220,'3.ข้อมูลงบทดลองปัจจุบัน เติมเอง'!$A$5:$CL$846,48,0),2)</f>
        <v>0</v>
      </c>
      <c r="AX220" s="19">
        <f>ROUND(VLOOKUP($B220,'3.ข้อมูลงบทดลองปัจจุบัน เติมเอง'!$A$5:$CL$846,49,0),2)</f>
        <v>0</v>
      </c>
      <c r="AY220" s="19">
        <f>ROUND(VLOOKUP($B220,'3.ข้อมูลงบทดลองปัจจุบัน เติมเอง'!$A$5:$CL$846,50,0),2)</f>
        <v>0</v>
      </c>
      <c r="AZ220" s="19">
        <f>ROUND(VLOOKUP($B220,'3.ข้อมูลงบทดลองปัจจุบัน เติมเอง'!$A$5:$CL$846,51,0),2)</f>
        <v>0</v>
      </c>
      <c r="BA220" s="19">
        <f>ROUND(VLOOKUP($B220,'3.ข้อมูลงบทดลองปัจจุบัน เติมเอง'!$A$5:$CL$846,52,0),2)</f>
        <v>0</v>
      </c>
      <c r="BB220" s="19">
        <f>ROUND(VLOOKUP($B220,'3.ข้อมูลงบทดลองปัจจุบัน เติมเอง'!$A$5:$CL$846,53,0),2)</f>
        <v>0</v>
      </c>
      <c r="BC220" s="19">
        <f>ROUND(VLOOKUP($B220,'3.ข้อมูลงบทดลองปัจจุบัน เติมเอง'!$A$5:$CL$846,54,0),2)</f>
        <v>0</v>
      </c>
      <c r="BD220" s="19">
        <f>ROUND(VLOOKUP($B220,'3.ข้อมูลงบทดลองปัจจุบัน เติมเอง'!$A$5:$CL$846,55,0),2)</f>
        <v>0</v>
      </c>
      <c r="BE220" s="19">
        <f>ROUND(VLOOKUP($B220,'3.ข้อมูลงบทดลองปัจจุบัน เติมเอง'!$A$5:$CL$846,56,0),2)</f>
        <v>0</v>
      </c>
      <c r="BF220" s="19">
        <f>ROUND(VLOOKUP($B220,'3.ข้อมูลงบทดลองปัจจุบัน เติมเอง'!$A$5:$CL$846,57,0),2)</f>
        <v>0</v>
      </c>
      <c r="BG220" s="19">
        <f>ROUND(VLOOKUP($B220,'3.ข้อมูลงบทดลองปัจจุบัน เติมเอง'!$A$5:$CL$846,58,0),2)</f>
        <v>0</v>
      </c>
      <c r="BH220" s="19">
        <f>ROUND(VLOOKUP($B220,'3.ข้อมูลงบทดลองปัจจุบัน เติมเอง'!$A$5:$CL$846,59,0),2)</f>
        <v>539249.76</v>
      </c>
      <c r="BI220" s="19">
        <f>ROUND(VLOOKUP($B220,'3.ข้อมูลงบทดลองปัจจุบัน เติมเอง'!$A$5:$CL$846,60,0),2)</f>
        <v>0</v>
      </c>
      <c r="BJ220" s="19">
        <f>ROUND(VLOOKUP($B220,'3.ข้อมูลงบทดลองปัจจุบัน เติมเอง'!$A$5:$CL$846,61,0),2)</f>
        <v>0</v>
      </c>
      <c r="BK220" s="19">
        <f>ROUND(VLOOKUP($B220,'3.ข้อมูลงบทดลองปัจจุบัน เติมเอง'!$A$5:$CL$846,62,0),2)</f>
        <v>0</v>
      </c>
      <c r="BL220" s="19">
        <f>ROUND(VLOOKUP($B220,'3.ข้อมูลงบทดลองปัจจุบัน เติมเอง'!$A$5:$CL$846,63,0),2)</f>
        <v>0</v>
      </c>
      <c r="BM220" s="19">
        <f>ROUND(VLOOKUP($B220,'3.ข้อมูลงบทดลองปัจจุบัน เติมเอง'!$A$5:$CL$846,64,0),2)</f>
        <v>0</v>
      </c>
      <c r="BN220" s="19">
        <f>ROUND(VLOOKUP($B220,'3.ข้อมูลงบทดลองปัจจุบัน เติมเอง'!$A$5:$CL$846,65,0),2)</f>
        <v>0</v>
      </c>
      <c r="BO220" s="19">
        <f>ROUND(VLOOKUP($B220,'3.ข้อมูลงบทดลองปัจจุบัน เติมเอง'!$A$5:$CL$846,66,0),2)</f>
        <v>0</v>
      </c>
      <c r="BP220" s="19">
        <f>ROUND(VLOOKUP($B220,'3.ข้อมูลงบทดลองปัจจุบัน เติมเอง'!$A$5:$CL$846,67,0),2)</f>
        <v>0</v>
      </c>
      <c r="BQ220" s="19">
        <f>ROUND(VLOOKUP($B220,'3.ข้อมูลงบทดลองปัจจุบัน เติมเอง'!$A$5:$CL$846,68,0),2)</f>
        <v>0</v>
      </c>
      <c r="BR220" s="19">
        <f>ROUND(VLOOKUP($B220,'3.ข้อมูลงบทดลองปัจจุบัน เติมเอง'!$A$5:$CL$846,69,0),2)</f>
        <v>5499.99</v>
      </c>
      <c r="BS220" s="19">
        <f>ROUND(VLOOKUP($B220,'3.ข้อมูลงบทดลองปัจจุบัน เติมเอง'!$A$5:$CL$846,70,0),2)</f>
        <v>604805.55000000005</v>
      </c>
      <c r="BT220" s="19">
        <f>ROUND(VLOOKUP($B220,'3.ข้อมูลงบทดลองปัจจุบัน เติมเอง'!$A$5:$CL$846,71,0),2)</f>
        <v>-0.04</v>
      </c>
      <c r="BU220" s="19">
        <f>ROUND(VLOOKUP($B220,'3.ข้อมูลงบทดลองปัจจุบัน เติมเอง'!$A$5:$CL$846,72,0),2)</f>
        <v>0</v>
      </c>
      <c r="BV220" s="19">
        <f>ROUND(VLOOKUP($B220,'3.ข้อมูลงบทดลองปัจจุบัน เติมเอง'!$A$5:$CL$846,73,0),2)</f>
        <v>0</v>
      </c>
      <c r="BW220" s="19">
        <f>ROUND(VLOOKUP($B220,'3.ข้อมูลงบทดลองปัจจุบัน เติมเอง'!$A$5:$CL$846,74,0),2)</f>
        <v>0</v>
      </c>
      <c r="BX220" s="19">
        <f>ROUND(VLOOKUP($B220,'3.ข้อมูลงบทดลองปัจจุบัน เติมเอง'!$A$5:$CL$846,75,0),2)</f>
        <v>0</v>
      </c>
      <c r="BY220" s="19">
        <f>ROUND(VLOOKUP($B220,'3.ข้อมูลงบทดลองปัจจุบัน เติมเอง'!$A$5:$CL$846,76,0),2)</f>
        <v>0</v>
      </c>
      <c r="BZ220" s="19">
        <f>ROUND(VLOOKUP($B220,'3.ข้อมูลงบทดลองปัจจุบัน เติมเอง'!$A$5:$CL$846,77,0),2)</f>
        <v>0</v>
      </c>
      <c r="CA220" s="19">
        <f>ROUND(VLOOKUP($B220,'3.ข้อมูลงบทดลองปัจจุบัน เติมเอง'!$A$5:$CL$846,78,0),2)</f>
        <v>0</v>
      </c>
      <c r="CB220" s="19">
        <f>ROUND(VLOOKUP($B220,'3.ข้อมูลงบทดลองปัจจุบัน เติมเอง'!$A$5:$CL$846,79,0),2)</f>
        <v>0</v>
      </c>
      <c r="CC220" s="19">
        <f>ROUND(VLOOKUP($B220,'3.ข้อมูลงบทดลองปัจจุบัน เติมเอง'!$A$5:$CL$846,80,0),2)</f>
        <v>0</v>
      </c>
      <c r="CD220" s="19">
        <f>ROUND(VLOOKUP($B220,'3.ข้อมูลงบทดลองปัจจุบัน เติมเอง'!$A$5:$CL$846,81,0),2)</f>
        <v>0</v>
      </c>
      <c r="CE220" s="19">
        <f>ROUND(VLOOKUP($B220,'3.ข้อมูลงบทดลองปัจจุบัน เติมเอง'!$A$5:$CL$846,82,0),2)</f>
        <v>0</v>
      </c>
      <c r="CF220" s="19">
        <f>ROUND(VLOOKUP($B220,'3.ข้อมูลงบทดลองปัจจุบัน เติมเอง'!$A$5:$CL$846,83,0),2)</f>
        <v>0</v>
      </c>
      <c r="CG220" s="19">
        <f>ROUND(VLOOKUP($B220,'3.ข้อมูลงบทดลองปัจจุบัน เติมเอง'!$A$5:$CL$846,84,0),2)</f>
        <v>20833.34</v>
      </c>
      <c r="CH220" s="19">
        <f>ROUND(VLOOKUP($B220,'3.ข้อมูลงบทดลองปัจจุบัน เติมเอง'!$A$5:$CL$846,85,0),2)</f>
        <v>0</v>
      </c>
      <c r="CI220" s="19">
        <f>ROUND(VLOOKUP($B220,'3.ข้อมูลงบทดลองปัจจุบัน เติมเอง'!$A$5:$CL$846,86,0),2)</f>
        <v>0</v>
      </c>
      <c r="CJ220" s="19">
        <f>ROUND(VLOOKUP($B220,'3.ข้อมูลงบทดลองปัจจุบัน เติมเอง'!$A$5:$CL$846,87,0),2)</f>
        <v>0</v>
      </c>
      <c r="CK220" s="19">
        <f>ROUND(VLOOKUP($B220,'3.ข้อมูลงบทดลองปัจจุบัน เติมเอง'!$A$5:$CL$846,88,0),2)</f>
        <v>0</v>
      </c>
      <c r="CL220" s="19">
        <f>ROUND(VLOOKUP($B220,'3.ข้อมูลงบทดลองปัจจุบัน เติมเอง'!$A$5:$CL$846,89,0),2)</f>
        <v>0</v>
      </c>
      <c r="CM220" s="19">
        <f>ROUND(VLOOKUP($B220,'3.ข้อมูลงบทดลองปัจจุบัน เติมเอง'!$A$5:$CL$846,90,0),2)</f>
        <v>0</v>
      </c>
      <c r="CO220" s="29"/>
    </row>
    <row r="221" spans="1:93" x14ac:dyDescent="0.7">
      <c r="A221" s="53" t="s">
        <v>1472</v>
      </c>
      <c r="B221" s="3" t="s">
        <v>1167</v>
      </c>
      <c r="C221" s="8" t="s">
        <v>1168</v>
      </c>
      <c r="D221" s="19">
        <f>ROUND(VLOOKUP($B221,'3.ข้อมูลงบทดลองปัจจุบัน เติมเอง'!$A$5:$CL$846,3,0),2)</f>
        <v>0</v>
      </c>
      <c r="E221" s="19">
        <f>ROUND(VLOOKUP($B221,'3.ข้อมูลงบทดลองปัจจุบัน เติมเอง'!$A$5:$CL$846,4,0),2)</f>
        <v>0</v>
      </c>
      <c r="F221" s="19">
        <f>ROUND(VLOOKUP($B221,'3.ข้อมูลงบทดลองปัจจุบัน เติมเอง'!$A$5:$CL$846,5,0),2)</f>
        <v>0</v>
      </c>
      <c r="G221" s="19">
        <f>ROUND(VLOOKUP($B221,'3.ข้อมูลงบทดลองปัจจุบัน เติมเอง'!$A$5:$CL$846,6,0),2)</f>
        <v>0</v>
      </c>
      <c r="H221" s="19">
        <f>ROUND(VLOOKUP($B221,'3.ข้อมูลงบทดลองปัจจุบัน เติมเอง'!$A$5:$CL$846,7,0),2)</f>
        <v>0</v>
      </c>
      <c r="I221" s="19">
        <f>ROUND(VLOOKUP($B221,'3.ข้อมูลงบทดลองปัจจุบัน เติมเอง'!$A$5:$CL$846,8,0),2)</f>
        <v>0</v>
      </c>
      <c r="J221" s="19">
        <f>ROUND(VLOOKUP($B221,'3.ข้อมูลงบทดลองปัจจุบัน เติมเอง'!$A$5:$CL$846,9,0),2)</f>
        <v>0</v>
      </c>
      <c r="K221" s="19">
        <f>ROUND(VLOOKUP($B221,'3.ข้อมูลงบทดลองปัจจุบัน เติมเอง'!$A$5:$CL$846,10,0),2)</f>
        <v>0</v>
      </c>
      <c r="L221" s="19">
        <f>ROUND(VLOOKUP($B221,'3.ข้อมูลงบทดลองปัจจุบัน เติมเอง'!$A$5:$CL$846,11,0),2)</f>
        <v>0</v>
      </c>
      <c r="M221" s="19">
        <f>ROUND(VLOOKUP($B221,'3.ข้อมูลงบทดลองปัจจุบัน เติมเอง'!$A$5:$CL$846,12,0),2)</f>
        <v>0</v>
      </c>
      <c r="N221" s="19">
        <f>ROUND(VLOOKUP($B221,'3.ข้อมูลงบทดลองปัจจุบัน เติมเอง'!$A$5:$CL$846,13,0),2)</f>
        <v>0</v>
      </c>
      <c r="O221" s="19">
        <f>ROUND(VLOOKUP($B221,'3.ข้อมูลงบทดลองปัจจุบัน เติมเอง'!$A$5:$CL$846,14,0),2)</f>
        <v>0</v>
      </c>
      <c r="P221" s="19">
        <f>ROUND(VLOOKUP($B221,'3.ข้อมูลงบทดลองปัจจุบัน เติมเอง'!$A$5:$CL$846,15,0),2)</f>
        <v>0</v>
      </c>
      <c r="Q221" s="19">
        <f>ROUND(VLOOKUP($B221,'3.ข้อมูลงบทดลองปัจจุบัน เติมเอง'!$A$5:$CL$846,16,0),2)</f>
        <v>0</v>
      </c>
      <c r="R221" s="19">
        <f>ROUND(VLOOKUP($B221,'3.ข้อมูลงบทดลองปัจจุบัน เติมเอง'!$A$5:$CL$846,17,0),2)</f>
        <v>0</v>
      </c>
      <c r="S221" s="19">
        <f>ROUND(VLOOKUP($B221,'3.ข้อมูลงบทดลองปัจจุบัน เติมเอง'!$A$5:$CL$846,18,0),2)</f>
        <v>0</v>
      </c>
      <c r="T221" s="19">
        <f>ROUND(VLOOKUP($B221,'3.ข้อมูลงบทดลองปัจจุบัน เติมเอง'!$A$5:$CL$846,19,0),2)</f>
        <v>0</v>
      </c>
      <c r="U221" s="19">
        <f>ROUND(VLOOKUP($B221,'3.ข้อมูลงบทดลองปัจจุบัน เติมเอง'!$A$5:$CL$846,20,0),2)</f>
        <v>0</v>
      </c>
      <c r="V221" s="19">
        <f>ROUND(VLOOKUP($B221,'3.ข้อมูลงบทดลองปัจจุบัน เติมเอง'!$A$5:$CL$846,21,0),2)</f>
        <v>0</v>
      </c>
      <c r="W221" s="19">
        <f>ROUND(VLOOKUP($B221,'3.ข้อมูลงบทดลองปัจจุบัน เติมเอง'!$A$5:$CL$846,22,0),2)</f>
        <v>0</v>
      </c>
      <c r="X221" s="19">
        <f>ROUND(VLOOKUP($B221,'3.ข้อมูลงบทดลองปัจจุบัน เติมเอง'!$A$5:$CL$846,23,0),2)</f>
        <v>0</v>
      </c>
      <c r="Y221" s="19">
        <f>ROUND(VLOOKUP($B221,'3.ข้อมูลงบทดลองปัจจุบัน เติมเอง'!$A$5:$CL$846,24,0),2)</f>
        <v>0</v>
      </c>
      <c r="Z221" s="19">
        <f>ROUND(VLOOKUP($B221,'3.ข้อมูลงบทดลองปัจจุบัน เติมเอง'!$A$5:$CL$846,25,0),2)</f>
        <v>0</v>
      </c>
      <c r="AA221" s="19">
        <f>ROUND(VLOOKUP($B221,'3.ข้อมูลงบทดลองปัจจุบัน เติมเอง'!$A$5:$CL$846,26,0),2)</f>
        <v>0</v>
      </c>
      <c r="AB221" s="19">
        <f>ROUND(VLOOKUP($B221,'3.ข้อมูลงบทดลองปัจจุบัน เติมเอง'!$A$5:$CL$846,27,0),2)</f>
        <v>0</v>
      </c>
      <c r="AC221" s="19">
        <f>ROUND(VLOOKUP($B221,'3.ข้อมูลงบทดลองปัจจุบัน เติมเอง'!$A$5:$CL$846,28,0),2)</f>
        <v>0</v>
      </c>
      <c r="AD221" s="19">
        <f>ROUND(VLOOKUP($B221,'3.ข้อมูลงบทดลองปัจจุบัน เติมเอง'!$A$5:$CL$846,29,0),2)</f>
        <v>0</v>
      </c>
      <c r="AE221" s="19">
        <f>ROUND(VLOOKUP($B221,'3.ข้อมูลงบทดลองปัจจุบัน เติมเอง'!$A$5:$CL$846,30,0),2)</f>
        <v>0</v>
      </c>
      <c r="AF221" s="19">
        <f>ROUND(VLOOKUP($B221,'3.ข้อมูลงบทดลองปัจจุบัน เติมเอง'!$A$5:$CL$846,31,0),2)</f>
        <v>0</v>
      </c>
      <c r="AG221" s="19">
        <f>ROUND(VLOOKUP($B221,'3.ข้อมูลงบทดลองปัจจุบัน เติมเอง'!$A$5:$CL$846,32,0),2)</f>
        <v>0</v>
      </c>
      <c r="AH221" s="19">
        <f>ROUND(VLOOKUP($B221,'3.ข้อมูลงบทดลองปัจจุบัน เติมเอง'!$A$5:$CL$846,33,0),2)</f>
        <v>0</v>
      </c>
      <c r="AI221" s="19">
        <f>ROUND(VLOOKUP($B221,'3.ข้อมูลงบทดลองปัจจุบัน เติมเอง'!$A$5:$CL$846,34,0),2)</f>
        <v>0</v>
      </c>
      <c r="AJ221" s="19">
        <f>ROUND(VLOOKUP($B221,'3.ข้อมูลงบทดลองปัจจุบัน เติมเอง'!$A$5:$CL$846,35,0),2)</f>
        <v>0</v>
      </c>
      <c r="AK221" s="19">
        <f>ROUND(VLOOKUP($B221,'3.ข้อมูลงบทดลองปัจจุบัน เติมเอง'!$A$5:$CL$846,36,0),2)</f>
        <v>0</v>
      </c>
      <c r="AL221" s="19">
        <f>ROUND(VLOOKUP($B221,'3.ข้อมูลงบทดลองปัจจุบัน เติมเอง'!$A$5:$CL$846,37,0),2)</f>
        <v>0</v>
      </c>
      <c r="AM221" s="19">
        <f>ROUND(VLOOKUP($B221,'3.ข้อมูลงบทดลองปัจจุบัน เติมเอง'!$A$5:$CL$846,38,0),2)</f>
        <v>0</v>
      </c>
      <c r="AN221" s="19">
        <f>ROUND(VLOOKUP($B221,'3.ข้อมูลงบทดลองปัจจุบัน เติมเอง'!$A$5:$CL$846,39,0),2)</f>
        <v>0</v>
      </c>
      <c r="AO221" s="19">
        <f>ROUND(VLOOKUP($B221,'3.ข้อมูลงบทดลองปัจจุบัน เติมเอง'!$A$5:$CL$846,40,0),2)</f>
        <v>0</v>
      </c>
      <c r="AP221" s="19">
        <f>ROUND(VLOOKUP($B221,'3.ข้อมูลงบทดลองปัจจุบัน เติมเอง'!$A$5:$CL$846,41,0),2)</f>
        <v>0</v>
      </c>
      <c r="AQ221" s="19">
        <f>ROUND(VLOOKUP($B221,'3.ข้อมูลงบทดลองปัจจุบัน เติมเอง'!$A$5:$CL$846,42,0),2)</f>
        <v>0</v>
      </c>
      <c r="AR221" s="19">
        <f>ROUND(VLOOKUP($B221,'3.ข้อมูลงบทดลองปัจจุบัน เติมเอง'!$A$5:$CL$846,43,0),2)</f>
        <v>0</v>
      </c>
      <c r="AS221" s="19">
        <f>ROUND(VLOOKUP($B221,'3.ข้อมูลงบทดลองปัจจุบัน เติมเอง'!$A$5:$CL$846,44,0),2)</f>
        <v>0</v>
      </c>
      <c r="AT221" s="19">
        <f>ROUND(VLOOKUP($B221,'3.ข้อมูลงบทดลองปัจจุบัน เติมเอง'!$A$5:$CL$846,45,0),2)</f>
        <v>0</v>
      </c>
      <c r="AU221" s="19">
        <f>ROUND(VLOOKUP($B221,'3.ข้อมูลงบทดลองปัจจุบัน เติมเอง'!$A$5:$CL$846,46,0),2)</f>
        <v>0</v>
      </c>
      <c r="AV221" s="19">
        <f>ROUND(VLOOKUP($B221,'3.ข้อมูลงบทดลองปัจจุบัน เติมเอง'!$A$5:$CL$846,47,0),2)</f>
        <v>0</v>
      </c>
      <c r="AW221" s="19">
        <f>ROUND(VLOOKUP($B221,'3.ข้อมูลงบทดลองปัจจุบัน เติมเอง'!$A$5:$CL$846,48,0),2)</f>
        <v>0</v>
      </c>
      <c r="AX221" s="19">
        <f>ROUND(VLOOKUP($B221,'3.ข้อมูลงบทดลองปัจจุบัน เติมเอง'!$A$5:$CL$846,49,0),2)</f>
        <v>0</v>
      </c>
      <c r="AY221" s="19">
        <f>ROUND(VLOOKUP($B221,'3.ข้อมูลงบทดลองปัจจุบัน เติมเอง'!$A$5:$CL$846,50,0),2)</f>
        <v>0</v>
      </c>
      <c r="AZ221" s="19">
        <f>ROUND(VLOOKUP($B221,'3.ข้อมูลงบทดลองปัจจุบัน เติมเอง'!$A$5:$CL$846,51,0),2)</f>
        <v>0</v>
      </c>
      <c r="BA221" s="19">
        <f>ROUND(VLOOKUP($B221,'3.ข้อมูลงบทดลองปัจจุบัน เติมเอง'!$A$5:$CL$846,52,0),2)</f>
        <v>0</v>
      </c>
      <c r="BB221" s="19">
        <f>ROUND(VLOOKUP($B221,'3.ข้อมูลงบทดลองปัจจุบัน เติมเอง'!$A$5:$CL$846,53,0),2)</f>
        <v>0</v>
      </c>
      <c r="BC221" s="19">
        <f>ROUND(VLOOKUP($B221,'3.ข้อมูลงบทดลองปัจจุบัน เติมเอง'!$A$5:$CL$846,54,0),2)</f>
        <v>0</v>
      </c>
      <c r="BD221" s="19">
        <f>ROUND(VLOOKUP($B221,'3.ข้อมูลงบทดลองปัจจุบัน เติมเอง'!$A$5:$CL$846,55,0),2)</f>
        <v>0</v>
      </c>
      <c r="BE221" s="19">
        <f>ROUND(VLOOKUP($B221,'3.ข้อมูลงบทดลองปัจจุบัน เติมเอง'!$A$5:$CL$846,56,0),2)</f>
        <v>0</v>
      </c>
      <c r="BF221" s="19">
        <f>ROUND(VLOOKUP($B221,'3.ข้อมูลงบทดลองปัจจุบัน เติมเอง'!$A$5:$CL$846,57,0),2)</f>
        <v>0</v>
      </c>
      <c r="BG221" s="19">
        <f>ROUND(VLOOKUP($B221,'3.ข้อมูลงบทดลองปัจจุบัน เติมเอง'!$A$5:$CL$846,58,0),2)</f>
        <v>0</v>
      </c>
      <c r="BH221" s="19">
        <f>ROUND(VLOOKUP($B221,'3.ข้อมูลงบทดลองปัจจุบัน เติมเอง'!$A$5:$CL$846,59,0),2)</f>
        <v>0</v>
      </c>
      <c r="BI221" s="19">
        <f>ROUND(VLOOKUP($B221,'3.ข้อมูลงบทดลองปัจจุบัน เติมเอง'!$A$5:$CL$846,60,0),2)</f>
        <v>3975</v>
      </c>
      <c r="BJ221" s="19">
        <f>ROUND(VLOOKUP($B221,'3.ข้อมูลงบทดลองปัจจุบัน เติมเอง'!$A$5:$CL$846,61,0),2)</f>
        <v>0</v>
      </c>
      <c r="BK221" s="19">
        <f>ROUND(VLOOKUP($B221,'3.ข้อมูลงบทดลองปัจจุบัน เติมเอง'!$A$5:$CL$846,62,0),2)</f>
        <v>0</v>
      </c>
      <c r="BL221" s="19">
        <f>ROUND(VLOOKUP($B221,'3.ข้อมูลงบทดลองปัจจุบัน เติมเอง'!$A$5:$CL$846,63,0),2)</f>
        <v>0</v>
      </c>
      <c r="BM221" s="19">
        <f>ROUND(VLOOKUP($B221,'3.ข้อมูลงบทดลองปัจจุบัน เติมเอง'!$A$5:$CL$846,64,0),2)</f>
        <v>0</v>
      </c>
      <c r="BN221" s="19">
        <f>ROUND(VLOOKUP($B221,'3.ข้อมูลงบทดลองปัจจุบัน เติมเอง'!$A$5:$CL$846,65,0),2)</f>
        <v>0</v>
      </c>
      <c r="BO221" s="19">
        <f>ROUND(VLOOKUP($B221,'3.ข้อมูลงบทดลองปัจจุบัน เติมเอง'!$A$5:$CL$846,66,0),2)</f>
        <v>0</v>
      </c>
      <c r="BP221" s="19">
        <f>ROUND(VLOOKUP($B221,'3.ข้อมูลงบทดลองปัจจุบัน เติมเอง'!$A$5:$CL$846,67,0),2)</f>
        <v>0</v>
      </c>
      <c r="BQ221" s="19">
        <f>ROUND(VLOOKUP($B221,'3.ข้อมูลงบทดลองปัจจุบัน เติมเอง'!$A$5:$CL$846,68,0),2)</f>
        <v>0</v>
      </c>
      <c r="BR221" s="19">
        <f>ROUND(VLOOKUP($B221,'3.ข้อมูลงบทดลองปัจจุบัน เติมเอง'!$A$5:$CL$846,69,0),2)</f>
        <v>0</v>
      </c>
      <c r="BS221" s="19">
        <f>ROUND(VLOOKUP($B221,'3.ข้อมูลงบทดลองปัจจุบัน เติมเอง'!$A$5:$CL$846,70,0),2)</f>
        <v>0</v>
      </c>
      <c r="BT221" s="19">
        <f>ROUND(VLOOKUP($B221,'3.ข้อมูลงบทดลองปัจจุบัน เติมเอง'!$A$5:$CL$846,71,0),2)</f>
        <v>0</v>
      </c>
      <c r="BU221" s="19">
        <f>ROUND(VLOOKUP($B221,'3.ข้อมูลงบทดลองปัจจุบัน เติมเอง'!$A$5:$CL$846,72,0),2)</f>
        <v>0</v>
      </c>
      <c r="BV221" s="19">
        <f>ROUND(VLOOKUP($B221,'3.ข้อมูลงบทดลองปัจจุบัน เติมเอง'!$A$5:$CL$846,73,0),2)</f>
        <v>0</v>
      </c>
      <c r="BW221" s="19">
        <f>ROUND(VLOOKUP($B221,'3.ข้อมูลงบทดลองปัจจุบัน เติมเอง'!$A$5:$CL$846,74,0),2)</f>
        <v>0</v>
      </c>
      <c r="BX221" s="19">
        <f>ROUND(VLOOKUP($B221,'3.ข้อมูลงบทดลองปัจจุบัน เติมเอง'!$A$5:$CL$846,75,0),2)</f>
        <v>0</v>
      </c>
      <c r="BY221" s="19">
        <f>ROUND(VLOOKUP($B221,'3.ข้อมูลงบทดลองปัจจุบัน เติมเอง'!$A$5:$CL$846,76,0),2)</f>
        <v>0</v>
      </c>
      <c r="BZ221" s="19">
        <f>ROUND(VLOOKUP($B221,'3.ข้อมูลงบทดลองปัจจุบัน เติมเอง'!$A$5:$CL$846,77,0),2)</f>
        <v>0</v>
      </c>
      <c r="CA221" s="19">
        <f>ROUND(VLOOKUP($B221,'3.ข้อมูลงบทดลองปัจจุบัน เติมเอง'!$A$5:$CL$846,78,0),2)</f>
        <v>0</v>
      </c>
      <c r="CB221" s="19">
        <f>ROUND(VLOOKUP($B221,'3.ข้อมูลงบทดลองปัจจุบัน เติมเอง'!$A$5:$CL$846,79,0),2)</f>
        <v>0</v>
      </c>
      <c r="CC221" s="19">
        <f>ROUND(VLOOKUP($B221,'3.ข้อมูลงบทดลองปัจจุบัน เติมเอง'!$A$5:$CL$846,80,0),2)</f>
        <v>0</v>
      </c>
      <c r="CD221" s="19">
        <f>ROUND(VLOOKUP($B221,'3.ข้อมูลงบทดลองปัจจุบัน เติมเอง'!$A$5:$CL$846,81,0),2)</f>
        <v>0</v>
      </c>
      <c r="CE221" s="19">
        <f>ROUND(VLOOKUP($B221,'3.ข้อมูลงบทดลองปัจจุบัน เติมเอง'!$A$5:$CL$846,82,0),2)</f>
        <v>0</v>
      </c>
      <c r="CF221" s="19">
        <f>ROUND(VLOOKUP($B221,'3.ข้อมูลงบทดลองปัจจุบัน เติมเอง'!$A$5:$CL$846,83,0),2)</f>
        <v>0</v>
      </c>
      <c r="CG221" s="19">
        <f>ROUND(VLOOKUP($B221,'3.ข้อมูลงบทดลองปัจจุบัน เติมเอง'!$A$5:$CL$846,84,0),2)</f>
        <v>0</v>
      </c>
      <c r="CH221" s="19">
        <f>ROUND(VLOOKUP($B221,'3.ข้อมูลงบทดลองปัจจุบัน เติมเอง'!$A$5:$CL$846,85,0),2)</f>
        <v>0</v>
      </c>
      <c r="CI221" s="19">
        <f>ROUND(VLOOKUP($B221,'3.ข้อมูลงบทดลองปัจจุบัน เติมเอง'!$A$5:$CL$846,86,0),2)</f>
        <v>0</v>
      </c>
      <c r="CJ221" s="19">
        <f>ROUND(VLOOKUP($B221,'3.ข้อมูลงบทดลองปัจจุบัน เติมเอง'!$A$5:$CL$846,87,0),2)</f>
        <v>0</v>
      </c>
      <c r="CK221" s="19">
        <f>ROUND(VLOOKUP($B221,'3.ข้อมูลงบทดลองปัจจุบัน เติมเอง'!$A$5:$CL$846,88,0),2)</f>
        <v>0</v>
      </c>
      <c r="CL221" s="19">
        <f>ROUND(VLOOKUP($B221,'3.ข้อมูลงบทดลองปัจจุบัน เติมเอง'!$A$5:$CL$846,89,0),2)</f>
        <v>0</v>
      </c>
      <c r="CM221" s="19">
        <f>ROUND(VLOOKUP($B221,'3.ข้อมูลงบทดลองปัจจุบัน เติมเอง'!$A$5:$CL$846,90,0),2)</f>
        <v>0</v>
      </c>
      <c r="CO221" s="29"/>
    </row>
    <row r="222" spans="1:93" x14ac:dyDescent="0.7">
      <c r="A222" s="53" t="s">
        <v>1472</v>
      </c>
      <c r="B222" s="3" t="s">
        <v>1169</v>
      </c>
      <c r="C222" s="8" t="s">
        <v>1170</v>
      </c>
      <c r="D222" s="19">
        <f>ROUND(VLOOKUP($B222,'3.ข้อมูลงบทดลองปัจจุบัน เติมเอง'!$A$5:$CL$846,3,0),2)</f>
        <v>0</v>
      </c>
      <c r="E222" s="19">
        <f>ROUND(VLOOKUP($B222,'3.ข้อมูลงบทดลองปัจจุบัน เติมเอง'!$A$5:$CL$846,4,0),2)</f>
        <v>0</v>
      </c>
      <c r="F222" s="19">
        <f>ROUND(VLOOKUP($B222,'3.ข้อมูลงบทดลองปัจจุบัน เติมเอง'!$A$5:$CL$846,5,0),2)</f>
        <v>0</v>
      </c>
      <c r="G222" s="19">
        <f>ROUND(VLOOKUP($B222,'3.ข้อมูลงบทดลองปัจจุบัน เติมเอง'!$A$5:$CL$846,6,0),2)</f>
        <v>0</v>
      </c>
      <c r="H222" s="19">
        <f>ROUND(VLOOKUP($B222,'3.ข้อมูลงบทดลองปัจจุบัน เติมเอง'!$A$5:$CL$846,7,0),2)</f>
        <v>0</v>
      </c>
      <c r="I222" s="19">
        <f>ROUND(VLOOKUP($B222,'3.ข้อมูลงบทดลองปัจจุบัน เติมเอง'!$A$5:$CL$846,8,0),2)</f>
        <v>0</v>
      </c>
      <c r="J222" s="19">
        <f>ROUND(VLOOKUP($B222,'3.ข้อมูลงบทดลองปัจจุบัน เติมเอง'!$A$5:$CL$846,9,0),2)</f>
        <v>0</v>
      </c>
      <c r="K222" s="19">
        <f>ROUND(VLOOKUP($B222,'3.ข้อมูลงบทดลองปัจจุบัน เติมเอง'!$A$5:$CL$846,10,0),2)</f>
        <v>0</v>
      </c>
      <c r="L222" s="19">
        <f>ROUND(VLOOKUP($B222,'3.ข้อมูลงบทดลองปัจจุบัน เติมเอง'!$A$5:$CL$846,11,0),2)</f>
        <v>0</v>
      </c>
      <c r="M222" s="19">
        <f>ROUND(VLOOKUP($B222,'3.ข้อมูลงบทดลองปัจจุบัน เติมเอง'!$A$5:$CL$846,12,0),2)</f>
        <v>0</v>
      </c>
      <c r="N222" s="19">
        <f>ROUND(VLOOKUP($B222,'3.ข้อมูลงบทดลองปัจจุบัน เติมเอง'!$A$5:$CL$846,13,0),2)</f>
        <v>0</v>
      </c>
      <c r="O222" s="19">
        <f>ROUND(VLOOKUP($B222,'3.ข้อมูลงบทดลองปัจจุบัน เติมเอง'!$A$5:$CL$846,14,0),2)</f>
        <v>0</v>
      </c>
      <c r="P222" s="19">
        <f>ROUND(VLOOKUP($B222,'3.ข้อมูลงบทดลองปัจจุบัน เติมเอง'!$A$5:$CL$846,15,0),2)</f>
        <v>0</v>
      </c>
      <c r="Q222" s="19">
        <f>ROUND(VLOOKUP($B222,'3.ข้อมูลงบทดลองปัจจุบัน เติมเอง'!$A$5:$CL$846,16,0),2)</f>
        <v>0</v>
      </c>
      <c r="R222" s="19">
        <f>ROUND(VLOOKUP($B222,'3.ข้อมูลงบทดลองปัจจุบัน เติมเอง'!$A$5:$CL$846,17,0),2)</f>
        <v>0</v>
      </c>
      <c r="S222" s="19">
        <f>ROUND(VLOOKUP($B222,'3.ข้อมูลงบทดลองปัจจุบัน เติมเอง'!$A$5:$CL$846,18,0),2)</f>
        <v>0</v>
      </c>
      <c r="T222" s="19">
        <f>ROUND(VLOOKUP($B222,'3.ข้อมูลงบทดลองปัจจุบัน เติมเอง'!$A$5:$CL$846,19,0),2)</f>
        <v>0</v>
      </c>
      <c r="U222" s="19">
        <f>ROUND(VLOOKUP($B222,'3.ข้อมูลงบทดลองปัจจุบัน เติมเอง'!$A$5:$CL$846,20,0),2)</f>
        <v>0</v>
      </c>
      <c r="V222" s="19">
        <f>ROUND(VLOOKUP($B222,'3.ข้อมูลงบทดลองปัจจุบัน เติมเอง'!$A$5:$CL$846,21,0),2)</f>
        <v>0</v>
      </c>
      <c r="W222" s="19">
        <f>ROUND(VLOOKUP($B222,'3.ข้อมูลงบทดลองปัจจุบัน เติมเอง'!$A$5:$CL$846,22,0),2)</f>
        <v>0</v>
      </c>
      <c r="X222" s="19">
        <f>ROUND(VLOOKUP($B222,'3.ข้อมูลงบทดลองปัจจุบัน เติมเอง'!$A$5:$CL$846,23,0),2)</f>
        <v>0</v>
      </c>
      <c r="Y222" s="19">
        <f>ROUND(VLOOKUP($B222,'3.ข้อมูลงบทดลองปัจจุบัน เติมเอง'!$A$5:$CL$846,24,0),2)</f>
        <v>0</v>
      </c>
      <c r="Z222" s="19">
        <f>ROUND(VLOOKUP($B222,'3.ข้อมูลงบทดลองปัจจุบัน เติมเอง'!$A$5:$CL$846,25,0),2)</f>
        <v>0</v>
      </c>
      <c r="AA222" s="19">
        <f>ROUND(VLOOKUP($B222,'3.ข้อมูลงบทดลองปัจจุบัน เติมเอง'!$A$5:$CL$846,26,0),2)</f>
        <v>0</v>
      </c>
      <c r="AB222" s="19">
        <f>ROUND(VLOOKUP($B222,'3.ข้อมูลงบทดลองปัจจุบัน เติมเอง'!$A$5:$CL$846,27,0),2)</f>
        <v>0</v>
      </c>
      <c r="AC222" s="19">
        <f>ROUND(VLOOKUP($B222,'3.ข้อมูลงบทดลองปัจจุบัน เติมเอง'!$A$5:$CL$846,28,0),2)</f>
        <v>0</v>
      </c>
      <c r="AD222" s="19">
        <f>ROUND(VLOOKUP($B222,'3.ข้อมูลงบทดลองปัจจุบัน เติมเอง'!$A$5:$CL$846,29,0),2)</f>
        <v>0</v>
      </c>
      <c r="AE222" s="19">
        <f>ROUND(VLOOKUP($B222,'3.ข้อมูลงบทดลองปัจจุบัน เติมเอง'!$A$5:$CL$846,30,0),2)</f>
        <v>0</v>
      </c>
      <c r="AF222" s="19">
        <f>ROUND(VLOOKUP($B222,'3.ข้อมูลงบทดลองปัจจุบัน เติมเอง'!$A$5:$CL$846,31,0),2)</f>
        <v>0</v>
      </c>
      <c r="AG222" s="19">
        <f>ROUND(VLOOKUP($B222,'3.ข้อมูลงบทดลองปัจจุบัน เติมเอง'!$A$5:$CL$846,32,0),2)</f>
        <v>0</v>
      </c>
      <c r="AH222" s="19">
        <f>ROUND(VLOOKUP($B222,'3.ข้อมูลงบทดลองปัจจุบัน เติมเอง'!$A$5:$CL$846,33,0),2)</f>
        <v>0</v>
      </c>
      <c r="AI222" s="19">
        <f>ROUND(VLOOKUP($B222,'3.ข้อมูลงบทดลองปัจจุบัน เติมเอง'!$A$5:$CL$846,34,0),2)</f>
        <v>0</v>
      </c>
      <c r="AJ222" s="19">
        <f>ROUND(VLOOKUP($B222,'3.ข้อมูลงบทดลองปัจจุบัน เติมเอง'!$A$5:$CL$846,35,0),2)</f>
        <v>0</v>
      </c>
      <c r="AK222" s="19">
        <f>ROUND(VLOOKUP($B222,'3.ข้อมูลงบทดลองปัจจุบัน เติมเอง'!$A$5:$CL$846,36,0),2)</f>
        <v>0</v>
      </c>
      <c r="AL222" s="19">
        <f>ROUND(VLOOKUP($B222,'3.ข้อมูลงบทดลองปัจจุบัน เติมเอง'!$A$5:$CL$846,37,0),2)</f>
        <v>0</v>
      </c>
      <c r="AM222" s="19">
        <f>ROUND(VLOOKUP($B222,'3.ข้อมูลงบทดลองปัจจุบัน เติมเอง'!$A$5:$CL$846,38,0),2)</f>
        <v>0</v>
      </c>
      <c r="AN222" s="19">
        <f>ROUND(VLOOKUP($B222,'3.ข้อมูลงบทดลองปัจจุบัน เติมเอง'!$A$5:$CL$846,39,0),2)</f>
        <v>0</v>
      </c>
      <c r="AO222" s="19">
        <f>ROUND(VLOOKUP($B222,'3.ข้อมูลงบทดลองปัจจุบัน เติมเอง'!$A$5:$CL$846,40,0),2)</f>
        <v>0</v>
      </c>
      <c r="AP222" s="19">
        <f>ROUND(VLOOKUP($B222,'3.ข้อมูลงบทดลองปัจจุบัน เติมเอง'!$A$5:$CL$846,41,0),2)</f>
        <v>0</v>
      </c>
      <c r="AQ222" s="19">
        <f>ROUND(VLOOKUP($B222,'3.ข้อมูลงบทดลองปัจจุบัน เติมเอง'!$A$5:$CL$846,42,0),2)</f>
        <v>0</v>
      </c>
      <c r="AR222" s="19">
        <f>ROUND(VLOOKUP($B222,'3.ข้อมูลงบทดลองปัจจุบัน เติมเอง'!$A$5:$CL$846,43,0),2)</f>
        <v>0</v>
      </c>
      <c r="AS222" s="19">
        <f>ROUND(VLOOKUP($B222,'3.ข้อมูลงบทดลองปัจจุบัน เติมเอง'!$A$5:$CL$846,44,0),2)</f>
        <v>0</v>
      </c>
      <c r="AT222" s="19">
        <f>ROUND(VLOOKUP($B222,'3.ข้อมูลงบทดลองปัจจุบัน เติมเอง'!$A$5:$CL$846,45,0),2)</f>
        <v>0</v>
      </c>
      <c r="AU222" s="19">
        <f>ROUND(VLOOKUP($B222,'3.ข้อมูลงบทดลองปัจจุบัน เติมเอง'!$A$5:$CL$846,46,0),2)</f>
        <v>0</v>
      </c>
      <c r="AV222" s="19">
        <f>ROUND(VLOOKUP($B222,'3.ข้อมูลงบทดลองปัจจุบัน เติมเอง'!$A$5:$CL$846,47,0),2)</f>
        <v>0</v>
      </c>
      <c r="AW222" s="19">
        <f>ROUND(VLOOKUP($B222,'3.ข้อมูลงบทดลองปัจจุบัน เติมเอง'!$A$5:$CL$846,48,0),2)</f>
        <v>0</v>
      </c>
      <c r="AX222" s="19">
        <f>ROUND(VLOOKUP($B222,'3.ข้อมูลงบทดลองปัจจุบัน เติมเอง'!$A$5:$CL$846,49,0),2)</f>
        <v>0</v>
      </c>
      <c r="AY222" s="19">
        <f>ROUND(VLOOKUP($B222,'3.ข้อมูลงบทดลองปัจจุบัน เติมเอง'!$A$5:$CL$846,50,0),2)</f>
        <v>0</v>
      </c>
      <c r="AZ222" s="19">
        <f>ROUND(VLOOKUP($B222,'3.ข้อมูลงบทดลองปัจจุบัน เติมเอง'!$A$5:$CL$846,51,0),2)</f>
        <v>0</v>
      </c>
      <c r="BA222" s="19">
        <f>ROUND(VLOOKUP($B222,'3.ข้อมูลงบทดลองปัจจุบัน เติมเอง'!$A$5:$CL$846,52,0),2)</f>
        <v>0</v>
      </c>
      <c r="BB222" s="19">
        <f>ROUND(VLOOKUP($B222,'3.ข้อมูลงบทดลองปัจจุบัน เติมเอง'!$A$5:$CL$846,53,0),2)</f>
        <v>0</v>
      </c>
      <c r="BC222" s="19">
        <f>ROUND(VLOOKUP($B222,'3.ข้อมูลงบทดลองปัจจุบัน เติมเอง'!$A$5:$CL$846,54,0),2)</f>
        <v>0</v>
      </c>
      <c r="BD222" s="19">
        <f>ROUND(VLOOKUP($B222,'3.ข้อมูลงบทดลองปัจจุบัน เติมเอง'!$A$5:$CL$846,55,0),2)</f>
        <v>0</v>
      </c>
      <c r="BE222" s="19">
        <f>ROUND(VLOOKUP($B222,'3.ข้อมูลงบทดลองปัจจุบัน เติมเอง'!$A$5:$CL$846,56,0),2)</f>
        <v>0</v>
      </c>
      <c r="BF222" s="19">
        <f>ROUND(VLOOKUP($B222,'3.ข้อมูลงบทดลองปัจจุบัน เติมเอง'!$A$5:$CL$846,57,0),2)</f>
        <v>0</v>
      </c>
      <c r="BG222" s="19">
        <f>ROUND(VLOOKUP($B222,'3.ข้อมูลงบทดลองปัจจุบัน เติมเอง'!$A$5:$CL$846,58,0),2)</f>
        <v>0</v>
      </c>
      <c r="BH222" s="19">
        <f>ROUND(VLOOKUP($B222,'3.ข้อมูลงบทดลองปัจจุบัน เติมเอง'!$A$5:$CL$846,59,0),2)</f>
        <v>0</v>
      </c>
      <c r="BI222" s="19">
        <f>ROUND(VLOOKUP($B222,'3.ข้อมูลงบทดลองปัจจุบัน เติมเอง'!$A$5:$CL$846,60,0),2)</f>
        <v>0</v>
      </c>
      <c r="BJ222" s="19">
        <f>ROUND(VLOOKUP($B222,'3.ข้อมูลงบทดลองปัจจุบัน เติมเอง'!$A$5:$CL$846,61,0),2)</f>
        <v>0</v>
      </c>
      <c r="BK222" s="19">
        <f>ROUND(VLOOKUP($B222,'3.ข้อมูลงบทดลองปัจจุบัน เติมเอง'!$A$5:$CL$846,62,0),2)</f>
        <v>0</v>
      </c>
      <c r="BL222" s="19">
        <f>ROUND(VLOOKUP($B222,'3.ข้อมูลงบทดลองปัจจุบัน เติมเอง'!$A$5:$CL$846,63,0),2)</f>
        <v>0</v>
      </c>
      <c r="BM222" s="19">
        <f>ROUND(VLOOKUP($B222,'3.ข้อมูลงบทดลองปัจจุบัน เติมเอง'!$A$5:$CL$846,64,0),2)</f>
        <v>0</v>
      </c>
      <c r="BN222" s="19">
        <f>ROUND(VLOOKUP($B222,'3.ข้อมูลงบทดลองปัจจุบัน เติมเอง'!$A$5:$CL$846,65,0),2)</f>
        <v>0</v>
      </c>
      <c r="BO222" s="19">
        <f>ROUND(VLOOKUP($B222,'3.ข้อมูลงบทดลองปัจจุบัน เติมเอง'!$A$5:$CL$846,66,0),2)</f>
        <v>0</v>
      </c>
      <c r="BP222" s="19">
        <f>ROUND(VLOOKUP($B222,'3.ข้อมูลงบทดลองปัจจุบัน เติมเอง'!$A$5:$CL$846,67,0),2)</f>
        <v>0</v>
      </c>
      <c r="BQ222" s="19">
        <f>ROUND(VLOOKUP($B222,'3.ข้อมูลงบทดลองปัจจุบัน เติมเอง'!$A$5:$CL$846,68,0),2)</f>
        <v>0</v>
      </c>
      <c r="BR222" s="19">
        <f>ROUND(VLOOKUP($B222,'3.ข้อมูลงบทดลองปัจจุบัน เติมเอง'!$A$5:$CL$846,69,0),2)</f>
        <v>0</v>
      </c>
      <c r="BS222" s="19">
        <f>ROUND(VLOOKUP($B222,'3.ข้อมูลงบทดลองปัจจุบัน เติมเอง'!$A$5:$CL$846,70,0),2)</f>
        <v>0</v>
      </c>
      <c r="BT222" s="19">
        <f>ROUND(VLOOKUP($B222,'3.ข้อมูลงบทดลองปัจจุบัน เติมเอง'!$A$5:$CL$846,71,0),2)</f>
        <v>0</v>
      </c>
      <c r="BU222" s="19">
        <f>ROUND(VLOOKUP($B222,'3.ข้อมูลงบทดลองปัจจุบัน เติมเอง'!$A$5:$CL$846,72,0),2)</f>
        <v>0</v>
      </c>
      <c r="BV222" s="19">
        <f>ROUND(VLOOKUP($B222,'3.ข้อมูลงบทดลองปัจจุบัน เติมเอง'!$A$5:$CL$846,73,0),2)</f>
        <v>0</v>
      </c>
      <c r="BW222" s="19">
        <f>ROUND(VLOOKUP($B222,'3.ข้อมูลงบทดลองปัจจุบัน เติมเอง'!$A$5:$CL$846,74,0),2)</f>
        <v>0</v>
      </c>
      <c r="BX222" s="19">
        <f>ROUND(VLOOKUP($B222,'3.ข้อมูลงบทดลองปัจจุบัน เติมเอง'!$A$5:$CL$846,75,0),2)</f>
        <v>0</v>
      </c>
      <c r="BY222" s="19">
        <f>ROUND(VLOOKUP($B222,'3.ข้อมูลงบทดลองปัจจุบัน เติมเอง'!$A$5:$CL$846,76,0),2)</f>
        <v>0</v>
      </c>
      <c r="BZ222" s="19">
        <f>ROUND(VLOOKUP($B222,'3.ข้อมูลงบทดลองปัจจุบัน เติมเอง'!$A$5:$CL$846,77,0),2)</f>
        <v>0</v>
      </c>
      <c r="CA222" s="19">
        <f>ROUND(VLOOKUP($B222,'3.ข้อมูลงบทดลองปัจจุบัน เติมเอง'!$A$5:$CL$846,78,0),2)</f>
        <v>0</v>
      </c>
      <c r="CB222" s="19">
        <f>ROUND(VLOOKUP($B222,'3.ข้อมูลงบทดลองปัจจุบัน เติมเอง'!$A$5:$CL$846,79,0),2)</f>
        <v>0</v>
      </c>
      <c r="CC222" s="19">
        <f>ROUND(VLOOKUP($B222,'3.ข้อมูลงบทดลองปัจจุบัน เติมเอง'!$A$5:$CL$846,80,0),2)</f>
        <v>0</v>
      </c>
      <c r="CD222" s="19">
        <f>ROUND(VLOOKUP($B222,'3.ข้อมูลงบทดลองปัจจุบัน เติมเอง'!$A$5:$CL$846,81,0),2)</f>
        <v>0</v>
      </c>
      <c r="CE222" s="19">
        <f>ROUND(VLOOKUP($B222,'3.ข้อมูลงบทดลองปัจจุบัน เติมเอง'!$A$5:$CL$846,82,0),2)</f>
        <v>0</v>
      </c>
      <c r="CF222" s="19">
        <f>ROUND(VLOOKUP($B222,'3.ข้อมูลงบทดลองปัจจุบัน เติมเอง'!$A$5:$CL$846,83,0),2)</f>
        <v>0</v>
      </c>
      <c r="CG222" s="19">
        <f>ROUND(VLOOKUP($B222,'3.ข้อมูลงบทดลองปัจจุบัน เติมเอง'!$A$5:$CL$846,84,0),2)</f>
        <v>0</v>
      </c>
      <c r="CH222" s="19">
        <f>ROUND(VLOOKUP($B222,'3.ข้อมูลงบทดลองปัจจุบัน เติมเอง'!$A$5:$CL$846,85,0),2)</f>
        <v>0</v>
      </c>
      <c r="CI222" s="19">
        <f>ROUND(VLOOKUP($B222,'3.ข้อมูลงบทดลองปัจจุบัน เติมเอง'!$A$5:$CL$846,86,0),2)</f>
        <v>0</v>
      </c>
      <c r="CJ222" s="19">
        <f>ROUND(VLOOKUP($B222,'3.ข้อมูลงบทดลองปัจจุบัน เติมเอง'!$A$5:$CL$846,87,0),2)</f>
        <v>0</v>
      </c>
      <c r="CK222" s="19">
        <f>ROUND(VLOOKUP($B222,'3.ข้อมูลงบทดลองปัจจุบัน เติมเอง'!$A$5:$CL$846,88,0),2)</f>
        <v>0</v>
      </c>
      <c r="CL222" s="19">
        <f>ROUND(VLOOKUP($B222,'3.ข้อมูลงบทดลองปัจจุบัน เติมเอง'!$A$5:$CL$846,89,0),2)</f>
        <v>0</v>
      </c>
      <c r="CM222" s="19">
        <f>ROUND(VLOOKUP($B222,'3.ข้อมูลงบทดลองปัจจุบัน เติมเอง'!$A$5:$CL$846,90,0),2)</f>
        <v>0</v>
      </c>
      <c r="CO222" s="29"/>
    </row>
    <row r="223" spans="1:93" x14ac:dyDescent="0.7">
      <c r="A223" s="53" t="s">
        <v>1472</v>
      </c>
      <c r="B223" s="3" t="s">
        <v>1171</v>
      </c>
      <c r="C223" s="8" t="s">
        <v>1172</v>
      </c>
      <c r="D223" s="19">
        <f>ROUND(VLOOKUP($B223,'3.ข้อมูลงบทดลองปัจจุบัน เติมเอง'!$A$5:$CL$846,3,0),2)</f>
        <v>0</v>
      </c>
      <c r="E223" s="19">
        <f>ROUND(VLOOKUP($B223,'3.ข้อมูลงบทดลองปัจจุบัน เติมเอง'!$A$5:$CL$846,4,0),2)</f>
        <v>0</v>
      </c>
      <c r="F223" s="19">
        <f>ROUND(VLOOKUP($B223,'3.ข้อมูลงบทดลองปัจจุบัน เติมเอง'!$A$5:$CL$846,5,0),2)</f>
        <v>0</v>
      </c>
      <c r="G223" s="19">
        <f>ROUND(VLOOKUP($B223,'3.ข้อมูลงบทดลองปัจจุบัน เติมเอง'!$A$5:$CL$846,6,0),2)</f>
        <v>0</v>
      </c>
      <c r="H223" s="19">
        <f>ROUND(VLOOKUP($B223,'3.ข้อมูลงบทดลองปัจจุบัน เติมเอง'!$A$5:$CL$846,7,0),2)</f>
        <v>0</v>
      </c>
      <c r="I223" s="19">
        <f>ROUND(VLOOKUP($B223,'3.ข้อมูลงบทดลองปัจจุบัน เติมเอง'!$A$5:$CL$846,8,0),2)</f>
        <v>0</v>
      </c>
      <c r="J223" s="19">
        <f>ROUND(VLOOKUP($B223,'3.ข้อมูลงบทดลองปัจจุบัน เติมเอง'!$A$5:$CL$846,9,0),2)</f>
        <v>0</v>
      </c>
      <c r="K223" s="19">
        <f>ROUND(VLOOKUP($B223,'3.ข้อมูลงบทดลองปัจจุบัน เติมเอง'!$A$5:$CL$846,10,0),2)</f>
        <v>0</v>
      </c>
      <c r="L223" s="19">
        <f>ROUND(VLOOKUP($B223,'3.ข้อมูลงบทดลองปัจจุบัน เติมเอง'!$A$5:$CL$846,11,0),2)</f>
        <v>0</v>
      </c>
      <c r="M223" s="19">
        <f>ROUND(VLOOKUP($B223,'3.ข้อมูลงบทดลองปัจจุบัน เติมเอง'!$A$5:$CL$846,12,0),2)</f>
        <v>0</v>
      </c>
      <c r="N223" s="19">
        <f>ROUND(VLOOKUP($B223,'3.ข้อมูลงบทดลองปัจจุบัน เติมเอง'!$A$5:$CL$846,13,0),2)</f>
        <v>0</v>
      </c>
      <c r="O223" s="19">
        <f>ROUND(VLOOKUP($B223,'3.ข้อมูลงบทดลองปัจจุบัน เติมเอง'!$A$5:$CL$846,14,0),2)</f>
        <v>0</v>
      </c>
      <c r="P223" s="19">
        <f>ROUND(VLOOKUP($B223,'3.ข้อมูลงบทดลองปัจจุบัน เติมเอง'!$A$5:$CL$846,15,0),2)</f>
        <v>0</v>
      </c>
      <c r="Q223" s="19">
        <f>ROUND(VLOOKUP($B223,'3.ข้อมูลงบทดลองปัจจุบัน เติมเอง'!$A$5:$CL$846,16,0),2)</f>
        <v>0</v>
      </c>
      <c r="R223" s="19">
        <f>ROUND(VLOOKUP($B223,'3.ข้อมูลงบทดลองปัจจุบัน เติมเอง'!$A$5:$CL$846,17,0),2)</f>
        <v>0</v>
      </c>
      <c r="S223" s="19">
        <f>ROUND(VLOOKUP($B223,'3.ข้อมูลงบทดลองปัจจุบัน เติมเอง'!$A$5:$CL$846,18,0),2)</f>
        <v>0</v>
      </c>
      <c r="T223" s="19">
        <f>ROUND(VLOOKUP($B223,'3.ข้อมูลงบทดลองปัจจุบัน เติมเอง'!$A$5:$CL$846,19,0),2)</f>
        <v>0</v>
      </c>
      <c r="U223" s="19">
        <f>ROUND(VLOOKUP($B223,'3.ข้อมูลงบทดลองปัจจุบัน เติมเอง'!$A$5:$CL$846,20,0),2)</f>
        <v>0</v>
      </c>
      <c r="V223" s="19">
        <f>ROUND(VLOOKUP($B223,'3.ข้อมูลงบทดลองปัจจุบัน เติมเอง'!$A$5:$CL$846,21,0),2)</f>
        <v>0</v>
      </c>
      <c r="W223" s="19">
        <f>ROUND(VLOOKUP($B223,'3.ข้อมูลงบทดลองปัจจุบัน เติมเอง'!$A$5:$CL$846,22,0),2)</f>
        <v>0</v>
      </c>
      <c r="X223" s="19">
        <f>ROUND(VLOOKUP($B223,'3.ข้อมูลงบทดลองปัจจุบัน เติมเอง'!$A$5:$CL$846,23,0),2)</f>
        <v>0</v>
      </c>
      <c r="Y223" s="19">
        <f>ROUND(VLOOKUP($B223,'3.ข้อมูลงบทดลองปัจจุบัน เติมเอง'!$A$5:$CL$846,24,0),2)</f>
        <v>0</v>
      </c>
      <c r="Z223" s="19">
        <f>ROUND(VLOOKUP($B223,'3.ข้อมูลงบทดลองปัจจุบัน เติมเอง'!$A$5:$CL$846,25,0),2)</f>
        <v>0</v>
      </c>
      <c r="AA223" s="19">
        <f>ROUND(VLOOKUP($B223,'3.ข้อมูลงบทดลองปัจจุบัน เติมเอง'!$A$5:$CL$846,26,0),2)</f>
        <v>0</v>
      </c>
      <c r="AB223" s="19">
        <f>ROUND(VLOOKUP($B223,'3.ข้อมูลงบทดลองปัจจุบัน เติมเอง'!$A$5:$CL$846,27,0),2)</f>
        <v>0</v>
      </c>
      <c r="AC223" s="19">
        <f>ROUND(VLOOKUP($B223,'3.ข้อมูลงบทดลองปัจจุบัน เติมเอง'!$A$5:$CL$846,28,0),2)</f>
        <v>0</v>
      </c>
      <c r="AD223" s="19">
        <f>ROUND(VLOOKUP($B223,'3.ข้อมูลงบทดลองปัจจุบัน เติมเอง'!$A$5:$CL$846,29,0),2)</f>
        <v>0</v>
      </c>
      <c r="AE223" s="19">
        <f>ROUND(VLOOKUP($B223,'3.ข้อมูลงบทดลองปัจจุบัน เติมเอง'!$A$5:$CL$846,30,0),2)</f>
        <v>0</v>
      </c>
      <c r="AF223" s="19">
        <f>ROUND(VLOOKUP($B223,'3.ข้อมูลงบทดลองปัจจุบัน เติมเอง'!$A$5:$CL$846,31,0),2)</f>
        <v>0</v>
      </c>
      <c r="AG223" s="19">
        <f>ROUND(VLOOKUP($B223,'3.ข้อมูลงบทดลองปัจจุบัน เติมเอง'!$A$5:$CL$846,32,0),2)</f>
        <v>0</v>
      </c>
      <c r="AH223" s="19">
        <f>ROUND(VLOOKUP($B223,'3.ข้อมูลงบทดลองปัจจุบัน เติมเอง'!$A$5:$CL$846,33,0),2)</f>
        <v>0</v>
      </c>
      <c r="AI223" s="19">
        <f>ROUND(VLOOKUP($B223,'3.ข้อมูลงบทดลองปัจจุบัน เติมเอง'!$A$5:$CL$846,34,0),2)</f>
        <v>0</v>
      </c>
      <c r="AJ223" s="19">
        <f>ROUND(VLOOKUP($B223,'3.ข้อมูลงบทดลองปัจจุบัน เติมเอง'!$A$5:$CL$846,35,0),2)</f>
        <v>0</v>
      </c>
      <c r="AK223" s="19">
        <f>ROUND(VLOOKUP($B223,'3.ข้อมูลงบทดลองปัจจุบัน เติมเอง'!$A$5:$CL$846,36,0),2)</f>
        <v>0</v>
      </c>
      <c r="AL223" s="19">
        <f>ROUND(VLOOKUP($B223,'3.ข้อมูลงบทดลองปัจจุบัน เติมเอง'!$A$5:$CL$846,37,0),2)</f>
        <v>0</v>
      </c>
      <c r="AM223" s="19">
        <f>ROUND(VLOOKUP($B223,'3.ข้อมูลงบทดลองปัจจุบัน เติมเอง'!$A$5:$CL$846,38,0),2)</f>
        <v>0</v>
      </c>
      <c r="AN223" s="19">
        <f>ROUND(VLOOKUP($B223,'3.ข้อมูลงบทดลองปัจจุบัน เติมเอง'!$A$5:$CL$846,39,0),2)</f>
        <v>0</v>
      </c>
      <c r="AO223" s="19">
        <f>ROUND(VLOOKUP($B223,'3.ข้อมูลงบทดลองปัจจุบัน เติมเอง'!$A$5:$CL$846,40,0),2)</f>
        <v>0</v>
      </c>
      <c r="AP223" s="19">
        <f>ROUND(VLOOKUP($B223,'3.ข้อมูลงบทดลองปัจจุบัน เติมเอง'!$A$5:$CL$846,41,0),2)</f>
        <v>0</v>
      </c>
      <c r="AQ223" s="19">
        <f>ROUND(VLOOKUP($B223,'3.ข้อมูลงบทดลองปัจจุบัน เติมเอง'!$A$5:$CL$846,42,0),2)</f>
        <v>0</v>
      </c>
      <c r="AR223" s="19">
        <f>ROUND(VLOOKUP($B223,'3.ข้อมูลงบทดลองปัจจุบัน เติมเอง'!$A$5:$CL$846,43,0),2)</f>
        <v>0</v>
      </c>
      <c r="AS223" s="19">
        <f>ROUND(VLOOKUP($B223,'3.ข้อมูลงบทดลองปัจจุบัน เติมเอง'!$A$5:$CL$846,44,0),2)</f>
        <v>0</v>
      </c>
      <c r="AT223" s="19">
        <f>ROUND(VLOOKUP($B223,'3.ข้อมูลงบทดลองปัจจุบัน เติมเอง'!$A$5:$CL$846,45,0),2)</f>
        <v>0</v>
      </c>
      <c r="AU223" s="19">
        <f>ROUND(VLOOKUP($B223,'3.ข้อมูลงบทดลองปัจจุบัน เติมเอง'!$A$5:$CL$846,46,0),2)</f>
        <v>0</v>
      </c>
      <c r="AV223" s="19">
        <f>ROUND(VLOOKUP($B223,'3.ข้อมูลงบทดลองปัจจุบัน เติมเอง'!$A$5:$CL$846,47,0),2)</f>
        <v>0</v>
      </c>
      <c r="AW223" s="19">
        <f>ROUND(VLOOKUP($B223,'3.ข้อมูลงบทดลองปัจจุบัน เติมเอง'!$A$5:$CL$846,48,0),2)</f>
        <v>0</v>
      </c>
      <c r="AX223" s="19">
        <f>ROUND(VLOOKUP($B223,'3.ข้อมูลงบทดลองปัจจุบัน เติมเอง'!$A$5:$CL$846,49,0),2)</f>
        <v>0</v>
      </c>
      <c r="AY223" s="19">
        <f>ROUND(VLOOKUP($B223,'3.ข้อมูลงบทดลองปัจจุบัน เติมเอง'!$A$5:$CL$846,50,0),2)</f>
        <v>0</v>
      </c>
      <c r="AZ223" s="19">
        <f>ROUND(VLOOKUP($B223,'3.ข้อมูลงบทดลองปัจจุบัน เติมเอง'!$A$5:$CL$846,51,0),2)</f>
        <v>0</v>
      </c>
      <c r="BA223" s="19">
        <f>ROUND(VLOOKUP($B223,'3.ข้อมูลงบทดลองปัจจุบัน เติมเอง'!$A$5:$CL$846,52,0),2)</f>
        <v>0</v>
      </c>
      <c r="BB223" s="19">
        <f>ROUND(VLOOKUP($B223,'3.ข้อมูลงบทดลองปัจจุบัน เติมเอง'!$A$5:$CL$846,53,0),2)</f>
        <v>0</v>
      </c>
      <c r="BC223" s="19">
        <f>ROUND(VLOOKUP($B223,'3.ข้อมูลงบทดลองปัจจุบัน เติมเอง'!$A$5:$CL$846,54,0),2)</f>
        <v>0</v>
      </c>
      <c r="BD223" s="19">
        <f>ROUND(VLOOKUP($B223,'3.ข้อมูลงบทดลองปัจจุบัน เติมเอง'!$A$5:$CL$846,55,0),2)</f>
        <v>0</v>
      </c>
      <c r="BE223" s="19">
        <f>ROUND(VLOOKUP($B223,'3.ข้อมูลงบทดลองปัจจุบัน เติมเอง'!$A$5:$CL$846,56,0),2)</f>
        <v>0</v>
      </c>
      <c r="BF223" s="19">
        <f>ROUND(VLOOKUP($B223,'3.ข้อมูลงบทดลองปัจจุบัน เติมเอง'!$A$5:$CL$846,57,0),2)</f>
        <v>0</v>
      </c>
      <c r="BG223" s="19">
        <f>ROUND(VLOOKUP($B223,'3.ข้อมูลงบทดลองปัจจุบัน เติมเอง'!$A$5:$CL$846,58,0),2)</f>
        <v>0</v>
      </c>
      <c r="BH223" s="19">
        <f>ROUND(VLOOKUP($B223,'3.ข้อมูลงบทดลองปัจจุบัน เติมเอง'!$A$5:$CL$846,59,0),2)</f>
        <v>0</v>
      </c>
      <c r="BI223" s="19">
        <f>ROUND(VLOOKUP($B223,'3.ข้อมูลงบทดลองปัจจุบัน เติมเอง'!$A$5:$CL$846,60,0),2)</f>
        <v>0</v>
      </c>
      <c r="BJ223" s="19">
        <f>ROUND(VLOOKUP($B223,'3.ข้อมูลงบทดลองปัจจุบัน เติมเอง'!$A$5:$CL$846,61,0),2)</f>
        <v>0</v>
      </c>
      <c r="BK223" s="19">
        <f>ROUND(VLOOKUP($B223,'3.ข้อมูลงบทดลองปัจจุบัน เติมเอง'!$A$5:$CL$846,62,0),2)</f>
        <v>0</v>
      </c>
      <c r="BL223" s="19">
        <f>ROUND(VLOOKUP($B223,'3.ข้อมูลงบทดลองปัจจุบัน เติมเอง'!$A$5:$CL$846,63,0),2)</f>
        <v>0</v>
      </c>
      <c r="BM223" s="19">
        <f>ROUND(VLOOKUP($B223,'3.ข้อมูลงบทดลองปัจจุบัน เติมเอง'!$A$5:$CL$846,64,0),2)</f>
        <v>0</v>
      </c>
      <c r="BN223" s="19">
        <f>ROUND(VLOOKUP($B223,'3.ข้อมูลงบทดลองปัจจุบัน เติมเอง'!$A$5:$CL$846,65,0),2)</f>
        <v>0</v>
      </c>
      <c r="BO223" s="19">
        <f>ROUND(VLOOKUP($B223,'3.ข้อมูลงบทดลองปัจจุบัน เติมเอง'!$A$5:$CL$846,66,0),2)</f>
        <v>0</v>
      </c>
      <c r="BP223" s="19">
        <f>ROUND(VLOOKUP($B223,'3.ข้อมูลงบทดลองปัจจุบัน เติมเอง'!$A$5:$CL$846,67,0),2)</f>
        <v>0</v>
      </c>
      <c r="BQ223" s="19">
        <f>ROUND(VLOOKUP($B223,'3.ข้อมูลงบทดลองปัจจุบัน เติมเอง'!$A$5:$CL$846,68,0),2)</f>
        <v>0</v>
      </c>
      <c r="BR223" s="19">
        <f>ROUND(VLOOKUP($B223,'3.ข้อมูลงบทดลองปัจจุบัน เติมเอง'!$A$5:$CL$846,69,0),2)</f>
        <v>0</v>
      </c>
      <c r="BS223" s="19">
        <f>ROUND(VLOOKUP($B223,'3.ข้อมูลงบทดลองปัจจุบัน เติมเอง'!$A$5:$CL$846,70,0),2)</f>
        <v>0</v>
      </c>
      <c r="BT223" s="19">
        <f>ROUND(VLOOKUP($B223,'3.ข้อมูลงบทดลองปัจจุบัน เติมเอง'!$A$5:$CL$846,71,0),2)</f>
        <v>0</v>
      </c>
      <c r="BU223" s="19">
        <f>ROUND(VLOOKUP($B223,'3.ข้อมูลงบทดลองปัจจุบัน เติมเอง'!$A$5:$CL$846,72,0),2)</f>
        <v>0</v>
      </c>
      <c r="BV223" s="19">
        <f>ROUND(VLOOKUP($B223,'3.ข้อมูลงบทดลองปัจจุบัน เติมเอง'!$A$5:$CL$846,73,0),2)</f>
        <v>0</v>
      </c>
      <c r="BW223" s="19">
        <f>ROUND(VLOOKUP($B223,'3.ข้อมูลงบทดลองปัจจุบัน เติมเอง'!$A$5:$CL$846,74,0),2)</f>
        <v>0</v>
      </c>
      <c r="BX223" s="19">
        <f>ROUND(VLOOKUP($B223,'3.ข้อมูลงบทดลองปัจจุบัน เติมเอง'!$A$5:$CL$846,75,0),2)</f>
        <v>0</v>
      </c>
      <c r="BY223" s="19">
        <f>ROUND(VLOOKUP($B223,'3.ข้อมูลงบทดลองปัจจุบัน เติมเอง'!$A$5:$CL$846,76,0),2)</f>
        <v>0</v>
      </c>
      <c r="BZ223" s="19">
        <f>ROUND(VLOOKUP($B223,'3.ข้อมูลงบทดลองปัจจุบัน เติมเอง'!$A$5:$CL$846,77,0),2)</f>
        <v>0</v>
      </c>
      <c r="CA223" s="19">
        <f>ROUND(VLOOKUP($B223,'3.ข้อมูลงบทดลองปัจจุบัน เติมเอง'!$A$5:$CL$846,78,0),2)</f>
        <v>0</v>
      </c>
      <c r="CB223" s="19">
        <f>ROUND(VLOOKUP($B223,'3.ข้อมูลงบทดลองปัจจุบัน เติมเอง'!$A$5:$CL$846,79,0),2)</f>
        <v>0</v>
      </c>
      <c r="CC223" s="19">
        <f>ROUND(VLOOKUP($B223,'3.ข้อมูลงบทดลองปัจจุบัน เติมเอง'!$A$5:$CL$846,80,0),2)</f>
        <v>0</v>
      </c>
      <c r="CD223" s="19">
        <f>ROUND(VLOOKUP($B223,'3.ข้อมูลงบทดลองปัจจุบัน เติมเอง'!$A$5:$CL$846,81,0),2)</f>
        <v>0</v>
      </c>
      <c r="CE223" s="19">
        <f>ROUND(VLOOKUP($B223,'3.ข้อมูลงบทดลองปัจจุบัน เติมเอง'!$A$5:$CL$846,82,0),2)</f>
        <v>0</v>
      </c>
      <c r="CF223" s="19">
        <f>ROUND(VLOOKUP($B223,'3.ข้อมูลงบทดลองปัจจุบัน เติมเอง'!$A$5:$CL$846,83,0),2)</f>
        <v>0</v>
      </c>
      <c r="CG223" s="19">
        <f>ROUND(VLOOKUP($B223,'3.ข้อมูลงบทดลองปัจจุบัน เติมเอง'!$A$5:$CL$846,84,0),2)</f>
        <v>0</v>
      </c>
      <c r="CH223" s="19">
        <f>ROUND(VLOOKUP($B223,'3.ข้อมูลงบทดลองปัจจุบัน เติมเอง'!$A$5:$CL$846,85,0),2)</f>
        <v>0</v>
      </c>
      <c r="CI223" s="19">
        <f>ROUND(VLOOKUP($B223,'3.ข้อมูลงบทดลองปัจจุบัน เติมเอง'!$A$5:$CL$846,86,0),2)</f>
        <v>0</v>
      </c>
      <c r="CJ223" s="19">
        <f>ROUND(VLOOKUP($B223,'3.ข้อมูลงบทดลองปัจจุบัน เติมเอง'!$A$5:$CL$846,87,0),2)</f>
        <v>0</v>
      </c>
      <c r="CK223" s="19">
        <f>ROUND(VLOOKUP($B223,'3.ข้อมูลงบทดลองปัจจุบัน เติมเอง'!$A$5:$CL$846,88,0),2)</f>
        <v>0</v>
      </c>
      <c r="CL223" s="19">
        <f>ROUND(VLOOKUP($B223,'3.ข้อมูลงบทดลองปัจจุบัน เติมเอง'!$A$5:$CL$846,89,0),2)</f>
        <v>0</v>
      </c>
      <c r="CM223" s="19">
        <f>ROUND(VLOOKUP($B223,'3.ข้อมูลงบทดลองปัจจุบัน เติมเอง'!$A$5:$CL$846,90,0),2)</f>
        <v>0</v>
      </c>
      <c r="CO223" s="29"/>
    </row>
    <row r="224" spans="1:93" x14ac:dyDescent="0.7">
      <c r="A224" s="53" t="s">
        <v>1472</v>
      </c>
      <c r="B224" s="3" t="s">
        <v>783</v>
      </c>
      <c r="C224" s="8" t="s">
        <v>784</v>
      </c>
      <c r="D224" s="19">
        <f>ROUND(VLOOKUP($B224,'3.ข้อมูลงบทดลองปัจจุบัน เติมเอง'!$A$5:$CL$846,3,0),2)</f>
        <v>0</v>
      </c>
      <c r="E224" s="19">
        <f>ROUND(VLOOKUP($B224,'3.ข้อมูลงบทดลองปัจจุบัน เติมเอง'!$A$5:$CL$846,4,0),2)</f>
        <v>0</v>
      </c>
      <c r="F224" s="19">
        <f>ROUND(VLOOKUP($B224,'3.ข้อมูลงบทดลองปัจจุบัน เติมเอง'!$A$5:$CL$846,5,0),2)</f>
        <v>0</v>
      </c>
      <c r="G224" s="19">
        <f>ROUND(VLOOKUP($B224,'3.ข้อมูลงบทดลองปัจจุบัน เติมเอง'!$A$5:$CL$846,6,0),2)</f>
        <v>0</v>
      </c>
      <c r="H224" s="19">
        <f>ROUND(VLOOKUP($B224,'3.ข้อมูลงบทดลองปัจจุบัน เติมเอง'!$A$5:$CL$846,7,0),2)</f>
        <v>0</v>
      </c>
      <c r="I224" s="19">
        <f>ROUND(VLOOKUP($B224,'3.ข้อมูลงบทดลองปัจจุบัน เติมเอง'!$A$5:$CL$846,8,0),2)</f>
        <v>0</v>
      </c>
      <c r="J224" s="19">
        <f>ROUND(VLOOKUP($B224,'3.ข้อมูลงบทดลองปัจจุบัน เติมเอง'!$A$5:$CL$846,9,0),2)</f>
        <v>0</v>
      </c>
      <c r="K224" s="19">
        <f>ROUND(VLOOKUP($B224,'3.ข้อมูลงบทดลองปัจจุบัน เติมเอง'!$A$5:$CL$846,10,0),2)</f>
        <v>0</v>
      </c>
      <c r="L224" s="19">
        <f>ROUND(VLOOKUP($B224,'3.ข้อมูลงบทดลองปัจจุบัน เติมเอง'!$A$5:$CL$846,11,0),2)</f>
        <v>0</v>
      </c>
      <c r="M224" s="19">
        <f>ROUND(VLOOKUP($B224,'3.ข้อมูลงบทดลองปัจจุบัน เติมเอง'!$A$5:$CL$846,12,0),2)</f>
        <v>0</v>
      </c>
      <c r="N224" s="19">
        <f>ROUND(VLOOKUP($B224,'3.ข้อมูลงบทดลองปัจจุบัน เติมเอง'!$A$5:$CL$846,13,0),2)</f>
        <v>0</v>
      </c>
      <c r="O224" s="19">
        <f>ROUND(VLOOKUP($B224,'3.ข้อมูลงบทดลองปัจจุบัน เติมเอง'!$A$5:$CL$846,14,0),2)</f>
        <v>0</v>
      </c>
      <c r="P224" s="19">
        <f>ROUND(VLOOKUP($B224,'3.ข้อมูลงบทดลองปัจจุบัน เติมเอง'!$A$5:$CL$846,15,0),2)</f>
        <v>0</v>
      </c>
      <c r="Q224" s="19">
        <f>ROUND(VLOOKUP($B224,'3.ข้อมูลงบทดลองปัจจุบัน เติมเอง'!$A$5:$CL$846,16,0),2)</f>
        <v>0</v>
      </c>
      <c r="R224" s="19">
        <f>ROUND(VLOOKUP($B224,'3.ข้อมูลงบทดลองปัจจุบัน เติมเอง'!$A$5:$CL$846,17,0),2)</f>
        <v>0</v>
      </c>
      <c r="S224" s="19">
        <f>ROUND(VLOOKUP($B224,'3.ข้อมูลงบทดลองปัจจุบัน เติมเอง'!$A$5:$CL$846,18,0),2)</f>
        <v>0</v>
      </c>
      <c r="T224" s="19">
        <f>ROUND(VLOOKUP($B224,'3.ข้อมูลงบทดลองปัจจุบัน เติมเอง'!$A$5:$CL$846,19,0),2)</f>
        <v>0</v>
      </c>
      <c r="U224" s="19">
        <f>ROUND(VLOOKUP($B224,'3.ข้อมูลงบทดลองปัจจุบัน เติมเอง'!$A$5:$CL$846,20,0),2)</f>
        <v>0</v>
      </c>
      <c r="V224" s="19">
        <f>ROUND(VLOOKUP($B224,'3.ข้อมูลงบทดลองปัจจุบัน เติมเอง'!$A$5:$CL$846,21,0),2)</f>
        <v>0</v>
      </c>
      <c r="W224" s="19">
        <f>ROUND(VLOOKUP($B224,'3.ข้อมูลงบทดลองปัจจุบัน เติมเอง'!$A$5:$CL$846,22,0),2)</f>
        <v>0</v>
      </c>
      <c r="X224" s="19">
        <f>ROUND(VLOOKUP($B224,'3.ข้อมูลงบทดลองปัจจุบัน เติมเอง'!$A$5:$CL$846,23,0),2)</f>
        <v>0</v>
      </c>
      <c r="Y224" s="19">
        <f>ROUND(VLOOKUP($B224,'3.ข้อมูลงบทดลองปัจจุบัน เติมเอง'!$A$5:$CL$846,24,0),2)</f>
        <v>0</v>
      </c>
      <c r="Z224" s="19">
        <f>ROUND(VLOOKUP($B224,'3.ข้อมูลงบทดลองปัจจุบัน เติมเอง'!$A$5:$CL$846,25,0),2)</f>
        <v>0</v>
      </c>
      <c r="AA224" s="19">
        <f>ROUND(VLOOKUP($B224,'3.ข้อมูลงบทดลองปัจจุบัน เติมเอง'!$A$5:$CL$846,26,0),2)</f>
        <v>0</v>
      </c>
      <c r="AB224" s="19">
        <f>ROUND(VLOOKUP($B224,'3.ข้อมูลงบทดลองปัจจุบัน เติมเอง'!$A$5:$CL$846,27,0),2)</f>
        <v>0</v>
      </c>
      <c r="AC224" s="19">
        <f>ROUND(VLOOKUP($B224,'3.ข้อมูลงบทดลองปัจจุบัน เติมเอง'!$A$5:$CL$846,28,0),2)</f>
        <v>0</v>
      </c>
      <c r="AD224" s="19">
        <f>ROUND(VLOOKUP($B224,'3.ข้อมูลงบทดลองปัจจุบัน เติมเอง'!$A$5:$CL$846,29,0),2)</f>
        <v>0</v>
      </c>
      <c r="AE224" s="19">
        <f>ROUND(VLOOKUP($B224,'3.ข้อมูลงบทดลองปัจจุบัน เติมเอง'!$A$5:$CL$846,30,0),2)</f>
        <v>0</v>
      </c>
      <c r="AF224" s="19">
        <f>ROUND(VLOOKUP($B224,'3.ข้อมูลงบทดลองปัจจุบัน เติมเอง'!$A$5:$CL$846,31,0),2)</f>
        <v>0</v>
      </c>
      <c r="AG224" s="19">
        <f>ROUND(VLOOKUP($B224,'3.ข้อมูลงบทดลองปัจจุบัน เติมเอง'!$A$5:$CL$846,32,0),2)</f>
        <v>0</v>
      </c>
      <c r="AH224" s="19">
        <f>ROUND(VLOOKUP($B224,'3.ข้อมูลงบทดลองปัจจุบัน เติมเอง'!$A$5:$CL$846,33,0),2)</f>
        <v>0</v>
      </c>
      <c r="AI224" s="19">
        <f>ROUND(VLOOKUP($B224,'3.ข้อมูลงบทดลองปัจจุบัน เติมเอง'!$A$5:$CL$846,34,0),2)</f>
        <v>0</v>
      </c>
      <c r="AJ224" s="19">
        <f>ROUND(VLOOKUP($B224,'3.ข้อมูลงบทดลองปัจจุบัน เติมเอง'!$A$5:$CL$846,35,0),2)</f>
        <v>0</v>
      </c>
      <c r="AK224" s="19">
        <f>ROUND(VLOOKUP($B224,'3.ข้อมูลงบทดลองปัจจุบัน เติมเอง'!$A$5:$CL$846,36,0),2)</f>
        <v>0</v>
      </c>
      <c r="AL224" s="19">
        <f>ROUND(VLOOKUP($B224,'3.ข้อมูลงบทดลองปัจจุบัน เติมเอง'!$A$5:$CL$846,37,0),2)</f>
        <v>0</v>
      </c>
      <c r="AM224" s="19">
        <f>ROUND(VLOOKUP($B224,'3.ข้อมูลงบทดลองปัจจุบัน เติมเอง'!$A$5:$CL$846,38,0),2)</f>
        <v>0</v>
      </c>
      <c r="AN224" s="19">
        <f>ROUND(VLOOKUP($B224,'3.ข้อมูลงบทดลองปัจจุบัน เติมเอง'!$A$5:$CL$846,39,0),2)</f>
        <v>0</v>
      </c>
      <c r="AO224" s="19">
        <f>ROUND(VLOOKUP($B224,'3.ข้อมูลงบทดลองปัจจุบัน เติมเอง'!$A$5:$CL$846,40,0),2)</f>
        <v>1650</v>
      </c>
      <c r="AP224" s="19">
        <f>ROUND(VLOOKUP($B224,'3.ข้อมูลงบทดลองปัจจุบัน เติมเอง'!$A$5:$CL$846,41,0),2)</f>
        <v>0</v>
      </c>
      <c r="AQ224" s="19">
        <f>ROUND(VLOOKUP($B224,'3.ข้อมูลงบทดลองปัจจุบัน เติมเอง'!$A$5:$CL$846,42,0),2)</f>
        <v>0</v>
      </c>
      <c r="AR224" s="19">
        <f>ROUND(VLOOKUP($B224,'3.ข้อมูลงบทดลองปัจจุบัน เติมเอง'!$A$5:$CL$846,43,0),2)</f>
        <v>0</v>
      </c>
      <c r="AS224" s="19">
        <f>ROUND(VLOOKUP($B224,'3.ข้อมูลงบทดลองปัจจุบัน เติมเอง'!$A$5:$CL$846,44,0),2)</f>
        <v>0</v>
      </c>
      <c r="AT224" s="19">
        <f>ROUND(VLOOKUP($B224,'3.ข้อมูลงบทดลองปัจจุบัน เติมเอง'!$A$5:$CL$846,45,0),2)</f>
        <v>0</v>
      </c>
      <c r="AU224" s="19">
        <f>ROUND(VLOOKUP($B224,'3.ข้อมูลงบทดลองปัจจุบัน เติมเอง'!$A$5:$CL$846,46,0),2)</f>
        <v>0</v>
      </c>
      <c r="AV224" s="19">
        <f>ROUND(VLOOKUP($B224,'3.ข้อมูลงบทดลองปัจจุบัน เติมเอง'!$A$5:$CL$846,47,0),2)</f>
        <v>0</v>
      </c>
      <c r="AW224" s="19">
        <f>ROUND(VLOOKUP($B224,'3.ข้อมูลงบทดลองปัจจุบัน เติมเอง'!$A$5:$CL$846,48,0),2)</f>
        <v>0</v>
      </c>
      <c r="AX224" s="19">
        <f>ROUND(VLOOKUP($B224,'3.ข้อมูลงบทดลองปัจจุบัน เติมเอง'!$A$5:$CL$846,49,0),2)</f>
        <v>0</v>
      </c>
      <c r="AY224" s="19">
        <f>ROUND(VLOOKUP($B224,'3.ข้อมูลงบทดลองปัจจุบัน เติมเอง'!$A$5:$CL$846,50,0),2)</f>
        <v>0</v>
      </c>
      <c r="AZ224" s="19">
        <f>ROUND(VLOOKUP($B224,'3.ข้อมูลงบทดลองปัจจุบัน เติมเอง'!$A$5:$CL$846,51,0),2)</f>
        <v>0</v>
      </c>
      <c r="BA224" s="19">
        <f>ROUND(VLOOKUP($B224,'3.ข้อมูลงบทดลองปัจจุบัน เติมเอง'!$A$5:$CL$846,52,0),2)</f>
        <v>0</v>
      </c>
      <c r="BB224" s="19">
        <f>ROUND(VLOOKUP($B224,'3.ข้อมูลงบทดลองปัจจุบัน เติมเอง'!$A$5:$CL$846,53,0),2)</f>
        <v>0</v>
      </c>
      <c r="BC224" s="19">
        <f>ROUND(VLOOKUP($B224,'3.ข้อมูลงบทดลองปัจจุบัน เติมเอง'!$A$5:$CL$846,54,0),2)</f>
        <v>0</v>
      </c>
      <c r="BD224" s="19">
        <f>ROUND(VLOOKUP($B224,'3.ข้อมูลงบทดลองปัจจุบัน เติมเอง'!$A$5:$CL$846,55,0),2)</f>
        <v>0</v>
      </c>
      <c r="BE224" s="19">
        <f>ROUND(VLOOKUP($B224,'3.ข้อมูลงบทดลองปัจจุบัน เติมเอง'!$A$5:$CL$846,56,0),2)</f>
        <v>0</v>
      </c>
      <c r="BF224" s="19">
        <f>ROUND(VLOOKUP($B224,'3.ข้อมูลงบทดลองปัจจุบัน เติมเอง'!$A$5:$CL$846,57,0),2)</f>
        <v>0</v>
      </c>
      <c r="BG224" s="19">
        <f>ROUND(VLOOKUP($B224,'3.ข้อมูลงบทดลองปัจจุบัน เติมเอง'!$A$5:$CL$846,58,0),2)</f>
        <v>0</v>
      </c>
      <c r="BH224" s="19">
        <f>ROUND(VLOOKUP($B224,'3.ข้อมูลงบทดลองปัจจุบัน เติมเอง'!$A$5:$CL$846,59,0),2)</f>
        <v>0</v>
      </c>
      <c r="BI224" s="19">
        <f>ROUND(VLOOKUP($B224,'3.ข้อมูลงบทดลองปัจจุบัน เติมเอง'!$A$5:$CL$846,60,0),2)</f>
        <v>0</v>
      </c>
      <c r="BJ224" s="19">
        <f>ROUND(VLOOKUP($B224,'3.ข้อมูลงบทดลองปัจจุบัน เติมเอง'!$A$5:$CL$846,61,0),2)</f>
        <v>0</v>
      </c>
      <c r="BK224" s="19">
        <f>ROUND(VLOOKUP($B224,'3.ข้อมูลงบทดลองปัจจุบัน เติมเอง'!$A$5:$CL$846,62,0),2)</f>
        <v>0</v>
      </c>
      <c r="BL224" s="19">
        <f>ROUND(VLOOKUP($B224,'3.ข้อมูลงบทดลองปัจจุบัน เติมเอง'!$A$5:$CL$846,63,0),2)</f>
        <v>0</v>
      </c>
      <c r="BM224" s="19">
        <f>ROUND(VLOOKUP($B224,'3.ข้อมูลงบทดลองปัจจุบัน เติมเอง'!$A$5:$CL$846,64,0),2)</f>
        <v>0</v>
      </c>
      <c r="BN224" s="19">
        <f>ROUND(VLOOKUP($B224,'3.ข้อมูลงบทดลองปัจจุบัน เติมเอง'!$A$5:$CL$846,65,0),2)</f>
        <v>0</v>
      </c>
      <c r="BO224" s="19">
        <f>ROUND(VLOOKUP($B224,'3.ข้อมูลงบทดลองปัจจุบัน เติมเอง'!$A$5:$CL$846,66,0),2)</f>
        <v>0</v>
      </c>
      <c r="BP224" s="19">
        <f>ROUND(VLOOKUP($B224,'3.ข้อมูลงบทดลองปัจจุบัน เติมเอง'!$A$5:$CL$846,67,0),2)</f>
        <v>0</v>
      </c>
      <c r="BQ224" s="19">
        <f>ROUND(VLOOKUP($B224,'3.ข้อมูลงบทดลองปัจจุบัน เติมเอง'!$A$5:$CL$846,68,0),2)</f>
        <v>0</v>
      </c>
      <c r="BR224" s="19">
        <f>ROUND(VLOOKUP($B224,'3.ข้อมูลงบทดลองปัจจุบัน เติมเอง'!$A$5:$CL$846,69,0),2)</f>
        <v>0</v>
      </c>
      <c r="BS224" s="19">
        <f>ROUND(VLOOKUP($B224,'3.ข้อมูลงบทดลองปัจจุบัน เติมเอง'!$A$5:$CL$846,70,0),2)</f>
        <v>12673.61</v>
      </c>
      <c r="BT224" s="19">
        <f>ROUND(VLOOKUP($B224,'3.ข้อมูลงบทดลองปัจจุบัน เติมเอง'!$A$5:$CL$846,71,0),2)</f>
        <v>0</v>
      </c>
      <c r="BU224" s="19">
        <f>ROUND(VLOOKUP($B224,'3.ข้อมูลงบทดลองปัจจุบัน เติมเอง'!$A$5:$CL$846,72,0),2)</f>
        <v>0</v>
      </c>
      <c r="BV224" s="19">
        <f>ROUND(VLOOKUP($B224,'3.ข้อมูลงบทดลองปัจจุบัน เติมเอง'!$A$5:$CL$846,73,0),2)</f>
        <v>0</v>
      </c>
      <c r="BW224" s="19">
        <f>ROUND(VLOOKUP($B224,'3.ข้อมูลงบทดลองปัจจุบัน เติมเอง'!$A$5:$CL$846,74,0),2)</f>
        <v>345347.49</v>
      </c>
      <c r="BX224" s="19">
        <f>ROUND(VLOOKUP($B224,'3.ข้อมูลงบทดลองปัจจุบัน เติมเอง'!$A$5:$CL$846,75,0),2)</f>
        <v>0</v>
      </c>
      <c r="BY224" s="19">
        <f>ROUND(VLOOKUP($B224,'3.ข้อมูลงบทดลองปัจจุบัน เติมเอง'!$A$5:$CL$846,76,0),2)</f>
        <v>0</v>
      </c>
      <c r="BZ224" s="19">
        <f>ROUND(VLOOKUP($B224,'3.ข้อมูลงบทดลองปัจจุบัน เติมเอง'!$A$5:$CL$846,77,0),2)</f>
        <v>0</v>
      </c>
      <c r="CA224" s="19">
        <f>ROUND(VLOOKUP($B224,'3.ข้อมูลงบทดลองปัจจุบัน เติมเอง'!$A$5:$CL$846,78,0),2)</f>
        <v>0</v>
      </c>
      <c r="CB224" s="19">
        <f>ROUND(VLOOKUP($B224,'3.ข้อมูลงบทดลองปัจจุบัน เติมเอง'!$A$5:$CL$846,79,0),2)</f>
        <v>0</v>
      </c>
      <c r="CC224" s="19">
        <f>ROUND(VLOOKUP($B224,'3.ข้อมูลงบทดลองปัจจุบัน เติมเอง'!$A$5:$CL$846,80,0),2)</f>
        <v>0</v>
      </c>
      <c r="CD224" s="19">
        <f>ROUND(VLOOKUP($B224,'3.ข้อมูลงบทดลองปัจจุบัน เติมเอง'!$A$5:$CL$846,81,0),2)</f>
        <v>0</v>
      </c>
      <c r="CE224" s="19">
        <f>ROUND(VLOOKUP($B224,'3.ข้อมูลงบทดลองปัจจุบัน เติมเอง'!$A$5:$CL$846,82,0),2)</f>
        <v>0</v>
      </c>
      <c r="CF224" s="19">
        <f>ROUND(VLOOKUP($B224,'3.ข้อมูลงบทดลองปัจจุบัน เติมเอง'!$A$5:$CL$846,83,0),2)</f>
        <v>0</v>
      </c>
      <c r="CG224" s="19">
        <f>ROUND(VLOOKUP($B224,'3.ข้อมูลงบทดลองปัจจุบัน เติมเอง'!$A$5:$CL$846,84,0),2)</f>
        <v>0</v>
      </c>
      <c r="CH224" s="19">
        <f>ROUND(VLOOKUP($B224,'3.ข้อมูลงบทดลองปัจจุบัน เติมเอง'!$A$5:$CL$846,85,0),2)</f>
        <v>0</v>
      </c>
      <c r="CI224" s="19">
        <f>ROUND(VLOOKUP($B224,'3.ข้อมูลงบทดลองปัจจุบัน เติมเอง'!$A$5:$CL$846,86,0),2)</f>
        <v>0</v>
      </c>
      <c r="CJ224" s="19">
        <f>ROUND(VLOOKUP($B224,'3.ข้อมูลงบทดลองปัจจุบัน เติมเอง'!$A$5:$CL$846,87,0),2)</f>
        <v>0</v>
      </c>
      <c r="CK224" s="19">
        <f>ROUND(VLOOKUP($B224,'3.ข้อมูลงบทดลองปัจจุบัน เติมเอง'!$A$5:$CL$846,88,0),2)</f>
        <v>0</v>
      </c>
      <c r="CL224" s="19">
        <f>ROUND(VLOOKUP($B224,'3.ข้อมูลงบทดลองปัจจุบัน เติมเอง'!$A$5:$CL$846,89,0),2)</f>
        <v>0</v>
      </c>
      <c r="CM224" s="19">
        <f>ROUND(VLOOKUP($B224,'3.ข้อมูลงบทดลองปัจจุบัน เติมเอง'!$A$5:$CL$846,90,0),2)</f>
        <v>0</v>
      </c>
      <c r="CO224" s="29"/>
    </row>
    <row r="225" spans="1:93" x14ac:dyDescent="0.7">
      <c r="A225" s="53" t="s">
        <v>1472</v>
      </c>
      <c r="B225" s="3" t="s">
        <v>785</v>
      </c>
      <c r="C225" s="8" t="s">
        <v>786</v>
      </c>
      <c r="D225" s="19">
        <f>ROUND(VLOOKUP($B225,'3.ข้อมูลงบทดลองปัจจุบัน เติมเอง'!$A$5:$CL$846,3,0),2)</f>
        <v>0</v>
      </c>
      <c r="E225" s="19">
        <f>ROUND(VLOOKUP($B225,'3.ข้อมูลงบทดลองปัจจุบัน เติมเอง'!$A$5:$CL$846,4,0),2)</f>
        <v>0</v>
      </c>
      <c r="F225" s="19">
        <f>ROUND(VLOOKUP($B225,'3.ข้อมูลงบทดลองปัจจุบัน เติมเอง'!$A$5:$CL$846,5,0),2)</f>
        <v>0</v>
      </c>
      <c r="G225" s="19">
        <f>ROUND(VLOOKUP($B225,'3.ข้อมูลงบทดลองปัจจุบัน เติมเอง'!$A$5:$CL$846,6,0),2)</f>
        <v>0</v>
      </c>
      <c r="H225" s="19">
        <f>ROUND(VLOOKUP($B225,'3.ข้อมูลงบทดลองปัจจุบัน เติมเอง'!$A$5:$CL$846,7,0),2)</f>
        <v>0</v>
      </c>
      <c r="I225" s="19">
        <f>ROUND(VLOOKUP($B225,'3.ข้อมูลงบทดลองปัจจุบัน เติมเอง'!$A$5:$CL$846,8,0),2)</f>
        <v>0</v>
      </c>
      <c r="J225" s="19">
        <f>ROUND(VLOOKUP($B225,'3.ข้อมูลงบทดลองปัจจุบัน เติมเอง'!$A$5:$CL$846,9,0),2)</f>
        <v>0</v>
      </c>
      <c r="K225" s="19">
        <f>ROUND(VLOOKUP($B225,'3.ข้อมูลงบทดลองปัจจุบัน เติมเอง'!$A$5:$CL$846,10,0),2)</f>
        <v>0</v>
      </c>
      <c r="L225" s="19">
        <f>ROUND(VLOOKUP($B225,'3.ข้อมูลงบทดลองปัจจุบัน เติมเอง'!$A$5:$CL$846,11,0),2)</f>
        <v>0</v>
      </c>
      <c r="M225" s="19">
        <f>ROUND(VLOOKUP($B225,'3.ข้อมูลงบทดลองปัจจุบัน เติมเอง'!$A$5:$CL$846,12,0),2)</f>
        <v>0</v>
      </c>
      <c r="N225" s="19">
        <f>ROUND(VLOOKUP($B225,'3.ข้อมูลงบทดลองปัจจุบัน เติมเอง'!$A$5:$CL$846,13,0),2)</f>
        <v>0</v>
      </c>
      <c r="O225" s="19">
        <f>ROUND(VLOOKUP($B225,'3.ข้อมูลงบทดลองปัจจุบัน เติมเอง'!$A$5:$CL$846,14,0),2)</f>
        <v>0</v>
      </c>
      <c r="P225" s="19">
        <f>ROUND(VLOOKUP($B225,'3.ข้อมูลงบทดลองปัจจุบัน เติมเอง'!$A$5:$CL$846,15,0),2)</f>
        <v>0</v>
      </c>
      <c r="Q225" s="19">
        <f>ROUND(VLOOKUP($B225,'3.ข้อมูลงบทดลองปัจจุบัน เติมเอง'!$A$5:$CL$846,16,0),2)</f>
        <v>0</v>
      </c>
      <c r="R225" s="19">
        <f>ROUND(VLOOKUP($B225,'3.ข้อมูลงบทดลองปัจจุบัน เติมเอง'!$A$5:$CL$846,17,0),2)</f>
        <v>0</v>
      </c>
      <c r="S225" s="19">
        <f>ROUND(VLOOKUP($B225,'3.ข้อมูลงบทดลองปัจจุบัน เติมเอง'!$A$5:$CL$846,18,0),2)</f>
        <v>0</v>
      </c>
      <c r="T225" s="19">
        <f>ROUND(VLOOKUP($B225,'3.ข้อมูลงบทดลองปัจจุบัน เติมเอง'!$A$5:$CL$846,19,0),2)</f>
        <v>0</v>
      </c>
      <c r="U225" s="19">
        <f>ROUND(VLOOKUP($B225,'3.ข้อมูลงบทดลองปัจจุบัน เติมเอง'!$A$5:$CL$846,20,0),2)</f>
        <v>0</v>
      </c>
      <c r="V225" s="19">
        <f>ROUND(VLOOKUP($B225,'3.ข้อมูลงบทดลองปัจจุบัน เติมเอง'!$A$5:$CL$846,21,0),2)</f>
        <v>0</v>
      </c>
      <c r="W225" s="19">
        <f>ROUND(VLOOKUP($B225,'3.ข้อมูลงบทดลองปัจจุบัน เติมเอง'!$A$5:$CL$846,22,0),2)</f>
        <v>0</v>
      </c>
      <c r="X225" s="19">
        <f>ROUND(VLOOKUP($B225,'3.ข้อมูลงบทดลองปัจจุบัน เติมเอง'!$A$5:$CL$846,23,0),2)</f>
        <v>0</v>
      </c>
      <c r="Y225" s="19">
        <f>ROUND(VLOOKUP($B225,'3.ข้อมูลงบทดลองปัจจุบัน เติมเอง'!$A$5:$CL$846,24,0),2)</f>
        <v>0</v>
      </c>
      <c r="Z225" s="19">
        <f>ROUND(VLOOKUP($B225,'3.ข้อมูลงบทดลองปัจจุบัน เติมเอง'!$A$5:$CL$846,25,0),2)</f>
        <v>0</v>
      </c>
      <c r="AA225" s="19">
        <f>ROUND(VLOOKUP($B225,'3.ข้อมูลงบทดลองปัจจุบัน เติมเอง'!$A$5:$CL$846,26,0),2)</f>
        <v>0</v>
      </c>
      <c r="AB225" s="19">
        <f>ROUND(VLOOKUP($B225,'3.ข้อมูลงบทดลองปัจจุบัน เติมเอง'!$A$5:$CL$846,27,0),2)</f>
        <v>0</v>
      </c>
      <c r="AC225" s="19">
        <f>ROUND(VLOOKUP($B225,'3.ข้อมูลงบทดลองปัจจุบัน เติมเอง'!$A$5:$CL$846,28,0),2)</f>
        <v>0</v>
      </c>
      <c r="AD225" s="19">
        <f>ROUND(VLOOKUP($B225,'3.ข้อมูลงบทดลองปัจจุบัน เติมเอง'!$A$5:$CL$846,29,0),2)</f>
        <v>0</v>
      </c>
      <c r="AE225" s="19">
        <f>ROUND(VLOOKUP($B225,'3.ข้อมูลงบทดลองปัจจุบัน เติมเอง'!$A$5:$CL$846,30,0),2)</f>
        <v>0</v>
      </c>
      <c r="AF225" s="19">
        <f>ROUND(VLOOKUP($B225,'3.ข้อมูลงบทดลองปัจจุบัน เติมเอง'!$A$5:$CL$846,31,0),2)</f>
        <v>0</v>
      </c>
      <c r="AG225" s="19">
        <f>ROUND(VLOOKUP($B225,'3.ข้อมูลงบทดลองปัจจุบัน เติมเอง'!$A$5:$CL$846,32,0),2)</f>
        <v>0</v>
      </c>
      <c r="AH225" s="19">
        <f>ROUND(VLOOKUP($B225,'3.ข้อมูลงบทดลองปัจจุบัน เติมเอง'!$A$5:$CL$846,33,0),2)</f>
        <v>0</v>
      </c>
      <c r="AI225" s="19">
        <f>ROUND(VLOOKUP($B225,'3.ข้อมูลงบทดลองปัจจุบัน เติมเอง'!$A$5:$CL$846,34,0),2)</f>
        <v>0</v>
      </c>
      <c r="AJ225" s="19">
        <f>ROUND(VLOOKUP($B225,'3.ข้อมูลงบทดลองปัจจุบัน เติมเอง'!$A$5:$CL$846,35,0),2)</f>
        <v>0</v>
      </c>
      <c r="AK225" s="19">
        <f>ROUND(VLOOKUP($B225,'3.ข้อมูลงบทดลองปัจจุบัน เติมเอง'!$A$5:$CL$846,36,0),2)</f>
        <v>0</v>
      </c>
      <c r="AL225" s="19">
        <f>ROUND(VLOOKUP($B225,'3.ข้อมูลงบทดลองปัจจุบัน เติมเอง'!$A$5:$CL$846,37,0),2)</f>
        <v>0</v>
      </c>
      <c r="AM225" s="19">
        <f>ROUND(VLOOKUP($B225,'3.ข้อมูลงบทดลองปัจจุบัน เติมเอง'!$A$5:$CL$846,38,0),2)</f>
        <v>0</v>
      </c>
      <c r="AN225" s="19">
        <f>ROUND(VLOOKUP($B225,'3.ข้อมูลงบทดลองปัจจุบัน เติมเอง'!$A$5:$CL$846,39,0),2)</f>
        <v>0</v>
      </c>
      <c r="AO225" s="19">
        <f>ROUND(VLOOKUP($B225,'3.ข้อมูลงบทดลองปัจจุบัน เติมเอง'!$A$5:$CL$846,40,0),2)</f>
        <v>0</v>
      </c>
      <c r="AP225" s="19">
        <f>ROUND(VLOOKUP($B225,'3.ข้อมูลงบทดลองปัจจุบัน เติมเอง'!$A$5:$CL$846,41,0),2)</f>
        <v>0</v>
      </c>
      <c r="AQ225" s="19">
        <f>ROUND(VLOOKUP($B225,'3.ข้อมูลงบทดลองปัจจุบัน เติมเอง'!$A$5:$CL$846,42,0),2)</f>
        <v>0</v>
      </c>
      <c r="AR225" s="19">
        <f>ROUND(VLOOKUP($B225,'3.ข้อมูลงบทดลองปัจจุบัน เติมเอง'!$A$5:$CL$846,43,0),2)</f>
        <v>0</v>
      </c>
      <c r="AS225" s="19">
        <f>ROUND(VLOOKUP($B225,'3.ข้อมูลงบทดลองปัจจุบัน เติมเอง'!$A$5:$CL$846,44,0),2)</f>
        <v>0</v>
      </c>
      <c r="AT225" s="19">
        <f>ROUND(VLOOKUP($B225,'3.ข้อมูลงบทดลองปัจจุบัน เติมเอง'!$A$5:$CL$846,45,0),2)</f>
        <v>0</v>
      </c>
      <c r="AU225" s="19">
        <f>ROUND(VLOOKUP($B225,'3.ข้อมูลงบทดลองปัจจุบัน เติมเอง'!$A$5:$CL$846,46,0),2)</f>
        <v>0</v>
      </c>
      <c r="AV225" s="19">
        <f>ROUND(VLOOKUP($B225,'3.ข้อมูลงบทดลองปัจจุบัน เติมเอง'!$A$5:$CL$846,47,0),2)</f>
        <v>0</v>
      </c>
      <c r="AW225" s="19">
        <f>ROUND(VLOOKUP($B225,'3.ข้อมูลงบทดลองปัจจุบัน เติมเอง'!$A$5:$CL$846,48,0),2)</f>
        <v>0</v>
      </c>
      <c r="AX225" s="19">
        <f>ROUND(VLOOKUP($B225,'3.ข้อมูลงบทดลองปัจจุบัน เติมเอง'!$A$5:$CL$846,49,0),2)</f>
        <v>0</v>
      </c>
      <c r="AY225" s="19">
        <f>ROUND(VLOOKUP($B225,'3.ข้อมูลงบทดลองปัจจุบัน เติมเอง'!$A$5:$CL$846,50,0),2)</f>
        <v>0</v>
      </c>
      <c r="AZ225" s="19">
        <f>ROUND(VLOOKUP($B225,'3.ข้อมูลงบทดลองปัจจุบัน เติมเอง'!$A$5:$CL$846,51,0),2)</f>
        <v>0</v>
      </c>
      <c r="BA225" s="19">
        <f>ROUND(VLOOKUP($B225,'3.ข้อมูลงบทดลองปัจจุบัน เติมเอง'!$A$5:$CL$846,52,0),2)</f>
        <v>0</v>
      </c>
      <c r="BB225" s="19">
        <f>ROUND(VLOOKUP($B225,'3.ข้อมูลงบทดลองปัจจุบัน เติมเอง'!$A$5:$CL$846,53,0),2)</f>
        <v>0</v>
      </c>
      <c r="BC225" s="19">
        <f>ROUND(VLOOKUP($B225,'3.ข้อมูลงบทดลองปัจจุบัน เติมเอง'!$A$5:$CL$846,54,0),2)</f>
        <v>0</v>
      </c>
      <c r="BD225" s="19">
        <f>ROUND(VLOOKUP($B225,'3.ข้อมูลงบทดลองปัจจุบัน เติมเอง'!$A$5:$CL$846,55,0),2)</f>
        <v>0</v>
      </c>
      <c r="BE225" s="19">
        <f>ROUND(VLOOKUP($B225,'3.ข้อมูลงบทดลองปัจจุบัน เติมเอง'!$A$5:$CL$846,56,0),2)</f>
        <v>0</v>
      </c>
      <c r="BF225" s="19">
        <f>ROUND(VLOOKUP($B225,'3.ข้อมูลงบทดลองปัจจุบัน เติมเอง'!$A$5:$CL$846,57,0),2)</f>
        <v>0</v>
      </c>
      <c r="BG225" s="19">
        <f>ROUND(VLOOKUP($B225,'3.ข้อมูลงบทดลองปัจจุบัน เติมเอง'!$A$5:$CL$846,58,0),2)</f>
        <v>0</v>
      </c>
      <c r="BH225" s="19">
        <f>ROUND(VLOOKUP($B225,'3.ข้อมูลงบทดลองปัจจุบัน เติมเอง'!$A$5:$CL$846,59,0),2)</f>
        <v>31666.560000000001</v>
      </c>
      <c r="BI225" s="19">
        <f>ROUND(VLOOKUP($B225,'3.ข้อมูลงบทดลองปัจจุบัน เติมเอง'!$A$5:$CL$846,60,0),2)</f>
        <v>0</v>
      </c>
      <c r="BJ225" s="19">
        <f>ROUND(VLOOKUP($B225,'3.ข้อมูลงบทดลองปัจจุบัน เติมเอง'!$A$5:$CL$846,61,0),2)</f>
        <v>0</v>
      </c>
      <c r="BK225" s="19">
        <f>ROUND(VLOOKUP($B225,'3.ข้อมูลงบทดลองปัจจุบัน เติมเอง'!$A$5:$CL$846,62,0),2)</f>
        <v>0</v>
      </c>
      <c r="BL225" s="19">
        <f>ROUND(VLOOKUP($B225,'3.ข้อมูลงบทดลองปัจจุบัน เติมเอง'!$A$5:$CL$846,63,0),2)</f>
        <v>0</v>
      </c>
      <c r="BM225" s="19">
        <f>ROUND(VLOOKUP($B225,'3.ข้อมูลงบทดลองปัจจุบัน เติมเอง'!$A$5:$CL$846,64,0),2)</f>
        <v>0</v>
      </c>
      <c r="BN225" s="19">
        <f>ROUND(VLOOKUP($B225,'3.ข้อมูลงบทดลองปัจจุบัน เติมเอง'!$A$5:$CL$846,65,0),2)</f>
        <v>0</v>
      </c>
      <c r="BO225" s="19">
        <f>ROUND(VLOOKUP($B225,'3.ข้อมูลงบทดลองปัจจุบัน เติมเอง'!$A$5:$CL$846,66,0),2)</f>
        <v>0</v>
      </c>
      <c r="BP225" s="19">
        <f>ROUND(VLOOKUP($B225,'3.ข้อมูลงบทดลองปัจจุบัน เติมเอง'!$A$5:$CL$846,67,0),2)</f>
        <v>0</v>
      </c>
      <c r="BQ225" s="19">
        <f>ROUND(VLOOKUP($B225,'3.ข้อมูลงบทดลองปัจจุบัน เติมเอง'!$A$5:$CL$846,68,0),2)</f>
        <v>0</v>
      </c>
      <c r="BR225" s="19">
        <f>ROUND(VLOOKUP($B225,'3.ข้อมูลงบทดลองปัจจุบัน เติมเอง'!$A$5:$CL$846,69,0),2)</f>
        <v>0</v>
      </c>
      <c r="BS225" s="19">
        <f>ROUND(VLOOKUP($B225,'3.ข้อมูลงบทดลองปัจจุบัน เติมเอง'!$A$5:$CL$846,70,0),2)</f>
        <v>0</v>
      </c>
      <c r="BT225" s="19">
        <f>ROUND(VLOOKUP($B225,'3.ข้อมูลงบทดลองปัจจุบัน เติมเอง'!$A$5:$CL$846,71,0),2)</f>
        <v>0</v>
      </c>
      <c r="BU225" s="19">
        <f>ROUND(VLOOKUP($B225,'3.ข้อมูลงบทดลองปัจจุบัน เติมเอง'!$A$5:$CL$846,72,0),2)</f>
        <v>0</v>
      </c>
      <c r="BV225" s="19">
        <f>ROUND(VLOOKUP($B225,'3.ข้อมูลงบทดลองปัจจุบัน เติมเอง'!$A$5:$CL$846,73,0),2)</f>
        <v>0</v>
      </c>
      <c r="BW225" s="19">
        <f>ROUND(VLOOKUP($B225,'3.ข้อมูลงบทดลองปัจจุบัน เติมเอง'!$A$5:$CL$846,74,0),2)</f>
        <v>0</v>
      </c>
      <c r="BX225" s="19">
        <f>ROUND(VLOOKUP($B225,'3.ข้อมูลงบทดลองปัจจุบัน เติมเอง'!$A$5:$CL$846,75,0),2)</f>
        <v>0</v>
      </c>
      <c r="BY225" s="19">
        <f>ROUND(VLOOKUP($B225,'3.ข้อมูลงบทดลองปัจจุบัน เติมเอง'!$A$5:$CL$846,76,0),2)</f>
        <v>0</v>
      </c>
      <c r="BZ225" s="19">
        <f>ROUND(VLOOKUP($B225,'3.ข้อมูลงบทดลองปัจจุบัน เติมเอง'!$A$5:$CL$846,77,0),2)</f>
        <v>0</v>
      </c>
      <c r="CA225" s="19">
        <f>ROUND(VLOOKUP($B225,'3.ข้อมูลงบทดลองปัจจุบัน เติมเอง'!$A$5:$CL$846,78,0),2)</f>
        <v>0</v>
      </c>
      <c r="CB225" s="19">
        <f>ROUND(VLOOKUP($B225,'3.ข้อมูลงบทดลองปัจจุบัน เติมเอง'!$A$5:$CL$846,79,0),2)</f>
        <v>0</v>
      </c>
      <c r="CC225" s="19">
        <f>ROUND(VLOOKUP($B225,'3.ข้อมูลงบทดลองปัจจุบัน เติมเอง'!$A$5:$CL$846,80,0),2)</f>
        <v>0</v>
      </c>
      <c r="CD225" s="19">
        <f>ROUND(VLOOKUP($B225,'3.ข้อมูลงบทดลองปัจจุบัน เติมเอง'!$A$5:$CL$846,81,0),2)</f>
        <v>0</v>
      </c>
      <c r="CE225" s="19">
        <f>ROUND(VLOOKUP($B225,'3.ข้อมูลงบทดลองปัจจุบัน เติมเอง'!$A$5:$CL$846,82,0),2)</f>
        <v>0</v>
      </c>
      <c r="CF225" s="19">
        <f>ROUND(VLOOKUP($B225,'3.ข้อมูลงบทดลองปัจจุบัน เติมเอง'!$A$5:$CL$846,83,0),2)</f>
        <v>0</v>
      </c>
      <c r="CG225" s="19">
        <f>ROUND(VLOOKUP($B225,'3.ข้อมูลงบทดลองปัจจุบัน เติมเอง'!$A$5:$CL$846,84,0),2)</f>
        <v>0</v>
      </c>
      <c r="CH225" s="19">
        <f>ROUND(VLOOKUP($B225,'3.ข้อมูลงบทดลองปัจจุบัน เติมเอง'!$A$5:$CL$846,85,0),2)</f>
        <v>0</v>
      </c>
      <c r="CI225" s="19">
        <f>ROUND(VLOOKUP($B225,'3.ข้อมูลงบทดลองปัจจุบัน เติมเอง'!$A$5:$CL$846,86,0),2)</f>
        <v>0</v>
      </c>
      <c r="CJ225" s="19">
        <f>ROUND(VLOOKUP($B225,'3.ข้อมูลงบทดลองปัจจุบัน เติมเอง'!$A$5:$CL$846,87,0),2)</f>
        <v>0</v>
      </c>
      <c r="CK225" s="19">
        <f>ROUND(VLOOKUP($B225,'3.ข้อมูลงบทดลองปัจจุบัน เติมเอง'!$A$5:$CL$846,88,0),2)</f>
        <v>0</v>
      </c>
      <c r="CL225" s="19">
        <f>ROUND(VLOOKUP($B225,'3.ข้อมูลงบทดลองปัจจุบัน เติมเอง'!$A$5:$CL$846,89,0),2)</f>
        <v>0</v>
      </c>
      <c r="CM225" s="19">
        <f>ROUND(VLOOKUP($B225,'3.ข้อมูลงบทดลองปัจจุบัน เติมเอง'!$A$5:$CL$846,90,0),2)</f>
        <v>0</v>
      </c>
      <c r="CO225" s="29"/>
    </row>
    <row r="226" spans="1:93" x14ac:dyDescent="0.7">
      <c r="A226" s="53" t="s">
        <v>1472</v>
      </c>
      <c r="B226" s="3" t="s">
        <v>787</v>
      </c>
      <c r="C226" s="8" t="s">
        <v>1513</v>
      </c>
      <c r="D226" s="19">
        <f>ROUND(VLOOKUP($B226,'3.ข้อมูลงบทดลองปัจจุบัน เติมเอง'!$A$5:$CL$846,3,0),2)</f>
        <v>0</v>
      </c>
      <c r="E226" s="19">
        <f>ROUND(VLOOKUP($B226,'3.ข้อมูลงบทดลองปัจจุบัน เติมเอง'!$A$5:$CL$846,4,0),2)</f>
        <v>0</v>
      </c>
      <c r="F226" s="19">
        <f>ROUND(VLOOKUP($B226,'3.ข้อมูลงบทดลองปัจจุบัน เติมเอง'!$A$5:$CL$846,5,0),2)</f>
        <v>0</v>
      </c>
      <c r="G226" s="19">
        <f>ROUND(VLOOKUP($B226,'3.ข้อมูลงบทดลองปัจจุบัน เติมเอง'!$A$5:$CL$846,6,0),2)</f>
        <v>0</v>
      </c>
      <c r="H226" s="19">
        <f>ROUND(VLOOKUP($B226,'3.ข้อมูลงบทดลองปัจจุบัน เติมเอง'!$A$5:$CL$846,7,0),2)</f>
        <v>0</v>
      </c>
      <c r="I226" s="19">
        <f>ROUND(VLOOKUP($B226,'3.ข้อมูลงบทดลองปัจจุบัน เติมเอง'!$A$5:$CL$846,8,0),2)</f>
        <v>0</v>
      </c>
      <c r="J226" s="19">
        <f>ROUND(VLOOKUP($B226,'3.ข้อมูลงบทดลองปัจจุบัน เติมเอง'!$A$5:$CL$846,9,0),2)</f>
        <v>0</v>
      </c>
      <c r="K226" s="19">
        <f>ROUND(VLOOKUP($B226,'3.ข้อมูลงบทดลองปัจจุบัน เติมเอง'!$A$5:$CL$846,10,0),2)</f>
        <v>0</v>
      </c>
      <c r="L226" s="19">
        <f>ROUND(VLOOKUP($B226,'3.ข้อมูลงบทดลองปัจจุบัน เติมเอง'!$A$5:$CL$846,11,0),2)</f>
        <v>0</v>
      </c>
      <c r="M226" s="19">
        <f>ROUND(VLOOKUP($B226,'3.ข้อมูลงบทดลองปัจจุบัน เติมเอง'!$A$5:$CL$846,12,0),2)</f>
        <v>0</v>
      </c>
      <c r="N226" s="19">
        <f>ROUND(VLOOKUP($B226,'3.ข้อมูลงบทดลองปัจจุบัน เติมเอง'!$A$5:$CL$846,13,0),2)</f>
        <v>0</v>
      </c>
      <c r="O226" s="19">
        <f>ROUND(VLOOKUP($B226,'3.ข้อมูลงบทดลองปัจจุบัน เติมเอง'!$A$5:$CL$846,14,0),2)</f>
        <v>0</v>
      </c>
      <c r="P226" s="19">
        <f>ROUND(VLOOKUP($B226,'3.ข้อมูลงบทดลองปัจจุบัน เติมเอง'!$A$5:$CL$846,15,0),2)</f>
        <v>0</v>
      </c>
      <c r="Q226" s="19">
        <f>ROUND(VLOOKUP($B226,'3.ข้อมูลงบทดลองปัจจุบัน เติมเอง'!$A$5:$CL$846,16,0),2)</f>
        <v>0</v>
      </c>
      <c r="R226" s="19">
        <f>ROUND(VLOOKUP($B226,'3.ข้อมูลงบทดลองปัจจุบัน เติมเอง'!$A$5:$CL$846,17,0),2)</f>
        <v>0</v>
      </c>
      <c r="S226" s="19">
        <f>ROUND(VLOOKUP($B226,'3.ข้อมูลงบทดลองปัจจุบัน เติมเอง'!$A$5:$CL$846,18,0),2)</f>
        <v>0</v>
      </c>
      <c r="T226" s="19">
        <f>ROUND(VLOOKUP($B226,'3.ข้อมูลงบทดลองปัจจุบัน เติมเอง'!$A$5:$CL$846,19,0),2)</f>
        <v>0</v>
      </c>
      <c r="U226" s="19">
        <f>ROUND(VLOOKUP($B226,'3.ข้อมูลงบทดลองปัจจุบัน เติมเอง'!$A$5:$CL$846,20,0),2)</f>
        <v>0</v>
      </c>
      <c r="V226" s="19">
        <f>ROUND(VLOOKUP($B226,'3.ข้อมูลงบทดลองปัจจุบัน เติมเอง'!$A$5:$CL$846,21,0),2)</f>
        <v>0</v>
      </c>
      <c r="W226" s="19">
        <f>ROUND(VLOOKUP($B226,'3.ข้อมูลงบทดลองปัจจุบัน เติมเอง'!$A$5:$CL$846,22,0),2)</f>
        <v>0</v>
      </c>
      <c r="X226" s="19">
        <f>ROUND(VLOOKUP($B226,'3.ข้อมูลงบทดลองปัจจุบัน เติมเอง'!$A$5:$CL$846,23,0),2)</f>
        <v>0</v>
      </c>
      <c r="Y226" s="19">
        <f>ROUND(VLOOKUP($B226,'3.ข้อมูลงบทดลองปัจจุบัน เติมเอง'!$A$5:$CL$846,24,0),2)</f>
        <v>0</v>
      </c>
      <c r="Z226" s="19">
        <f>ROUND(VLOOKUP($B226,'3.ข้อมูลงบทดลองปัจจุบัน เติมเอง'!$A$5:$CL$846,25,0),2)</f>
        <v>0</v>
      </c>
      <c r="AA226" s="19">
        <f>ROUND(VLOOKUP($B226,'3.ข้อมูลงบทดลองปัจจุบัน เติมเอง'!$A$5:$CL$846,26,0),2)</f>
        <v>0</v>
      </c>
      <c r="AB226" s="19">
        <f>ROUND(VLOOKUP($B226,'3.ข้อมูลงบทดลองปัจจุบัน เติมเอง'!$A$5:$CL$846,27,0),2)</f>
        <v>0</v>
      </c>
      <c r="AC226" s="19">
        <f>ROUND(VLOOKUP($B226,'3.ข้อมูลงบทดลองปัจจุบัน เติมเอง'!$A$5:$CL$846,28,0),2)</f>
        <v>0</v>
      </c>
      <c r="AD226" s="19">
        <f>ROUND(VLOOKUP($B226,'3.ข้อมูลงบทดลองปัจจุบัน เติมเอง'!$A$5:$CL$846,29,0),2)</f>
        <v>0</v>
      </c>
      <c r="AE226" s="19">
        <f>ROUND(VLOOKUP($B226,'3.ข้อมูลงบทดลองปัจจุบัน เติมเอง'!$A$5:$CL$846,30,0),2)</f>
        <v>0</v>
      </c>
      <c r="AF226" s="19">
        <f>ROUND(VLOOKUP($B226,'3.ข้อมูลงบทดลองปัจจุบัน เติมเอง'!$A$5:$CL$846,31,0),2)</f>
        <v>0</v>
      </c>
      <c r="AG226" s="19">
        <f>ROUND(VLOOKUP($B226,'3.ข้อมูลงบทดลองปัจจุบัน เติมเอง'!$A$5:$CL$846,32,0),2)</f>
        <v>0</v>
      </c>
      <c r="AH226" s="19">
        <f>ROUND(VLOOKUP($B226,'3.ข้อมูลงบทดลองปัจจุบัน เติมเอง'!$A$5:$CL$846,33,0),2)</f>
        <v>0</v>
      </c>
      <c r="AI226" s="19">
        <f>ROUND(VLOOKUP($B226,'3.ข้อมูลงบทดลองปัจจุบัน เติมเอง'!$A$5:$CL$846,34,0),2)</f>
        <v>0</v>
      </c>
      <c r="AJ226" s="19">
        <f>ROUND(VLOOKUP($B226,'3.ข้อมูลงบทดลองปัจจุบัน เติมเอง'!$A$5:$CL$846,35,0),2)</f>
        <v>0</v>
      </c>
      <c r="AK226" s="19">
        <f>ROUND(VLOOKUP($B226,'3.ข้อมูลงบทดลองปัจจุบัน เติมเอง'!$A$5:$CL$846,36,0),2)</f>
        <v>0</v>
      </c>
      <c r="AL226" s="19">
        <f>ROUND(VLOOKUP($B226,'3.ข้อมูลงบทดลองปัจจุบัน เติมเอง'!$A$5:$CL$846,37,0),2)</f>
        <v>0</v>
      </c>
      <c r="AM226" s="19">
        <f>ROUND(VLOOKUP($B226,'3.ข้อมูลงบทดลองปัจจุบัน เติมเอง'!$A$5:$CL$846,38,0),2)</f>
        <v>0</v>
      </c>
      <c r="AN226" s="19">
        <f>ROUND(VLOOKUP($B226,'3.ข้อมูลงบทดลองปัจจุบัน เติมเอง'!$A$5:$CL$846,39,0),2)</f>
        <v>0</v>
      </c>
      <c r="AO226" s="19">
        <f>ROUND(VLOOKUP($B226,'3.ข้อมูลงบทดลองปัจจุบัน เติมเอง'!$A$5:$CL$846,40,0),2)</f>
        <v>0</v>
      </c>
      <c r="AP226" s="19">
        <f>ROUND(VLOOKUP($B226,'3.ข้อมูลงบทดลองปัจจุบัน เติมเอง'!$A$5:$CL$846,41,0),2)</f>
        <v>0</v>
      </c>
      <c r="AQ226" s="19">
        <f>ROUND(VLOOKUP($B226,'3.ข้อมูลงบทดลองปัจจุบัน เติมเอง'!$A$5:$CL$846,42,0),2)</f>
        <v>0</v>
      </c>
      <c r="AR226" s="19">
        <f>ROUND(VLOOKUP($B226,'3.ข้อมูลงบทดลองปัจจุบัน เติมเอง'!$A$5:$CL$846,43,0),2)</f>
        <v>0</v>
      </c>
      <c r="AS226" s="19">
        <f>ROUND(VLOOKUP($B226,'3.ข้อมูลงบทดลองปัจจุบัน เติมเอง'!$A$5:$CL$846,44,0),2)</f>
        <v>0</v>
      </c>
      <c r="AT226" s="19">
        <f>ROUND(VLOOKUP($B226,'3.ข้อมูลงบทดลองปัจจุบัน เติมเอง'!$A$5:$CL$846,45,0),2)</f>
        <v>0</v>
      </c>
      <c r="AU226" s="19">
        <f>ROUND(VLOOKUP($B226,'3.ข้อมูลงบทดลองปัจจุบัน เติมเอง'!$A$5:$CL$846,46,0),2)</f>
        <v>0</v>
      </c>
      <c r="AV226" s="19">
        <f>ROUND(VLOOKUP($B226,'3.ข้อมูลงบทดลองปัจจุบัน เติมเอง'!$A$5:$CL$846,47,0),2)</f>
        <v>0</v>
      </c>
      <c r="AW226" s="19">
        <f>ROUND(VLOOKUP($B226,'3.ข้อมูลงบทดลองปัจจุบัน เติมเอง'!$A$5:$CL$846,48,0),2)</f>
        <v>0</v>
      </c>
      <c r="AX226" s="19">
        <f>ROUND(VLOOKUP($B226,'3.ข้อมูลงบทดลองปัจจุบัน เติมเอง'!$A$5:$CL$846,49,0),2)</f>
        <v>0</v>
      </c>
      <c r="AY226" s="19">
        <f>ROUND(VLOOKUP($B226,'3.ข้อมูลงบทดลองปัจจุบัน เติมเอง'!$A$5:$CL$846,50,0),2)</f>
        <v>0</v>
      </c>
      <c r="AZ226" s="19">
        <f>ROUND(VLOOKUP($B226,'3.ข้อมูลงบทดลองปัจจุบัน เติมเอง'!$A$5:$CL$846,51,0),2)</f>
        <v>0</v>
      </c>
      <c r="BA226" s="19">
        <f>ROUND(VLOOKUP($B226,'3.ข้อมูลงบทดลองปัจจุบัน เติมเอง'!$A$5:$CL$846,52,0),2)</f>
        <v>0</v>
      </c>
      <c r="BB226" s="19">
        <f>ROUND(VLOOKUP($B226,'3.ข้อมูลงบทดลองปัจจุบัน เติมเอง'!$A$5:$CL$846,53,0),2)</f>
        <v>0</v>
      </c>
      <c r="BC226" s="19">
        <f>ROUND(VLOOKUP($B226,'3.ข้อมูลงบทดลองปัจจุบัน เติมเอง'!$A$5:$CL$846,54,0),2)</f>
        <v>0</v>
      </c>
      <c r="BD226" s="19">
        <f>ROUND(VLOOKUP($B226,'3.ข้อมูลงบทดลองปัจจุบัน เติมเอง'!$A$5:$CL$846,55,0),2)</f>
        <v>0</v>
      </c>
      <c r="BE226" s="19">
        <f>ROUND(VLOOKUP($B226,'3.ข้อมูลงบทดลองปัจจุบัน เติมเอง'!$A$5:$CL$846,56,0),2)</f>
        <v>0</v>
      </c>
      <c r="BF226" s="19">
        <f>ROUND(VLOOKUP($B226,'3.ข้อมูลงบทดลองปัจจุบัน เติมเอง'!$A$5:$CL$846,57,0),2)</f>
        <v>0</v>
      </c>
      <c r="BG226" s="19">
        <f>ROUND(VLOOKUP($B226,'3.ข้อมูลงบทดลองปัจจุบัน เติมเอง'!$A$5:$CL$846,58,0),2)</f>
        <v>0</v>
      </c>
      <c r="BH226" s="19">
        <f>ROUND(VLOOKUP($B226,'3.ข้อมูลงบทดลองปัจจุบัน เติมเอง'!$A$5:$CL$846,59,0),2)</f>
        <v>0</v>
      </c>
      <c r="BI226" s="19">
        <f>ROUND(VLOOKUP($B226,'3.ข้อมูลงบทดลองปัจจุบัน เติมเอง'!$A$5:$CL$846,60,0),2)</f>
        <v>0</v>
      </c>
      <c r="BJ226" s="19">
        <f>ROUND(VLOOKUP($B226,'3.ข้อมูลงบทดลองปัจจุบัน เติมเอง'!$A$5:$CL$846,61,0),2)</f>
        <v>0</v>
      </c>
      <c r="BK226" s="19">
        <f>ROUND(VLOOKUP($B226,'3.ข้อมูลงบทดลองปัจจุบัน เติมเอง'!$A$5:$CL$846,62,0),2)</f>
        <v>0</v>
      </c>
      <c r="BL226" s="19">
        <f>ROUND(VLOOKUP($B226,'3.ข้อมูลงบทดลองปัจจุบัน เติมเอง'!$A$5:$CL$846,63,0),2)</f>
        <v>0</v>
      </c>
      <c r="BM226" s="19">
        <f>ROUND(VLOOKUP($B226,'3.ข้อมูลงบทดลองปัจจุบัน เติมเอง'!$A$5:$CL$846,64,0),2)</f>
        <v>38918.160000000003</v>
      </c>
      <c r="BN226" s="19">
        <f>ROUND(VLOOKUP($B226,'3.ข้อมูลงบทดลองปัจจุบัน เติมเอง'!$A$5:$CL$846,65,0),2)</f>
        <v>0</v>
      </c>
      <c r="BO226" s="19">
        <f>ROUND(VLOOKUP($B226,'3.ข้อมูลงบทดลองปัจจุบัน เติมเอง'!$A$5:$CL$846,66,0),2)</f>
        <v>0</v>
      </c>
      <c r="BP226" s="19">
        <f>ROUND(VLOOKUP($B226,'3.ข้อมูลงบทดลองปัจจุบัน เติมเอง'!$A$5:$CL$846,67,0),2)</f>
        <v>0</v>
      </c>
      <c r="BQ226" s="19">
        <f>ROUND(VLOOKUP($B226,'3.ข้อมูลงบทดลองปัจจุบัน เติมเอง'!$A$5:$CL$846,68,0),2)</f>
        <v>0</v>
      </c>
      <c r="BR226" s="19">
        <f>ROUND(VLOOKUP($B226,'3.ข้อมูลงบทดลองปัจจุบัน เติมเอง'!$A$5:$CL$846,69,0),2)</f>
        <v>0</v>
      </c>
      <c r="BS226" s="19">
        <f>ROUND(VLOOKUP($B226,'3.ข้อมูลงบทดลองปัจจุบัน เติมเอง'!$A$5:$CL$846,70,0),2)</f>
        <v>0</v>
      </c>
      <c r="BT226" s="19">
        <f>ROUND(VLOOKUP($B226,'3.ข้อมูลงบทดลองปัจจุบัน เติมเอง'!$A$5:$CL$846,71,0),2)</f>
        <v>0</v>
      </c>
      <c r="BU226" s="19">
        <f>ROUND(VLOOKUP($B226,'3.ข้อมูลงบทดลองปัจจุบัน เติมเอง'!$A$5:$CL$846,72,0),2)</f>
        <v>0</v>
      </c>
      <c r="BV226" s="19">
        <f>ROUND(VLOOKUP($B226,'3.ข้อมูลงบทดลองปัจจุบัน เติมเอง'!$A$5:$CL$846,73,0),2)</f>
        <v>0</v>
      </c>
      <c r="BW226" s="19">
        <f>ROUND(VLOOKUP($B226,'3.ข้อมูลงบทดลองปัจจุบัน เติมเอง'!$A$5:$CL$846,74,0),2)</f>
        <v>0</v>
      </c>
      <c r="BX226" s="19">
        <f>ROUND(VLOOKUP($B226,'3.ข้อมูลงบทดลองปัจจุบัน เติมเอง'!$A$5:$CL$846,75,0),2)</f>
        <v>23410.47</v>
      </c>
      <c r="BY226" s="19">
        <f>ROUND(VLOOKUP($B226,'3.ข้อมูลงบทดลองปัจจุบัน เติมเอง'!$A$5:$CL$846,76,0),2)</f>
        <v>0</v>
      </c>
      <c r="BZ226" s="19">
        <f>ROUND(VLOOKUP($B226,'3.ข้อมูลงบทดลองปัจจุบัน เติมเอง'!$A$5:$CL$846,77,0),2)</f>
        <v>0</v>
      </c>
      <c r="CA226" s="19">
        <f>ROUND(VLOOKUP($B226,'3.ข้อมูลงบทดลองปัจจุบัน เติมเอง'!$A$5:$CL$846,78,0),2)</f>
        <v>0</v>
      </c>
      <c r="CB226" s="19">
        <f>ROUND(VLOOKUP($B226,'3.ข้อมูลงบทดลองปัจจุบัน เติมเอง'!$A$5:$CL$846,79,0),2)</f>
        <v>0</v>
      </c>
      <c r="CC226" s="19">
        <f>ROUND(VLOOKUP($B226,'3.ข้อมูลงบทดลองปัจจุบัน เติมเอง'!$A$5:$CL$846,80,0),2)</f>
        <v>0</v>
      </c>
      <c r="CD226" s="19">
        <f>ROUND(VLOOKUP($B226,'3.ข้อมูลงบทดลองปัจจุบัน เติมเอง'!$A$5:$CL$846,81,0),2)</f>
        <v>0</v>
      </c>
      <c r="CE226" s="19">
        <f>ROUND(VLOOKUP($B226,'3.ข้อมูลงบทดลองปัจจุบัน เติมเอง'!$A$5:$CL$846,82,0),2)</f>
        <v>0</v>
      </c>
      <c r="CF226" s="19">
        <f>ROUND(VLOOKUP($B226,'3.ข้อมูลงบทดลองปัจจุบัน เติมเอง'!$A$5:$CL$846,83,0),2)</f>
        <v>0</v>
      </c>
      <c r="CG226" s="19">
        <f>ROUND(VLOOKUP($B226,'3.ข้อมูลงบทดลองปัจจุบัน เติมเอง'!$A$5:$CL$846,84,0),2)</f>
        <v>0</v>
      </c>
      <c r="CH226" s="19">
        <f>ROUND(VLOOKUP($B226,'3.ข้อมูลงบทดลองปัจจุบัน เติมเอง'!$A$5:$CL$846,85,0),2)</f>
        <v>0</v>
      </c>
      <c r="CI226" s="19">
        <f>ROUND(VLOOKUP($B226,'3.ข้อมูลงบทดลองปัจจุบัน เติมเอง'!$A$5:$CL$846,86,0),2)</f>
        <v>0</v>
      </c>
      <c r="CJ226" s="19">
        <f>ROUND(VLOOKUP($B226,'3.ข้อมูลงบทดลองปัจจุบัน เติมเอง'!$A$5:$CL$846,87,0),2)</f>
        <v>0</v>
      </c>
      <c r="CK226" s="19">
        <f>ROUND(VLOOKUP($B226,'3.ข้อมูลงบทดลองปัจจุบัน เติมเอง'!$A$5:$CL$846,88,0),2)</f>
        <v>0</v>
      </c>
      <c r="CL226" s="19">
        <f>ROUND(VLOOKUP($B226,'3.ข้อมูลงบทดลองปัจจุบัน เติมเอง'!$A$5:$CL$846,89,0),2)</f>
        <v>8083.32</v>
      </c>
      <c r="CM226" s="19">
        <f>ROUND(VLOOKUP($B226,'3.ข้อมูลงบทดลองปัจจุบัน เติมเอง'!$A$5:$CL$846,90,0),2)</f>
        <v>0</v>
      </c>
      <c r="CO226" s="29"/>
    </row>
    <row r="227" spans="1:93" x14ac:dyDescent="0.7">
      <c r="A227" s="53" t="s">
        <v>1472</v>
      </c>
      <c r="B227" s="3" t="s">
        <v>789</v>
      </c>
      <c r="C227" s="8" t="s">
        <v>790</v>
      </c>
      <c r="D227" s="19">
        <f>ROUND(VLOOKUP($B227,'3.ข้อมูลงบทดลองปัจจุบัน เติมเอง'!$A$5:$CL$846,3,0),2)</f>
        <v>277260.28000000003</v>
      </c>
      <c r="E227" s="19">
        <f>ROUND(VLOOKUP($B227,'3.ข้อมูลงบทดลองปัจจุบัน เติมเอง'!$A$5:$CL$846,4,0),2)</f>
        <v>0</v>
      </c>
      <c r="F227" s="19">
        <f>ROUND(VLOOKUP($B227,'3.ข้อมูลงบทดลองปัจจุบัน เติมเอง'!$A$5:$CL$846,5,0),2)</f>
        <v>76302.240000000005</v>
      </c>
      <c r="G227" s="19">
        <f>ROUND(VLOOKUP($B227,'3.ข้อมูลงบทดลองปัจจุบัน เติมเอง'!$A$5:$CL$846,6,0),2)</f>
        <v>0</v>
      </c>
      <c r="H227" s="19">
        <f>ROUND(VLOOKUP($B227,'3.ข้อมูลงบทดลองปัจจุบัน เติมเอง'!$A$5:$CL$846,7,0),2)</f>
        <v>82019.63</v>
      </c>
      <c r="I227" s="19">
        <f>ROUND(VLOOKUP($B227,'3.ข้อมูลงบทดลองปัจจุบัน เติมเอง'!$A$5:$CL$846,8,0),2)</f>
        <v>62256.91</v>
      </c>
      <c r="J227" s="19">
        <f>ROUND(VLOOKUP($B227,'3.ข้อมูลงบทดลองปัจจุบัน เติมเอง'!$A$5:$CL$846,9,0),2)</f>
        <v>0</v>
      </c>
      <c r="K227" s="19">
        <f>ROUND(VLOOKUP($B227,'3.ข้อมูลงบทดลองปัจจุบัน เติมเอง'!$A$5:$CL$846,10,0),2)</f>
        <v>0</v>
      </c>
      <c r="L227" s="19">
        <f>ROUND(VLOOKUP($B227,'3.ข้อมูลงบทดลองปัจจุบัน เติมเอง'!$A$5:$CL$846,11,0),2)</f>
        <v>0</v>
      </c>
      <c r="M227" s="19">
        <f>ROUND(VLOOKUP($B227,'3.ข้อมูลงบทดลองปัจจุบัน เติมเอง'!$A$5:$CL$846,12,0),2)</f>
        <v>93826.68</v>
      </c>
      <c r="N227" s="19">
        <f>ROUND(VLOOKUP($B227,'3.ข้อมูลงบทดลองปัจจุบัน เติมเอง'!$A$5:$CL$846,13,0),2)</f>
        <v>0</v>
      </c>
      <c r="O227" s="19">
        <f>ROUND(VLOOKUP($B227,'3.ข้อมูลงบทดลองปัจจุบัน เติมเอง'!$A$5:$CL$846,14,0),2)</f>
        <v>0</v>
      </c>
      <c r="P227" s="19">
        <f>ROUND(VLOOKUP($B227,'3.ข้อมูลงบทดลองปัจจุบัน เติมเอง'!$A$5:$CL$846,15,0),2)</f>
        <v>151573.74</v>
      </c>
      <c r="Q227" s="19">
        <f>ROUND(VLOOKUP($B227,'3.ข้อมูลงบทดลองปัจจุบัน เติมเอง'!$A$5:$CL$846,16,0),2)</f>
        <v>11545.59</v>
      </c>
      <c r="R227" s="19">
        <f>ROUND(VLOOKUP($B227,'3.ข้อมูลงบทดลองปัจจุบัน เติมเอง'!$A$5:$CL$846,17,0),2)</f>
        <v>38773.26</v>
      </c>
      <c r="S227" s="19">
        <f>ROUND(VLOOKUP($B227,'3.ข้อมูลงบทดลองปัจจุบัน เติมเอง'!$A$5:$CL$846,18,0),2)</f>
        <v>41886</v>
      </c>
      <c r="T227" s="19">
        <f>ROUND(VLOOKUP($B227,'3.ข้อมูลงบทดลองปัจจุบัน เติมเอง'!$A$5:$CL$846,19,0),2)</f>
        <v>116646.48</v>
      </c>
      <c r="U227" s="19">
        <f>ROUND(VLOOKUP($B227,'3.ข้อมูลงบทดลองปัจจุบัน เติมเอง'!$A$5:$CL$846,20,0),2)</f>
        <v>100111.89</v>
      </c>
      <c r="V227" s="19">
        <f>ROUND(VLOOKUP($B227,'3.ข้อมูลงบทดลองปัจจุบัน เติมเอง'!$A$5:$CL$846,21,0),2)</f>
        <v>3837.9</v>
      </c>
      <c r="W227" s="19">
        <f>ROUND(VLOOKUP($B227,'3.ข้อมูลงบทดลองปัจจุบัน เติมเอง'!$A$5:$CL$846,22,0),2)</f>
        <v>0</v>
      </c>
      <c r="X227" s="19">
        <f>ROUND(VLOOKUP($B227,'3.ข้อมูลงบทดลองปัจจุบัน เติมเอง'!$A$5:$CL$846,23,0),2)</f>
        <v>0</v>
      </c>
      <c r="Y227" s="19">
        <f>ROUND(VLOOKUP($B227,'3.ข้อมูลงบทดลองปัจจุบัน เติมเอง'!$A$5:$CL$846,24,0),2)</f>
        <v>0</v>
      </c>
      <c r="Z227" s="19">
        <f>ROUND(VLOOKUP($B227,'3.ข้อมูลงบทดลองปัจจุบัน เติมเอง'!$A$5:$CL$846,25,0),2)</f>
        <v>21777.53</v>
      </c>
      <c r="AA227" s="19">
        <f>ROUND(VLOOKUP($B227,'3.ข้อมูลงบทดลองปัจจุบัน เติมเอง'!$A$5:$CL$846,26,0),2)</f>
        <v>3140.01</v>
      </c>
      <c r="AB227" s="19">
        <f>ROUND(VLOOKUP($B227,'3.ข้อมูลงบทดลองปัจจุบัน เติมเอง'!$A$5:$CL$846,27,0),2)</f>
        <v>0</v>
      </c>
      <c r="AC227" s="19">
        <f>ROUND(VLOOKUP($B227,'3.ข้อมูลงบทดลองปัจจุบัน เติมเอง'!$A$5:$CL$846,28,0),2)</f>
        <v>18331.59</v>
      </c>
      <c r="AD227" s="19">
        <f>ROUND(VLOOKUP($B227,'3.ข้อมูลงบทดลองปัจจุบัน เติมเอง'!$A$5:$CL$846,29,0),2)</f>
        <v>82251</v>
      </c>
      <c r="AE227" s="19">
        <f>ROUND(VLOOKUP($B227,'3.ข้อมูลงบทดลองปัจจุบัน เติมเอง'!$A$5:$CL$846,30,0),2)</f>
        <v>68802</v>
      </c>
      <c r="AF227" s="19">
        <f>ROUND(VLOOKUP($B227,'3.ข้อมูลงบทดลองปัจจุบัน เติมเอง'!$A$5:$CL$846,31,0),2)</f>
        <v>65121.47</v>
      </c>
      <c r="AG227" s="19">
        <f>ROUND(VLOOKUP($B227,'3.ข้อมูลงบทดลองปัจจุบัน เติมเอง'!$A$5:$CL$846,32,0),2)</f>
        <v>5052.1899999999996</v>
      </c>
      <c r="AH227" s="19">
        <f>ROUND(VLOOKUP($B227,'3.ข้อมูลงบทดลองปัจจุบัน เติมเอง'!$A$5:$CL$846,33,0),2)</f>
        <v>549.99</v>
      </c>
      <c r="AI227" s="19">
        <f>ROUND(VLOOKUP($B227,'3.ข้อมูลงบทดลองปัจจุบัน เติมเอง'!$A$5:$CL$846,34,0),2)</f>
        <v>0</v>
      </c>
      <c r="AJ227" s="19">
        <f>ROUND(VLOOKUP($B227,'3.ข้อมูลงบทดลองปัจจุบัน เติมเอง'!$A$5:$CL$846,35,0),2)</f>
        <v>0</v>
      </c>
      <c r="AK227" s="19">
        <f>ROUND(VLOOKUP($B227,'3.ข้อมูลงบทดลองปัจจุบัน เติมเอง'!$A$5:$CL$846,36,0),2)</f>
        <v>0</v>
      </c>
      <c r="AL227" s="19">
        <f>ROUND(VLOOKUP($B227,'3.ข้อมูลงบทดลองปัจจุบัน เติมเอง'!$A$5:$CL$846,37,0),2)</f>
        <v>559917.52</v>
      </c>
      <c r="AM227" s="19">
        <f>ROUND(VLOOKUP($B227,'3.ข้อมูลงบทดลองปัจจุบัน เติมเอง'!$A$5:$CL$846,38,0),2)</f>
        <v>0</v>
      </c>
      <c r="AN227" s="19">
        <f>ROUND(VLOOKUP($B227,'3.ข้อมูลงบทดลองปัจจุบัน เติมเอง'!$A$5:$CL$846,39,0),2)</f>
        <v>0</v>
      </c>
      <c r="AO227" s="19">
        <f>ROUND(VLOOKUP($B227,'3.ข้อมูลงบทดลองปัจจุบัน เติมเอง'!$A$5:$CL$846,40,0),2)</f>
        <v>28422</v>
      </c>
      <c r="AP227" s="19">
        <f>ROUND(VLOOKUP($B227,'3.ข้อมูลงบทดลองปัจจุบัน เติมเอง'!$A$5:$CL$846,41,0),2)</f>
        <v>0</v>
      </c>
      <c r="AQ227" s="19">
        <f>ROUND(VLOOKUP($B227,'3.ข้อมูลงบทดลองปัจจุบัน เติมเอง'!$A$5:$CL$846,42,0),2)</f>
        <v>0</v>
      </c>
      <c r="AR227" s="19">
        <f>ROUND(VLOOKUP($B227,'3.ข้อมูลงบทดลองปัจจุบัน เติมเอง'!$A$5:$CL$846,43,0),2)</f>
        <v>0</v>
      </c>
      <c r="AS227" s="19">
        <f>ROUND(VLOOKUP($B227,'3.ข้อมูลงบทดลองปัจจุบัน เติมเอง'!$A$5:$CL$846,44,0),2)</f>
        <v>497933.34</v>
      </c>
      <c r="AT227" s="19">
        <f>ROUND(VLOOKUP($B227,'3.ข้อมูลงบทดลองปัจจุบัน เติมเอง'!$A$5:$CL$846,45,0),2)</f>
        <v>59957.01</v>
      </c>
      <c r="AU227" s="19">
        <f>ROUND(VLOOKUP($B227,'3.ข้อมูลงบทดลองปัจจุบัน เติมเอง'!$A$5:$CL$846,46,0),2)</f>
        <v>87964.93</v>
      </c>
      <c r="AV227" s="19">
        <f>ROUND(VLOOKUP($B227,'3.ข้อมูลงบทดลองปัจจุบัน เติมเอง'!$A$5:$CL$846,47,0),2)</f>
        <v>40568.800000000003</v>
      </c>
      <c r="AW227" s="19">
        <f>ROUND(VLOOKUP($B227,'3.ข้อมูลงบทดลองปัจจุบัน เติมเอง'!$A$5:$CL$846,48,0),2)</f>
        <v>0</v>
      </c>
      <c r="AX227" s="19">
        <f>ROUND(VLOOKUP($B227,'3.ข้อมูลงบทดลองปัจจุบัน เติมเอง'!$A$5:$CL$846,49,0),2)</f>
        <v>8880</v>
      </c>
      <c r="AY227" s="19">
        <f>ROUND(VLOOKUP($B227,'3.ข้อมูลงบทดลองปัจจุบัน เติมเอง'!$A$5:$CL$846,50,0),2)</f>
        <v>710.01</v>
      </c>
      <c r="AZ227" s="19">
        <f>ROUND(VLOOKUP($B227,'3.ข้อมูลงบทดลองปัจจุบัน เติมเอง'!$A$5:$CL$846,51,0),2)</f>
        <v>15900</v>
      </c>
      <c r="BA227" s="19">
        <f>ROUND(VLOOKUP($B227,'3.ข้อมูลงบทดลองปัจจุบัน เติมเอง'!$A$5:$CL$846,52,0),2)</f>
        <v>6333.33</v>
      </c>
      <c r="BB227" s="19">
        <f>ROUND(VLOOKUP($B227,'3.ข้อมูลงบทดลองปัจจุบัน เติมเอง'!$A$5:$CL$846,53,0),2)</f>
        <v>175727.58</v>
      </c>
      <c r="BC227" s="19">
        <f>ROUND(VLOOKUP($B227,'3.ข้อมูลงบทดลองปัจจุบัน เติมเอง'!$A$5:$CL$846,54,0),2)</f>
        <v>291866.28000000003</v>
      </c>
      <c r="BD227" s="19">
        <f>ROUND(VLOOKUP($B227,'3.ข้อมูลงบทดลองปัจจุบัน เติมเอง'!$A$5:$CL$846,55,0),2)</f>
        <v>35060.04</v>
      </c>
      <c r="BE227" s="19">
        <f>ROUND(VLOOKUP($B227,'3.ข้อมูลงบทดลองปัจจุบัน เติมเอง'!$A$5:$CL$846,56,0),2)</f>
        <v>84687.81</v>
      </c>
      <c r="BF227" s="19">
        <f>ROUND(VLOOKUP($B227,'3.ข้อมูลงบทดลองปัจจุบัน เติมเอง'!$A$5:$CL$846,57,0),2)</f>
        <v>0</v>
      </c>
      <c r="BG227" s="19">
        <f>ROUND(VLOOKUP($B227,'3.ข้อมูลงบทดลองปัจจุบัน เติมเอง'!$A$5:$CL$846,58,0),2)</f>
        <v>79700.009999999995</v>
      </c>
      <c r="BH227" s="19">
        <f>ROUND(VLOOKUP($B227,'3.ข้อมูลงบทดลองปัจจุบัน เติมเอง'!$A$5:$CL$846,59,0),2)</f>
        <v>371297.1</v>
      </c>
      <c r="BI227" s="19">
        <f>ROUND(VLOOKUP($B227,'3.ข้อมูลงบทดลองปัจจุบัน เติมเอง'!$A$5:$CL$846,60,0),2)</f>
        <v>139288.95000000001</v>
      </c>
      <c r="BJ227" s="19">
        <f>ROUND(VLOOKUP($B227,'3.ข้อมูลงบทดลองปัจจุบัน เติมเอง'!$A$5:$CL$846,61,0),2)</f>
        <v>78999.990000000005</v>
      </c>
      <c r="BK227" s="19">
        <f>ROUND(VLOOKUP($B227,'3.ข้อมูลงบทดลองปัจจุบัน เติมเอง'!$A$5:$CL$846,62,0),2)</f>
        <v>77748.990000000005</v>
      </c>
      <c r="BL227" s="19">
        <f>ROUND(VLOOKUP($B227,'3.ข้อมูลงบทดลองปัจจุบัน เติมเอง'!$A$5:$CL$846,63,0),2)</f>
        <v>0</v>
      </c>
      <c r="BM227" s="19">
        <f>ROUND(VLOOKUP($B227,'3.ข้อมูลงบทดลองปัจจุบัน เติมเอง'!$A$5:$CL$846,64,0),2)</f>
        <v>0</v>
      </c>
      <c r="BN227" s="19">
        <f>ROUND(VLOOKUP($B227,'3.ข้อมูลงบทดลองปัจจุบัน เติมเอง'!$A$5:$CL$846,65,0),2)</f>
        <v>15072</v>
      </c>
      <c r="BO227" s="19">
        <f>ROUND(VLOOKUP($B227,'3.ข้อมูลงบทดลองปัจจุบัน เติมเอง'!$A$5:$CL$846,66,0),2)</f>
        <v>18705.990000000002</v>
      </c>
      <c r="BP227" s="19">
        <f>ROUND(VLOOKUP($B227,'3.ข้อมูลงบทดลองปัจจุบัน เติมเอง'!$A$5:$CL$846,67,0),2)</f>
        <v>75778.320000000007</v>
      </c>
      <c r="BQ227" s="19">
        <f>ROUND(VLOOKUP($B227,'3.ข้อมูลงบทดลองปัจจุบัน เติมเอง'!$A$5:$CL$846,68,0),2)</f>
        <v>0</v>
      </c>
      <c r="BR227" s="19">
        <f>ROUND(VLOOKUP($B227,'3.ข้อมูลงบทดลองปัจจุบัน เติมเอง'!$A$5:$CL$846,69,0),2)</f>
        <v>5157</v>
      </c>
      <c r="BS227" s="19">
        <f>ROUND(VLOOKUP($B227,'3.ข้อมูลงบทดลองปัจจุบัน เติมเอง'!$A$5:$CL$846,70,0),2)</f>
        <v>525200.01</v>
      </c>
      <c r="BT227" s="19">
        <f>ROUND(VLOOKUP($B227,'3.ข้อมูลงบทดลองปัจจุบัน เติมเอง'!$A$5:$CL$846,71,0),2)</f>
        <v>0</v>
      </c>
      <c r="BU227" s="19">
        <f>ROUND(VLOOKUP($B227,'3.ข้อมูลงบทดลองปัจจุบัน เติมเอง'!$A$5:$CL$846,72,0),2)</f>
        <v>57885</v>
      </c>
      <c r="BV227" s="19">
        <f>ROUND(VLOOKUP($B227,'3.ข้อมูลงบทดลองปัจจุบัน เติมเอง'!$A$5:$CL$846,73,0),2)</f>
        <v>0</v>
      </c>
      <c r="BW227" s="19">
        <f>ROUND(VLOOKUP($B227,'3.ข้อมูลงบทดลองปัจจุบัน เติมเอง'!$A$5:$CL$846,74,0),2)</f>
        <v>0</v>
      </c>
      <c r="BX227" s="19">
        <f>ROUND(VLOOKUP($B227,'3.ข้อมูลงบทดลองปัจจุบัน เติมเอง'!$A$5:$CL$846,75,0),2)</f>
        <v>7599.99</v>
      </c>
      <c r="BY227" s="19">
        <f>ROUND(VLOOKUP($B227,'3.ข้อมูลงบทดลองปัจจุบัน เติมเอง'!$A$5:$CL$846,76,0),2)</f>
        <v>126777.69</v>
      </c>
      <c r="BZ227" s="19">
        <f>ROUND(VLOOKUP($B227,'3.ข้อมูลงบทดลองปัจจุบัน เติมเอง'!$A$5:$CL$846,77,0),2)</f>
        <v>0</v>
      </c>
      <c r="CA227" s="19">
        <f>ROUND(VLOOKUP($B227,'3.ข้อมูลงบทดลองปัจจุบัน เติมเอง'!$A$5:$CL$846,78,0),2)</f>
        <v>17270.580000000002</v>
      </c>
      <c r="CB227" s="19">
        <f>ROUND(VLOOKUP($B227,'3.ข้อมูลงบทดลองปัจจุบัน เติมเอง'!$A$5:$CL$846,79,0),2)</f>
        <v>49959.99</v>
      </c>
      <c r="CC227" s="19">
        <f>ROUND(VLOOKUP($B227,'3.ข้อมูลงบทดลองปัจจุบัน เติมเอง'!$A$5:$CL$846,80,0),2)</f>
        <v>84189.93</v>
      </c>
      <c r="CD227" s="19">
        <f>ROUND(VLOOKUP($B227,'3.ข้อมูลงบทดลองปัจจุบัน เติมเอง'!$A$5:$CL$846,81,0),2)</f>
        <v>122303.13</v>
      </c>
      <c r="CE227" s="19">
        <f>ROUND(VLOOKUP($B227,'3.ข้อมูลงบทดลองปัจจุบัน เติมเอง'!$A$5:$CL$846,82,0),2)</f>
        <v>106670.01</v>
      </c>
      <c r="CF227" s="19">
        <f>ROUND(VLOOKUP($B227,'3.ข้อมูลงบทดลองปัจจุบัน เติมเอง'!$A$5:$CL$846,83,0),2)</f>
        <v>44900.01</v>
      </c>
      <c r="CG227" s="19">
        <f>ROUND(VLOOKUP($B227,'3.ข้อมูลงบทดลองปัจจุบัน เติมเอง'!$A$5:$CL$846,84,0),2)</f>
        <v>12999.99</v>
      </c>
      <c r="CH227" s="19">
        <f>ROUND(VLOOKUP($B227,'3.ข้อมูลงบทดลองปัจจุบัน เติมเอง'!$A$5:$CL$846,85,0),2)</f>
        <v>17744.939999999999</v>
      </c>
      <c r="CI227" s="19">
        <f>ROUND(VLOOKUP($B227,'3.ข้อมูลงบทดลองปัจจุบัน เติมเอง'!$A$5:$CL$846,86,0),2)</f>
        <v>80888.789999999994</v>
      </c>
      <c r="CJ227" s="19">
        <f>ROUND(VLOOKUP($B227,'3.ข้อมูลงบทดลองปัจจุบัน เติมเอง'!$A$5:$CL$846,87,0),2)</f>
        <v>0</v>
      </c>
      <c r="CK227" s="19">
        <f>ROUND(VLOOKUP($B227,'3.ข้อมูลงบทดลองปัจจุบัน เติมเอง'!$A$5:$CL$846,88,0),2)</f>
        <v>117759.99</v>
      </c>
      <c r="CL227" s="19">
        <f>ROUND(VLOOKUP($B227,'3.ข้อมูลงบทดลองปัจจุบัน เติมเอง'!$A$5:$CL$846,89,0),2)</f>
        <v>0</v>
      </c>
      <c r="CM227" s="19">
        <f>ROUND(VLOOKUP($B227,'3.ข้อมูลงบทดลองปัจจุบัน เติมเอง'!$A$5:$CL$846,90,0),2)</f>
        <v>5480.01</v>
      </c>
      <c r="CO227" s="29"/>
    </row>
    <row r="228" spans="1:93" x14ac:dyDescent="0.7">
      <c r="A228" s="53" t="s">
        <v>1472</v>
      </c>
      <c r="B228" s="3" t="s">
        <v>791</v>
      </c>
      <c r="C228" s="8" t="s">
        <v>792</v>
      </c>
      <c r="D228" s="19">
        <f>ROUND(VLOOKUP($B228,'3.ข้อมูลงบทดลองปัจจุบัน เติมเอง'!$A$5:$CL$846,3,0),2)</f>
        <v>47701.88</v>
      </c>
      <c r="E228" s="19">
        <f>ROUND(VLOOKUP($B228,'3.ข้อมูลงบทดลองปัจจุบัน เติมเอง'!$A$5:$CL$846,4,0),2)</f>
        <v>0</v>
      </c>
      <c r="F228" s="19">
        <f>ROUND(VLOOKUP($B228,'3.ข้อมูลงบทดลองปัจจุบัน เติมเอง'!$A$5:$CL$846,5,0),2)</f>
        <v>12572.97</v>
      </c>
      <c r="G228" s="19">
        <f>ROUND(VLOOKUP($B228,'3.ข้อมูลงบทดลองปัจจุบัน เติมเอง'!$A$5:$CL$846,6,0),2)</f>
        <v>0</v>
      </c>
      <c r="H228" s="19">
        <f>ROUND(VLOOKUP($B228,'3.ข้อมูลงบทดลองปัจจุบัน เติมเอง'!$A$5:$CL$846,7,0),2)</f>
        <v>104703.54</v>
      </c>
      <c r="I228" s="19">
        <f>ROUND(VLOOKUP($B228,'3.ข้อมูลงบทดลองปัจจุบัน เติมเอง'!$A$5:$CL$846,8,0),2)</f>
        <v>166105.76</v>
      </c>
      <c r="J228" s="19">
        <f>ROUND(VLOOKUP($B228,'3.ข้อมูลงบทดลองปัจจุบัน เติมเอง'!$A$5:$CL$846,9,0),2)</f>
        <v>0</v>
      </c>
      <c r="K228" s="19">
        <f>ROUND(VLOOKUP($B228,'3.ข้อมูลงบทดลองปัจจุบัน เติมเอง'!$A$5:$CL$846,10,0),2)</f>
        <v>238071.42</v>
      </c>
      <c r="L228" s="19">
        <f>ROUND(VLOOKUP($B228,'3.ข้อมูลงบทดลองปัจจุบัน เติมเอง'!$A$5:$CL$846,11,0),2)</f>
        <v>29808.31</v>
      </c>
      <c r="M228" s="19">
        <f>ROUND(VLOOKUP($B228,'3.ข้อมูลงบทดลองปัจจุบัน เติมเอง'!$A$5:$CL$846,12,0),2)</f>
        <v>28925.08</v>
      </c>
      <c r="N228" s="19">
        <f>ROUND(VLOOKUP($B228,'3.ข้อมูลงบทดลองปัจจุบัน เติมเอง'!$A$5:$CL$846,13,0),2)</f>
        <v>418094.3</v>
      </c>
      <c r="O228" s="19">
        <f>ROUND(VLOOKUP($B228,'3.ข้อมูลงบทดลองปัจจุบัน เติมเอง'!$A$5:$CL$846,14,0),2)</f>
        <v>9564.34</v>
      </c>
      <c r="P228" s="19">
        <f>ROUND(VLOOKUP($B228,'3.ข้อมูลงบทดลองปัจจุบัน เติมเอง'!$A$5:$CL$846,15,0),2)</f>
        <v>387991.08</v>
      </c>
      <c r="Q228" s="19">
        <f>ROUND(VLOOKUP($B228,'3.ข้อมูลงบทดลองปัจจุบัน เติมเอง'!$A$5:$CL$846,16,0),2)</f>
        <v>124811.67</v>
      </c>
      <c r="R228" s="19">
        <f>ROUND(VLOOKUP($B228,'3.ข้อมูลงบทดลองปัจจุบัน เติมเอง'!$A$5:$CL$846,17,0),2)</f>
        <v>193556.34</v>
      </c>
      <c r="S228" s="19">
        <f>ROUND(VLOOKUP($B228,'3.ข้อมูลงบทดลองปัจจุบัน เติมเอง'!$A$5:$CL$846,18,0),2)</f>
        <v>234735.96</v>
      </c>
      <c r="T228" s="19">
        <f>ROUND(VLOOKUP($B228,'3.ข้อมูลงบทดลองปัจจุบัน เติมเอง'!$A$5:$CL$846,19,0),2)</f>
        <v>91552.38</v>
      </c>
      <c r="U228" s="19">
        <f>ROUND(VLOOKUP($B228,'3.ข้อมูลงบทดลองปัจจุบัน เติมเอง'!$A$5:$CL$846,20,0),2)</f>
        <v>66435.66</v>
      </c>
      <c r="V228" s="19">
        <f>ROUND(VLOOKUP($B228,'3.ข้อมูลงบทดลองปัจจุบัน เติมเอง'!$A$5:$CL$846,21,0),2)</f>
        <v>38689.56</v>
      </c>
      <c r="W228" s="19">
        <f>ROUND(VLOOKUP($B228,'3.ข้อมูลงบทดลองปัจจุบัน เติมเอง'!$A$5:$CL$846,22,0),2)</f>
        <v>35139.51</v>
      </c>
      <c r="X228" s="19">
        <f>ROUND(VLOOKUP($B228,'3.ข้อมูลงบทดลองปัจจุบัน เติมเอง'!$A$5:$CL$846,23,0),2)</f>
        <v>688779.72</v>
      </c>
      <c r="Y228" s="19">
        <f>ROUND(VLOOKUP($B228,'3.ข้อมูลงบทดลองปัจจุบัน เติมเอง'!$A$5:$CL$846,24,0),2)</f>
        <v>248837.01</v>
      </c>
      <c r="Z228" s="19">
        <f>ROUND(VLOOKUP($B228,'3.ข้อมูลงบทดลองปัจจุบัน เติมเอง'!$A$5:$CL$846,25,0),2)</f>
        <v>85653.53</v>
      </c>
      <c r="AA228" s="19">
        <f>ROUND(VLOOKUP($B228,'3.ข้อมูลงบทดลองปัจจุบัน เติมเอง'!$A$5:$CL$846,26,0),2)</f>
        <v>23156.46</v>
      </c>
      <c r="AB228" s="19">
        <f>ROUND(VLOOKUP($B228,'3.ข้อมูลงบทดลองปัจจุบัน เติมเอง'!$A$5:$CL$846,27,0),2)</f>
        <v>892.74</v>
      </c>
      <c r="AC228" s="19">
        <f>ROUND(VLOOKUP($B228,'3.ข้อมูลงบทดลองปัจจุบัน เติมเอง'!$A$5:$CL$846,28,0),2)</f>
        <v>14970.63</v>
      </c>
      <c r="AD228" s="19">
        <f>ROUND(VLOOKUP($B228,'3.ข้อมูลงบทดลองปัจจุบัน เติมเอง'!$A$5:$CL$846,29,0),2)</f>
        <v>56250.66</v>
      </c>
      <c r="AE228" s="19">
        <f>ROUND(VLOOKUP($B228,'3.ข้อมูลงบทดลองปัจจุบัน เติมเอง'!$A$5:$CL$846,30,0),2)</f>
        <v>43394.74</v>
      </c>
      <c r="AF228" s="19">
        <f>ROUND(VLOOKUP($B228,'3.ข้อมูลงบทดลองปัจจุบัน เติมเอง'!$A$5:$CL$846,31,0),2)</f>
        <v>31310.25</v>
      </c>
      <c r="AG228" s="19">
        <f>ROUND(VLOOKUP($B228,'3.ข้อมูลงบทดลองปัจจุบัน เติมเอง'!$A$5:$CL$846,32,0),2)</f>
        <v>16881.47</v>
      </c>
      <c r="AH228" s="19">
        <f>ROUND(VLOOKUP($B228,'3.ข้อมูลงบทดลองปัจจุบัน เติมเอง'!$A$5:$CL$846,33,0),2)</f>
        <v>57954.54</v>
      </c>
      <c r="AI228" s="19">
        <f>ROUND(VLOOKUP($B228,'3.ข้อมูลงบทดลองปัจจุบัน เติมเอง'!$A$5:$CL$846,34,0),2)</f>
        <v>196239.68</v>
      </c>
      <c r="AJ228" s="19">
        <f>ROUND(VLOOKUP($B228,'3.ข้อมูลงบทดลองปัจจุบัน เติมเอง'!$A$5:$CL$846,35,0),2)</f>
        <v>99489.279999999999</v>
      </c>
      <c r="AK228" s="19">
        <f>ROUND(VLOOKUP($B228,'3.ข้อมูลงบทดลองปัจจุบัน เติมเอง'!$A$5:$CL$846,36,0),2)</f>
        <v>56962.5</v>
      </c>
      <c r="AL228" s="19">
        <f>ROUND(VLOOKUP($B228,'3.ข้อมูลงบทดลองปัจจุบัน เติมเอง'!$A$5:$CL$846,37,0),2)</f>
        <v>1442056.51</v>
      </c>
      <c r="AM228" s="19">
        <f>ROUND(VLOOKUP($B228,'3.ข้อมูลงบทดลองปัจจุบัน เติมเอง'!$A$5:$CL$846,38,0),2)</f>
        <v>49250.97</v>
      </c>
      <c r="AN228" s="19">
        <f>ROUND(VLOOKUP($B228,'3.ข้อมูลงบทดลองปัจจุบัน เติมเอง'!$A$5:$CL$846,39,0),2)</f>
        <v>31779.99</v>
      </c>
      <c r="AO228" s="19">
        <f>ROUND(VLOOKUP($B228,'3.ข้อมูลงบทดลองปัจจุบัน เติมเอง'!$A$5:$CL$846,40,0),2)</f>
        <v>354915.93</v>
      </c>
      <c r="AP228" s="19">
        <f>ROUND(VLOOKUP($B228,'3.ข้อมูลงบทดลองปัจจุบัน เติมเอง'!$A$5:$CL$846,41,0),2)</f>
        <v>37641.870000000003</v>
      </c>
      <c r="AQ228" s="19">
        <f>ROUND(VLOOKUP($B228,'3.ข้อมูลงบทดลองปัจจุบัน เติมเอง'!$A$5:$CL$846,42,0),2)</f>
        <v>66681.22</v>
      </c>
      <c r="AR228" s="19">
        <f>ROUND(VLOOKUP($B228,'3.ข้อมูลงบทดลองปัจจุบัน เติมเอง'!$A$5:$CL$846,43,0),2)</f>
        <v>1680.02</v>
      </c>
      <c r="AS228" s="19">
        <f>ROUND(VLOOKUP($B228,'3.ข้อมูลงบทดลองปัจจุบัน เติมเอง'!$A$5:$CL$846,44,0),2)</f>
        <v>769394.13</v>
      </c>
      <c r="AT228" s="19">
        <f>ROUND(VLOOKUP($B228,'3.ข้อมูลงบทดลองปัจจุบัน เติมเอง'!$A$5:$CL$846,45,0),2)</f>
        <v>90170</v>
      </c>
      <c r="AU228" s="19">
        <f>ROUND(VLOOKUP($B228,'3.ข้อมูลงบทดลองปัจจุบัน เติมเอง'!$A$5:$CL$846,46,0),2)</f>
        <v>461535.08</v>
      </c>
      <c r="AV228" s="19">
        <f>ROUND(VLOOKUP($B228,'3.ข้อมูลงบทดลองปัจจุบัน เติมเอง'!$A$5:$CL$846,47,0),2)</f>
        <v>201392.8</v>
      </c>
      <c r="AW228" s="19">
        <f>ROUND(VLOOKUP($B228,'3.ข้อมูลงบทดลองปัจจุบัน เติมเอง'!$A$5:$CL$846,48,0),2)</f>
        <v>2291.0100000000002</v>
      </c>
      <c r="AX228" s="19">
        <f>ROUND(VLOOKUP($B228,'3.ข้อมูลงบทดลองปัจจุบัน เติมเอง'!$A$5:$CL$846,49,0),2)</f>
        <v>20178</v>
      </c>
      <c r="AY228" s="19">
        <f>ROUND(VLOOKUP($B228,'3.ข้อมูลงบทดลองปัจจุบัน เติมเอง'!$A$5:$CL$846,50,0),2)</f>
        <v>607881.66</v>
      </c>
      <c r="AZ228" s="19">
        <f>ROUND(VLOOKUP($B228,'3.ข้อมูลงบทดลองปัจจุบัน เติมเอง'!$A$5:$CL$846,51,0),2)</f>
        <v>18605.009999999998</v>
      </c>
      <c r="BA228" s="19">
        <f>ROUND(VLOOKUP($B228,'3.ข้อมูลงบทดลองปัจจุบัน เติมเอง'!$A$5:$CL$846,52,0),2)</f>
        <v>78948.36</v>
      </c>
      <c r="BB228" s="19">
        <f>ROUND(VLOOKUP($B228,'3.ข้อมูลงบทดลองปัจจุบัน เติมเอง'!$A$5:$CL$846,53,0),2)</f>
        <v>689971.5</v>
      </c>
      <c r="BC228" s="19">
        <f>ROUND(VLOOKUP($B228,'3.ข้อมูลงบทดลองปัจจุบัน เติมเอง'!$A$5:$CL$846,54,0),2)</f>
        <v>1036337.94</v>
      </c>
      <c r="BD228" s="19">
        <f>ROUND(VLOOKUP($B228,'3.ข้อมูลงบทดลองปัจจุบัน เติมเอง'!$A$5:$CL$846,55,0),2)</f>
        <v>1582004.64</v>
      </c>
      <c r="BE228" s="19">
        <f>ROUND(VLOOKUP($B228,'3.ข้อมูลงบทดลองปัจจุบัน เติมเอง'!$A$5:$CL$846,56,0),2)</f>
        <v>462973.26</v>
      </c>
      <c r="BF228" s="19">
        <f>ROUND(VLOOKUP($B228,'3.ข้อมูลงบทดลองปัจจุบัน เติมเอง'!$A$5:$CL$846,57,0),2)</f>
        <v>15492</v>
      </c>
      <c r="BG228" s="19">
        <f>ROUND(VLOOKUP($B228,'3.ข้อมูลงบทดลองปัจจุบัน เติมเอง'!$A$5:$CL$846,58,0),2)</f>
        <v>1512507.06</v>
      </c>
      <c r="BH228" s="19">
        <f>ROUND(VLOOKUP($B228,'3.ข้อมูลงบทดลองปัจจุบัน เติมเอง'!$A$5:$CL$846,59,0),2)</f>
        <v>1434537.03</v>
      </c>
      <c r="BI228" s="19">
        <f>ROUND(VLOOKUP($B228,'3.ข้อมูลงบทดลองปัจจุบัน เติมเอง'!$A$5:$CL$846,60,0),2)</f>
        <v>45095.97</v>
      </c>
      <c r="BJ228" s="19">
        <f>ROUND(VLOOKUP($B228,'3.ข้อมูลงบทดลองปัจจุบัน เติมเอง'!$A$5:$CL$846,61,0),2)</f>
        <v>22153.35</v>
      </c>
      <c r="BK228" s="19">
        <f>ROUND(VLOOKUP($B228,'3.ข้อมูลงบทดลองปัจจุบัน เติมเอง'!$A$5:$CL$846,62,0),2)</f>
        <v>44928.07</v>
      </c>
      <c r="BL228" s="19">
        <f>ROUND(VLOOKUP($B228,'3.ข้อมูลงบทดลองปัจจุบัน เติมเอง'!$A$5:$CL$846,63,0),2)</f>
        <v>16070.01</v>
      </c>
      <c r="BM228" s="19">
        <f>ROUND(VLOOKUP($B228,'3.ข้อมูลงบทดลองปัจจุบัน เติมเอง'!$A$5:$CL$846,64,0),2)</f>
        <v>185000</v>
      </c>
      <c r="BN228" s="19">
        <f>ROUND(VLOOKUP($B228,'3.ข้อมูลงบทดลองปัจจุบัน เติมเอง'!$A$5:$CL$846,65,0),2)</f>
        <v>143567.49</v>
      </c>
      <c r="BO228" s="19">
        <f>ROUND(VLOOKUP($B228,'3.ข้อมูลงบทดลองปัจจุบัน เติมเอง'!$A$5:$CL$846,66,0),2)</f>
        <v>77978.16</v>
      </c>
      <c r="BP228" s="19">
        <f>ROUND(VLOOKUP($B228,'3.ข้อมูลงบทดลองปัจจุบัน เติมเอง'!$A$5:$CL$846,67,0),2)</f>
        <v>179800</v>
      </c>
      <c r="BQ228" s="19">
        <f>ROUND(VLOOKUP($B228,'3.ข้อมูลงบทดลองปัจจุบัน เติมเอง'!$A$5:$CL$846,68,0),2)</f>
        <v>28287.96</v>
      </c>
      <c r="BR228" s="19">
        <f>ROUND(VLOOKUP($B228,'3.ข้อมูลงบทดลองปัจจุบัน เติมเอง'!$A$5:$CL$846,69,0),2)</f>
        <v>118555.29</v>
      </c>
      <c r="BS228" s="19">
        <f>ROUND(VLOOKUP($B228,'3.ข้อมูลงบทดลองปัจจุบัน เติมเอง'!$A$5:$CL$846,70,0),2)</f>
        <v>5816907.4500000002</v>
      </c>
      <c r="BT228" s="19">
        <f>ROUND(VLOOKUP($B228,'3.ข้อมูลงบทดลองปัจจุบัน เติมเอง'!$A$5:$CL$846,71,0),2)</f>
        <v>14501.01</v>
      </c>
      <c r="BU228" s="19">
        <f>ROUND(VLOOKUP($B228,'3.ข้อมูลงบทดลองปัจจุบัน เติมเอง'!$A$5:$CL$846,72,0),2)</f>
        <v>95367</v>
      </c>
      <c r="BV228" s="19">
        <f>ROUND(VLOOKUP($B228,'3.ข้อมูลงบทดลองปัจจุบัน เติมเอง'!$A$5:$CL$846,73,0),2)</f>
        <v>0</v>
      </c>
      <c r="BW228" s="19">
        <f>ROUND(VLOOKUP($B228,'3.ข้อมูลงบทดลองปัจจุบัน เติมเอง'!$A$5:$CL$846,74,0),2)</f>
        <v>0</v>
      </c>
      <c r="BX228" s="19">
        <f>ROUND(VLOOKUP($B228,'3.ข้อมูลงบทดลองปัจจุบัน เติมเอง'!$A$5:$CL$846,75,0),2)</f>
        <v>0</v>
      </c>
      <c r="BY228" s="19">
        <f>ROUND(VLOOKUP($B228,'3.ข้อมูลงบทดลองปัจจุบัน เติมเอง'!$A$5:$CL$846,76,0),2)</f>
        <v>585525.42000000004</v>
      </c>
      <c r="BZ228" s="19">
        <f>ROUND(VLOOKUP($B228,'3.ข้อมูลงบทดลองปัจจุบัน เติมเอง'!$A$5:$CL$846,77,0),2)</f>
        <v>0</v>
      </c>
      <c r="CA228" s="19">
        <f>ROUND(VLOOKUP($B228,'3.ข้อมูลงบทดลองปัจจุบัน เติมเอง'!$A$5:$CL$846,78,0),2)</f>
        <v>145170.09</v>
      </c>
      <c r="CB228" s="19">
        <f>ROUND(VLOOKUP($B228,'3.ข้อมูลงบทดลองปัจจุบัน เติมเอง'!$A$5:$CL$846,79,0),2)</f>
        <v>30699.99</v>
      </c>
      <c r="CC228" s="19">
        <f>ROUND(VLOOKUP($B228,'3.ข้อมูลงบทดลองปัจจุบัน เติมเอง'!$A$5:$CL$846,80,0),2)</f>
        <v>153670.06</v>
      </c>
      <c r="CD228" s="19">
        <f>ROUND(VLOOKUP($B228,'3.ข้อมูลงบทดลองปัจจุบัน เติมเอง'!$A$5:$CL$846,81,0),2)</f>
        <v>0</v>
      </c>
      <c r="CE228" s="19">
        <f>ROUND(VLOOKUP($B228,'3.ข้อมูลงบทดลองปัจจุบัน เติมเอง'!$A$5:$CL$846,82,0),2)</f>
        <v>0</v>
      </c>
      <c r="CF228" s="19">
        <f>ROUND(VLOOKUP($B228,'3.ข้อมูลงบทดลองปัจจุบัน เติมเอง'!$A$5:$CL$846,83,0),2)</f>
        <v>97431.45</v>
      </c>
      <c r="CG228" s="19">
        <f>ROUND(VLOOKUP($B228,'3.ข้อมูลงบทดลองปัจจุบัน เติมเอง'!$A$5:$CL$846,84,0),2)</f>
        <v>13611.11</v>
      </c>
      <c r="CH228" s="19">
        <f>ROUND(VLOOKUP($B228,'3.ข้อมูลงบทดลองปัจจุบัน เติมเอง'!$A$5:$CL$846,85,0),2)</f>
        <v>30234.959999999999</v>
      </c>
      <c r="CI228" s="19">
        <f>ROUND(VLOOKUP($B228,'3.ข้อมูลงบทดลองปัจจุบัน เติมเอง'!$A$5:$CL$846,86,0),2)</f>
        <v>15395.01</v>
      </c>
      <c r="CJ228" s="19">
        <f>ROUND(VLOOKUP($B228,'3.ข้อมูลงบทดลองปัจจุบัน เติมเอง'!$A$5:$CL$846,87,0),2)</f>
        <v>0</v>
      </c>
      <c r="CK228" s="19">
        <f>ROUND(VLOOKUP($B228,'3.ข้อมูลงบทดลองปัจจุบัน เติมเอง'!$A$5:$CL$846,88,0),2)</f>
        <v>580978.68000000005</v>
      </c>
      <c r="CL228" s="19">
        <f>ROUND(VLOOKUP($B228,'3.ข้อมูลงบทดลองปัจจุบัน เติมเอง'!$A$5:$CL$846,89,0),2)</f>
        <v>7449.99</v>
      </c>
      <c r="CM228" s="19">
        <f>ROUND(VLOOKUP($B228,'3.ข้อมูลงบทดลองปัจจุบัน เติมเอง'!$A$5:$CL$846,90,0),2)</f>
        <v>50893.86</v>
      </c>
      <c r="CO228" s="29"/>
    </row>
    <row r="229" spans="1:93" x14ac:dyDescent="0.7">
      <c r="A229" s="53" t="s">
        <v>1472</v>
      </c>
      <c r="B229" s="3" t="s">
        <v>793</v>
      </c>
      <c r="C229" s="8" t="s">
        <v>794</v>
      </c>
      <c r="D229" s="19">
        <f>ROUND(VLOOKUP($B229,'3.ข้อมูลงบทดลองปัจจุบัน เติมเอง'!$A$5:$CL$846,3,0),2)</f>
        <v>14508.28</v>
      </c>
      <c r="E229" s="19">
        <f>ROUND(VLOOKUP($B229,'3.ข้อมูลงบทดลองปัจจุบัน เติมเอง'!$A$5:$CL$846,4,0),2)</f>
        <v>16624.68</v>
      </c>
      <c r="F229" s="19">
        <f>ROUND(VLOOKUP($B229,'3.ข้อมูลงบทดลองปัจจุบัน เติมเอง'!$A$5:$CL$846,5,0),2)</f>
        <v>20682.580000000002</v>
      </c>
      <c r="G229" s="19">
        <f>ROUND(VLOOKUP($B229,'3.ข้อมูลงบทดลองปัจจุบัน เติมเอง'!$A$5:$CL$846,6,0),2)</f>
        <v>35514.519999999997</v>
      </c>
      <c r="H229" s="19">
        <f>ROUND(VLOOKUP($B229,'3.ข้อมูลงบทดลองปัจจุบัน เติมเอง'!$A$5:$CL$846,7,0),2)</f>
        <v>22558.92</v>
      </c>
      <c r="I229" s="19">
        <f>ROUND(VLOOKUP($B229,'3.ข้อมูลงบทดลองปัจจุบัน เติมเอง'!$A$5:$CL$846,8,0),2)</f>
        <v>0</v>
      </c>
      <c r="J229" s="19">
        <f>ROUND(VLOOKUP($B229,'3.ข้อมูลงบทดลองปัจจุบัน เติมเอง'!$A$5:$CL$846,9,0),2)</f>
        <v>0</v>
      </c>
      <c r="K229" s="19">
        <f>ROUND(VLOOKUP($B229,'3.ข้อมูลงบทดลองปัจจุบัน เติมเอง'!$A$5:$CL$846,10,0),2)</f>
        <v>0</v>
      </c>
      <c r="L229" s="19">
        <f>ROUND(VLOOKUP($B229,'3.ข้อมูลงบทดลองปัจจุบัน เติมเอง'!$A$5:$CL$846,11,0),2)</f>
        <v>37761.53</v>
      </c>
      <c r="M229" s="19">
        <f>ROUND(VLOOKUP($B229,'3.ข้อมูลงบทดลองปัจจุบัน เติมเอง'!$A$5:$CL$846,12,0),2)</f>
        <v>24679.07</v>
      </c>
      <c r="N229" s="19">
        <f>ROUND(VLOOKUP($B229,'3.ข้อมูลงบทดลองปัจจุบัน เติมเอง'!$A$5:$CL$846,13,0),2)</f>
        <v>4936.4799999999996</v>
      </c>
      <c r="O229" s="19">
        <f>ROUND(VLOOKUP($B229,'3.ข้อมูลงบทดลองปัจจุบัน เติมเอง'!$A$5:$CL$846,14,0),2)</f>
        <v>14884.64</v>
      </c>
      <c r="P229" s="19">
        <f>ROUND(VLOOKUP($B229,'3.ข้อมูลงบทดลองปัจจุบัน เติมเอง'!$A$5:$CL$846,15,0),2)</f>
        <v>99276.93</v>
      </c>
      <c r="Q229" s="19">
        <f>ROUND(VLOOKUP($B229,'3.ข้อมูลงบทดลองปัจจุบัน เติมเอง'!$A$5:$CL$846,16,0),2)</f>
        <v>2616.66</v>
      </c>
      <c r="R229" s="19">
        <f>ROUND(VLOOKUP($B229,'3.ข้อมูลงบทดลองปัจจุบัน เติมเอง'!$A$5:$CL$846,17,0),2)</f>
        <v>38971.11</v>
      </c>
      <c r="S229" s="19">
        <f>ROUND(VLOOKUP($B229,'3.ข้อมูลงบทดลองปัจจุบัน เติมเอง'!$A$5:$CL$846,18,0),2)</f>
        <v>49322.64</v>
      </c>
      <c r="T229" s="19">
        <f>ROUND(VLOOKUP($B229,'3.ข้อมูลงบทดลองปัจจุบัน เติมเอง'!$A$5:$CL$846,19,0),2)</f>
        <v>0</v>
      </c>
      <c r="U229" s="19">
        <f>ROUND(VLOOKUP($B229,'3.ข้อมูลงบทดลองปัจจุบัน เติมเอง'!$A$5:$CL$846,20,0),2)</f>
        <v>28182.720000000001</v>
      </c>
      <c r="V229" s="19">
        <f>ROUND(VLOOKUP($B229,'3.ข้อมูลงบทดลองปัจจุบัน เติมเอง'!$A$5:$CL$846,21,0),2)</f>
        <v>7899.99</v>
      </c>
      <c r="W229" s="19">
        <f>ROUND(VLOOKUP($B229,'3.ข้อมูลงบทดลองปัจจุบัน เติมเอง'!$A$5:$CL$846,22,0),2)</f>
        <v>1333.32</v>
      </c>
      <c r="X229" s="19">
        <f>ROUND(VLOOKUP($B229,'3.ข้อมูลงบทดลองปัจจุบัน เติมเอง'!$A$5:$CL$846,23,0),2)</f>
        <v>34967.360000000001</v>
      </c>
      <c r="Y229" s="19">
        <f>ROUND(VLOOKUP($B229,'3.ข้อมูลงบทดลองปัจจุบัน เติมเอง'!$A$5:$CL$846,24,0),2)</f>
        <v>36834.160000000003</v>
      </c>
      <c r="Z229" s="19">
        <f>ROUND(VLOOKUP($B229,'3.ข้อมูลงบทดลองปัจจุบัน เติมเอง'!$A$5:$CL$846,25,0),2)</f>
        <v>32672.43</v>
      </c>
      <c r="AA229" s="19">
        <f>ROUND(VLOOKUP($B229,'3.ข้อมูลงบทดลองปัจจุบัน เติมเอง'!$A$5:$CL$846,26,0),2)</f>
        <v>590.01</v>
      </c>
      <c r="AB229" s="19">
        <f>ROUND(VLOOKUP($B229,'3.ข้อมูลงบทดลองปัจจุบัน เติมเอง'!$A$5:$CL$846,27,0),2)</f>
        <v>7222.38</v>
      </c>
      <c r="AC229" s="19">
        <f>ROUND(VLOOKUP($B229,'3.ข้อมูลงบทดลองปัจจุบัน เติมเอง'!$A$5:$CL$846,28,0),2)</f>
        <v>0</v>
      </c>
      <c r="AD229" s="19">
        <f>ROUND(VLOOKUP($B229,'3.ข้อมูลงบทดลองปัจจุบัน เติมเอง'!$A$5:$CL$846,29,0),2)</f>
        <v>0</v>
      </c>
      <c r="AE229" s="19">
        <f>ROUND(VLOOKUP($B229,'3.ข้อมูลงบทดลองปัจจุบัน เติมเอง'!$A$5:$CL$846,30,0),2)</f>
        <v>0</v>
      </c>
      <c r="AF229" s="19">
        <f>ROUND(VLOOKUP($B229,'3.ข้อมูลงบทดลองปัจจุบัน เติมเอง'!$A$5:$CL$846,31,0),2)</f>
        <v>5017.6000000000004</v>
      </c>
      <c r="AG229" s="19">
        <f>ROUND(VLOOKUP($B229,'3.ข้อมูลงบทดลองปัจจุบัน เติมเอง'!$A$5:$CL$846,32,0),2)</f>
        <v>7186.59</v>
      </c>
      <c r="AH229" s="19">
        <f>ROUND(VLOOKUP($B229,'3.ข้อมูลงบทดลองปัจจุบัน เติมเอง'!$A$5:$CL$846,33,0),2)</f>
        <v>46973.01</v>
      </c>
      <c r="AI229" s="19">
        <f>ROUND(VLOOKUP($B229,'3.ข้อมูลงบทดลองปัจจุบัน เติมเอง'!$A$5:$CL$846,34,0),2)</f>
        <v>7041.68</v>
      </c>
      <c r="AJ229" s="19">
        <f>ROUND(VLOOKUP($B229,'3.ข้อมูลงบทดลองปัจจุบัน เติมเอง'!$A$5:$CL$846,35,0),2)</f>
        <v>19700.97</v>
      </c>
      <c r="AK229" s="19">
        <f>ROUND(VLOOKUP($B229,'3.ข้อมูลงบทดลองปัจจุบัน เติมเอง'!$A$5:$CL$846,36,0),2)</f>
        <v>51213.33</v>
      </c>
      <c r="AL229" s="19">
        <f>ROUND(VLOOKUP($B229,'3.ข้อมูลงบทดลองปัจจุบัน เติมเอง'!$A$5:$CL$846,37,0),2)</f>
        <v>32038.080000000002</v>
      </c>
      <c r="AM229" s="19">
        <f>ROUND(VLOOKUP($B229,'3.ข้อมูลงบทดลองปัจจุบัน เติมเอง'!$A$5:$CL$846,38,0),2)</f>
        <v>3759.99</v>
      </c>
      <c r="AN229" s="19">
        <f>ROUND(VLOOKUP($B229,'3.ข้อมูลงบทดลองปัจจุบัน เติมเอง'!$A$5:$CL$846,39,0),2)</f>
        <v>4500</v>
      </c>
      <c r="AO229" s="19">
        <f>ROUND(VLOOKUP($B229,'3.ข้อมูลงบทดลองปัจจุบัน เติมเอง'!$A$5:$CL$846,40,0),2)</f>
        <v>14729.43</v>
      </c>
      <c r="AP229" s="19">
        <f>ROUND(VLOOKUP($B229,'3.ข้อมูลงบทดลองปัจจุบัน เติมเอง'!$A$5:$CL$846,41,0),2)</f>
        <v>21499.98</v>
      </c>
      <c r="AQ229" s="19">
        <f>ROUND(VLOOKUP($B229,'3.ข้อมูลงบทดลองปัจจุบัน เติมเอง'!$A$5:$CL$846,42,0),2)</f>
        <v>29473.32</v>
      </c>
      <c r="AR229" s="19">
        <f>ROUND(VLOOKUP($B229,'3.ข้อมูลงบทดลองปัจจุบัน เติมเอง'!$A$5:$CL$846,43,0),2)</f>
        <v>71817.600000000006</v>
      </c>
      <c r="AS229" s="19">
        <f>ROUND(VLOOKUP($B229,'3.ข้อมูลงบทดลองปัจจุบัน เติมเอง'!$A$5:$CL$846,44,0),2)</f>
        <v>16665.66</v>
      </c>
      <c r="AT229" s="19">
        <f>ROUND(VLOOKUP($B229,'3.ข้อมูลงบทดลองปัจจุบัน เติมเอง'!$A$5:$CL$846,45,0),2)</f>
        <v>20726.88</v>
      </c>
      <c r="AU229" s="19">
        <f>ROUND(VLOOKUP($B229,'3.ข้อมูลงบทดลองปัจจุบัน เติมเอง'!$A$5:$CL$846,46,0),2)</f>
        <v>47743.83</v>
      </c>
      <c r="AV229" s="19">
        <f>ROUND(VLOOKUP($B229,'3.ข้อมูลงบทดลองปัจจุบัน เติมเอง'!$A$5:$CL$846,47,0),2)</f>
        <v>107947.82</v>
      </c>
      <c r="AW229" s="19">
        <f>ROUND(VLOOKUP($B229,'3.ข้อมูลงบทดลองปัจจุบัน เติมเอง'!$A$5:$CL$846,48,0),2)</f>
        <v>13850.01</v>
      </c>
      <c r="AX229" s="19">
        <f>ROUND(VLOOKUP($B229,'3.ข้อมูลงบทดลองปัจจุบัน เติมเอง'!$A$5:$CL$846,49,0),2)</f>
        <v>30500.01</v>
      </c>
      <c r="AY229" s="19">
        <f>ROUND(VLOOKUP($B229,'3.ข้อมูลงบทดลองปัจจุบัน เติมเอง'!$A$5:$CL$846,50,0),2)</f>
        <v>0</v>
      </c>
      <c r="AZ229" s="19">
        <f>ROUND(VLOOKUP($B229,'3.ข้อมูลงบทดลองปัจจุบัน เติมเอง'!$A$5:$CL$846,51,0),2)</f>
        <v>100233.33</v>
      </c>
      <c r="BA229" s="19">
        <f>ROUND(VLOOKUP($B229,'3.ข้อมูลงบทดลองปัจจุบัน เติมเอง'!$A$5:$CL$846,52,0),2)</f>
        <v>134597.96</v>
      </c>
      <c r="BB229" s="19">
        <f>ROUND(VLOOKUP($B229,'3.ข้อมูลงบทดลองปัจจุบัน เติมเอง'!$A$5:$CL$846,53,0),2)</f>
        <v>85810.83</v>
      </c>
      <c r="BC229" s="19">
        <f>ROUND(VLOOKUP($B229,'3.ข้อมูลงบทดลองปัจจุบัน เติมเอง'!$A$5:$CL$846,54,0),2)</f>
        <v>48181.41</v>
      </c>
      <c r="BD229" s="19">
        <f>ROUND(VLOOKUP($B229,'3.ข้อมูลงบทดลองปัจจุบัน เติมเอง'!$A$5:$CL$846,55,0),2)</f>
        <v>7183.32</v>
      </c>
      <c r="BE229" s="19">
        <f>ROUND(VLOOKUP($B229,'3.ข้อมูลงบทดลองปัจจุบัน เติมเอง'!$A$5:$CL$846,56,0),2)</f>
        <v>83963.46</v>
      </c>
      <c r="BF229" s="19">
        <f>ROUND(VLOOKUP($B229,'3.ข้อมูลงบทดลองปัจจุบัน เติมเอง'!$A$5:$CL$846,57,0),2)</f>
        <v>0</v>
      </c>
      <c r="BG229" s="19">
        <f>ROUND(VLOOKUP($B229,'3.ข้อมูลงบทดลองปัจจุบัน เติมเอง'!$A$5:$CL$846,58,0),2)</f>
        <v>30057</v>
      </c>
      <c r="BH229" s="19">
        <f>ROUND(VLOOKUP($B229,'3.ข้อมูลงบทดลองปัจจุบัน เติมเอง'!$A$5:$CL$846,59,0),2)</f>
        <v>0</v>
      </c>
      <c r="BI229" s="19">
        <f>ROUND(VLOOKUP($B229,'3.ข้อมูลงบทดลองปัจจุบัน เติมเอง'!$A$5:$CL$846,60,0),2)</f>
        <v>0</v>
      </c>
      <c r="BJ229" s="19">
        <f>ROUND(VLOOKUP($B229,'3.ข้อมูลงบทดลองปัจจุบัน เติมเอง'!$A$5:$CL$846,61,0),2)</f>
        <v>0</v>
      </c>
      <c r="BK229" s="19">
        <f>ROUND(VLOOKUP($B229,'3.ข้อมูลงบทดลองปัจจุบัน เติมเอง'!$A$5:$CL$846,62,0),2)</f>
        <v>33342</v>
      </c>
      <c r="BL229" s="19">
        <f>ROUND(VLOOKUP($B229,'3.ข้อมูลงบทดลองปัจจุบัน เติมเอง'!$A$5:$CL$846,63,0),2)</f>
        <v>7400.01</v>
      </c>
      <c r="BM229" s="19">
        <f>ROUND(VLOOKUP($B229,'3.ข้อมูลงบทดลองปัจจุบัน เติมเอง'!$A$5:$CL$846,64,0),2)</f>
        <v>33079.480000000003</v>
      </c>
      <c r="BN229" s="19">
        <f>ROUND(VLOOKUP($B229,'3.ข้อมูลงบทดลองปัจจุบัน เติมเอง'!$A$5:$CL$846,65,0),2)</f>
        <v>4850.88</v>
      </c>
      <c r="BO229" s="19">
        <f>ROUND(VLOOKUP($B229,'3.ข้อมูลงบทดลองปัจจุบัน เติมเอง'!$A$5:$CL$846,66,0),2)</f>
        <v>23493.27</v>
      </c>
      <c r="BP229" s="19">
        <f>ROUND(VLOOKUP($B229,'3.ข้อมูลงบทดลองปัจจุบัน เติมเอง'!$A$5:$CL$846,67,0),2)</f>
        <v>19566.8</v>
      </c>
      <c r="BQ229" s="19">
        <f>ROUND(VLOOKUP($B229,'3.ข้อมูลงบทดลองปัจจุบัน เติมเอง'!$A$5:$CL$846,68,0),2)</f>
        <v>6579.18</v>
      </c>
      <c r="BR229" s="19">
        <f>ROUND(VLOOKUP($B229,'3.ข้อมูลงบทดลองปัจจุบัน เติมเอง'!$A$5:$CL$846,69,0),2)</f>
        <v>18377.009999999998</v>
      </c>
      <c r="BS229" s="19">
        <f>ROUND(VLOOKUP($B229,'3.ข้อมูลงบทดลองปัจจุบัน เติมเอง'!$A$5:$CL$846,70,0),2)</f>
        <v>804429.99</v>
      </c>
      <c r="BT229" s="19">
        <f>ROUND(VLOOKUP($B229,'3.ข้อมูลงบทดลองปัจจุบัน เติมเอง'!$A$5:$CL$846,71,0),2)</f>
        <v>23748.21</v>
      </c>
      <c r="BU229" s="19">
        <f>ROUND(VLOOKUP($B229,'3.ข้อมูลงบทดลองปัจจุบัน เติมเอง'!$A$5:$CL$846,72,0),2)</f>
        <v>15782.01</v>
      </c>
      <c r="BV229" s="19">
        <f>ROUND(VLOOKUP($B229,'3.ข้อมูลงบทดลองปัจจุบัน เติมเอง'!$A$5:$CL$846,73,0),2)</f>
        <v>341406.51</v>
      </c>
      <c r="BW229" s="19">
        <f>ROUND(VLOOKUP($B229,'3.ข้อมูลงบทดลองปัจจุบัน เติมเอง'!$A$5:$CL$846,74,0),2)</f>
        <v>48808.98</v>
      </c>
      <c r="BX229" s="19">
        <f>ROUND(VLOOKUP($B229,'3.ข้อมูลงบทดลองปัจจุบัน เติมเอง'!$A$5:$CL$846,75,0),2)</f>
        <v>45561</v>
      </c>
      <c r="BY229" s="19">
        <f>ROUND(VLOOKUP($B229,'3.ข้อมูลงบทดลองปัจจุบัน เติมเอง'!$A$5:$CL$846,76,0),2)</f>
        <v>24849.119999999999</v>
      </c>
      <c r="BZ229" s="19">
        <f>ROUND(VLOOKUP($B229,'3.ข้อมูลงบทดลองปัจจุบัน เติมเอง'!$A$5:$CL$846,77,0),2)</f>
        <v>38705.86</v>
      </c>
      <c r="CA229" s="19">
        <f>ROUND(VLOOKUP($B229,'3.ข้อมูลงบทดลองปัจจุบัน เติมเอง'!$A$5:$CL$846,78,0),2)</f>
        <v>25970.01</v>
      </c>
      <c r="CB229" s="19">
        <f>ROUND(VLOOKUP($B229,'3.ข้อมูลงบทดลองปัจจุบัน เติมเอง'!$A$5:$CL$846,79,0),2)</f>
        <v>1663.32</v>
      </c>
      <c r="CC229" s="19">
        <f>ROUND(VLOOKUP($B229,'3.ข้อมูลงบทดลองปัจจุบัน เติมเอง'!$A$5:$CL$846,80,0),2)</f>
        <v>0</v>
      </c>
      <c r="CD229" s="19">
        <f>ROUND(VLOOKUP($B229,'3.ข้อมูลงบทดลองปัจจุบัน เติมเอง'!$A$5:$CL$846,81,0),2)</f>
        <v>30890.01</v>
      </c>
      <c r="CE229" s="19">
        <f>ROUND(VLOOKUP($B229,'3.ข้อมูลงบทดลองปัจจุบัน เติมเอง'!$A$5:$CL$846,82,0),2)</f>
        <v>116031.99</v>
      </c>
      <c r="CF229" s="19">
        <f>ROUND(VLOOKUP($B229,'3.ข้อมูลงบทดลองปัจจุบัน เติมเอง'!$A$5:$CL$846,83,0),2)</f>
        <v>3829.26</v>
      </c>
      <c r="CG229" s="19">
        <f>ROUND(VLOOKUP($B229,'3.ข้อมูลงบทดลองปัจจุบัน เติมเอง'!$A$5:$CL$846,84,0),2)</f>
        <v>8820</v>
      </c>
      <c r="CH229" s="19">
        <f>ROUND(VLOOKUP($B229,'3.ข้อมูลงบทดลองปัจจุบัน เติมเอง'!$A$5:$CL$846,85,0),2)</f>
        <v>13599.96</v>
      </c>
      <c r="CI229" s="19">
        <f>ROUND(VLOOKUP($B229,'3.ข้อมูลงบทดลองปัจจุบัน เติมเอง'!$A$5:$CL$846,86,0),2)</f>
        <v>62857.26</v>
      </c>
      <c r="CJ229" s="19">
        <f>ROUND(VLOOKUP($B229,'3.ข้อมูลงบทดลองปัจจุบัน เติมเอง'!$A$5:$CL$846,87,0),2)</f>
        <v>4308.99</v>
      </c>
      <c r="CK229" s="19">
        <f>ROUND(VLOOKUP($B229,'3.ข้อมูลงบทดลองปัจจุบัน เติมเอง'!$A$5:$CL$846,88,0),2)</f>
        <v>0</v>
      </c>
      <c r="CL229" s="19">
        <f>ROUND(VLOOKUP($B229,'3.ข้อมูลงบทดลองปัจจุบัน เติมเอง'!$A$5:$CL$846,89,0),2)</f>
        <v>24780</v>
      </c>
      <c r="CM229" s="19">
        <f>ROUND(VLOOKUP($B229,'3.ข้อมูลงบทดลองปัจจุบัน เติมเอง'!$A$5:$CL$846,90,0),2)</f>
        <v>24299.79</v>
      </c>
      <c r="CO229" s="29"/>
    </row>
    <row r="230" spans="1:93" x14ac:dyDescent="0.7">
      <c r="A230" s="53" t="s">
        <v>1472</v>
      </c>
      <c r="B230" s="3" t="s">
        <v>795</v>
      </c>
      <c r="C230" s="8" t="s">
        <v>796</v>
      </c>
      <c r="D230" s="19">
        <f>ROUND(VLOOKUP($B230,'3.ข้อมูลงบทดลองปัจจุบัน เติมเอง'!$A$5:$CL$846,3,0),2)</f>
        <v>37196.080000000002</v>
      </c>
      <c r="E230" s="19">
        <f>ROUND(VLOOKUP($B230,'3.ข้อมูลงบทดลองปัจจุบัน เติมเอง'!$A$5:$CL$846,4,0),2)</f>
        <v>27419.35</v>
      </c>
      <c r="F230" s="19">
        <f>ROUND(VLOOKUP($B230,'3.ข้อมูลงบทดลองปัจจุบัน เติมเอง'!$A$5:$CL$846,5,0),2)</f>
        <v>59947.43</v>
      </c>
      <c r="G230" s="19">
        <f>ROUND(VLOOKUP($B230,'3.ข้อมูลงบทดลองปัจจุบัน เติมเอง'!$A$5:$CL$846,6,0),2)</f>
        <v>66037.78</v>
      </c>
      <c r="H230" s="19">
        <f>ROUND(VLOOKUP($B230,'3.ข้อมูลงบทดลองปัจจุบัน เติมเอง'!$A$5:$CL$846,7,0),2)</f>
        <v>2853.01</v>
      </c>
      <c r="I230" s="19">
        <f>ROUND(VLOOKUP($B230,'3.ข้อมูลงบทดลองปัจจุบัน เติมเอง'!$A$5:$CL$846,8,0),2)</f>
        <v>32217.4</v>
      </c>
      <c r="J230" s="19">
        <f>ROUND(VLOOKUP($B230,'3.ข้อมูลงบทดลองปัจจุบัน เติมเอง'!$A$5:$CL$846,9,0),2)</f>
        <v>0</v>
      </c>
      <c r="K230" s="19">
        <f>ROUND(VLOOKUP($B230,'3.ข้อมูลงบทดลองปัจจุบัน เติมเอง'!$A$5:$CL$846,10,0),2)</f>
        <v>8380.42</v>
      </c>
      <c r="L230" s="19">
        <f>ROUND(VLOOKUP($B230,'3.ข้อมูลงบทดลองปัจจุบัน เติมเอง'!$A$5:$CL$846,11,0),2)</f>
        <v>118463.99</v>
      </c>
      <c r="M230" s="19">
        <f>ROUND(VLOOKUP($B230,'3.ข้อมูลงบทดลองปัจจุบัน เติมเอง'!$A$5:$CL$846,12,0),2)</f>
        <v>13412.21</v>
      </c>
      <c r="N230" s="19">
        <f>ROUND(VLOOKUP($B230,'3.ข้อมูลงบทดลองปัจจุบัน เติมเอง'!$A$5:$CL$846,13,0),2)</f>
        <v>146596.81</v>
      </c>
      <c r="O230" s="19">
        <f>ROUND(VLOOKUP($B230,'3.ข้อมูลงบทดลองปัจจุบัน เติมเอง'!$A$5:$CL$846,14,0),2)</f>
        <v>8338.35</v>
      </c>
      <c r="P230" s="19">
        <f>ROUND(VLOOKUP($B230,'3.ข้อมูลงบทดลองปัจจุบัน เติมเอง'!$A$5:$CL$846,15,0),2)</f>
        <v>153689.17000000001</v>
      </c>
      <c r="Q230" s="19">
        <f>ROUND(VLOOKUP($B230,'3.ข้อมูลงบทดลองปัจจุบัน เติมเอง'!$A$5:$CL$846,16,0),2)</f>
        <v>10749.99</v>
      </c>
      <c r="R230" s="19">
        <f>ROUND(VLOOKUP($B230,'3.ข้อมูลงบทดลองปัจจุบัน เติมเอง'!$A$5:$CL$846,17,0),2)</f>
        <v>126263.42</v>
      </c>
      <c r="S230" s="19">
        <f>ROUND(VLOOKUP($B230,'3.ข้อมูลงบทดลองปัจจุบัน เติมเอง'!$A$5:$CL$846,18,0),2)</f>
        <v>25605.97</v>
      </c>
      <c r="T230" s="19">
        <f>ROUND(VLOOKUP($B230,'3.ข้อมูลงบทดลองปัจจุบัน เติมเอง'!$A$5:$CL$846,19,0),2)</f>
        <v>27470.45</v>
      </c>
      <c r="U230" s="19">
        <f>ROUND(VLOOKUP($B230,'3.ข้อมูลงบทดลองปัจจุบัน เติมเอง'!$A$5:$CL$846,20,0),2)</f>
        <v>8340</v>
      </c>
      <c r="V230" s="19">
        <f>ROUND(VLOOKUP($B230,'3.ข้อมูลงบทดลองปัจจุบัน เติมเอง'!$A$5:$CL$846,21,0),2)</f>
        <v>13646.67</v>
      </c>
      <c r="W230" s="19">
        <f>ROUND(VLOOKUP($B230,'3.ข้อมูลงบทดลองปัจจุบัน เติมเอง'!$A$5:$CL$846,22,0),2)</f>
        <v>9991.74</v>
      </c>
      <c r="X230" s="19">
        <f>ROUND(VLOOKUP($B230,'3.ข้อมูลงบทดลองปัจจุบัน เติมเอง'!$A$5:$CL$846,23,0),2)</f>
        <v>76355.78</v>
      </c>
      <c r="Y230" s="19">
        <f>ROUND(VLOOKUP($B230,'3.ข้อมูลงบทดลองปัจจุบัน เติมเอง'!$A$5:$CL$846,24,0),2)</f>
        <v>90976.08</v>
      </c>
      <c r="Z230" s="19">
        <f>ROUND(VLOOKUP($B230,'3.ข้อมูลงบทดลองปัจจุบัน เติมเอง'!$A$5:$CL$846,25,0),2)</f>
        <v>13984.54</v>
      </c>
      <c r="AA230" s="19">
        <f>ROUND(VLOOKUP($B230,'3.ข้อมูลงบทดลองปัจจุบัน เติมเอง'!$A$5:$CL$846,26,0),2)</f>
        <v>102050.36</v>
      </c>
      <c r="AB230" s="19">
        <f>ROUND(VLOOKUP($B230,'3.ข้อมูลงบทดลองปัจจุบัน เติมเอง'!$A$5:$CL$846,27,0),2)</f>
        <v>16646.97</v>
      </c>
      <c r="AC230" s="19">
        <f>ROUND(VLOOKUP($B230,'3.ข้อมูลงบทดลองปัจจุบัน เติมเอง'!$A$5:$CL$846,28,0),2)</f>
        <v>3461.34</v>
      </c>
      <c r="AD230" s="19">
        <f>ROUND(VLOOKUP($B230,'3.ข้อมูลงบทดลองปัจจุบัน เติมเอง'!$A$5:$CL$846,29,0),2)</f>
        <v>63446.67</v>
      </c>
      <c r="AE230" s="19">
        <f>ROUND(VLOOKUP($B230,'3.ข้อมูลงบทดลองปัจจุบัน เติมเอง'!$A$5:$CL$846,30,0),2)</f>
        <v>84282.43</v>
      </c>
      <c r="AF230" s="19">
        <f>ROUND(VLOOKUP($B230,'3.ข้อมูลงบทดลองปัจจุบัน เติมเอง'!$A$5:$CL$846,31,0),2)</f>
        <v>0</v>
      </c>
      <c r="AG230" s="19">
        <f>ROUND(VLOOKUP($B230,'3.ข้อมูลงบทดลองปัจจุบัน เติมเอง'!$A$5:$CL$846,32,0),2)</f>
        <v>9636.89</v>
      </c>
      <c r="AH230" s="19">
        <f>ROUND(VLOOKUP($B230,'3.ข้อมูลงบทดลองปัจจุบัน เติมเอง'!$A$5:$CL$846,33,0),2)</f>
        <v>6312.99</v>
      </c>
      <c r="AI230" s="19">
        <f>ROUND(VLOOKUP($B230,'3.ข้อมูลงบทดลองปัจจุบัน เติมเอง'!$A$5:$CL$846,34,0),2)</f>
        <v>21299.84</v>
      </c>
      <c r="AJ230" s="19">
        <f>ROUND(VLOOKUP($B230,'3.ข้อมูลงบทดลองปัจจุบัน เติมเอง'!$A$5:$CL$846,35,0),2)</f>
        <v>13639</v>
      </c>
      <c r="AK230" s="19">
        <f>ROUND(VLOOKUP($B230,'3.ข้อมูลงบทดลองปัจจุบัน เติมเอง'!$A$5:$CL$846,36,0),2)</f>
        <v>11466.68</v>
      </c>
      <c r="AL230" s="19">
        <f>ROUND(VLOOKUP($B230,'3.ข้อมูลงบทดลองปัจจุบัน เติมเอง'!$A$5:$CL$846,37,0),2)</f>
        <v>561825.6</v>
      </c>
      <c r="AM230" s="19">
        <f>ROUND(VLOOKUP($B230,'3.ข้อมูลงบทดลองปัจจุบัน เติมเอง'!$A$5:$CL$846,38,0),2)</f>
        <v>28627.73</v>
      </c>
      <c r="AN230" s="19">
        <f>ROUND(VLOOKUP($B230,'3.ข้อมูลงบทดลองปัจจุบัน เติมเอง'!$A$5:$CL$846,39,0),2)</f>
        <v>17274.990000000002</v>
      </c>
      <c r="AO230" s="19">
        <f>ROUND(VLOOKUP($B230,'3.ข้อมูลงบทดลองปัจจุบัน เติมเอง'!$A$5:$CL$846,40,0),2)</f>
        <v>49141.72</v>
      </c>
      <c r="AP230" s="19">
        <f>ROUND(VLOOKUP($B230,'3.ข้อมูลงบทดลองปัจจุบัน เติมเอง'!$A$5:$CL$846,41,0),2)</f>
        <v>7445.67</v>
      </c>
      <c r="AQ230" s="19">
        <f>ROUND(VLOOKUP($B230,'3.ข้อมูลงบทดลองปัจจุบัน เติมเอง'!$A$5:$CL$846,42,0),2)</f>
        <v>69954.490000000005</v>
      </c>
      <c r="AR230" s="19">
        <f>ROUND(VLOOKUP($B230,'3.ข้อมูลงบทดลองปัจจุบัน เติมเอง'!$A$5:$CL$846,43,0),2)</f>
        <v>2566.67</v>
      </c>
      <c r="AS230" s="19">
        <f>ROUND(VLOOKUP($B230,'3.ข้อมูลงบทดลองปัจจุบัน เติมเอง'!$A$5:$CL$846,44,0),2)</f>
        <v>2133733.34</v>
      </c>
      <c r="AT230" s="19">
        <f>ROUND(VLOOKUP($B230,'3.ข้อมูลงบทดลองปัจจุบัน เติมเอง'!$A$5:$CL$846,45,0),2)</f>
        <v>70648.53</v>
      </c>
      <c r="AU230" s="19">
        <f>ROUND(VLOOKUP($B230,'3.ข้อมูลงบทดลองปัจจุบัน เติมเอง'!$A$5:$CL$846,46,0),2)</f>
        <v>114525</v>
      </c>
      <c r="AV230" s="19">
        <f>ROUND(VLOOKUP($B230,'3.ข้อมูลงบทดลองปัจจุบัน เติมเอง'!$A$5:$CL$846,47,0),2)</f>
        <v>24641.200000000001</v>
      </c>
      <c r="AW230" s="19">
        <f>ROUND(VLOOKUP($B230,'3.ข้อมูลงบทดลองปัจจุบัน เติมเอง'!$A$5:$CL$846,48,0),2)</f>
        <v>95825.54</v>
      </c>
      <c r="AX230" s="19">
        <f>ROUND(VLOOKUP($B230,'3.ข้อมูลงบทดลองปัจจุบัน เติมเอง'!$A$5:$CL$846,49,0),2)</f>
        <v>2874.99</v>
      </c>
      <c r="AY230" s="19">
        <f>ROUND(VLOOKUP($B230,'3.ข้อมูลงบทดลองปัจจุบัน เติมเอง'!$A$5:$CL$846,50,0),2)</f>
        <v>8333.31</v>
      </c>
      <c r="AZ230" s="19">
        <f>ROUND(VLOOKUP($B230,'3.ข้อมูลงบทดลองปัจจุบัน เติมเอง'!$A$5:$CL$846,51,0),2)</f>
        <v>22603.47</v>
      </c>
      <c r="BA230" s="19">
        <f>ROUND(VLOOKUP($B230,'3.ข้อมูลงบทดลองปัจจุบัน เติมเอง'!$A$5:$CL$846,52,0),2)</f>
        <v>13463.88</v>
      </c>
      <c r="BB230" s="19">
        <f>ROUND(VLOOKUP($B230,'3.ข้อมูลงบทดลองปัจจุบัน เติมเอง'!$A$5:$CL$846,53,0),2)</f>
        <v>45833.34</v>
      </c>
      <c r="BC230" s="19">
        <f>ROUND(VLOOKUP($B230,'3.ข้อมูลงบทดลองปัจจุบัน เติมเอง'!$A$5:$CL$846,54,0),2)</f>
        <v>12367.2</v>
      </c>
      <c r="BD230" s="19">
        <f>ROUND(VLOOKUP($B230,'3.ข้อมูลงบทดลองปัจจุบัน เติมเอง'!$A$5:$CL$846,55,0),2)</f>
        <v>198969.47</v>
      </c>
      <c r="BE230" s="19">
        <f>ROUND(VLOOKUP($B230,'3.ข้อมูลงบทดลองปัจจุบัน เติมเอง'!$A$5:$CL$846,56,0),2)</f>
        <v>129464.7</v>
      </c>
      <c r="BF230" s="19">
        <f>ROUND(VLOOKUP($B230,'3.ข้อมูลงบทดลองปัจจุบัน เติมเอง'!$A$5:$CL$846,57,0),2)</f>
        <v>32465.46</v>
      </c>
      <c r="BG230" s="19">
        <f>ROUND(VLOOKUP($B230,'3.ข้อมูลงบทดลองปัจจุบัน เติมเอง'!$A$5:$CL$846,58,0),2)</f>
        <v>47564.160000000003</v>
      </c>
      <c r="BH230" s="19">
        <f>ROUND(VLOOKUP($B230,'3.ข้อมูลงบทดลองปัจจุบัน เติมเอง'!$A$5:$CL$846,59,0),2)</f>
        <v>233591.64</v>
      </c>
      <c r="BI230" s="19">
        <f>ROUND(VLOOKUP($B230,'3.ข้อมูลงบทดลองปัจจุบัน เติมเอง'!$A$5:$CL$846,60,0),2)</f>
        <v>47160.63</v>
      </c>
      <c r="BJ230" s="19">
        <f>ROUND(VLOOKUP($B230,'3.ข้อมูลงบทดลองปัจจุบัน เติมเอง'!$A$5:$CL$846,61,0),2)</f>
        <v>53275.86</v>
      </c>
      <c r="BK230" s="19">
        <f>ROUND(VLOOKUP($B230,'3.ข้อมูลงบทดลองปัจจุบัน เติมเอง'!$A$5:$CL$846,62,0),2)</f>
        <v>28487.49</v>
      </c>
      <c r="BL230" s="19">
        <f>ROUND(VLOOKUP($B230,'3.ข้อมูลงบทดลองปัจจุบัน เติมเอง'!$A$5:$CL$846,63,0),2)</f>
        <v>97640.88</v>
      </c>
      <c r="BM230" s="19">
        <f>ROUND(VLOOKUP($B230,'3.ข้อมูลงบทดลองปัจจุบัน เติมเอง'!$A$5:$CL$846,64,0),2)</f>
        <v>0</v>
      </c>
      <c r="BN230" s="19">
        <f>ROUND(VLOOKUP($B230,'3.ข้อมูลงบทดลองปัจจุบัน เติมเอง'!$A$5:$CL$846,65,0),2)</f>
        <v>87193.43</v>
      </c>
      <c r="BO230" s="19">
        <f>ROUND(VLOOKUP($B230,'3.ข้อมูลงบทดลองปัจจุบัน เติมเอง'!$A$5:$CL$846,66,0),2)</f>
        <v>40479.379999999997</v>
      </c>
      <c r="BP230" s="19">
        <f>ROUND(VLOOKUP($B230,'3.ข้อมูลงบทดลองปัจจุบัน เติมเอง'!$A$5:$CL$846,67,0),2)</f>
        <v>44642.400000000001</v>
      </c>
      <c r="BQ230" s="19">
        <f>ROUND(VLOOKUP($B230,'3.ข้อมูลงบทดลองปัจจุบัน เติมเอง'!$A$5:$CL$846,68,0),2)</f>
        <v>103729.31</v>
      </c>
      <c r="BR230" s="19">
        <f>ROUND(VLOOKUP($B230,'3.ข้อมูลงบทดลองปัจจุบัน เติมเอง'!$A$5:$CL$846,69,0),2)</f>
        <v>57634.45</v>
      </c>
      <c r="BS230" s="19">
        <f>ROUND(VLOOKUP($B230,'3.ข้อมูลงบทดลองปัจจุบัน เติมเอง'!$A$5:$CL$846,70,0),2)</f>
        <v>118195.05</v>
      </c>
      <c r="BT230" s="19">
        <f>ROUND(VLOOKUP($B230,'3.ข้อมูลงบทดลองปัจจุบัน เติมเอง'!$A$5:$CL$846,71,0),2)</f>
        <v>35529.99</v>
      </c>
      <c r="BU230" s="19">
        <f>ROUND(VLOOKUP($B230,'3.ข้อมูลงบทดลองปัจจุบัน เติมเอง'!$A$5:$CL$846,72,0),2)</f>
        <v>0</v>
      </c>
      <c r="BV230" s="19">
        <f>ROUND(VLOOKUP($B230,'3.ข้อมูลงบทดลองปัจจุบัน เติมเอง'!$A$5:$CL$846,73,0),2)</f>
        <v>0</v>
      </c>
      <c r="BW230" s="19">
        <f>ROUND(VLOOKUP($B230,'3.ข้อมูลงบทดลองปัจจุบัน เติมเอง'!$A$5:$CL$846,74,0),2)</f>
        <v>0</v>
      </c>
      <c r="BX230" s="19">
        <f>ROUND(VLOOKUP($B230,'3.ข้อมูลงบทดลองปัจจุบัน เติมเอง'!$A$5:$CL$846,75,0),2)</f>
        <v>0</v>
      </c>
      <c r="BY230" s="19">
        <f>ROUND(VLOOKUP($B230,'3.ข้อมูลงบทดลองปัจจุบัน เติมเอง'!$A$5:$CL$846,76,0),2)</f>
        <v>63729.99</v>
      </c>
      <c r="BZ230" s="19">
        <f>ROUND(VLOOKUP($B230,'3.ข้อมูลงบทดลองปัจจุบัน เติมเอง'!$A$5:$CL$846,77,0),2)</f>
        <v>0</v>
      </c>
      <c r="CA230" s="19">
        <f>ROUND(VLOOKUP($B230,'3.ข้อมูลงบทดลองปัจจุบัน เติมเอง'!$A$5:$CL$846,78,0),2)</f>
        <v>70752.990000000005</v>
      </c>
      <c r="CB230" s="19">
        <f>ROUND(VLOOKUP($B230,'3.ข้อมูลงบทดลองปัจจุบัน เติมเอง'!$A$5:$CL$846,79,0),2)</f>
        <v>0</v>
      </c>
      <c r="CC230" s="19">
        <f>ROUND(VLOOKUP($B230,'3.ข้อมูลงบทดลองปัจจุบัน เติมเอง'!$A$5:$CL$846,80,0),2)</f>
        <v>27039.93</v>
      </c>
      <c r="CD230" s="19">
        <f>ROUND(VLOOKUP($B230,'3.ข้อมูลงบทดลองปัจจุบัน เติมเอง'!$A$5:$CL$846,81,0),2)</f>
        <v>7932.57</v>
      </c>
      <c r="CE230" s="19">
        <f>ROUND(VLOOKUP($B230,'3.ข้อมูลงบทดลองปัจจุบัน เติมเอง'!$A$5:$CL$846,82,0),2)</f>
        <v>0</v>
      </c>
      <c r="CF230" s="19">
        <f>ROUND(VLOOKUP($B230,'3.ข้อมูลงบทดลองปัจจุบัน เติมเอง'!$A$5:$CL$846,83,0),2)</f>
        <v>2166.66</v>
      </c>
      <c r="CG230" s="19">
        <f>ROUND(VLOOKUP($B230,'3.ข้อมูลงบทดลองปัจจุบัน เติมเอง'!$A$5:$CL$846,84,0),2)</f>
        <v>13555</v>
      </c>
      <c r="CH230" s="19">
        <f>ROUND(VLOOKUP($B230,'3.ข้อมูลงบทดลองปัจจุบัน เติมเอง'!$A$5:$CL$846,85,0),2)</f>
        <v>0</v>
      </c>
      <c r="CI230" s="19">
        <f>ROUND(VLOOKUP($B230,'3.ข้อมูลงบทดลองปัจจุบัน เติมเอง'!$A$5:$CL$846,86,0),2)</f>
        <v>0</v>
      </c>
      <c r="CJ230" s="19">
        <f>ROUND(VLOOKUP($B230,'3.ข้อมูลงบทดลองปัจจุบัน เติมเอง'!$A$5:$CL$846,87,0),2)</f>
        <v>0</v>
      </c>
      <c r="CK230" s="19">
        <f>ROUND(VLOOKUP($B230,'3.ข้อมูลงบทดลองปัจจุบัน เติมเอง'!$A$5:$CL$846,88,0),2)</f>
        <v>0</v>
      </c>
      <c r="CL230" s="19">
        <f>ROUND(VLOOKUP($B230,'3.ข้อมูลงบทดลองปัจจุบัน เติมเอง'!$A$5:$CL$846,89,0),2)</f>
        <v>151130.70000000001</v>
      </c>
      <c r="CM230" s="19">
        <f>ROUND(VLOOKUP($B230,'3.ข้อมูลงบทดลองปัจจุบัน เติมเอง'!$A$5:$CL$846,90,0),2)</f>
        <v>34069.89</v>
      </c>
      <c r="CO230" s="29"/>
    </row>
    <row r="231" spans="1:93" x14ac:dyDescent="0.7">
      <c r="A231" s="53" t="s">
        <v>1472</v>
      </c>
      <c r="B231" s="3" t="s">
        <v>797</v>
      </c>
      <c r="C231" s="8" t="s">
        <v>798</v>
      </c>
      <c r="D231" s="19">
        <f>ROUND(VLOOKUP($B231,'3.ข้อมูลงบทดลองปัจจุบัน เติมเอง'!$A$5:$CL$846,3,0),2)</f>
        <v>0</v>
      </c>
      <c r="E231" s="19">
        <f>ROUND(VLOOKUP($B231,'3.ข้อมูลงบทดลองปัจจุบัน เติมเอง'!$A$5:$CL$846,4,0),2)</f>
        <v>0</v>
      </c>
      <c r="F231" s="19">
        <f>ROUND(VLOOKUP($B231,'3.ข้อมูลงบทดลองปัจจุบัน เติมเอง'!$A$5:$CL$846,5,0),2)</f>
        <v>0</v>
      </c>
      <c r="G231" s="19">
        <f>ROUND(VLOOKUP($B231,'3.ข้อมูลงบทดลองปัจจุบัน เติมเอง'!$A$5:$CL$846,6,0),2)</f>
        <v>0</v>
      </c>
      <c r="H231" s="19">
        <f>ROUND(VLOOKUP($B231,'3.ข้อมูลงบทดลองปัจจุบัน เติมเอง'!$A$5:$CL$846,7,0),2)</f>
        <v>0</v>
      </c>
      <c r="I231" s="19">
        <f>ROUND(VLOOKUP($B231,'3.ข้อมูลงบทดลองปัจจุบัน เติมเอง'!$A$5:$CL$846,8,0),2)</f>
        <v>0</v>
      </c>
      <c r="J231" s="19">
        <f>ROUND(VLOOKUP($B231,'3.ข้อมูลงบทดลองปัจจุบัน เติมเอง'!$A$5:$CL$846,9,0),2)</f>
        <v>28948.42</v>
      </c>
      <c r="K231" s="19">
        <f>ROUND(VLOOKUP($B231,'3.ข้อมูลงบทดลองปัจจุบัน เติมเอง'!$A$5:$CL$846,10,0),2)</f>
        <v>0</v>
      </c>
      <c r="L231" s="19">
        <f>ROUND(VLOOKUP($B231,'3.ข้อมูลงบทดลองปัจจุบัน เติมเอง'!$A$5:$CL$846,11,0),2)</f>
        <v>0</v>
      </c>
      <c r="M231" s="19">
        <f>ROUND(VLOOKUP($B231,'3.ข้อมูลงบทดลองปัจจุบัน เติมเอง'!$A$5:$CL$846,12,0),2)</f>
        <v>0</v>
      </c>
      <c r="N231" s="19">
        <f>ROUND(VLOOKUP($B231,'3.ข้อมูลงบทดลองปัจจุบัน เติมเอง'!$A$5:$CL$846,13,0),2)</f>
        <v>0</v>
      </c>
      <c r="O231" s="19">
        <f>ROUND(VLOOKUP($B231,'3.ข้อมูลงบทดลองปัจจุบัน เติมเอง'!$A$5:$CL$846,14,0),2)</f>
        <v>0</v>
      </c>
      <c r="P231" s="19">
        <f>ROUND(VLOOKUP($B231,'3.ข้อมูลงบทดลองปัจจุบัน เติมเอง'!$A$5:$CL$846,15,0),2)</f>
        <v>0</v>
      </c>
      <c r="Q231" s="19">
        <f>ROUND(VLOOKUP($B231,'3.ข้อมูลงบทดลองปัจจุบัน เติมเอง'!$A$5:$CL$846,16,0),2)</f>
        <v>2723.34</v>
      </c>
      <c r="R231" s="19">
        <f>ROUND(VLOOKUP($B231,'3.ข้อมูลงบทดลองปัจจุบัน เติมเอง'!$A$5:$CL$846,17,0),2)</f>
        <v>0</v>
      </c>
      <c r="S231" s="19">
        <f>ROUND(VLOOKUP($B231,'3.ข้อมูลงบทดลองปัจจุบัน เติมเอง'!$A$5:$CL$846,18,0),2)</f>
        <v>0</v>
      </c>
      <c r="T231" s="19">
        <f>ROUND(VLOOKUP($B231,'3.ข้อมูลงบทดลองปัจจุบัน เติมเอง'!$A$5:$CL$846,19,0),2)</f>
        <v>750</v>
      </c>
      <c r="U231" s="19">
        <f>ROUND(VLOOKUP($B231,'3.ข้อมูลงบทดลองปัจจุบัน เติมเอง'!$A$5:$CL$846,20,0),2)</f>
        <v>0</v>
      </c>
      <c r="V231" s="19">
        <f>ROUND(VLOOKUP($B231,'3.ข้อมูลงบทดลองปัจจุบัน เติมเอง'!$A$5:$CL$846,21,0),2)</f>
        <v>0</v>
      </c>
      <c r="W231" s="19">
        <f>ROUND(VLOOKUP($B231,'3.ข้อมูลงบทดลองปัจจุบัน เติมเอง'!$A$5:$CL$846,22,0),2)</f>
        <v>0</v>
      </c>
      <c r="X231" s="19">
        <f>ROUND(VLOOKUP($B231,'3.ข้อมูลงบทดลองปัจจุบัน เติมเอง'!$A$5:$CL$846,23,0),2)</f>
        <v>0</v>
      </c>
      <c r="Y231" s="19">
        <f>ROUND(VLOOKUP($B231,'3.ข้อมูลงบทดลองปัจจุบัน เติมเอง'!$A$5:$CL$846,24,0),2)</f>
        <v>1720.68</v>
      </c>
      <c r="Z231" s="19">
        <f>ROUND(VLOOKUP($B231,'3.ข้อมูลงบทดลองปัจจุบัน เติมเอง'!$A$5:$CL$846,25,0),2)</f>
        <v>0</v>
      </c>
      <c r="AA231" s="19">
        <f>ROUND(VLOOKUP($B231,'3.ข้อมูลงบทดลองปัจจุบัน เติมเอง'!$A$5:$CL$846,26,0),2)</f>
        <v>0</v>
      </c>
      <c r="AB231" s="19">
        <f>ROUND(VLOOKUP($B231,'3.ข้อมูลงบทดลองปัจจุบัน เติมเอง'!$A$5:$CL$846,27,0),2)</f>
        <v>8283.33</v>
      </c>
      <c r="AC231" s="19">
        <f>ROUND(VLOOKUP($B231,'3.ข้อมูลงบทดลองปัจจุบัน เติมเอง'!$A$5:$CL$846,28,0),2)</f>
        <v>0</v>
      </c>
      <c r="AD231" s="19">
        <f>ROUND(VLOOKUP($B231,'3.ข้อมูลงบทดลองปัจจุบัน เติมเอง'!$A$5:$CL$846,29,0),2)</f>
        <v>0</v>
      </c>
      <c r="AE231" s="19">
        <f>ROUND(VLOOKUP($B231,'3.ข้อมูลงบทดลองปัจจุบัน เติมเอง'!$A$5:$CL$846,30,0),2)</f>
        <v>0</v>
      </c>
      <c r="AF231" s="19">
        <f>ROUND(VLOOKUP($B231,'3.ข้อมูลงบทดลองปัจจุบัน เติมเอง'!$A$5:$CL$846,31,0),2)</f>
        <v>0</v>
      </c>
      <c r="AG231" s="19">
        <f>ROUND(VLOOKUP($B231,'3.ข้อมูลงบทดลองปัจจุบัน เติมเอง'!$A$5:$CL$846,32,0),2)</f>
        <v>0</v>
      </c>
      <c r="AH231" s="19">
        <f>ROUND(VLOOKUP($B231,'3.ข้อมูลงบทดลองปัจจุบัน เติมเอง'!$A$5:$CL$846,33,0),2)</f>
        <v>0</v>
      </c>
      <c r="AI231" s="19">
        <f>ROUND(VLOOKUP($B231,'3.ข้อมูลงบทดลองปัจจุบัน เติมเอง'!$A$5:$CL$846,34,0),2)</f>
        <v>0</v>
      </c>
      <c r="AJ231" s="19">
        <f>ROUND(VLOOKUP($B231,'3.ข้อมูลงบทดลองปัจจุบัน เติมเอง'!$A$5:$CL$846,35,0),2)</f>
        <v>0</v>
      </c>
      <c r="AK231" s="19">
        <f>ROUND(VLOOKUP($B231,'3.ข้อมูลงบทดลองปัจจุบัน เติมเอง'!$A$5:$CL$846,36,0),2)</f>
        <v>0</v>
      </c>
      <c r="AL231" s="19">
        <f>ROUND(VLOOKUP($B231,'3.ข้อมูลงบทดลองปัจจุบัน เติมเอง'!$A$5:$CL$846,37,0),2)</f>
        <v>1611.84</v>
      </c>
      <c r="AM231" s="19">
        <f>ROUND(VLOOKUP($B231,'3.ข้อมูลงบทดลองปัจจุบัน เติมเอง'!$A$5:$CL$846,38,0),2)</f>
        <v>0</v>
      </c>
      <c r="AN231" s="19">
        <f>ROUND(VLOOKUP($B231,'3.ข้อมูลงบทดลองปัจจุบัน เติมเอง'!$A$5:$CL$846,39,0),2)</f>
        <v>0</v>
      </c>
      <c r="AO231" s="19">
        <f>ROUND(VLOOKUP($B231,'3.ข้อมูลงบทดลองปัจจุบัน เติมเอง'!$A$5:$CL$846,40,0),2)</f>
        <v>0</v>
      </c>
      <c r="AP231" s="19">
        <f>ROUND(VLOOKUP($B231,'3.ข้อมูลงบทดลองปัจจุบัน เติมเอง'!$A$5:$CL$846,41,0),2)</f>
        <v>0</v>
      </c>
      <c r="AQ231" s="19">
        <f>ROUND(VLOOKUP($B231,'3.ข้อมูลงบทดลองปัจจุบัน เติมเอง'!$A$5:$CL$846,42,0),2)</f>
        <v>1515.57</v>
      </c>
      <c r="AR231" s="19">
        <f>ROUND(VLOOKUP($B231,'3.ข้อมูลงบทดลองปัจจุบัน เติมเอง'!$A$5:$CL$846,43,0),2)</f>
        <v>0</v>
      </c>
      <c r="AS231" s="19">
        <f>ROUND(VLOOKUP($B231,'3.ข้อมูลงบทดลองปัจจุบัน เติมเอง'!$A$5:$CL$846,44,0),2)</f>
        <v>0</v>
      </c>
      <c r="AT231" s="19">
        <f>ROUND(VLOOKUP($B231,'3.ข้อมูลงบทดลองปัจจุบัน เติมเอง'!$A$5:$CL$846,45,0),2)</f>
        <v>0</v>
      </c>
      <c r="AU231" s="19">
        <f>ROUND(VLOOKUP($B231,'3.ข้อมูลงบทดลองปัจจุบัน เติมเอง'!$A$5:$CL$846,46,0),2)</f>
        <v>18910.5</v>
      </c>
      <c r="AV231" s="19">
        <f>ROUND(VLOOKUP($B231,'3.ข้อมูลงบทดลองปัจจุบัน เติมเอง'!$A$5:$CL$846,47,0),2)</f>
        <v>31942</v>
      </c>
      <c r="AW231" s="19">
        <f>ROUND(VLOOKUP($B231,'3.ข้อมูลงบทดลองปัจจุบัน เติมเอง'!$A$5:$CL$846,48,0),2)</f>
        <v>0</v>
      </c>
      <c r="AX231" s="19">
        <f>ROUND(VLOOKUP($B231,'3.ข้อมูลงบทดลองปัจจุบัน เติมเอง'!$A$5:$CL$846,49,0),2)</f>
        <v>0</v>
      </c>
      <c r="AY231" s="19">
        <f>ROUND(VLOOKUP($B231,'3.ข้อมูลงบทดลองปัจจุบัน เติมเอง'!$A$5:$CL$846,50,0),2)</f>
        <v>2000</v>
      </c>
      <c r="AZ231" s="19">
        <f>ROUND(VLOOKUP($B231,'3.ข้อมูลงบทดลองปัจจุบัน เติมเอง'!$A$5:$CL$846,51,0),2)</f>
        <v>0</v>
      </c>
      <c r="BA231" s="19">
        <f>ROUND(VLOOKUP($B231,'3.ข้อมูลงบทดลองปัจจุบัน เติมเอง'!$A$5:$CL$846,52,0),2)</f>
        <v>0</v>
      </c>
      <c r="BB231" s="19">
        <f>ROUND(VLOOKUP($B231,'3.ข้อมูลงบทดลองปัจจุบัน เติมเอง'!$A$5:$CL$846,53,0),2)</f>
        <v>0</v>
      </c>
      <c r="BC231" s="19">
        <f>ROUND(VLOOKUP($B231,'3.ข้อมูลงบทดลองปัจจุบัน เติมเอง'!$A$5:$CL$846,54,0),2)</f>
        <v>7967.25</v>
      </c>
      <c r="BD231" s="19">
        <f>ROUND(VLOOKUP($B231,'3.ข้อมูลงบทดลองปัจจุบัน เติมเอง'!$A$5:$CL$846,55,0),2)</f>
        <v>2414.2800000000002</v>
      </c>
      <c r="BE231" s="19">
        <f>ROUND(VLOOKUP($B231,'3.ข้อมูลงบทดลองปัจจุบัน เติมเอง'!$A$5:$CL$846,56,0),2)</f>
        <v>0</v>
      </c>
      <c r="BF231" s="19">
        <f>ROUND(VLOOKUP($B231,'3.ข้อมูลงบทดลองปัจจุบัน เติมเอง'!$A$5:$CL$846,57,0),2)</f>
        <v>653.49</v>
      </c>
      <c r="BG231" s="19">
        <f>ROUND(VLOOKUP($B231,'3.ข้อมูลงบทดลองปัจจุบัน เติมเอง'!$A$5:$CL$846,58,0),2)</f>
        <v>5096.6400000000003</v>
      </c>
      <c r="BH231" s="19">
        <f>ROUND(VLOOKUP($B231,'3.ข้อมูลงบทดลองปัจจุบัน เติมเอง'!$A$5:$CL$846,59,0),2)</f>
        <v>159741.57</v>
      </c>
      <c r="BI231" s="19">
        <f>ROUND(VLOOKUP($B231,'3.ข้อมูลงบทดลองปัจจุบัน เติมเอง'!$A$5:$CL$846,60,0),2)</f>
        <v>2916.66</v>
      </c>
      <c r="BJ231" s="19">
        <f>ROUND(VLOOKUP($B231,'3.ข้อมูลงบทดลองปัจจุบัน เติมเอง'!$A$5:$CL$846,61,0),2)</f>
        <v>15617.31</v>
      </c>
      <c r="BK231" s="19">
        <f>ROUND(VLOOKUP($B231,'3.ข้อมูลงบทดลองปัจจุบัน เติมเอง'!$A$5:$CL$846,62,0),2)</f>
        <v>16121.67</v>
      </c>
      <c r="BL231" s="19">
        <f>ROUND(VLOOKUP($B231,'3.ข้อมูลงบทดลองปัจจุบัน เติมเอง'!$A$5:$CL$846,63,0),2)</f>
        <v>0</v>
      </c>
      <c r="BM231" s="19">
        <f>ROUND(VLOOKUP($B231,'3.ข้อมูลงบทดลองปัจจุบัน เติมเอง'!$A$5:$CL$846,64,0),2)</f>
        <v>0</v>
      </c>
      <c r="BN231" s="19">
        <f>ROUND(VLOOKUP($B231,'3.ข้อมูลงบทดลองปัจจุบัน เติมเอง'!$A$5:$CL$846,65,0),2)</f>
        <v>18195.48</v>
      </c>
      <c r="BO231" s="19">
        <f>ROUND(VLOOKUP($B231,'3.ข้อมูลงบทดลองปัจจุบัน เติมเอง'!$A$5:$CL$846,66,0),2)</f>
        <v>0</v>
      </c>
      <c r="BP231" s="19">
        <f>ROUND(VLOOKUP($B231,'3.ข้อมูลงบทดลองปัจจุบัน เติมเอง'!$A$5:$CL$846,67,0),2)</f>
        <v>55092.72</v>
      </c>
      <c r="BQ231" s="19">
        <f>ROUND(VLOOKUP($B231,'3.ข้อมูลงบทดลองปัจจุบัน เติมเอง'!$A$5:$CL$846,68,0),2)</f>
        <v>14997.57</v>
      </c>
      <c r="BR231" s="19">
        <f>ROUND(VLOOKUP($B231,'3.ข้อมูลงบทดลองปัจจุบัน เติมเอง'!$A$5:$CL$846,69,0),2)</f>
        <v>1633.32</v>
      </c>
      <c r="BS231" s="19">
        <f>ROUND(VLOOKUP($B231,'3.ข้อมูลงบทดลองปัจจุบัน เติมเอง'!$A$5:$CL$846,70,0),2)</f>
        <v>36329.550000000003</v>
      </c>
      <c r="BT231" s="19">
        <f>ROUND(VLOOKUP($B231,'3.ข้อมูลงบทดลองปัจจุบัน เติมเอง'!$A$5:$CL$846,71,0),2)</f>
        <v>0</v>
      </c>
      <c r="BU231" s="19">
        <f>ROUND(VLOOKUP($B231,'3.ข้อมูลงบทดลองปัจจุบัน เติมเอง'!$A$5:$CL$846,72,0),2)</f>
        <v>0</v>
      </c>
      <c r="BV231" s="19">
        <f>ROUND(VLOOKUP($B231,'3.ข้อมูลงบทดลองปัจจุบัน เติมเอง'!$A$5:$CL$846,73,0),2)</f>
        <v>20933.009999999998</v>
      </c>
      <c r="BW231" s="19">
        <f>ROUND(VLOOKUP($B231,'3.ข้อมูลงบทดลองปัจจุบัน เติมเอง'!$A$5:$CL$846,74,0),2)</f>
        <v>0</v>
      </c>
      <c r="BX231" s="19">
        <f>ROUND(VLOOKUP($B231,'3.ข้อมูลงบทดลองปัจจุบัน เติมเอง'!$A$5:$CL$846,75,0),2)</f>
        <v>0</v>
      </c>
      <c r="BY231" s="19">
        <f>ROUND(VLOOKUP($B231,'3.ข้อมูลงบทดลองปัจจุบัน เติมเอง'!$A$5:$CL$846,76,0),2)</f>
        <v>56805.06</v>
      </c>
      <c r="BZ231" s="19">
        <f>ROUND(VLOOKUP($B231,'3.ข้อมูลงบทดลองปัจจุบัน เติมเอง'!$A$5:$CL$846,77,0),2)</f>
        <v>0</v>
      </c>
      <c r="CA231" s="19">
        <f>ROUND(VLOOKUP($B231,'3.ข้อมูลงบทดลองปัจจุบัน เติมเอง'!$A$5:$CL$846,78,0),2)</f>
        <v>0</v>
      </c>
      <c r="CB231" s="19">
        <f>ROUND(VLOOKUP($B231,'3.ข้อมูลงบทดลองปัจจุบัน เติมเอง'!$A$5:$CL$846,79,0),2)</f>
        <v>0</v>
      </c>
      <c r="CC231" s="19">
        <f>ROUND(VLOOKUP($B231,'3.ข้อมูลงบทดลองปัจจุบัน เติมเอง'!$A$5:$CL$846,80,0),2)</f>
        <v>0</v>
      </c>
      <c r="CD231" s="19">
        <f>ROUND(VLOOKUP($B231,'3.ข้อมูลงบทดลองปัจจุบัน เติมเอง'!$A$5:$CL$846,81,0),2)</f>
        <v>290.19</v>
      </c>
      <c r="CE231" s="19">
        <f>ROUND(VLOOKUP($B231,'3.ข้อมูลงบทดลองปัจจุบัน เติมเอง'!$A$5:$CL$846,82,0),2)</f>
        <v>0</v>
      </c>
      <c r="CF231" s="19">
        <f>ROUND(VLOOKUP($B231,'3.ข้อมูลงบทดลองปัจจุบัน เติมเอง'!$A$5:$CL$846,83,0),2)</f>
        <v>0</v>
      </c>
      <c r="CG231" s="19">
        <f>ROUND(VLOOKUP($B231,'3.ข้อมูลงบทดลองปัจจุบัน เติมเอง'!$A$5:$CL$846,84,0),2)</f>
        <v>1338.33</v>
      </c>
      <c r="CH231" s="19">
        <f>ROUND(VLOOKUP($B231,'3.ข้อมูลงบทดลองปัจจุบัน เติมเอง'!$A$5:$CL$846,85,0),2)</f>
        <v>0</v>
      </c>
      <c r="CI231" s="19">
        <f>ROUND(VLOOKUP($B231,'3.ข้อมูลงบทดลองปัจจุบัน เติมเอง'!$A$5:$CL$846,86,0),2)</f>
        <v>0</v>
      </c>
      <c r="CJ231" s="19">
        <f>ROUND(VLOOKUP($B231,'3.ข้อมูลงบทดลองปัจจุบัน เติมเอง'!$A$5:$CL$846,87,0),2)</f>
        <v>0</v>
      </c>
      <c r="CK231" s="19">
        <f>ROUND(VLOOKUP($B231,'3.ข้อมูลงบทดลองปัจจุบัน เติมเอง'!$A$5:$CL$846,88,0),2)</f>
        <v>0</v>
      </c>
      <c r="CL231" s="19">
        <f>ROUND(VLOOKUP($B231,'3.ข้อมูลงบทดลองปัจจุบัน เติมเอง'!$A$5:$CL$846,89,0),2)</f>
        <v>0</v>
      </c>
      <c r="CM231" s="19">
        <f>ROUND(VLOOKUP($B231,'3.ข้อมูลงบทดลองปัจจุบัน เติมเอง'!$A$5:$CL$846,90,0),2)</f>
        <v>1175.01</v>
      </c>
      <c r="CO231" s="29"/>
    </row>
    <row r="232" spans="1:93" x14ac:dyDescent="0.7">
      <c r="A232" s="53" t="s">
        <v>1472</v>
      </c>
      <c r="B232" s="3" t="s">
        <v>799</v>
      </c>
      <c r="C232" s="8" t="s">
        <v>800</v>
      </c>
      <c r="D232" s="19">
        <f>ROUND(VLOOKUP($B232,'3.ข้อมูลงบทดลองปัจจุบัน เติมเอง'!$A$5:$CL$846,3,0),2)</f>
        <v>0</v>
      </c>
      <c r="E232" s="19">
        <f>ROUND(VLOOKUP($B232,'3.ข้อมูลงบทดลองปัจจุบัน เติมเอง'!$A$5:$CL$846,4,0),2)</f>
        <v>0</v>
      </c>
      <c r="F232" s="19">
        <f>ROUND(VLOOKUP($B232,'3.ข้อมูลงบทดลองปัจจุบัน เติมเอง'!$A$5:$CL$846,5,0),2)</f>
        <v>0</v>
      </c>
      <c r="G232" s="19">
        <f>ROUND(VLOOKUP($B232,'3.ข้อมูลงบทดลองปัจจุบัน เติมเอง'!$A$5:$CL$846,6,0),2)</f>
        <v>0</v>
      </c>
      <c r="H232" s="19">
        <f>ROUND(VLOOKUP($B232,'3.ข้อมูลงบทดลองปัจจุบัน เติมเอง'!$A$5:$CL$846,7,0),2)</f>
        <v>0</v>
      </c>
      <c r="I232" s="19">
        <f>ROUND(VLOOKUP($B232,'3.ข้อมูลงบทดลองปัจจุบัน เติมเอง'!$A$5:$CL$846,8,0),2)</f>
        <v>0</v>
      </c>
      <c r="J232" s="19">
        <f>ROUND(VLOOKUP($B232,'3.ข้อมูลงบทดลองปัจจุบัน เติมเอง'!$A$5:$CL$846,9,0),2)</f>
        <v>0</v>
      </c>
      <c r="K232" s="19">
        <f>ROUND(VLOOKUP($B232,'3.ข้อมูลงบทดลองปัจจุบัน เติมเอง'!$A$5:$CL$846,10,0),2)</f>
        <v>0</v>
      </c>
      <c r="L232" s="19">
        <f>ROUND(VLOOKUP($B232,'3.ข้อมูลงบทดลองปัจจุบัน เติมเอง'!$A$5:$CL$846,11,0),2)</f>
        <v>0</v>
      </c>
      <c r="M232" s="19">
        <f>ROUND(VLOOKUP($B232,'3.ข้อมูลงบทดลองปัจจุบัน เติมเอง'!$A$5:$CL$846,12,0),2)</f>
        <v>0</v>
      </c>
      <c r="N232" s="19">
        <f>ROUND(VLOOKUP($B232,'3.ข้อมูลงบทดลองปัจจุบัน เติมเอง'!$A$5:$CL$846,13,0),2)</f>
        <v>0</v>
      </c>
      <c r="O232" s="19">
        <f>ROUND(VLOOKUP($B232,'3.ข้อมูลงบทดลองปัจจุบัน เติมเอง'!$A$5:$CL$846,14,0),2)</f>
        <v>0</v>
      </c>
      <c r="P232" s="19">
        <f>ROUND(VLOOKUP($B232,'3.ข้อมูลงบทดลองปัจจุบัน เติมเอง'!$A$5:$CL$846,15,0),2)</f>
        <v>0</v>
      </c>
      <c r="Q232" s="19">
        <f>ROUND(VLOOKUP($B232,'3.ข้อมูลงบทดลองปัจจุบัน เติมเอง'!$A$5:$CL$846,16,0),2)</f>
        <v>0</v>
      </c>
      <c r="R232" s="19">
        <f>ROUND(VLOOKUP($B232,'3.ข้อมูลงบทดลองปัจจุบัน เติมเอง'!$A$5:$CL$846,17,0),2)</f>
        <v>0</v>
      </c>
      <c r="S232" s="19">
        <f>ROUND(VLOOKUP($B232,'3.ข้อมูลงบทดลองปัจจุบัน เติมเอง'!$A$5:$CL$846,18,0),2)</f>
        <v>0</v>
      </c>
      <c r="T232" s="19">
        <f>ROUND(VLOOKUP($B232,'3.ข้อมูลงบทดลองปัจจุบัน เติมเอง'!$A$5:$CL$846,19,0),2)</f>
        <v>0</v>
      </c>
      <c r="U232" s="19">
        <f>ROUND(VLOOKUP($B232,'3.ข้อมูลงบทดลองปัจจุบัน เติมเอง'!$A$5:$CL$846,20,0),2)</f>
        <v>0</v>
      </c>
      <c r="V232" s="19">
        <f>ROUND(VLOOKUP($B232,'3.ข้อมูลงบทดลองปัจจุบัน เติมเอง'!$A$5:$CL$846,21,0),2)</f>
        <v>0</v>
      </c>
      <c r="W232" s="19">
        <f>ROUND(VLOOKUP($B232,'3.ข้อมูลงบทดลองปัจจุบัน เติมเอง'!$A$5:$CL$846,22,0),2)</f>
        <v>0</v>
      </c>
      <c r="X232" s="19">
        <f>ROUND(VLOOKUP($B232,'3.ข้อมูลงบทดลองปัจจุบัน เติมเอง'!$A$5:$CL$846,23,0),2)</f>
        <v>0</v>
      </c>
      <c r="Y232" s="19">
        <f>ROUND(VLOOKUP($B232,'3.ข้อมูลงบทดลองปัจจุบัน เติมเอง'!$A$5:$CL$846,24,0),2)</f>
        <v>0</v>
      </c>
      <c r="Z232" s="19">
        <f>ROUND(VLOOKUP($B232,'3.ข้อมูลงบทดลองปัจจุบัน เติมเอง'!$A$5:$CL$846,25,0),2)</f>
        <v>0</v>
      </c>
      <c r="AA232" s="19">
        <f>ROUND(VLOOKUP($B232,'3.ข้อมูลงบทดลองปัจจุบัน เติมเอง'!$A$5:$CL$846,26,0),2)</f>
        <v>0</v>
      </c>
      <c r="AB232" s="19">
        <f>ROUND(VLOOKUP($B232,'3.ข้อมูลงบทดลองปัจจุบัน เติมเอง'!$A$5:$CL$846,27,0),2)</f>
        <v>0</v>
      </c>
      <c r="AC232" s="19">
        <f>ROUND(VLOOKUP($B232,'3.ข้อมูลงบทดลองปัจจุบัน เติมเอง'!$A$5:$CL$846,28,0),2)</f>
        <v>0</v>
      </c>
      <c r="AD232" s="19">
        <f>ROUND(VLOOKUP($B232,'3.ข้อมูลงบทดลองปัจจุบัน เติมเอง'!$A$5:$CL$846,29,0),2)</f>
        <v>0</v>
      </c>
      <c r="AE232" s="19">
        <f>ROUND(VLOOKUP($B232,'3.ข้อมูลงบทดลองปัจจุบัน เติมเอง'!$A$5:$CL$846,30,0),2)</f>
        <v>0</v>
      </c>
      <c r="AF232" s="19">
        <f>ROUND(VLOOKUP($B232,'3.ข้อมูลงบทดลองปัจจุบัน เติมเอง'!$A$5:$CL$846,31,0),2)</f>
        <v>0</v>
      </c>
      <c r="AG232" s="19">
        <f>ROUND(VLOOKUP($B232,'3.ข้อมูลงบทดลองปัจจุบัน เติมเอง'!$A$5:$CL$846,32,0),2)</f>
        <v>0</v>
      </c>
      <c r="AH232" s="19">
        <f>ROUND(VLOOKUP($B232,'3.ข้อมูลงบทดลองปัจจุบัน เติมเอง'!$A$5:$CL$846,33,0),2)</f>
        <v>0</v>
      </c>
      <c r="AI232" s="19">
        <f>ROUND(VLOOKUP($B232,'3.ข้อมูลงบทดลองปัจจุบัน เติมเอง'!$A$5:$CL$846,34,0),2)</f>
        <v>0</v>
      </c>
      <c r="AJ232" s="19">
        <f>ROUND(VLOOKUP($B232,'3.ข้อมูลงบทดลองปัจจุบัน เติมเอง'!$A$5:$CL$846,35,0),2)</f>
        <v>0</v>
      </c>
      <c r="AK232" s="19">
        <f>ROUND(VLOOKUP($B232,'3.ข้อมูลงบทดลองปัจจุบัน เติมเอง'!$A$5:$CL$846,36,0),2)</f>
        <v>15249.99</v>
      </c>
      <c r="AL232" s="19">
        <f>ROUND(VLOOKUP($B232,'3.ข้อมูลงบทดลองปัจจุบัน เติมเอง'!$A$5:$CL$846,37,0),2)</f>
        <v>11577.28</v>
      </c>
      <c r="AM232" s="19">
        <f>ROUND(VLOOKUP($B232,'3.ข้อมูลงบทดลองปัจจุบัน เติมเอง'!$A$5:$CL$846,38,0),2)</f>
        <v>0</v>
      </c>
      <c r="AN232" s="19">
        <f>ROUND(VLOOKUP($B232,'3.ข้อมูลงบทดลองปัจจุบัน เติมเอง'!$A$5:$CL$846,39,0),2)</f>
        <v>0</v>
      </c>
      <c r="AO232" s="19">
        <f>ROUND(VLOOKUP($B232,'3.ข้อมูลงบทดลองปัจจุบัน เติมเอง'!$A$5:$CL$846,40,0),2)</f>
        <v>0</v>
      </c>
      <c r="AP232" s="19">
        <f>ROUND(VLOOKUP($B232,'3.ข้อมูลงบทดลองปัจจุบัน เติมเอง'!$A$5:$CL$846,41,0),2)</f>
        <v>0</v>
      </c>
      <c r="AQ232" s="19">
        <f>ROUND(VLOOKUP($B232,'3.ข้อมูลงบทดลองปัจจุบัน เติมเอง'!$A$5:$CL$846,42,0),2)</f>
        <v>0</v>
      </c>
      <c r="AR232" s="19">
        <f>ROUND(VLOOKUP($B232,'3.ข้อมูลงบทดลองปัจจุบัน เติมเอง'!$A$5:$CL$846,43,0),2)</f>
        <v>0</v>
      </c>
      <c r="AS232" s="19">
        <f>ROUND(VLOOKUP($B232,'3.ข้อมูลงบทดลองปัจจุบัน เติมเอง'!$A$5:$CL$846,44,0),2)</f>
        <v>0</v>
      </c>
      <c r="AT232" s="19">
        <f>ROUND(VLOOKUP($B232,'3.ข้อมูลงบทดลองปัจจุบัน เติมเอง'!$A$5:$CL$846,45,0),2)</f>
        <v>0</v>
      </c>
      <c r="AU232" s="19">
        <f>ROUND(VLOOKUP($B232,'3.ข้อมูลงบทดลองปัจจุบัน เติมเอง'!$A$5:$CL$846,46,0),2)</f>
        <v>0</v>
      </c>
      <c r="AV232" s="19">
        <f>ROUND(VLOOKUP($B232,'3.ข้อมูลงบทดลองปัจจุบัน เติมเอง'!$A$5:$CL$846,47,0),2)</f>
        <v>0</v>
      </c>
      <c r="AW232" s="19">
        <f>ROUND(VLOOKUP($B232,'3.ข้อมูลงบทดลองปัจจุบัน เติมเอง'!$A$5:$CL$846,48,0),2)</f>
        <v>0</v>
      </c>
      <c r="AX232" s="19">
        <f>ROUND(VLOOKUP($B232,'3.ข้อมูลงบทดลองปัจจุบัน เติมเอง'!$A$5:$CL$846,49,0),2)</f>
        <v>1281.6600000000001</v>
      </c>
      <c r="AY232" s="19">
        <f>ROUND(VLOOKUP($B232,'3.ข้อมูลงบทดลองปัจจุบัน เติมเอง'!$A$5:$CL$846,50,0),2)</f>
        <v>0</v>
      </c>
      <c r="AZ232" s="19">
        <f>ROUND(VLOOKUP($B232,'3.ข้อมูลงบทดลองปัจจุบัน เติมเอง'!$A$5:$CL$846,51,0),2)</f>
        <v>0</v>
      </c>
      <c r="BA232" s="19">
        <f>ROUND(VLOOKUP($B232,'3.ข้อมูลงบทดลองปัจจุบัน เติมเอง'!$A$5:$CL$846,52,0),2)</f>
        <v>4200</v>
      </c>
      <c r="BB232" s="19">
        <f>ROUND(VLOOKUP($B232,'3.ข้อมูลงบทดลองปัจจุบัน เติมเอง'!$A$5:$CL$846,53,0),2)</f>
        <v>0</v>
      </c>
      <c r="BC232" s="19">
        <f>ROUND(VLOOKUP($B232,'3.ข้อมูลงบทดลองปัจจุบัน เติมเอง'!$A$5:$CL$846,54,0),2)</f>
        <v>2000.01</v>
      </c>
      <c r="BD232" s="19">
        <f>ROUND(VLOOKUP($B232,'3.ข้อมูลงบทดลองปัจจุบัน เติมเอง'!$A$5:$CL$846,55,0),2)</f>
        <v>30000</v>
      </c>
      <c r="BE232" s="19">
        <f>ROUND(VLOOKUP($B232,'3.ข้อมูลงบทดลองปัจจุบัน เติมเอง'!$A$5:$CL$846,56,0),2)</f>
        <v>7498.32</v>
      </c>
      <c r="BF232" s="19">
        <f>ROUND(VLOOKUP($B232,'3.ข้อมูลงบทดลองปัจจุบัน เติมเอง'!$A$5:$CL$846,57,0),2)</f>
        <v>0</v>
      </c>
      <c r="BG232" s="19">
        <f>ROUND(VLOOKUP($B232,'3.ข้อมูลงบทดลองปัจจุบัน เติมเอง'!$A$5:$CL$846,58,0),2)</f>
        <v>2393.34</v>
      </c>
      <c r="BH232" s="19">
        <f>ROUND(VLOOKUP($B232,'3.ข้อมูลงบทดลองปัจจุบัน เติมเอง'!$A$5:$CL$846,59,0),2)</f>
        <v>17526.87</v>
      </c>
      <c r="BI232" s="19">
        <f>ROUND(VLOOKUP($B232,'3.ข้อมูลงบทดลองปัจจุบัน เติมเอง'!$A$5:$CL$846,60,0),2)</f>
        <v>7874.16</v>
      </c>
      <c r="BJ232" s="19">
        <f>ROUND(VLOOKUP($B232,'3.ข้อมูลงบทดลองปัจจุบัน เติมเอง'!$A$5:$CL$846,61,0),2)</f>
        <v>14747.97</v>
      </c>
      <c r="BK232" s="19">
        <f>ROUND(VLOOKUP($B232,'3.ข้อมูลงบทดลองปัจจุบัน เติมเอง'!$A$5:$CL$846,62,0),2)</f>
        <v>1291.68</v>
      </c>
      <c r="BL232" s="19">
        <f>ROUND(VLOOKUP($B232,'3.ข้อมูลงบทดลองปัจจุบัน เติมเอง'!$A$5:$CL$846,63,0),2)</f>
        <v>5867.64</v>
      </c>
      <c r="BM232" s="19">
        <f>ROUND(VLOOKUP($B232,'3.ข้อมูลงบทดลองปัจจุบัน เติมเอง'!$A$5:$CL$846,64,0),2)</f>
        <v>0</v>
      </c>
      <c r="BN232" s="19">
        <f>ROUND(VLOOKUP($B232,'3.ข้อมูลงบทดลองปัจจุบัน เติมเอง'!$A$5:$CL$846,65,0),2)</f>
        <v>0</v>
      </c>
      <c r="BO232" s="19">
        <f>ROUND(VLOOKUP($B232,'3.ข้อมูลงบทดลองปัจจุบัน เติมเอง'!$A$5:$CL$846,66,0),2)</f>
        <v>0</v>
      </c>
      <c r="BP232" s="19">
        <f>ROUND(VLOOKUP($B232,'3.ข้อมูลงบทดลองปัจจุบัน เติมเอง'!$A$5:$CL$846,67,0),2)</f>
        <v>4174.5600000000004</v>
      </c>
      <c r="BQ232" s="19">
        <f>ROUND(VLOOKUP($B232,'3.ข้อมูลงบทดลองปัจจุบัน เติมเอง'!$A$5:$CL$846,68,0),2)</f>
        <v>0</v>
      </c>
      <c r="BR232" s="19">
        <f>ROUND(VLOOKUP($B232,'3.ข้อมูลงบทดลองปัจจุบัน เติมเอง'!$A$5:$CL$846,69,0),2)</f>
        <v>61500</v>
      </c>
      <c r="BS232" s="19">
        <f>ROUND(VLOOKUP($B232,'3.ข้อมูลงบทดลองปัจจุบัน เติมเอง'!$A$5:$CL$846,70,0),2)</f>
        <v>31041.66</v>
      </c>
      <c r="BT232" s="19">
        <f>ROUND(VLOOKUP($B232,'3.ข้อมูลงบทดลองปัจจุบัน เติมเอง'!$A$5:$CL$846,71,0),2)</f>
        <v>0</v>
      </c>
      <c r="BU232" s="19">
        <f>ROUND(VLOOKUP($B232,'3.ข้อมูลงบทดลองปัจจุบัน เติมเอง'!$A$5:$CL$846,72,0),2)</f>
        <v>2264.8200000000002</v>
      </c>
      <c r="BV232" s="19">
        <f>ROUND(VLOOKUP($B232,'3.ข้อมูลงบทดลองปัจจุบัน เติมเอง'!$A$5:$CL$846,73,0),2)</f>
        <v>0</v>
      </c>
      <c r="BW232" s="19">
        <f>ROUND(VLOOKUP($B232,'3.ข้อมูลงบทดลองปัจจุบัน เติมเอง'!$A$5:$CL$846,74,0),2)</f>
        <v>0</v>
      </c>
      <c r="BX232" s="19">
        <f>ROUND(VLOOKUP($B232,'3.ข้อมูลงบทดลองปัจจุบัน เติมเอง'!$A$5:$CL$846,75,0),2)</f>
        <v>470.79</v>
      </c>
      <c r="BY232" s="19">
        <f>ROUND(VLOOKUP($B232,'3.ข้อมูลงบทดลองปัจจุบัน เติมเอง'!$A$5:$CL$846,76,0),2)</f>
        <v>6575.01</v>
      </c>
      <c r="BZ232" s="19">
        <f>ROUND(VLOOKUP($B232,'3.ข้อมูลงบทดลองปัจจุบัน เติมเอง'!$A$5:$CL$846,77,0),2)</f>
        <v>0</v>
      </c>
      <c r="CA232" s="19">
        <f>ROUND(VLOOKUP($B232,'3.ข้อมูลงบทดลองปัจจุบัน เติมเอง'!$A$5:$CL$846,78,0),2)</f>
        <v>0</v>
      </c>
      <c r="CB232" s="19">
        <f>ROUND(VLOOKUP($B232,'3.ข้อมูลงบทดลองปัจจุบัน เติมเอง'!$A$5:$CL$846,79,0),2)</f>
        <v>0</v>
      </c>
      <c r="CC232" s="19">
        <f>ROUND(VLOOKUP($B232,'3.ข้อมูลงบทดลองปัจจุบัน เติมเอง'!$A$5:$CL$846,80,0),2)</f>
        <v>0</v>
      </c>
      <c r="CD232" s="19">
        <f>ROUND(VLOOKUP($B232,'3.ข้อมูลงบทดลองปัจจุบัน เติมเอง'!$A$5:$CL$846,81,0),2)</f>
        <v>0</v>
      </c>
      <c r="CE232" s="19">
        <f>ROUND(VLOOKUP($B232,'3.ข้อมูลงบทดลองปัจจุบัน เติมเอง'!$A$5:$CL$846,82,0),2)</f>
        <v>0</v>
      </c>
      <c r="CF232" s="19">
        <f>ROUND(VLOOKUP($B232,'3.ข้อมูลงบทดลองปัจจุบัน เติมเอง'!$A$5:$CL$846,83,0),2)</f>
        <v>2120.61</v>
      </c>
      <c r="CG232" s="19">
        <f>ROUND(VLOOKUP($B232,'3.ข้อมูลงบทดลองปัจจุบัน เติมเอง'!$A$5:$CL$846,84,0),2)</f>
        <v>0</v>
      </c>
      <c r="CH232" s="19">
        <f>ROUND(VLOOKUP($B232,'3.ข้อมูลงบทดลองปัจจุบัน เติมเอง'!$A$5:$CL$846,85,0),2)</f>
        <v>0</v>
      </c>
      <c r="CI232" s="19">
        <f>ROUND(VLOOKUP($B232,'3.ข้อมูลงบทดลองปัจจุบัน เติมเอง'!$A$5:$CL$846,86,0),2)</f>
        <v>0</v>
      </c>
      <c r="CJ232" s="19">
        <f>ROUND(VLOOKUP($B232,'3.ข้อมูลงบทดลองปัจจุบัน เติมเอง'!$A$5:$CL$846,87,0),2)</f>
        <v>0</v>
      </c>
      <c r="CK232" s="19">
        <f>ROUND(VLOOKUP($B232,'3.ข้อมูลงบทดลองปัจจุบัน เติมเอง'!$A$5:$CL$846,88,0),2)</f>
        <v>3500.01</v>
      </c>
      <c r="CL232" s="19">
        <f>ROUND(VLOOKUP($B232,'3.ข้อมูลงบทดลองปัจจุบัน เติมเอง'!$A$5:$CL$846,89,0),2)</f>
        <v>0</v>
      </c>
      <c r="CM232" s="19">
        <f>ROUND(VLOOKUP($B232,'3.ข้อมูลงบทดลองปัจจุบัน เติมเอง'!$A$5:$CL$846,90,0),2)</f>
        <v>28282.35</v>
      </c>
      <c r="CO232" s="29"/>
    </row>
    <row r="233" spans="1:93" x14ac:dyDescent="0.7">
      <c r="A233" s="53" t="s">
        <v>1472</v>
      </c>
      <c r="B233" s="3" t="s">
        <v>801</v>
      </c>
      <c r="C233" s="8" t="s">
        <v>802</v>
      </c>
      <c r="D233" s="19">
        <f>ROUND(VLOOKUP($B233,'3.ข้อมูลงบทดลองปัจจุบัน เติมเอง'!$A$5:$CL$846,3,0),2)</f>
        <v>0</v>
      </c>
      <c r="E233" s="19">
        <f>ROUND(VLOOKUP($B233,'3.ข้อมูลงบทดลองปัจจุบัน เติมเอง'!$A$5:$CL$846,4,0),2)</f>
        <v>83540.95</v>
      </c>
      <c r="F233" s="19">
        <f>ROUND(VLOOKUP($B233,'3.ข้อมูลงบทดลองปัจจุบัน เติมเอง'!$A$5:$CL$846,5,0),2)</f>
        <v>0</v>
      </c>
      <c r="G233" s="19">
        <f>ROUND(VLOOKUP($B233,'3.ข้อมูลงบทดลองปัจจุบัน เติมเอง'!$A$5:$CL$846,6,0),2)</f>
        <v>0</v>
      </c>
      <c r="H233" s="19">
        <f>ROUND(VLOOKUP($B233,'3.ข้อมูลงบทดลองปัจจุบัน เติมเอง'!$A$5:$CL$846,7,0),2)</f>
        <v>0</v>
      </c>
      <c r="I233" s="19">
        <f>ROUND(VLOOKUP($B233,'3.ข้อมูลงบทดลองปัจจุบัน เติมเอง'!$A$5:$CL$846,8,0),2)</f>
        <v>21631.279999999999</v>
      </c>
      <c r="J233" s="19">
        <f>ROUND(VLOOKUP($B233,'3.ข้อมูลงบทดลองปัจจุบัน เติมเอง'!$A$5:$CL$846,9,0),2)</f>
        <v>0</v>
      </c>
      <c r="K233" s="19">
        <f>ROUND(VLOOKUP($B233,'3.ข้อมูลงบทดลองปัจจุบัน เติมเอง'!$A$5:$CL$846,10,0),2)</f>
        <v>0</v>
      </c>
      <c r="L233" s="19">
        <f>ROUND(VLOOKUP($B233,'3.ข้อมูลงบทดลองปัจจุบัน เติมเอง'!$A$5:$CL$846,11,0),2)</f>
        <v>56030.080000000002</v>
      </c>
      <c r="M233" s="19">
        <f>ROUND(VLOOKUP($B233,'3.ข้อมูลงบทดลองปัจจุบัน เติมเอง'!$A$5:$CL$846,12,0),2)</f>
        <v>0</v>
      </c>
      <c r="N233" s="19">
        <f>ROUND(VLOOKUP($B233,'3.ข้อมูลงบทดลองปัจจุบัน เติมเอง'!$A$5:$CL$846,13,0),2)</f>
        <v>0</v>
      </c>
      <c r="O233" s="19">
        <f>ROUND(VLOOKUP($B233,'3.ข้อมูลงบทดลองปัจจุบัน เติมเอง'!$A$5:$CL$846,14,0),2)</f>
        <v>0</v>
      </c>
      <c r="P233" s="19">
        <f>ROUND(VLOOKUP($B233,'3.ข้อมูลงบทดลองปัจจุบัน เติมเอง'!$A$5:$CL$846,15,0),2)</f>
        <v>21302.37</v>
      </c>
      <c r="Q233" s="19">
        <f>ROUND(VLOOKUP($B233,'3.ข้อมูลงบทดลองปัจจุบัน เติมเอง'!$A$5:$CL$846,16,0),2)</f>
        <v>12416.67</v>
      </c>
      <c r="R233" s="19">
        <f>ROUND(VLOOKUP($B233,'3.ข้อมูลงบทดลองปัจจุบัน เติมเอง'!$A$5:$CL$846,17,0),2)</f>
        <v>59975.88</v>
      </c>
      <c r="S233" s="19">
        <f>ROUND(VLOOKUP($B233,'3.ข้อมูลงบทดลองปัจจุบัน เติมเอง'!$A$5:$CL$846,18,0),2)</f>
        <v>991.27</v>
      </c>
      <c r="T233" s="19">
        <f>ROUND(VLOOKUP($B233,'3.ข้อมูลงบทดลองปัจจุบัน เติมเอง'!$A$5:$CL$846,19,0),2)</f>
        <v>0</v>
      </c>
      <c r="U233" s="19">
        <f>ROUND(VLOOKUP($B233,'3.ข้อมูลงบทดลองปัจจุบัน เติมเอง'!$A$5:$CL$846,20,0),2)</f>
        <v>0</v>
      </c>
      <c r="V233" s="19">
        <f>ROUND(VLOOKUP($B233,'3.ข้อมูลงบทดลองปัจจุบัน เติมเอง'!$A$5:$CL$846,21,0),2)</f>
        <v>0</v>
      </c>
      <c r="W233" s="19">
        <f>ROUND(VLOOKUP($B233,'3.ข้อมูลงบทดลองปัจจุบัน เติมเอง'!$A$5:$CL$846,22,0),2)</f>
        <v>0</v>
      </c>
      <c r="X233" s="19">
        <f>ROUND(VLOOKUP($B233,'3.ข้อมูลงบทดลองปัจจุบัน เติมเอง'!$A$5:$CL$846,23,0),2)</f>
        <v>0</v>
      </c>
      <c r="Y233" s="19">
        <f>ROUND(VLOOKUP($B233,'3.ข้อมูลงบทดลองปัจจุบัน เติมเอง'!$A$5:$CL$846,24,0),2)</f>
        <v>18869.95</v>
      </c>
      <c r="Z233" s="19">
        <f>ROUND(VLOOKUP($B233,'3.ข้อมูลงบทดลองปัจจุบัน เติมเอง'!$A$5:$CL$846,25,0),2)</f>
        <v>8180.87</v>
      </c>
      <c r="AA233" s="19">
        <f>ROUND(VLOOKUP($B233,'3.ข้อมูลงบทดลองปัจจุบัน เติมเอง'!$A$5:$CL$846,26,0),2)</f>
        <v>0</v>
      </c>
      <c r="AB233" s="19">
        <f>ROUND(VLOOKUP($B233,'3.ข้อมูลงบทดลองปัจจุบัน เติมเอง'!$A$5:$CL$846,27,0),2)</f>
        <v>0</v>
      </c>
      <c r="AC233" s="19">
        <f>ROUND(VLOOKUP($B233,'3.ข้อมูลงบทดลองปัจจุบัน เติมเอง'!$A$5:$CL$846,28,0),2)</f>
        <v>6582.99</v>
      </c>
      <c r="AD233" s="19">
        <f>ROUND(VLOOKUP($B233,'3.ข้อมูลงบทดลองปัจจุบัน เติมเอง'!$A$5:$CL$846,29,0),2)</f>
        <v>0</v>
      </c>
      <c r="AE233" s="19">
        <f>ROUND(VLOOKUP($B233,'3.ข้อมูลงบทดลองปัจจุบัน เติมเอง'!$A$5:$CL$846,30,0),2)</f>
        <v>24933.33</v>
      </c>
      <c r="AF233" s="19">
        <f>ROUND(VLOOKUP($B233,'3.ข้อมูลงบทดลองปัจจุบัน เติมเอง'!$A$5:$CL$846,31,0),2)</f>
        <v>0</v>
      </c>
      <c r="AG233" s="19">
        <f>ROUND(VLOOKUP($B233,'3.ข้อมูลงบทดลองปัจจุบัน เติมเอง'!$A$5:$CL$846,32,0),2)</f>
        <v>2023.17</v>
      </c>
      <c r="AH233" s="19">
        <f>ROUND(VLOOKUP($B233,'3.ข้อมูลงบทดลองปัจจุบัน เติมเอง'!$A$5:$CL$846,33,0),2)</f>
        <v>0</v>
      </c>
      <c r="AI233" s="19">
        <f>ROUND(VLOOKUP($B233,'3.ข้อมูลงบทดลองปัจจุบัน เติมเอง'!$A$5:$CL$846,34,0),2)</f>
        <v>34105.32</v>
      </c>
      <c r="AJ233" s="19">
        <f>ROUND(VLOOKUP($B233,'3.ข้อมูลงบทดลองปัจจุบัน เติมเอง'!$A$5:$CL$846,35,0),2)</f>
        <v>12938.82</v>
      </c>
      <c r="AK233" s="19">
        <f>ROUND(VLOOKUP($B233,'3.ข้อมูลงบทดลองปัจจุบัน เติมเอง'!$A$5:$CL$846,36,0),2)</f>
        <v>909.49</v>
      </c>
      <c r="AL233" s="19">
        <f>ROUND(VLOOKUP($B233,'3.ข้อมูลงบทดลองปัจจุบัน เติมเอง'!$A$5:$CL$846,37,0),2)</f>
        <v>77733.56</v>
      </c>
      <c r="AM233" s="19">
        <f>ROUND(VLOOKUP($B233,'3.ข้อมูลงบทดลองปัจจุบัน เติมเอง'!$A$5:$CL$846,38,0),2)</f>
        <v>0</v>
      </c>
      <c r="AN233" s="19">
        <f>ROUND(VLOOKUP($B233,'3.ข้อมูลงบทดลองปัจจุบัน เติมเอง'!$A$5:$CL$846,39,0),2)</f>
        <v>0</v>
      </c>
      <c r="AO233" s="19">
        <f>ROUND(VLOOKUP($B233,'3.ข้อมูลงบทดลองปัจจุบัน เติมเอง'!$A$5:$CL$846,40,0),2)</f>
        <v>28331.32</v>
      </c>
      <c r="AP233" s="19">
        <f>ROUND(VLOOKUP($B233,'3.ข้อมูลงบทดลองปัจจุบัน เติมเอง'!$A$5:$CL$846,41,0),2)</f>
        <v>0</v>
      </c>
      <c r="AQ233" s="19">
        <f>ROUND(VLOOKUP($B233,'3.ข้อมูลงบทดลองปัจจุบัน เติมเอง'!$A$5:$CL$846,42,0),2)</f>
        <v>24416.67</v>
      </c>
      <c r="AR233" s="19">
        <f>ROUND(VLOOKUP($B233,'3.ข้อมูลงบทดลองปัจจุบัน เติมเอง'!$A$5:$CL$846,43,0),2)</f>
        <v>0</v>
      </c>
      <c r="AS233" s="19">
        <f>ROUND(VLOOKUP($B233,'3.ข้อมูลงบทดลองปัจจุบัน เติมเอง'!$A$5:$CL$846,44,0),2)</f>
        <v>73332.179999999993</v>
      </c>
      <c r="AT233" s="19">
        <f>ROUND(VLOOKUP($B233,'3.ข้อมูลงบทดลองปัจจุบัน เติมเอง'!$A$5:$CL$846,45,0),2)</f>
        <v>17059.47</v>
      </c>
      <c r="AU233" s="19">
        <f>ROUND(VLOOKUP($B233,'3.ข้อมูลงบทดลองปัจจุบัน เติมเอง'!$A$5:$CL$846,46,0),2)</f>
        <v>28360.79</v>
      </c>
      <c r="AV233" s="19">
        <f>ROUND(VLOOKUP($B233,'3.ข้อมูลงบทดลองปัจจุบัน เติมเอง'!$A$5:$CL$846,47,0),2)</f>
        <v>0</v>
      </c>
      <c r="AW233" s="19">
        <f>ROUND(VLOOKUP($B233,'3.ข้อมูลงบทดลองปัจจุบัน เติมเอง'!$A$5:$CL$846,48,0),2)</f>
        <v>0</v>
      </c>
      <c r="AX233" s="19">
        <f>ROUND(VLOOKUP($B233,'3.ข้อมูลงบทดลองปัจจุบัน เติมเอง'!$A$5:$CL$846,49,0),2)</f>
        <v>0</v>
      </c>
      <c r="AY233" s="19">
        <f>ROUND(VLOOKUP($B233,'3.ข้อมูลงบทดลองปัจจุบัน เติมเอง'!$A$5:$CL$846,50,0),2)</f>
        <v>0</v>
      </c>
      <c r="AZ233" s="19">
        <f>ROUND(VLOOKUP($B233,'3.ข้อมูลงบทดลองปัจจุบัน เติมเอง'!$A$5:$CL$846,51,0),2)</f>
        <v>0</v>
      </c>
      <c r="BA233" s="19">
        <f>ROUND(VLOOKUP($B233,'3.ข้อมูลงบทดลองปัจจุบัน เติมเอง'!$A$5:$CL$846,52,0),2)</f>
        <v>23189.97</v>
      </c>
      <c r="BB233" s="19">
        <f>ROUND(VLOOKUP($B233,'3.ข้อมูลงบทดลองปัจจุบัน เติมเอง'!$A$5:$CL$846,53,0),2)</f>
        <v>0</v>
      </c>
      <c r="BC233" s="19">
        <f>ROUND(VLOOKUP($B233,'3.ข้อมูลงบทดลองปัจจุบัน เติมเอง'!$A$5:$CL$846,54,0),2)</f>
        <v>0</v>
      </c>
      <c r="BD233" s="19">
        <f>ROUND(VLOOKUP($B233,'3.ข้อมูลงบทดลองปัจจุบัน เติมเอง'!$A$5:$CL$846,55,0),2)</f>
        <v>20053.919999999998</v>
      </c>
      <c r="BE233" s="19">
        <f>ROUND(VLOOKUP($B233,'3.ข้อมูลงบทดลองปัจจุบัน เติมเอง'!$A$5:$CL$846,56,0),2)</f>
        <v>137926.20000000001</v>
      </c>
      <c r="BF233" s="19">
        <f>ROUND(VLOOKUP($B233,'3.ข้อมูลงบทดลองปัจจุบัน เติมเอง'!$A$5:$CL$846,57,0),2)</f>
        <v>11666.64</v>
      </c>
      <c r="BG233" s="19">
        <f>ROUND(VLOOKUP($B233,'3.ข้อมูลงบทดลองปัจจุบัน เติมเอง'!$A$5:$CL$846,58,0),2)</f>
        <v>0</v>
      </c>
      <c r="BH233" s="19">
        <f>ROUND(VLOOKUP($B233,'3.ข้อมูลงบทดลองปัจจุบัน เติมเอง'!$A$5:$CL$846,59,0),2)</f>
        <v>873687.4</v>
      </c>
      <c r="BI233" s="19">
        <f>ROUND(VLOOKUP($B233,'3.ข้อมูลงบทดลองปัจจุบัน เติมเอง'!$A$5:$CL$846,60,0),2)</f>
        <v>24999.99</v>
      </c>
      <c r="BJ233" s="19">
        <f>ROUND(VLOOKUP($B233,'3.ข้อมูลงบทดลองปัจจุบัน เติมเอง'!$A$5:$CL$846,61,0),2)</f>
        <v>27769.439999999999</v>
      </c>
      <c r="BK233" s="19">
        <f>ROUND(VLOOKUP($B233,'3.ข้อมูลงบทดลองปัจจุบัน เติมเอง'!$A$5:$CL$846,62,0),2)</f>
        <v>1723.08</v>
      </c>
      <c r="BL233" s="19">
        <f>ROUND(VLOOKUP($B233,'3.ข้อมูลงบทดลองปัจจุบัน เติมเอง'!$A$5:$CL$846,63,0),2)</f>
        <v>21158.19</v>
      </c>
      <c r="BM233" s="19">
        <f>ROUND(VLOOKUP($B233,'3.ข้อมูลงบทดลองปัจจุบัน เติมเอง'!$A$5:$CL$846,64,0),2)</f>
        <v>0</v>
      </c>
      <c r="BN233" s="19">
        <f>ROUND(VLOOKUP($B233,'3.ข้อมูลงบทดลองปัจจุบัน เติมเอง'!$A$5:$CL$846,65,0),2)</f>
        <v>0</v>
      </c>
      <c r="BO233" s="19">
        <f>ROUND(VLOOKUP($B233,'3.ข้อมูลงบทดลองปัจจุบัน เติมเอง'!$A$5:$CL$846,66,0),2)</f>
        <v>35583.33</v>
      </c>
      <c r="BP233" s="19">
        <f>ROUND(VLOOKUP($B233,'3.ข้อมูลงบทดลองปัจจุบัน เติมเอง'!$A$5:$CL$846,67,0),2)</f>
        <v>0</v>
      </c>
      <c r="BQ233" s="19">
        <f>ROUND(VLOOKUP($B233,'3.ข้อมูลงบทดลองปัจจุบัน เติมเอง'!$A$5:$CL$846,68,0),2)</f>
        <v>0</v>
      </c>
      <c r="BR233" s="19">
        <f>ROUND(VLOOKUP($B233,'3.ข้อมูลงบทดลองปัจจุบัน เติมเอง'!$A$5:$CL$846,69,0),2)</f>
        <v>29160.54</v>
      </c>
      <c r="BS233" s="19">
        <f>ROUND(VLOOKUP($B233,'3.ข้อมูลงบทดลองปัจจุบัน เติมเอง'!$A$5:$CL$846,70,0),2)</f>
        <v>264578.52</v>
      </c>
      <c r="BT233" s="19">
        <f>ROUND(VLOOKUP($B233,'3.ข้อมูลงบทดลองปัจจุบัน เติมเอง'!$A$5:$CL$846,71,0),2)</f>
        <v>0</v>
      </c>
      <c r="BU233" s="19">
        <f>ROUND(VLOOKUP($B233,'3.ข้อมูลงบทดลองปัจจุบัน เติมเอง'!$A$5:$CL$846,72,0),2)</f>
        <v>0</v>
      </c>
      <c r="BV233" s="19">
        <f>ROUND(VLOOKUP($B233,'3.ข้อมูลงบทดลองปัจจุบัน เติมเอง'!$A$5:$CL$846,73,0),2)</f>
        <v>159799.53</v>
      </c>
      <c r="BW233" s="19">
        <f>ROUND(VLOOKUP($B233,'3.ข้อมูลงบทดลองปัจจุบัน เติมเอง'!$A$5:$CL$846,74,0),2)</f>
        <v>0</v>
      </c>
      <c r="BX233" s="19">
        <f>ROUND(VLOOKUP($B233,'3.ข้อมูลงบทดลองปัจจุบัน เติมเอง'!$A$5:$CL$846,75,0),2)</f>
        <v>0</v>
      </c>
      <c r="BY233" s="19">
        <f>ROUND(VLOOKUP($B233,'3.ข้อมูลงบทดลองปัจจุบัน เติมเอง'!$A$5:$CL$846,76,0),2)</f>
        <v>44820.02</v>
      </c>
      <c r="BZ233" s="19">
        <f>ROUND(VLOOKUP($B233,'3.ข้อมูลงบทดลองปัจจุบัน เติมเอง'!$A$5:$CL$846,77,0),2)</f>
        <v>0</v>
      </c>
      <c r="CA233" s="19">
        <f>ROUND(VLOOKUP($B233,'3.ข้อมูลงบทดลองปัจจุบัน เติมเอง'!$A$5:$CL$846,78,0),2)</f>
        <v>24866.67</v>
      </c>
      <c r="CB233" s="19">
        <f>ROUND(VLOOKUP($B233,'3.ข้อมูลงบทดลองปัจจุบัน เติมเอง'!$A$5:$CL$846,79,0),2)</f>
        <v>0</v>
      </c>
      <c r="CC233" s="19">
        <f>ROUND(VLOOKUP($B233,'3.ข้อมูลงบทดลองปัจจุบัน เติมเอง'!$A$5:$CL$846,80,0),2)</f>
        <v>0</v>
      </c>
      <c r="CD233" s="19">
        <f>ROUND(VLOOKUP($B233,'3.ข้อมูลงบทดลองปัจจุบัน เติมเอง'!$A$5:$CL$846,81,0),2)</f>
        <v>0</v>
      </c>
      <c r="CE233" s="19">
        <f>ROUND(VLOOKUP($B233,'3.ข้อมูลงบทดลองปัจจุบัน เติมเอง'!$A$5:$CL$846,82,0),2)</f>
        <v>0</v>
      </c>
      <c r="CF233" s="19">
        <f>ROUND(VLOOKUP($B233,'3.ข้อมูลงบทดลองปัจจุบัน เติมเอง'!$A$5:$CL$846,83,0),2)</f>
        <v>0</v>
      </c>
      <c r="CG233" s="19">
        <f>ROUND(VLOOKUP($B233,'3.ข้อมูลงบทดลองปัจจุบัน เติมเอง'!$A$5:$CL$846,84,0),2)</f>
        <v>0</v>
      </c>
      <c r="CH233" s="19">
        <f>ROUND(VLOOKUP($B233,'3.ข้อมูลงบทดลองปัจจุบัน เติมเอง'!$A$5:$CL$846,85,0),2)</f>
        <v>0</v>
      </c>
      <c r="CI233" s="19">
        <f>ROUND(VLOOKUP($B233,'3.ข้อมูลงบทดลองปัจจุบัน เติมเอง'!$A$5:$CL$846,86,0),2)</f>
        <v>8333.34</v>
      </c>
      <c r="CJ233" s="19">
        <f>ROUND(VLOOKUP($B233,'3.ข้อมูลงบทดลองปัจจุบัน เติมเอง'!$A$5:$CL$846,87,0),2)</f>
        <v>0</v>
      </c>
      <c r="CK233" s="19">
        <f>ROUND(VLOOKUP($B233,'3.ข้อมูลงบทดลองปัจจุบัน เติมเอง'!$A$5:$CL$846,88,0),2)</f>
        <v>20766.330000000002</v>
      </c>
      <c r="CL233" s="19">
        <f>ROUND(VLOOKUP($B233,'3.ข้อมูลงบทดลองปัจจุบัน เติมเอง'!$A$5:$CL$846,89,0),2)</f>
        <v>144399.99</v>
      </c>
      <c r="CM233" s="19">
        <f>ROUND(VLOOKUP($B233,'3.ข้อมูลงบทดลองปัจจุบัน เติมเอง'!$A$5:$CL$846,90,0),2)</f>
        <v>5799.99</v>
      </c>
      <c r="CO233" s="29"/>
    </row>
    <row r="234" spans="1:93" x14ac:dyDescent="0.7">
      <c r="A234" s="53" t="s">
        <v>1472</v>
      </c>
      <c r="B234" s="3" t="s">
        <v>803</v>
      </c>
      <c r="C234" s="8" t="s">
        <v>804</v>
      </c>
      <c r="D234" s="19">
        <f>ROUND(VLOOKUP($B234,'3.ข้อมูลงบทดลองปัจจุบัน เติมเอง'!$A$5:$CL$846,3,0),2)</f>
        <v>0</v>
      </c>
      <c r="E234" s="19">
        <f>ROUND(VLOOKUP($B234,'3.ข้อมูลงบทดลองปัจจุบัน เติมเอง'!$A$5:$CL$846,4,0),2)</f>
        <v>0</v>
      </c>
      <c r="F234" s="19">
        <f>ROUND(VLOOKUP($B234,'3.ข้อมูลงบทดลองปัจจุบัน เติมเอง'!$A$5:$CL$846,5,0),2)</f>
        <v>0</v>
      </c>
      <c r="G234" s="19">
        <f>ROUND(VLOOKUP($B234,'3.ข้อมูลงบทดลองปัจจุบัน เติมเอง'!$A$5:$CL$846,6,0),2)</f>
        <v>0</v>
      </c>
      <c r="H234" s="19">
        <f>ROUND(VLOOKUP($B234,'3.ข้อมูลงบทดลองปัจจุบัน เติมเอง'!$A$5:$CL$846,7,0),2)</f>
        <v>0</v>
      </c>
      <c r="I234" s="19">
        <f>ROUND(VLOOKUP($B234,'3.ข้อมูลงบทดลองปัจจุบัน เติมเอง'!$A$5:$CL$846,8,0),2)</f>
        <v>0</v>
      </c>
      <c r="J234" s="19">
        <f>ROUND(VLOOKUP($B234,'3.ข้อมูลงบทดลองปัจจุบัน เติมเอง'!$A$5:$CL$846,9,0),2)</f>
        <v>0</v>
      </c>
      <c r="K234" s="19">
        <f>ROUND(VLOOKUP($B234,'3.ข้อมูลงบทดลองปัจจุบัน เติมเอง'!$A$5:$CL$846,10,0),2)</f>
        <v>0</v>
      </c>
      <c r="L234" s="19">
        <f>ROUND(VLOOKUP($B234,'3.ข้อมูลงบทดลองปัจจุบัน เติมเอง'!$A$5:$CL$846,11,0),2)</f>
        <v>6000</v>
      </c>
      <c r="M234" s="19">
        <f>ROUND(VLOOKUP($B234,'3.ข้อมูลงบทดลองปัจจุบัน เติมเอง'!$A$5:$CL$846,12,0),2)</f>
        <v>0</v>
      </c>
      <c r="N234" s="19">
        <f>ROUND(VLOOKUP($B234,'3.ข้อมูลงบทดลองปัจจุบัน เติมเอง'!$A$5:$CL$846,13,0),2)</f>
        <v>0</v>
      </c>
      <c r="O234" s="19">
        <f>ROUND(VLOOKUP($B234,'3.ข้อมูลงบทดลองปัจจุบัน เติมเอง'!$A$5:$CL$846,14,0),2)</f>
        <v>0</v>
      </c>
      <c r="P234" s="19">
        <f>ROUND(VLOOKUP($B234,'3.ข้อมูลงบทดลองปัจจุบัน เติมเอง'!$A$5:$CL$846,15,0),2)</f>
        <v>0</v>
      </c>
      <c r="Q234" s="19">
        <f>ROUND(VLOOKUP($B234,'3.ข้อมูลงบทดลองปัจจุบัน เติมเอง'!$A$5:$CL$846,16,0),2)</f>
        <v>0</v>
      </c>
      <c r="R234" s="19">
        <f>ROUND(VLOOKUP($B234,'3.ข้อมูลงบทดลองปัจจุบัน เติมเอง'!$A$5:$CL$846,17,0),2)</f>
        <v>1662.06</v>
      </c>
      <c r="S234" s="19">
        <f>ROUND(VLOOKUP($B234,'3.ข้อมูลงบทดลองปัจจุบัน เติมเอง'!$A$5:$CL$846,18,0),2)</f>
        <v>0</v>
      </c>
      <c r="T234" s="19">
        <f>ROUND(VLOOKUP($B234,'3.ข้อมูลงบทดลองปัจจุบัน เติมเอง'!$A$5:$CL$846,19,0),2)</f>
        <v>0</v>
      </c>
      <c r="U234" s="19">
        <f>ROUND(VLOOKUP($B234,'3.ข้อมูลงบทดลองปัจจุบัน เติมเอง'!$A$5:$CL$846,20,0),2)</f>
        <v>0</v>
      </c>
      <c r="V234" s="19">
        <f>ROUND(VLOOKUP($B234,'3.ข้อมูลงบทดลองปัจจุบัน เติมเอง'!$A$5:$CL$846,21,0),2)</f>
        <v>0</v>
      </c>
      <c r="W234" s="19">
        <f>ROUND(VLOOKUP($B234,'3.ข้อมูลงบทดลองปัจจุบัน เติมเอง'!$A$5:$CL$846,22,0),2)</f>
        <v>0</v>
      </c>
      <c r="X234" s="19">
        <f>ROUND(VLOOKUP($B234,'3.ข้อมูลงบทดลองปัจจุบัน เติมเอง'!$A$5:$CL$846,23,0),2)</f>
        <v>0</v>
      </c>
      <c r="Y234" s="19">
        <f>ROUND(VLOOKUP($B234,'3.ข้อมูลงบทดลองปัจจุบัน เติมเอง'!$A$5:$CL$846,24,0),2)</f>
        <v>0</v>
      </c>
      <c r="Z234" s="19">
        <f>ROUND(VLOOKUP($B234,'3.ข้อมูลงบทดลองปัจจุบัน เติมเอง'!$A$5:$CL$846,25,0),2)</f>
        <v>0</v>
      </c>
      <c r="AA234" s="19">
        <f>ROUND(VLOOKUP($B234,'3.ข้อมูลงบทดลองปัจจุบัน เติมเอง'!$A$5:$CL$846,26,0),2)</f>
        <v>0</v>
      </c>
      <c r="AB234" s="19">
        <f>ROUND(VLOOKUP($B234,'3.ข้อมูลงบทดลองปัจจุบัน เติมเอง'!$A$5:$CL$846,27,0),2)</f>
        <v>0</v>
      </c>
      <c r="AC234" s="19">
        <f>ROUND(VLOOKUP($B234,'3.ข้อมูลงบทดลองปัจจุบัน เติมเอง'!$A$5:$CL$846,28,0),2)</f>
        <v>0</v>
      </c>
      <c r="AD234" s="19">
        <f>ROUND(VLOOKUP($B234,'3.ข้อมูลงบทดลองปัจจุบัน เติมเอง'!$A$5:$CL$846,29,0),2)</f>
        <v>0</v>
      </c>
      <c r="AE234" s="19">
        <f>ROUND(VLOOKUP($B234,'3.ข้อมูลงบทดลองปัจจุบัน เติมเอง'!$A$5:$CL$846,30,0),2)</f>
        <v>0</v>
      </c>
      <c r="AF234" s="19">
        <f>ROUND(VLOOKUP($B234,'3.ข้อมูลงบทดลองปัจจุบัน เติมเอง'!$A$5:$CL$846,31,0),2)</f>
        <v>0</v>
      </c>
      <c r="AG234" s="19">
        <f>ROUND(VLOOKUP($B234,'3.ข้อมูลงบทดลองปัจจุบัน เติมเอง'!$A$5:$CL$846,32,0),2)</f>
        <v>0</v>
      </c>
      <c r="AH234" s="19">
        <f>ROUND(VLOOKUP($B234,'3.ข้อมูลงบทดลองปัจจุบัน เติมเอง'!$A$5:$CL$846,33,0),2)</f>
        <v>0</v>
      </c>
      <c r="AI234" s="19">
        <f>ROUND(VLOOKUP($B234,'3.ข้อมูลงบทดลองปัจจุบัน เติมเอง'!$A$5:$CL$846,34,0),2)</f>
        <v>0</v>
      </c>
      <c r="AJ234" s="19">
        <f>ROUND(VLOOKUP($B234,'3.ข้อมูลงบทดลองปัจจุบัน เติมเอง'!$A$5:$CL$846,35,0),2)</f>
        <v>0</v>
      </c>
      <c r="AK234" s="19">
        <f>ROUND(VLOOKUP($B234,'3.ข้อมูลงบทดลองปัจจุบัน เติมเอง'!$A$5:$CL$846,36,0),2)</f>
        <v>0</v>
      </c>
      <c r="AL234" s="19">
        <f>ROUND(VLOOKUP($B234,'3.ข้อมูลงบทดลองปัจจุบัน เติมเอง'!$A$5:$CL$846,37,0),2)</f>
        <v>50256.84</v>
      </c>
      <c r="AM234" s="19">
        <f>ROUND(VLOOKUP($B234,'3.ข้อมูลงบทดลองปัจจุบัน เติมเอง'!$A$5:$CL$846,38,0),2)</f>
        <v>0</v>
      </c>
      <c r="AN234" s="19">
        <f>ROUND(VLOOKUP($B234,'3.ข้อมูลงบทดลองปัจจุบัน เติมเอง'!$A$5:$CL$846,39,0),2)</f>
        <v>0</v>
      </c>
      <c r="AO234" s="19">
        <f>ROUND(VLOOKUP($B234,'3.ข้อมูลงบทดลองปัจจุบัน เติมเอง'!$A$5:$CL$846,40,0),2)</f>
        <v>0</v>
      </c>
      <c r="AP234" s="19">
        <f>ROUND(VLOOKUP($B234,'3.ข้อมูลงบทดลองปัจจุบัน เติมเอง'!$A$5:$CL$846,41,0),2)</f>
        <v>0</v>
      </c>
      <c r="AQ234" s="19">
        <f>ROUND(VLOOKUP($B234,'3.ข้อมูลงบทดลองปัจจุบัน เติมเอง'!$A$5:$CL$846,42,0),2)</f>
        <v>0</v>
      </c>
      <c r="AR234" s="19">
        <f>ROUND(VLOOKUP($B234,'3.ข้อมูลงบทดลองปัจจุบัน เติมเอง'!$A$5:$CL$846,43,0),2)</f>
        <v>0</v>
      </c>
      <c r="AS234" s="19">
        <f>ROUND(VLOOKUP($B234,'3.ข้อมูลงบทดลองปัจจุบัน เติมเอง'!$A$5:$CL$846,44,0),2)</f>
        <v>0</v>
      </c>
      <c r="AT234" s="19">
        <f>ROUND(VLOOKUP($B234,'3.ข้อมูลงบทดลองปัจจุบัน เติมเอง'!$A$5:$CL$846,45,0),2)</f>
        <v>0</v>
      </c>
      <c r="AU234" s="19">
        <f>ROUND(VLOOKUP($B234,'3.ข้อมูลงบทดลองปัจจุบัน เติมเอง'!$A$5:$CL$846,46,0),2)</f>
        <v>0</v>
      </c>
      <c r="AV234" s="19">
        <f>ROUND(VLOOKUP($B234,'3.ข้อมูลงบทดลองปัจจุบัน เติมเอง'!$A$5:$CL$846,47,0),2)</f>
        <v>0</v>
      </c>
      <c r="AW234" s="19">
        <f>ROUND(VLOOKUP($B234,'3.ข้อมูลงบทดลองปัจจุบัน เติมเอง'!$A$5:$CL$846,48,0),2)</f>
        <v>0</v>
      </c>
      <c r="AX234" s="19">
        <f>ROUND(VLOOKUP($B234,'3.ข้อมูลงบทดลองปัจจุบัน เติมเอง'!$A$5:$CL$846,49,0),2)</f>
        <v>0</v>
      </c>
      <c r="AY234" s="19">
        <f>ROUND(VLOOKUP($B234,'3.ข้อมูลงบทดลองปัจจุบัน เติมเอง'!$A$5:$CL$846,50,0),2)</f>
        <v>0</v>
      </c>
      <c r="AZ234" s="19">
        <f>ROUND(VLOOKUP($B234,'3.ข้อมูลงบทดลองปัจจุบัน เติมเอง'!$A$5:$CL$846,51,0),2)</f>
        <v>0</v>
      </c>
      <c r="BA234" s="19">
        <f>ROUND(VLOOKUP($B234,'3.ข้อมูลงบทดลองปัจจุบัน เติมเอง'!$A$5:$CL$846,52,0),2)</f>
        <v>0</v>
      </c>
      <c r="BB234" s="19">
        <f>ROUND(VLOOKUP($B234,'3.ข้อมูลงบทดลองปัจจุบัน เติมเอง'!$A$5:$CL$846,53,0),2)</f>
        <v>0</v>
      </c>
      <c r="BC234" s="19">
        <f>ROUND(VLOOKUP($B234,'3.ข้อมูลงบทดลองปัจจุบัน เติมเอง'!$A$5:$CL$846,54,0),2)</f>
        <v>0</v>
      </c>
      <c r="BD234" s="19">
        <f>ROUND(VLOOKUP($B234,'3.ข้อมูลงบทดลองปัจจุบัน เติมเอง'!$A$5:$CL$846,55,0),2)</f>
        <v>65974.53</v>
      </c>
      <c r="BE234" s="19">
        <f>ROUND(VLOOKUP($B234,'3.ข้อมูลงบทดลองปัจจุบัน เติมเอง'!$A$5:$CL$846,56,0),2)</f>
        <v>0</v>
      </c>
      <c r="BF234" s="19">
        <f>ROUND(VLOOKUP($B234,'3.ข้อมูลงบทดลองปัจจุบัน เติมเอง'!$A$5:$CL$846,57,0),2)</f>
        <v>5983.32</v>
      </c>
      <c r="BG234" s="19">
        <f>ROUND(VLOOKUP($B234,'3.ข้อมูลงบทดลองปัจจุบัน เติมเอง'!$A$5:$CL$846,58,0),2)</f>
        <v>0</v>
      </c>
      <c r="BH234" s="19">
        <f>ROUND(VLOOKUP($B234,'3.ข้อมูลงบทดลองปัจจุบัน เติมเอง'!$A$5:$CL$846,59,0),2)</f>
        <v>28167.87</v>
      </c>
      <c r="BI234" s="19">
        <f>ROUND(VLOOKUP($B234,'3.ข้อมูลงบทดลองปัจจุบัน เติมเอง'!$A$5:$CL$846,60,0),2)</f>
        <v>0</v>
      </c>
      <c r="BJ234" s="19">
        <f>ROUND(VLOOKUP($B234,'3.ข้อมูลงบทดลองปัจจุบัน เติมเอง'!$A$5:$CL$846,61,0),2)</f>
        <v>0</v>
      </c>
      <c r="BK234" s="19">
        <f>ROUND(VLOOKUP($B234,'3.ข้อมูลงบทดลองปัจจุบัน เติมเอง'!$A$5:$CL$846,62,0),2)</f>
        <v>0</v>
      </c>
      <c r="BL234" s="19">
        <f>ROUND(VLOOKUP($B234,'3.ข้อมูลงบทดลองปัจจุบัน เติมเอง'!$A$5:$CL$846,63,0),2)</f>
        <v>4128.42</v>
      </c>
      <c r="BM234" s="19">
        <f>ROUND(VLOOKUP($B234,'3.ข้อมูลงบทดลองปัจจุบัน เติมเอง'!$A$5:$CL$846,64,0),2)</f>
        <v>0</v>
      </c>
      <c r="BN234" s="19">
        <f>ROUND(VLOOKUP($B234,'3.ข้อมูลงบทดลองปัจจุบัน เติมเอง'!$A$5:$CL$846,65,0),2)</f>
        <v>0</v>
      </c>
      <c r="BO234" s="19">
        <f>ROUND(VLOOKUP($B234,'3.ข้อมูลงบทดลองปัจจุบัน เติมเอง'!$A$5:$CL$846,66,0),2)</f>
        <v>0</v>
      </c>
      <c r="BP234" s="19">
        <f>ROUND(VLOOKUP($B234,'3.ข้อมูลงบทดลองปัจจุบัน เติมเอง'!$A$5:$CL$846,67,0),2)</f>
        <v>0</v>
      </c>
      <c r="BQ234" s="19">
        <f>ROUND(VLOOKUP($B234,'3.ข้อมูลงบทดลองปัจจุบัน เติมเอง'!$A$5:$CL$846,68,0),2)</f>
        <v>0</v>
      </c>
      <c r="BR234" s="19">
        <f>ROUND(VLOOKUP($B234,'3.ข้อมูลงบทดลองปัจจุบัน เติมเอง'!$A$5:$CL$846,69,0),2)</f>
        <v>0</v>
      </c>
      <c r="BS234" s="19">
        <f>ROUND(VLOOKUP($B234,'3.ข้อมูลงบทดลองปัจจุบัน เติมเอง'!$A$5:$CL$846,70,0),2)</f>
        <v>82500</v>
      </c>
      <c r="BT234" s="19">
        <f>ROUND(VLOOKUP($B234,'3.ข้อมูลงบทดลองปัจจุบัน เติมเอง'!$A$5:$CL$846,71,0),2)</f>
        <v>0</v>
      </c>
      <c r="BU234" s="19">
        <f>ROUND(VLOOKUP($B234,'3.ข้อมูลงบทดลองปัจจุบัน เติมเอง'!$A$5:$CL$846,72,0),2)</f>
        <v>0</v>
      </c>
      <c r="BV234" s="19">
        <f>ROUND(VLOOKUP($B234,'3.ข้อมูลงบทดลองปัจจุบัน เติมเอง'!$A$5:$CL$846,73,0),2)</f>
        <v>0</v>
      </c>
      <c r="BW234" s="19">
        <f>ROUND(VLOOKUP($B234,'3.ข้อมูลงบทดลองปัจจุบัน เติมเอง'!$A$5:$CL$846,74,0),2)</f>
        <v>0</v>
      </c>
      <c r="BX234" s="19">
        <f>ROUND(VLOOKUP($B234,'3.ข้อมูลงบทดลองปัจจุบัน เติมเอง'!$A$5:$CL$846,75,0),2)</f>
        <v>0</v>
      </c>
      <c r="BY234" s="19">
        <f>ROUND(VLOOKUP($B234,'3.ข้อมูลงบทดลองปัจจุบัน เติมเอง'!$A$5:$CL$846,76,0),2)</f>
        <v>35764.74</v>
      </c>
      <c r="BZ234" s="19">
        <f>ROUND(VLOOKUP($B234,'3.ข้อมูลงบทดลองปัจจุบัน เติมเอง'!$A$5:$CL$846,77,0),2)</f>
        <v>3617.1</v>
      </c>
      <c r="CA234" s="19">
        <f>ROUND(VLOOKUP($B234,'3.ข้อมูลงบทดลองปัจจุบัน เติมเอง'!$A$5:$CL$846,78,0),2)</f>
        <v>0</v>
      </c>
      <c r="CB234" s="19">
        <f>ROUND(VLOOKUP($B234,'3.ข้อมูลงบทดลองปัจจุบัน เติมเอง'!$A$5:$CL$846,79,0),2)</f>
        <v>0</v>
      </c>
      <c r="CC234" s="19">
        <f>ROUND(VLOOKUP($B234,'3.ข้อมูลงบทดลองปัจจุบัน เติมเอง'!$A$5:$CL$846,80,0),2)</f>
        <v>0</v>
      </c>
      <c r="CD234" s="19">
        <f>ROUND(VLOOKUP($B234,'3.ข้อมูลงบทดลองปัจจุบัน เติมเอง'!$A$5:$CL$846,81,0),2)</f>
        <v>0</v>
      </c>
      <c r="CE234" s="19">
        <f>ROUND(VLOOKUP($B234,'3.ข้อมูลงบทดลองปัจจุบัน เติมเอง'!$A$5:$CL$846,82,0),2)</f>
        <v>0</v>
      </c>
      <c r="CF234" s="19">
        <f>ROUND(VLOOKUP($B234,'3.ข้อมูลงบทดลองปัจจุบัน เติมเอง'!$A$5:$CL$846,83,0),2)</f>
        <v>0</v>
      </c>
      <c r="CG234" s="19">
        <f>ROUND(VLOOKUP($B234,'3.ข้อมูลงบทดลองปัจจุบัน เติมเอง'!$A$5:$CL$846,84,0),2)</f>
        <v>0</v>
      </c>
      <c r="CH234" s="19">
        <f>ROUND(VLOOKUP($B234,'3.ข้อมูลงบทดลองปัจจุบัน เติมเอง'!$A$5:$CL$846,85,0),2)</f>
        <v>0</v>
      </c>
      <c r="CI234" s="19">
        <f>ROUND(VLOOKUP($B234,'3.ข้อมูลงบทดลองปัจจุบัน เติมเอง'!$A$5:$CL$846,86,0),2)</f>
        <v>0</v>
      </c>
      <c r="CJ234" s="19">
        <f>ROUND(VLOOKUP($B234,'3.ข้อมูลงบทดลองปัจจุบัน เติมเอง'!$A$5:$CL$846,87,0),2)</f>
        <v>4916.6400000000003</v>
      </c>
      <c r="CK234" s="19">
        <f>ROUND(VLOOKUP($B234,'3.ข้อมูลงบทดลองปัจจุบัน เติมเอง'!$A$5:$CL$846,88,0),2)</f>
        <v>0</v>
      </c>
      <c r="CL234" s="19">
        <f>ROUND(VLOOKUP($B234,'3.ข้อมูลงบทดลองปัจจุบัน เติมเอง'!$A$5:$CL$846,89,0),2)</f>
        <v>0</v>
      </c>
      <c r="CM234" s="19">
        <f>ROUND(VLOOKUP($B234,'3.ข้อมูลงบทดลองปัจจุบัน เติมเอง'!$A$5:$CL$846,90,0),2)</f>
        <v>0</v>
      </c>
      <c r="CO234" s="29"/>
    </row>
    <row r="235" spans="1:93" x14ac:dyDescent="0.7">
      <c r="A235" s="53" t="s">
        <v>1472</v>
      </c>
      <c r="B235" s="3" t="s">
        <v>805</v>
      </c>
      <c r="C235" s="8" t="s">
        <v>806</v>
      </c>
      <c r="D235" s="19">
        <f>ROUND(VLOOKUP($B235,'3.ข้อมูลงบทดลองปัจจุบัน เติมเอง'!$A$5:$CL$846,3,0),2)</f>
        <v>0</v>
      </c>
      <c r="E235" s="19">
        <f>ROUND(VLOOKUP($B235,'3.ข้อมูลงบทดลองปัจจุบัน เติมเอง'!$A$5:$CL$846,4,0),2)</f>
        <v>0</v>
      </c>
      <c r="F235" s="19">
        <f>ROUND(VLOOKUP($B235,'3.ข้อมูลงบทดลองปัจจุบัน เติมเอง'!$A$5:$CL$846,5,0),2)</f>
        <v>20100.849999999999</v>
      </c>
      <c r="G235" s="19">
        <f>ROUND(VLOOKUP($B235,'3.ข้อมูลงบทดลองปัจจุบัน เติมเอง'!$A$5:$CL$846,6,0),2)</f>
        <v>0</v>
      </c>
      <c r="H235" s="19">
        <f>ROUND(VLOOKUP($B235,'3.ข้อมูลงบทดลองปัจจุบัน เติมเอง'!$A$5:$CL$846,7,0),2)</f>
        <v>4201.32</v>
      </c>
      <c r="I235" s="19">
        <f>ROUND(VLOOKUP($B235,'3.ข้อมูลงบทดลองปัจจุบัน เติมเอง'!$A$5:$CL$846,8,0),2)</f>
        <v>2140.69</v>
      </c>
      <c r="J235" s="19">
        <f>ROUND(VLOOKUP($B235,'3.ข้อมูลงบทดลองปัจจุบัน เติมเอง'!$A$5:$CL$846,9,0),2)</f>
        <v>0</v>
      </c>
      <c r="K235" s="19">
        <f>ROUND(VLOOKUP($B235,'3.ข้อมูลงบทดลองปัจจุบัน เติมเอง'!$A$5:$CL$846,10,0),2)</f>
        <v>6045.99</v>
      </c>
      <c r="L235" s="19">
        <f>ROUND(VLOOKUP($B235,'3.ข้อมูลงบทดลองปัจจุบัน เติมเอง'!$A$5:$CL$846,11,0),2)</f>
        <v>27810.21</v>
      </c>
      <c r="M235" s="19">
        <f>ROUND(VLOOKUP($B235,'3.ข้อมูลงบทดลองปัจจุบัน เติมเอง'!$A$5:$CL$846,12,0),2)</f>
        <v>0</v>
      </c>
      <c r="N235" s="19">
        <f>ROUND(VLOOKUP($B235,'3.ข้อมูลงบทดลองปัจจุบัน เติมเอง'!$A$5:$CL$846,13,0),2)</f>
        <v>4823.49</v>
      </c>
      <c r="O235" s="19">
        <f>ROUND(VLOOKUP($B235,'3.ข้อมูลงบทดลองปัจจุบัน เติมเอง'!$A$5:$CL$846,14,0),2)</f>
        <v>0</v>
      </c>
      <c r="P235" s="19">
        <f>ROUND(VLOOKUP($B235,'3.ข้อมูลงบทดลองปัจจุบัน เติมเอง'!$A$5:$CL$846,15,0),2)</f>
        <v>0</v>
      </c>
      <c r="Q235" s="19">
        <f>ROUND(VLOOKUP($B235,'3.ข้อมูลงบทดลองปัจจุบัน เติมเอง'!$A$5:$CL$846,16,0),2)</f>
        <v>0</v>
      </c>
      <c r="R235" s="19">
        <f>ROUND(VLOOKUP($B235,'3.ข้อมูลงบทดลองปัจจุบัน เติมเอง'!$A$5:$CL$846,17,0),2)</f>
        <v>30322.63</v>
      </c>
      <c r="S235" s="19">
        <f>ROUND(VLOOKUP($B235,'3.ข้อมูลงบทดลองปัจจุบัน เติมเอง'!$A$5:$CL$846,18,0),2)</f>
        <v>15411.66</v>
      </c>
      <c r="T235" s="19">
        <f>ROUND(VLOOKUP($B235,'3.ข้อมูลงบทดลองปัจจุบัน เติมเอง'!$A$5:$CL$846,19,0),2)</f>
        <v>4866.66</v>
      </c>
      <c r="U235" s="19">
        <f>ROUND(VLOOKUP($B235,'3.ข้อมูลงบทดลองปัจจุบัน เติมเอง'!$A$5:$CL$846,20,0),2)</f>
        <v>25824.99</v>
      </c>
      <c r="V235" s="19">
        <f>ROUND(VLOOKUP($B235,'3.ข้อมูลงบทดลองปัจจุบัน เติมเอง'!$A$5:$CL$846,21,0),2)</f>
        <v>21309.66</v>
      </c>
      <c r="W235" s="19">
        <f>ROUND(VLOOKUP($B235,'3.ข้อมูลงบทดลองปัจจุบัน เติมเอง'!$A$5:$CL$846,22,0),2)</f>
        <v>950.01</v>
      </c>
      <c r="X235" s="19">
        <f>ROUND(VLOOKUP($B235,'3.ข้อมูลงบทดลองปัจจุบัน เติมเอง'!$A$5:$CL$846,23,0),2)</f>
        <v>0</v>
      </c>
      <c r="Y235" s="19">
        <f>ROUND(VLOOKUP($B235,'3.ข้อมูลงบทดลองปัจจุบัน เติมเอง'!$A$5:$CL$846,24,0),2)</f>
        <v>12836.54</v>
      </c>
      <c r="Z235" s="19">
        <f>ROUND(VLOOKUP($B235,'3.ข้อมูลงบทดลองปัจจุบัน เติมเอง'!$A$5:$CL$846,25,0),2)</f>
        <v>57214.080000000002</v>
      </c>
      <c r="AA235" s="19">
        <f>ROUND(VLOOKUP($B235,'3.ข้อมูลงบทดลองปัจจุบัน เติมเอง'!$A$5:$CL$846,26,0),2)</f>
        <v>0</v>
      </c>
      <c r="AB235" s="19">
        <f>ROUND(VLOOKUP($B235,'3.ข้อมูลงบทดลองปัจจุบัน เติมเอง'!$A$5:$CL$846,27,0),2)</f>
        <v>30116.639999999999</v>
      </c>
      <c r="AC235" s="19">
        <f>ROUND(VLOOKUP($B235,'3.ข้อมูลงบทดลองปัจจุบัน เติมเอง'!$A$5:$CL$846,28,0),2)</f>
        <v>14049.52</v>
      </c>
      <c r="AD235" s="19">
        <f>ROUND(VLOOKUP($B235,'3.ข้อมูลงบทดลองปัจจุบัน เติมเอง'!$A$5:$CL$846,29,0),2)</f>
        <v>0</v>
      </c>
      <c r="AE235" s="19">
        <f>ROUND(VLOOKUP($B235,'3.ข้อมูลงบทดลองปัจจุบัน เติมเอง'!$A$5:$CL$846,30,0),2)</f>
        <v>8602.5</v>
      </c>
      <c r="AF235" s="19">
        <f>ROUND(VLOOKUP($B235,'3.ข้อมูลงบทดลองปัจจุบัน เติมเอง'!$A$5:$CL$846,31,0),2)</f>
        <v>10402.299999999999</v>
      </c>
      <c r="AG235" s="19">
        <f>ROUND(VLOOKUP($B235,'3.ข้อมูลงบทดลองปัจจุบัน เติมเอง'!$A$5:$CL$846,32,0),2)</f>
        <v>0</v>
      </c>
      <c r="AH235" s="19">
        <f>ROUND(VLOOKUP($B235,'3.ข้อมูลงบทดลองปัจจุบัน เติมเอง'!$A$5:$CL$846,33,0),2)</f>
        <v>7236.75</v>
      </c>
      <c r="AI235" s="19">
        <f>ROUND(VLOOKUP($B235,'3.ข้อมูลงบทดลองปัจจุบัน เติมเอง'!$A$5:$CL$846,34,0),2)</f>
        <v>20188.48</v>
      </c>
      <c r="AJ235" s="19">
        <f>ROUND(VLOOKUP($B235,'3.ข้อมูลงบทดลองปัจจุบัน เติมเอง'!$A$5:$CL$846,35,0),2)</f>
        <v>6889.5</v>
      </c>
      <c r="AK235" s="19">
        <f>ROUND(VLOOKUP($B235,'3.ข้อมูลงบทดลองปัจจุบัน เติมเอง'!$A$5:$CL$846,36,0),2)</f>
        <v>18924.990000000002</v>
      </c>
      <c r="AL235" s="19">
        <f>ROUND(VLOOKUP($B235,'3.ข้อมูลงบทดลองปัจจุบัน เติมเอง'!$A$5:$CL$846,37,0),2)</f>
        <v>64767.08</v>
      </c>
      <c r="AM235" s="19">
        <f>ROUND(VLOOKUP($B235,'3.ข้อมูลงบทดลองปัจจุบัน เติมเอง'!$A$5:$CL$846,38,0),2)</f>
        <v>0</v>
      </c>
      <c r="AN235" s="19">
        <f>ROUND(VLOOKUP($B235,'3.ข้อมูลงบทดลองปัจจุบัน เติมเอง'!$A$5:$CL$846,39,0),2)</f>
        <v>0</v>
      </c>
      <c r="AO235" s="19">
        <f>ROUND(VLOOKUP($B235,'3.ข้อมูลงบทดลองปัจจุบัน เติมเอง'!$A$5:$CL$846,40,0),2)</f>
        <v>0</v>
      </c>
      <c r="AP235" s="19">
        <f>ROUND(VLOOKUP($B235,'3.ข้อมูลงบทดลองปัจจุบัน เติมเอง'!$A$5:$CL$846,41,0),2)</f>
        <v>0</v>
      </c>
      <c r="AQ235" s="19">
        <f>ROUND(VLOOKUP($B235,'3.ข้อมูลงบทดลองปัจจุบัน เติมเอง'!$A$5:$CL$846,42,0),2)</f>
        <v>5920.84</v>
      </c>
      <c r="AR235" s="19">
        <f>ROUND(VLOOKUP($B235,'3.ข้อมูลงบทดลองปัจจุบัน เติมเอง'!$A$5:$CL$846,43,0),2)</f>
        <v>3900</v>
      </c>
      <c r="AS235" s="19">
        <f>ROUND(VLOOKUP($B235,'3.ข้อมูลงบทดลองปัจจุบัน เติมเอง'!$A$5:$CL$846,44,0),2)</f>
        <v>0</v>
      </c>
      <c r="AT235" s="19">
        <f>ROUND(VLOOKUP($B235,'3.ข้อมูลงบทดลองปัจจุบัน เติมเอง'!$A$5:$CL$846,45,0),2)</f>
        <v>15048.48</v>
      </c>
      <c r="AU235" s="19">
        <f>ROUND(VLOOKUP($B235,'3.ข้อมูลงบทดลองปัจจุบัน เติมเอง'!$A$5:$CL$846,46,0),2)</f>
        <v>36941.14</v>
      </c>
      <c r="AV235" s="19">
        <f>ROUND(VLOOKUP($B235,'3.ข้อมูลงบทดลองปัจจุบัน เติมเอง'!$A$5:$CL$846,47,0),2)</f>
        <v>0</v>
      </c>
      <c r="AW235" s="19">
        <f>ROUND(VLOOKUP($B235,'3.ข้อมูลงบทดลองปัจจุบัน เติมเอง'!$A$5:$CL$846,48,0),2)</f>
        <v>0</v>
      </c>
      <c r="AX235" s="19">
        <f>ROUND(VLOOKUP($B235,'3.ข้อมูลงบทดลองปัจจุบัน เติมเอง'!$A$5:$CL$846,49,0),2)</f>
        <v>0</v>
      </c>
      <c r="AY235" s="19">
        <f>ROUND(VLOOKUP($B235,'3.ข้อมูลงบทดลองปัจจุบัน เติมเอง'!$A$5:$CL$846,50,0),2)</f>
        <v>0</v>
      </c>
      <c r="AZ235" s="19">
        <f>ROUND(VLOOKUP($B235,'3.ข้อมูลงบทดลองปัจจุบัน เติมเอง'!$A$5:$CL$846,51,0),2)</f>
        <v>0</v>
      </c>
      <c r="BA235" s="19">
        <f>ROUND(VLOOKUP($B235,'3.ข้อมูลงบทดลองปัจจุบัน เติมเอง'!$A$5:$CL$846,52,0),2)</f>
        <v>36106.68</v>
      </c>
      <c r="BB235" s="19">
        <f>ROUND(VLOOKUP($B235,'3.ข้อมูลงบทดลองปัจจุบัน เติมเอง'!$A$5:$CL$846,53,0),2)</f>
        <v>33266.67</v>
      </c>
      <c r="BC235" s="19">
        <f>ROUND(VLOOKUP($B235,'3.ข้อมูลงบทดลองปัจจุบัน เติมเอง'!$A$5:$CL$846,54,0),2)</f>
        <v>0</v>
      </c>
      <c r="BD235" s="19">
        <f>ROUND(VLOOKUP($B235,'3.ข้อมูลงบทดลองปัจจุบัน เติมเอง'!$A$5:$CL$846,55,0),2)</f>
        <v>730.98</v>
      </c>
      <c r="BE235" s="19">
        <f>ROUND(VLOOKUP($B235,'3.ข้อมูลงบทดลองปัจจุบัน เติมเอง'!$A$5:$CL$846,56,0),2)</f>
        <v>69748.23</v>
      </c>
      <c r="BF235" s="19">
        <f>ROUND(VLOOKUP($B235,'3.ข้อมูลงบทดลองปัจจุบัน เติมเอง'!$A$5:$CL$846,57,0),2)</f>
        <v>0</v>
      </c>
      <c r="BG235" s="19">
        <f>ROUND(VLOOKUP($B235,'3.ข้อมูลงบทดลองปัจจุบัน เติมเอง'!$A$5:$CL$846,58,0),2)</f>
        <v>21472.51</v>
      </c>
      <c r="BH235" s="19">
        <f>ROUND(VLOOKUP($B235,'3.ข้อมูลงบทดลองปัจจุบัน เติมเอง'!$A$5:$CL$846,59,0),2)</f>
        <v>80607.48</v>
      </c>
      <c r="BI235" s="19">
        <f>ROUND(VLOOKUP($B235,'3.ข้อมูลงบทดลองปัจจุบัน เติมเอง'!$A$5:$CL$846,60,0),2)</f>
        <v>17052.39</v>
      </c>
      <c r="BJ235" s="19">
        <f>ROUND(VLOOKUP($B235,'3.ข้อมูลงบทดลองปัจจุบัน เติมเอง'!$A$5:$CL$846,61,0),2)</f>
        <v>40846.589999999997</v>
      </c>
      <c r="BK235" s="19">
        <f>ROUND(VLOOKUP($B235,'3.ข้อมูลงบทดลองปัจจุบัน เติมเอง'!$A$5:$CL$846,62,0),2)</f>
        <v>1566.66</v>
      </c>
      <c r="BL235" s="19">
        <f>ROUND(VLOOKUP($B235,'3.ข้อมูลงบทดลองปัจจุบัน เติมเอง'!$A$5:$CL$846,63,0),2)</f>
        <v>0</v>
      </c>
      <c r="BM235" s="19">
        <f>ROUND(VLOOKUP($B235,'3.ข้อมูลงบทดลองปัจจุบัน เติมเอง'!$A$5:$CL$846,64,0),2)</f>
        <v>0</v>
      </c>
      <c r="BN235" s="19">
        <f>ROUND(VLOOKUP($B235,'3.ข้อมูลงบทดลองปัจจุบัน เติมเอง'!$A$5:$CL$846,65,0),2)</f>
        <v>16373.28</v>
      </c>
      <c r="BO235" s="19">
        <f>ROUND(VLOOKUP($B235,'3.ข้อมูลงบทดลองปัจจุบัน เติมเอง'!$A$5:$CL$846,66,0),2)</f>
        <v>13276.39</v>
      </c>
      <c r="BP235" s="19">
        <f>ROUND(VLOOKUP($B235,'3.ข้อมูลงบทดลองปัจจุบัน เติมเอง'!$A$5:$CL$846,67,0),2)</f>
        <v>22260</v>
      </c>
      <c r="BQ235" s="19">
        <f>ROUND(VLOOKUP($B235,'3.ข้อมูลงบทดลองปัจจุบัน เติมเอง'!$A$5:$CL$846,68,0),2)</f>
        <v>5004.9799999999996</v>
      </c>
      <c r="BR235" s="19">
        <f>ROUND(VLOOKUP($B235,'3.ข้อมูลงบทดลองปัจจุบัน เติมเอง'!$A$5:$CL$846,69,0),2)</f>
        <v>0</v>
      </c>
      <c r="BS235" s="19">
        <f>ROUND(VLOOKUP($B235,'3.ข้อมูลงบทดลองปัจจุบัน เติมเอง'!$A$5:$CL$846,70,0),2)</f>
        <v>3666.66</v>
      </c>
      <c r="BT235" s="19">
        <f>ROUND(VLOOKUP($B235,'3.ข้อมูลงบทดลองปัจจุบัน เติมเอง'!$A$5:$CL$846,71,0),2)</f>
        <v>0</v>
      </c>
      <c r="BU235" s="19">
        <f>ROUND(VLOOKUP($B235,'3.ข้อมูลงบทดลองปัจจุบัน เติมเอง'!$A$5:$CL$846,72,0),2)</f>
        <v>6241.95</v>
      </c>
      <c r="BV235" s="19">
        <f>ROUND(VLOOKUP($B235,'3.ข้อมูลงบทดลองปัจจุบัน เติมเอง'!$A$5:$CL$846,73,0),2)</f>
        <v>9624.99</v>
      </c>
      <c r="BW235" s="19">
        <f>ROUND(VLOOKUP($B235,'3.ข้อมูลงบทดลองปัจจุบัน เติมเอง'!$A$5:$CL$846,74,0),2)</f>
        <v>4709.49</v>
      </c>
      <c r="BX235" s="19">
        <f>ROUND(VLOOKUP($B235,'3.ข้อมูลงบทดลองปัจจุบัน เติมเอง'!$A$5:$CL$846,75,0),2)</f>
        <v>8739.06</v>
      </c>
      <c r="BY235" s="19">
        <f>ROUND(VLOOKUP($B235,'3.ข้อมูลงบทดลองปัจจุบัน เติมเอง'!$A$5:$CL$846,76,0),2)</f>
        <v>34487.97</v>
      </c>
      <c r="BZ235" s="19">
        <f>ROUND(VLOOKUP($B235,'3.ข้อมูลงบทดลองปัจจุบัน เติมเอง'!$A$5:$CL$846,77,0),2)</f>
        <v>3699.99</v>
      </c>
      <c r="CA235" s="19">
        <f>ROUND(VLOOKUP($B235,'3.ข้อมูลงบทดลองปัจจุบัน เติมเอง'!$A$5:$CL$846,78,0),2)</f>
        <v>6171.54</v>
      </c>
      <c r="CB235" s="19">
        <f>ROUND(VLOOKUP($B235,'3.ข้อมูลงบทดลองปัจจุบัน เติมเอง'!$A$5:$CL$846,79,0),2)</f>
        <v>0</v>
      </c>
      <c r="CC235" s="19">
        <f>ROUND(VLOOKUP($B235,'3.ข้อมูลงบทดลองปัจจุบัน เติมเอง'!$A$5:$CL$846,80,0),2)</f>
        <v>27550.05</v>
      </c>
      <c r="CD235" s="19">
        <f>ROUND(VLOOKUP($B235,'3.ข้อมูลงบทดลองปัจจุบัน เติมเอง'!$A$5:$CL$846,81,0),2)</f>
        <v>15666.66</v>
      </c>
      <c r="CE235" s="19">
        <f>ROUND(VLOOKUP($B235,'3.ข้อมูลงบทดลองปัจจุบัน เติมเอง'!$A$5:$CL$846,82,0),2)</f>
        <v>0</v>
      </c>
      <c r="CF235" s="19">
        <f>ROUND(VLOOKUP($B235,'3.ข้อมูลงบทดลองปัจจุบัน เติมเอง'!$A$5:$CL$846,83,0),2)</f>
        <v>4399.9799999999996</v>
      </c>
      <c r="CG235" s="19">
        <f>ROUND(VLOOKUP($B235,'3.ข้อมูลงบทดลองปัจจุบัน เติมเอง'!$A$5:$CL$846,84,0),2)</f>
        <v>3383.21</v>
      </c>
      <c r="CH235" s="19">
        <f>ROUND(VLOOKUP($B235,'3.ข้อมูลงบทดลองปัจจุบัน เติมเอง'!$A$5:$CL$846,85,0),2)</f>
        <v>0</v>
      </c>
      <c r="CI235" s="19">
        <f>ROUND(VLOOKUP($B235,'3.ข้อมูลงบทดลองปัจจุบัน เติมเอง'!$A$5:$CL$846,86,0),2)</f>
        <v>13725</v>
      </c>
      <c r="CJ235" s="19">
        <f>ROUND(VLOOKUP($B235,'3.ข้อมูลงบทดลองปัจจุบัน เติมเอง'!$A$5:$CL$846,87,0),2)</f>
        <v>0</v>
      </c>
      <c r="CK235" s="19">
        <f>ROUND(VLOOKUP($B235,'3.ข้อมูลงบทดลองปัจจุบัน เติมเอง'!$A$5:$CL$846,88,0),2)</f>
        <v>47034.36</v>
      </c>
      <c r="CL235" s="19">
        <f>ROUND(VLOOKUP($B235,'3.ข้อมูลงบทดลองปัจจุบัน เติมเอง'!$A$5:$CL$846,89,0),2)</f>
        <v>0</v>
      </c>
      <c r="CM235" s="19">
        <f>ROUND(VLOOKUP($B235,'3.ข้อมูลงบทดลองปัจจุบัน เติมเอง'!$A$5:$CL$846,90,0),2)</f>
        <v>2079.9899999999998</v>
      </c>
      <c r="CO235" s="29"/>
    </row>
    <row r="236" spans="1:93" x14ac:dyDescent="0.7">
      <c r="A236" s="53" t="s">
        <v>1472</v>
      </c>
      <c r="B236" s="3" t="s">
        <v>807</v>
      </c>
      <c r="C236" s="8" t="s">
        <v>808</v>
      </c>
      <c r="D236" s="19">
        <f>ROUND(VLOOKUP($B236,'3.ข้อมูลงบทดลองปัจจุบัน เติมเอง'!$A$5:$CL$846,3,0),2)</f>
        <v>83207.289999999994</v>
      </c>
      <c r="E236" s="19">
        <f>ROUND(VLOOKUP($B236,'3.ข้อมูลงบทดลองปัจจุบัน เติมเอง'!$A$5:$CL$846,4,0),2)</f>
        <v>102901.42</v>
      </c>
      <c r="F236" s="19">
        <f>ROUND(VLOOKUP($B236,'3.ข้อมูลงบทดลองปัจจุบัน เติมเอง'!$A$5:$CL$846,5,0),2)</f>
        <v>40066.300000000003</v>
      </c>
      <c r="G236" s="19">
        <f>ROUND(VLOOKUP($B236,'3.ข้อมูลงบทดลองปัจจุบัน เติมเอง'!$A$5:$CL$846,6,0),2)</f>
        <v>63309.14</v>
      </c>
      <c r="H236" s="19">
        <f>ROUND(VLOOKUP($B236,'3.ข้อมูลงบทดลองปัจจุบัน เติมเอง'!$A$5:$CL$846,7,0),2)</f>
        <v>23351.41</v>
      </c>
      <c r="I236" s="19">
        <f>ROUND(VLOOKUP($B236,'3.ข้อมูลงบทดลองปัจจุบัน เติมเอง'!$A$5:$CL$846,8,0),2)</f>
        <v>48279.94</v>
      </c>
      <c r="J236" s="19">
        <f>ROUND(VLOOKUP($B236,'3.ข้อมูลงบทดลองปัจจุบัน เติมเอง'!$A$5:$CL$846,9,0),2)</f>
        <v>84769.61</v>
      </c>
      <c r="K236" s="19">
        <f>ROUND(VLOOKUP($B236,'3.ข้อมูลงบทดลองปัจจุบัน เติมเอง'!$A$5:$CL$846,10,0),2)</f>
        <v>59106.6</v>
      </c>
      <c r="L236" s="19">
        <f>ROUND(VLOOKUP($B236,'3.ข้อมูลงบทดลองปัจจุบัน เติมเอง'!$A$5:$CL$846,11,0),2)</f>
        <v>71847.08</v>
      </c>
      <c r="M236" s="19">
        <f>ROUND(VLOOKUP($B236,'3.ข้อมูลงบทดลองปัจจุบัน เติมเอง'!$A$5:$CL$846,12,0),2)</f>
        <v>167911.6</v>
      </c>
      <c r="N236" s="19">
        <f>ROUND(VLOOKUP($B236,'3.ข้อมูลงบทดลองปัจจุบัน เติมเอง'!$A$5:$CL$846,13,0),2)</f>
        <v>92606.94</v>
      </c>
      <c r="O236" s="19">
        <f>ROUND(VLOOKUP($B236,'3.ข้อมูลงบทดลองปัจจุบัน เติมเอง'!$A$5:$CL$846,14,0),2)</f>
        <v>41650.76</v>
      </c>
      <c r="P236" s="19">
        <f>ROUND(VLOOKUP($B236,'3.ข้อมูลงบทดลองปัจจุบัน เติมเอง'!$A$5:$CL$846,15,0),2)</f>
        <v>283858.99</v>
      </c>
      <c r="Q236" s="19">
        <f>ROUND(VLOOKUP($B236,'3.ข้อมูลงบทดลองปัจจุบัน เติมเอง'!$A$5:$CL$846,16,0),2)</f>
        <v>103882.77</v>
      </c>
      <c r="R236" s="19">
        <f>ROUND(VLOOKUP($B236,'3.ข้อมูลงบทดลองปัจจุบัน เติมเอง'!$A$5:$CL$846,17,0),2)</f>
        <v>267155.46000000002</v>
      </c>
      <c r="S236" s="19">
        <f>ROUND(VLOOKUP($B236,'3.ข้อมูลงบทดลองปัจจุบัน เติมเอง'!$A$5:$CL$846,18,0),2)</f>
        <v>51464.66</v>
      </c>
      <c r="T236" s="19">
        <f>ROUND(VLOOKUP($B236,'3.ข้อมูลงบทดลองปัจจุบัน เติมเอง'!$A$5:$CL$846,19,0),2)</f>
        <v>59365.71</v>
      </c>
      <c r="U236" s="19">
        <f>ROUND(VLOOKUP($B236,'3.ข้อมูลงบทดลองปัจจุบัน เติมเอง'!$A$5:$CL$846,20,0),2)</f>
        <v>148882.78</v>
      </c>
      <c r="V236" s="19">
        <f>ROUND(VLOOKUP($B236,'3.ข้อมูลงบทดลองปัจจุบัน เติมเอง'!$A$5:$CL$846,21,0),2)</f>
        <v>55155.01</v>
      </c>
      <c r="W236" s="19">
        <f>ROUND(VLOOKUP($B236,'3.ข้อมูลงบทดลองปัจจุบัน เติมเอง'!$A$5:$CL$846,22,0),2)</f>
        <v>26150.06</v>
      </c>
      <c r="X236" s="19">
        <f>ROUND(VLOOKUP($B236,'3.ข้อมูลงบทดลองปัจจุบัน เติมเอง'!$A$5:$CL$846,23,0),2)</f>
        <v>2712642.76</v>
      </c>
      <c r="Y236" s="19">
        <f>ROUND(VLOOKUP($B236,'3.ข้อมูลงบทดลองปัจจุบัน เติมเอง'!$A$5:$CL$846,24,0),2)</f>
        <v>86498.86</v>
      </c>
      <c r="Z236" s="19">
        <f>ROUND(VLOOKUP($B236,'3.ข้อมูลงบทดลองปัจจุบัน เติมเอง'!$A$5:$CL$846,25,0),2)</f>
        <v>89766.31</v>
      </c>
      <c r="AA236" s="19">
        <f>ROUND(VLOOKUP($B236,'3.ข้อมูลงบทดลองปัจจุบัน เติมเอง'!$A$5:$CL$846,26,0),2)</f>
        <v>53857.84</v>
      </c>
      <c r="AB236" s="19">
        <f>ROUND(VLOOKUP($B236,'3.ข้อมูลงบทดลองปัจจุบัน เติมเอง'!$A$5:$CL$846,27,0),2)</f>
        <v>31230.78</v>
      </c>
      <c r="AC236" s="19">
        <f>ROUND(VLOOKUP($B236,'3.ข้อมูลงบทดลองปัจจุบัน เติมเอง'!$A$5:$CL$846,28,0),2)</f>
        <v>21241.47</v>
      </c>
      <c r="AD236" s="19">
        <f>ROUND(VLOOKUP($B236,'3.ข้อมูลงบทดลองปัจจุบัน เติมเอง'!$A$5:$CL$846,29,0),2)</f>
        <v>0</v>
      </c>
      <c r="AE236" s="19">
        <f>ROUND(VLOOKUP($B236,'3.ข้อมูลงบทดลองปัจจุบัน เติมเอง'!$A$5:$CL$846,30,0),2)</f>
        <v>118448.25</v>
      </c>
      <c r="AF236" s="19">
        <f>ROUND(VLOOKUP($B236,'3.ข้อมูลงบทดลองปัจจุบัน เติมเอง'!$A$5:$CL$846,31,0),2)</f>
        <v>28730.05</v>
      </c>
      <c r="AG236" s="19">
        <f>ROUND(VLOOKUP($B236,'3.ข้อมูลงบทดลองปัจจุบัน เติมเอง'!$A$5:$CL$846,32,0),2)</f>
        <v>43488.47</v>
      </c>
      <c r="AH236" s="19">
        <f>ROUND(VLOOKUP($B236,'3.ข้อมูลงบทดลองปัจจุบัน เติมเอง'!$A$5:$CL$846,33,0),2)</f>
        <v>149690.01</v>
      </c>
      <c r="AI236" s="19">
        <f>ROUND(VLOOKUP($B236,'3.ข้อมูลงบทดลองปัจจุบัน เติมเอง'!$A$5:$CL$846,34,0),2)</f>
        <v>22659.8</v>
      </c>
      <c r="AJ236" s="19">
        <f>ROUND(VLOOKUP($B236,'3.ข้อมูลงบทดลองปัจจุบัน เติมเอง'!$A$5:$CL$846,35,0),2)</f>
        <v>82287.5</v>
      </c>
      <c r="AK236" s="19">
        <f>ROUND(VLOOKUP($B236,'3.ข้อมูลงบทดลองปัจจุบัน เติมเอง'!$A$5:$CL$846,36,0),2)</f>
        <v>90861.94</v>
      </c>
      <c r="AL236" s="19">
        <f>ROUND(VLOOKUP($B236,'3.ข้อมูลงบทดลองปัจจุบัน เติมเอง'!$A$5:$CL$846,37,0),2)</f>
        <v>1104043.83</v>
      </c>
      <c r="AM236" s="19">
        <f>ROUND(VLOOKUP($B236,'3.ข้อมูลงบทดลองปัจจุบัน เติมเอง'!$A$5:$CL$846,38,0),2)</f>
        <v>62318.95</v>
      </c>
      <c r="AN236" s="19">
        <f>ROUND(VLOOKUP($B236,'3.ข้อมูลงบทดลองปัจจุบัน เติมเอง'!$A$5:$CL$846,39,0),2)</f>
        <v>23504.37</v>
      </c>
      <c r="AO236" s="19">
        <f>ROUND(VLOOKUP($B236,'3.ข้อมูลงบทดลองปัจจุบัน เติมเอง'!$A$5:$CL$846,40,0),2)</f>
        <v>125129.16</v>
      </c>
      <c r="AP236" s="19">
        <f>ROUND(VLOOKUP($B236,'3.ข้อมูลงบทดลองปัจจุบัน เติมเอง'!$A$5:$CL$846,41,0),2)</f>
        <v>299816.90000000002</v>
      </c>
      <c r="AQ236" s="19">
        <f>ROUND(VLOOKUP($B236,'3.ข้อมูลงบทดลองปัจจุบัน เติมเอง'!$A$5:$CL$846,42,0),2)</f>
        <v>96168.4</v>
      </c>
      <c r="AR236" s="19">
        <f>ROUND(VLOOKUP($B236,'3.ข้อมูลงบทดลองปัจจุบัน เติมเอง'!$A$5:$CL$846,43,0),2)</f>
        <v>26615.05</v>
      </c>
      <c r="AS236" s="19">
        <f>ROUND(VLOOKUP($B236,'3.ข้อมูลงบทดลองปัจจุบัน เติมเอง'!$A$5:$CL$846,44,0),2)</f>
        <v>783381</v>
      </c>
      <c r="AT236" s="19">
        <f>ROUND(VLOOKUP($B236,'3.ข้อมูลงบทดลองปัจจุบัน เติมเอง'!$A$5:$CL$846,45,0),2)</f>
        <v>92315.99</v>
      </c>
      <c r="AU236" s="19">
        <f>ROUND(VLOOKUP($B236,'3.ข้อมูลงบทดลองปัจจุบัน เติมเอง'!$A$5:$CL$846,46,0),2)</f>
        <v>236135.24</v>
      </c>
      <c r="AV236" s="19">
        <f>ROUND(VLOOKUP($B236,'3.ข้อมูลงบทดลองปัจจุบัน เติมเอง'!$A$5:$CL$846,47,0),2)</f>
        <v>113992.62</v>
      </c>
      <c r="AW236" s="19">
        <f>ROUND(VLOOKUP($B236,'3.ข้อมูลงบทดลองปัจจุบัน เติมเอง'!$A$5:$CL$846,48,0),2)</f>
        <v>63686.45</v>
      </c>
      <c r="AX236" s="19">
        <f>ROUND(VLOOKUP($B236,'3.ข้อมูลงบทดลองปัจจุบัน เติมเอง'!$A$5:$CL$846,49,0),2)</f>
        <v>35354.33</v>
      </c>
      <c r="AY236" s="19">
        <f>ROUND(VLOOKUP($B236,'3.ข้อมูลงบทดลองปัจจุบัน เติมเอง'!$A$5:$CL$846,50,0),2)</f>
        <v>49863.89</v>
      </c>
      <c r="AZ236" s="19">
        <f>ROUND(VLOOKUP($B236,'3.ข้อมูลงบทดลองปัจจุบัน เติมเอง'!$A$5:$CL$846,51,0),2)</f>
        <v>94602.95</v>
      </c>
      <c r="BA236" s="19">
        <f>ROUND(VLOOKUP($B236,'3.ข้อมูลงบทดลองปัจจุบัน เติมเอง'!$A$5:$CL$846,52,0),2)</f>
        <v>179444.58</v>
      </c>
      <c r="BB236" s="19">
        <f>ROUND(VLOOKUP($B236,'3.ข้อมูลงบทดลองปัจจุบัน เติมเอง'!$A$5:$CL$846,53,0),2)</f>
        <v>162806.53</v>
      </c>
      <c r="BC236" s="19">
        <f>ROUND(VLOOKUP($B236,'3.ข้อมูลงบทดลองปัจจุบัน เติมเอง'!$A$5:$CL$846,54,0),2)</f>
        <v>28432.5</v>
      </c>
      <c r="BD236" s="19">
        <f>ROUND(VLOOKUP($B236,'3.ข้อมูลงบทดลองปัจจุบัน เติมเอง'!$A$5:$CL$846,55,0),2)</f>
        <v>388890.82</v>
      </c>
      <c r="BE236" s="19">
        <f>ROUND(VLOOKUP($B236,'3.ข้อมูลงบทดลองปัจจุบัน เติมเอง'!$A$5:$CL$846,56,0),2)</f>
        <v>237320.42</v>
      </c>
      <c r="BF236" s="19">
        <f>ROUND(VLOOKUP($B236,'3.ข้อมูลงบทดลองปัจจุบัน เติมเอง'!$A$5:$CL$846,57,0),2)</f>
        <v>36346.089999999997</v>
      </c>
      <c r="BG236" s="19">
        <f>ROUND(VLOOKUP($B236,'3.ข้อมูลงบทดลองปัจจุบัน เติมเอง'!$A$5:$CL$846,58,0),2)</f>
        <v>77815.89</v>
      </c>
      <c r="BH236" s="19">
        <f>ROUND(VLOOKUP($B236,'3.ข้อมูลงบทดลองปัจจุบัน เติมเอง'!$A$5:$CL$846,59,0),2)</f>
        <v>376482.62</v>
      </c>
      <c r="BI236" s="19">
        <f>ROUND(VLOOKUP($B236,'3.ข้อมูลงบทดลองปัจจุบัน เติมเอง'!$A$5:$CL$846,60,0),2)</f>
        <v>7727.31</v>
      </c>
      <c r="BJ236" s="19">
        <f>ROUND(VLOOKUP($B236,'3.ข้อมูลงบทดลองปัจจุบัน เติมเอง'!$A$5:$CL$846,61,0),2)</f>
        <v>30141.8</v>
      </c>
      <c r="BK236" s="19">
        <f>ROUND(VLOOKUP($B236,'3.ข้อมูลงบทดลองปัจจุบัน เติมเอง'!$A$5:$CL$846,62,0),2)</f>
        <v>49214.69</v>
      </c>
      <c r="BL236" s="19">
        <f>ROUND(VLOOKUP($B236,'3.ข้อมูลงบทดลองปัจจุบัน เติมเอง'!$A$5:$CL$846,63,0),2)</f>
        <v>101752.05</v>
      </c>
      <c r="BM236" s="19">
        <f>ROUND(VLOOKUP($B236,'3.ข้อมูลงบทดลองปัจจุบัน เติมเอง'!$A$5:$CL$846,64,0),2)</f>
        <v>156581.48000000001</v>
      </c>
      <c r="BN236" s="19">
        <f>ROUND(VLOOKUP($B236,'3.ข้อมูลงบทดลองปัจจุบัน เติมเอง'!$A$5:$CL$846,65,0),2)</f>
        <v>59928.34</v>
      </c>
      <c r="BO236" s="19">
        <f>ROUND(VLOOKUP($B236,'3.ข้อมูลงบทดลองปัจจุบัน เติมเอง'!$A$5:$CL$846,66,0),2)</f>
        <v>175655.1</v>
      </c>
      <c r="BP236" s="19">
        <f>ROUND(VLOOKUP($B236,'3.ข้อมูลงบทดลองปัจจุบัน เติมเอง'!$A$5:$CL$846,67,0),2)</f>
        <v>153787.38</v>
      </c>
      <c r="BQ236" s="19">
        <f>ROUND(VLOOKUP($B236,'3.ข้อมูลงบทดลองปัจจุบัน เติมเอง'!$A$5:$CL$846,68,0),2)</f>
        <v>95054.53</v>
      </c>
      <c r="BR236" s="19">
        <f>ROUND(VLOOKUP($B236,'3.ข้อมูลงบทดลองปัจจุบัน เติมเอง'!$A$5:$CL$846,69,0),2)</f>
        <v>150174.78</v>
      </c>
      <c r="BS236" s="19">
        <f>ROUND(VLOOKUP($B236,'3.ข้อมูลงบทดลองปัจจุบัน เติมเอง'!$A$5:$CL$846,70,0),2)</f>
        <v>0</v>
      </c>
      <c r="BT236" s="19">
        <f>ROUND(VLOOKUP($B236,'3.ข้อมูลงบทดลองปัจจุบัน เติมเอง'!$A$5:$CL$846,71,0),2)</f>
        <v>122156.01</v>
      </c>
      <c r="BU236" s="19">
        <f>ROUND(VLOOKUP($B236,'3.ข้อมูลงบทดลองปัจจุบัน เติมเอง'!$A$5:$CL$846,72,0),2)</f>
        <v>112305.09</v>
      </c>
      <c r="BV236" s="19">
        <f>ROUND(VLOOKUP($B236,'3.ข้อมูลงบทดลองปัจจุบัน เติมเอง'!$A$5:$CL$846,73,0),2)</f>
        <v>194659.61</v>
      </c>
      <c r="BW236" s="19">
        <f>ROUND(VLOOKUP($B236,'3.ข้อมูลงบทดลองปัจจุบัน เติมเอง'!$A$5:$CL$846,74,0),2)</f>
        <v>29475.69</v>
      </c>
      <c r="BX236" s="19">
        <f>ROUND(VLOOKUP($B236,'3.ข้อมูลงบทดลองปัจจุบัน เติมเอง'!$A$5:$CL$846,75,0),2)</f>
        <v>88132.18</v>
      </c>
      <c r="BY236" s="19">
        <f>ROUND(VLOOKUP($B236,'3.ข้อมูลงบทดลองปัจจุบัน เติมเอง'!$A$5:$CL$846,76,0),2)</f>
        <v>283974.71999999997</v>
      </c>
      <c r="BZ236" s="19">
        <f>ROUND(VLOOKUP($B236,'3.ข้อมูลงบทดลองปัจจุบัน เติมเอง'!$A$5:$CL$846,77,0),2)</f>
        <v>52189</v>
      </c>
      <c r="CA236" s="19">
        <f>ROUND(VLOOKUP($B236,'3.ข้อมูลงบทดลองปัจจุบัน เติมเอง'!$A$5:$CL$846,78,0),2)</f>
        <v>78408.33</v>
      </c>
      <c r="CB236" s="19">
        <f>ROUND(VLOOKUP($B236,'3.ข้อมูลงบทดลองปัจจุบัน เติมเอง'!$A$5:$CL$846,79,0),2)</f>
        <v>111965.84</v>
      </c>
      <c r="CC236" s="19">
        <f>ROUND(VLOOKUP($B236,'3.ข้อมูลงบทดลองปัจจุบัน เติมเอง'!$A$5:$CL$846,80,0),2)</f>
        <v>199788.88</v>
      </c>
      <c r="CD236" s="19">
        <f>ROUND(VLOOKUP($B236,'3.ข้อมูลงบทดลองปัจจุบัน เติมเอง'!$A$5:$CL$846,81,0),2)</f>
        <v>119046.8</v>
      </c>
      <c r="CE236" s="19">
        <f>ROUND(VLOOKUP($B236,'3.ข้อมูลงบทดลองปัจจุบัน เติมเอง'!$A$5:$CL$846,82,0),2)</f>
        <v>122680.55</v>
      </c>
      <c r="CF236" s="19">
        <f>ROUND(VLOOKUP($B236,'3.ข้อมูลงบทดลองปัจจุบัน เติมเอง'!$A$5:$CL$846,83,0),2)</f>
        <v>144911.13</v>
      </c>
      <c r="CG236" s="19">
        <f>ROUND(VLOOKUP($B236,'3.ข้อมูลงบทดลองปัจจุบัน เติมเอง'!$A$5:$CL$846,84,0),2)</f>
        <v>96468.75</v>
      </c>
      <c r="CH236" s="19">
        <f>ROUND(VLOOKUP($B236,'3.ข้อมูลงบทดลองปัจจุบัน เติมเอง'!$A$5:$CL$846,85,0),2)</f>
        <v>53099.81</v>
      </c>
      <c r="CI236" s="19">
        <f>ROUND(VLOOKUP($B236,'3.ข้อมูลงบทดลองปัจจุบัน เติมเอง'!$A$5:$CL$846,86,0),2)</f>
        <v>31054.17</v>
      </c>
      <c r="CJ236" s="19">
        <f>ROUND(VLOOKUP($B236,'3.ข้อมูลงบทดลองปัจจุบัน เติมเอง'!$A$5:$CL$846,87,0),2)</f>
        <v>64478.19</v>
      </c>
      <c r="CK236" s="19">
        <f>ROUND(VLOOKUP($B236,'3.ข้อมูลงบทดลองปัจจุบัน เติมเอง'!$A$5:$CL$846,88,0),2)</f>
        <v>213059.57</v>
      </c>
      <c r="CL236" s="19">
        <f>ROUND(VLOOKUP($B236,'3.ข้อมูลงบทดลองปัจจุบัน เติมเอง'!$A$5:$CL$846,89,0),2)</f>
        <v>57408.54</v>
      </c>
      <c r="CM236" s="19">
        <f>ROUND(VLOOKUP($B236,'3.ข้อมูลงบทดลองปัจจุบัน เติมเอง'!$A$5:$CL$846,90,0),2)</f>
        <v>33962.9</v>
      </c>
      <c r="CO236" s="29"/>
    </row>
    <row r="237" spans="1:93" x14ac:dyDescent="0.7">
      <c r="A237" s="53" t="s">
        <v>1472</v>
      </c>
      <c r="B237" s="3" t="s">
        <v>809</v>
      </c>
      <c r="C237" s="8" t="s">
        <v>810</v>
      </c>
      <c r="D237" s="19">
        <f>ROUND(VLOOKUP($B237,'3.ข้อมูลงบทดลองปัจจุบัน เติมเอง'!$A$5:$CL$846,3,0),2)</f>
        <v>0</v>
      </c>
      <c r="E237" s="19">
        <f>ROUND(VLOOKUP($B237,'3.ข้อมูลงบทดลองปัจจุบัน เติมเอง'!$A$5:$CL$846,4,0),2)</f>
        <v>125882.76</v>
      </c>
      <c r="F237" s="19">
        <f>ROUND(VLOOKUP($B237,'3.ข้อมูลงบทดลองปัจจุบัน เติมเอง'!$A$5:$CL$846,5,0),2)</f>
        <v>108475.25</v>
      </c>
      <c r="G237" s="19">
        <f>ROUND(VLOOKUP($B237,'3.ข้อมูลงบทดลองปัจจุบัน เติมเอง'!$A$5:$CL$846,6,0),2)</f>
        <v>0</v>
      </c>
      <c r="H237" s="19">
        <f>ROUND(VLOOKUP($B237,'3.ข้อมูลงบทดลองปัจจุบัน เติมเอง'!$A$5:$CL$846,7,0),2)</f>
        <v>157838.22</v>
      </c>
      <c r="I237" s="19">
        <f>ROUND(VLOOKUP($B237,'3.ข้อมูลงบทดลองปัจจุบัน เติมเอง'!$A$5:$CL$846,8,0),2)</f>
        <v>146196.15</v>
      </c>
      <c r="J237" s="19">
        <f>ROUND(VLOOKUP($B237,'3.ข้อมูลงบทดลองปัจจุบัน เติมเอง'!$A$5:$CL$846,9,0),2)</f>
        <v>259003.07</v>
      </c>
      <c r="K237" s="19">
        <f>ROUND(VLOOKUP($B237,'3.ข้อมูลงบทดลองปัจจุบัน เติมเอง'!$A$5:$CL$846,10,0),2)</f>
        <v>130283.5</v>
      </c>
      <c r="L237" s="19">
        <f>ROUND(VLOOKUP($B237,'3.ข้อมูลงบทดลองปัจจุบัน เติมเอง'!$A$5:$CL$846,11,0),2)</f>
        <v>251990.45</v>
      </c>
      <c r="M237" s="19">
        <f>ROUND(VLOOKUP($B237,'3.ข้อมูลงบทดลองปัจจุบัน เติมเอง'!$A$5:$CL$846,12,0),2)</f>
        <v>105747.08</v>
      </c>
      <c r="N237" s="19">
        <f>ROUND(VLOOKUP($B237,'3.ข้อมูลงบทดลองปัจจุบัน เติมเอง'!$A$5:$CL$846,13,0),2)</f>
        <v>46339.41</v>
      </c>
      <c r="O237" s="19">
        <f>ROUND(VLOOKUP($B237,'3.ข้อมูลงบทดลองปัจจุบัน เติมเอง'!$A$5:$CL$846,14,0),2)</f>
        <v>205916.7</v>
      </c>
      <c r="P237" s="19">
        <f>ROUND(VLOOKUP($B237,'3.ข้อมูลงบทดลองปัจจุบัน เติมเอง'!$A$5:$CL$846,15,0),2)</f>
        <v>955081.31</v>
      </c>
      <c r="Q237" s="19">
        <f>ROUND(VLOOKUP($B237,'3.ข้อมูลงบทดลองปัจจุบัน เติมเอง'!$A$5:$CL$846,16,0),2)</f>
        <v>163249.51</v>
      </c>
      <c r="R237" s="19">
        <f>ROUND(VLOOKUP($B237,'3.ข้อมูลงบทดลองปัจจุบัน เติมเอง'!$A$5:$CL$846,17,0),2)</f>
        <v>214625.01</v>
      </c>
      <c r="S237" s="19">
        <f>ROUND(VLOOKUP($B237,'3.ข้อมูลงบทดลองปัจจุบัน เติมเอง'!$A$5:$CL$846,18,0),2)</f>
        <v>53149.98</v>
      </c>
      <c r="T237" s="19">
        <f>ROUND(VLOOKUP($B237,'3.ข้อมูลงบทดลองปัจจุบัน เติมเอง'!$A$5:$CL$846,19,0),2)</f>
        <v>0</v>
      </c>
      <c r="U237" s="19">
        <f>ROUND(VLOOKUP($B237,'3.ข้อมูลงบทดลองปัจจุบัน เติมเอง'!$A$5:$CL$846,20,0),2)</f>
        <v>50679.99</v>
      </c>
      <c r="V237" s="19">
        <f>ROUND(VLOOKUP($B237,'3.ข้อมูลงบทดลองปัจจุบัน เติมเอง'!$A$5:$CL$846,21,0),2)</f>
        <v>41000.01</v>
      </c>
      <c r="W237" s="19">
        <f>ROUND(VLOOKUP($B237,'3.ข้อมูลงบทดลองปัจจุบัน เติมเอง'!$A$5:$CL$846,22,0),2)</f>
        <v>73719.990000000005</v>
      </c>
      <c r="X237" s="19">
        <f>ROUND(VLOOKUP($B237,'3.ข้อมูลงบทดลองปัจจุบัน เติมเอง'!$A$5:$CL$846,23,0),2)</f>
        <v>237939.72</v>
      </c>
      <c r="Y237" s="19">
        <f>ROUND(VLOOKUP($B237,'3.ข้อมูลงบทดลองปัจจุบัน เติมเอง'!$A$5:$CL$846,24,0),2)</f>
        <v>151033.81</v>
      </c>
      <c r="Z237" s="19">
        <f>ROUND(VLOOKUP($B237,'3.ข้อมูลงบทดลองปัจจุบัน เติมเอง'!$A$5:$CL$846,25,0),2)</f>
        <v>8569.8700000000008</v>
      </c>
      <c r="AA237" s="19">
        <f>ROUND(VLOOKUP($B237,'3.ข้อมูลงบทดลองปัจจุบัน เติมเอง'!$A$5:$CL$846,26,0),2)</f>
        <v>158843.32999999999</v>
      </c>
      <c r="AB237" s="19">
        <f>ROUND(VLOOKUP($B237,'3.ข้อมูลงบทดลองปัจจุบัน เติมเอง'!$A$5:$CL$846,27,0),2)</f>
        <v>25995</v>
      </c>
      <c r="AC237" s="19">
        <f>ROUND(VLOOKUP($B237,'3.ข้อมูลงบทดลองปัจจุบัน เติมเอง'!$A$5:$CL$846,28,0),2)</f>
        <v>220811.82</v>
      </c>
      <c r="AD237" s="19">
        <f>ROUND(VLOOKUP($B237,'3.ข้อมูลงบทดลองปัจจุบัน เติมเอง'!$A$5:$CL$846,29,0),2)</f>
        <v>0</v>
      </c>
      <c r="AE237" s="19">
        <f>ROUND(VLOOKUP($B237,'3.ข้อมูลงบทดลองปัจจุบัน เติมเอง'!$A$5:$CL$846,30,0),2)</f>
        <v>222925</v>
      </c>
      <c r="AF237" s="19">
        <f>ROUND(VLOOKUP($B237,'3.ข้อมูลงบทดลองปัจจุบัน เติมเอง'!$A$5:$CL$846,31,0),2)</f>
        <v>100312.77</v>
      </c>
      <c r="AG237" s="19">
        <f>ROUND(VLOOKUP($B237,'3.ข้อมูลงบทดลองปัจจุบัน เติมเอง'!$A$5:$CL$846,32,0),2)</f>
        <v>130715.62</v>
      </c>
      <c r="AH237" s="19">
        <f>ROUND(VLOOKUP($B237,'3.ข้อมูลงบทดลองปัจจุบัน เติมเอง'!$A$5:$CL$846,33,0),2)</f>
        <v>264300</v>
      </c>
      <c r="AI237" s="19">
        <f>ROUND(VLOOKUP($B237,'3.ข้อมูลงบทดลองปัจจุบัน เติมเอง'!$A$5:$CL$846,34,0),2)</f>
        <v>62627.16</v>
      </c>
      <c r="AJ237" s="19">
        <f>ROUND(VLOOKUP($B237,'3.ข้อมูลงบทดลองปัจจุบัน เติมเอง'!$A$5:$CL$846,35,0),2)</f>
        <v>134039.99</v>
      </c>
      <c r="AK237" s="19">
        <f>ROUND(VLOOKUP($B237,'3.ข้อมูลงบทดลองปัจจุบัน เติมเอง'!$A$5:$CL$846,36,0),2)</f>
        <v>131950.01</v>
      </c>
      <c r="AL237" s="19">
        <f>ROUND(VLOOKUP($B237,'3.ข้อมูลงบทดลองปัจจุบัน เติมเอง'!$A$5:$CL$846,37,0),2)</f>
        <v>887568.79</v>
      </c>
      <c r="AM237" s="19">
        <f>ROUND(VLOOKUP($B237,'3.ข้อมูลงบทดลองปัจจุบัน เติมเอง'!$A$5:$CL$846,38,0),2)</f>
        <v>43949.97</v>
      </c>
      <c r="AN237" s="19">
        <f>ROUND(VLOOKUP($B237,'3.ข้อมูลงบทดลองปัจจุบัน เติมเอง'!$A$5:$CL$846,39,0),2)</f>
        <v>0</v>
      </c>
      <c r="AO237" s="19">
        <f>ROUND(VLOOKUP($B237,'3.ข้อมูลงบทดลองปัจจุบัน เติมเอง'!$A$5:$CL$846,40,0),2)</f>
        <v>132170.01</v>
      </c>
      <c r="AP237" s="19">
        <f>ROUND(VLOOKUP($B237,'3.ข้อมูลงบทดลองปัจจุบัน เติมเอง'!$A$5:$CL$846,41,0),2)</f>
        <v>345448.99</v>
      </c>
      <c r="AQ237" s="19">
        <f>ROUND(VLOOKUP($B237,'3.ข้อมูลงบทดลองปัจจุบัน เติมเอง'!$A$5:$CL$846,42,0),2)</f>
        <v>201917.49</v>
      </c>
      <c r="AR237" s="19">
        <f>ROUND(VLOOKUP($B237,'3.ข้อมูลงบทดลองปัจจุบัน เติมเอง'!$A$5:$CL$846,43,0),2)</f>
        <v>216902.16</v>
      </c>
      <c r="AS237" s="19">
        <f>ROUND(VLOOKUP($B237,'3.ข้อมูลงบทดลองปัจจุบัน เติมเอง'!$A$5:$CL$846,44,0),2)</f>
        <v>221838</v>
      </c>
      <c r="AT237" s="19">
        <f>ROUND(VLOOKUP($B237,'3.ข้อมูลงบทดลองปัจจุบัน เติมเอง'!$A$5:$CL$846,45,0),2)</f>
        <v>2151.5</v>
      </c>
      <c r="AU237" s="19">
        <f>ROUND(VLOOKUP($B237,'3.ข้อมูลงบทดลองปัจจุบัน เติมเอง'!$A$5:$CL$846,46,0),2)</f>
        <v>251961.63</v>
      </c>
      <c r="AV237" s="19">
        <f>ROUND(VLOOKUP($B237,'3.ข้อมูลงบทดลองปัจจุบัน เติมเอง'!$A$5:$CL$846,47,0),2)</f>
        <v>204750</v>
      </c>
      <c r="AW237" s="19">
        <f>ROUND(VLOOKUP($B237,'3.ข้อมูลงบทดลองปัจจุบัน เติมเอง'!$A$5:$CL$846,48,0),2)</f>
        <v>175113.39</v>
      </c>
      <c r="AX237" s="19">
        <f>ROUND(VLOOKUP($B237,'3.ข้อมูลงบทดลองปัจจุบัน เติมเอง'!$A$5:$CL$846,49,0),2)</f>
        <v>206550</v>
      </c>
      <c r="AY237" s="19">
        <f>ROUND(VLOOKUP($B237,'3.ข้อมูลงบทดลองปัจจุบัน เติมเอง'!$A$5:$CL$846,50,0),2)</f>
        <v>376616.66</v>
      </c>
      <c r="AZ237" s="19">
        <f>ROUND(VLOOKUP($B237,'3.ข้อมูลงบทดลองปัจจุบัน เติมเอง'!$A$5:$CL$846,51,0),2)</f>
        <v>275471.01</v>
      </c>
      <c r="BA237" s="19">
        <f>ROUND(VLOOKUP($B237,'3.ข้อมูลงบทดลองปัจจุบัน เติมเอง'!$A$5:$CL$846,52,0),2)</f>
        <v>222352.5</v>
      </c>
      <c r="BB237" s="19">
        <f>ROUND(VLOOKUP($B237,'3.ข้อมูลงบทดลองปัจจุบัน เติมเอง'!$A$5:$CL$846,53,0),2)</f>
        <v>191499.99</v>
      </c>
      <c r="BC237" s="19">
        <f>ROUND(VLOOKUP($B237,'3.ข้อมูลงบทดลองปัจจุบัน เติมเอง'!$A$5:$CL$846,54,0),2)</f>
        <v>114024.99</v>
      </c>
      <c r="BD237" s="19">
        <f>ROUND(VLOOKUP($B237,'3.ข้อมูลงบทดลองปัจจุบัน เติมเอง'!$A$5:$CL$846,55,0),2)</f>
        <v>403109.8</v>
      </c>
      <c r="BE237" s="19">
        <f>ROUND(VLOOKUP($B237,'3.ข้อมูลงบทดลองปัจจุบัน เติมเอง'!$A$5:$CL$846,56,0),2)</f>
        <v>140294.94</v>
      </c>
      <c r="BF237" s="19">
        <f>ROUND(VLOOKUP($B237,'3.ข้อมูลงบทดลองปัจจุบัน เติมเอง'!$A$5:$CL$846,57,0),2)</f>
        <v>0</v>
      </c>
      <c r="BG237" s="19">
        <f>ROUND(VLOOKUP($B237,'3.ข้อมูลงบทดลองปัจจุบัน เติมเอง'!$A$5:$CL$846,58,0),2)</f>
        <v>100249.98</v>
      </c>
      <c r="BH237" s="19">
        <f>ROUND(VLOOKUP($B237,'3.ข้อมูลงบทดลองปัจจุบัน เติมเอง'!$A$5:$CL$846,59,0),2)</f>
        <v>191449.86</v>
      </c>
      <c r="BI237" s="19">
        <f>ROUND(VLOOKUP($B237,'3.ข้อมูลงบทดลองปัจจุบัน เติมเอง'!$A$5:$CL$846,60,0),2)</f>
        <v>0</v>
      </c>
      <c r="BJ237" s="19">
        <f>ROUND(VLOOKUP($B237,'3.ข้อมูลงบทดลองปัจจุบัน เติมเอง'!$A$5:$CL$846,61,0),2)</f>
        <v>350949.96</v>
      </c>
      <c r="BK237" s="19">
        <f>ROUND(VLOOKUP($B237,'3.ข้อมูลงบทดลองปัจจุบัน เติมเอง'!$A$5:$CL$846,62,0),2)</f>
        <v>2199.9899999999998</v>
      </c>
      <c r="BL237" s="19">
        <f>ROUND(VLOOKUP($B237,'3.ข้อมูลงบทดลองปัจจุบัน เติมเอง'!$A$5:$CL$846,63,0),2)</f>
        <v>255735.32</v>
      </c>
      <c r="BM237" s="19">
        <f>ROUND(VLOOKUP($B237,'3.ข้อมูลงบทดลองปัจจุบัน เติมเอง'!$A$5:$CL$846,64,0),2)</f>
        <v>83794.5</v>
      </c>
      <c r="BN237" s="19">
        <f>ROUND(VLOOKUP($B237,'3.ข้อมูลงบทดลองปัจจุบัน เติมเอง'!$A$5:$CL$846,65,0),2)</f>
        <v>264447.51</v>
      </c>
      <c r="BO237" s="19">
        <f>ROUND(VLOOKUP($B237,'3.ข้อมูลงบทดลองปัจจุบัน เติมเอง'!$A$5:$CL$846,66,0),2)</f>
        <v>137000.01</v>
      </c>
      <c r="BP237" s="19">
        <f>ROUND(VLOOKUP($B237,'3.ข้อมูลงบทดลองปัจจุบัน เติมเอง'!$A$5:$CL$846,67,0),2)</f>
        <v>68649.990000000005</v>
      </c>
      <c r="BQ237" s="19">
        <f>ROUND(VLOOKUP($B237,'3.ข้อมูลงบทดลองปัจจุบัน เติมเอง'!$A$5:$CL$846,68,0),2)</f>
        <v>41300.18</v>
      </c>
      <c r="BR237" s="19">
        <f>ROUND(VLOOKUP($B237,'3.ข้อมูลงบทดลองปัจจุบัน เติมเอง'!$A$5:$CL$846,69,0),2)</f>
        <v>119345.01</v>
      </c>
      <c r="BS237" s="19">
        <f>ROUND(VLOOKUP($B237,'3.ข้อมูลงบทดลองปัจจุบัน เติมเอง'!$A$5:$CL$846,70,0),2)</f>
        <v>244515.62</v>
      </c>
      <c r="BT237" s="19">
        <f>ROUND(VLOOKUP($B237,'3.ข้อมูลงบทดลองปัจจุบัน เติมเอง'!$A$5:$CL$846,71,0),2)</f>
        <v>162750</v>
      </c>
      <c r="BU237" s="19">
        <f>ROUND(VLOOKUP($B237,'3.ข้อมูลงบทดลองปัจจุบัน เติมเอง'!$A$5:$CL$846,72,0),2)</f>
        <v>0</v>
      </c>
      <c r="BV237" s="19">
        <f>ROUND(VLOOKUP($B237,'3.ข้อมูลงบทดลองปัจจุบัน เติมเอง'!$A$5:$CL$846,73,0),2)</f>
        <v>369399.99</v>
      </c>
      <c r="BW237" s="19">
        <f>ROUND(VLOOKUP($B237,'3.ข้อมูลงบทดลองปัจจุบัน เติมเอง'!$A$5:$CL$846,74,0),2)</f>
        <v>233999.49</v>
      </c>
      <c r="BX237" s="19">
        <f>ROUND(VLOOKUP($B237,'3.ข้อมูลงบทดลองปัจจุบัน เติมเอง'!$A$5:$CL$846,75,0),2)</f>
        <v>0</v>
      </c>
      <c r="BY237" s="19">
        <f>ROUND(VLOOKUP($B237,'3.ข้อมูลงบทดลองปัจจุบัน เติมเอง'!$A$5:$CL$846,76,0),2)</f>
        <v>180956.49</v>
      </c>
      <c r="BZ237" s="19">
        <f>ROUND(VLOOKUP($B237,'3.ข้อมูลงบทดลองปัจจุบัน เติมเอง'!$A$5:$CL$846,77,0),2)</f>
        <v>102000</v>
      </c>
      <c r="CA237" s="19">
        <f>ROUND(VLOOKUP($B237,'3.ข้อมูลงบทดลองปัจจุบัน เติมเอง'!$A$5:$CL$846,78,0),2)</f>
        <v>0</v>
      </c>
      <c r="CB237" s="19">
        <f>ROUND(VLOOKUP($B237,'3.ข้อมูลงบทดลองปัจจุบัน เติมเอง'!$A$5:$CL$846,79,0),2)</f>
        <v>283100.01</v>
      </c>
      <c r="CC237" s="19">
        <f>ROUND(VLOOKUP($B237,'3.ข้อมูลงบทดลองปัจจุบัน เติมเอง'!$A$5:$CL$846,80,0),2)</f>
        <v>8052.51</v>
      </c>
      <c r="CD237" s="19">
        <f>ROUND(VLOOKUP($B237,'3.ข้อมูลงบทดลองปัจจุบัน เติมเอง'!$A$5:$CL$846,81,0),2)</f>
        <v>99999.99</v>
      </c>
      <c r="CE237" s="19">
        <f>ROUND(VLOOKUP($B237,'3.ข้อมูลงบทดลองปัจจุบัน เติมเอง'!$A$5:$CL$846,82,0),2)</f>
        <v>253950.03</v>
      </c>
      <c r="CF237" s="19">
        <f>ROUND(VLOOKUP($B237,'3.ข้อมูลงบทดลองปัจจุบัน เติมเอง'!$A$5:$CL$846,83,0),2)</f>
        <v>150800.01</v>
      </c>
      <c r="CG237" s="19">
        <f>ROUND(VLOOKUP($B237,'3.ข้อมูลงบทดลองปัจจุบัน เติมเอง'!$A$5:$CL$846,84,0),2)</f>
        <v>167650</v>
      </c>
      <c r="CH237" s="19">
        <f>ROUND(VLOOKUP($B237,'3.ข้อมูลงบทดลองปัจจุบัน เติมเอง'!$A$5:$CL$846,85,0),2)</f>
        <v>123999.96</v>
      </c>
      <c r="CI237" s="19">
        <f>ROUND(VLOOKUP($B237,'3.ข้อมูลงบทดลองปัจจุบัน เติมเอง'!$A$5:$CL$846,86,0),2)</f>
        <v>249750</v>
      </c>
      <c r="CJ237" s="19">
        <f>ROUND(VLOOKUP($B237,'3.ข้อมูลงบทดลองปัจจุบัน เติมเอง'!$A$5:$CL$846,87,0),2)</f>
        <v>123999.99</v>
      </c>
      <c r="CK237" s="19">
        <f>ROUND(VLOOKUP($B237,'3.ข้อมูลงบทดลองปัจจุบัน เติมเอง'!$A$5:$CL$846,88,0),2)</f>
        <v>268249.98</v>
      </c>
      <c r="CL237" s="19">
        <f>ROUND(VLOOKUP($B237,'3.ข้อมูลงบทดลองปัจจุบัน เติมเอง'!$A$5:$CL$846,89,0),2)</f>
        <v>1500.03</v>
      </c>
      <c r="CM237" s="19">
        <f>ROUND(VLOOKUP($B237,'3.ข้อมูลงบทดลองปัจจุบัน เติมเอง'!$A$5:$CL$846,90,0),2)</f>
        <v>20825.009999999998</v>
      </c>
      <c r="CO237" s="29"/>
    </row>
    <row r="238" spans="1:93" x14ac:dyDescent="0.7">
      <c r="A238" s="53" t="s">
        <v>1472</v>
      </c>
      <c r="B238" s="3" t="s">
        <v>811</v>
      </c>
      <c r="C238" s="8" t="s">
        <v>812</v>
      </c>
      <c r="D238" s="19">
        <f>ROUND(VLOOKUP($B238,'3.ข้อมูลงบทดลองปัจจุบัน เติมเอง'!$A$5:$CL$846,3,0),2)</f>
        <v>67032.75</v>
      </c>
      <c r="E238" s="19">
        <f>ROUND(VLOOKUP($B238,'3.ข้อมูลงบทดลองปัจจุบัน เติมเอง'!$A$5:$CL$846,4,0),2)</f>
        <v>71161.38</v>
      </c>
      <c r="F238" s="19">
        <f>ROUND(VLOOKUP($B238,'3.ข้อมูลงบทดลองปัจจุบัน เติมเอง'!$A$5:$CL$846,5,0),2)</f>
        <v>24390.87</v>
      </c>
      <c r="G238" s="19">
        <f>ROUND(VLOOKUP($B238,'3.ข้อมูลงบทดลองปัจจุบัน เติมเอง'!$A$5:$CL$846,6,0),2)</f>
        <v>68877.919999999998</v>
      </c>
      <c r="H238" s="19">
        <f>ROUND(VLOOKUP($B238,'3.ข้อมูลงบทดลองปัจจุบัน เติมเอง'!$A$5:$CL$846,7,0),2)</f>
        <v>25749.91</v>
      </c>
      <c r="I238" s="19">
        <f>ROUND(VLOOKUP($B238,'3.ข้อมูลงบทดลองปัจจุบัน เติมเอง'!$A$5:$CL$846,8,0),2)</f>
        <v>26698.28</v>
      </c>
      <c r="J238" s="19">
        <f>ROUND(VLOOKUP($B238,'3.ข้อมูลงบทดลองปัจจุบัน เติมเอง'!$A$5:$CL$846,9,0),2)</f>
        <v>33047.9</v>
      </c>
      <c r="K238" s="19">
        <f>ROUND(VLOOKUP($B238,'3.ข้อมูลงบทดลองปัจจุบัน เติมเอง'!$A$5:$CL$846,10,0),2)</f>
        <v>62878.99</v>
      </c>
      <c r="L238" s="19">
        <f>ROUND(VLOOKUP($B238,'3.ข้อมูลงบทดลองปัจจุบัน เติมเอง'!$A$5:$CL$846,11,0),2)</f>
        <v>9492</v>
      </c>
      <c r="M238" s="19">
        <f>ROUND(VLOOKUP($B238,'3.ข้อมูลงบทดลองปัจจุบัน เติมเอง'!$A$5:$CL$846,12,0),2)</f>
        <v>37365.97</v>
      </c>
      <c r="N238" s="19">
        <f>ROUND(VLOOKUP($B238,'3.ข้อมูลงบทดลองปัจจุบัน เติมเอง'!$A$5:$CL$846,13,0),2)</f>
        <v>31125.02</v>
      </c>
      <c r="O238" s="19">
        <f>ROUND(VLOOKUP($B238,'3.ข้อมูลงบทดลองปัจจุบัน เติมเอง'!$A$5:$CL$846,14,0),2)</f>
        <v>7036.19</v>
      </c>
      <c r="P238" s="19">
        <f>ROUND(VLOOKUP($B238,'3.ข้อมูลงบทดลองปัจจุบัน เติมเอง'!$A$5:$CL$846,15,0),2)</f>
        <v>143267.23000000001</v>
      </c>
      <c r="Q238" s="19">
        <f>ROUND(VLOOKUP($B238,'3.ข้อมูลงบทดลองปัจจุบัน เติมเอง'!$A$5:$CL$846,16,0),2)</f>
        <v>1749.99</v>
      </c>
      <c r="R238" s="19">
        <f>ROUND(VLOOKUP($B238,'3.ข้อมูลงบทดลองปัจจุบัน เติมเอง'!$A$5:$CL$846,17,0),2)</f>
        <v>5353.11</v>
      </c>
      <c r="S238" s="19">
        <f>ROUND(VLOOKUP($B238,'3.ข้อมูลงบทดลองปัจจุบัน เติมเอง'!$A$5:$CL$846,18,0),2)</f>
        <v>2799.96</v>
      </c>
      <c r="T238" s="19">
        <f>ROUND(VLOOKUP($B238,'3.ข้อมูลงบทดลองปัจจุบัน เติมเอง'!$A$5:$CL$846,19,0),2)</f>
        <v>14169.99</v>
      </c>
      <c r="U238" s="19">
        <f>ROUND(VLOOKUP($B238,'3.ข้อมูลงบทดลองปัจจุบัน เติมเอง'!$A$5:$CL$846,20,0),2)</f>
        <v>221543.1</v>
      </c>
      <c r="V238" s="19">
        <f>ROUND(VLOOKUP($B238,'3.ข้อมูลงบทดลองปัจจุบัน เติมเอง'!$A$5:$CL$846,21,0),2)</f>
        <v>2749.5</v>
      </c>
      <c r="W238" s="19">
        <f>ROUND(VLOOKUP($B238,'3.ข้อมูลงบทดลองปัจจุบัน เติมเอง'!$A$5:$CL$846,22,0),2)</f>
        <v>72500.009999999995</v>
      </c>
      <c r="X238" s="19">
        <f>ROUND(VLOOKUP($B238,'3.ข้อมูลงบทดลองปัจจุบัน เติมเอง'!$A$5:$CL$846,23,0),2)</f>
        <v>471654.79</v>
      </c>
      <c r="Y238" s="19">
        <f>ROUND(VLOOKUP($B238,'3.ข้อมูลงบทดลองปัจจุบัน เติมเอง'!$A$5:$CL$846,24,0),2)</f>
        <v>71115.520000000004</v>
      </c>
      <c r="Z238" s="19">
        <f>ROUND(VLOOKUP($B238,'3.ข้อมูลงบทดลองปัจจุบัน เติมเอง'!$A$5:$CL$846,25,0),2)</f>
        <v>4826.93</v>
      </c>
      <c r="AA238" s="19">
        <f>ROUND(VLOOKUP($B238,'3.ข้อมูลงบทดลองปัจจุบัน เติมเอง'!$A$5:$CL$846,26,0),2)</f>
        <v>78803.759999999995</v>
      </c>
      <c r="AB238" s="19">
        <f>ROUND(VLOOKUP($B238,'3.ข้อมูลงบทดลองปัจจุบัน เติมเอง'!$A$5:$CL$846,27,0),2)</f>
        <v>23240.76</v>
      </c>
      <c r="AC238" s="19">
        <f>ROUND(VLOOKUP($B238,'3.ข้อมูลงบทดลองปัจจุบัน เติมเอง'!$A$5:$CL$846,28,0),2)</f>
        <v>1107.48</v>
      </c>
      <c r="AD238" s="19">
        <f>ROUND(VLOOKUP($B238,'3.ข้อมูลงบทดลองปัจจุบัน เติมเอง'!$A$5:$CL$846,29,0),2)</f>
        <v>0</v>
      </c>
      <c r="AE238" s="19">
        <f>ROUND(VLOOKUP($B238,'3.ข้อมูลงบทดลองปัจจุบัน เติมเอง'!$A$5:$CL$846,30,0),2)</f>
        <v>7700</v>
      </c>
      <c r="AF238" s="19">
        <f>ROUND(VLOOKUP($B238,'3.ข้อมูลงบทดลองปัจจุบัน เติมเอง'!$A$5:$CL$846,31,0),2)</f>
        <v>0</v>
      </c>
      <c r="AG238" s="19">
        <f>ROUND(VLOOKUP($B238,'3.ข้อมูลงบทดลองปัจจุบัน เติมเอง'!$A$5:$CL$846,32,0),2)</f>
        <v>20976.76</v>
      </c>
      <c r="AH238" s="19">
        <f>ROUND(VLOOKUP($B238,'3.ข้อมูลงบทดลองปัจจุบัน เติมเอง'!$A$5:$CL$846,33,0),2)</f>
        <v>20631.330000000002</v>
      </c>
      <c r="AI238" s="19">
        <f>ROUND(VLOOKUP($B238,'3.ข้อมูลงบทดลองปัจจุบัน เติมเอง'!$A$5:$CL$846,34,0),2)</f>
        <v>44812.28</v>
      </c>
      <c r="AJ238" s="19">
        <f>ROUND(VLOOKUP($B238,'3.ข้อมูลงบทดลองปัจจุบัน เติมเอง'!$A$5:$CL$846,35,0),2)</f>
        <v>3952.23</v>
      </c>
      <c r="AK238" s="19">
        <f>ROUND(VLOOKUP($B238,'3.ข้อมูลงบทดลองปัจจุบัน เติมเอง'!$A$5:$CL$846,36,0),2)</f>
        <v>27810</v>
      </c>
      <c r="AL238" s="19">
        <f>ROUND(VLOOKUP($B238,'3.ข้อมูลงบทดลองปัจจุบัน เติมเอง'!$A$5:$CL$846,37,0),2)</f>
        <v>131447.76</v>
      </c>
      <c r="AM238" s="19">
        <f>ROUND(VLOOKUP($B238,'3.ข้อมูลงบทดลองปัจจุบัน เติมเอง'!$A$5:$CL$846,38,0),2)</f>
        <v>2549.9699999999998</v>
      </c>
      <c r="AN238" s="19">
        <f>ROUND(VLOOKUP($B238,'3.ข้อมูลงบทดลองปัจจุบัน เติมเอง'!$A$5:$CL$846,39,0),2)</f>
        <v>315</v>
      </c>
      <c r="AO238" s="19">
        <f>ROUND(VLOOKUP($B238,'3.ข้อมูลงบทดลองปัจจุบัน เติมเอง'!$A$5:$CL$846,40,0),2)</f>
        <v>0</v>
      </c>
      <c r="AP238" s="19">
        <f>ROUND(VLOOKUP($B238,'3.ข้อมูลงบทดลองปัจจุบัน เติมเอง'!$A$5:$CL$846,41,0),2)</f>
        <v>30312.25</v>
      </c>
      <c r="AQ238" s="19">
        <f>ROUND(VLOOKUP($B238,'3.ข้อมูลงบทดลองปัจจุบัน เติมเอง'!$A$5:$CL$846,42,0),2)</f>
        <v>28350</v>
      </c>
      <c r="AR238" s="19">
        <f>ROUND(VLOOKUP($B238,'3.ข้อมูลงบทดลองปัจจุบัน เติมเอง'!$A$5:$CL$846,43,0),2)</f>
        <v>8325.02</v>
      </c>
      <c r="AS238" s="19">
        <f>ROUND(VLOOKUP($B238,'3.ข้อมูลงบทดลองปัจจุบัน เติมเอง'!$A$5:$CL$846,44,0),2)</f>
        <v>26498.67</v>
      </c>
      <c r="AT238" s="19">
        <f>ROUND(VLOOKUP($B238,'3.ข้อมูลงบทดลองปัจจุบัน เติมเอง'!$A$5:$CL$846,45,0),2)</f>
        <v>44580.06</v>
      </c>
      <c r="AU238" s="19">
        <f>ROUND(VLOOKUP($B238,'3.ข้อมูลงบทดลองปัจจุบัน เติมเอง'!$A$5:$CL$846,46,0),2)</f>
        <v>41975.82</v>
      </c>
      <c r="AV238" s="19">
        <f>ROUND(VLOOKUP($B238,'3.ข้อมูลงบทดลองปัจจุบัน เติมเอง'!$A$5:$CL$846,47,0),2)</f>
        <v>25722.2</v>
      </c>
      <c r="AW238" s="19">
        <f>ROUND(VLOOKUP($B238,'3.ข้อมูลงบทดลองปัจจุบัน เติมเอง'!$A$5:$CL$846,48,0),2)</f>
        <v>70589.399999999994</v>
      </c>
      <c r="AX238" s="19">
        <f>ROUND(VLOOKUP($B238,'3.ข้อมูลงบทดลองปัจจุบัน เติมเอง'!$A$5:$CL$846,49,0),2)</f>
        <v>61775.82</v>
      </c>
      <c r="AY238" s="19">
        <f>ROUND(VLOOKUP($B238,'3.ข้อมูลงบทดลองปัจจุบัน เติมเอง'!$A$5:$CL$846,50,0),2)</f>
        <v>0</v>
      </c>
      <c r="AZ238" s="19">
        <f>ROUND(VLOOKUP($B238,'3.ข้อมูลงบทดลองปัจจุบัน เติมเอง'!$A$5:$CL$846,51,0),2)</f>
        <v>28036.5</v>
      </c>
      <c r="BA238" s="19">
        <f>ROUND(VLOOKUP($B238,'3.ข้อมูลงบทดลองปัจจุบัน เติมเอง'!$A$5:$CL$846,52,0),2)</f>
        <v>5953.5</v>
      </c>
      <c r="BB238" s="19">
        <f>ROUND(VLOOKUP($B238,'3.ข้อมูลงบทดลองปัจจุบัน เติมเอง'!$A$5:$CL$846,53,0),2)</f>
        <v>30191.65</v>
      </c>
      <c r="BC238" s="19">
        <f>ROUND(VLOOKUP($B238,'3.ข้อมูลงบทดลองปัจจุบัน เติมเอง'!$A$5:$CL$846,54,0),2)</f>
        <v>4985.01</v>
      </c>
      <c r="BD238" s="19">
        <f>ROUND(VLOOKUP($B238,'3.ข้อมูลงบทดลองปัจจุบัน เติมเอง'!$A$5:$CL$846,55,0),2)</f>
        <v>195631.29</v>
      </c>
      <c r="BE238" s="19">
        <f>ROUND(VLOOKUP($B238,'3.ข้อมูลงบทดลองปัจจุบัน เติมเอง'!$A$5:$CL$846,56,0),2)</f>
        <v>35788.71</v>
      </c>
      <c r="BF238" s="19">
        <f>ROUND(VLOOKUP($B238,'3.ข้อมูลงบทดลองปัจจุบัน เติมเอง'!$A$5:$CL$846,57,0),2)</f>
        <v>0</v>
      </c>
      <c r="BG238" s="19">
        <f>ROUND(VLOOKUP($B238,'3.ข้อมูลงบทดลองปัจจุบัน เติมเอง'!$A$5:$CL$846,58,0),2)</f>
        <v>8176.92</v>
      </c>
      <c r="BH238" s="19">
        <f>ROUND(VLOOKUP($B238,'3.ข้อมูลงบทดลองปัจจุบัน เติมเอง'!$A$5:$CL$846,59,0),2)</f>
        <v>114252.34</v>
      </c>
      <c r="BI238" s="19">
        <f>ROUND(VLOOKUP($B238,'3.ข้อมูลงบทดลองปัจจุบัน เติมเอง'!$A$5:$CL$846,60,0),2)</f>
        <v>6974.85</v>
      </c>
      <c r="BJ238" s="19">
        <f>ROUND(VLOOKUP($B238,'3.ข้อมูลงบทดลองปัจจุบัน เติมเอง'!$A$5:$CL$846,61,0),2)</f>
        <v>45566.13</v>
      </c>
      <c r="BK238" s="19">
        <f>ROUND(VLOOKUP($B238,'3.ข้อมูลงบทดลองปัจจุบัน เติมเอง'!$A$5:$CL$846,62,0),2)</f>
        <v>15360.67</v>
      </c>
      <c r="BL238" s="19">
        <f>ROUND(VLOOKUP($B238,'3.ข้อมูลงบทดลองปัจจุบัน เติมเอง'!$A$5:$CL$846,63,0),2)</f>
        <v>6869.01</v>
      </c>
      <c r="BM238" s="19">
        <f>ROUND(VLOOKUP($B238,'3.ข้อมูลงบทดลองปัจจุบัน เติมเอง'!$A$5:$CL$846,64,0),2)</f>
        <v>37946.239999999998</v>
      </c>
      <c r="BN238" s="19">
        <f>ROUND(VLOOKUP($B238,'3.ข้อมูลงบทดลองปัจจุบัน เติมเอง'!$A$5:$CL$846,65,0),2)</f>
        <v>13995</v>
      </c>
      <c r="BO238" s="19">
        <f>ROUND(VLOOKUP($B238,'3.ข้อมูลงบทดลองปัจจุบัน เติมเอง'!$A$5:$CL$846,66,0),2)</f>
        <v>173435.95</v>
      </c>
      <c r="BP238" s="19">
        <f>ROUND(VLOOKUP($B238,'3.ข้อมูลงบทดลองปัจจุบัน เติมเอง'!$A$5:$CL$846,67,0),2)</f>
        <v>26299.56</v>
      </c>
      <c r="BQ238" s="19">
        <f>ROUND(VLOOKUP($B238,'3.ข้อมูลงบทดลองปัจจุบัน เติมเอง'!$A$5:$CL$846,68,0),2)</f>
        <v>41947.08</v>
      </c>
      <c r="BR238" s="19">
        <f>ROUND(VLOOKUP($B238,'3.ข้อมูลงบทดลองปัจจุบัน เติมเอง'!$A$5:$CL$846,69,0),2)</f>
        <v>208427.88</v>
      </c>
      <c r="BS238" s="19">
        <f>ROUND(VLOOKUP($B238,'3.ข้อมูลงบทดลองปัจจุบัน เติมเอง'!$A$5:$CL$846,70,0),2)</f>
        <v>840816.74</v>
      </c>
      <c r="BT238" s="19">
        <f>ROUND(VLOOKUP($B238,'3.ข้อมูลงบทดลองปัจจุบัน เติมเอง'!$A$5:$CL$846,71,0),2)</f>
        <v>43033.29</v>
      </c>
      <c r="BU238" s="19">
        <f>ROUND(VLOOKUP($B238,'3.ข้อมูลงบทดลองปัจจุบัน เติมเอง'!$A$5:$CL$846,72,0),2)</f>
        <v>5779.74</v>
      </c>
      <c r="BV238" s="19">
        <f>ROUND(VLOOKUP($B238,'3.ข้อมูลงบทดลองปัจจุบัน เติมเอง'!$A$5:$CL$846,73,0),2)</f>
        <v>278206.26</v>
      </c>
      <c r="BW238" s="19">
        <f>ROUND(VLOOKUP($B238,'3.ข้อมูลงบทดลองปัจจุบัน เติมเอง'!$A$5:$CL$846,74,0),2)</f>
        <v>22477.84</v>
      </c>
      <c r="BX238" s="19">
        <f>ROUND(VLOOKUP($B238,'3.ข้อมูลงบทดลองปัจจุบัน เติมเอง'!$A$5:$CL$846,75,0),2)</f>
        <v>36572.79</v>
      </c>
      <c r="BY238" s="19">
        <f>ROUND(VLOOKUP($B238,'3.ข้อมูลงบทดลองปัจจุบัน เติมเอง'!$A$5:$CL$846,76,0),2)</f>
        <v>84155.79</v>
      </c>
      <c r="BZ238" s="19">
        <f>ROUND(VLOOKUP($B238,'3.ข้อมูลงบทดลองปัจจุบัน เติมเอง'!$A$5:$CL$846,77,0),2)</f>
        <v>11223.99</v>
      </c>
      <c r="CA238" s="19">
        <f>ROUND(VLOOKUP($B238,'3.ข้อมูลงบทดลองปัจจุบัน เติมเอง'!$A$5:$CL$846,78,0),2)</f>
        <v>1470</v>
      </c>
      <c r="CB238" s="19">
        <f>ROUND(VLOOKUP($B238,'3.ข้อมูลงบทดลองปัจจุบัน เติมเอง'!$A$5:$CL$846,79,0),2)</f>
        <v>33212.239999999998</v>
      </c>
      <c r="CC238" s="19">
        <f>ROUND(VLOOKUP($B238,'3.ข้อมูลงบทดลองปัจจุบัน เติมเอง'!$A$5:$CL$846,80,0),2)</f>
        <v>151223.5</v>
      </c>
      <c r="CD238" s="19">
        <f>ROUND(VLOOKUP($B238,'3.ข้อมูลงบทดลองปัจจุบัน เติมเอง'!$A$5:$CL$846,81,0),2)</f>
        <v>43094.79</v>
      </c>
      <c r="CE238" s="19">
        <f>ROUND(VLOOKUP($B238,'3.ข้อมูลงบทดลองปัจจุบัน เติมเอง'!$A$5:$CL$846,82,0),2)</f>
        <v>22363.74</v>
      </c>
      <c r="CF238" s="19">
        <f>ROUND(VLOOKUP($B238,'3.ข้อมูลงบทดลองปัจจุบัน เติมเอง'!$A$5:$CL$846,83,0),2)</f>
        <v>3981.65</v>
      </c>
      <c r="CG238" s="19">
        <f>ROUND(VLOOKUP($B238,'3.ข้อมูลงบทดลองปัจจุบัน เติมเอง'!$A$5:$CL$846,84,0),2)</f>
        <v>7608.4</v>
      </c>
      <c r="CH238" s="19">
        <f>ROUND(VLOOKUP($B238,'3.ข้อมูลงบทดลองปัจจุบัน เติมเอง'!$A$5:$CL$846,85,0),2)</f>
        <v>4458.75</v>
      </c>
      <c r="CI238" s="19">
        <f>ROUND(VLOOKUP($B238,'3.ข้อมูลงบทดลองปัจจุบัน เติมเอง'!$A$5:$CL$846,86,0),2)</f>
        <v>25120.74</v>
      </c>
      <c r="CJ238" s="19">
        <f>ROUND(VLOOKUP($B238,'3.ข้อมูลงบทดลองปัจจุบัน เติมเอง'!$A$5:$CL$846,87,0),2)</f>
        <v>35988.04</v>
      </c>
      <c r="CK238" s="19">
        <f>ROUND(VLOOKUP($B238,'3.ข้อมูลงบทดลองปัจจุบัน เติมเอง'!$A$5:$CL$846,88,0),2)</f>
        <v>294375.40000000002</v>
      </c>
      <c r="CL238" s="19">
        <f>ROUND(VLOOKUP($B238,'3.ข้อมูลงบทดลองปัจจุบัน เติมเอง'!$A$5:$CL$846,89,0),2)</f>
        <v>14381.52</v>
      </c>
      <c r="CM238" s="19">
        <f>ROUND(VLOOKUP($B238,'3.ข้อมูลงบทดลองปัจจุบัน เติมเอง'!$A$5:$CL$846,90,0),2)</f>
        <v>15048.99</v>
      </c>
      <c r="CO238" s="29"/>
    </row>
    <row r="239" spans="1:93" x14ac:dyDescent="0.7">
      <c r="A239" s="53" t="s">
        <v>1472</v>
      </c>
      <c r="B239" s="3" t="s">
        <v>813</v>
      </c>
      <c r="C239" s="8" t="s">
        <v>814</v>
      </c>
      <c r="D239" s="19">
        <f>ROUND(VLOOKUP($B239,'3.ข้อมูลงบทดลองปัจจุบัน เติมเอง'!$A$5:$CL$846,3,0),2)</f>
        <v>0</v>
      </c>
      <c r="E239" s="19">
        <f>ROUND(VLOOKUP($B239,'3.ข้อมูลงบทดลองปัจจุบัน เติมเอง'!$A$5:$CL$846,4,0),2)</f>
        <v>5968.46</v>
      </c>
      <c r="F239" s="19">
        <f>ROUND(VLOOKUP($B239,'3.ข้อมูลงบทดลองปัจจุบัน เติมเอง'!$A$5:$CL$846,5,0),2)</f>
        <v>7464.65</v>
      </c>
      <c r="G239" s="19">
        <f>ROUND(VLOOKUP($B239,'3.ข้อมูลงบทดลองปัจจุบัน เติมเอง'!$A$5:$CL$846,6,0),2)</f>
        <v>14376.45</v>
      </c>
      <c r="H239" s="19">
        <f>ROUND(VLOOKUP($B239,'3.ข้อมูลงบทดลองปัจจุบัน เติมเอง'!$A$5:$CL$846,7,0),2)</f>
        <v>7457.36</v>
      </c>
      <c r="I239" s="19">
        <f>ROUND(VLOOKUP($B239,'3.ข้อมูลงบทดลองปัจจุบัน เติมเอง'!$A$5:$CL$846,8,0),2)</f>
        <v>8924.48</v>
      </c>
      <c r="J239" s="19">
        <f>ROUND(VLOOKUP($B239,'3.ข้อมูลงบทดลองปัจจุบัน เติมเอง'!$A$5:$CL$846,9,0),2)</f>
        <v>10517.58</v>
      </c>
      <c r="K239" s="19">
        <f>ROUND(VLOOKUP($B239,'3.ข้อมูลงบทดลองปัจจุบัน เติมเอง'!$A$5:$CL$846,10,0),2)</f>
        <v>12851.21</v>
      </c>
      <c r="L239" s="19">
        <f>ROUND(VLOOKUP($B239,'3.ข้อมูลงบทดลองปัจจุบัน เติมเอง'!$A$5:$CL$846,11,0),2)</f>
        <v>24519.8</v>
      </c>
      <c r="M239" s="19">
        <f>ROUND(VLOOKUP($B239,'3.ข้อมูลงบทดลองปัจจุบัน เติมเอง'!$A$5:$CL$846,12,0),2)</f>
        <v>14810.39</v>
      </c>
      <c r="N239" s="19">
        <f>ROUND(VLOOKUP($B239,'3.ข้อมูลงบทดลองปัจจุบัน เติมเอง'!$A$5:$CL$846,13,0),2)</f>
        <v>26678</v>
      </c>
      <c r="O239" s="19">
        <f>ROUND(VLOOKUP($B239,'3.ข้อมูลงบทดลองปัจจุบัน เติมเอง'!$A$5:$CL$846,14,0),2)</f>
        <v>7973.05</v>
      </c>
      <c r="P239" s="19">
        <f>ROUND(VLOOKUP($B239,'3.ข้อมูลงบทดลองปัจจุบัน เติมเอง'!$A$5:$CL$846,15,0),2)</f>
        <v>48160.5</v>
      </c>
      <c r="Q239" s="19">
        <f>ROUND(VLOOKUP($B239,'3.ข้อมูลงบทดลองปัจจุบัน เติมเอง'!$A$5:$CL$846,16,0),2)</f>
        <v>10448.99</v>
      </c>
      <c r="R239" s="19">
        <f>ROUND(VLOOKUP($B239,'3.ข้อมูลงบทดลองปัจจุบัน เติมเอง'!$A$5:$CL$846,17,0),2)</f>
        <v>15452.07</v>
      </c>
      <c r="S239" s="19">
        <f>ROUND(VLOOKUP($B239,'3.ข้อมูลงบทดลองปัจจุบัน เติมเอง'!$A$5:$CL$846,18,0),2)</f>
        <v>12245.34</v>
      </c>
      <c r="T239" s="19">
        <f>ROUND(VLOOKUP($B239,'3.ข้อมูลงบทดลองปัจจุบัน เติมเอง'!$A$5:$CL$846,19,0),2)</f>
        <v>12372.51</v>
      </c>
      <c r="U239" s="19">
        <f>ROUND(VLOOKUP($B239,'3.ข้อมูลงบทดลองปัจจุบัน เติมเอง'!$A$5:$CL$846,20,0),2)</f>
        <v>14893.51</v>
      </c>
      <c r="V239" s="19">
        <f>ROUND(VLOOKUP($B239,'3.ข้อมูลงบทดลองปัจจุบัน เติมเอง'!$A$5:$CL$846,21,0),2)</f>
        <v>5183.8500000000004</v>
      </c>
      <c r="W239" s="19">
        <f>ROUND(VLOOKUP($B239,'3.ข้อมูลงบทดลองปัจจุบัน เติมเอง'!$A$5:$CL$846,22,0),2)</f>
        <v>6381.83</v>
      </c>
      <c r="X239" s="19">
        <f>ROUND(VLOOKUP($B239,'3.ข้อมูลงบทดลองปัจจุบัน เติมเอง'!$A$5:$CL$846,23,0),2)</f>
        <v>83667.77</v>
      </c>
      <c r="Y239" s="19">
        <f>ROUND(VLOOKUP($B239,'3.ข้อมูลงบทดลองปัจจุบัน เติมเอง'!$A$5:$CL$846,24,0),2)</f>
        <v>16205.73</v>
      </c>
      <c r="Z239" s="19">
        <f>ROUND(VLOOKUP($B239,'3.ข้อมูลงบทดลองปัจจุบัน เติมเอง'!$A$5:$CL$846,25,0),2)</f>
        <v>1764.38</v>
      </c>
      <c r="AA239" s="19">
        <f>ROUND(VLOOKUP($B239,'3.ข้อมูลงบทดลองปัจจุบัน เติมเอง'!$A$5:$CL$846,26,0),2)</f>
        <v>4561.5600000000004</v>
      </c>
      <c r="AB239" s="19">
        <f>ROUND(VLOOKUP($B239,'3.ข้อมูลงบทดลองปัจจุบัน เติมเอง'!$A$5:$CL$846,27,0),2)</f>
        <v>4886.3999999999996</v>
      </c>
      <c r="AC239" s="19">
        <f>ROUND(VLOOKUP($B239,'3.ข้อมูลงบทดลองปัจจุบัน เติมเอง'!$A$5:$CL$846,28,0),2)</f>
        <v>9394.89</v>
      </c>
      <c r="AD239" s="19">
        <f>ROUND(VLOOKUP($B239,'3.ข้อมูลงบทดลองปัจจุบัน เติมเอง'!$A$5:$CL$846,29,0),2)</f>
        <v>15243</v>
      </c>
      <c r="AE239" s="19">
        <f>ROUND(VLOOKUP($B239,'3.ข้อมูลงบทดลองปัจจุบัน เติมเอง'!$A$5:$CL$846,30,0),2)</f>
        <v>7722.68</v>
      </c>
      <c r="AF239" s="19">
        <f>ROUND(VLOOKUP($B239,'3.ข้อมูลงบทดลองปัจจุบัน เติมเอง'!$A$5:$CL$846,31,0),2)</f>
        <v>13000.99</v>
      </c>
      <c r="AG239" s="19">
        <f>ROUND(VLOOKUP($B239,'3.ข้อมูลงบทดลองปัจจุบัน เติมเอง'!$A$5:$CL$846,32,0),2)</f>
        <v>4867.58</v>
      </c>
      <c r="AH239" s="19">
        <f>ROUND(VLOOKUP($B239,'3.ข้อมูลงบทดลองปัจจุบัน เติมเอง'!$A$5:$CL$846,33,0),2)</f>
        <v>9360</v>
      </c>
      <c r="AI239" s="19">
        <f>ROUND(VLOOKUP($B239,'3.ข้อมูลงบทดลองปัจจุบัน เติมเอง'!$A$5:$CL$846,34,0),2)</f>
        <v>14703.44</v>
      </c>
      <c r="AJ239" s="19">
        <f>ROUND(VLOOKUP($B239,'3.ข้อมูลงบทดลองปัจจุบัน เติมเอง'!$A$5:$CL$846,35,0),2)</f>
        <v>29317.85</v>
      </c>
      <c r="AK239" s="19">
        <f>ROUND(VLOOKUP($B239,'3.ข้อมูลงบทดลองปัจจุบัน เติมเอง'!$A$5:$CL$846,36,0),2)</f>
        <v>5854.99</v>
      </c>
      <c r="AL239" s="19">
        <f>ROUND(VLOOKUP($B239,'3.ข้อมูลงบทดลองปัจจุบัน เติมเอง'!$A$5:$CL$846,37,0),2)</f>
        <v>149178</v>
      </c>
      <c r="AM239" s="19">
        <f>ROUND(VLOOKUP($B239,'3.ข้อมูลงบทดลองปัจจุบัน เติมเอง'!$A$5:$CL$846,38,0),2)</f>
        <v>16925.28</v>
      </c>
      <c r="AN239" s="19">
        <f>ROUND(VLOOKUP($B239,'3.ข้อมูลงบทดลองปัจจุบัน เติมเอง'!$A$5:$CL$846,39,0),2)</f>
        <v>1749.99</v>
      </c>
      <c r="AO239" s="19">
        <f>ROUND(VLOOKUP($B239,'3.ข้อมูลงบทดลองปัจจุบัน เติมเอง'!$A$5:$CL$846,40,0),2)</f>
        <v>14703.27</v>
      </c>
      <c r="AP239" s="19">
        <f>ROUND(VLOOKUP($B239,'3.ข้อมูลงบทดลองปัจจุบัน เติมเอง'!$A$5:$CL$846,41,0),2)</f>
        <v>7672.23</v>
      </c>
      <c r="AQ239" s="19">
        <f>ROUND(VLOOKUP($B239,'3.ข้อมูลงบทดลองปัจจุบัน เติมเอง'!$A$5:$CL$846,42,0),2)</f>
        <v>26629.99</v>
      </c>
      <c r="AR239" s="19">
        <f>ROUND(VLOOKUP($B239,'3.ข้อมูลงบทดลองปัจจุบัน เติมเอง'!$A$5:$CL$846,43,0),2)</f>
        <v>17925.03</v>
      </c>
      <c r="AS239" s="19">
        <f>ROUND(VLOOKUP($B239,'3.ข้อมูลงบทดลองปัจจุบัน เติมเอง'!$A$5:$CL$846,44,0),2)</f>
        <v>93238.41</v>
      </c>
      <c r="AT239" s="19">
        <f>ROUND(VLOOKUP($B239,'3.ข้อมูลงบทดลองปัจจุบัน เติมเอง'!$A$5:$CL$846,45,0),2)</f>
        <v>7938.03</v>
      </c>
      <c r="AU239" s="19">
        <f>ROUND(VLOOKUP($B239,'3.ข้อมูลงบทดลองปัจจุบัน เติมเอง'!$A$5:$CL$846,46,0),2)</f>
        <v>29920.14</v>
      </c>
      <c r="AV239" s="19">
        <f>ROUND(VLOOKUP($B239,'3.ข้อมูลงบทดลองปัจจุบัน เติมเอง'!$A$5:$CL$846,47,0),2)</f>
        <v>8428.33</v>
      </c>
      <c r="AW239" s="19">
        <f>ROUND(VLOOKUP($B239,'3.ข้อมูลงบทดลองปัจจุบัน เติมเอง'!$A$5:$CL$846,48,0),2)</f>
        <v>2636.58</v>
      </c>
      <c r="AX239" s="19">
        <f>ROUND(VLOOKUP($B239,'3.ข้อมูลงบทดลองปัจจุบัน เติมเอง'!$A$5:$CL$846,49,0),2)</f>
        <v>5442.2</v>
      </c>
      <c r="AY239" s="19">
        <f>ROUND(VLOOKUP($B239,'3.ข้อมูลงบทดลองปัจจุบัน เติมเอง'!$A$5:$CL$846,50,0),2)</f>
        <v>5250</v>
      </c>
      <c r="AZ239" s="19">
        <f>ROUND(VLOOKUP($B239,'3.ข้อมูลงบทดลองปัจจุบัน เติมเอง'!$A$5:$CL$846,51,0),2)</f>
        <v>16138.32</v>
      </c>
      <c r="BA239" s="19">
        <f>ROUND(VLOOKUP($B239,'3.ข้อมูลงบทดลองปัจจุบัน เติมเอง'!$A$5:$CL$846,52,0),2)</f>
        <v>18556.91</v>
      </c>
      <c r="BB239" s="19">
        <f>ROUND(VLOOKUP($B239,'3.ข้อมูลงบทดลองปัจจุบัน เติมเอง'!$A$5:$CL$846,53,0),2)</f>
        <v>4457.42</v>
      </c>
      <c r="BC239" s="19">
        <f>ROUND(VLOOKUP($B239,'3.ข้อมูลงบทดลองปัจจุบัน เติมเอง'!$A$5:$CL$846,54,0),2)</f>
        <v>7162.26</v>
      </c>
      <c r="BD239" s="19">
        <f>ROUND(VLOOKUP($B239,'3.ข้อมูลงบทดลองปัจจุบัน เติมเอง'!$A$5:$CL$846,55,0),2)</f>
        <v>106962.54</v>
      </c>
      <c r="BE239" s="19">
        <f>ROUND(VLOOKUP($B239,'3.ข้อมูลงบทดลองปัจจุบัน เติมเอง'!$A$5:$CL$846,56,0),2)</f>
        <v>8023.47</v>
      </c>
      <c r="BF239" s="19">
        <f>ROUND(VLOOKUP($B239,'3.ข้อมูลงบทดลองปัจจุบัน เติมเอง'!$A$5:$CL$846,57,0),2)</f>
        <v>6019.56</v>
      </c>
      <c r="BG239" s="19">
        <f>ROUND(VLOOKUP($B239,'3.ข้อมูลงบทดลองปัจจุบัน เติมเอง'!$A$5:$CL$846,58,0),2)</f>
        <v>10225.57</v>
      </c>
      <c r="BH239" s="19">
        <f>ROUND(VLOOKUP($B239,'3.ข้อมูลงบทดลองปัจจุบัน เติมเอง'!$A$5:$CL$846,59,0),2)</f>
        <v>17985.419999999998</v>
      </c>
      <c r="BI239" s="19">
        <f>ROUND(VLOOKUP($B239,'3.ข้อมูลงบทดลองปัจจุบัน เติมเอง'!$A$5:$CL$846,60,0),2)</f>
        <v>15975.18</v>
      </c>
      <c r="BJ239" s="19">
        <f>ROUND(VLOOKUP($B239,'3.ข้อมูลงบทดลองปัจจุบัน เติมเอง'!$A$5:$CL$846,61,0),2)</f>
        <v>25055.15</v>
      </c>
      <c r="BK239" s="19">
        <f>ROUND(VLOOKUP($B239,'3.ข้อมูลงบทดลองปัจจุบัน เติมเอง'!$A$5:$CL$846,62,0),2)</f>
        <v>24170.01</v>
      </c>
      <c r="BL239" s="19">
        <f>ROUND(VLOOKUP($B239,'3.ข้อมูลงบทดลองปัจจุบัน เติมเอง'!$A$5:$CL$846,63,0),2)</f>
        <v>32354.34</v>
      </c>
      <c r="BM239" s="19">
        <f>ROUND(VLOOKUP($B239,'3.ข้อมูลงบทดลองปัจจุบัน เติมเอง'!$A$5:$CL$846,64,0),2)</f>
        <v>51944.66</v>
      </c>
      <c r="BN239" s="19">
        <f>ROUND(VLOOKUP($B239,'3.ข้อมูลงบทดลองปัจจุบัน เติมเอง'!$A$5:$CL$846,65,0),2)</f>
        <v>0</v>
      </c>
      <c r="BO239" s="19">
        <f>ROUND(VLOOKUP($B239,'3.ข้อมูลงบทดลองปัจจุบัน เติมเอง'!$A$5:$CL$846,66,0),2)</f>
        <v>47474.01</v>
      </c>
      <c r="BP239" s="19">
        <f>ROUND(VLOOKUP($B239,'3.ข้อมูลงบทดลองปัจจุบัน เติมเอง'!$A$5:$CL$846,67,0),2)</f>
        <v>18834.93</v>
      </c>
      <c r="BQ239" s="19">
        <f>ROUND(VLOOKUP($B239,'3.ข้อมูลงบทดลองปัจจุบัน เติมเอง'!$A$5:$CL$846,68,0),2)</f>
        <v>19035.54</v>
      </c>
      <c r="BR239" s="19">
        <f>ROUND(VLOOKUP($B239,'3.ข้อมูลงบทดลองปัจจุบัน เติมเอง'!$A$5:$CL$846,69,0),2)</f>
        <v>15132.51</v>
      </c>
      <c r="BS239" s="19">
        <f>ROUND(VLOOKUP($B239,'3.ข้อมูลงบทดลองปัจจุบัน เติมเอง'!$A$5:$CL$846,70,0),2)</f>
        <v>61799.17</v>
      </c>
      <c r="BT239" s="19">
        <f>ROUND(VLOOKUP($B239,'3.ข้อมูลงบทดลองปัจจุบัน เติมเอง'!$A$5:$CL$846,71,0),2)</f>
        <v>17340.39</v>
      </c>
      <c r="BU239" s="19">
        <f>ROUND(VLOOKUP($B239,'3.ข้อมูลงบทดลองปัจจุบัน เติมเอง'!$A$5:$CL$846,72,0),2)</f>
        <v>12564.99</v>
      </c>
      <c r="BV239" s="19">
        <f>ROUND(VLOOKUP($B239,'3.ข้อมูลงบทดลองปัจจุบัน เติมเอง'!$A$5:$CL$846,73,0),2)</f>
        <v>88313.29</v>
      </c>
      <c r="BW239" s="19">
        <f>ROUND(VLOOKUP($B239,'3.ข้อมูลงบทดลองปัจจุบัน เติมเอง'!$A$5:$CL$846,74,0),2)</f>
        <v>18032.52</v>
      </c>
      <c r="BX239" s="19">
        <f>ROUND(VLOOKUP($B239,'3.ข้อมูลงบทดลองปัจจุบัน เติมเอง'!$A$5:$CL$846,75,0),2)</f>
        <v>12615.54</v>
      </c>
      <c r="BY239" s="19">
        <f>ROUND(VLOOKUP($B239,'3.ข้อมูลงบทดลองปัจจุบัน เติมเอง'!$A$5:$CL$846,76,0),2)</f>
        <v>139487.57999999999</v>
      </c>
      <c r="BZ239" s="19">
        <f>ROUND(VLOOKUP($B239,'3.ข้อมูลงบทดลองปัจจุบัน เติมเอง'!$A$5:$CL$846,77,0),2)</f>
        <v>2600.0100000000002</v>
      </c>
      <c r="CA239" s="19">
        <f>ROUND(VLOOKUP($B239,'3.ข้อมูลงบทดลองปัจจุบัน เติมเอง'!$A$5:$CL$846,78,0),2)</f>
        <v>0</v>
      </c>
      <c r="CB239" s="19">
        <f>ROUND(VLOOKUP($B239,'3.ข้อมูลงบทดลองปัจจุบัน เติมเอง'!$A$5:$CL$846,79,0),2)</f>
        <v>20247</v>
      </c>
      <c r="CC239" s="19">
        <f>ROUND(VLOOKUP($B239,'3.ข้อมูลงบทดลองปัจจุบัน เติมเอง'!$A$5:$CL$846,80,0),2)</f>
        <v>3577.5</v>
      </c>
      <c r="CD239" s="19">
        <f>ROUND(VLOOKUP($B239,'3.ข้อมูลงบทดลองปัจจุบัน เติมเอง'!$A$5:$CL$846,81,0),2)</f>
        <v>17520</v>
      </c>
      <c r="CE239" s="19">
        <f>ROUND(VLOOKUP($B239,'3.ข้อมูลงบทดลองปัจจุบัน เติมเอง'!$A$5:$CL$846,82,0),2)</f>
        <v>5709.83</v>
      </c>
      <c r="CF239" s="19">
        <f>ROUND(VLOOKUP($B239,'3.ข้อมูลงบทดลองปัจจุบัน เติมเอง'!$A$5:$CL$846,83,0),2)</f>
        <v>15021.13</v>
      </c>
      <c r="CG239" s="19">
        <f>ROUND(VLOOKUP($B239,'3.ข้อมูลงบทดลองปัจจุบัน เติมเอง'!$A$5:$CL$846,84,0),2)</f>
        <v>14563.5</v>
      </c>
      <c r="CH239" s="19">
        <f>ROUND(VLOOKUP($B239,'3.ข้อมูลงบทดลองปัจจุบัน เติมเอง'!$A$5:$CL$846,85,0),2)</f>
        <v>2168.6999999999998</v>
      </c>
      <c r="CI239" s="19">
        <f>ROUND(VLOOKUP($B239,'3.ข้อมูลงบทดลองปัจจุบัน เติมเอง'!$A$5:$CL$846,86,0),2)</f>
        <v>1882.5</v>
      </c>
      <c r="CJ239" s="19">
        <f>ROUND(VLOOKUP($B239,'3.ข้อมูลงบทดลองปัจจุบัน เติมเอง'!$A$5:$CL$846,87,0),2)</f>
        <v>9611.01</v>
      </c>
      <c r="CK239" s="19">
        <f>ROUND(VLOOKUP($B239,'3.ข้อมูลงบทดลองปัจจุบัน เติมเอง'!$A$5:$CL$846,88,0),2)</f>
        <v>14870.66</v>
      </c>
      <c r="CL239" s="19">
        <f>ROUND(VLOOKUP($B239,'3.ข้อมูลงบทดลองปัจจุบัน เติมเอง'!$A$5:$CL$846,89,0),2)</f>
        <v>23165.31</v>
      </c>
      <c r="CM239" s="19">
        <f>ROUND(VLOOKUP($B239,'3.ข้อมูลงบทดลองปัจจุบัน เติมเอง'!$A$5:$CL$846,90,0),2)</f>
        <v>14028.23</v>
      </c>
      <c r="CO239" s="29"/>
    </row>
    <row r="240" spans="1:93" x14ac:dyDescent="0.7">
      <c r="A240" s="53" t="s">
        <v>1472</v>
      </c>
      <c r="B240" s="3" t="s">
        <v>815</v>
      </c>
      <c r="C240" s="8" t="s">
        <v>816</v>
      </c>
      <c r="D240" s="19">
        <f>ROUND(VLOOKUP($B240,'3.ข้อมูลงบทดลองปัจจุบัน เติมเอง'!$A$5:$CL$846,3,0),2)</f>
        <v>14759.32</v>
      </c>
      <c r="E240" s="19">
        <f>ROUND(VLOOKUP($B240,'3.ข้อมูลงบทดลองปัจจุบัน เติมเอง'!$A$5:$CL$846,4,0),2)</f>
        <v>35097.800000000003</v>
      </c>
      <c r="F240" s="19">
        <f>ROUND(VLOOKUP($B240,'3.ข้อมูลงบทดลองปัจจุบัน เติมเอง'!$A$5:$CL$846,5,0),2)</f>
        <v>7586.06</v>
      </c>
      <c r="G240" s="19">
        <f>ROUND(VLOOKUP($B240,'3.ข้อมูลงบทดลองปัจจุบัน เติมเอง'!$A$5:$CL$846,6,0),2)</f>
        <v>0</v>
      </c>
      <c r="H240" s="19">
        <f>ROUND(VLOOKUP($B240,'3.ข้อมูลงบทดลองปัจจุบัน เติมเอง'!$A$5:$CL$846,7,0),2)</f>
        <v>1713.96</v>
      </c>
      <c r="I240" s="19">
        <f>ROUND(VLOOKUP($B240,'3.ข้อมูลงบทดลองปัจจุบัน เติมเอง'!$A$5:$CL$846,8,0),2)</f>
        <v>0</v>
      </c>
      <c r="J240" s="19">
        <f>ROUND(VLOOKUP($B240,'3.ข้อมูลงบทดลองปัจจุบัน เติมเอง'!$A$5:$CL$846,9,0),2)</f>
        <v>4730.46</v>
      </c>
      <c r="K240" s="19">
        <f>ROUND(VLOOKUP($B240,'3.ข้อมูลงบทดลองปัจจุบัน เติมเอง'!$A$5:$CL$846,10,0),2)</f>
        <v>9880</v>
      </c>
      <c r="L240" s="19">
        <f>ROUND(VLOOKUP($B240,'3.ข้อมูลงบทดลองปัจจุบัน เติมเอง'!$A$5:$CL$846,11,0),2)</f>
        <v>850</v>
      </c>
      <c r="M240" s="19">
        <f>ROUND(VLOOKUP($B240,'3.ข้อมูลงบทดลองปัจจุบัน เติมเอง'!$A$5:$CL$846,12,0),2)</f>
        <v>10398.33</v>
      </c>
      <c r="N240" s="19">
        <f>ROUND(VLOOKUP($B240,'3.ข้อมูลงบทดลองปัจจุบัน เติมเอง'!$A$5:$CL$846,13,0),2)</f>
        <v>3906.6</v>
      </c>
      <c r="O240" s="19">
        <f>ROUND(VLOOKUP($B240,'3.ข้อมูลงบทดลองปัจจุบัน เติมเอง'!$A$5:$CL$846,14,0),2)</f>
        <v>0</v>
      </c>
      <c r="P240" s="19">
        <f>ROUND(VLOOKUP($B240,'3.ข้อมูลงบทดลองปัจจุบัน เติมเอง'!$A$5:$CL$846,15,0),2)</f>
        <v>30741.18</v>
      </c>
      <c r="Q240" s="19">
        <f>ROUND(VLOOKUP($B240,'3.ข้อมูลงบทดลองปัจจุบัน เติมเอง'!$A$5:$CL$846,16,0),2)</f>
        <v>0</v>
      </c>
      <c r="R240" s="19">
        <f>ROUND(VLOOKUP($B240,'3.ข้อมูลงบทดลองปัจจุบัน เติมเอง'!$A$5:$CL$846,17,0),2)</f>
        <v>8891.5300000000007</v>
      </c>
      <c r="S240" s="19">
        <f>ROUND(VLOOKUP($B240,'3.ข้อมูลงบทดลองปัจจุบัน เติมเอง'!$A$5:$CL$846,18,0),2)</f>
        <v>0</v>
      </c>
      <c r="T240" s="19">
        <f>ROUND(VLOOKUP($B240,'3.ข้อมูลงบทดลองปัจจุบัน เติมเอง'!$A$5:$CL$846,19,0),2)</f>
        <v>3585.3</v>
      </c>
      <c r="U240" s="19">
        <f>ROUND(VLOOKUP($B240,'3.ข้อมูลงบทดลองปัจจุบัน เติมเอง'!$A$5:$CL$846,20,0),2)</f>
        <v>6090</v>
      </c>
      <c r="V240" s="19">
        <f>ROUND(VLOOKUP($B240,'3.ข้อมูลงบทดลองปัจจุบัน เติมเอง'!$A$5:$CL$846,21,0),2)</f>
        <v>9852.93</v>
      </c>
      <c r="W240" s="19">
        <f>ROUND(VLOOKUP($B240,'3.ข้อมูลงบทดลองปัจจุบัน เติมเอง'!$A$5:$CL$846,22,0),2)</f>
        <v>0</v>
      </c>
      <c r="X240" s="19">
        <f>ROUND(VLOOKUP($B240,'3.ข้อมูลงบทดลองปัจจุบัน เติมเอง'!$A$5:$CL$846,23,0),2)</f>
        <v>0</v>
      </c>
      <c r="Y240" s="19">
        <f>ROUND(VLOOKUP($B240,'3.ข้อมูลงบทดลองปัจจุบัน เติมเอง'!$A$5:$CL$846,24,0),2)</f>
        <v>93.63</v>
      </c>
      <c r="Z240" s="19">
        <f>ROUND(VLOOKUP($B240,'3.ข้อมูลงบทดลองปัจจุบัน เติมเอง'!$A$5:$CL$846,25,0),2)</f>
        <v>0</v>
      </c>
      <c r="AA240" s="19">
        <f>ROUND(VLOOKUP($B240,'3.ข้อมูลงบทดลองปัจจุบัน เติมเอง'!$A$5:$CL$846,26,0),2)</f>
        <v>8124.99</v>
      </c>
      <c r="AB240" s="19">
        <f>ROUND(VLOOKUP($B240,'3.ข้อมูลงบทดลองปัจจุบัน เติมเอง'!$A$5:$CL$846,27,0),2)</f>
        <v>14396.46</v>
      </c>
      <c r="AC240" s="19">
        <f>ROUND(VLOOKUP($B240,'3.ข้อมูลงบทดลองปัจจุบัน เติมเอง'!$A$5:$CL$846,28,0),2)</f>
        <v>4187.49</v>
      </c>
      <c r="AD240" s="19">
        <f>ROUND(VLOOKUP($B240,'3.ข้อมูลงบทดลองปัจจุบัน เติมเอง'!$A$5:$CL$846,29,0),2)</f>
        <v>0</v>
      </c>
      <c r="AE240" s="19">
        <f>ROUND(VLOOKUP($B240,'3.ข้อมูลงบทดลองปัจจุบัน เติมเอง'!$A$5:$CL$846,30,0),2)</f>
        <v>22937.5</v>
      </c>
      <c r="AF240" s="19">
        <f>ROUND(VLOOKUP($B240,'3.ข้อมูลงบทดลองปัจจุบัน เติมเอง'!$A$5:$CL$846,31,0),2)</f>
        <v>0</v>
      </c>
      <c r="AG240" s="19">
        <f>ROUND(VLOOKUP($B240,'3.ข้อมูลงบทดลองปัจจุบัน เติมเอง'!$A$5:$CL$846,32,0),2)</f>
        <v>8945.9500000000007</v>
      </c>
      <c r="AH240" s="19">
        <f>ROUND(VLOOKUP($B240,'3.ข้อมูลงบทดลองปัจจุบัน เติมเอง'!$A$5:$CL$846,33,0),2)</f>
        <v>3818.76</v>
      </c>
      <c r="AI240" s="19">
        <f>ROUND(VLOOKUP($B240,'3.ข้อมูลงบทดลองปัจจุบัน เติมเอง'!$A$5:$CL$846,34,0),2)</f>
        <v>29986.48</v>
      </c>
      <c r="AJ240" s="19">
        <f>ROUND(VLOOKUP($B240,'3.ข้อมูลงบทดลองปัจจุบัน เติมเอง'!$A$5:$CL$846,35,0),2)</f>
        <v>0</v>
      </c>
      <c r="AK240" s="19">
        <f>ROUND(VLOOKUP($B240,'3.ข้อมูลงบทดลองปัจจุบัน เติมเอง'!$A$5:$CL$846,36,0),2)</f>
        <v>0</v>
      </c>
      <c r="AL240" s="19">
        <f>ROUND(VLOOKUP($B240,'3.ข้อมูลงบทดลองปัจจุบัน เติมเอง'!$A$5:$CL$846,37,0),2)</f>
        <v>35361.14</v>
      </c>
      <c r="AM240" s="19">
        <f>ROUND(VLOOKUP($B240,'3.ข้อมูลงบทดลองปัจจุบัน เติมเอง'!$A$5:$CL$846,38,0),2)</f>
        <v>0</v>
      </c>
      <c r="AN240" s="19">
        <f>ROUND(VLOOKUP($B240,'3.ข้อมูลงบทดลองปัจจุบัน เติมเอง'!$A$5:$CL$846,39,0),2)</f>
        <v>22122</v>
      </c>
      <c r="AO240" s="19">
        <f>ROUND(VLOOKUP($B240,'3.ข้อมูลงบทดลองปัจจุบัน เติมเอง'!$A$5:$CL$846,40,0),2)</f>
        <v>5208.33</v>
      </c>
      <c r="AP240" s="19">
        <f>ROUND(VLOOKUP($B240,'3.ข้อมูลงบทดลองปัจจุบัน เติมเอง'!$A$5:$CL$846,41,0),2)</f>
        <v>0</v>
      </c>
      <c r="AQ240" s="19">
        <f>ROUND(VLOOKUP($B240,'3.ข้อมูลงบทดลองปัจจุบัน เติมเอง'!$A$5:$CL$846,42,0),2)</f>
        <v>0</v>
      </c>
      <c r="AR240" s="19">
        <f>ROUND(VLOOKUP($B240,'3.ข้อมูลงบทดลองปัจจุบัน เติมเอง'!$A$5:$CL$846,43,0),2)</f>
        <v>8775</v>
      </c>
      <c r="AS240" s="19">
        <f>ROUND(VLOOKUP($B240,'3.ข้อมูลงบทดลองปัจจุบัน เติมเอง'!$A$5:$CL$846,44,0),2)</f>
        <v>6999.99</v>
      </c>
      <c r="AT240" s="19">
        <f>ROUND(VLOOKUP($B240,'3.ข้อมูลงบทดลองปัจจุบัน เติมเอง'!$A$5:$CL$846,45,0),2)</f>
        <v>3422.52</v>
      </c>
      <c r="AU240" s="19">
        <f>ROUND(VLOOKUP($B240,'3.ข้อมูลงบทดลองปัจจุบัน เติมเอง'!$A$5:$CL$846,46,0),2)</f>
        <v>12666.6</v>
      </c>
      <c r="AV240" s="19">
        <f>ROUND(VLOOKUP($B240,'3.ข้อมูลงบทดลองปัจจุบัน เติมเอง'!$A$5:$CL$846,47,0),2)</f>
        <v>10835.26</v>
      </c>
      <c r="AW240" s="19">
        <f>ROUND(VLOOKUP($B240,'3.ข้อมูลงบทดลองปัจจุบัน เติมเอง'!$A$5:$CL$846,48,0),2)</f>
        <v>0</v>
      </c>
      <c r="AX240" s="19">
        <f>ROUND(VLOOKUP($B240,'3.ข้อมูลงบทดลองปัจจุบัน เติมเอง'!$A$5:$CL$846,49,0),2)</f>
        <v>8693.75</v>
      </c>
      <c r="AY240" s="19">
        <f>ROUND(VLOOKUP($B240,'3.ข้อมูลงบทดลองปัจจุบัน เติมเอง'!$A$5:$CL$846,50,0),2)</f>
        <v>0</v>
      </c>
      <c r="AZ240" s="19">
        <f>ROUND(VLOOKUP($B240,'3.ข้อมูลงบทดลองปัจจุบัน เติมเอง'!$A$5:$CL$846,51,0),2)</f>
        <v>4936.57</v>
      </c>
      <c r="BA240" s="19">
        <f>ROUND(VLOOKUP($B240,'3.ข้อมูลงบทดลองปัจจุบัน เติมเอง'!$A$5:$CL$846,52,0),2)</f>
        <v>3378.99</v>
      </c>
      <c r="BB240" s="19">
        <f>ROUND(VLOOKUP($B240,'3.ข้อมูลงบทดลองปัจจุบัน เติมเอง'!$A$5:$CL$846,53,0),2)</f>
        <v>0</v>
      </c>
      <c r="BC240" s="19">
        <f>ROUND(VLOOKUP($B240,'3.ข้อมูลงบทดลองปัจจุบัน เติมเอง'!$A$5:$CL$846,54,0),2)</f>
        <v>22850.01</v>
      </c>
      <c r="BD240" s="19">
        <f>ROUND(VLOOKUP($B240,'3.ข้อมูลงบทดลองปัจจุบัน เติมเอง'!$A$5:$CL$846,55,0),2)</f>
        <v>0</v>
      </c>
      <c r="BE240" s="19">
        <f>ROUND(VLOOKUP($B240,'3.ข้อมูลงบทดลองปัจจุบัน เติมเอง'!$A$5:$CL$846,56,0),2)</f>
        <v>5643.82</v>
      </c>
      <c r="BF240" s="19">
        <f>ROUND(VLOOKUP($B240,'3.ข้อมูลงบทดลองปัจจุบัน เติมเอง'!$A$5:$CL$846,57,0),2)</f>
        <v>2229.2399999999998</v>
      </c>
      <c r="BG240" s="19">
        <f>ROUND(VLOOKUP($B240,'3.ข้อมูลงบทดลองปัจจุบัน เติมเอง'!$A$5:$CL$846,58,0),2)</f>
        <v>16127.93</v>
      </c>
      <c r="BH240" s="19">
        <f>ROUND(VLOOKUP($B240,'3.ข้อมูลงบทดลองปัจจุบัน เติมเอง'!$A$5:$CL$846,59,0),2)</f>
        <v>2616.54</v>
      </c>
      <c r="BI240" s="19">
        <f>ROUND(VLOOKUP($B240,'3.ข้อมูลงบทดลองปัจจุบัน เติมเอง'!$A$5:$CL$846,60,0),2)</f>
        <v>749.91</v>
      </c>
      <c r="BJ240" s="19">
        <f>ROUND(VLOOKUP($B240,'3.ข้อมูลงบทดลองปัจจุบัน เติมเอง'!$A$5:$CL$846,61,0),2)</f>
        <v>0</v>
      </c>
      <c r="BK240" s="19">
        <f>ROUND(VLOOKUP($B240,'3.ข้อมูลงบทดลองปัจจุบัน เติมเอง'!$A$5:$CL$846,62,0),2)</f>
        <v>600</v>
      </c>
      <c r="BL240" s="19">
        <f>ROUND(VLOOKUP($B240,'3.ข้อมูลงบทดลองปัจจุบัน เติมเอง'!$A$5:$CL$846,63,0),2)</f>
        <v>0</v>
      </c>
      <c r="BM240" s="19">
        <f>ROUND(VLOOKUP($B240,'3.ข้อมูลงบทดลองปัจจุบัน เติมเอง'!$A$5:$CL$846,64,0),2)</f>
        <v>19863.599999999999</v>
      </c>
      <c r="BN240" s="19">
        <f>ROUND(VLOOKUP($B240,'3.ข้อมูลงบทดลองปัจจุบัน เติมเอง'!$A$5:$CL$846,65,0),2)</f>
        <v>4541.49</v>
      </c>
      <c r="BO240" s="19">
        <f>ROUND(VLOOKUP($B240,'3.ข้อมูลงบทดลองปัจจุบัน เติมเอง'!$A$5:$CL$846,66,0),2)</f>
        <v>29720.01</v>
      </c>
      <c r="BP240" s="19">
        <f>ROUND(VLOOKUP($B240,'3.ข้อมูลงบทดลองปัจจุบัน เติมเอง'!$A$5:$CL$846,67,0),2)</f>
        <v>2775</v>
      </c>
      <c r="BQ240" s="19">
        <f>ROUND(VLOOKUP($B240,'3.ข้อมูลงบทดลองปัจจุบัน เติมเอง'!$A$5:$CL$846,68,0),2)</f>
        <v>8746</v>
      </c>
      <c r="BR240" s="19">
        <f>ROUND(VLOOKUP($B240,'3.ข้อมูลงบทดลองปัจจุบัน เติมเอง'!$A$5:$CL$846,69,0),2)</f>
        <v>5812.5</v>
      </c>
      <c r="BS240" s="19">
        <f>ROUND(VLOOKUP($B240,'3.ข้อมูลงบทดลองปัจจุบัน เติมเอง'!$A$5:$CL$846,70,0),2)</f>
        <v>0</v>
      </c>
      <c r="BT240" s="19">
        <f>ROUND(VLOOKUP($B240,'3.ข้อมูลงบทดลองปัจจุบัน เติมเอง'!$A$5:$CL$846,71,0),2)</f>
        <v>0</v>
      </c>
      <c r="BU240" s="19">
        <f>ROUND(VLOOKUP($B240,'3.ข้อมูลงบทดลองปัจจุบัน เติมเอง'!$A$5:$CL$846,72,0),2)</f>
        <v>477.6</v>
      </c>
      <c r="BV240" s="19">
        <f>ROUND(VLOOKUP($B240,'3.ข้อมูลงบทดลองปัจจุบัน เติมเอง'!$A$5:$CL$846,73,0),2)</f>
        <v>37126.39</v>
      </c>
      <c r="BW240" s="19">
        <f>ROUND(VLOOKUP($B240,'3.ข้อมูลงบทดลองปัจจุบัน เติมเอง'!$A$5:$CL$846,74,0),2)</f>
        <v>0</v>
      </c>
      <c r="BX240" s="19">
        <f>ROUND(VLOOKUP($B240,'3.ข้อมูลงบทดลองปัจจุบัน เติมเอง'!$A$5:$CL$846,75,0),2)</f>
        <v>2843.76</v>
      </c>
      <c r="BY240" s="19">
        <f>ROUND(VLOOKUP($B240,'3.ข้อมูลงบทดลองปัจจุบัน เติมเอง'!$A$5:$CL$846,76,0),2)</f>
        <v>0</v>
      </c>
      <c r="BZ240" s="19">
        <f>ROUND(VLOOKUP($B240,'3.ข้อมูลงบทดลองปัจจุบัน เติมเอง'!$A$5:$CL$846,77,0),2)</f>
        <v>11450.01</v>
      </c>
      <c r="CA240" s="19">
        <f>ROUND(VLOOKUP($B240,'3.ข้อมูลงบทดลองปัจจุบัน เติมเอง'!$A$5:$CL$846,78,0),2)</f>
        <v>0</v>
      </c>
      <c r="CB240" s="19">
        <f>ROUND(VLOOKUP($B240,'3.ข้อมูลงบทดลองปัจจุบัน เติมเอง'!$A$5:$CL$846,79,0),2)</f>
        <v>15757.8</v>
      </c>
      <c r="CC240" s="19">
        <f>ROUND(VLOOKUP($B240,'3.ข้อมูลงบทดลองปัจจุบัน เติมเอง'!$A$5:$CL$846,80,0),2)</f>
        <v>0</v>
      </c>
      <c r="CD240" s="19">
        <f>ROUND(VLOOKUP($B240,'3.ข้อมูลงบทดลองปัจจุบัน เติมเอง'!$A$5:$CL$846,81,0),2)</f>
        <v>0</v>
      </c>
      <c r="CE240" s="19">
        <f>ROUND(VLOOKUP($B240,'3.ข้อมูลงบทดลองปัจจุบัน เติมเอง'!$A$5:$CL$846,82,0),2)</f>
        <v>16158.8</v>
      </c>
      <c r="CF240" s="19">
        <f>ROUND(VLOOKUP($B240,'3.ข้อมูลงบทดลองปัจจุบัน เติมเอง'!$A$5:$CL$846,83,0),2)</f>
        <v>0</v>
      </c>
      <c r="CG240" s="19">
        <f>ROUND(VLOOKUP($B240,'3.ข้อมูลงบทดลองปัจจุบัน เติมเอง'!$A$5:$CL$846,84,0),2)</f>
        <v>2360</v>
      </c>
      <c r="CH240" s="19">
        <f>ROUND(VLOOKUP($B240,'3.ข้อมูลงบทดลองปัจจุบัน เติมเอง'!$A$5:$CL$846,85,0),2)</f>
        <v>4728.96</v>
      </c>
      <c r="CI240" s="19">
        <f>ROUND(VLOOKUP($B240,'3.ข้อมูลงบทดลองปัจจุบัน เติมเอง'!$A$5:$CL$846,86,0),2)</f>
        <v>812.49</v>
      </c>
      <c r="CJ240" s="19">
        <f>ROUND(VLOOKUP($B240,'3.ข้อมูลงบทดลองปัจจุบัน เติมเอง'!$A$5:$CL$846,87,0),2)</f>
        <v>8011.56</v>
      </c>
      <c r="CK240" s="19">
        <f>ROUND(VLOOKUP($B240,'3.ข้อมูลงบทดลองปัจจุบัน เติมเอง'!$A$5:$CL$846,88,0),2)</f>
        <v>0</v>
      </c>
      <c r="CL240" s="19">
        <f>ROUND(VLOOKUP($B240,'3.ข้อมูลงบทดลองปัจจุบัน เติมเอง'!$A$5:$CL$846,89,0),2)</f>
        <v>4445.01</v>
      </c>
      <c r="CM240" s="19">
        <f>ROUND(VLOOKUP($B240,'3.ข้อมูลงบทดลองปัจจุบัน เติมเอง'!$A$5:$CL$846,90,0),2)</f>
        <v>0</v>
      </c>
      <c r="CO240" s="29"/>
    </row>
    <row r="241" spans="1:93" x14ac:dyDescent="0.7">
      <c r="A241" s="53" t="s">
        <v>1472</v>
      </c>
      <c r="B241" s="3" t="s">
        <v>817</v>
      </c>
      <c r="C241" s="8" t="s">
        <v>818</v>
      </c>
      <c r="D241" s="19">
        <f>ROUND(VLOOKUP($B241,'3.ข้อมูลงบทดลองปัจจุบัน เติมเอง'!$A$5:$CL$846,3,0),2)</f>
        <v>1199.77</v>
      </c>
      <c r="E241" s="19">
        <f>ROUND(VLOOKUP($B241,'3.ข้อมูลงบทดลองปัจจุบัน เติมเอง'!$A$5:$CL$846,4,0),2)</f>
        <v>780.46</v>
      </c>
      <c r="F241" s="19">
        <f>ROUND(VLOOKUP($B241,'3.ข้อมูลงบทดลองปัจจุบัน เติมเอง'!$A$5:$CL$846,5,0),2)</f>
        <v>0</v>
      </c>
      <c r="G241" s="19">
        <f>ROUND(VLOOKUP($B241,'3.ข้อมูลงบทดลองปัจจุบัน เติมเอง'!$A$5:$CL$846,6,0),2)</f>
        <v>0</v>
      </c>
      <c r="H241" s="19">
        <f>ROUND(VLOOKUP($B241,'3.ข้อมูลงบทดลองปัจจุบัน เติมเอง'!$A$5:$CL$846,7,0),2)</f>
        <v>0</v>
      </c>
      <c r="I241" s="19">
        <f>ROUND(VLOOKUP($B241,'3.ข้อมูลงบทดลองปัจจุบัน เติมเอง'!$A$5:$CL$846,8,0),2)</f>
        <v>0</v>
      </c>
      <c r="J241" s="19">
        <f>ROUND(VLOOKUP($B241,'3.ข้อมูลงบทดลองปัจจุบัน เติมเอง'!$A$5:$CL$846,9,0),2)</f>
        <v>4449.7</v>
      </c>
      <c r="K241" s="19">
        <f>ROUND(VLOOKUP($B241,'3.ข้อมูลงบทดลองปัจจุบัน เติมเอง'!$A$5:$CL$846,10,0),2)</f>
        <v>0</v>
      </c>
      <c r="L241" s="19">
        <f>ROUND(VLOOKUP($B241,'3.ข้อมูลงบทดลองปัจจุบัน เติมเอง'!$A$5:$CL$846,11,0),2)</f>
        <v>0</v>
      </c>
      <c r="M241" s="19">
        <f>ROUND(VLOOKUP($B241,'3.ข้อมูลงบทดลองปัจจุบัน เติมเอง'!$A$5:$CL$846,12,0),2)</f>
        <v>251.87</v>
      </c>
      <c r="N241" s="19">
        <f>ROUND(VLOOKUP($B241,'3.ข้อมูลงบทดลองปัจจุบัน เติมเอง'!$A$5:$CL$846,13,0),2)</f>
        <v>0</v>
      </c>
      <c r="O241" s="19">
        <f>ROUND(VLOOKUP($B241,'3.ข้อมูลงบทดลองปัจจุบัน เติมเอง'!$A$5:$CL$846,14,0),2)</f>
        <v>0</v>
      </c>
      <c r="P241" s="19">
        <f>ROUND(VLOOKUP($B241,'3.ข้อมูลงบทดลองปัจจุบัน เติมเอง'!$A$5:$CL$846,15,0),2)</f>
        <v>7000.02</v>
      </c>
      <c r="Q241" s="19">
        <f>ROUND(VLOOKUP($B241,'3.ข้อมูลงบทดลองปัจจุบัน เติมเอง'!$A$5:$CL$846,16,0),2)</f>
        <v>0</v>
      </c>
      <c r="R241" s="19">
        <f>ROUND(VLOOKUP($B241,'3.ข้อมูลงบทดลองปัจจุบัน เติมเอง'!$A$5:$CL$846,17,0),2)</f>
        <v>0</v>
      </c>
      <c r="S241" s="19">
        <f>ROUND(VLOOKUP($B241,'3.ข้อมูลงบทดลองปัจจุบัน เติมเอง'!$A$5:$CL$846,18,0),2)</f>
        <v>0</v>
      </c>
      <c r="T241" s="19">
        <f>ROUND(VLOOKUP($B241,'3.ข้อมูลงบทดลองปัจจุบัน เติมเอง'!$A$5:$CL$846,19,0),2)</f>
        <v>2500</v>
      </c>
      <c r="U241" s="19">
        <f>ROUND(VLOOKUP($B241,'3.ข้อมูลงบทดลองปัจจุบัน เติมเอง'!$A$5:$CL$846,20,0),2)</f>
        <v>3209.01</v>
      </c>
      <c r="V241" s="19">
        <f>ROUND(VLOOKUP($B241,'3.ข้อมูลงบทดลองปัจจุบัน เติมเอง'!$A$5:$CL$846,21,0),2)</f>
        <v>0</v>
      </c>
      <c r="W241" s="19">
        <f>ROUND(VLOOKUP($B241,'3.ข้อมูลงบทดลองปัจจุบัน เติมเอง'!$A$5:$CL$846,22,0),2)</f>
        <v>0</v>
      </c>
      <c r="X241" s="19">
        <f>ROUND(VLOOKUP($B241,'3.ข้อมูลงบทดลองปัจจุบัน เติมเอง'!$A$5:$CL$846,23,0),2)</f>
        <v>0</v>
      </c>
      <c r="Y241" s="19">
        <f>ROUND(VLOOKUP($B241,'3.ข้อมูลงบทดลองปัจจุบัน เติมเอง'!$A$5:$CL$846,24,0),2)</f>
        <v>0</v>
      </c>
      <c r="Z241" s="19">
        <f>ROUND(VLOOKUP($B241,'3.ข้อมูลงบทดลองปัจจุบัน เติมเอง'!$A$5:$CL$846,25,0),2)</f>
        <v>0</v>
      </c>
      <c r="AA241" s="19">
        <f>ROUND(VLOOKUP($B241,'3.ข้อมูลงบทดลองปัจจุบัน เติมเอง'!$A$5:$CL$846,26,0),2)</f>
        <v>0</v>
      </c>
      <c r="AB241" s="19">
        <f>ROUND(VLOOKUP($B241,'3.ข้อมูลงบทดลองปัจจุบัน เติมเอง'!$A$5:$CL$846,27,0),2)</f>
        <v>0</v>
      </c>
      <c r="AC241" s="19">
        <f>ROUND(VLOOKUP($B241,'3.ข้อมูลงบทดลองปัจจุบัน เติมเอง'!$A$5:$CL$846,28,0),2)</f>
        <v>0</v>
      </c>
      <c r="AD241" s="19">
        <f>ROUND(VLOOKUP($B241,'3.ข้อมูลงบทดลองปัจจุบัน เติมเอง'!$A$5:$CL$846,29,0),2)</f>
        <v>1325.01</v>
      </c>
      <c r="AE241" s="19">
        <f>ROUND(VLOOKUP($B241,'3.ข้อมูลงบทดลองปัจจุบัน เติมเอง'!$A$5:$CL$846,30,0),2)</f>
        <v>13000</v>
      </c>
      <c r="AF241" s="19">
        <f>ROUND(VLOOKUP($B241,'3.ข้อมูลงบทดลองปัจจุบัน เติมเอง'!$A$5:$CL$846,31,0),2)</f>
        <v>0</v>
      </c>
      <c r="AG241" s="19">
        <f>ROUND(VLOOKUP($B241,'3.ข้อมูลงบทดลองปัจจุบัน เติมเอง'!$A$5:$CL$846,32,0),2)</f>
        <v>40605.18</v>
      </c>
      <c r="AH241" s="19">
        <f>ROUND(VLOOKUP($B241,'3.ข้อมูลงบทดลองปัจจุบัน เติมเอง'!$A$5:$CL$846,33,0),2)</f>
        <v>3413.7</v>
      </c>
      <c r="AI241" s="19">
        <f>ROUND(VLOOKUP($B241,'3.ข้อมูลงบทดลองปัจจุบัน เติมเอง'!$A$5:$CL$846,34,0),2)</f>
        <v>0</v>
      </c>
      <c r="AJ241" s="19">
        <f>ROUND(VLOOKUP($B241,'3.ข้อมูลงบทดลองปัจจุบัน เติมเอง'!$A$5:$CL$846,35,0),2)</f>
        <v>0</v>
      </c>
      <c r="AK241" s="19">
        <f>ROUND(VLOOKUP($B241,'3.ข้อมูลงบทดลองปัจจุบัน เติมเอง'!$A$5:$CL$846,36,0),2)</f>
        <v>0</v>
      </c>
      <c r="AL241" s="19">
        <f>ROUND(VLOOKUP($B241,'3.ข้อมูลงบทดลองปัจจุบัน เติมเอง'!$A$5:$CL$846,37,0),2)</f>
        <v>31090.5</v>
      </c>
      <c r="AM241" s="19">
        <f>ROUND(VLOOKUP($B241,'3.ข้อมูลงบทดลองปัจจุบัน เติมเอง'!$A$5:$CL$846,38,0),2)</f>
        <v>0</v>
      </c>
      <c r="AN241" s="19">
        <f>ROUND(VLOOKUP($B241,'3.ข้อมูลงบทดลองปัจจุบัน เติมเอง'!$A$5:$CL$846,39,0),2)</f>
        <v>0</v>
      </c>
      <c r="AO241" s="19">
        <f>ROUND(VLOOKUP($B241,'3.ข้อมูลงบทดลองปัจจุบัน เติมเอง'!$A$5:$CL$846,40,0),2)</f>
        <v>0</v>
      </c>
      <c r="AP241" s="19">
        <f>ROUND(VLOOKUP($B241,'3.ข้อมูลงบทดลองปัจจุบัน เติมเอง'!$A$5:$CL$846,41,0),2)</f>
        <v>0</v>
      </c>
      <c r="AQ241" s="19">
        <f>ROUND(VLOOKUP($B241,'3.ข้อมูลงบทดลองปัจจุบัน เติมเอง'!$A$5:$CL$846,42,0),2)</f>
        <v>0</v>
      </c>
      <c r="AR241" s="19">
        <f>ROUND(VLOOKUP($B241,'3.ข้อมูลงบทดลองปัจจุบัน เติมเอง'!$A$5:$CL$846,43,0),2)</f>
        <v>0</v>
      </c>
      <c r="AS241" s="19">
        <f>ROUND(VLOOKUP($B241,'3.ข้อมูลงบทดลองปัจจุบัน เติมเอง'!$A$5:$CL$846,44,0),2)</f>
        <v>0</v>
      </c>
      <c r="AT241" s="19">
        <f>ROUND(VLOOKUP($B241,'3.ข้อมูลงบทดลองปัจจุบัน เติมเอง'!$A$5:$CL$846,45,0),2)</f>
        <v>0</v>
      </c>
      <c r="AU241" s="19">
        <f>ROUND(VLOOKUP($B241,'3.ข้อมูลงบทดลองปัจจุบัน เติมเอง'!$A$5:$CL$846,46,0),2)</f>
        <v>0</v>
      </c>
      <c r="AV241" s="19">
        <f>ROUND(VLOOKUP($B241,'3.ข้อมูลงบทดลองปัจจุบัน เติมเอง'!$A$5:$CL$846,47,0),2)</f>
        <v>270</v>
      </c>
      <c r="AW241" s="19">
        <f>ROUND(VLOOKUP($B241,'3.ข้อมูลงบทดลองปัจจุบัน เติมเอง'!$A$5:$CL$846,48,0),2)</f>
        <v>0</v>
      </c>
      <c r="AX241" s="19">
        <f>ROUND(VLOOKUP($B241,'3.ข้อมูลงบทดลองปัจจุบัน เติมเอง'!$A$5:$CL$846,49,0),2)</f>
        <v>0</v>
      </c>
      <c r="AY241" s="19">
        <f>ROUND(VLOOKUP($B241,'3.ข้อมูลงบทดลองปัจจุบัน เติมเอง'!$A$5:$CL$846,50,0),2)</f>
        <v>0</v>
      </c>
      <c r="AZ241" s="19">
        <f>ROUND(VLOOKUP($B241,'3.ข้อมูลงบทดลองปัจจุบัน เติมเอง'!$A$5:$CL$846,51,0),2)</f>
        <v>0</v>
      </c>
      <c r="BA241" s="19">
        <f>ROUND(VLOOKUP($B241,'3.ข้อมูลงบทดลองปัจจุบัน เติมเอง'!$A$5:$CL$846,52,0),2)</f>
        <v>0</v>
      </c>
      <c r="BB241" s="19">
        <f>ROUND(VLOOKUP($B241,'3.ข้อมูลงบทดลองปัจจุบัน เติมเอง'!$A$5:$CL$846,53,0),2)</f>
        <v>0</v>
      </c>
      <c r="BC241" s="19">
        <f>ROUND(VLOOKUP($B241,'3.ข้อมูลงบทดลองปัจจุบัน เติมเอง'!$A$5:$CL$846,54,0),2)</f>
        <v>0</v>
      </c>
      <c r="BD241" s="19">
        <f>ROUND(VLOOKUP($B241,'3.ข้อมูลงบทดลองปัจจุบัน เติมเอง'!$A$5:$CL$846,55,0),2)</f>
        <v>0</v>
      </c>
      <c r="BE241" s="19">
        <f>ROUND(VLOOKUP($B241,'3.ข้อมูลงบทดลองปัจจุบัน เติมเอง'!$A$5:$CL$846,56,0),2)</f>
        <v>0</v>
      </c>
      <c r="BF241" s="19">
        <f>ROUND(VLOOKUP($B241,'3.ข้อมูลงบทดลองปัจจุบัน เติมเอง'!$A$5:$CL$846,57,0),2)</f>
        <v>0</v>
      </c>
      <c r="BG241" s="19">
        <f>ROUND(VLOOKUP($B241,'3.ข้อมูลงบทดลองปัจจุบัน เติมเอง'!$A$5:$CL$846,58,0),2)</f>
        <v>0</v>
      </c>
      <c r="BH241" s="19">
        <f>ROUND(VLOOKUP($B241,'3.ข้อมูลงบทดลองปัจจุบัน เติมเอง'!$A$5:$CL$846,59,0),2)</f>
        <v>31090.37</v>
      </c>
      <c r="BI241" s="19">
        <f>ROUND(VLOOKUP($B241,'3.ข้อมูลงบทดลองปัจจุบัน เติมเอง'!$A$5:$CL$846,60,0),2)</f>
        <v>0</v>
      </c>
      <c r="BJ241" s="19">
        <f>ROUND(VLOOKUP($B241,'3.ข้อมูลงบทดลองปัจจุบัน เติมเอง'!$A$5:$CL$846,61,0),2)</f>
        <v>973.62</v>
      </c>
      <c r="BK241" s="19">
        <f>ROUND(VLOOKUP($B241,'3.ข้อมูลงบทดลองปัจจุบัน เติมเอง'!$A$5:$CL$846,62,0),2)</f>
        <v>4380</v>
      </c>
      <c r="BL241" s="19">
        <f>ROUND(VLOOKUP($B241,'3.ข้อมูลงบทดลองปัจจุบัน เติมเอง'!$A$5:$CL$846,63,0),2)</f>
        <v>0</v>
      </c>
      <c r="BM241" s="19">
        <f>ROUND(VLOOKUP($B241,'3.ข้อมูลงบทดลองปัจจุบัน เติมเอง'!$A$5:$CL$846,64,0),2)</f>
        <v>0</v>
      </c>
      <c r="BN241" s="19">
        <f>ROUND(VLOOKUP($B241,'3.ข้อมูลงบทดลองปัจจุบัน เติมเอง'!$A$5:$CL$846,65,0),2)</f>
        <v>0</v>
      </c>
      <c r="BO241" s="19">
        <f>ROUND(VLOOKUP($B241,'3.ข้อมูลงบทดลองปัจจุบัน เติมเอง'!$A$5:$CL$846,66,0),2)</f>
        <v>0</v>
      </c>
      <c r="BP241" s="19">
        <f>ROUND(VLOOKUP($B241,'3.ข้อมูลงบทดลองปัจจุบัน เติมเอง'!$A$5:$CL$846,67,0),2)</f>
        <v>0</v>
      </c>
      <c r="BQ241" s="19">
        <f>ROUND(VLOOKUP($B241,'3.ข้อมูลงบทดลองปัจจุบัน เติมเอง'!$A$5:$CL$846,68,0),2)</f>
        <v>0</v>
      </c>
      <c r="BR241" s="19">
        <f>ROUND(VLOOKUP($B241,'3.ข้อมูลงบทดลองปัจจุบัน เติมเอง'!$A$5:$CL$846,69,0),2)</f>
        <v>0</v>
      </c>
      <c r="BS241" s="19">
        <f>ROUND(VLOOKUP($B241,'3.ข้อมูลงบทดลองปัจจุบัน เติมเอง'!$A$5:$CL$846,70,0),2)</f>
        <v>0</v>
      </c>
      <c r="BT241" s="19">
        <f>ROUND(VLOOKUP($B241,'3.ข้อมูลงบทดลองปัจจุบัน เติมเอง'!$A$5:$CL$846,71,0),2)</f>
        <v>0</v>
      </c>
      <c r="BU241" s="19">
        <f>ROUND(VLOOKUP($B241,'3.ข้อมูลงบทดลองปัจจุบัน เติมเอง'!$A$5:$CL$846,72,0),2)</f>
        <v>18049.98</v>
      </c>
      <c r="BV241" s="19">
        <f>ROUND(VLOOKUP($B241,'3.ข้อมูลงบทดลองปัจจุบัน เติมเอง'!$A$5:$CL$846,73,0),2)</f>
        <v>0</v>
      </c>
      <c r="BW241" s="19">
        <f>ROUND(VLOOKUP($B241,'3.ข้อมูลงบทดลองปัจจุบัน เติมเอง'!$A$5:$CL$846,74,0),2)</f>
        <v>0</v>
      </c>
      <c r="BX241" s="19">
        <f>ROUND(VLOOKUP($B241,'3.ข้อมูลงบทดลองปัจจุบัน เติมเอง'!$A$5:$CL$846,75,0),2)</f>
        <v>46027.85</v>
      </c>
      <c r="BY241" s="19">
        <f>ROUND(VLOOKUP($B241,'3.ข้อมูลงบทดลองปัจจุบัน เติมเอง'!$A$5:$CL$846,76,0),2)</f>
        <v>0</v>
      </c>
      <c r="BZ241" s="19">
        <f>ROUND(VLOOKUP($B241,'3.ข้อมูลงบทดลองปัจจุบัน เติมเอง'!$A$5:$CL$846,77,0),2)</f>
        <v>0</v>
      </c>
      <c r="CA241" s="19">
        <f>ROUND(VLOOKUP($B241,'3.ข้อมูลงบทดลองปัจจุบัน เติมเอง'!$A$5:$CL$846,78,0),2)</f>
        <v>0</v>
      </c>
      <c r="CB241" s="19">
        <f>ROUND(VLOOKUP($B241,'3.ข้อมูลงบทดลองปัจจุบัน เติมเอง'!$A$5:$CL$846,79,0),2)</f>
        <v>13500</v>
      </c>
      <c r="CC241" s="19">
        <f>ROUND(VLOOKUP($B241,'3.ข้อมูลงบทดลองปัจจุบัน เติมเอง'!$A$5:$CL$846,80,0),2)</f>
        <v>0</v>
      </c>
      <c r="CD241" s="19">
        <f>ROUND(VLOOKUP($B241,'3.ข้อมูลงบทดลองปัจจุบัน เติมเอง'!$A$5:$CL$846,81,0),2)</f>
        <v>0</v>
      </c>
      <c r="CE241" s="19">
        <f>ROUND(VLOOKUP($B241,'3.ข้อมูลงบทดลองปัจจุบัน เติมเอง'!$A$5:$CL$846,82,0),2)</f>
        <v>0</v>
      </c>
      <c r="CF241" s="19">
        <f>ROUND(VLOOKUP($B241,'3.ข้อมูลงบทดลองปัจจุบัน เติมเอง'!$A$5:$CL$846,83,0),2)</f>
        <v>3061.49</v>
      </c>
      <c r="CG241" s="19">
        <f>ROUND(VLOOKUP($B241,'3.ข้อมูลงบทดลองปัจจุบัน เติมเอง'!$A$5:$CL$846,84,0),2)</f>
        <v>0</v>
      </c>
      <c r="CH241" s="19">
        <f>ROUND(VLOOKUP($B241,'3.ข้อมูลงบทดลองปัจจุบัน เติมเอง'!$A$5:$CL$846,85,0),2)</f>
        <v>1333.26</v>
      </c>
      <c r="CI241" s="19">
        <f>ROUND(VLOOKUP($B241,'3.ข้อมูลงบทดลองปัจจุบัน เติมเอง'!$A$5:$CL$846,86,0),2)</f>
        <v>0</v>
      </c>
      <c r="CJ241" s="19">
        <f>ROUND(VLOOKUP($B241,'3.ข้อมูลงบทดลองปัจจุบัน เติมเอง'!$A$5:$CL$846,87,0),2)</f>
        <v>750</v>
      </c>
      <c r="CK241" s="19">
        <f>ROUND(VLOOKUP($B241,'3.ข้อมูลงบทดลองปัจจุบัน เติมเอง'!$A$5:$CL$846,88,0),2)</f>
        <v>0</v>
      </c>
      <c r="CL241" s="19">
        <f>ROUND(VLOOKUP($B241,'3.ข้อมูลงบทดลองปัจจุบัน เติมเอง'!$A$5:$CL$846,89,0),2)</f>
        <v>0</v>
      </c>
      <c r="CM241" s="19">
        <f>ROUND(VLOOKUP($B241,'3.ข้อมูลงบทดลองปัจจุบัน เติมเอง'!$A$5:$CL$846,90,0),2)</f>
        <v>0</v>
      </c>
      <c r="CO241" s="29"/>
    </row>
    <row r="242" spans="1:93" x14ac:dyDescent="0.7">
      <c r="A242" s="53" t="s">
        <v>1472</v>
      </c>
      <c r="B242" s="3" t="s">
        <v>819</v>
      </c>
      <c r="C242" s="8" t="s">
        <v>820</v>
      </c>
      <c r="D242" s="19">
        <f>ROUND(VLOOKUP($B242,'3.ข้อมูลงบทดลองปัจจุบัน เติมเอง'!$A$5:$CL$846,3,0),2)</f>
        <v>4420808.88</v>
      </c>
      <c r="E242" s="19">
        <f>ROUND(VLOOKUP($B242,'3.ข้อมูลงบทดลองปัจจุบัน เติมเอง'!$A$5:$CL$846,4,0),2)</f>
        <v>886613.96</v>
      </c>
      <c r="F242" s="19">
        <f>ROUND(VLOOKUP($B242,'3.ข้อมูลงบทดลองปัจจุบัน เติมเอง'!$A$5:$CL$846,5,0),2)</f>
        <v>327635.51</v>
      </c>
      <c r="G242" s="19">
        <f>ROUND(VLOOKUP($B242,'3.ข้อมูลงบทดลองปัจจุบัน เติมเอง'!$A$5:$CL$846,6,0),2)</f>
        <v>1092383.8799999999</v>
      </c>
      <c r="H242" s="19">
        <f>ROUND(VLOOKUP($B242,'3.ข้อมูลงบทดลองปัจจุบัน เติมเอง'!$A$5:$CL$846,7,0),2)</f>
        <v>460061.76</v>
      </c>
      <c r="I242" s="19">
        <f>ROUND(VLOOKUP($B242,'3.ข้อมูลงบทดลองปัจจุบัน เติมเอง'!$A$5:$CL$846,8,0),2)</f>
        <v>594182.01</v>
      </c>
      <c r="J242" s="19">
        <f>ROUND(VLOOKUP($B242,'3.ข้อมูลงบทดลองปัจจุบัน เติมเอง'!$A$5:$CL$846,9,0),2)</f>
        <v>539033.4</v>
      </c>
      <c r="K242" s="19">
        <f>ROUND(VLOOKUP($B242,'3.ข้อมูลงบทดลองปัจจุบัน เติมเอง'!$A$5:$CL$846,10,0),2)</f>
        <v>1684746.88</v>
      </c>
      <c r="L242" s="19">
        <f>ROUND(VLOOKUP($B242,'3.ข้อมูลงบทดลองปัจจุบัน เติมเอง'!$A$5:$CL$846,11,0),2)</f>
        <v>599089.38</v>
      </c>
      <c r="M242" s="19">
        <f>ROUND(VLOOKUP($B242,'3.ข้อมูลงบทดลองปัจจุบัน เติมเอง'!$A$5:$CL$846,12,0),2)</f>
        <v>1119555.2</v>
      </c>
      <c r="N242" s="19">
        <f>ROUND(VLOOKUP($B242,'3.ข้อมูลงบทดลองปัจจุบัน เติมเอง'!$A$5:$CL$846,13,0),2)</f>
        <v>2424214.0699999998</v>
      </c>
      <c r="O242" s="19">
        <f>ROUND(VLOOKUP($B242,'3.ข้อมูลงบทดลองปัจจุบัน เติมเอง'!$A$5:$CL$846,14,0),2)</f>
        <v>408046.13</v>
      </c>
      <c r="P242" s="19">
        <f>ROUND(VLOOKUP($B242,'3.ข้อมูลงบทดลองปัจจุบัน เติมเอง'!$A$5:$CL$846,15,0),2)</f>
        <v>5483133.9400000004</v>
      </c>
      <c r="Q242" s="19">
        <f>ROUND(VLOOKUP($B242,'3.ข้อมูลงบทดลองปัจจุบัน เติมเอง'!$A$5:$CL$846,16,0),2)</f>
        <v>682016.94</v>
      </c>
      <c r="R242" s="19">
        <f>ROUND(VLOOKUP($B242,'3.ข้อมูลงบทดลองปัจจุบัน เติมเอง'!$A$5:$CL$846,17,0),2)</f>
        <v>498247.75</v>
      </c>
      <c r="S242" s="19">
        <f>ROUND(VLOOKUP($B242,'3.ข้อมูลงบทดลองปัจจุบัน เติมเอง'!$A$5:$CL$846,18,0),2)</f>
        <v>2361675.29</v>
      </c>
      <c r="T242" s="19">
        <f>ROUND(VLOOKUP($B242,'3.ข้อมูลงบทดลองปัจจุบัน เติมเอง'!$A$5:$CL$846,19,0),2)</f>
        <v>519932.48</v>
      </c>
      <c r="U242" s="19">
        <f>ROUND(VLOOKUP($B242,'3.ข้อมูลงบทดลองปัจจุบัน เติมเอง'!$A$5:$CL$846,20,0),2)</f>
        <v>784440.98</v>
      </c>
      <c r="V242" s="19">
        <f>ROUND(VLOOKUP($B242,'3.ข้อมูลงบทดลองปัจจุบัน เติมเอง'!$A$5:$CL$846,21,0),2)</f>
        <v>292052.17</v>
      </c>
      <c r="W242" s="19">
        <f>ROUND(VLOOKUP($B242,'3.ข้อมูลงบทดลองปัจจุบัน เติมเอง'!$A$5:$CL$846,22,0),2)</f>
        <v>401795.16</v>
      </c>
      <c r="X242" s="19">
        <f>ROUND(VLOOKUP($B242,'3.ข้อมูลงบทดลองปัจจุบัน เติมเอง'!$A$5:$CL$846,23,0),2)</f>
        <v>10058202.15</v>
      </c>
      <c r="Y242" s="19">
        <f>ROUND(VLOOKUP($B242,'3.ข้อมูลงบทดลองปัจจุบัน เติมเอง'!$A$5:$CL$846,24,0),2)</f>
        <v>743974.83</v>
      </c>
      <c r="Z242" s="19">
        <f>ROUND(VLOOKUP($B242,'3.ข้อมูลงบทดลองปัจจุบัน เติมเอง'!$A$5:$CL$846,25,0),2)</f>
        <v>821417.22</v>
      </c>
      <c r="AA242" s="19">
        <f>ROUND(VLOOKUP($B242,'3.ข้อมูลงบทดลองปัจจุบัน เติมเอง'!$A$5:$CL$846,26,0),2)</f>
        <v>937193.07</v>
      </c>
      <c r="AB242" s="19">
        <f>ROUND(VLOOKUP($B242,'3.ข้อมูลงบทดลองปัจจุบัน เติมเอง'!$A$5:$CL$846,27,0),2)</f>
        <v>329035.96000000002</v>
      </c>
      <c r="AC242" s="19">
        <f>ROUND(VLOOKUP($B242,'3.ข้อมูลงบทดลองปัจจุบัน เติมเอง'!$A$5:$CL$846,28,0),2)</f>
        <v>425986.41</v>
      </c>
      <c r="AD242" s="19">
        <f>ROUND(VLOOKUP($B242,'3.ข้อมูลงบทดลองปัจจุบัน เติมเอง'!$A$5:$CL$846,29,0),2)</f>
        <v>538032.51</v>
      </c>
      <c r="AE242" s="19">
        <f>ROUND(VLOOKUP($B242,'3.ข้อมูลงบทดลองปัจจุบัน เติมเอง'!$A$5:$CL$846,30,0),2)</f>
        <v>2532360.87</v>
      </c>
      <c r="AF242" s="19">
        <f>ROUND(VLOOKUP($B242,'3.ข้อมูลงบทดลองปัจจุบัน เติมเอง'!$A$5:$CL$846,31,0),2)</f>
        <v>465916.24</v>
      </c>
      <c r="AG242" s="19">
        <f>ROUND(VLOOKUP($B242,'3.ข้อมูลงบทดลองปัจจุบัน เติมเอง'!$A$5:$CL$846,32,0),2)</f>
        <v>615347.44999999995</v>
      </c>
      <c r="AH242" s="19">
        <f>ROUND(VLOOKUP($B242,'3.ข้อมูลงบทดลองปัจจุบัน เติมเอง'!$A$5:$CL$846,33,0),2)</f>
        <v>1146429.45</v>
      </c>
      <c r="AI242" s="19">
        <f>ROUND(VLOOKUP($B242,'3.ข้อมูลงบทดลองปัจจุบัน เติมเอง'!$A$5:$CL$846,34,0),2)</f>
        <v>1221462.21</v>
      </c>
      <c r="AJ242" s="19">
        <f>ROUND(VLOOKUP($B242,'3.ข้อมูลงบทดลองปัจจุบัน เติมเอง'!$A$5:$CL$846,35,0),2)</f>
        <v>505084.68</v>
      </c>
      <c r="AK242" s="19">
        <f>ROUND(VLOOKUP($B242,'3.ข้อมูลงบทดลองปัจจุบัน เติมเอง'!$A$5:$CL$846,36,0),2)</f>
        <v>529759.66</v>
      </c>
      <c r="AL242" s="19">
        <f>ROUND(VLOOKUP($B242,'3.ข้อมูลงบทดลองปัจจุบัน เติมเอง'!$A$5:$CL$846,37,0),2)</f>
        <v>17763856.789999999</v>
      </c>
      <c r="AM242" s="19">
        <f>ROUND(VLOOKUP($B242,'3.ข้อมูลงบทดลองปัจจุบัน เติมเอง'!$A$5:$CL$846,38,0),2)</f>
        <v>1065867.32</v>
      </c>
      <c r="AN242" s="19">
        <f>ROUND(VLOOKUP($B242,'3.ข้อมูลงบทดลองปัจจุบัน เติมเอง'!$A$5:$CL$846,39,0),2)</f>
        <v>435558</v>
      </c>
      <c r="AO242" s="19">
        <f>ROUND(VLOOKUP($B242,'3.ข้อมูลงบทดลองปัจจุบัน เติมเอง'!$A$5:$CL$846,40,0),2)</f>
        <v>556449.32999999996</v>
      </c>
      <c r="AP242" s="19">
        <f>ROUND(VLOOKUP($B242,'3.ข้อมูลงบทดลองปัจจุบัน เติมเอง'!$A$5:$CL$846,41,0),2)</f>
        <v>1176694.8999999999</v>
      </c>
      <c r="AQ242" s="19">
        <f>ROUND(VLOOKUP($B242,'3.ข้อมูลงบทดลองปัจจุบัน เติมเอง'!$A$5:$CL$846,42,0),2)</f>
        <v>780584.17</v>
      </c>
      <c r="AR242" s="19">
        <f>ROUND(VLOOKUP($B242,'3.ข้อมูลงบทดลองปัจจุบัน เติมเอง'!$A$5:$CL$846,43,0),2)</f>
        <v>419885.43</v>
      </c>
      <c r="AS242" s="19">
        <f>ROUND(VLOOKUP($B242,'3.ข้อมูลงบทดลองปัจจุบัน เติมเอง'!$A$5:$CL$846,44,0),2)</f>
        <v>4770840.49</v>
      </c>
      <c r="AT242" s="19">
        <f>ROUND(VLOOKUP($B242,'3.ข้อมูลงบทดลองปัจจุบัน เติมเอง'!$A$5:$CL$846,45,0),2)</f>
        <v>560714.06000000006</v>
      </c>
      <c r="AU242" s="19">
        <f>ROUND(VLOOKUP($B242,'3.ข้อมูลงบทดลองปัจจุบัน เติมเอง'!$A$5:$CL$846,46,0),2)</f>
        <v>1289009.44</v>
      </c>
      <c r="AV242" s="19">
        <f>ROUND(VLOOKUP($B242,'3.ข้อมูลงบทดลองปัจจุบัน เติมเอง'!$A$5:$CL$846,47,0),2)</f>
        <v>1149543.24</v>
      </c>
      <c r="AW242" s="19">
        <f>ROUND(VLOOKUP($B242,'3.ข้อมูลงบทดลองปัจจุบัน เติมเอง'!$A$5:$CL$846,48,0),2)</f>
        <v>544556.49</v>
      </c>
      <c r="AX242" s="19">
        <f>ROUND(VLOOKUP($B242,'3.ข้อมูลงบทดลองปัจจุบัน เติมเอง'!$A$5:$CL$846,49,0),2)</f>
        <v>523689.75</v>
      </c>
      <c r="AY242" s="19">
        <f>ROUND(VLOOKUP($B242,'3.ข้อมูลงบทดลองปัจจุบัน เติมเอง'!$A$5:$CL$846,50,0),2)</f>
        <v>285772.65000000002</v>
      </c>
      <c r="AZ242" s="19">
        <f>ROUND(VLOOKUP($B242,'3.ข้อมูลงบทดลองปัจจุบัน เติมเอง'!$A$5:$CL$846,51,0),2)</f>
        <v>643792.56999999995</v>
      </c>
      <c r="BA242" s="19">
        <f>ROUND(VLOOKUP($B242,'3.ข้อมูลงบทดลองปัจจุบัน เติมเอง'!$A$5:$CL$846,52,0),2)</f>
        <v>886885.07</v>
      </c>
      <c r="BB242" s="19">
        <f>ROUND(VLOOKUP($B242,'3.ข้อมูลงบทดลองปัจจุบัน เติมเอง'!$A$5:$CL$846,53,0),2)</f>
        <v>3737457.36</v>
      </c>
      <c r="BC242" s="19">
        <f>ROUND(VLOOKUP($B242,'3.ข้อมูลงบทดลองปัจจุบัน เติมเอง'!$A$5:$CL$846,54,0),2)</f>
        <v>493736.04</v>
      </c>
      <c r="BD242" s="19">
        <f>ROUND(VLOOKUP($B242,'3.ข้อมูลงบทดลองปัจจุบัน เติมเอง'!$A$5:$CL$846,55,0),2)</f>
        <v>9849997.2400000002</v>
      </c>
      <c r="BE242" s="19">
        <f>ROUND(VLOOKUP($B242,'3.ข้อมูลงบทดลองปัจจุบัน เติมเอง'!$A$5:$CL$846,56,0),2)</f>
        <v>1542851.32</v>
      </c>
      <c r="BF242" s="19">
        <f>ROUND(VLOOKUP($B242,'3.ข้อมูลงบทดลองปัจจุบัน เติมเอง'!$A$5:$CL$846,57,0),2)</f>
        <v>465445.45</v>
      </c>
      <c r="BG242" s="19">
        <f>ROUND(VLOOKUP($B242,'3.ข้อมูลงบทดลองปัจจุบัน เติมเอง'!$A$5:$CL$846,58,0),2)</f>
        <v>1721648.79</v>
      </c>
      <c r="BH242" s="19">
        <f>ROUND(VLOOKUP($B242,'3.ข้อมูลงบทดลองปัจจุบัน เติมเอง'!$A$5:$CL$846,59,0),2)</f>
        <v>6520014.4299999997</v>
      </c>
      <c r="BI242" s="19">
        <f>ROUND(VLOOKUP($B242,'3.ข้อมูลงบทดลองปัจจุบัน เติมเอง'!$A$5:$CL$846,60,0),2)</f>
        <v>261507.51</v>
      </c>
      <c r="BJ242" s="19">
        <f>ROUND(VLOOKUP($B242,'3.ข้อมูลงบทดลองปัจจุบัน เติมเอง'!$A$5:$CL$846,61,0),2)</f>
        <v>431305.17</v>
      </c>
      <c r="BK242" s="19">
        <f>ROUND(VLOOKUP($B242,'3.ข้อมูลงบทดลองปัจจุบัน เติมเอง'!$A$5:$CL$846,62,0),2)</f>
        <v>356386.58</v>
      </c>
      <c r="BL242" s="19">
        <f>ROUND(VLOOKUP($B242,'3.ข้อมูลงบทดลองปัจจุบัน เติมเอง'!$A$5:$CL$846,63,0),2)</f>
        <v>639681.69999999995</v>
      </c>
      <c r="BM242" s="19">
        <f>ROUND(VLOOKUP($B242,'3.ข้อมูลงบทดลองปัจจุบัน เติมเอง'!$A$5:$CL$846,64,0),2)</f>
        <v>5311746.3899999997</v>
      </c>
      <c r="BN242" s="19">
        <f>ROUND(VLOOKUP($B242,'3.ข้อมูลงบทดลองปัจจุบัน เติมเอง'!$A$5:$CL$846,65,0),2)</f>
        <v>936903.29</v>
      </c>
      <c r="BO242" s="19">
        <f>ROUND(VLOOKUP($B242,'3.ข้อมูลงบทดลองปัจจุบัน เติมเอง'!$A$5:$CL$846,66,0),2)</f>
        <v>525870.51</v>
      </c>
      <c r="BP242" s="19">
        <f>ROUND(VLOOKUP($B242,'3.ข้อมูลงบทดลองปัจจุบัน เติมเอง'!$A$5:$CL$846,67,0),2)</f>
        <v>1271173.6499999999</v>
      </c>
      <c r="BQ242" s="19">
        <f>ROUND(VLOOKUP($B242,'3.ข้อมูลงบทดลองปัจจุบัน เติมเอง'!$A$5:$CL$846,68,0),2)</f>
        <v>1094584.73</v>
      </c>
      <c r="BR242" s="19">
        <f>ROUND(VLOOKUP($B242,'3.ข้อมูลงบทดลองปัจจุบัน เติมเอง'!$A$5:$CL$846,69,0),2)</f>
        <v>518294.5</v>
      </c>
      <c r="BS242" s="19">
        <f>ROUND(VLOOKUP($B242,'3.ข้อมูลงบทดลองปัจจุบัน เติมเอง'!$A$5:$CL$846,70,0),2)</f>
        <v>9067667.9900000002</v>
      </c>
      <c r="BT242" s="19">
        <f>ROUND(VLOOKUP($B242,'3.ข้อมูลงบทดลองปัจจุบัน เติมเอง'!$A$5:$CL$846,71,0),2)</f>
        <v>1061575.07</v>
      </c>
      <c r="BU242" s="19">
        <f>ROUND(VLOOKUP($B242,'3.ข้อมูลงบทดลองปัจจุบัน เติมเอง'!$A$5:$CL$846,72,0),2)</f>
        <v>771492.37</v>
      </c>
      <c r="BV242" s="19">
        <f>ROUND(VLOOKUP($B242,'3.ข้อมูลงบทดลองปัจจุบัน เติมเอง'!$A$5:$CL$846,73,0),2)</f>
        <v>6166785.5800000001</v>
      </c>
      <c r="BW242" s="19">
        <f>ROUND(VLOOKUP($B242,'3.ข้อมูลงบทดลองปัจจุบัน เติมเอง'!$A$5:$CL$846,74,0),2)</f>
        <v>345919.41</v>
      </c>
      <c r="BX242" s="19">
        <f>ROUND(VLOOKUP($B242,'3.ข้อมูลงบทดลองปัจจุบัน เติมเอง'!$A$5:$CL$846,75,0),2)</f>
        <v>659461.80000000005</v>
      </c>
      <c r="BY242" s="19">
        <f>ROUND(VLOOKUP($B242,'3.ข้อมูลงบทดลองปัจจุบัน เติมเอง'!$A$5:$CL$846,76,0),2)</f>
        <v>3408134.89</v>
      </c>
      <c r="BZ242" s="19">
        <f>ROUND(VLOOKUP($B242,'3.ข้อมูลงบทดลองปัจจุบัน เติมเอง'!$A$5:$CL$846,77,0),2)</f>
        <v>484097.53</v>
      </c>
      <c r="CA242" s="19">
        <f>ROUND(VLOOKUP($B242,'3.ข้อมูลงบทดลองปัจจุบัน เติมเอง'!$A$5:$CL$846,78,0),2)</f>
        <v>145328.37</v>
      </c>
      <c r="CB242" s="19">
        <f>ROUND(VLOOKUP($B242,'3.ข้อมูลงบทดลองปัจจุบัน เติมเอง'!$A$5:$CL$846,79,0),2)</f>
        <v>777240.92</v>
      </c>
      <c r="CC242" s="19">
        <f>ROUND(VLOOKUP($B242,'3.ข้อมูลงบทดลองปัจจุบัน เติมเอง'!$A$5:$CL$846,80,0),2)</f>
        <v>1036846.97</v>
      </c>
      <c r="CD242" s="19">
        <f>ROUND(VLOOKUP($B242,'3.ข้อมูลงบทดลองปัจจุบัน เติมเอง'!$A$5:$CL$846,81,0),2)</f>
        <v>3181808.05</v>
      </c>
      <c r="CE242" s="19">
        <f>ROUND(VLOOKUP($B242,'3.ข้อมูลงบทดลองปัจจุบัน เติมเอง'!$A$5:$CL$846,82,0),2)</f>
        <v>922751.11</v>
      </c>
      <c r="CF242" s="19">
        <f>ROUND(VLOOKUP($B242,'3.ข้อมูลงบทดลองปัจจุบัน เติมเอง'!$A$5:$CL$846,83,0),2)</f>
        <v>2966022.26</v>
      </c>
      <c r="CG242" s="19">
        <f>ROUND(VLOOKUP($B242,'3.ข้อมูลงบทดลองปัจจุบัน เติมเอง'!$A$5:$CL$846,84,0),2)</f>
        <v>415231</v>
      </c>
      <c r="CH242" s="19">
        <f>ROUND(VLOOKUP($B242,'3.ข้อมูลงบทดลองปัจจุบัน เติมเอง'!$A$5:$CL$846,85,0),2)</f>
        <v>510647.59</v>
      </c>
      <c r="CI242" s="19">
        <f>ROUND(VLOOKUP($B242,'3.ข้อมูลงบทดลองปัจจุบัน เติมเอง'!$A$5:$CL$846,86,0),2)</f>
        <v>347120.47</v>
      </c>
      <c r="CJ242" s="19">
        <f>ROUND(VLOOKUP($B242,'3.ข้อมูลงบทดลองปัจจุบัน เติมเอง'!$A$5:$CL$846,87,0),2)</f>
        <v>435670.8</v>
      </c>
      <c r="CK242" s="19">
        <f>ROUND(VLOOKUP($B242,'3.ข้อมูลงบทดลองปัจจุบัน เติมเอง'!$A$5:$CL$846,88,0),2)</f>
        <v>5104573.13</v>
      </c>
      <c r="CL242" s="19">
        <f>ROUND(VLOOKUP($B242,'3.ข้อมูลงบทดลองปัจจุบัน เติมเอง'!$A$5:$CL$846,89,0),2)</f>
        <v>865012.42</v>
      </c>
      <c r="CM242" s="19">
        <f>ROUND(VLOOKUP($B242,'3.ข้อมูลงบทดลองปัจจุบัน เติมเอง'!$A$5:$CL$846,90,0),2)</f>
        <v>510882.03</v>
      </c>
      <c r="CO242" s="29"/>
    </row>
    <row r="243" spans="1:93" x14ac:dyDescent="0.7">
      <c r="A243" s="53" t="s">
        <v>1472</v>
      </c>
      <c r="B243" s="3" t="s">
        <v>821</v>
      </c>
      <c r="C243" s="8" t="s">
        <v>822</v>
      </c>
      <c r="D243" s="19">
        <f>ROUND(VLOOKUP($B243,'3.ข้อมูลงบทดลองปัจจุบัน เติมเอง'!$A$5:$CL$846,3,0),2)</f>
        <v>211545.69</v>
      </c>
      <c r="E243" s="19">
        <f>ROUND(VLOOKUP($B243,'3.ข้อมูลงบทดลองปัจจุบัน เติมเอง'!$A$5:$CL$846,4,0),2)</f>
        <v>66516.7</v>
      </c>
      <c r="F243" s="19">
        <f>ROUND(VLOOKUP($B243,'3.ข้อมูลงบทดลองปัจจุบัน เติมเอง'!$A$5:$CL$846,5,0),2)</f>
        <v>57274.25</v>
      </c>
      <c r="G243" s="19">
        <f>ROUND(VLOOKUP($B243,'3.ข้อมูลงบทดลองปัจจุบัน เติมเอง'!$A$5:$CL$846,6,0),2)</f>
        <v>78299.600000000006</v>
      </c>
      <c r="H243" s="19">
        <f>ROUND(VLOOKUP($B243,'3.ข้อมูลงบทดลองปัจจุบัน เติมเอง'!$A$5:$CL$846,7,0),2)</f>
        <v>58306.2</v>
      </c>
      <c r="I243" s="19">
        <f>ROUND(VLOOKUP($B243,'3.ข้อมูลงบทดลองปัจจุบัน เติมเอง'!$A$5:$CL$846,8,0),2)</f>
        <v>69540.460000000006</v>
      </c>
      <c r="J243" s="19">
        <f>ROUND(VLOOKUP($B243,'3.ข้อมูลงบทดลองปัจจุบัน เติมเอง'!$A$5:$CL$846,9,0),2)</f>
        <v>112911.91</v>
      </c>
      <c r="K243" s="19">
        <f>ROUND(VLOOKUP($B243,'3.ข้อมูลงบทดลองปัจจุบัน เติมเอง'!$A$5:$CL$846,10,0),2)</f>
        <v>78380.47</v>
      </c>
      <c r="L243" s="19">
        <f>ROUND(VLOOKUP($B243,'3.ข้อมูลงบทดลองปัจจุบัน เติมเอง'!$A$5:$CL$846,11,0),2)</f>
        <v>90899.67</v>
      </c>
      <c r="M243" s="19">
        <f>ROUND(VLOOKUP($B243,'3.ข้อมูลงบทดลองปัจจุบัน เติมเอง'!$A$5:$CL$846,12,0),2)</f>
        <v>120714.7</v>
      </c>
      <c r="N243" s="19">
        <f>ROUND(VLOOKUP($B243,'3.ข้อมูลงบทดลองปัจจุบัน เติมเอง'!$A$5:$CL$846,13,0),2)</f>
        <v>314618.92</v>
      </c>
      <c r="O243" s="19">
        <f>ROUND(VLOOKUP($B243,'3.ข้อมูลงบทดลองปัจจุบัน เติมเอง'!$A$5:$CL$846,14,0),2)</f>
        <v>57662.46</v>
      </c>
      <c r="P243" s="19">
        <f>ROUND(VLOOKUP($B243,'3.ข้อมูลงบทดลองปัจจุบัน เติมเอง'!$A$5:$CL$846,15,0),2)</f>
        <v>448238.37</v>
      </c>
      <c r="Q243" s="19">
        <f>ROUND(VLOOKUP($B243,'3.ข้อมูลงบทดลองปัจจุบัน เติมเอง'!$A$5:$CL$846,16,0),2)</f>
        <v>229762.44</v>
      </c>
      <c r="R243" s="19">
        <f>ROUND(VLOOKUP($B243,'3.ข้อมูลงบทดลองปัจจุบัน เติมเอง'!$A$5:$CL$846,17,0),2)</f>
        <v>79391.67</v>
      </c>
      <c r="S243" s="19">
        <f>ROUND(VLOOKUP($B243,'3.ข้อมูลงบทดลองปัจจุบัน เติมเอง'!$A$5:$CL$846,18,0),2)</f>
        <v>90615.29</v>
      </c>
      <c r="T243" s="19">
        <f>ROUND(VLOOKUP($B243,'3.ข้อมูลงบทดลองปัจจุบัน เติมเอง'!$A$5:$CL$846,19,0),2)</f>
        <v>123919.45</v>
      </c>
      <c r="U243" s="19">
        <f>ROUND(VLOOKUP($B243,'3.ข้อมูลงบทดลองปัจจุบัน เติมเอง'!$A$5:$CL$846,20,0),2)</f>
        <v>243687.8</v>
      </c>
      <c r="V243" s="19">
        <f>ROUND(VLOOKUP($B243,'3.ข้อมูลงบทดลองปัจจุบัน เติมเอง'!$A$5:$CL$846,21,0),2)</f>
        <v>172222.64</v>
      </c>
      <c r="W243" s="19">
        <f>ROUND(VLOOKUP($B243,'3.ข้อมูลงบทดลองปัจจุบัน เติมเอง'!$A$5:$CL$846,22,0),2)</f>
        <v>45844.67</v>
      </c>
      <c r="X243" s="19">
        <f>ROUND(VLOOKUP($B243,'3.ข้อมูลงบทดลองปัจจุบัน เติมเอง'!$A$5:$CL$846,23,0),2)</f>
        <v>512857.87</v>
      </c>
      <c r="Y243" s="19">
        <f>ROUND(VLOOKUP($B243,'3.ข้อมูลงบทดลองปัจจุบัน เติมเอง'!$A$5:$CL$846,24,0),2)</f>
        <v>59301.29</v>
      </c>
      <c r="Z243" s="19">
        <f>ROUND(VLOOKUP($B243,'3.ข้อมูลงบทดลองปัจจุบัน เติมเอง'!$A$5:$CL$846,25,0),2)</f>
        <v>191940.81</v>
      </c>
      <c r="AA243" s="19">
        <f>ROUND(VLOOKUP($B243,'3.ข้อมูลงบทดลองปัจจุบัน เติมเอง'!$A$5:$CL$846,26,0),2)</f>
        <v>205710</v>
      </c>
      <c r="AB243" s="19">
        <f>ROUND(VLOOKUP($B243,'3.ข้อมูลงบทดลองปัจจุบัน เติมเอง'!$A$5:$CL$846,27,0),2)</f>
        <v>89411.36</v>
      </c>
      <c r="AC243" s="19">
        <f>ROUND(VLOOKUP($B243,'3.ข้อมูลงบทดลองปัจจุบัน เติมเอง'!$A$5:$CL$846,28,0),2)</f>
        <v>41148.93</v>
      </c>
      <c r="AD243" s="19">
        <f>ROUND(VLOOKUP($B243,'3.ข้อมูลงบทดลองปัจจุบัน เติมเอง'!$A$5:$CL$846,29,0),2)</f>
        <v>82119.839999999997</v>
      </c>
      <c r="AE243" s="19">
        <f>ROUND(VLOOKUP($B243,'3.ข้อมูลงบทดลองปัจจุบัน เติมเอง'!$A$5:$CL$846,30,0),2)</f>
        <v>125865</v>
      </c>
      <c r="AF243" s="19">
        <f>ROUND(VLOOKUP($B243,'3.ข้อมูลงบทดลองปัจจุบัน เติมเอง'!$A$5:$CL$846,31,0),2)</f>
        <v>76727.850000000006</v>
      </c>
      <c r="AG243" s="19">
        <f>ROUND(VLOOKUP($B243,'3.ข้อมูลงบทดลองปัจจุบัน เติมเอง'!$A$5:$CL$846,32,0),2)</f>
        <v>89965.08</v>
      </c>
      <c r="AH243" s="19">
        <f>ROUND(VLOOKUP($B243,'3.ข้อมูลงบทดลองปัจจุบัน เติมเอง'!$A$5:$CL$846,33,0),2)</f>
        <v>96641</v>
      </c>
      <c r="AI243" s="19">
        <f>ROUND(VLOOKUP($B243,'3.ข้อมูลงบทดลองปัจจุบัน เติมเอง'!$A$5:$CL$846,34,0),2)</f>
        <v>103798.35</v>
      </c>
      <c r="AJ243" s="19">
        <f>ROUND(VLOOKUP($B243,'3.ข้อมูลงบทดลองปัจจุบัน เติมเอง'!$A$5:$CL$846,35,0),2)</f>
        <v>73900.259999999995</v>
      </c>
      <c r="AK243" s="19">
        <f>ROUND(VLOOKUP($B243,'3.ข้อมูลงบทดลองปัจจุบัน เติมเอง'!$A$5:$CL$846,36,0),2)</f>
        <v>28699.99</v>
      </c>
      <c r="AL243" s="19">
        <f>ROUND(VLOOKUP($B243,'3.ข้อมูลงบทดลองปัจจุบัน เติมเอง'!$A$5:$CL$846,37,0),2)</f>
        <v>1378771.15</v>
      </c>
      <c r="AM243" s="19">
        <f>ROUND(VLOOKUP($B243,'3.ข้อมูลงบทดลองปัจจุบัน เติมเอง'!$A$5:$CL$846,38,0),2)</f>
        <v>106912.23</v>
      </c>
      <c r="AN243" s="19">
        <f>ROUND(VLOOKUP($B243,'3.ข้อมูลงบทดลองปัจจุบัน เติมเอง'!$A$5:$CL$846,39,0),2)</f>
        <v>43915.63</v>
      </c>
      <c r="AO243" s="19">
        <f>ROUND(VLOOKUP($B243,'3.ข้อมูลงบทดลองปัจจุบัน เติมเอง'!$A$5:$CL$846,40,0),2)</f>
        <v>58467.51</v>
      </c>
      <c r="AP243" s="19">
        <f>ROUND(VLOOKUP($B243,'3.ข้อมูลงบทดลองปัจจุบัน เติมเอง'!$A$5:$CL$846,41,0),2)</f>
        <v>82334.28</v>
      </c>
      <c r="AQ243" s="19">
        <f>ROUND(VLOOKUP($B243,'3.ข้อมูลงบทดลองปัจจุบัน เติมเอง'!$A$5:$CL$846,42,0),2)</f>
        <v>104923.34</v>
      </c>
      <c r="AR243" s="19">
        <f>ROUND(VLOOKUP($B243,'3.ข้อมูลงบทดลองปัจจุบัน เติมเอง'!$A$5:$CL$846,43,0),2)</f>
        <v>34175.019999999997</v>
      </c>
      <c r="AS243" s="19">
        <f>ROUND(VLOOKUP($B243,'3.ข้อมูลงบทดลองปัจจุบัน เติมเอง'!$A$5:$CL$846,44,0),2)</f>
        <v>153660.84</v>
      </c>
      <c r="AT243" s="19">
        <f>ROUND(VLOOKUP($B243,'3.ข้อมูลงบทดลองปัจจุบัน เติมเอง'!$A$5:$CL$846,45,0),2)</f>
        <v>-182383.78</v>
      </c>
      <c r="AU243" s="19">
        <f>ROUND(VLOOKUP($B243,'3.ข้อมูลงบทดลองปัจจุบัน เติมเอง'!$A$5:$CL$846,46,0),2)</f>
        <v>216821.35</v>
      </c>
      <c r="AV243" s="19">
        <f>ROUND(VLOOKUP($B243,'3.ข้อมูลงบทดลองปัจจุบัน เติมเอง'!$A$5:$CL$846,47,0),2)</f>
        <v>119546.58</v>
      </c>
      <c r="AW243" s="19">
        <f>ROUND(VLOOKUP($B243,'3.ข้อมูลงบทดลองปัจจุบัน เติมเอง'!$A$5:$CL$846,48,0),2)</f>
        <v>73134.66</v>
      </c>
      <c r="AX243" s="19">
        <f>ROUND(VLOOKUP($B243,'3.ข้อมูลงบทดลองปัจจุบัน เติมเอง'!$A$5:$CL$846,49,0),2)</f>
        <v>27129.11</v>
      </c>
      <c r="AY243" s="19">
        <f>ROUND(VLOOKUP($B243,'3.ข้อมูลงบทดลองปัจจุบัน เติมเอง'!$A$5:$CL$846,50,0),2)</f>
        <v>72128.11</v>
      </c>
      <c r="AZ243" s="19">
        <f>ROUND(VLOOKUP($B243,'3.ข้อมูลงบทดลองปัจจุบัน เติมเอง'!$A$5:$CL$846,51,0),2)</f>
        <v>74425.38</v>
      </c>
      <c r="BA243" s="19">
        <f>ROUND(VLOOKUP($B243,'3.ข้อมูลงบทดลองปัจจุบัน เติมเอง'!$A$5:$CL$846,52,0),2)</f>
        <v>98542.5</v>
      </c>
      <c r="BB243" s="19">
        <f>ROUND(VLOOKUP($B243,'3.ข้อมูลงบทดลองปัจจุบัน เติมเอง'!$A$5:$CL$846,53,0),2)</f>
        <v>135934.99</v>
      </c>
      <c r="BC243" s="19">
        <f>ROUND(VLOOKUP($B243,'3.ข้อมูลงบทดลองปัจจุบัน เติมเอง'!$A$5:$CL$846,54,0),2)</f>
        <v>97679.16</v>
      </c>
      <c r="BD243" s="19">
        <f>ROUND(VLOOKUP($B243,'3.ข้อมูลงบทดลองปัจจุบัน เติมเอง'!$A$5:$CL$846,55,0),2)</f>
        <v>662200.32999999996</v>
      </c>
      <c r="BE243" s="19">
        <f>ROUND(VLOOKUP($B243,'3.ข้อมูลงบทดลองปัจจุบัน เติมเอง'!$A$5:$CL$846,56,0),2)</f>
        <v>247634.39</v>
      </c>
      <c r="BF243" s="19">
        <f>ROUND(VLOOKUP($B243,'3.ข้อมูลงบทดลองปัจจุบัน เติมเอง'!$A$5:$CL$846,57,0),2)</f>
        <v>53776.83</v>
      </c>
      <c r="BG243" s="19">
        <f>ROUND(VLOOKUP($B243,'3.ข้อมูลงบทดลองปัจจุบัน เติมเอง'!$A$5:$CL$846,58,0),2)</f>
        <v>103069.3</v>
      </c>
      <c r="BH243" s="19">
        <f>ROUND(VLOOKUP($B243,'3.ข้อมูลงบทดลองปัจจุบัน เติมเอง'!$A$5:$CL$846,59,0),2)</f>
        <v>226283.16</v>
      </c>
      <c r="BI243" s="19">
        <f>ROUND(VLOOKUP($B243,'3.ข้อมูลงบทดลองปัจจุบัน เติมเอง'!$A$5:$CL$846,60,0),2)</f>
        <v>86498.16</v>
      </c>
      <c r="BJ243" s="19">
        <f>ROUND(VLOOKUP($B243,'3.ข้อมูลงบทดลองปัจจุบัน เติมเอง'!$A$5:$CL$846,61,0),2)</f>
        <v>42142.43</v>
      </c>
      <c r="BK243" s="19">
        <f>ROUND(VLOOKUP($B243,'3.ข้อมูลงบทดลองปัจจุบัน เติมเอง'!$A$5:$CL$846,62,0),2)</f>
        <v>104619.44</v>
      </c>
      <c r="BL243" s="19">
        <f>ROUND(VLOOKUP($B243,'3.ข้อมูลงบทดลองปัจจุบัน เติมเอง'!$A$5:$CL$846,63,0),2)</f>
        <v>119057.21</v>
      </c>
      <c r="BM243" s="19">
        <f>ROUND(VLOOKUP($B243,'3.ข้อมูลงบทดลองปัจจุบัน เติมเอง'!$A$5:$CL$846,64,0),2)</f>
        <v>454200.91</v>
      </c>
      <c r="BN243" s="19">
        <f>ROUND(VLOOKUP($B243,'3.ข้อมูลงบทดลองปัจจุบัน เติมเอง'!$A$5:$CL$846,65,0),2)</f>
        <v>119368.88</v>
      </c>
      <c r="BO243" s="19">
        <f>ROUND(VLOOKUP($B243,'3.ข้อมูลงบทดลองปัจจุบัน เติมเอง'!$A$5:$CL$846,66,0),2)</f>
        <v>287427.78000000003</v>
      </c>
      <c r="BP243" s="19">
        <f>ROUND(VLOOKUP($B243,'3.ข้อมูลงบทดลองปัจจุบัน เติมเอง'!$A$5:$CL$846,67,0),2)</f>
        <v>246013.65</v>
      </c>
      <c r="BQ243" s="19">
        <f>ROUND(VLOOKUP($B243,'3.ข้อมูลงบทดลองปัจจุบัน เติมเอง'!$A$5:$CL$846,68,0),2)</f>
        <v>37888.03</v>
      </c>
      <c r="BR243" s="19">
        <f>ROUND(VLOOKUP($B243,'3.ข้อมูลงบทดลองปัจจุบัน เติมเอง'!$A$5:$CL$846,69,0),2)</f>
        <v>151311.82999999999</v>
      </c>
      <c r="BS243" s="19">
        <f>ROUND(VLOOKUP($B243,'3.ข้อมูลงบทดลองปัจจุบัน เติมเอง'!$A$5:$CL$846,70,0),2)</f>
        <v>0</v>
      </c>
      <c r="BT243" s="19">
        <f>ROUND(VLOOKUP($B243,'3.ข้อมูลงบทดลองปัจจุบัน เติมเอง'!$A$5:$CL$846,71,0),2)</f>
        <v>143580.54999999999</v>
      </c>
      <c r="BU243" s="19">
        <f>ROUND(VLOOKUP($B243,'3.ข้อมูลงบทดลองปัจจุบัน เติมเอง'!$A$5:$CL$846,72,0),2)</f>
        <v>170424.44</v>
      </c>
      <c r="BV243" s="19">
        <f>ROUND(VLOOKUP($B243,'3.ข้อมูลงบทดลองปัจจุบัน เติมเอง'!$A$5:$CL$846,73,0),2)</f>
        <v>188600.56</v>
      </c>
      <c r="BW243" s="19">
        <f>ROUND(VLOOKUP($B243,'3.ข้อมูลงบทดลองปัจจุบัน เติมเอง'!$A$5:$CL$846,74,0),2)</f>
        <v>20829.18</v>
      </c>
      <c r="BX243" s="19">
        <f>ROUND(VLOOKUP($B243,'3.ข้อมูลงบทดลองปัจจุบัน เติมเอง'!$A$5:$CL$846,75,0),2)</f>
        <v>82994.759999999995</v>
      </c>
      <c r="BY243" s="19">
        <f>ROUND(VLOOKUP($B243,'3.ข้อมูลงบทดลองปัจจุบัน เติมเอง'!$A$5:$CL$846,76,0),2)</f>
        <v>831307.09</v>
      </c>
      <c r="BZ243" s="19">
        <f>ROUND(VLOOKUP($B243,'3.ข้อมูลงบทดลองปัจจุบัน เติมเอง'!$A$5:$CL$846,77,0),2)</f>
        <v>70720.94</v>
      </c>
      <c r="CA243" s="19">
        <f>ROUND(VLOOKUP($B243,'3.ข้อมูลงบทดลองปัจจุบัน เติมเอง'!$A$5:$CL$846,78,0),2)</f>
        <v>57312.51</v>
      </c>
      <c r="CB243" s="19">
        <f>ROUND(VLOOKUP($B243,'3.ข้อมูลงบทดลองปัจจุบัน เติมเอง'!$A$5:$CL$846,79,0),2)</f>
        <v>130483.32</v>
      </c>
      <c r="CC243" s="19">
        <f>ROUND(VLOOKUP($B243,'3.ข้อมูลงบทดลองปัจจุบัน เติมเอง'!$A$5:$CL$846,80,0),2)</f>
        <v>125621.39</v>
      </c>
      <c r="CD243" s="19">
        <f>ROUND(VLOOKUP($B243,'3.ข้อมูลงบทดลองปัจจุบัน เติมเอง'!$A$5:$CL$846,81,0),2)</f>
        <v>145224.99</v>
      </c>
      <c r="CE243" s="19">
        <f>ROUND(VLOOKUP($B243,'3.ข้อมูลงบทดลองปัจจุบัน เติมเอง'!$A$5:$CL$846,82,0),2)</f>
        <v>87150</v>
      </c>
      <c r="CF243" s="19">
        <f>ROUND(VLOOKUP($B243,'3.ข้อมูลงบทดลองปัจจุบัน เติมเอง'!$A$5:$CL$846,83,0),2)</f>
        <v>135966.66</v>
      </c>
      <c r="CG243" s="19">
        <f>ROUND(VLOOKUP($B243,'3.ข้อมูลงบทดลองปัจจุบัน เติมเอง'!$A$5:$CL$846,84,0),2)</f>
        <v>56060.11</v>
      </c>
      <c r="CH243" s="19">
        <f>ROUND(VLOOKUP($B243,'3.ข้อมูลงบทดลองปัจจุบัน เติมเอง'!$A$5:$CL$846,85,0),2)</f>
        <v>54614.879999999997</v>
      </c>
      <c r="CI243" s="19">
        <f>ROUND(VLOOKUP($B243,'3.ข้อมูลงบทดลองปัจจุบัน เติมเอง'!$A$5:$CL$846,86,0),2)</f>
        <v>31018.99</v>
      </c>
      <c r="CJ243" s="19">
        <f>ROUND(VLOOKUP($B243,'3.ข้อมูลงบทดลองปัจจุบัน เติมเอง'!$A$5:$CL$846,87,0),2)</f>
        <v>76333.320000000007</v>
      </c>
      <c r="CK243" s="19">
        <f>ROUND(VLOOKUP($B243,'3.ข้อมูลงบทดลองปัจจุบัน เติมเอง'!$A$5:$CL$846,88,0),2)</f>
        <v>488372.55</v>
      </c>
      <c r="CL243" s="19">
        <f>ROUND(VLOOKUP($B243,'3.ข้อมูลงบทดลองปัจจุบัน เติมเอง'!$A$5:$CL$846,89,0),2)</f>
        <v>73483.320000000007</v>
      </c>
      <c r="CM243" s="19">
        <f>ROUND(VLOOKUP($B243,'3.ข้อมูลงบทดลองปัจจุบัน เติมเอง'!$A$5:$CL$846,90,0),2)</f>
        <v>64692.23</v>
      </c>
      <c r="CO243" s="29"/>
    </row>
    <row r="244" spans="1:93" x14ac:dyDescent="0.7">
      <c r="A244" s="53" t="s">
        <v>1472</v>
      </c>
      <c r="B244" s="3" t="s">
        <v>823</v>
      </c>
      <c r="C244" s="8" t="s">
        <v>824</v>
      </c>
      <c r="D244" s="19">
        <f>ROUND(VLOOKUP($B244,'3.ข้อมูลงบทดลองปัจจุบัน เติมเอง'!$A$5:$CL$846,3,0),2)</f>
        <v>47964.480000000003</v>
      </c>
      <c r="E244" s="19">
        <f>ROUND(VLOOKUP($B244,'3.ข้อมูลงบทดลองปัจจุบัน เติมเอง'!$A$5:$CL$846,4,0),2)</f>
        <v>6776.37</v>
      </c>
      <c r="F244" s="19">
        <f>ROUND(VLOOKUP($B244,'3.ข้อมูลงบทดลองปัจจุบัน เติมเอง'!$A$5:$CL$846,5,0),2)</f>
        <v>1510.87</v>
      </c>
      <c r="G244" s="19">
        <f>ROUND(VLOOKUP($B244,'3.ข้อมูลงบทดลองปัจจุบัน เติมเอง'!$A$5:$CL$846,6,0),2)</f>
        <v>9357.75</v>
      </c>
      <c r="H244" s="19">
        <f>ROUND(VLOOKUP($B244,'3.ข้อมูลงบทดลองปัจจุบัน เติมเอง'!$A$5:$CL$846,7,0),2)</f>
        <v>18692.21</v>
      </c>
      <c r="I244" s="19">
        <f>ROUND(VLOOKUP($B244,'3.ข้อมูลงบทดลองปัจจุบัน เติมเอง'!$A$5:$CL$846,8,0),2)</f>
        <v>67967.039999999994</v>
      </c>
      <c r="J244" s="19">
        <f>ROUND(VLOOKUP($B244,'3.ข้อมูลงบทดลองปัจจุบัน เติมเอง'!$A$5:$CL$846,9,0),2)</f>
        <v>43774.71</v>
      </c>
      <c r="K244" s="19">
        <f>ROUND(VLOOKUP($B244,'3.ข้อมูลงบทดลองปัจจุบัน เติมเอง'!$A$5:$CL$846,10,0),2)</f>
        <v>71025.460000000006</v>
      </c>
      <c r="L244" s="19">
        <f>ROUND(VLOOKUP($B244,'3.ข้อมูลงบทดลองปัจจุบัน เติมเอง'!$A$5:$CL$846,11,0),2)</f>
        <v>11344</v>
      </c>
      <c r="M244" s="19">
        <f>ROUND(VLOOKUP($B244,'3.ข้อมูลงบทดลองปัจจุบัน เติมเอง'!$A$5:$CL$846,12,0),2)</f>
        <v>29248.19</v>
      </c>
      <c r="N244" s="19">
        <f>ROUND(VLOOKUP($B244,'3.ข้อมูลงบทดลองปัจจุบัน เติมเอง'!$A$5:$CL$846,13,0),2)</f>
        <v>95780.74</v>
      </c>
      <c r="O244" s="19">
        <f>ROUND(VLOOKUP($B244,'3.ข้อมูลงบทดลองปัจจุบัน เติมเอง'!$A$5:$CL$846,14,0),2)</f>
        <v>6107.49</v>
      </c>
      <c r="P244" s="19">
        <f>ROUND(VLOOKUP($B244,'3.ข้อมูลงบทดลองปัจจุบัน เติมเอง'!$A$5:$CL$846,15,0),2)</f>
        <v>43363.07</v>
      </c>
      <c r="Q244" s="19">
        <f>ROUND(VLOOKUP($B244,'3.ข้อมูลงบทดลองปัจจุบัน เติมเอง'!$A$5:$CL$846,16,0),2)</f>
        <v>14000.01</v>
      </c>
      <c r="R244" s="19">
        <f>ROUND(VLOOKUP($B244,'3.ข้อมูลงบทดลองปัจจุบัน เติมเอง'!$A$5:$CL$846,17,0),2)</f>
        <v>17466.66</v>
      </c>
      <c r="S244" s="19">
        <f>ROUND(VLOOKUP($B244,'3.ข้อมูลงบทดลองปัจจุบัน เติมเอง'!$A$5:$CL$846,18,0),2)</f>
        <v>140097.04999999999</v>
      </c>
      <c r="T244" s="19">
        <f>ROUND(VLOOKUP($B244,'3.ข้อมูลงบทดลองปัจจุบัน เติมเอง'!$A$5:$CL$846,19,0),2)</f>
        <v>9116.66</v>
      </c>
      <c r="U244" s="19">
        <f>ROUND(VLOOKUP($B244,'3.ข้อมูลงบทดลองปัจจุบัน เติมเอง'!$A$5:$CL$846,20,0),2)</f>
        <v>34025.01</v>
      </c>
      <c r="V244" s="19">
        <f>ROUND(VLOOKUP($B244,'3.ข้อมูลงบทดลองปัจจุบัน เติมเอง'!$A$5:$CL$846,21,0),2)</f>
        <v>8149.98</v>
      </c>
      <c r="W244" s="19">
        <f>ROUND(VLOOKUP($B244,'3.ข้อมูลงบทดลองปัจจุบัน เติมเอง'!$A$5:$CL$846,22,0),2)</f>
        <v>21075</v>
      </c>
      <c r="X244" s="19">
        <f>ROUND(VLOOKUP($B244,'3.ข้อมูลงบทดลองปัจจุบัน เติมเอง'!$A$5:$CL$846,23,0),2)</f>
        <v>793827.11</v>
      </c>
      <c r="Y244" s="19">
        <f>ROUND(VLOOKUP($B244,'3.ข้อมูลงบทดลองปัจจุบัน เติมเอง'!$A$5:$CL$846,24,0),2)</f>
        <v>114923.31</v>
      </c>
      <c r="Z244" s="19">
        <f>ROUND(VLOOKUP($B244,'3.ข้อมูลงบทดลองปัจจุบัน เติมเอง'!$A$5:$CL$846,25,0),2)</f>
        <v>57635.69</v>
      </c>
      <c r="AA244" s="19">
        <f>ROUND(VLOOKUP($B244,'3.ข้อมูลงบทดลองปัจจุบัน เติมเอง'!$A$5:$CL$846,26,0),2)</f>
        <v>241510.92</v>
      </c>
      <c r="AB244" s="19">
        <f>ROUND(VLOOKUP($B244,'3.ข้อมูลงบทดลองปัจจุบัน เติมเอง'!$A$5:$CL$846,27,0),2)</f>
        <v>109003.14</v>
      </c>
      <c r="AC244" s="19">
        <f>ROUND(VLOOKUP($B244,'3.ข้อมูลงบทดลองปัจจุบัน เติมเอง'!$A$5:$CL$846,28,0),2)</f>
        <v>23831.31</v>
      </c>
      <c r="AD244" s="19">
        <f>ROUND(VLOOKUP($B244,'3.ข้อมูลงบทดลองปัจจุบัน เติมเอง'!$A$5:$CL$846,29,0),2)</f>
        <v>115006.14</v>
      </c>
      <c r="AE244" s="19">
        <f>ROUND(VLOOKUP($B244,'3.ข้อมูลงบทดลองปัจจุบัน เติมเอง'!$A$5:$CL$846,30,0),2)</f>
        <v>22137.23</v>
      </c>
      <c r="AF244" s="19">
        <f>ROUND(VLOOKUP($B244,'3.ข้อมูลงบทดลองปัจจุบัน เติมเอง'!$A$5:$CL$846,31,0),2)</f>
        <v>6973.52</v>
      </c>
      <c r="AG244" s="19">
        <f>ROUND(VLOOKUP($B244,'3.ข้อมูลงบทดลองปัจจุบัน เติมเอง'!$A$5:$CL$846,32,0),2)</f>
        <v>55233.599999999999</v>
      </c>
      <c r="AH244" s="19">
        <f>ROUND(VLOOKUP($B244,'3.ข้อมูลงบทดลองปัจจุบัน เติมเอง'!$A$5:$CL$846,33,0),2)</f>
        <v>66541.11</v>
      </c>
      <c r="AI244" s="19">
        <f>ROUND(VLOOKUP($B244,'3.ข้อมูลงบทดลองปัจจุบัน เติมเอง'!$A$5:$CL$846,34,0),2)</f>
        <v>100179.72</v>
      </c>
      <c r="AJ244" s="19">
        <f>ROUND(VLOOKUP($B244,'3.ข้อมูลงบทดลองปัจจุบัน เติมเอง'!$A$5:$CL$846,35,0),2)</f>
        <v>10802.23</v>
      </c>
      <c r="AK244" s="19">
        <f>ROUND(VLOOKUP($B244,'3.ข้อมูลงบทดลองปัจจุบัน เติมเอง'!$A$5:$CL$846,36,0),2)</f>
        <v>24943.32</v>
      </c>
      <c r="AL244" s="19">
        <f>ROUND(VLOOKUP($B244,'3.ข้อมูลงบทดลองปัจจุบัน เติมเอง'!$A$5:$CL$846,37,0),2)</f>
        <v>280395.34000000003</v>
      </c>
      <c r="AM244" s="19">
        <f>ROUND(VLOOKUP($B244,'3.ข้อมูลงบทดลองปัจจุบัน เติมเอง'!$A$5:$CL$846,38,0),2)</f>
        <v>66283.83</v>
      </c>
      <c r="AN244" s="19">
        <f>ROUND(VLOOKUP($B244,'3.ข้อมูลงบทดลองปัจจุบัน เติมเอง'!$A$5:$CL$846,39,0),2)</f>
        <v>2583.33</v>
      </c>
      <c r="AO244" s="19">
        <f>ROUND(VLOOKUP($B244,'3.ข้อมูลงบทดลองปัจจุบัน เติมเอง'!$A$5:$CL$846,40,0),2)</f>
        <v>20700</v>
      </c>
      <c r="AP244" s="19">
        <f>ROUND(VLOOKUP($B244,'3.ข้อมูลงบทดลองปัจจุบัน เติมเอง'!$A$5:$CL$846,41,0),2)</f>
        <v>36982.160000000003</v>
      </c>
      <c r="AQ244" s="19">
        <f>ROUND(VLOOKUP($B244,'3.ข้อมูลงบทดลองปัจจุบัน เติมเอง'!$A$5:$CL$846,42,0),2)</f>
        <v>26020.55</v>
      </c>
      <c r="AR244" s="19">
        <f>ROUND(VLOOKUP($B244,'3.ข้อมูลงบทดลองปัจจุบัน เติมเอง'!$A$5:$CL$846,43,0),2)</f>
        <v>29549.200000000001</v>
      </c>
      <c r="AS244" s="19">
        <f>ROUND(VLOOKUP($B244,'3.ข้อมูลงบทดลองปัจจุบัน เติมเอง'!$A$5:$CL$846,44,0),2)</f>
        <v>79305.09</v>
      </c>
      <c r="AT244" s="19">
        <f>ROUND(VLOOKUP($B244,'3.ข้อมูลงบทดลองปัจจุบัน เติมเอง'!$A$5:$CL$846,45,0),2)</f>
        <v>0</v>
      </c>
      <c r="AU244" s="19">
        <f>ROUND(VLOOKUP($B244,'3.ข้อมูลงบทดลองปัจจุบัน เติมเอง'!$A$5:$CL$846,46,0),2)</f>
        <v>44905.64</v>
      </c>
      <c r="AV244" s="19">
        <f>ROUND(VLOOKUP($B244,'3.ข้อมูลงบทดลองปัจจุบัน เติมเอง'!$A$5:$CL$846,47,0),2)</f>
        <v>35000</v>
      </c>
      <c r="AW244" s="19">
        <f>ROUND(VLOOKUP($B244,'3.ข้อมูลงบทดลองปัจจุบัน เติมเอง'!$A$5:$CL$846,48,0),2)</f>
        <v>41639.769999999997</v>
      </c>
      <c r="AX244" s="19">
        <f>ROUND(VLOOKUP($B244,'3.ข้อมูลงบทดลองปัจจุบัน เติมเอง'!$A$5:$CL$846,49,0),2)</f>
        <v>69585.16</v>
      </c>
      <c r="AY244" s="19">
        <f>ROUND(VLOOKUP($B244,'3.ข้อมูลงบทดลองปัจจุบัน เติมเอง'!$A$5:$CL$846,50,0),2)</f>
        <v>39140.82</v>
      </c>
      <c r="AZ244" s="19">
        <f>ROUND(VLOOKUP($B244,'3.ข้อมูลงบทดลองปัจจุบัน เติมเอง'!$A$5:$CL$846,51,0),2)</f>
        <v>21759.15</v>
      </c>
      <c r="BA244" s="19">
        <f>ROUND(VLOOKUP($B244,'3.ข้อมูลงบทดลองปัจจุบัน เติมเอง'!$A$5:$CL$846,52,0),2)</f>
        <v>44372.31</v>
      </c>
      <c r="BB244" s="19">
        <f>ROUND(VLOOKUP($B244,'3.ข้อมูลงบทดลองปัจจุบัน เติมเอง'!$A$5:$CL$846,53,0),2)</f>
        <v>44909.86</v>
      </c>
      <c r="BC244" s="19">
        <f>ROUND(VLOOKUP($B244,'3.ข้อมูลงบทดลองปัจจุบัน เติมเอง'!$A$5:$CL$846,54,0),2)</f>
        <v>8149.17</v>
      </c>
      <c r="BD244" s="19">
        <f>ROUND(VLOOKUP($B244,'3.ข้อมูลงบทดลองปัจจุบัน เติมเอง'!$A$5:$CL$846,55,0),2)</f>
        <v>61369.55</v>
      </c>
      <c r="BE244" s="19">
        <f>ROUND(VLOOKUP($B244,'3.ข้อมูลงบทดลองปัจจุบัน เติมเอง'!$A$5:$CL$846,56,0),2)</f>
        <v>61127.61</v>
      </c>
      <c r="BF244" s="19">
        <f>ROUND(VLOOKUP($B244,'3.ข้อมูลงบทดลองปัจจุบัน เติมเอง'!$A$5:$CL$846,57,0),2)</f>
        <v>1835.75</v>
      </c>
      <c r="BG244" s="19">
        <f>ROUND(VLOOKUP($B244,'3.ข้อมูลงบทดลองปัจจุบัน เติมเอง'!$A$5:$CL$846,58,0),2)</f>
        <v>10029.18</v>
      </c>
      <c r="BH244" s="19">
        <f>ROUND(VLOOKUP($B244,'3.ข้อมูลงบทดลองปัจจุบัน เติมเอง'!$A$5:$CL$846,59,0),2)</f>
        <v>302106.09000000003</v>
      </c>
      <c r="BI244" s="19">
        <f>ROUND(VLOOKUP($B244,'3.ข้อมูลงบทดลองปัจจุบัน เติมเอง'!$A$5:$CL$846,60,0),2)</f>
        <v>15882.75</v>
      </c>
      <c r="BJ244" s="19">
        <f>ROUND(VLOOKUP($B244,'3.ข้อมูลงบทดลองปัจจุบัน เติมเอง'!$A$5:$CL$846,61,0),2)</f>
        <v>41082.870000000003</v>
      </c>
      <c r="BK244" s="19">
        <f>ROUND(VLOOKUP($B244,'3.ข้อมูลงบทดลองปัจจุบัน เติมเอง'!$A$5:$CL$846,62,0),2)</f>
        <v>29759.45</v>
      </c>
      <c r="BL244" s="19">
        <f>ROUND(VLOOKUP($B244,'3.ข้อมูลงบทดลองปัจจุบัน เติมเอง'!$A$5:$CL$846,63,0),2)</f>
        <v>146901.62</v>
      </c>
      <c r="BM244" s="19">
        <f>ROUND(VLOOKUP($B244,'3.ข้อมูลงบทดลองปัจจุบัน เติมเอง'!$A$5:$CL$846,64,0),2)</f>
        <v>73737.17</v>
      </c>
      <c r="BN244" s="19">
        <f>ROUND(VLOOKUP($B244,'3.ข้อมูลงบทดลองปัจจุบัน เติมเอง'!$A$5:$CL$846,65,0),2)</f>
        <v>16172.23</v>
      </c>
      <c r="BO244" s="19">
        <f>ROUND(VLOOKUP($B244,'3.ข้อมูลงบทดลองปัจจุบัน เติมเอง'!$A$5:$CL$846,66,0),2)</f>
        <v>50316.66</v>
      </c>
      <c r="BP244" s="19">
        <f>ROUND(VLOOKUP($B244,'3.ข้อมูลงบทดลองปัจจุบัน เติมเอง'!$A$5:$CL$846,67,0),2)</f>
        <v>46774.98</v>
      </c>
      <c r="BQ244" s="19">
        <f>ROUND(VLOOKUP($B244,'3.ข้อมูลงบทดลองปัจจุบัน เติมเอง'!$A$5:$CL$846,68,0),2)</f>
        <v>44833.32</v>
      </c>
      <c r="BR244" s="19">
        <f>ROUND(VLOOKUP($B244,'3.ข้อมูลงบทดลองปัจจุบัน เติมเอง'!$A$5:$CL$846,69,0),2)</f>
        <v>49367.51</v>
      </c>
      <c r="BS244" s="19">
        <f>ROUND(VLOOKUP($B244,'3.ข้อมูลงบทดลองปัจจุบัน เติมเอง'!$A$5:$CL$846,70,0),2)</f>
        <v>0</v>
      </c>
      <c r="BT244" s="19">
        <f>ROUND(VLOOKUP($B244,'3.ข้อมูลงบทดลองปัจจุบัน เติมเอง'!$A$5:$CL$846,71,0),2)</f>
        <v>16932.93</v>
      </c>
      <c r="BU244" s="19">
        <f>ROUND(VLOOKUP($B244,'3.ข้อมูลงบทดลองปัจจุบัน เติมเอง'!$A$5:$CL$846,72,0),2)</f>
        <v>11082.51</v>
      </c>
      <c r="BV244" s="19">
        <f>ROUND(VLOOKUP($B244,'3.ข้อมูลงบทดลองปัจจุบัน เติมเอง'!$A$5:$CL$846,73,0),2)</f>
        <v>83305.929999999993</v>
      </c>
      <c r="BW244" s="19">
        <f>ROUND(VLOOKUP($B244,'3.ข้อมูลงบทดลองปัจจุบัน เติมเอง'!$A$5:$CL$846,74,0),2)</f>
        <v>4245</v>
      </c>
      <c r="BX244" s="19">
        <f>ROUND(VLOOKUP($B244,'3.ข้อมูลงบทดลองปัจจุบัน เติมเอง'!$A$5:$CL$846,75,0),2)</f>
        <v>45406.68</v>
      </c>
      <c r="BY244" s="19">
        <f>ROUND(VLOOKUP($B244,'3.ข้อมูลงบทดลองปัจจุบัน เติมเอง'!$A$5:$CL$846,76,0),2)</f>
        <v>165649.78</v>
      </c>
      <c r="BZ244" s="19">
        <f>ROUND(VLOOKUP($B244,'3.ข้อมูลงบทดลองปัจจุบัน เติมเอง'!$A$5:$CL$846,77,0),2)</f>
        <v>6151.35</v>
      </c>
      <c r="CA244" s="19">
        <f>ROUND(VLOOKUP($B244,'3.ข้อมูลงบทดลองปัจจุบัน เติมเอง'!$A$5:$CL$846,78,0),2)</f>
        <v>17247</v>
      </c>
      <c r="CB244" s="19">
        <f>ROUND(VLOOKUP($B244,'3.ข้อมูลงบทดลองปัจจุบัน เติมเอง'!$A$5:$CL$846,79,0),2)</f>
        <v>20428.169999999998</v>
      </c>
      <c r="CC244" s="19">
        <f>ROUND(VLOOKUP($B244,'3.ข้อมูลงบทดลองปัจจุบัน เติมเอง'!$A$5:$CL$846,80,0),2)</f>
        <v>77666.67</v>
      </c>
      <c r="CD244" s="19">
        <f>ROUND(VLOOKUP($B244,'3.ข้อมูลงบทดลองปัจจุบัน เติมเอง'!$A$5:$CL$846,81,0),2)</f>
        <v>16291.68</v>
      </c>
      <c r="CE244" s="19">
        <f>ROUND(VLOOKUP($B244,'3.ข้อมูลงบทดลองปัจจุบัน เติมเอง'!$A$5:$CL$846,82,0),2)</f>
        <v>106265.82</v>
      </c>
      <c r="CF244" s="19">
        <f>ROUND(VLOOKUP($B244,'3.ข้อมูลงบทดลองปัจจุบัน เติมเอง'!$A$5:$CL$846,83,0),2)</f>
        <v>115396.31</v>
      </c>
      <c r="CG244" s="19">
        <f>ROUND(VLOOKUP($B244,'3.ข้อมูลงบทดลองปัจจุบัน เติมเอง'!$A$5:$CL$846,84,0),2)</f>
        <v>8710.59</v>
      </c>
      <c r="CH244" s="19">
        <f>ROUND(VLOOKUP($B244,'3.ข้อมูลงบทดลองปัจจุบัน เติมเอง'!$A$5:$CL$846,85,0),2)</f>
        <v>6485.84</v>
      </c>
      <c r="CI244" s="19">
        <f>ROUND(VLOOKUP($B244,'3.ข้อมูลงบทดลองปัจจุบัน เติมเอง'!$A$5:$CL$846,86,0),2)</f>
        <v>52124.99</v>
      </c>
      <c r="CJ244" s="19">
        <f>ROUND(VLOOKUP($B244,'3.ข้อมูลงบทดลองปัจจุบัน เติมเอง'!$A$5:$CL$846,87,0),2)</f>
        <v>36222.21</v>
      </c>
      <c r="CK244" s="19">
        <f>ROUND(VLOOKUP($B244,'3.ข้อมูลงบทดลองปัจจุบัน เติมเอง'!$A$5:$CL$846,88,0),2)</f>
        <v>70575.09</v>
      </c>
      <c r="CL244" s="19">
        <f>ROUND(VLOOKUP($B244,'3.ข้อมูลงบทดลองปัจจุบัน เติมเอง'!$A$5:$CL$846,89,0),2)</f>
        <v>52605.51</v>
      </c>
      <c r="CM244" s="19">
        <f>ROUND(VLOOKUP($B244,'3.ข้อมูลงบทดลองปัจจุบัน เติมเอง'!$A$5:$CL$846,90,0),2)</f>
        <v>11900.01</v>
      </c>
      <c r="CO244" s="29"/>
    </row>
    <row r="245" spans="1:93" x14ac:dyDescent="0.7">
      <c r="A245" s="53" t="s">
        <v>1472</v>
      </c>
      <c r="B245" s="3" t="s">
        <v>825</v>
      </c>
      <c r="C245" s="8" t="s">
        <v>826</v>
      </c>
      <c r="D245" s="19">
        <f>ROUND(VLOOKUP($B245,'3.ข้อมูลงบทดลองปัจจุบัน เติมเอง'!$A$5:$CL$846,3,0),2)</f>
        <v>0</v>
      </c>
      <c r="E245" s="19">
        <f>ROUND(VLOOKUP($B245,'3.ข้อมูลงบทดลองปัจจุบัน เติมเอง'!$A$5:$CL$846,4,0),2)</f>
        <v>0</v>
      </c>
      <c r="F245" s="19">
        <f>ROUND(VLOOKUP($B245,'3.ข้อมูลงบทดลองปัจจุบัน เติมเอง'!$A$5:$CL$846,5,0),2)</f>
        <v>10882.38</v>
      </c>
      <c r="G245" s="19">
        <f>ROUND(VLOOKUP($B245,'3.ข้อมูลงบทดลองปัจจุบัน เติมเอง'!$A$5:$CL$846,6,0),2)</f>
        <v>1527.79</v>
      </c>
      <c r="H245" s="19">
        <f>ROUND(VLOOKUP($B245,'3.ข้อมูลงบทดลองปัจจุบัน เติมเอง'!$A$5:$CL$846,7,0),2)</f>
        <v>0</v>
      </c>
      <c r="I245" s="19">
        <f>ROUND(VLOOKUP($B245,'3.ข้อมูลงบทดลองปัจจุบัน เติมเอง'!$A$5:$CL$846,8,0),2)</f>
        <v>4131.24</v>
      </c>
      <c r="J245" s="19">
        <f>ROUND(VLOOKUP($B245,'3.ข้อมูลงบทดลองปัจจุบัน เติมเอง'!$A$5:$CL$846,9,0),2)</f>
        <v>0</v>
      </c>
      <c r="K245" s="19">
        <f>ROUND(VLOOKUP($B245,'3.ข้อมูลงบทดลองปัจจุบัน เติมเอง'!$A$5:$CL$846,10,0),2)</f>
        <v>4002.06</v>
      </c>
      <c r="L245" s="19">
        <f>ROUND(VLOOKUP($B245,'3.ข้อมูลงบทดลองปัจจุบัน เติมเอง'!$A$5:$CL$846,11,0),2)</f>
        <v>0</v>
      </c>
      <c r="M245" s="19">
        <f>ROUND(VLOOKUP($B245,'3.ข้อมูลงบทดลองปัจจุบัน เติมเอง'!$A$5:$CL$846,12,0),2)</f>
        <v>806.08</v>
      </c>
      <c r="N245" s="19">
        <f>ROUND(VLOOKUP($B245,'3.ข้อมูลงบทดลองปัจจุบัน เติมเอง'!$A$5:$CL$846,13,0),2)</f>
        <v>2216.81</v>
      </c>
      <c r="O245" s="19">
        <f>ROUND(VLOOKUP($B245,'3.ข้อมูลงบทดลองปัจจุบัน เติมเอง'!$A$5:$CL$846,14,0),2)</f>
        <v>0</v>
      </c>
      <c r="P245" s="19">
        <f>ROUND(VLOOKUP($B245,'3.ข้อมูลงบทดลองปัจจุบัน เติมเอง'!$A$5:$CL$846,15,0),2)</f>
        <v>999.99</v>
      </c>
      <c r="Q245" s="19">
        <f>ROUND(VLOOKUP($B245,'3.ข้อมูลงบทดลองปัจจุบัน เติมเอง'!$A$5:$CL$846,16,0),2)</f>
        <v>0</v>
      </c>
      <c r="R245" s="19">
        <f>ROUND(VLOOKUP($B245,'3.ข้อมูลงบทดลองปัจจุบัน เติมเอง'!$A$5:$CL$846,17,0),2)</f>
        <v>6735.72</v>
      </c>
      <c r="S245" s="19">
        <f>ROUND(VLOOKUP($B245,'3.ข้อมูลงบทดลองปัจจุบัน เติมเอง'!$A$5:$CL$846,18,0),2)</f>
        <v>0</v>
      </c>
      <c r="T245" s="19">
        <f>ROUND(VLOOKUP($B245,'3.ข้อมูลงบทดลองปัจจุบัน เติมเอง'!$A$5:$CL$846,19,0),2)</f>
        <v>0</v>
      </c>
      <c r="U245" s="19">
        <f>ROUND(VLOOKUP($B245,'3.ข้อมูลงบทดลองปัจจุบัน เติมเอง'!$A$5:$CL$846,20,0),2)</f>
        <v>7388.61</v>
      </c>
      <c r="V245" s="19">
        <f>ROUND(VLOOKUP($B245,'3.ข้อมูลงบทดลองปัจจุบัน เติมเอง'!$A$5:$CL$846,21,0),2)</f>
        <v>0</v>
      </c>
      <c r="W245" s="19">
        <f>ROUND(VLOOKUP($B245,'3.ข้อมูลงบทดลองปัจจุบัน เติมเอง'!$A$5:$CL$846,22,0),2)</f>
        <v>0</v>
      </c>
      <c r="X245" s="19">
        <f>ROUND(VLOOKUP($B245,'3.ข้อมูลงบทดลองปัจจุบัน เติมเอง'!$A$5:$CL$846,23,0),2)</f>
        <v>22541.759999999998</v>
      </c>
      <c r="Y245" s="19">
        <f>ROUND(VLOOKUP($B245,'3.ข้อมูลงบทดลองปัจจุบัน เติมเอง'!$A$5:$CL$846,24,0),2)</f>
        <v>0</v>
      </c>
      <c r="Z245" s="19">
        <f>ROUND(VLOOKUP($B245,'3.ข้อมูลงบทดลองปัจจุบัน เติมเอง'!$A$5:$CL$846,25,0),2)</f>
        <v>0</v>
      </c>
      <c r="AA245" s="19">
        <f>ROUND(VLOOKUP($B245,'3.ข้อมูลงบทดลองปัจจุบัน เติมเอง'!$A$5:$CL$846,26,0),2)</f>
        <v>1548.81</v>
      </c>
      <c r="AB245" s="19">
        <f>ROUND(VLOOKUP($B245,'3.ข้อมูลงบทดลองปัจจุบัน เติมเอง'!$A$5:$CL$846,27,0),2)</f>
        <v>0</v>
      </c>
      <c r="AC245" s="19">
        <f>ROUND(VLOOKUP($B245,'3.ข้อมูลงบทดลองปัจจุบัน เติมเอง'!$A$5:$CL$846,28,0),2)</f>
        <v>0</v>
      </c>
      <c r="AD245" s="19">
        <f>ROUND(VLOOKUP($B245,'3.ข้อมูลงบทดลองปัจจุบัน เติมเอง'!$A$5:$CL$846,29,0),2)</f>
        <v>0</v>
      </c>
      <c r="AE245" s="19">
        <f>ROUND(VLOOKUP($B245,'3.ข้อมูลงบทดลองปัจจุบัน เติมเอง'!$A$5:$CL$846,30,0),2)</f>
        <v>21555</v>
      </c>
      <c r="AF245" s="19">
        <f>ROUND(VLOOKUP($B245,'3.ข้อมูลงบทดลองปัจจุบัน เติมเอง'!$A$5:$CL$846,31,0),2)</f>
        <v>0</v>
      </c>
      <c r="AG245" s="19">
        <f>ROUND(VLOOKUP($B245,'3.ข้อมูลงบทดลองปัจจุบัน เติมเอง'!$A$5:$CL$846,32,0),2)</f>
        <v>25213.040000000001</v>
      </c>
      <c r="AH245" s="19">
        <f>ROUND(VLOOKUP($B245,'3.ข้อมูลงบทดลองปัจจุบัน เติมเอง'!$A$5:$CL$846,33,0),2)</f>
        <v>0</v>
      </c>
      <c r="AI245" s="19">
        <f>ROUND(VLOOKUP($B245,'3.ข้อมูลงบทดลองปัจจุบัน เติมเอง'!$A$5:$CL$846,34,0),2)</f>
        <v>6549.48</v>
      </c>
      <c r="AJ245" s="19">
        <f>ROUND(VLOOKUP($B245,'3.ข้อมูลงบทดลองปัจจุบัน เติมเอง'!$A$5:$CL$846,35,0),2)</f>
        <v>0</v>
      </c>
      <c r="AK245" s="19">
        <f>ROUND(VLOOKUP($B245,'3.ข้อมูลงบทดลองปัจจุบัน เติมเอง'!$A$5:$CL$846,36,0),2)</f>
        <v>0</v>
      </c>
      <c r="AL245" s="19">
        <f>ROUND(VLOOKUP($B245,'3.ข้อมูลงบทดลองปัจจุบัน เติมเอง'!$A$5:$CL$846,37,0),2)</f>
        <v>630.20000000000005</v>
      </c>
      <c r="AM245" s="19">
        <f>ROUND(VLOOKUP($B245,'3.ข้อมูลงบทดลองปัจจุบัน เติมเอง'!$A$5:$CL$846,38,0),2)</f>
        <v>0</v>
      </c>
      <c r="AN245" s="19">
        <f>ROUND(VLOOKUP($B245,'3.ข้อมูลงบทดลองปัจจุบัน เติมเอง'!$A$5:$CL$846,39,0),2)</f>
        <v>2666.64</v>
      </c>
      <c r="AO245" s="19">
        <f>ROUND(VLOOKUP($B245,'3.ข้อมูลงบทดลองปัจจุบัน เติมเอง'!$A$5:$CL$846,40,0),2)</f>
        <v>53619.57</v>
      </c>
      <c r="AP245" s="19">
        <f>ROUND(VLOOKUP($B245,'3.ข้อมูลงบทดลองปัจจุบัน เติมเอง'!$A$5:$CL$846,41,0),2)</f>
        <v>0</v>
      </c>
      <c r="AQ245" s="19">
        <f>ROUND(VLOOKUP($B245,'3.ข้อมูลงบทดลองปัจจุบัน เติมเอง'!$A$5:$CL$846,42,0),2)</f>
        <v>0</v>
      </c>
      <c r="AR245" s="19">
        <f>ROUND(VLOOKUP($B245,'3.ข้อมูลงบทดลองปัจจุบัน เติมเอง'!$A$5:$CL$846,43,0),2)</f>
        <v>0</v>
      </c>
      <c r="AS245" s="19">
        <f>ROUND(VLOOKUP($B245,'3.ข้อมูลงบทดลองปัจจุบัน เติมเอง'!$A$5:$CL$846,44,0),2)</f>
        <v>25312.5</v>
      </c>
      <c r="AT245" s="19">
        <f>ROUND(VLOOKUP($B245,'3.ข้อมูลงบทดลองปัจจุบัน เติมเอง'!$A$5:$CL$846,45,0),2)</f>
        <v>0</v>
      </c>
      <c r="AU245" s="19">
        <f>ROUND(VLOOKUP($B245,'3.ข้อมูลงบทดลองปัจจุบัน เติมเอง'!$A$5:$CL$846,46,0),2)</f>
        <v>13505.31</v>
      </c>
      <c r="AV245" s="19">
        <f>ROUND(VLOOKUP($B245,'3.ข้อมูลงบทดลองปัจจุบัน เติมเอง'!$A$5:$CL$846,47,0),2)</f>
        <v>0</v>
      </c>
      <c r="AW245" s="19">
        <f>ROUND(VLOOKUP($B245,'3.ข้อมูลงบทดลองปัจจุบัน เติมเอง'!$A$5:$CL$846,48,0),2)</f>
        <v>10799.16</v>
      </c>
      <c r="AX245" s="19">
        <f>ROUND(VLOOKUP($B245,'3.ข้อมูลงบทดลองปัจจุบัน เติมเอง'!$A$5:$CL$846,49,0),2)</f>
        <v>0</v>
      </c>
      <c r="AY245" s="19">
        <f>ROUND(VLOOKUP($B245,'3.ข้อมูลงบทดลองปัจจุบัน เติมเอง'!$A$5:$CL$846,50,0),2)</f>
        <v>0</v>
      </c>
      <c r="AZ245" s="19">
        <f>ROUND(VLOOKUP($B245,'3.ข้อมูลงบทดลองปัจจุบัน เติมเอง'!$A$5:$CL$846,51,0),2)</f>
        <v>0</v>
      </c>
      <c r="BA245" s="19">
        <f>ROUND(VLOOKUP($B245,'3.ข้อมูลงบทดลองปัจจุบัน เติมเอง'!$A$5:$CL$846,52,0),2)</f>
        <v>0</v>
      </c>
      <c r="BB245" s="19">
        <f>ROUND(VLOOKUP($B245,'3.ข้อมูลงบทดลองปัจจุบัน เติมเอง'!$A$5:$CL$846,53,0),2)</f>
        <v>39218.49</v>
      </c>
      <c r="BC245" s="19">
        <f>ROUND(VLOOKUP($B245,'3.ข้อมูลงบทดลองปัจจุบัน เติมเอง'!$A$5:$CL$846,54,0),2)</f>
        <v>3022.74</v>
      </c>
      <c r="BD245" s="19">
        <f>ROUND(VLOOKUP($B245,'3.ข้อมูลงบทดลองปัจจุบัน เติมเอง'!$A$5:$CL$846,55,0),2)</f>
        <v>13632.48</v>
      </c>
      <c r="BE245" s="19">
        <f>ROUND(VLOOKUP($B245,'3.ข้อมูลงบทดลองปัจจุบัน เติมเอง'!$A$5:$CL$846,56,0),2)</f>
        <v>0</v>
      </c>
      <c r="BF245" s="19">
        <f>ROUND(VLOOKUP($B245,'3.ข้อมูลงบทดลองปัจจุบัน เติมเอง'!$A$5:$CL$846,57,0),2)</f>
        <v>0</v>
      </c>
      <c r="BG245" s="19">
        <f>ROUND(VLOOKUP($B245,'3.ข้อมูลงบทดลองปัจจุบัน เติมเอง'!$A$5:$CL$846,58,0),2)</f>
        <v>0</v>
      </c>
      <c r="BH245" s="19">
        <f>ROUND(VLOOKUP($B245,'3.ข้อมูลงบทดลองปัจจุบัน เติมเอง'!$A$5:$CL$846,59,0),2)</f>
        <v>41199.93</v>
      </c>
      <c r="BI245" s="19">
        <f>ROUND(VLOOKUP($B245,'3.ข้อมูลงบทดลองปัจจุบัน เติมเอง'!$A$5:$CL$846,60,0),2)</f>
        <v>0</v>
      </c>
      <c r="BJ245" s="19">
        <f>ROUND(VLOOKUP($B245,'3.ข้อมูลงบทดลองปัจจุบัน เติมเอง'!$A$5:$CL$846,61,0),2)</f>
        <v>0</v>
      </c>
      <c r="BK245" s="19">
        <f>ROUND(VLOOKUP($B245,'3.ข้อมูลงบทดลองปัจจุบัน เติมเอง'!$A$5:$CL$846,62,0),2)</f>
        <v>4500</v>
      </c>
      <c r="BL245" s="19">
        <f>ROUND(VLOOKUP($B245,'3.ข้อมูลงบทดลองปัจจุบัน เติมเอง'!$A$5:$CL$846,63,0),2)</f>
        <v>0</v>
      </c>
      <c r="BM245" s="19">
        <f>ROUND(VLOOKUP($B245,'3.ข้อมูลงบทดลองปัจจุบัน เติมเอง'!$A$5:$CL$846,64,0),2)</f>
        <v>22710.53</v>
      </c>
      <c r="BN245" s="19">
        <f>ROUND(VLOOKUP($B245,'3.ข้อมูลงบทดลองปัจจุบัน เติมเอง'!$A$5:$CL$846,65,0),2)</f>
        <v>0</v>
      </c>
      <c r="BO245" s="19">
        <f>ROUND(VLOOKUP($B245,'3.ข้อมูลงบทดลองปัจจุบัน เติมเอง'!$A$5:$CL$846,66,0),2)</f>
        <v>0</v>
      </c>
      <c r="BP245" s="19">
        <f>ROUND(VLOOKUP($B245,'3.ข้อมูลงบทดลองปัจจุบัน เติมเอง'!$A$5:$CL$846,67,0),2)</f>
        <v>0</v>
      </c>
      <c r="BQ245" s="19">
        <f>ROUND(VLOOKUP($B245,'3.ข้อมูลงบทดลองปัจจุบัน เติมเอง'!$A$5:$CL$846,68,0),2)</f>
        <v>0</v>
      </c>
      <c r="BR245" s="19">
        <f>ROUND(VLOOKUP($B245,'3.ข้อมูลงบทดลองปัจจุบัน เติมเอง'!$A$5:$CL$846,69,0),2)</f>
        <v>2939.17</v>
      </c>
      <c r="BS245" s="19">
        <f>ROUND(VLOOKUP($B245,'3.ข้อมูลงบทดลองปัจจุบัน เติมเอง'!$A$5:$CL$846,70,0),2)</f>
        <v>0</v>
      </c>
      <c r="BT245" s="19">
        <f>ROUND(VLOOKUP($B245,'3.ข้อมูลงบทดลองปัจจุบัน เติมเอง'!$A$5:$CL$846,71,0),2)</f>
        <v>36215.43</v>
      </c>
      <c r="BU245" s="19">
        <f>ROUND(VLOOKUP($B245,'3.ข้อมูลงบทดลองปัจจุบัน เติมเอง'!$A$5:$CL$846,72,0),2)</f>
        <v>1366.68</v>
      </c>
      <c r="BV245" s="19">
        <f>ROUND(VLOOKUP($B245,'3.ข้อมูลงบทดลองปัจจุบัน เติมเอง'!$A$5:$CL$846,73,0),2)</f>
        <v>16925.009999999998</v>
      </c>
      <c r="BW245" s="19">
        <f>ROUND(VLOOKUP($B245,'3.ข้อมูลงบทดลองปัจจุบัน เติมเอง'!$A$5:$CL$846,74,0),2)</f>
        <v>84997.26</v>
      </c>
      <c r="BX245" s="19">
        <f>ROUND(VLOOKUP($B245,'3.ข้อมูลงบทดลองปัจจุบัน เติมเอง'!$A$5:$CL$846,75,0),2)</f>
        <v>6783.33</v>
      </c>
      <c r="BY245" s="19">
        <f>ROUND(VLOOKUP($B245,'3.ข้อมูลงบทดลองปัจจุบัน เติมเอง'!$A$5:$CL$846,76,0),2)</f>
        <v>0</v>
      </c>
      <c r="BZ245" s="19">
        <f>ROUND(VLOOKUP($B245,'3.ข้อมูลงบทดลองปัจจุบัน เติมเอง'!$A$5:$CL$846,77,0),2)</f>
        <v>4223.49</v>
      </c>
      <c r="CA245" s="19">
        <f>ROUND(VLOOKUP($B245,'3.ข้อมูลงบทดลองปัจจุบัน เติมเอง'!$A$5:$CL$846,78,0),2)</f>
        <v>5970</v>
      </c>
      <c r="CB245" s="19">
        <f>ROUND(VLOOKUP($B245,'3.ข้อมูลงบทดลองปัจจุบัน เติมเอง'!$A$5:$CL$846,79,0),2)</f>
        <v>13175.49</v>
      </c>
      <c r="CC245" s="19">
        <f>ROUND(VLOOKUP($B245,'3.ข้อมูลงบทดลองปัจจุบัน เติมเอง'!$A$5:$CL$846,80,0),2)</f>
        <v>15315</v>
      </c>
      <c r="CD245" s="19">
        <f>ROUND(VLOOKUP($B245,'3.ข้อมูลงบทดลองปัจจุบัน เติมเอง'!$A$5:$CL$846,81,0),2)</f>
        <v>1066.68</v>
      </c>
      <c r="CE245" s="19">
        <f>ROUND(VLOOKUP($B245,'3.ข้อมูลงบทดลองปัจจุบัน เติมเอง'!$A$5:$CL$846,82,0),2)</f>
        <v>8948.99</v>
      </c>
      <c r="CF245" s="19">
        <f>ROUND(VLOOKUP($B245,'3.ข้อมูลงบทดลองปัจจุบัน เติมเอง'!$A$5:$CL$846,83,0),2)</f>
        <v>13532.58</v>
      </c>
      <c r="CG245" s="19">
        <f>ROUND(VLOOKUP($B245,'3.ข้อมูลงบทดลองปัจจุบัน เติมเอง'!$A$5:$CL$846,84,0),2)</f>
        <v>2106</v>
      </c>
      <c r="CH245" s="19">
        <f>ROUND(VLOOKUP($B245,'3.ข้อมูลงบทดลองปัจจุบัน เติมเอง'!$A$5:$CL$846,85,0),2)</f>
        <v>0</v>
      </c>
      <c r="CI245" s="19">
        <f>ROUND(VLOOKUP($B245,'3.ข้อมูลงบทดลองปัจจุบัน เติมเอง'!$A$5:$CL$846,86,0),2)</f>
        <v>0</v>
      </c>
      <c r="CJ245" s="19">
        <f>ROUND(VLOOKUP($B245,'3.ข้อมูลงบทดลองปัจจุบัน เติมเอง'!$A$5:$CL$846,87,0),2)</f>
        <v>4850.01</v>
      </c>
      <c r="CK245" s="19">
        <f>ROUND(VLOOKUP($B245,'3.ข้อมูลงบทดลองปัจจุบัน เติมเอง'!$A$5:$CL$846,88,0),2)</f>
        <v>98262.21</v>
      </c>
      <c r="CL245" s="19">
        <f>ROUND(VLOOKUP($B245,'3.ข้อมูลงบทดลองปัจจุบัน เติมเอง'!$A$5:$CL$846,89,0),2)</f>
        <v>3898.95</v>
      </c>
      <c r="CM245" s="19">
        <f>ROUND(VLOOKUP($B245,'3.ข้อมูลงบทดลองปัจจุบัน เติมเอง'!$A$5:$CL$846,90,0),2)</f>
        <v>1850.01</v>
      </c>
      <c r="CO245" s="29"/>
    </row>
    <row r="246" spans="1:93" x14ac:dyDescent="0.7">
      <c r="A246" s="53" t="s">
        <v>1472</v>
      </c>
      <c r="B246" s="3" t="s">
        <v>827</v>
      </c>
      <c r="C246" s="8" t="s">
        <v>828</v>
      </c>
      <c r="D246" s="19">
        <f>ROUND(VLOOKUP($B246,'3.ข้อมูลงบทดลองปัจจุบัน เติมเอง'!$A$5:$CL$846,3,0),2)</f>
        <v>24144.07</v>
      </c>
      <c r="E246" s="19">
        <f>ROUND(VLOOKUP($B246,'3.ข้อมูลงบทดลองปัจจุบัน เติมเอง'!$A$5:$CL$846,4,0),2)</f>
        <v>0</v>
      </c>
      <c r="F246" s="19">
        <f>ROUND(VLOOKUP($B246,'3.ข้อมูลงบทดลองปัจจุบัน เติมเอง'!$A$5:$CL$846,5,0),2)</f>
        <v>0</v>
      </c>
      <c r="G246" s="19">
        <f>ROUND(VLOOKUP($B246,'3.ข้อมูลงบทดลองปัจจุบัน เติมเอง'!$A$5:$CL$846,6,0),2)</f>
        <v>0</v>
      </c>
      <c r="H246" s="19">
        <f>ROUND(VLOOKUP($B246,'3.ข้อมูลงบทดลองปัจจุบัน เติมเอง'!$A$5:$CL$846,7,0),2)</f>
        <v>0</v>
      </c>
      <c r="I246" s="19">
        <f>ROUND(VLOOKUP($B246,'3.ข้อมูลงบทดลองปัจจุบัน เติมเอง'!$A$5:$CL$846,8,0),2)</f>
        <v>0</v>
      </c>
      <c r="J246" s="19">
        <f>ROUND(VLOOKUP($B246,'3.ข้อมูลงบทดลองปัจจุบัน เติมเอง'!$A$5:$CL$846,9,0),2)</f>
        <v>0</v>
      </c>
      <c r="K246" s="19">
        <f>ROUND(VLOOKUP($B246,'3.ข้อมูลงบทดลองปัจจุบัน เติมเอง'!$A$5:$CL$846,10,0),2)</f>
        <v>1050.1500000000001</v>
      </c>
      <c r="L246" s="19">
        <f>ROUND(VLOOKUP($B246,'3.ข้อมูลงบทดลองปัจจุบัน เติมเอง'!$A$5:$CL$846,11,0),2)</f>
        <v>22916.66</v>
      </c>
      <c r="M246" s="19">
        <f>ROUND(VLOOKUP($B246,'3.ข้อมูลงบทดลองปัจจุบัน เติมเอง'!$A$5:$CL$846,12,0),2)</f>
        <v>0</v>
      </c>
      <c r="N246" s="19">
        <f>ROUND(VLOOKUP($B246,'3.ข้อมูลงบทดลองปัจจุบัน เติมเอง'!$A$5:$CL$846,13,0),2)</f>
        <v>53718.39</v>
      </c>
      <c r="O246" s="19">
        <f>ROUND(VLOOKUP($B246,'3.ข้อมูลงบทดลองปัจจุบัน เติมเอง'!$A$5:$CL$846,14,0),2)</f>
        <v>0</v>
      </c>
      <c r="P246" s="19">
        <f>ROUND(VLOOKUP($B246,'3.ข้อมูลงบทดลองปัจจุบัน เติมเอง'!$A$5:$CL$846,15,0),2)</f>
        <v>0</v>
      </c>
      <c r="Q246" s="19">
        <f>ROUND(VLOOKUP($B246,'3.ข้อมูลงบทดลองปัจจุบัน เติมเอง'!$A$5:$CL$846,16,0),2)</f>
        <v>0</v>
      </c>
      <c r="R246" s="19">
        <f>ROUND(VLOOKUP($B246,'3.ข้อมูลงบทดลองปัจจุบัน เติมเอง'!$A$5:$CL$846,17,0),2)</f>
        <v>888.88</v>
      </c>
      <c r="S246" s="19">
        <f>ROUND(VLOOKUP($B246,'3.ข้อมูลงบทดลองปัจจุบัน เติมเอง'!$A$5:$CL$846,18,0),2)</f>
        <v>0</v>
      </c>
      <c r="T246" s="19">
        <f>ROUND(VLOOKUP($B246,'3.ข้อมูลงบทดลองปัจจุบัน เติมเอง'!$A$5:$CL$846,19,0),2)</f>
        <v>0</v>
      </c>
      <c r="U246" s="19">
        <f>ROUND(VLOOKUP($B246,'3.ข้อมูลงบทดลองปัจจุบัน เติมเอง'!$A$5:$CL$846,20,0),2)</f>
        <v>0</v>
      </c>
      <c r="V246" s="19">
        <f>ROUND(VLOOKUP($B246,'3.ข้อมูลงบทดลองปัจจุบัน เติมเอง'!$A$5:$CL$846,21,0),2)</f>
        <v>0</v>
      </c>
      <c r="W246" s="19">
        <f>ROUND(VLOOKUP($B246,'3.ข้อมูลงบทดลองปัจจุบัน เติมเอง'!$A$5:$CL$846,22,0),2)</f>
        <v>0</v>
      </c>
      <c r="X246" s="19">
        <f>ROUND(VLOOKUP($B246,'3.ข้อมูลงบทดลองปัจจุบัน เติมเอง'!$A$5:$CL$846,23,0),2)</f>
        <v>6011.79</v>
      </c>
      <c r="Y246" s="19">
        <f>ROUND(VLOOKUP($B246,'3.ข้อมูลงบทดลองปัจจุบัน เติมเอง'!$A$5:$CL$846,24,0),2)</f>
        <v>0</v>
      </c>
      <c r="Z246" s="19">
        <f>ROUND(VLOOKUP($B246,'3.ข้อมูลงบทดลองปัจจุบัน เติมเอง'!$A$5:$CL$846,25,0),2)</f>
        <v>5041.1000000000004</v>
      </c>
      <c r="AA246" s="19">
        <f>ROUND(VLOOKUP($B246,'3.ข้อมูลงบทดลองปัจจุบัน เติมเอง'!$A$5:$CL$846,26,0),2)</f>
        <v>41499.99</v>
      </c>
      <c r="AB246" s="19">
        <f>ROUND(VLOOKUP($B246,'3.ข้อมูลงบทดลองปัจจุบัน เติมเอง'!$A$5:$CL$846,27,0),2)</f>
        <v>14916.66</v>
      </c>
      <c r="AC246" s="19">
        <f>ROUND(VLOOKUP($B246,'3.ข้อมูลงบทดลองปัจจุบัน เติมเอง'!$A$5:$CL$846,28,0),2)</f>
        <v>0</v>
      </c>
      <c r="AD246" s="19">
        <f>ROUND(VLOOKUP($B246,'3.ข้อมูลงบทดลองปัจจุบัน เติมเอง'!$A$5:$CL$846,29,0),2)</f>
        <v>0</v>
      </c>
      <c r="AE246" s="19">
        <f>ROUND(VLOOKUP($B246,'3.ข้อมูลงบทดลองปัจจุบัน เติมเอง'!$A$5:$CL$846,30,0),2)</f>
        <v>32099</v>
      </c>
      <c r="AF246" s="19">
        <f>ROUND(VLOOKUP($B246,'3.ข้อมูลงบทดลองปัจจุบัน เติมเอง'!$A$5:$CL$846,31,0),2)</f>
        <v>49906.85</v>
      </c>
      <c r="AG246" s="19">
        <f>ROUND(VLOOKUP($B246,'3.ข้อมูลงบทดลองปัจจุบัน เติมเอง'!$A$5:$CL$846,32,0),2)</f>
        <v>0</v>
      </c>
      <c r="AH246" s="19">
        <f>ROUND(VLOOKUP($B246,'3.ข้อมูลงบทดลองปัจจุบัน เติมเอง'!$A$5:$CL$846,33,0),2)</f>
        <v>18729.18</v>
      </c>
      <c r="AI246" s="19">
        <f>ROUND(VLOOKUP($B246,'3.ข้อมูลงบทดลองปัจจุบัน เติมเอง'!$A$5:$CL$846,34,0),2)</f>
        <v>0</v>
      </c>
      <c r="AJ246" s="19">
        <f>ROUND(VLOOKUP($B246,'3.ข้อมูลงบทดลองปัจจุบัน เติมเอง'!$A$5:$CL$846,35,0),2)</f>
        <v>13224.47</v>
      </c>
      <c r="AK246" s="19">
        <f>ROUND(VLOOKUP($B246,'3.ข้อมูลงบทดลองปัจจุบัน เติมเอง'!$A$5:$CL$846,36,0),2)</f>
        <v>0</v>
      </c>
      <c r="AL246" s="19">
        <f>ROUND(VLOOKUP($B246,'3.ข้อมูลงบทดลองปัจจุบัน เติมเอง'!$A$5:$CL$846,37,0),2)</f>
        <v>939463.52</v>
      </c>
      <c r="AM246" s="19">
        <f>ROUND(VLOOKUP($B246,'3.ข้อมูลงบทดลองปัจจุบัน เติมเอง'!$A$5:$CL$846,38,0),2)</f>
        <v>0</v>
      </c>
      <c r="AN246" s="19">
        <f>ROUND(VLOOKUP($B246,'3.ข้อมูลงบทดลองปัจจุบัน เติมเอง'!$A$5:$CL$846,39,0),2)</f>
        <v>0</v>
      </c>
      <c r="AO246" s="19">
        <f>ROUND(VLOOKUP($B246,'3.ข้อมูลงบทดลองปัจจุบัน เติมเอง'!$A$5:$CL$846,40,0),2)</f>
        <v>0</v>
      </c>
      <c r="AP246" s="19">
        <f>ROUND(VLOOKUP($B246,'3.ข้อมูลงบทดลองปัจจุบัน เติมเอง'!$A$5:$CL$846,41,0),2)</f>
        <v>0</v>
      </c>
      <c r="AQ246" s="19">
        <f>ROUND(VLOOKUP($B246,'3.ข้อมูลงบทดลองปัจจุบัน เติมเอง'!$A$5:$CL$846,42,0),2)</f>
        <v>2357.14</v>
      </c>
      <c r="AR246" s="19">
        <f>ROUND(VLOOKUP($B246,'3.ข้อมูลงบทดลองปัจจุบัน เติมเอง'!$A$5:$CL$846,43,0),2)</f>
        <v>0</v>
      </c>
      <c r="AS246" s="19">
        <f>ROUND(VLOOKUP($B246,'3.ข้อมูลงบทดลองปัจจุบัน เติมเอง'!$A$5:$CL$846,44,0),2)</f>
        <v>0</v>
      </c>
      <c r="AT246" s="19">
        <f>ROUND(VLOOKUP($B246,'3.ข้อมูลงบทดลองปัจจุบัน เติมเอง'!$A$5:$CL$846,45,0),2)</f>
        <v>0</v>
      </c>
      <c r="AU246" s="19">
        <f>ROUND(VLOOKUP($B246,'3.ข้อมูลงบทดลองปัจจุบัน เติมเอง'!$A$5:$CL$846,46,0),2)</f>
        <v>0</v>
      </c>
      <c r="AV246" s="19">
        <f>ROUND(VLOOKUP($B246,'3.ข้อมูลงบทดลองปัจจุบัน เติมเอง'!$A$5:$CL$846,47,0),2)</f>
        <v>0</v>
      </c>
      <c r="AW246" s="19">
        <f>ROUND(VLOOKUP($B246,'3.ข้อมูลงบทดลองปัจจุบัน เติมเอง'!$A$5:$CL$846,48,0),2)</f>
        <v>0</v>
      </c>
      <c r="AX246" s="19">
        <f>ROUND(VLOOKUP($B246,'3.ข้อมูลงบทดลองปัจจุบัน เติมเอง'!$A$5:$CL$846,49,0),2)</f>
        <v>0</v>
      </c>
      <c r="AY246" s="19">
        <f>ROUND(VLOOKUP($B246,'3.ข้อมูลงบทดลองปัจจุบัน เติมเอง'!$A$5:$CL$846,50,0),2)</f>
        <v>0</v>
      </c>
      <c r="AZ246" s="19">
        <f>ROUND(VLOOKUP($B246,'3.ข้อมูลงบทดลองปัจจุบัน เติมเอง'!$A$5:$CL$846,51,0),2)</f>
        <v>2080.56</v>
      </c>
      <c r="BA246" s="19">
        <f>ROUND(VLOOKUP($B246,'3.ข้อมูลงบทดลองปัจจุบัน เติมเอง'!$A$5:$CL$846,52,0),2)</f>
        <v>8250</v>
      </c>
      <c r="BB246" s="19">
        <f>ROUND(VLOOKUP($B246,'3.ข้อมูลงบทดลองปัจจุบัน เติมเอง'!$A$5:$CL$846,53,0),2)</f>
        <v>0</v>
      </c>
      <c r="BC246" s="19">
        <f>ROUND(VLOOKUP($B246,'3.ข้อมูลงบทดลองปัจจุบัน เติมเอง'!$A$5:$CL$846,54,0),2)</f>
        <v>3300</v>
      </c>
      <c r="BD246" s="19">
        <f>ROUND(VLOOKUP($B246,'3.ข้อมูลงบทดลองปัจจุบัน เติมเอง'!$A$5:$CL$846,55,0),2)</f>
        <v>0</v>
      </c>
      <c r="BE246" s="19">
        <f>ROUND(VLOOKUP($B246,'3.ข้อมูลงบทดลองปัจจุบัน เติมเอง'!$A$5:$CL$846,56,0),2)</f>
        <v>0</v>
      </c>
      <c r="BF246" s="19">
        <f>ROUND(VLOOKUP($B246,'3.ข้อมูลงบทดลองปัจจุบัน เติมเอง'!$A$5:$CL$846,57,0),2)</f>
        <v>7499.91</v>
      </c>
      <c r="BG246" s="19">
        <f>ROUND(VLOOKUP($B246,'3.ข้อมูลงบทดลองปัจจุบัน เติมเอง'!$A$5:$CL$846,58,0),2)</f>
        <v>0</v>
      </c>
      <c r="BH246" s="19">
        <f>ROUND(VLOOKUP($B246,'3.ข้อมูลงบทดลองปัจจุบัน เติมเอง'!$A$5:$CL$846,59,0),2)</f>
        <v>135795.69</v>
      </c>
      <c r="BI246" s="19">
        <f>ROUND(VLOOKUP($B246,'3.ข้อมูลงบทดลองปัจจุบัน เติมเอง'!$A$5:$CL$846,60,0),2)</f>
        <v>0</v>
      </c>
      <c r="BJ246" s="19">
        <f>ROUND(VLOOKUP($B246,'3.ข้อมูลงบทดลองปัจจุบัน เติมเอง'!$A$5:$CL$846,61,0),2)</f>
        <v>0</v>
      </c>
      <c r="BK246" s="19">
        <f>ROUND(VLOOKUP($B246,'3.ข้อมูลงบทดลองปัจจุบัน เติมเอง'!$A$5:$CL$846,62,0),2)</f>
        <v>7500</v>
      </c>
      <c r="BL246" s="19">
        <f>ROUND(VLOOKUP($B246,'3.ข้อมูลงบทดลองปัจจุบัน เติมเอง'!$A$5:$CL$846,63,0),2)</f>
        <v>9525</v>
      </c>
      <c r="BM246" s="19">
        <f>ROUND(VLOOKUP($B246,'3.ข้อมูลงบทดลองปัจจุบัน เติมเอง'!$A$5:$CL$846,64,0),2)</f>
        <v>0</v>
      </c>
      <c r="BN246" s="19">
        <f>ROUND(VLOOKUP($B246,'3.ข้อมูลงบทดลองปัจจุบัน เติมเอง'!$A$5:$CL$846,65,0),2)</f>
        <v>0</v>
      </c>
      <c r="BO246" s="19">
        <f>ROUND(VLOOKUP($B246,'3.ข้อมูลงบทดลองปัจจุบัน เติมเอง'!$A$5:$CL$846,66,0),2)</f>
        <v>142833.32999999999</v>
      </c>
      <c r="BP246" s="19">
        <f>ROUND(VLOOKUP($B246,'3.ข้อมูลงบทดลองปัจจุบัน เติมเอง'!$A$5:$CL$846,67,0),2)</f>
        <v>0</v>
      </c>
      <c r="BQ246" s="19">
        <f>ROUND(VLOOKUP($B246,'3.ข้อมูลงบทดลองปัจจุบัน เติมเอง'!$A$5:$CL$846,68,0),2)</f>
        <v>11199.99</v>
      </c>
      <c r="BR246" s="19">
        <f>ROUND(VLOOKUP($B246,'3.ข้อมูลงบทดลองปัจจุบัน เติมเอง'!$A$5:$CL$846,69,0),2)</f>
        <v>0</v>
      </c>
      <c r="BS246" s="19">
        <f>ROUND(VLOOKUP($B246,'3.ข้อมูลงบทดลองปัจจุบัน เติมเอง'!$A$5:$CL$846,70,0),2)</f>
        <v>0</v>
      </c>
      <c r="BT246" s="19">
        <f>ROUND(VLOOKUP($B246,'3.ข้อมูลงบทดลองปัจจุบัน เติมเอง'!$A$5:$CL$846,71,0),2)</f>
        <v>12500.01</v>
      </c>
      <c r="BU246" s="19">
        <f>ROUND(VLOOKUP($B246,'3.ข้อมูลงบทดลองปัจจุบัน เติมเอง'!$A$5:$CL$846,72,0),2)</f>
        <v>0</v>
      </c>
      <c r="BV246" s="19">
        <f>ROUND(VLOOKUP($B246,'3.ข้อมูลงบทดลองปัจจุบัน เติมเอง'!$A$5:$CL$846,73,0),2)</f>
        <v>0</v>
      </c>
      <c r="BW246" s="19">
        <f>ROUND(VLOOKUP($B246,'3.ข้อมูลงบทดลองปัจจุบัน เติมเอง'!$A$5:$CL$846,74,0),2)</f>
        <v>0</v>
      </c>
      <c r="BX246" s="19">
        <f>ROUND(VLOOKUP($B246,'3.ข้อมูลงบทดลองปัจจุบัน เติมเอง'!$A$5:$CL$846,75,0),2)</f>
        <v>0</v>
      </c>
      <c r="BY246" s="19">
        <f>ROUND(VLOOKUP($B246,'3.ข้อมูลงบทดลองปัจจุบัน เติมเอง'!$A$5:$CL$846,76,0),2)</f>
        <v>361658.34</v>
      </c>
      <c r="BZ246" s="19">
        <f>ROUND(VLOOKUP($B246,'3.ข้อมูลงบทดลองปัจจุบัน เติมเอง'!$A$5:$CL$846,77,0),2)</f>
        <v>16500</v>
      </c>
      <c r="CA246" s="19">
        <f>ROUND(VLOOKUP($B246,'3.ข้อมูลงบทดลองปัจจุบัน เติมเอง'!$A$5:$CL$846,78,0),2)</f>
        <v>0</v>
      </c>
      <c r="CB246" s="19">
        <f>ROUND(VLOOKUP($B246,'3.ข้อมูลงบทดลองปัจจุบัน เติมเอง'!$A$5:$CL$846,79,0),2)</f>
        <v>2499.9899999999998</v>
      </c>
      <c r="CC246" s="19">
        <f>ROUND(VLOOKUP($B246,'3.ข้อมูลงบทดลองปัจจุบัน เติมเอง'!$A$5:$CL$846,80,0),2)</f>
        <v>56116.66</v>
      </c>
      <c r="CD246" s="19">
        <f>ROUND(VLOOKUP($B246,'3.ข้อมูลงบทดลองปัจจุบัน เติมเอง'!$A$5:$CL$846,81,0),2)</f>
        <v>0</v>
      </c>
      <c r="CE246" s="19">
        <f>ROUND(VLOOKUP($B246,'3.ข้อมูลงบทดลองปัจจุบัน เติมเอง'!$A$5:$CL$846,82,0),2)</f>
        <v>0</v>
      </c>
      <c r="CF246" s="19">
        <f>ROUND(VLOOKUP($B246,'3.ข้อมูลงบทดลองปัจจุบัน เติมเอง'!$A$5:$CL$846,83,0),2)</f>
        <v>52626.38</v>
      </c>
      <c r="CG246" s="19">
        <f>ROUND(VLOOKUP($B246,'3.ข้อมูลงบทดลองปัจจุบัน เติมเอง'!$A$5:$CL$846,84,0),2)</f>
        <v>0</v>
      </c>
      <c r="CH246" s="19">
        <f>ROUND(VLOOKUP($B246,'3.ข้อมูลงบทดลองปัจจุบัน เติมเอง'!$A$5:$CL$846,85,0),2)</f>
        <v>1562.37</v>
      </c>
      <c r="CI246" s="19">
        <f>ROUND(VLOOKUP($B246,'3.ข้อมูลงบทดลองปัจจุบัน เติมเอง'!$A$5:$CL$846,86,0),2)</f>
        <v>8250</v>
      </c>
      <c r="CJ246" s="19">
        <f>ROUND(VLOOKUP($B246,'3.ข้อมูลงบทดลองปัจจุบัน เติมเอง'!$A$5:$CL$846,87,0),2)</f>
        <v>0</v>
      </c>
      <c r="CK246" s="19">
        <f>ROUND(VLOOKUP($B246,'3.ข้อมูลงบทดลองปัจจุบัน เติมเอง'!$A$5:$CL$846,88,0),2)</f>
        <v>232693.74</v>
      </c>
      <c r="CL246" s="19">
        <f>ROUND(VLOOKUP($B246,'3.ข้อมูลงบทดลองปัจจุบัน เติมเอง'!$A$5:$CL$846,89,0),2)</f>
        <v>33808.32</v>
      </c>
      <c r="CM246" s="19">
        <f>ROUND(VLOOKUP($B246,'3.ข้อมูลงบทดลองปัจจุบัน เติมเอง'!$A$5:$CL$846,90,0),2)</f>
        <v>151714.29</v>
      </c>
      <c r="CO246" s="29"/>
    </row>
    <row r="247" spans="1:93" x14ac:dyDescent="0.7">
      <c r="A247" s="53" t="s">
        <v>1472</v>
      </c>
      <c r="B247" s="3" t="s">
        <v>829</v>
      </c>
      <c r="C247" s="8" t="s">
        <v>830</v>
      </c>
      <c r="D247" s="19">
        <f>ROUND(VLOOKUP($B247,'3.ข้อมูลงบทดลองปัจจุบัน เติมเอง'!$A$5:$CL$846,3,0),2)</f>
        <v>0</v>
      </c>
      <c r="E247" s="19">
        <f>ROUND(VLOOKUP($B247,'3.ข้อมูลงบทดลองปัจจุบัน เติมเอง'!$A$5:$CL$846,4,0),2)</f>
        <v>0</v>
      </c>
      <c r="F247" s="19">
        <f>ROUND(VLOOKUP($B247,'3.ข้อมูลงบทดลองปัจจุบัน เติมเอง'!$A$5:$CL$846,5,0),2)</f>
        <v>0</v>
      </c>
      <c r="G247" s="19">
        <f>ROUND(VLOOKUP($B247,'3.ข้อมูลงบทดลองปัจจุบัน เติมเอง'!$A$5:$CL$846,6,0),2)</f>
        <v>0</v>
      </c>
      <c r="H247" s="19">
        <f>ROUND(VLOOKUP($B247,'3.ข้อมูลงบทดลองปัจจุบัน เติมเอง'!$A$5:$CL$846,7,0),2)</f>
        <v>0</v>
      </c>
      <c r="I247" s="19">
        <f>ROUND(VLOOKUP($B247,'3.ข้อมูลงบทดลองปัจจุบัน เติมเอง'!$A$5:$CL$846,8,0),2)</f>
        <v>0</v>
      </c>
      <c r="J247" s="19">
        <f>ROUND(VLOOKUP($B247,'3.ข้อมูลงบทดลองปัจจุบัน เติมเอง'!$A$5:$CL$846,9,0),2)</f>
        <v>0</v>
      </c>
      <c r="K247" s="19">
        <f>ROUND(VLOOKUP($B247,'3.ข้อมูลงบทดลองปัจจุบัน เติมเอง'!$A$5:$CL$846,10,0),2)</f>
        <v>0</v>
      </c>
      <c r="L247" s="19">
        <f>ROUND(VLOOKUP($B247,'3.ข้อมูลงบทดลองปัจจุบัน เติมเอง'!$A$5:$CL$846,11,0),2)</f>
        <v>0</v>
      </c>
      <c r="M247" s="19">
        <f>ROUND(VLOOKUP($B247,'3.ข้อมูลงบทดลองปัจจุบัน เติมเอง'!$A$5:$CL$846,12,0),2)</f>
        <v>0</v>
      </c>
      <c r="N247" s="19">
        <f>ROUND(VLOOKUP($B247,'3.ข้อมูลงบทดลองปัจจุบัน เติมเอง'!$A$5:$CL$846,13,0),2)</f>
        <v>0</v>
      </c>
      <c r="O247" s="19">
        <f>ROUND(VLOOKUP($B247,'3.ข้อมูลงบทดลองปัจจุบัน เติมเอง'!$A$5:$CL$846,14,0),2)</f>
        <v>100821.84</v>
      </c>
      <c r="P247" s="19">
        <f>ROUND(VLOOKUP($B247,'3.ข้อมูลงบทดลองปัจจุบัน เติมเอง'!$A$5:$CL$846,15,0),2)</f>
        <v>0</v>
      </c>
      <c r="Q247" s="19">
        <f>ROUND(VLOOKUP($B247,'3.ข้อมูลงบทดลองปัจจุบัน เติมเอง'!$A$5:$CL$846,16,0),2)</f>
        <v>0</v>
      </c>
      <c r="R247" s="19">
        <f>ROUND(VLOOKUP($B247,'3.ข้อมูลงบทดลองปัจจุบัน เติมเอง'!$A$5:$CL$846,17,0),2)</f>
        <v>0</v>
      </c>
      <c r="S247" s="19">
        <f>ROUND(VLOOKUP($B247,'3.ข้อมูลงบทดลองปัจจุบัน เติมเอง'!$A$5:$CL$846,18,0),2)</f>
        <v>0</v>
      </c>
      <c r="T247" s="19">
        <f>ROUND(VLOOKUP($B247,'3.ข้อมูลงบทดลองปัจจุบัน เติมเอง'!$A$5:$CL$846,19,0),2)</f>
        <v>0</v>
      </c>
      <c r="U247" s="19">
        <f>ROUND(VLOOKUP($B247,'3.ข้อมูลงบทดลองปัจจุบัน เติมเอง'!$A$5:$CL$846,20,0),2)</f>
        <v>0</v>
      </c>
      <c r="V247" s="19">
        <f>ROUND(VLOOKUP($B247,'3.ข้อมูลงบทดลองปัจจุบัน เติมเอง'!$A$5:$CL$846,21,0),2)</f>
        <v>0</v>
      </c>
      <c r="W247" s="19">
        <f>ROUND(VLOOKUP($B247,'3.ข้อมูลงบทดลองปัจจุบัน เติมเอง'!$A$5:$CL$846,22,0),2)</f>
        <v>0</v>
      </c>
      <c r="X247" s="19">
        <f>ROUND(VLOOKUP($B247,'3.ข้อมูลงบทดลองปัจจุบัน เติมเอง'!$A$5:$CL$846,23,0),2)</f>
        <v>0</v>
      </c>
      <c r="Y247" s="19">
        <f>ROUND(VLOOKUP($B247,'3.ข้อมูลงบทดลองปัจจุบัน เติมเอง'!$A$5:$CL$846,24,0),2)</f>
        <v>0</v>
      </c>
      <c r="Z247" s="19">
        <f>ROUND(VLOOKUP($B247,'3.ข้อมูลงบทดลองปัจจุบัน เติมเอง'!$A$5:$CL$846,25,0),2)</f>
        <v>0</v>
      </c>
      <c r="AA247" s="19">
        <f>ROUND(VLOOKUP($B247,'3.ข้อมูลงบทดลองปัจจุบัน เติมเอง'!$A$5:$CL$846,26,0),2)</f>
        <v>0</v>
      </c>
      <c r="AB247" s="19">
        <f>ROUND(VLOOKUP($B247,'3.ข้อมูลงบทดลองปัจจุบัน เติมเอง'!$A$5:$CL$846,27,0),2)</f>
        <v>0</v>
      </c>
      <c r="AC247" s="19">
        <f>ROUND(VLOOKUP($B247,'3.ข้อมูลงบทดลองปัจจุบัน เติมเอง'!$A$5:$CL$846,28,0),2)</f>
        <v>0</v>
      </c>
      <c r="AD247" s="19">
        <f>ROUND(VLOOKUP($B247,'3.ข้อมูลงบทดลองปัจจุบัน เติมเอง'!$A$5:$CL$846,29,0),2)</f>
        <v>0</v>
      </c>
      <c r="AE247" s="19">
        <f>ROUND(VLOOKUP($B247,'3.ข้อมูลงบทดลองปัจจุบัน เติมเอง'!$A$5:$CL$846,30,0),2)</f>
        <v>0</v>
      </c>
      <c r="AF247" s="19">
        <f>ROUND(VLOOKUP($B247,'3.ข้อมูลงบทดลองปัจจุบัน เติมเอง'!$A$5:$CL$846,31,0),2)</f>
        <v>0</v>
      </c>
      <c r="AG247" s="19">
        <f>ROUND(VLOOKUP($B247,'3.ข้อมูลงบทดลองปัจจุบัน เติมเอง'!$A$5:$CL$846,32,0),2)</f>
        <v>0</v>
      </c>
      <c r="AH247" s="19">
        <f>ROUND(VLOOKUP($B247,'3.ข้อมูลงบทดลองปัจจุบัน เติมเอง'!$A$5:$CL$846,33,0),2)</f>
        <v>0</v>
      </c>
      <c r="AI247" s="19">
        <f>ROUND(VLOOKUP($B247,'3.ข้อมูลงบทดลองปัจจุบัน เติมเอง'!$A$5:$CL$846,34,0),2)</f>
        <v>0</v>
      </c>
      <c r="AJ247" s="19">
        <f>ROUND(VLOOKUP($B247,'3.ข้อมูลงบทดลองปัจจุบัน เติมเอง'!$A$5:$CL$846,35,0),2)</f>
        <v>0</v>
      </c>
      <c r="AK247" s="19">
        <f>ROUND(VLOOKUP($B247,'3.ข้อมูลงบทดลองปัจจุบัน เติมเอง'!$A$5:$CL$846,36,0),2)</f>
        <v>0</v>
      </c>
      <c r="AL247" s="19">
        <f>ROUND(VLOOKUP($B247,'3.ข้อมูลงบทดลองปัจจุบัน เติมเอง'!$A$5:$CL$846,37,0),2)</f>
        <v>0</v>
      </c>
      <c r="AM247" s="19">
        <f>ROUND(VLOOKUP($B247,'3.ข้อมูลงบทดลองปัจจุบัน เติมเอง'!$A$5:$CL$846,38,0),2)</f>
        <v>0</v>
      </c>
      <c r="AN247" s="19">
        <f>ROUND(VLOOKUP($B247,'3.ข้อมูลงบทดลองปัจจุบัน เติมเอง'!$A$5:$CL$846,39,0),2)</f>
        <v>0</v>
      </c>
      <c r="AO247" s="19">
        <f>ROUND(VLOOKUP($B247,'3.ข้อมูลงบทดลองปัจจุบัน เติมเอง'!$A$5:$CL$846,40,0),2)</f>
        <v>0</v>
      </c>
      <c r="AP247" s="19">
        <f>ROUND(VLOOKUP($B247,'3.ข้อมูลงบทดลองปัจจุบัน เติมเอง'!$A$5:$CL$846,41,0),2)</f>
        <v>0</v>
      </c>
      <c r="AQ247" s="19">
        <f>ROUND(VLOOKUP($B247,'3.ข้อมูลงบทดลองปัจจุบัน เติมเอง'!$A$5:$CL$846,42,0),2)</f>
        <v>0</v>
      </c>
      <c r="AR247" s="19">
        <f>ROUND(VLOOKUP($B247,'3.ข้อมูลงบทดลองปัจจุบัน เติมเอง'!$A$5:$CL$846,43,0),2)</f>
        <v>0</v>
      </c>
      <c r="AS247" s="19">
        <f>ROUND(VLOOKUP($B247,'3.ข้อมูลงบทดลองปัจจุบัน เติมเอง'!$A$5:$CL$846,44,0),2)</f>
        <v>0</v>
      </c>
      <c r="AT247" s="19">
        <f>ROUND(VLOOKUP($B247,'3.ข้อมูลงบทดลองปัจจุบัน เติมเอง'!$A$5:$CL$846,45,0),2)</f>
        <v>0</v>
      </c>
      <c r="AU247" s="19">
        <f>ROUND(VLOOKUP($B247,'3.ข้อมูลงบทดลองปัจจุบัน เติมเอง'!$A$5:$CL$846,46,0),2)</f>
        <v>0</v>
      </c>
      <c r="AV247" s="19">
        <f>ROUND(VLOOKUP($B247,'3.ข้อมูลงบทดลองปัจจุบัน เติมเอง'!$A$5:$CL$846,47,0),2)</f>
        <v>0</v>
      </c>
      <c r="AW247" s="19">
        <f>ROUND(VLOOKUP($B247,'3.ข้อมูลงบทดลองปัจจุบัน เติมเอง'!$A$5:$CL$846,48,0),2)</f>
        <v>0</v>
      </c>
      <c r="AX247" s="19">
        <f>ROUND(VLOOKUP($B247,'3.ข้อมูลงบทดลองปัจจุบัน เติมเอง'!$A$5:$CL$846,49,0),2)</f>
        <v>0</v>
      </c>
      <c r="AY247" s="19">
        <f>ROUND(VLOOKUP($B247,'3.ข้อมูลงบทดลองปัจจุบัน เติมเอง'!$A$5:$CL$846,50,0),2)</f>
        <v>0</v>
      </c>
      <c r="AZ247" s="19">
        <f>ROUND(VLOOKUP($B247,'3.ข้อมูลงบทดลองปัจจุบัน เติมเอง'!$A$5:$CL$846,51,0),2)</f>
        <v>0</v>
      </c>
      <c r="BA247" s="19">
        <f>ROUND(VLOOKUP($B247,'3.ข้อมูลงบทดลองปัจจุบัน เติมเอง'!$A$5:$CL$846,52,0),2)</f>
        <v>0</v>
      </c>
      <c r="BB247" s="19">
        <f>ROUND(VLOOKUP($B247,'3.ข้อมูลงบทดลองปัจจุบัน เติมเอง'!$A$5:$CL$846,53,0),2)</f>
        <v>0</v>
      </c>
      <c r="BC247" s="19">
        <f>ROUND(VLOOKUP($B247,'3.ข้อมูลงบทดลองปัจจุบัน เติมเอง'!$A$5:$CL$846,54,0),2)</f>
        <v>0</v>
      </c>
      <c r="BD247" s="19">
        <f>ROUND(VLOOKUP($B247,'3.ข้อมูลงบทดลองปัจจุบัน เติมเอง'!$A$5:$CL$846,55,0),2)</f>
        <v>0</v>
      </c>
      <c r="BE247" s="19">
        <f>ROUND(VLOOKUP($B247,'3.ข้อมูลงบทดลองปัจจุบัน เติมเอง'!$A$5:$CL$846,56,0),2)</f>
        <v>0</v>
      </c>
      <c r="BF247" s="19">
        <f>ROUND(VLOOKUP($B247,'3.ข้อมูลงบทดลองปัจจุบัน เติมเอง'!$A$5:$CL$846,57,0),2)</f>
        <v>0</v>
      </c>
      <c r="BG247" s="19">
        <f>ROUND(VLOOKUP($B247,'3.ข้อมูลงบทดลองปัจจุบัน เติมเอง'!$A$5:$CL$846,58,0),2)</f>
        <v>0</v>
      </c>
      <c r="BH247" s="19">
        <f>ROUND(VLOOKUP($B247,'3.ข้อมูลงบทดลองปัจจุบัน เติมเอง'!$A$5:$CL$846,59,0),2)</f>
        <v>0</v>
      </c>
      <c r="BI247" s="19">
        <f>ROUND(VLOOKUP($B247,'3.ข้อมูลงบทดลองปัจจุบัน เติมเอง'!$A$5:$CL$846,60,0),2)</f>
        <v>0</v>
      </c>
      <c r="BJ247" s="19">
        <f>ROUND(VLOOKUP($B247,'3.ข้อมูลงบทดลองปัจจุบัน เติมเอง'!$A$5:$CL$846,61,0),2)</f>
        <v>0</v>
      </c>
      <c r="BK247" s="19">
        <f>ROUND(VLOOKUP($B247,'3.ข้อมูลงบทดลองปัจจุบัน เติมเอง'!$A$5:$CL$846,62,0),2)</f>
        <v>0</v>
      </c>
      <c r="BL247" s="19">
        <f>ROUND(VLOOKUP($B247,'3.ข้อมูลงบทดลองปัจจุบัน เติมเอง'!$A$5:$CL$846,63,0),2)</f>
        <v>0</v>
      </c>
      <c r="BM247" s="19">
        <f>ROUND(VLOOKUP($B247,'3.ข้อมูลงบทดลองปัจจุบัน เติมเอง'!$A$5:$CL$846,64,0),2)</f>
        <v>0</v>
      </c>
      <c r="BN247" s="19">
        <f>ROUND(VLOOKUP($B247,'3.ข้อมูลงบทดลองปัจจุบัน เติมเอง'!$A$5:$CL$846,65,0),2)</f>
        <v>0</v>
      </c>
      <c r="BO247" s="19">
        <f>ROUND(VLOOKUP($B247,'3.ข้อมูลงบทดลองปัจจุบัน เติมเอง'!$A$5:$CL$846,66,0),2)</f>
        <v>0</v>
      </c>
      <c r="BP247" s="19">
        <f>ROUND(VLOOKUP($B247,'3.ข้อมูลงบทดลองปัจจุบัน เติมเอง'!$A$5:$CL$846,67,0),2)</f>
        <v>0</v>
      </c>
      <c r="BQ247" s="19">
        <f>ROUND(VLOOKUP($B247,'3.ข้อมูลงบทดลองปัจจุบัน เติมเอง'!$A$5:$CL$846,68,0),2)</f>
        <v>0</v>
      </c>
      <c r="BR247" s="19">
        <f>ROUND(VLOOKUP($B247,'3.ข้อมูลงบทดลองปัจจุบัน เติมเอง'!$A$5:$CL$846,69,0),2)</f>
        <v>0</v>
      </c>
      <c r="BS247" s="19">
        <f>ROUND(VLOOKUP($B247,'3.ข้อมูลงบทดลองปัจจุบัน เติมเอง'!$A$5:$CL$846,70,0),2)</f>
        <v>0</v>
      </c>
      <c r="BT247" s="19">
        <f>ROUND(VLOOKUP($B247,'3.ข้อมูลงบทดลองปัจจุบัน เติมเอง'!$A$5:$CL$846,71,0),2)</f>
        <v>0</v>
      </c>
      <c r="BU247" s="19">
        <f>ROUND(VLOOKUP($B247,'3.ข้อมูลงบทดลองปัจจุบัน เติมเอง'!$A$5:$CL$846,72,0),2)</f>
        <v>0</v>
      </c>
      <c r="BV247" s="19">
        <f>ROUND(VLOOKUP($B247,'3.ข้อมูลงบทดลองปัจจุบัน เติมเอง'!$A$5:$CL$846,73,0),2)</f>
        <v>0</v>
      </c>
      <c r="BW247" s="19">
        <f>ROUND(VLOOKUP($B247,'3.ข้อมูลงบทดลองปัจจุบัน เติมเอง'!$A$5:$CL$846,74,0),2)</f>
        <v>0</v>
      </c>
      <c r="BX247" s="19">
        <f>ROUND(VLOOKUP($B247,'3.ข้อมูลงบทดลองปัจจุบัน เติมเอง'!$A$5:$CL$846,75,0),2)</f>
        <v>0</v>
      </c>
      <c r="BY247" s="19">
        <f>ROUND(VLOOKUP($B247,'3.ข้อมูลงบทดลองปัจจุบัน เติมเอง'!$A$5:$CL$846,76,0),2)</f>
        <v>0</v>
      </c>
      <c r="BZ247" s="19">
        <f>ROUND(VLOOKUP($B247,'3.ข้อมูลงบทดลองปัจจุบัน เติมเอง'!$A$5:$CL$846,77,0),2)</f>
        <v>0</v>
      </c>
      <c r="CA247" s="19">
        <f>ROUND(VLOOKUP($B247,'3.ข้อมูลงบทดลองปัจจุบัน เติมเอง'!$A$5:$CL$846,78,0),2)</f>
        <v>0</v>
      </c>
      <c r="CB247" s="19">
        <f>ROUND(VLOOKUP($B247,'3.ข้อมูลงบทดลองปัจจุบัน เติมเอง'!$A$5:$CL$846,79,0),2)</f>
        <v>0</v>
      </c>
      <c r="CC247" s="19">
        <f>ROUND(VLOOKUP($B247,'3.ข้อมูลงบทดลองปัจจุบัน เติมเอง'!$A$5:$CL$846,80,0),2)</f>
        <v>0</v>
      </c>
      <c r="CD247" s="19">
        <f>ROUND(VLOOKUP($B247,'3.ข้อมูลงบทดลองปัจจุบัน เติมเอง'!$A$5:$CL$846,81,0),2)</f>
        <v>0</v>
      </c>
      <c r="CE247" s="19">
        <f>ROUND(VLOOKUP($B247,'3.ข้อมูลงบทดลองปัจจุบัน เติมเอง'!$A$5:$CL$846,82,0),2)</f>
        <v>0</v>
      </c>
      <c r="CF247" s="19">
        <f>ROUND(VLOOKUP($B247,'3.ข้อมูลงบทดลองปัจจุบัน เติมเอง'!$A$5:$CL$846,83,0),2)</f>
        <v>0</v>
      </c>
      <c r="CG247" s="19">
        <f>ROUND(VLOOKUP($B247,'3.ข้อมูลงบทดลองปัจจุบัน เติมเอง'!$A$5:$CL$846,84,0),2)</f>
        <v>0</v>
      </c>
      <c r="CH247" s="19">
        <f>ROUND(VLOOKUP($B247,'3.ข้อมูลงบทดลองปัจจุบัน เติมเอง'!$A$5:$CL$846,85,0),2)</f>
        <v>0</v>
      </c>
      <c r="CI247" s="19">
        <f>ROUND(VLOOKUP($B247,'3.ข้อมูลงบทดลองปัจจุบัน เติมเอง'!$A$5:$CL$846,86,0),2)</f>
        <v>0</v>
      </c>
      <c r="CJ247" s="19">
        <f>ROUND(VLOOKUP($B247,'3.ข้อมูลงบทดลองปัจจุบัน เติมเอง'!$A$5:$CL$846,87,0),2)</f>
        <v>0</v>
      </c>
      <c r="CK247" s="19">
        <f>ROUND(VLOOKUP($B247,'3.ข้อมูลงบทดลองปัจจุบัน เติมเอง'!$A$5:$CL$846,88,0),2)</f>
        <v>0</v>
      </c>
      <c r="CL247" s="19">
        <f>ROUND(VLOOKUP($B247,'3.ข้อมูลงบทดลองปัจจุบัน เติมเอง'!$A$5:$CL$846,89,0),2)</f>
        <v>0</v>
      </c>
      <c r="CM247" s="19">
        <f>ROUND(VLOOKUP($B247,'3.ข้อมูลงบทดลองปัจจุบัน เติมเอง'!$A$5:$CL$846,90,0),2)</f>
        <v>0</v>
      </c>
      <c r="CO247" s="29"/>
    </row>
    <row r="248" spans="1:93" x14ac:dyDescent="0.7">
      <c r="A248" s="53" t="s">
        <v>1472</v>
      </c>
      <c r="B248" s="3" t="s">
        <v>1175</v>
      </c>
      <c r="C248" s="8" t="s">
        <v>1176</v>
      </c>
      <c r="D248" s="19">
        <f>ROUND(VLOOKUP($B248,'3.ข้อมูลงบทดลองปัจจุบัน เติมเอง'!$A$5:$CL$846,3,0),2)</f>
        <v>0</v>
      </c>
      <c r="E248" s="19">
        <f>ROUND(VLOOKUP($B248,'3.ข้อมูลงบทดลองปัจจุบัน เติมเอง'!$A$5:$CL$846,4,0),2)</f>
        <v>0</v>
      </c>
      <c r="F248" s="19">
        <f>ROUND(VLOOKUP($B248,'3.ข้อมูลงบทดลองปัจจุบัน เติมเอง'!$A$5:$CL$846,5,0),2)</f>
        <v>0</v>
      </c>
      <c r="G248" s="19">
        <f>ROUND(VLOOKUP($B248,'3.ข้อมูลงบทดลองปัจจุบัน เติมเอง'!$A$5:$CL$846,6,0),2)</f>
        <v>0</v>
      </c>
      <c r="H248" s="19">
        <f>ROUND(VLOOKUP($B248,'3.ข้อมูลงบทดลองปัจจุบัน เติมเอง'!$A$5:$CL$846,7,0),2)</f>
        <v>0</v>
      </c>
      <c r="I248" s="19">
        <f>ROUND(VLOOKUP($B248,'3.ข้อมูลงบทดลองปัจจุบัน เติมเอง'!$A$5:$CL$846,8,0),2)</f>
        <v>0</v>
      </c>
      <c r="J248" s="19">
        <f>ROUND(VLOOKUP($B248,'3.ข้อมูลงบทดลองปัจจุบัน เติมเอง'!$A$5:$CL$846,9,0),2)</f>
        <v>0</v>
      </c>
      <c r="K248" s="19">
        <f>ROUND(VLOOKUP($B248,'3.ข้อมูลงบทดลองปัจจุบัน เติมเอง'!$A$5:$CL$846,10,0),2)</f>
        <v>0</v>
      </c>
      <c r="L248" s="19">
        <f>ROUND(VLOOKUP($B248,'3.ข้อมูลงบทดลองปัจจุบัน เติมเอง'!$A$5:$CL$846,11,0),2)</f>
        <v>0</v>
      </c>
      <c r="M248" s="19">
        <f>ROUND(VLOOKUP($B248,'3.ข้อมูลงบทดลองปัจจุบัน เติมเอง'!$A$5:$CL$846,12,0),2)</f>
        <v>0</v>
      </c>
      <c r="N248" s="19">
        <f>ROUND(VLOOKUP($B248,'3.ข้อมูลงบทดลองปัจจุบัน เติมเอง'!$A$5:$CL$846,13,0),2)</f>
        <v>0</v>
      </c>
      <c r="O248" s="19">
        <f>ROUND(VLOOKUP($B248,'3.ข้อมูลงบทดลองปัจจุบัน เติมเอง'!$A$5:$CL$846,14,0),2)</f>
        <v>0</v>
      </c>
      <c r="P248" s="19">
        <f>ROUND(VLOOKUP($B248,'3.ข้อมูลงบทดลองปัจจุบัน เติมเอง'!$A$5:$CL$846,15,0),2)</f>
        <v>0</v>
      </c>
      <c r="Q248" s="19">
        <f>ROUND(VLOOKUP($B248,'3.ข้อมูลงบทดลองปัจจุบัน เติมเอง'!$A$5:$CL$846,16,0),2)</f>
        <v>0</v>
      </c>
      <c r="R248" s="19">
        <f>ROUND(VLOOKUP($B248,'3.ข้อมูลงบทดลองปัจจุบัน เติมเอง'!$A$5:$CL$846,17,0),2)</f>
        <v>0</v>
      </c>
      <c r="S248" s="19">
        <f>ROUND(VLOOKUP($B248,'3.ข้อมูลงบทดลองปัจจุบัน เติมเอง'!$A$5:$CL$846,18,0),2)</f>
        <v>0</v>
      </c>
      <c r="T248" s="19">
        <f>ROUND(VLOOKUP($B248,'3.ข้อมูลงบทดลองปัจจุบัน เติมเอง'!$A$5:$CL$846,19,0),2)</f>
        <v>0</v>
      </c>
      <c r="U248" s="19">
        <f>ROUND(VLOOKUP($B248,'3.ข้อมูลงบทดลองปัจจุบัน เติมเอง'!$A$5:$CL$846,20,0),2)</f>
        <v>0</v>
      </c>
      <c r="V248" s="19">
        <f>ROUND(VLOOKUP($B248,'3.ข้อมูลงบทดลองปัจจุบัน เติมเอง'!$A$5:$CL$846,21,0),2)</f>
        <v>0</v>
      </c>
      <c r="W248" s="19">
        <f>ROUND(VLOOKUP($B248,'3.ข้อมูลงบทดลองปัจจุบัน เติมเอง'!$A$5:$CL$846,22,0),2)</f>
        <v>0</v>
      </c>
      <c r="X248" s="19">
        <f>ROUND(VLOOKUP($B248,'3.ข้อมูลงบทดลองปัจจุบัน เติมเอง'!$A$5:$CL$846,23,0),2)</f>
        <v>0</v>
      </c>
      <c r="Y248" s="19">
        <f>ROUND(VLOOKUP($B248,'3.ข้อมูลงบทดลองปัจจุบัน เติมเอง'!$A$5:$CL$846,24,0),2)</f>
        <v>0</v>
      </c>
      <c r="Z248" s="19">
        <f>ROUND(VLOOKUP($B248,'3.ข้อมูลงบทดลองปัจจุบัน เติมเอง'!$A$5:$CL$846,25,0),2)</f>
        <v>0</v>
      </c>
      <c r="AA248" s="19">
        <f>ROUND(VLOOKUP($B248,'3.ข้อมูลงบทดลองปัจจุบัน เติมเอง'!$A$5:$CL$846,26,0),2)</f>
        <v>0</v>
      </c>
      <c r="AB248" s="19">
        <f>ROUND(VLOOKUP($B248,'3.ข้อมูลงบทดลองปัจจุบัน เติมเอง'!$A$5:$CL$846,27,0),2)</f>
        <v>0</v>
      </c>
      <c r="AC248" s="19">
        <f>ROUND(VLOOKUP($B248,'3.ข้อมูลงบทดลองปัจจุบัน เติมเอง'!$A$5:$CL$846,28,0),2)</f>
        <v>0</v>
      </c>
      <c r="AD248" s="19">
        <f>ROUND(VLOOKUP($B248,'3.ข้อมูลงบทดลองปัจจุบัน เติมเอง'!$A$5:$CL$846,29,0),2)</f>
        <v>0</v>
      </c>
      <c r="AE248" s="19">
        <f>ROUND(VLOOKUP($B248,'3.ข้อมูลงบทดลองปัจจุบัน เติมเอง'!$A$5:$CL$846,30,0),2)</f>
        <v>0</v>
      </c>
      <c r="AF248" s="19">
        <f>ROUND(VLOOKUP($B248,'3.ข้อมูลงบทดลองปัจจุบัน เติมเอง'!$A$5:$CL$846,31,0),2)</f>
        <v>0</v>
      </c>
      <c r="AG248" s="19">
        <f>ROUND(VLOOKUP($B248,'3.ข้อมูลงบทดลองปัจจุบัน เติมเอง'!$A$5:$CL$846,32,0),2)</f>
        <v>0</v>
      </c>
      <c r="AH248" s="19">
        <f>ROUND(VLOOKUP($B248,'3.ข้อมูลงบทดลองปัจจุบัน เติมเอง'!$A$5:$CL$846,33,0),2)</f>
        <v>0</v>
      </c>
      <c r="AI248" s="19">
        <f>ROUND(VLOOKUP($B248,'3.ข้อมูลงบทดลองปัจจุบัน เติมเอง'!$A$5:$CL$846,34,0),2)</f>
        <v>0</v>
      </c>
      <c r="AJ248" s="19">
        <f>ROUND(VLOOKUP($B248,'3.ข้อมูลงบทดลองปัจจุบัน เติมเอง'!$A$5:$CL$846,35,0),2)</f>
        <v>0</v>
      </c>
      <c r="AK248" s="19">
        <f>ROUND(VLOOKUP($B248,'3.ข้อมูลงบทดลองปัจจุบัน เติมเอง'!$A$5:$CL$846,36,0),2)</f>
        <v>0</v>
      </c>
      <c r="AL248" s="19">
        <f>ROUND(VLOOKUP($B248,'3.ข้อมูลงบทดลองปัจจุบัน เติมเอง'!$A$5:$CL$846,37,0),2)</f>
        <v>0</v>
      </c>
      <c r="AM248" s="19">
        <f>ROUND(VLOOKUP($B248,'3.ข้อมูลงบทดลองปัจจุบัน เติมเอง'!$A$5:$CL$846,38,0),2)</f>
        <v>0</v>
      </c>
      <c r="AN248" s="19">
        <f>ROUND(VLOOKUP($B248,'3.ข้อมูลงบทดลองปัจจุบัน เติมเอง'!$A$5:$CL$846,39,0),2)</f>
        <v>0</v>
      </c>
      <c r="AO248" s="19">
        <f>ROUND(VLOOKUP($B248,'3.ข้อมูลงบทดลองปัจจุบัน เติมเอง'!$A$5:$CL$846,40,0),2)</f>
        <v>0</v>
      </c>
      <c r="AP248" s="19">
        <f>ROUND(VLOOKUP($B248,'3.ข้อมูลงบทดลองปัจจุบัน เติมเอง'!$A$5:$CL$846,41,0),2)</f>
        <v>0</v>
      </c>
      <c r="AQ248" s="19">
        <f>ROUND(VLOOKUP($B248,'3.ข้อมูลงบทดลองปัจจุบัน เติมเอง'!$A$5:$CL$846,42,0),2)</f>
        <v>0</v>
      </c>
      <c r="AR248" s="19">
        <f>ROUND(VLOOKUP($B248,'3.ข้อมูลงบทดลองปัจจุบัน เติมเอง'!$A$5:$CL$846,43,0),2)</f>
        <v>0</v>
      </c>
      <c r="AS248" s="19">
        <f>ROUND(VLOOKUP($B248,'3.ข้อมูลงบทดลองปัจจุบัน เติมเอง'!$A$5:$CL$846,44,0),2)</f>
        <v>82824.36</v>
      </c>
      <c r="AT248" s="19">
        <f>ROUND(VLOOKUP($B248,'3.ข้อมูลงบทดลองปัจจุบัน เติมเอง'!$A$5:$CL$846,45,0),2)</f>
        <v>0</v>
      </c>
      <c r="AU248" s="19">
        <f>ROUND(VLOOKUP($B248,'3.ข้อมูลงบทดลองปัจจุบัน เติมเอง'!$A$5:$CL$846,46,0),2)</f>
        <v>0</v>
      </c>
      <c r="AV248" s="19">
        <f>ROUND(VLOOKUP($B248,'3.ข้อมูลงบทดลองปัจจุบัน เติมเอง'!$A$5:$CL$846,47,0),2)</f>
        <v>0</v>
      </c>
      <c r="AW248" s="19">
        <f>ROUND(VLOOKUP($B248,'3.ข้อมูลงบทดลองปัจจุบัน เติมเอง'!$A$5:$CL$846,48,0),2)</f>
        <v>0</v>
      </c>
      <c r="AX248" s="19">
        <f>ROUND(VLOOKUP($B248,'3.ข้อมูลงบทดลองปัจจุบัน เติมเอง'!$A$5:$CL$846,49,0),2)</f>
        <v>0</v>
      </c>
      <c r="AY248" s="19">
        <f>ROUND(VLOOKUP($B248,'3.ข้อมูลงบทดลองปัจจุบัน เติมเอง'!$A$5:$CL$846,50,0),2)</f>
        <v>0</v>
      </c>
      <c r="AZ248" s="19">
        <f>ROUND(VLOOKUP($B248,'3.ข้อมูลงบทดลองปัจจุบัน เติมเอง'!$A$5:$CL$846,51,0),2)</f>
        <v>0</v>
      </c>
      <c r="BA248" s="19">
        <f>ROUND(VLOOKUP($B248,'3.ข้อมูลงบทดลองปัจจุบัน เติมเอง'!$A$5:$CL$846,52,0),2)</f>
        <v>0</v>
      </c>
      <c r="BB248" s="19">
        <f>ROUND(VLOOKUP($B248,'3.ข้อมูลงบทดลองปัจจุบัน เติมเอง'!$A$5:$CL$846,53,0),2)</f>
        <v>0</v>
      </c>
      <c r="BC248" s="19">
        <f>ROUND(VLOOKUP($B248,'3.ข้อมูลงบทดลองปัจจุบัน เติมเอง'!$A$5:$CL$846,54,0),2)</f>
        <v>0</v>
      </c>
      <c r="BD248" s="19">
        <f>ROUND(VLOOKUP($B248,'3.ข้อมูลงบทดลองปัจจุบัน เติมเอง'!$A$5:$CL$846,55,0),2)</f>
        <v>0</v>
      </c>
      <c r="BE248" s="19">
        <f>ROUND(VLOOKUP($B248,'3.ข้อมูลงบทดลองปัจจุบัน เติมเอง'!$A$5:$CL$846,56,0),2)</f>
        <v>0</v>
      </c>
      <c r="BF248" s="19">
        <f>ROUND(VLOOKUP($B248,'3.ข้อมูลงบทดลองปัจจุบัน เติมเอง'!$A$5:$CL$846,57,0),2)</f>
        <v>0</v>
      </c>
      <c r="BG248" s="19">
        <f>ROUND(VLOOKUP($B248,'3.ข้อมูลงบทดลองปัจจุบัน เติมเอง'!$A$5:$CL$846,58,0),2)</f>
        <v>0</v>
      </c>
      <c r="BH248" s="19">
        <f>ROUND(VLOOKUP($B248,'3.ข้อมูลงบทดลองปัจจุบัน เติมเอง'!$A$5:$CL$846,59,0),2)</f>
        <v>0</v>
      </c>
      <c r="BI248" s="19">
        <f>ROUND(VLOOKUP($B248,'3.ข้อมูลงบทดลองปัจจุบัน เติมเอง'!$A$5:$CL$846,60,0),2)</f>
        <v>0</v>
      </c>
      <c r="BJ248" s="19">
        <f>ROUND(VLOOKUP($B248,'3.ข้อมูลงบทดลองปัจจุบัน เติมเอง'!$A$5:$CL$846,61,0),2)</f>
        <v>0</v>
      </c>
      <c r="BK248" s="19">
        <f>ROUND(VLOOKUP($B248,'3.ข้อมูลงบทดลองปัจจุบัน เติมเอง'!$A$5:$CL$846,62,0),2)</f>
        <v>0</v>
      </c>
      <c r="BL248" s="19">
        <f>ROUND(VLOOKUP($B248,'3.ข้อมูลงบทดลองปัจจุบัน เติมเอง'!$A$5:$CL$846,63,0),2)</f>
        <v>0</v>
      </c>
      <c r="BM248" s="19">
        <f>ROUND(VLOOKUP($B248,'3.ข้อมูลงบทดลองปัจจุบัน เติมเอง'!$A$5:$CL$846,64,0),2)</f>
        <v>0</v>
      </c>
      <c r="BN248" s="19">
        <f>ROUND(VLOOKUP($B248,'3.ข้อมูลงบทดลองปัจจุบัน เติมเอง'!$A$5:$CL$846,65,0),2)</f>
        <v>0</v>
      </c>
      <c r="BO248" s="19">
        <f>ROUND(VLOOKUP($B248,'3.ข้อมูลงบทดลองปัจจุบัน เติมเอง'!$A$5:$CL$846,66,0),2)</f>
        <v>0</v>
      </c>
      <c r="BP248" s="19">
        <f>ROUND(VLOOKUP($B248,'3.ข้อมูลงบทดลองปัจจุบัน เติมเอง'!$A$5:$CL$846,67,0),2)</f>
        <v>0</v>
      </c>
      <c r="BQ248" s="19">
        <f>ROUND(VLOOKUP($B248,'3.ข้อมูลงบทดลองปัจจุบัน เติมเอง'!$A$5:$CL$846,68,0),2)</f>
        <v>0</v>
      </c>
      <c r="BR248" s="19">
        <f>ROUND(VLOOKUP($B248,'3.ข้อมูลงบทดลองปัจจุบัน เติมเอง'!$A$5:$CL$846,69,0),2)</f>
        <v>0</v>
      </c>
      <c r="BS248" s="19">
        <f>ROUND(VLOOKUP($B248,'3.ข้อมูลงบทดลองปัจจุบัน เติมเอง'!$A$5:$CL$846,70,0),2)</f>
        <v>0</v>
      </c>
      <c r="BT248" s="19">
        <f>ROUND(VLOOKUP($B248,'3.ข้อมูลงบทดลองปัจจุบัน เติมเอง'!$A$5:$CL$846,71,0),2)</f>
        <v>0</v>
      </c>
      <c r="BU248" s="19">
        <f>ROUND(VLOOKUP($B248,'3.ข้อมูลงบทดลองปัจจุบัน เติมเอง'!$A$5:$CL$846,72,0),2)</f>
        <v>0</v>
      </c>
      <c r="BV248" s="19">
        <f>ROUND(VLOOKUP($B248,'3.ข้อมูลงบทดลองปัจจุบัน เติมเอง'!$A$5:$CL$846,73,0),2)</f>
        <v>0</v>
      </c>
      <c r="BW248" s="19">
        <f>ROUND(VLOOKUP($B248,'3.ข้อมูลงบทดลองปัจจุบัน เติมเอง'!$A$5:$CL$846,74,0),2)</f>
        <v>0</v>
      </c>
      <c r="BX248" s="19">
        <f>ROUND(VLOOKUP($B248,'3.ข้อมูลงบทดลองปัจจุบัน เติมเอง'!$A$5:$CL$846,75,0),2)</f>
        <v>0</v>
      </c>
      <c r="BY248" s="19">
        <f>ROUND(VLOOKUP($B248,'3.ข้อมูลงบทดลองปัจจุบัน เติมเอง'!$A$5:$CL$846,76,0),2)</f>
        <v>0</v>
      </c>
      <c r="BZ248" s="19">
        <f>ROUND(VLOOKUP($B248,'3.ข้อมูลงบทดลองปัจจุบัน เติมเอง'!$A$5:$CL$846,77,0),2)</f>
        <v>0</v>
      </c>
      <c r="CA248" s="19">
        <f>ROUND(VLOOKUP($B248,'3.ข้อมูลงบทดลองปัจจุบัน เติมเอง'!$A$5:$CL$846,78,0),2)</f>
        <v>0</v>
      </c>
      <c r="CB248" s="19">
        <f>ROUND(VLOOKUP($B248,'3.ข้อมูลงบทดลองปัจจุบัน เติมเอง'!$A$5:$CL$846,79,0),2)</f>
        <v>0</v>
      </c>
      <c r="CC248" s="19">
        <f>ROUND(VLOOKUP($B248,'3.ข้อมูลงบทดลองปัจจุบัน เติมเอง'!$A$5:$CL$846,80,0),2)</f>
        <v>0</v>
      </c>
      <c r="CD248" s="19">
        <f>ROUND(VLOOKUP($B248,'3.ข้อมูลงบทดลองปัจจุบัน เติมเอง'!$A$5:$CL$846,81,0),2)</f>
        <v>0</v>
      </c>
      <c r="CE248" s="19">
        <f>ROUND(VLOOKUP($B248,'3.ข้อมูลงบทดลองปัจจุบัน เติมเอง'!$A$5:$CL$846,82,0),2)</f>
        <v>0</v>
      </c>
      <c r="CF248" s="19">
        <f>ROUND(VLOOKUP($B248,'3.ข้อมูลงบทดลองปัจจุบัน เติมเอง'!$A$5:$CL$846,83,0),2)</f>
        <v>0</v>
      </c>
      <c r="CG248" s="19">
        <f>ROUND(VLOOKUP($B248,'3.ข้อมูลงบทดลองปัจจุบัน เติมเอง'!$A$5:$CL$846,84,0),2)</f>
        <v>0</v>
      </c>
      <c r="CH248" s="19">
        <f>ROUND(VLOOKUP($B248,'3.ข้อมูลงบทดลองปัจจุบัน เติมเอง'!$A$5:$CL$846,85,0),2)</f>
        <v>0</v>
      </c>
      <c r="CI248" s="19">
        <f>ROUND(VLOOKUP($B248,'3.ข้อมูลงบทดลองปัจจุบัน เติมเอง'!$A$5:$CL$846,86,0),2)</f>
        <v>0</v>
      </c>
      <c r="CJ248" s="19">
        <f>ROUND(VLOOKUP($B248,'3.ข้อมูลงบทดลองปัจจุบัน เติมเอง'!$A$5:$CL$846,87,0),2)</f>
        <v>0</v>
      </c>
      <c r="CK248" s="19">
        <f>ROUND(VLOOKUP($B248,'3.ข้อมูลงบทดลองปัจจุบัน เติมเอง'!$A$5:$CL$846,88,0),2)</f>
        <v>0</v>
      </c>
      <c r="CL248" s="19">
        <f>ROUND(VLOOKUP($B248,'3.ข้อมูลงบทดลองปัจจุบัน เติมเอง'!$A$5:$CL$846,89,0),2)</f>
        <v>0</v>
      </c>
      <c r="CM248" s="19">
        <f>ROUND(VLOOKUP($B248,'3.ข้อมูลงบทดลองปัจจุบัน เติมเอง'!$A$5:$CL$846,90,0),2)</f>
        <v>0</v>
      </c>
      <c r="CO248" s="29"/>
    </row>
    <row r="249" spans="1:93" x14ac:dyDescent="0.7">
      <c r="A249" s="50" t="s">
        <v>1472</v>
      </c>
      <c r="B249" s="52"/>
      <c r="C249" s="50" t="s">
        <v>1381</v>
      </c>
      <c r="D249" s="67">
        <f>SUM(D202:D248)</f>
        <v>18736210.5</v>
      </c>
      <c r="E249" s="67">
        <f t="shared" ref="E249:BP249" si="8">SUM(E202:E248)</f>
        <v>1931457.48</v>
      </c>
      <c r="F249" s="67">
        <f t="shared" si="8"/>
        <v>885510.63</v>
      </c>
      <c r="G249" s="67">
        <f t="shared" si="8"/>
        <v>1657197.71</v>
      </c>
      <c r="H249" s="67">
        <f t="shared" si="8"/>
        <v>1421562.84</v>
      </c>
      <c r="I249" s="67">
        <f t="shared" si="8"/>
        <v>1279143.7100000002</v>
      </c>
      <c r="J249" s="67">
        <f t="shared" si="8"/>
        <v>1316372.18</v>
      </c>
      <c r="K249" s="67">
        <f t="shared" si="8"/>
        <v>2785460.7399999998</v>
      </c>
      <c r="L249" s="67">
        <f t="shared" si="8"/>
        <v>1435423.16</v>
      </c>
      <c r="M249" s="67">
        <f t="shared" si="8"/>
        <v>2339188.9700000002</v>
      </c>
      <c r="N249" s="67">
        <f t="shared" si="8"/>
        <v>5858206.6899999995</v>
      </c>
      <c r="O249" s="67">
        <f t="shared" si="8"/>
        <v>1740744.5100000002</v>
      </c>
      <c r="P249" s="67">
        <f t="shared" si="8"/>
        <v>14616236.18</v>
      </c>
      <c r="Q249" s="67">
        <f t="shared" si="8"/>
        <v>2003142.96</v>
      </c>
      <c r="R249" s="67">
        <f t="shared" si="8"/>
        <v>1733072.16</v>
      </c>
      <c r="S249" s="67">
        <f t="shared" si="8"/>
        <v>5390133.6200000001</v>
      </c>
      <c r="T249" s="67">
        <f t="shared" si="8"/>
        <v>2002075.7</v>
      </c>
      <c r="U249" s="67">
        <f t="shared" si="8"/>
        <v>1985600.7</v>
      </c>
      <c r="V249" s="67">
        <f t="shared" si="8"/>
        <v>697779.85</v>
      </c>
      <c r="W249" s="67">
        <f t="shared" si="8"/>
        <v>871481.32000000007</v>
      </c>
      <c r="X249" s="67">
        <f t="shared" si="8"/>
        <v>25283154.969999999</v>
      </c>
      <c r="Y249" s="67">
        <f t="shared" si="8"/>
        <v>2077528.2200000002</v>
      </c>
      <c r="Z249" s="67">
        <f t="shared" si="8"/>
        <v>3512705.6700000004</v>
      </c>
      <c r="AA249" s="67">
        <f t="shared" si="8"/>
        <v>2104636.25</v>
      </c>
      <c r="AB249" s="67">
        <f t="shared" si="8"/>
        <v>1211895.0899999999</v>
      </c>
      <c r="AC249" s="67">
        <f t="shared" si="8"/>
        <v>1349445.19</v>
      </c>
      <c r="AD249" s="67">
        <f t="shared" si="8"/>
        <v>1096000.83</v>
      </c>
      <c r="AE249" s="67">
        <f t="shared" si="8"/>
        <v>5472387.7600000016</v>
      </c>
      <c r="AF249" s="67">
        <f t="shared" si="8"/>
        <v>1326085.3800000004</v>
      </c>
      <c r="AG249" s="67">
        <f t="shared" si="8"/>
        <v>1351030.1900000004</v>
      </c>
      <c r="AH249" s="67">
        <f t="shared" si="8"/>
        <v>2470665.1900000004</v>
      </c>
      <c r="AI249" s="67">
        <f t="shared" si="8"/>
        <v>2999974.2600000002</v>
      </c>
      <c r="AJ249" s="67">
        <f t="shared" si="8"/>
        <v>1568667.0199999998</v>
      </c>
      <c r="AK249" s="67">
        <f t="shared" si="8"/>
        <v>1820977.1400000001</v>
      </c>
      <c r="AL249" s="67">
        <f t="shared" si="8"/>
        <v>43504818.280000001</v>
      </c>
      <c r="AM249" s="67">
        <f t="shared" si="8"/>
        <v>1797371.21</v>
      </c>
      <c r="AN249" s="67">
        <f t="shared" si="8"/>
        <v>1163826.9099999999</v>
      </c>
      <c r="AO249" s="67">
        <f t="shared" si="8"/>
        <v>1618303.13</v>
      </c>
      <c r="AP249" s="67">
        <f t="shared" si="8"/>
        <v>3416298.1300000004</v>
      </c>
      <c r="AQ249" s="67">
        <f t="shared" si="8"/>
        <v>2120474.4900000002</v>
      </c>
      <c r="AR249" s="67">
        <f t="shared" si="8"/>
        <v>1090839.02</v>
      </c>
      <c r="AS249" s="67">
        <f t="shared" si="8"/>
        <v>14283551.459999999</v>
      </c>
      <c r="AT249" s="67">
        <f t="shared" si="8"/>
        <v>1093796.8</v>
      </c>
      <c r="AU249" s="67">
        <f t="shared" si="8"/>
        <v>3524739.5100000002</v>
      </c>
      <c r="AV249" s="67">
        <f t="shared" si="8"/>
        <v>2740108.7700000005</v>
      </c>
      <c r="AW249" s="67">
        <f t="shared" si="8"/>
        <v>3817345.2700000009</v>
      </c>
      <c r="AX249" s="67">
        <f t="shared" si="8"/>
        <v>1460757.7999999998</v>
      </c>
      <c r="AY249" s="67">
        <f t="shared" si="8"/>
        <v>2070897.0499999998</v>
      </c>
      <c r="AZ249" s="67">
        <f t="shared" si="8"/>
        <v>1770606.7299999995</v>
      </c>
      <c r="BA249" s="67">
        <f t="shared" si="8"/>
        <v>2450744.6999999997</v>
      </c>
      <c r="BB249" s="67">
        <f t="shared" si="8"/>
        <v>13087534.849999998</v>
      </c>
      <c r="BC249" s="67">
        <f t="shared" si="8"/>
        <v>2444851.29</v>
      </c>
      <c r="BD249" s="67">
        <f t="shared" si="8"/>
        <v>22144048.609999999</v>
      </c>
      <c r="BE249" s="67">
        <f t="shared" si="8"/>
        <v>5055103.54</v>
      </c>
      <c r="BF249" s="67">
        <f t="shared" si="8"/>
        <v>1028993.35</v>
      </c>
      <c r="BG249" s="67">
        <f t="shared" si="8"/>
        <v>4328540.12</v>
      </c>
      <c r="BH249" s="67">
        <f t="shared" si="8"/>
        <v>18518815.959999997</v>
      </c>
      <c r="BI249" s="67">
        <f t="shared" si="8"/>
        <v>753650.58</v>
      </c>
      <c r="BJ249" s="67">
        <f t="shared" si="8"/>
        <v>1863410.43</v>
      </c>
      <c r="BK249" s="67">
        <f t="shared" si="8"/>
        <v>1081340.2899999998</v>
      </c>
      <c r="BL249" s="67">
        <f t="shared" si="8"/>
        <v>2378151.9700000002</v>
      </c>
      <c r="BM249" s="67">
        <f t="shared" si="8"/>
        <v>15640086.830000002</v>
      </c>
      <c r="BN249" s="67">
        <f t="shared" si="8"/>
        <v>2918685.5999999996</v>
      </c>
      <c r="BO249" s="67">
        <f t="shared" si="8"/>
        <v>3049803.16</v>
      </c>
      <c r="BP249" s="67">
        <f t="shared" si="8"/>
        <v>3548979.6399999997</v>
      </c>
      <c r="BQ249" s="67">
        <f t="shared" ref="BQ249:CM249" si="9">SUM(BQ202:BQ248)</f>
        <v>2203778.0299999998</v>
      </c>
      <c r="BR249" s="67">
        <f t="shared" si="9"/>
        <v>2496339.37</v>
      </c>
      <c r="BS249" s="67">
        <f t="shared" si="9"/>
        <v>60754429.199999996</v>
      </c>
      <c r="BT249" s="67">
        <f t="shared" si="9"/>
        <v>2538148.62</v>
      </c>
      <c r="BU249" s="67">
        <f t="shared" si="9"/>
        <v>1331084.19</v>
      </c>
      <c r="BV249" s="67">
        <f t="shared" si="9"/>
        <v>15652314.73</v>
      </c>
      <c r="BW249" s="67">
        <f t="shared" si="9"/>
        <v>1528629.4899999998</v>
      </c>
      <c r="BX249" s="67">
        <f t="shared" si="9"/>
        <v>2430861.2100000004</v>
      </c>
      <c r="BY249" s="67">
        <f t="shared" si="9"/>
        <v>8692696.370000001</v>
      </c>
      <c r="BZ249" s="67">
        <f t="shared" si="9"/>
        <v>1684139.69</v>
      </c>
      <c r="CA249" s="67">
        <f t="shared" si="9"/>
        <v>984653.79</v>
      </c>
      <c r="CB249" s="67">
        <f t="shared" si="9"/>
        <v>1927744.33</v>
      </c>
      <c r="CC249" s="67">
        <f t="shared" si="9"/>
        <v>2503048.1</v>
      </c>
      <c r="CD249" s="67">
        <f t="shared" si="9"/>
        <v>7481998.1799999988</v>
      </c>
      <c r="CE249" s="67">
        <f t="shared" si="9"/>
        <v>2074895.98</v>
      </c>
      <c r="CF249" s="67">
        <f t="shared" si="9"/>
        <v>5871866.6399999987</v>
      </c>
      <c r="CG249" s="67">
        <f t="shared" si="9"/>
        <v>1471083.98</v>
      </c>
      <c r="CH249" s="67">
        <f t="shared" si="9"/>
        <v>993651.37</v>
      </c>
      <c r="CI249" s="67">
        <f t="shared" si="9"/>
        <v>1311016.8299999998</v>
      </c>
      <c r="CJ249" s="67">
        <f t="shared" si="9"/>
        <v>926584.11999999988</v>
      </c>
      <c r="CK249" s="67">
        <f t="shared" si="9"/>
        <v>9226820.3800000008</v>
      </c>
      <c r="CL249" s="67">
        <f t="shared" si="9"/>
        <v>2293629.5699999998</v>
      </c>
      <c r="CM249" s="67">
        <f t="shared" si="9"/>
        <v>1646499.2000000002</v>
      </c>
      <c r="CO249" s="29"/>
    </row>
    <row r="250" spans="1:93" x14ac:dyDescent="0.7">
      <c r="A250" s="54" t="s">
        <v>2323</v>
      </c>
      <c r="B250" s="3" t="s">
        <v>376</v>
      </c>
      <c r="C250" s="55" t="s">
        <v>377</v>
      </c>
      <c r="D250" s="19">
        <f>ROUND(VLOOKUP($B250,'3.ข้อมูลงบทดลองปัจจุบัน เติมเอง'!$A$5:$CL$846,3,0),2)</f>
        <v>320000</v>
      </c>
      <c r="E250" s="19">
        <f>ROUND(VLOOKUP($B250,'3.ข้อมูลงบทดลองปัจจุบัน เติมเอง'!$A$5:$CL$846,4,0),2)</f>
        <v>0</v>
      </c>
      <c r="F250" s="19">
        <f>ROUND(VLOOKUP($B250,'3.ข้อมูลงบทดลองปัจจุบัน เติมเอง'!$A$5:$CL$846,5,0),2)</f>
        <v>0</v>
      </c>
      <c r="G250" s="19">
        <f>ROUND(VLOOKUP($B250,'3.ข้อมูลงบทดลองปัจจุบัน เติมเอง'!$A$5:$CL$846,6,0),2)</f>
        <v>0</v>
      </c>
      <c r="H250" s="19">
        <f>ROUND(VLOOKUP($B250,'3.ข้อมูลงบทดลองปัจจุบัน เติมเอง'!$A$5:$CL$846,7,0),2)</f>
        <v>0</v>
      </c>
      <c r="I250" s="19">
        <f>ROUND(VLOOKUP($B250,'3.ข้อมูลงบทดลองปัจจุบัน เติมเอง'!$A$5:$CL$846,8,0),2)</f>
        <v>0</v>
      </c>
      <c r="J250" s="19">
        <f>ROUND(VLOOKUP($B250,'3.ข้อมูลงบทดลองปัจจุบัน เติมเอง'!$A$5:$CL$846,9,0),2)</f>
        <v>0</v>
      </c>
      <c r="K250" s="19">
        <f>ROUND(VLOOKUP($B250,'3.ข้อมูลงบทดลองปัจจุบัน เติมเอง'!$A$5:$CL$846,10,0),2)</f>
        <v>0</v>
      </c>
      <c r="L250" s="19">
        <f>ROUND(VLOOKUP($B250,'3.ข้อมูลงบทดลองปัจจุบัน เติมเอง'!$A$5:$CL$846,11,0),2)</f>
        <v>0</v>
      </c>
      <c r="M250" s="19">
        <f>ROUND(VLOOKUP($B250,'3.ข้อมูลงบทดลองปัจจุบัน เติมเอง'!$A$5:$CL$846,12,0),2)</f>
        <v>0</v>
      </c>
      <c r="N250" s="19">
        <f>ROUND(VLOOKUP($B250,'3.ข้อมูลงบทดลองปัจจุบัน เติมเอง'!$A$5:$CL$846,13,0),2)</f>
        <v>0</v>
      </c>
      <c r="O250" s="19">
        <f>ROUND(VLOOKUP($B250,'3.ข้อมูลงบทดลองปัจจุบัน เติมเอง'!$A$5:$CL$846,14,0),2)</f>
        <v>0</v>
      </c>
      <c r="P250" s="19">
        <f>ROUND(VLOOKUP($B250,'3.ข้อมูลงบทดลองปัจจุบัน เติมเอง'!$A$5:$CL$846,15,0),2)</f>
        <v>0</v>
      </c>
      <c r="Q250" s="19">
        <f>ROUND(VLOOKUP($B250,'3.ข้อมูลงบทดลองปัจจุบัน เติมเอง'!$A$5:$CL$846,16,0),2)</f>
        <v>0</v>
      </c>
      <c r="R250" s="19">
        <f>ROUND(VLOOKUP($B250,'3.ข้อมูลงบทดลองปัจจุบัน เติมเอง'!$A$5:$CL$846,17,0),2)</f>
        <v>0</v>
      </c>
      <c r="S250" s="19">
        <f>ROUND(VLOOKUP($B250,'3.ข้อมูลงบทดลองปัจจุบัน เติมเอง'!$A$5:$CL$846,18,0),2)</f>
        <v>0</v>
      </c>
      <c r="T250" s="19">
        <f>ROUND(VLOOKUP($B250,'3.ข้อมูลงบทดลองปัจจุบัน เติมเอง'!$A$5:$CL$846,19,0),2)</f>
        <v>0</v>
      </c>
      <c r="U250" s="19">
        <f>ROUND(VLOOKUP($B250,'3.ข้อมูลงบทดลองปัจจุบัน เติมเอง'!$A$5:$CL$846,20,0),2)</f>
        <v>0</v>
      </c>
      <c r="V250" s="19">
        <f>ROUND(VLOOKUP($B250,'3.ข้อมูลงบทดลองปัจจุบัน เติมเอง'!$A$5:$CL$846,21,0),2)</f>
        <v>0</v>
      </c>
      <c r="W250" s="19">
        <f>ROUND(VLOOKUP($B250,'3.ข้อมูลงบทดลองปัจจุบัน เติมเอง'!$A$5:$CL$846,22,0),2)</f>
        <v>0</v>
      </c>
      <c r="X250" s="19">
        <f>ROUND(VLOOKUP($B250,'3.ข้อมูลงบทดลองปัจจุบัน เติมเอง'!$A$5:$CL$846,23,0),2)</f>
        <v>0</v>
      </c>
      <c r="Y250" s="19">
        <f>ROUND(VLOOKUP($B250,'3.ข้อมูลงบทดลองปัจจุบัน เติมเอง'!$A$5:$CL$846,24,0),2)</f>
        <v>0</v>
      </c>
      <c r="Z250" s="19">
        <f>ROUND(VLOOKUP($B250,'3.ข้อมูลงบทดลองปัจจุบัน เติมเอง'!$A$5:$CL$846,25,0),2)</f>
        <v>0</v>
      </c>
      <c r="AA250" s="19">
        <f>ROUND(VLOOKUP($B250,'3.ข้อมูลงบทดลองปัจจุบัน เติมเอง'!$A$5:$CL$846,26,0),2)</f>
        <v>0</v>
      </c>
      <c r="AB250" s="19">
        <f>ROUND(VLOOKUP($B250,'3.ข้อมูลงบทดลองปัจจุบัน เติมเอง'!$A$5:$CL$846,27,0),2)</f>
        <v>0</v>
      </c>
      <c r="AC250" s="19">
        <f>ROUND(VLOOKUP($B250,'3.ข้อมูลงบทดลองปัจจุบัน เติมเอง'!$A$5:$CL$846,28,0),2)</f>
        <v>0</v>
      </c>
      <c r="AD250" s="19">
        <f>ROUND(VLOOKUP($B250,'3.ข้อมูลงบทดลองปัจจุบัน เติมเอง'!$A$5:$CL$846,29,0),2)</f>
        <v>0</v>
      </c>
      <c r="AE250" s="19">
        <f>ROUND(VLOOKUP($B250,'3.ข้อมูลงบทดลองปัจจุบัน เติมเอง'!$A$5:$CL$846,30,0),2)</f>
        <v>0</v>
      </c>
      <c r="AF250" s="19">
        <f>ROUND(VLOOKUP($B250,'3.ข้อมูลงบทดลองปัจจุบัน เติมเอง'!$A$5:$CL$846,31,0),2)</f>
        <v>0</v>
      </c>
      <c r="AG250" s="19">
        <f>ROUND(VLOOKUP($B250,'3.ข้อมูลงบทดลองปัจจุบัน เติมเอง'!$A$5:$CL$846,32,0),2)</f>
        <v>0</v>
      </c>
      <c r="AH250" s="19">
        <f>ROUND(VLOOKUP($B250,'3.ข้อมูลงบทดลองปัจจุบัน เติมเอง'!$A$5:$CL$846,33,0),2)</f>
        <v>0</v>
      </c>
      <c r="AI250" s="19">
        <f>ROUND(VLOOKUP($B250,'3.ข้อมูลงบทดลองปัจจุบัน เติมเอง'!$A$5:$CL$846,34,0),2)</f>
        <v>0</v>
      </c>
      <c r="AJ250" s="19">
        <f>ROUND(VLOOKUP($B250,'3.ข้อมูลงบทดลองปัจจุบัน เติมเอง'!$A$5:$CL$846,35,0),2)</f>
        <v>0</v>
      </c>
      <c r="AK250" s="19">
        <f>ROUND(VLOOKUP($B250,'3.ข้อมูลงบทดลองปัจจุบัน เติมเอง'!$A$5:$CL$846,36,0),2)</f>
        <v>0</v>
      </c>
      <c r="AL250" s="19">
        <f>ROUND(VLOOKUP($B250,'3.ข้อมูลงบทดลองปัจจุบัน เติมเอง'!$A$5:$CL$846,37,0),2)</f>
        <v>0</v>
      </c>
      <c r="AM250" s="19">
        <f>ROUND(VLOOKUP($B250,'3.ข้อมูลงบทดลองปัจจุบัน เติมเอง'!$A$5:$CL$846,38,0),2)</f>
        <v>0</v>
      </c>
      <c r="AN250" s="19">
        <f>ROUND(VLOOKUP($B250,'3.ข้อมูลงบทดลองปัจจุบัน เติมเอง'!$A$5:$CL$846,39,0),2)</f>
        <v>0</v>
      </c>
      <c r="AO250" s="19">
        <f>ROUND(VLOOKUP($B250,'3.ข้อมูลงบทดลองปัจจุบัน เติมเอง'!$A$5:$CL$846,40,0),2)</f>
        <v>0</v>
      </c>
      <c r="AP250" s="19">
        <f>ROUND(VLOOKUP($B250,'3.ข้อมูลงบทดลองปัจจุบัน เติมเอง'!$A$5:$CL$846,41,0),2)</f>
        <v>0</v>
      </c>
      <c r="AQ250" s="19">
        <f>ROUND(VLOOKUP($B250,'3.ข้อมูลงบทดลองปัจจุบัน เติมเอง'!$A$5:$CL$846,42,0),2)</f>
        <v>0</v>
      </c>
      <c r="AR250" s="19">
        <f>ROUND(VLOOKUP($B250,'3.ข้อมูลงบทดลองปัจจุบัน เติมเอง'!$A$5:$CL$846,43,0),2)</f>
        <v>0</v>
      </c>
      <c r="AS250" s="19">
        <f>ROUND(VLOOKUP($B250,'3.ข้อมูลงบทดลองปัจจุบัน เติมเอง'!$A$5:$CL$846,44,0),2)</f>
        <v>0</v>
      </c>
      <c r="AT250" s="19">
        <f>ROUND(VLOOKUP($B250,'3.ข้อมูลงบทดลองปัจจุบัน เติมเอง'!$A$5:$CL$846,45,0),2)</f>
        <v>0</v>
      </c>
      <c r="AU250" s="19">
        <f>ROUND(VLOOKUP($B250,'3.ข้อมูลงบทดลองปัจจุบัน เติมเอง'!$A$5:$CL$846,46,0),2)</f>
        <v>0</v>
      </c>
      <c r="AV250" s="19">
        <f>ROUND(VLOOKUP($B250,'3.ข้อมูลงบทดลองปัจจุบัน เติมเอง'!$A$5:$CL$846,47,0),2)</f>
        <v>0</v>
      </c>
      <c r="AW250" s="19">
        <f>ROUND(VLOOKUP($B250,'3.ข้อมูลงบทดลองปัจจุบัน เติมเอง'!$A$5:$CL$846,48,0),2)</f>
        <v>0</v>
      </c>
      <c r="AX250" s="19">
        <f>ROUND(VLOOKUP($B250,'3.ข้อมูลงบทดลองปัจจุบัน เติมเอง'!$A$5:$CL$846,49,0),2)</f>
        <v>0</v>
      </c>
      <c r="AY250" s="19">
        <f>ROUND(VLOOKUP($B250,'3.ข้อมูลงบทดลองปัจจุบัน เติมเอง'!$A$5:$CL$846,50,0),2)</f>
        <v>0</v>
      </c>
      <c r="AZ250" s="19">
        <f>ROUND(VLOOKUP($B250,'3.ข้อมูลงบทดลองปัจจุบัน เติมเอง'!$A$5:$CL$846,51,0),2)</f>
        <v>0</v>
      </c>
      <c r="BA250" s="19">
        <f>ROUND(VLOOKUP($B250,'3.ข้อมูลงบทดลองปัจจุบัน เติมเอง'!$A$5:$CL$846,52,0),2)</f>
        <v>0</v>
      </c>
      <c r="BB250" s="19">
        <f>ROUND(VLOOKUP($B250,'3.ข้อมูลงบทดลองปัจจุบัน เติมเอง'!$A$5:$CL$846,53,0),2)</f>
        <v>0</v>
      </c>
      <c r="BC250" s="19">
        <f>ROUND(VLOOKUP($B250,'3.ข้อมูลงบทดลองปัจจุบัน เติมเอง'!$A$5:$CL$846,54,0),2)</f>
        <v>0</v>
      </c>
      <c r="BD250" s="19">
        <f>ROUND(VLOOKUP($B250,'3.ข้อมูลงบทดลองปัจจุบัน เติมเอง'!$A$5:$CL$846,55,0),2)</f>
        <v>0</v>
      </c>
      <c r="BE250" s="19">
        <f>ROUND(VLOOKUP($B250,'3.ข้อมูลงบทดลองปัจจุบัน เติมเอง'!$A$5:$CL$846,56,0),2)</f>
        <v>0</v>
      </c>
      <c r="BF250" s="19">
        <f>ROUND(VLOOKUP($B250,'3.ข้อมูลงบทดลองปัจจุบัน เติมเอง'!$A$5:$CL$846,57,0),2)</f>
        <v>0</v>
      </c>
      <c r="BG250" s="19">
        <f>ROUND(VLOOKUP($B250,'3.ข้อมูลงบทดลองปัจจุบัน เติมเอง'!$A$5:$CL$846,58,0),2)</f>
        <v>0</v>
      </c>
      <c r="BH250" s="19">
        <f>ROUND(VLOOKUP($B250,'3.ข้อมูลงบทดลองปัจจุบัน เติมเอง'!$A$5:$CL$846,59,0),2)</f>
        <v>0</v>
      </c>
      <c r="BI250" s="19">
        <f>ROUND(VLOOKUP($B250,'3.ข้อมูลงบทดลองปัจจุบัน เติมเอง'!$A$5:$CL$846,60,0),2)</f>
        <v>0</v>
      </c>
      <c r="BJ250" s="19">
        <f>ROUND(VLOOKUP($B250,'3.ข้อมูลงบทดลองปัจจุบัน เติมเอง'!$A$5:$CL$846,61,0),2)</f>
        <v>0</v>
      </c>
      <c r="BK250" s="19">
        <f>ROUND(VLOOKUP($B250,'3.ข้อมูลงบทดลองปัจจุบัน เติมเอง'!$A$5:$CL$846,62,0),2)</f>
        <v>0</v>
      </c>
      <c r="BL250" s="19">
        <f>ROUND(VLOOKUP($B250,'3.ข้อมูลงบทดลองปัจจุบัน เติมเอง'!$A$5:$CL$846,63,0),2)</f>
        <v>0</v>
      </c>
      <c r="BM250" s="19">
        <f>ROUND(VLOOKUP($B250,'3.ข้อมูลงบทดลองปัจจุบัน เติมเอง'!$A$5:$CL$846,64,0),2)</f>
        <v>0</v>
      </c>
      <c r="BN250" s="19">
        <f>ROUND(VLOOKUP($B250,'3.ข้อมูลงบทดลองปัจจุบัน เติมเอง'!$A$5:$CL$846,65,0),2)</f>
        <v>0</v>
      </c>
      <c r="BO250" s="19">
        <f>ROUND(VLOOKUP($B250,'3.ข้อมูลงบทดลองปัจจุบัน เติมเอง'!$A$5:$CL$846,66,0),2)</f>
        <v>0</v>
      </c>
      <c r="BP250" s="19">
        <f>ROUND(VLOOKUP($B250,'3.ข้อมูลงบทดลองปัจจุบัน เติมเอง'!$A$5:$CL$846,67,0),2)</f>
        <v>0</v>
      </c>
      <c r="BQ250" s="19">
        <f>ROUND(VLOOKUP($B250,'3.ข้อมูลงบทดลองปัจจุบัน เติมเอง'!$A$5:$CL$846,68,0),2)</f>
        <v>0</v>
      </c>
      <c r="BR250" s="19">
        <f>ROUND(VLOOKUP($B250,'3.ข้อมูลงบทดลองปัจจุบัน เติมเอง'!$A$5:$CL$846,69,0),2)</f>
        <v>0</v>
      </c>
      <c r="BS250" s="19">
        <f>ROUND(VLOOKUP($B250,'3.ข้อมูลงบทดลองปัจจุบัน เติมเอง'!$A$5:$CL$846,70,0),2)</f>
        <v>0</v>
      </c>
      <c r="BT250" s="19">
        <f>ROUND(VLOOKUP($B250,'3.ข้อมูลงบทดลองปัจจุบัน เติมเอง'!$A$5:$CL$846,71,0),2)</f>
        <v>0</v>
      </c>
      <c r="BU250" s="19">
        <f>ROUND(VLOOKUP($B250,'3.ข้อมูลงบทดลองปัจจุบัน เติมเอง'!$A$5:$CL$846,72,0),2)</f>
        <v>0</v>
      </c>
      <c r="BV250" s="19">
        <f>ROUND(VLOOKUP($B250,'3.ข้อมูลงบทดลองปัจจุบัน เติมเอง'!$A$5:$CL$846,73,0),2)</f>
        <v>0</v>
      </c>
      <c r="BW250" s="19">
        <f>ROUND(VLOOKUP($B250,'3.ข้อมูลงบทดลองปัจจุบัน เติมเอง'!$A$5:$CL$846,74,0),2)</f>
        <v>0</v>
      </c>
      <c r="BX250" s="19">
        <f>ROUND(VLOOKUP($B250,'3.ข้อมูลงบทดลองปัจจุบัน เติมเอง'!$A$5:$CL$846,75,0),2)</f>
        <v>0</v>
      </c>
      <c r="BY250" s="19">
        <f>ROUND(VLOOKUP($B250,'3.ข้อมูลงบทดลองปัจจุบัน เติมเอง'!$A$5:$CL$846,76,0),2)</f>
        <v>0</v>
      </c>
      <c r="BZ250" s="19">
        <f>ROUND(VLOOKUP($B250,'3.ข้อมูลงบทดลองปัจจุบัน เติมเอง'!$A$5:$CL$846,77,0),2)</f>
        <v>0</v>
      </c>
      <c r="CA250" s="19">
        <f>ROUND(VLOOKUP($B250,'3.ข้อมูลงบทดลองปัจจุบัน เติมเอง'!$A$5:$CL$846,78,0),2)</f>
        <v>0</v>
      </c>
      <c r="CB250" s="19">
        <f>ROUND(VLOOKUP($B250,'3.ข้อมูลงบทดลองปัจจุบัน เติมเอง'!$A$5:$CL$846,79,0),2)</f>
        <v>0</v>
      </c>
      <c r="CC250" s="19">
        <f>ROUND(VLOOKUP($B250,'3.ข้อมูลงบทดลองปัจจุบัน เติมเอง'!$A$5:$CL$846,80,0),2)</f>
        <v>0</v>
      </c>
      <c r="CD250" s="19">
        <f>ROUND(VLOOKUP($B250,'3.ข้อมูลงบทดลองปัจจุบัน เติมเอง'!$A$5:$CL$846,81,0),2)</f>
        <v>0</v>
      </c>
      <c r="CE250" s="19">
        <f>ROUND(VLOOKUP($B250,'3.ข้อมูลงบทดลองปัจจุบัน เติมเอง'!$A$5:$CL$846,82,0),2)</f>
        <v>0</v>
      </c>
      <c r="CF250" s="19">
        <f>ROUND(VLOOKUP($B250,'3.ข้อมูลงบทดลองปัจจุบัน เติมเอง'!$A$5:$CL$846,83,0),2)</f>
        <v>0</v>
      </c>
      <c r="CG250" s="19">
        <f>ROUND(VLOOKUP($B250,'3.ข้อมูลงบทดลองปัจจุบัน เติมเอง'!$A$5:$CL$846,84,0),2)</f>
        <v>0</v>
      </c>
      <c r="CH250" s="19">
        <f>ROUND(VLOOKUP($B250,'3.ข้อมูลงบทดลองปัจจุบัน เติมเอง'!$A$5:$CL$846,85,0),2)</f>
        <v>0</v>
      </c>
      <c r="CI250" s="19">
        <f>ROUND(VLOOKUP($B250,'3.ข้อมูลงบทดลองปัจจุบัน เติมเอง'!$A$5:$CL$846,86,0),2)</f>
        <v>0</v>
      </c>
      <c r="CJ250" s="19">
        <f>ROUND(VLOOKUP($B250,'3.ข้อมูลงบทดลองปัจจุบัน เติมเอง'!$A$5:$CL$846,87,0),2)</f>
        <v>0</v>
      </c>
      <c r="CK250" s="19">
        <f>ROUND(VLOOKUP($B250,'3.ข้อมูลงบทดลองปัจจุบัน เติมเอง'!$A$5:$CL$846,88,0),2)</f>
        <v>0</v>
      </c>
      <c r="CL250" s="19">
        <f>ROUND(VLOOKUP($B250,'3.ข้อมูลงบทดลองปัจจุบัน เติมเอง'!$A$5:$CL$846,89,0),2)</f>
        <v>0</v>
      </c>
      <c r="CM250" s="19">
        <f>ROUND(VLOOKUP($B250,'3.ข้อมูลงบทดลองปัจจุบัน เติมเอง'!$A$5:$CL$846,90,0),2)</f>
        <v>0</v>
      </c>
      <c r="CO250" s="29"/>
    </row>
    <row r="251" spans="1:93" x14ac:dyDescent="0.7">
      <c r="A251" s="54" t="s">
        <v>2323</v>
      </c>
      <c r="B251" s="3" t="s">
        <v>1054</v>
      </c>
      <c r="C251" s="55" t="s">
        <v>1055</v>
      </c>
      <c r="D251" s="19">
        <f>ROUND(VLOOKUP($B251,'3.ข้อมูลงบทดลองปัจจุบัน เติมเอง'!$A$5:$CL$846,3,0),2)</f>
        <v>0</v>
      </c>
      <c r="E251" s="19">
        <f>ROUND(VLOOKUP($B251,'3.ข้อมูลงบทดลองปัจจุบัน เติมเอง'!$A$5:$CL$846,4,0),2)</f>
        <v>0</v>
      </c>
      <c r="F251" s="19">
        <f>ROUND(VLOOKUP($B251,'3.ข้อมูลงบทดลองปัจจุบัน เติมเอง'!$A$5:$CL$846,5,0),2)</f>
        <v>0</v>
      </c>
      <c r="G251" s="19">
        <f>ROUND(VLOOKUP($B251,'3.ข้อมูลงบทดลองปัจจุบัน เติมเอง'!$A$5:$CL$846,6,0),2)</f>
        <v>0</v>
      </c>
      <c r="H251" s="19">
        <f>ROUND(VLOOKUP($B251,'3.ข้อมูลงบทดลองปัจจุบัน เติมเอง'!$A$5:$CL$846,7,0),2)</f>
        <v>0</v>
      </c>
      <c r="I251" s="19">
        <f>ROUND(VLOOKUP($B251,'3.ข้อมูลงบทดลองปัจจุบัน เติมเอง'!$A$5:$CL$846,8,0),2)</f>
        <v>0</v>
      </c>
      <c r="J251" s="19">
        <f>ROUND(VLOOKUP($B251,'3.ข้อมูลงบทดลองปัจจุบัน เติมเอง'!$A$5:$CL$846,9,0),2)</f>
        <v>0</v>
      </c>
      <c r="K251" s="19">
        <f>ROUND(VLOOKUP($B251,'3.ข้อมูลงบทดลองปัจจุบัน เติมเอง'!$A$5:$CL$846,10,0),2)</f>
        <v>0</v>
      </c>
      <c r="L251" s="19">
        <f>ROUND(VLOOKUP($B251,'3.ข้อมูลงบทดลองปัจจุบัน เติมเอง'!$A$5:$CL$846,11,0),2)</f>
        <v>0</v>
      </c>
      <c r="M251" s="19">
        <f>ROUND(VLOOKUP($B251,'3.ข้อมูลงบทดลองปัจจุบัน เติมเอง'!$A$5:$CL$846,12,0),2)</f>
        <v>0</v>
      </c>
      <c r="N251" s="19">
        <f>ROUND(VLOOKUP($B251,'3.ข้อมูลงบทดลองปัจจุบัน เติมเอง'!$A$5:$CL$846,13,0),2)</f>
        <v>0</v>
      </c>
      <c r="O251" s="19">
        <f>ROUND(VLOOKUP($B251,'3.ข้อมูลงบทดลองปัจจุบัน เติมเอง'!$A$5:$CL$846,14,0),2)</f>
        <v>0</v>
      </c>
      <c r="P251" s="19">
        <f>ROUND(VLOOKUP($B251,'3.ข้อมูลงบทดลองปัจจุบัน เติมเอง'!$A$5:$CL$846,15,0),2)</f>
        <v>0</v>
      </c>
      <c r="Q251" s="19">
        <f>ROUND(VLOOKUP($B251,'3.ข้อมูลงบทดลองปัจจุบัน เติมเอง'!$A$5:$CL$846,16,0),2)</f>
        <v>0</v>
      </c>
      <c r="R251" s="19">
        <f>ROUND(VLOOKUP($B251,'3.ข้อมูลงบทดลองปัจจุบัน เติมเอง'!$A$5:$CL$846,17,0),2)</f>
        <v>0</v>
      </c>
      <c r="S251" s="19">
        <f>ROUND(VLOOKUP($B251,'3.ข้อมูลงบทดลองปัจจุบัน เติมเอง'!$A$5:$CL$846,18,0),2)</f>
        <v>0</v>
      </c>
      <c r="T251" s="19">
        <f>ROUND(VLOOKUP($B251,'3.ข้อมูลงบทดลองปัจจุบัน เติมเอง'!$A$5:$CL$846,19,0),2)</f>
        <v>0</v>
      </c>
      <c r="U251" s="19">
        <f>ROUND(VLOOKUP($B251,'3.ข้อมูลงบทดลองปัจจุบัน เติมเอง'!$A$5:$CL$846,20,0),2)</f>
        <v>0</v>
      </c>
      <c r="V251" s="19">
        <f>ROUND(VLOOKUP($B251,'3.ข้อมูลงบทดลองปัจจุบัน เติมเอง'!$A$5:$CL$846,21,0),2)</f>
        <v>0</v>
      </c>
      <c r="W251" s="19">
        <f>ROUND(VLOOKUP($B251,'3.ข้อมูลงบทดลองปัจจุบัน เติมเอง'!$A$5:$CL$846,22,0),2)</f>
        <v>0</v>
      </c>
      <c r="X251" s="19">
        <f>ROUND(VLOOKUP($B251,'3.ข้อมูลงบทดลองปัจจุบัน เติมเอง'!$A$5:$CL$846,23,0),2)</f>
        <v>0</v>
      </c>
      <c r="Y251" s="19">
        <f>ROUND(VLOOKUP($B251,'3.ข้อมูลงบทดลองปัจจุบัน เติมเอง'!$A$5:$CL$846,24,0),2)</f>
        <v>0</v>
      </c>
      <c r="Z251" s="19">
        <f>ROUND(VLOOKUP($B251,'3.ข้อมูลงบทดลองปัจจุบัน เติมเอง'!$A$5:$CL$846,25,0),2)</f>
        <v>0</v>
      </c>
      <c r="AA251" s="19">
        <f>ROUND(VLOOKUP($B251,'3.ข้อมูลงบทดลองปัจจุบัน เติมเอง'!$A$5:$CL$846,26,0),2)</f>
        <v>0</v>
      </c>
      <c r="AB251" s="19">
        <f>ROUND(VLOOKUP($B251,'3.ข้อมูลงบทดลองปัจจุบัน เติมเอง'!$A$5:$CL$846,27,0),2)</f>
        <v>0</v>
      </c>
      <c r="AC251" s="19">
        <f>ROUND(VLOOKUP($B251,'3.ข้อมูลงบทดลองปัจจุบัน เติมเอง'!$A$5:$CL$846,28,0),2)</f>
        <v>0</v>
      </c>
      <c r="AD251" s="19">
        <f>ROUND(VLOOKUP($B251,'3.ข้อมูลงบทดลองปัจจุบัน เติมเอง'!$A$5:$CL$846,29,0),2)</f>
        <v>0</v>
      </c>
      <c r="AE251" s="19">
        <f>ROUND(VLOOKUP($B251,'3.ข้อมูลงบทดลองปัจจุบัน เติมเอง'!$A$5:$CL$846,30,0),2)</f>
        <v>0</v>
      </c>
      <c r="AF251" s="19">
        <f>ROUND(VLOOKUP($B251,'3.ข้อมูลงบทดลองปัจจุบัน เติมเอง'!$A$5:$CL$846,31,0),2)</f>
        <v>0</v>
      </c>
      <c r="AG251" s="19">
        <f>ROUND(VLOOKUP($B251,'3.ข้อมูลงบทดลองปัจจุบัน เติมเอง'!$A$5:$CL$846,32,0),2)</f>
        <v>0</v>
      </c>
      <c r="AH251" s="19">
        <f>ROUND(VLOOKUP($B251,'3.ข้อมูลงบทดลองปัจจุบัน เติมเอง'!$A$5:$CL$846,33,0),2)</f>
        <v>0</v>
      </c>
      <c r="AI251" s="19">
        <f>ROUND(VLOOKUP($B251,'3.ข้อมูลงบทดลองปัจจุบัน เติมเอง'!$A$5:$CL$846,34,0),2)</f>
        <v>0</v>
      </c>
      <c r="AJ251" s="19">
        <f>ROUND(VLOOKUP($B251,'3.ข้อมูลงบทดลองปัจจุบัน เติมเอง'!$A$5:$CL$846,35,0),2)</f>
        <v>0</v>
      </c>
      <c r="AK251" s="19">
        <f>ROUND(VLOOKUP($B251,'3.ข้อมูลงบทดลองปัจจุบัน เติมเอง'!$A$5:$CL$846,36,0),2)</f>
        <v>0</v>
      </c>
      <c r="AL251" s="19">
        <f>ROUND(VLOOKUP($B251,'3.ข้อมูลงบทดลองปัจจุบัน เติมเอง'!$A$5:$CL$846,37,0),2)</f>
        <v>0</v>
      </c>
      <c r="AM251" s="19">
        <f>ROUND(VLOOKUP($B251,'3.ข้อมูลงบทดลองปัจจุบัน เติมเอง'!$A$5:$CL$846,38,0),2)</f>
        <v>0</v>
      </c>
      <c r="AN251" s="19">
        <f>ROUND(VLOOKUP($B251,'3.ข้อมูลงบทดลองปัจจุบัน เติมเอง'!$A$5:$CL$846,39,0),2)</f>
        <v>0</v>
      </c>
      <c r="AO251" s="19">
        <f>ROUND(VLOOKUP($B251,'3.ข้อมูลงบทดลองปัจจุบัน เติมเอง'!$A$5:$CL$846,40,0),2)</f>
        <v>0</v>
      </c>
      <c r="AP251" s="19">
        <f>ROUND(VLOOKUP($B251,'3.ข้อมูลงบทดลองปัจจุบัน เติมเอง'!$A$5:$CL$846,41,0),2)</f>
        <v>0</v>
      </c>
      <c r="AQ251" s="19">
        <f>ROUND(VLOOKUP($B251,'3.ข้อมูลงบทดลองปัจจุบัน เติมเอง'!$A$5:$CL$846,42,0),2)</f>
        <v>0</v>
      </c>
      <c r="AR251" s="19">
        <f>ROUND(VLOOKUP($B251,'3.ข้อมูลงบทดลองปัจจุบัน เติมเอง'!$A$5:$CL$846,43,0),2)</f>
        <v>0</v>
      </c>
      <c r="AS251" s="19">
        <f>ROUND(VLOOKUP($B251,'3.ข้อมูลงบทดลองปัจจุบัน เติมเอง'!$A$5:$CL$846,44,0),2)</f>
        <v>0</v>
      </c>
      <c r="AT251" s="19">
        <f>ROUND(VLOOKUP($B251,'3.ข้อมูลงบทดลองปัจจุบัน เติมเอง'!$A$5:$CL$846,45,0),2)</f>
        <v>0</v>
      </c>
      <c r="AU251" s="19">
        <f>ROUND(VLOOKUP($B251,'3.ข้อมูลงบทดลองปัจจุบัน เติมเอง'!$A$5:$CL$846,46,0),2)</f>
        <v>0</v>
      </c>
      <c r="AV251" s="19">
        <f>ROUND(VLOOKUP($B251,'3.ข้อมูลงบทดลองปัจจุบัน เติมเอง'!$A$5:$CL$846,47,0),2)</f>
        <v>0</v>
      </c>
      <c r="AW251" s="19">
        <f>ROUND(VLOOKUP($B251,'3.ข้อมูลงบทดลองปัจจุบัน เติมเอง'!$A$5:$CL$846,48,0),2)</f>
        <v>0</v>
      </c>
      <c r="AX251" s="19">
        <f>ROUND(VLOOKUP($B251,'3.ข้อมูลงบทดลองปัจจุบัน เติมเอง'!$A$5:$CL$846,49,0),2)</f>
        <v>0</v>
      </c>
      <c r="AY251" s="19">
        <f>ROUND(VLOOKUP($B251,'3.ข้อมูลงบทดลองปัจจุบัน เติมเอง'!$A$5:$CL$846,50,0),2)</f>
        <v>0</v>
      </c>
      <c r="AZ251" s="19">
        <f>ROUND(VLOOKUP($B251,'3.ข้อมูลงบทดลองปัจจุบัน เติมเอง'!$A$5:$CL$846,51,0),2)</f>
        <v>0</v>
      </c>
      <c r="BA251" s="19">
        <f>ROUND(VLOOKUP($B251,'3.ข้อมูลงบทดลองปัจจุบัน เติมเอง'!$A$5:$CL$846,52,0),2)</f>
        <v>0</v>
      </c>
      <c r="BB251" s="19">
        <f>ROUND(VLOOKUP($B251,'3.ข้อมูลงบทดลองปัจจุบัน เติมเอง'!$A$5:$CL$846,53,0),2)</f>
        <v>0</v>
      </c>
      <c r="BC251" s="19">
        <f>ROUND(VLOOKUP($B251,'3.ข้อมูลงบทดลองปัจจุบัน เติมเอง'!$A$5:$CL$846,54,0),2)</f>
        <v>0</v>
      </c>
      <c r="BD251" s="19">
        <f>ROUND(VLOOKUP($B251,'3.ข้อมูลงบทดลองปัจจุบัน เติมเอง'!$A$5:$CL$846,55,0),2)</f>
        <v>0</v>
      </c>
      <c r="BE251" s="19">
        <f>ROUND(VLOOKUP($B251,'3.ข้อมูลงบทดลองปัจจุบัน เติมเอง'!$A$5:$CL$846,56,0),2)</f>
        <v>0</v>
      </c>
      <c r="BF251" s="19">
        <f>ROUND(VLOOKUP($B251,'3.ข้อมูลงบทดลองปัจจุบัน เติมเอง'!$A$5:$CL$846,57,0),2)</f>
        <v>0</v>
      </c>
      <c r="BG251" s="19">
        <f>ROUND(VLOOKUP($B251,'3.ข้อมูลงบทดลองปัจจุบัน เติมเอง'!$A$5:$CL$846,58,0),2)</f>
        <v>0</v>
      </c>
      <c r="BH251" s="19">
        <f>ROUND(VLOOKUP($B251,'3.ข้อมูลงบทดลองปัจจุบัน เติมเอง'!$A$5:$CL$846,59,0),2)</f>
        <v>0</v>
      </c>
      <c r="BI251" s="19">
        <f>ROUND(VLOOKUP($B251,'3.ข้อมูลงบทดลองปัจจุบัน เติมเอง'!$A$5:$CL$846,60,0),2)</f>
        <v>0</v>
      </c>
      <c r="BJ251" s="19">
        <f>ROUND(VLOOKUP($B251,'3.ข้อมูลงบทดลองปัจจุบัน เติมเอง'!$A$5:$CL$846,61,0),2)</f>
        <v>0</v>
      </c>
      <c r="BK251" s="19">
        <f>ROUND(VLOOKUP($B251,'3.ข้อมูลงบทดลองปัจจุบัน เติมเอง'!$A$5:$CL$846,62,0),2)</f>
        <v>0</v>
      </c>
      <c r="BL251" s="19">
        <f>ROUND(VLOOKUP($B251,'3.ข้อมูลงบทดลองปัจจุบัน เติมเอง'!$A$5:$CL$846,63,0),2)</f>
        <v>0</v>
      </c>
      <c r="BM251" s="19">
        <f>ROUND(VLOOKUP($B251,'3.ข้อมูลงบทดลองปัจจุบัน เติมเอง'!$A$5:$CL$846,64,0),2)</f>
        <v>0</v>
      </c>
      <c r="BN251" s="19">
        <f>ROUND(VLOOKUP($B251,'3.ข้อมูลงบทดลองปัจจุบัน เติมเอง'!$A$5:$CL$846,65,0),2)</f>
        <v>0</v>
      </c>
      <c r="BO251" s="19">
        <f>ROUND(VLOOKUP($B251,'3.ข้อมูลงบทดลองปัจจุบัน เติมเอง'!$A$5:$CL$846,66,0),2)</f>
        <v>0</v>
      </c>
      <c r="BP251" s="19">
        <f>ROUND(VLOOKUP($B251,'3.ข้อมูลงบทดลองปัจจุบัน เติมเอง'!$A$5:$CL$846,67,0),2)</f>
        <v>0</v>
      </c>
      <c r="BQ251" s="19">
        <f>ROUND(VLOOKUP($B251,'3.ข้อมูลงบทดลองปัจจุบัน เติมเอง'!$A$5:$CL$846,68,0),2)</f>
        <v>0</v>
      </c>
      <c r="BR251" s="19">
        <f>ROUND(VLOOKUP($B251,'3.ข้อมูลงบทดลองปัจจุบัน เติมเอง'!$A$5:$CL$846,69,0),2)</f>
        <v>0</v>
      </c>
      <c r="BS251" s="19">
        <f>ROUND(VLOOKUP($B251,'3.ข้อมูลงบทดลองปัจจุบัน เติมเอง'!$A$5:$CL$846,70,0),2)</f>
        <v>0</v>
      </c>
      <c r="BT251" s="19">
        <f>ROUND(VLOOKUP($B251,'3.ข้อมูลงบทดลองปัจจุบัน เติมเอง'!$A$5:$CL$846,71,0),2)</f>
        <v>0</v>
      </c>
      <c r="BU251" s="19">
        <f>ROUND(VLOOKUP($B251,'3.ข้อมูลงบทดลองปัจจุบัน เติมเอง'!$A$5:$CL$846,72,0),2)</f>
        <v>0</v>
      </c>
      <c r="BV251" s="19">
        <f>ROUND(VLOOKUP($B251,'3.ข้อมูลงบทดลองปัจจุบัน เติมเอง'!$A$5:$CL$846,73,0),2)</f>
        <v>0</v>
      </c>
      <c r="BW251" s="19">
        <f>ROUND(VLOOKUP($B251,'3.ข้อมูลงบทดลองปัจจุบัน เติมเอง'!$A$5:$CL$846,74,0),2)</f>
        <v>0</v>
      </c>
      <c r="BX251" s="19">
        <f>ROUND(VLOOKUP($B251,'3.ข้อมูลงบทดลองปัจจุบัน เติมเอง'!$A$5:$CL$846,75,0),2)</f>
        <v>0</v>
      </c>
      <c r="BY251" s="19">
        <f>ROUND(VLOOKUP($B251,'3.ข้อมูลงบทดลองปัจจุบัน เติมเอง'!$A$5:$CL$846,76,0),2)</f>
        <v>0</v>
      </c>
      <c r="BZ251" s="19">
        <f>ROUND(VLOOKUP($B251,'3.ข้อมูลงบทดลองปัจจุบัน เติมเอง'!$A$5:$CL$846,77,0),2)</f>
        <v>0</v>
      </c>
      <c r="CA251" s="19">
        <f>ROUND(VLOOKUP($B251,'3.ข้อมูลงบทดลองปัจจุบัน เติมเอง'!$A$5:$CL$846,78,0),2)</f>
        <v>0</v>
      </c>
      <c r="CB251" s="19">
        <f>ROUND(VLOOKUP($B251,'3.ข้อมูลงบทดลองปัจจุบัน เติมเอง'!$A$5:$CL$846,79,0),2)</f>
        <v>0</v>
      </c>
      <c r="CC251" s="19">
        <f>ROUND(VLOOKUP($B251,'3.ข้อมูลงบทดลองปัจจุบัน เติมเอง'!$A$5:$CL$846,80,0),2)</f>
        <v>0</v>
      </c>
      <c r="CD251" s="19">
        <f>ROUND(VLOOKUP($B251,'3.ข้อมูลงบทดลองปัจจุบัน เติมเอง'!$A$5:$CL$846,81,0),2)</f>
        <v>0</v>
      </c>
      <c r="CE251" s="19">
        <f>ROUND(VLOOKUP($B251,'3.ข้อมูลงบทดลองปัจจุบัน เติมเอง'!$A$5:$CL$846,82,0),2)</f>
        <v>0</v>
      </c>
      <c r="CF251" s="19">
        <f>ROUND(VLOOKUP($B251,'3.ข้อมูลงบทดลองปัจจุบัน เติมเอง'!$A$5:$CL$846,83,0),2)</f>
        <v>0</v>
      </c>
      <c r="CG251" s="19">
        <f>ROUND(VLOOKUP($B251,'3.ข้อมูลงบทดลองปัจจุบัน เติมเอง'!$A$5:$CL$846,84,0),2)</f>
        <v>0</v>
      </c>
      <c r="CH251" s="19">
        <f>ROUND(VLOOKUP($B251,'3.ข้อมูลงบทดลองปัจจุบัน เติมเอง'!$A$5:$CL$846,85,0),2)</f>
        <v>0</v>
      </c>
      <c r="CI251" s="19">
        <f>ROUND(VLOOKUP($B251,'3.ข้อมูลงบทดลองปัจจุบัน เติมเอง'!$A$5:$CL$846,86,0),2)</f>
        <v>0</v>
      </c>
      <c r="CJ251" s="19">
        <f>ROUND(VLOOKUP($B251,'3.ข้อมูลงบทดลองปัจจุบัน เติมเอง'!$A$5:$CL$846,87,0),2)</f>
        <v>0</v>
      </c>
      <c r="CK251" s="19">
        <f>ROUND(VLOOKUP($B251,'3.ข้อมูลงบทดลองปัจจุบัน เติมเอง'!$A$5:$CL$846,88,0),2)</f>
        <v>0</v>
      </c>
      <c r="CL251" s="19">
        <f>ROUND(VLOOKUP($B251,'3.ข้อมูลงบทดลองปัจจุบัน เติมเอง'!$A$5:$CL$846,89,0),2)</f>
        <v>0</v>
      </c>
      <c r="CM251" s="19">
        <f>ROUND(VLOOKUP($B251,'3.ข้อมูลงบทดลองปัจจุบัน เติมเอง'!$A$5:$CL$846,90,0),2)</f>
        <v>0</v>
      </c>
      <c r="CO251" s="29"/>
    </row>
    <row r="252" spans="1:93" x14ac:dyDescent="0.7">
      <c r="A252" s="54" t="s">
        <v>2323</v>
      </c>
      <c r="B252" s="3" t="s">
        <v>378</v>
      </c>
      <c r="C252" s="55" t="s">
        <v>379</v>
      </c>
      <c r="D252" s="19">
        <f>ROUND(VLOOKUP($B252,'3.ข้อมูลงบทดลองปัจจุบัน เติมเอง'!$A$5:$CL$846,3,0),2)</f>
        <v>0</v>
      </c>
      <c r="E252" s="19">
        <f>ROUND(VLOOKUP($B252,'3.ข้อมูลงบทดลองปัจจุบัน เติมเอง'!$A$5:$CL$846,4,0),2)</f>
        <v>0</v>
      </c>
      <c r="F252" s="19">
        <f>ROUND(VLOOKUP($B252,'3.ข้อมูลงบทดลองปัจจุบัน เติมเอง'!$A$5:$CL$846,5,0),2)</f>
        <v>0</v>
      </c>
      <c r="G252" s="19">
        <f>ROUND(VLOOKUP($B252,'3.ข้อมูลงบทดลองปัจจุบัน เติมเอง'!$A$5:$CL$846,6,0),2)</f>
        <v>0</v>
      </c>
      <c r="H252" s="19">
        <f>ROUND(VLOOKUP($B252,'3.ข้อมูลงบทดลองปัจจุบัน เติมเอง'!$A$5:$CL$846,7,0),2)</f>
        <v>0</v>
      </c>
      <c r="I252" s="19">
        <f>ROUND(VLOOKUP($B252,'3.ข้อมูลงบทดลองปัจจุบัน เติมเอง'!$A$5:$CL$846,8,0),2)</f>
        <v>0</v>
      </c>
      <c r="J252" s="19">
        <f>ROUND(VLOOKUP($B252,'3.ข้อมูลงบทดลองปัจจุบัน เติมเอง'!$A$5:$CL$846,9,0),2)</f>
        <v>0</v>
      </c>
      <c r="K252" s="19">
        <f>ROUND(VLOOKUP($B252,'3.ข้อมูลงบทดลองปัจจุบัน เติมเอง'!$A$5:$CL$846,10,0),2)</f>
        <v>0</v>
      </c>
      <c r="L252" s="19">
        <f>ROUND(VLOOKUP($B252,'3.ข้อมูลงบทดลองปัจจุบัน เติมเอง'!$A$5:$CL$846,11,0),2)</f>
        <v>0</v>
      </c>
      <c r="M252" s="19">
        <f>ROUND(VLOOKUP($B252,'3.ข้อมูลงบทดลองปัจจุบัน เติมเอง'!$A$5:$CL$846,12,0),2)</f>
        <v>0</v>
      </c>
      <c r="N252" s="19">
        <f>ROUND(VLOOKUP($B252,'3.ข้อมูลงบทดลองปัจจุบัน เติมเอง'!$A$5:$CL$846,13,0),2)</f>
        <v>0</v>
      </c>
      <c r="O252" s="19">
        <f>ROUND(VLOOKUP($B252,'3.ข้อมูลงบทดลองปัจจุบัน เติมเอง'!$A$5:$CL$846,14,0),2)</f>
        <v>0</v>
      </c>
      <c r="P252" s="19">
        <f>ROUND(VLOOKUP($B252,'3.ข้อมูลงบทดลองปัจจุบัน เติมเอง'!$A$5:$CL$846,15,0),2)</f>
        <v>300</v>
      </c>
      <c r="Q252" s="19">
        <f>ROUND(VLOOKUP($B252,'3.ข้อมูลงบทดลองปัจจุบัน เติมเอง'!$A$5:$CL$846,16,0),2)</f>
        <v>0</v>
      </c>
      <c r="R252" s="19">
        <f>ROUND(VLOOKUP($B252,'3.ข้อมูลงบทดลองปัจจุบัน เติมเอง'!$A$5:$CL$846,17,0),2)</f>
        <v>0</v>
      </c>
      <c r="S252" s="19">
        <f>ROUND(VLOOKUP($B252,'3.ข้อมูลงบทดลองปัจจุบัน เติมเอง'!$A$5:$CL$846,18,0),2)</f>
        <v>210</v>
      </c>
      <c r="T252" s="19">
        <f>ROUND(VLOOKUP($B252,'3.ข้อมูลงบทดลองปัจจุบัน เติมเอง'!$A$5:$CL$846,19,0),2)</f>
        <v>0</v>
      </c>
      <c r="U252" s="19">
        <f>ROUND(VLOOKUP($B252,'3.ข้อมูลงบทดลองปัจจุบัน เติมเอง'!$A$5:$CL$846,20,0),2)</f>
        <v>0</v>
      </c>
      <c r="V252" s="19">
        <f>ROUND(VLOOKUP($B252,'3.ข้อมูลงบทดลองปัจจุบัน เติมเอง'!$A$5:$CL$846,21,0),2)</f>
        <v>0</v>
      </c>
      <c r="W252" s="19">
        <f>ROUND(VLOOKUP($B252,'3.ข้อมูลงบทดลองปัจจุบัน เติมเอง'!$A$5:$CL$846,22,0),2)</f>
        <v>0</v>
      </c>
      <c r="X252" s="19">
        <f>ROUND(VLOOKUP($B252,'3.ข้อมูลงบทดลองปัจจุบัน เติมเอง'!$A$5:$CL$846,23,0),2)</f>
        <v>0</v>
      </c>
      <c r="Y252" s="19">
        <f>ROUND(VLOOKUP($B252,'3.ข้อมูลงบทดลองปัจจุบัน เติมเอง'!$A$5:$CL$846,24,0),2)</f>
        <v>0</v>
      </c>
      <c r="Z252" s="19">
        <f>ROUND(VLOOKUP($B252,'3.ข้อมูลงบทดลองปัจจุบัน เติมเอง'!$A$5:$CL$846,25,0),2)</f>
        <v>0</v>
      </c>
      <c r="AA252" s="19">
        <f>ROUND(VLOOKUP($B252,'3.ข้อมูลงบทดลองปัจจุบัน เติมเอง'!$A$5:$CL$846,26,0),2)</f>
        <v>0</v>
      </c>
      <c r="AB252" s="19">
        <f>ROUND(VLOOKUP($B252,'3.ข้อมูลงบทดลองปัจจุบัน เติมเอง'!$A$5:$CL$846,27,0),2)</f>
        <v>0</v>
      </c>
      <c r="AC252" s="19">
        <f>ROUND(VLOOKUP($B252,'3.ข้อมูลงบทดลองปัจจุบัน เติมเอง'!$A$5:$CL$846,28,0),2)</f>
        <v>0</v>
      </c>
      <c r="AD252" s="19">
        <f>ROUND(VLOOKUP($B252,'3.ข้อมูลงบทดลองปัจจุบัน เติมเอง'!$A$5:$CL$846,29,0),2)</f>
        <v>0</v>
      </c>
      <c r="AE252" s="19">
        <f>ROUND(VLOOKUP($B252,'3.ข้อมูลงบทดลองปัจจุบัน เติมเอง'!$A$5:$CL$846,30,0),2)</f>
        <v>0</v>
      </c>
      <c r="AF252" s="19">
        <f>ROUND(VLOOKUP($B252,'3.ข้อมูลงบทดลองปัจจุบัน เติมเอง'!$A$5:$CL$846,31,0),2)</f>
        <v>0</v>
      </c>
      <c r="AG252" s="19">
        <f>ROUND(VLOOKUP($B252,'3.ข้อมูลงบทดลองปัจจุบัน เติมเอง'!$A$5:$CL$846,32,0),2)</f>
        <v>0</v>
      </c>
      <c r="AH252" s="19">
        <f>ROUND(VLOOKUP($B252,'3.ข้อมูลงบทดลองปัจจุบัน เติมเอง'!$A$5:$CL$846,33,0),2)</f>
        <v>0</v>
      </c>
      <c r="AI252" s="19">
        <f>ROUND(VLOOKUP($B252,'3.ข้อมูลงบทดลองปัจจุบัน เติมเอง'!$A$5:$CL$846,34,0),2)</f>
        <v>0</v>
      </c>
      <c r="AJ252" s="19">
        <f>ROUND(VLOOKUP($B252,'3.ข้อมูลงบทดลองปัจจุบัน เติมเอง'!$A$5:$CL$846,35,0),2)</f>
        <v>0</v>
      </c>
      <c r="AK252" s="19">
        <f>ROUND(VLOOKUP($B252,'3.ข้อมูลงบทดลองปัจจุบัน เติมเอง'!$A$5:$CL$846,36,0),2)</f>
        <v>0</v>
      </c>
      <c r="AL252" s="19">
        <f>ROUND(VLOOKUP($B252,'3.ข้อมูลงบทดลองปัจจุบัน เติมเอง'!$A$5:$CL$846,37,0),2)</f>
        <v>5600</v>
      </c>
      <c r="AM252" s="19">
        <f>ROUND(VLOOKUP($B252,'3.ข้อมูลงบทดลองปัจจุบัน เติมเอง'!$A$5:$CL$846,38,0),2)</f>
        <v>0</v>
      </c>
      <c r="AN252" s="19">
        <f>ROUND(VLOOKUP($B252,'3.ข้อมูลงบทดลองปัจจุบัน เติมเอง'!$A$5:$CL$846,39,0),2)</f>
        <v>0</v>
      </c>
      <c r="AO252" s="19">
        <f>ROUND(VLOOKUP($B252,'3.ข้อมูลงบทดลองปัจจุบัน เติมเอง'!$A$5:$CL$846,40,0),2)</f>
        <v>0</v>
      </c>
      <c r="AP252" s="19">
        <f>ROUND(VLOOKUP($B252,'3.ข้อมูลงบทดลองปัจจุบัน เติมเอง'!$A$5:$CL$846,41,0),2)</f>
        <v>0</v>
      </c>
      <c r="AQ252" s="19">
        <f>ROUND(VLOOKUP($B252,'3.ข้อมูลงบทดลองปัจจุบัน เติมเอง'!$A$5:$CL$846,42,0),2)</f>
        <v>0</v>
      </c>
      <c r="AR252" s="19">
        <f>ROUND(VLOOKUP($B252,'3.ข้อมูลงบทดลองปัจจุบัน เติมเอง'!$A$5:$CL$846,43,0),2)</f>
        <v>0</v>
      </c>
      <c r="AS252" s="19">
        <f>ROUND(VLOOKUP($B252,'3.ข้อมูลงบทดลองปัจจุบัน เติมเอง'!$A$5:$CL$846,44,0),2)</f>
        <v>3050</v>
      </c>
      <c r="AT252" s="19">
        <f>ROUND(VLOOKUP($B252,'3.ข้อมูลงบทดลองปัจจุบัน เติมเอง'!$A$5:$CL$846,45,0),2)</f>
        <v>0</v>
      </c>
      <c r="AU252" s="19">
        <f>ROUND(VLOOKUP($B252,'3.ข้อมูลงบทดลองปัจจุบัน เติมเอง'!$A$5:$CL$846,46,0),2)</f>
        <v>0</v>
      </c>
      <c r="AV252" s="19">
        <f>ROUND(VLOOKUP($B252,'3.ข้อมูลงบทดลองปัจจุบัน เติมเอง'!$A$5:$CL$846,47,0),2)</f>
        <v>0</v>
      </c>
      <c r="AW252" s="19">
        <f>ROUND(VLOOKUP($B252,'3.ข้อมูลงบทดลองปัจจุบัน เติมเอง'!$A$5:$CL$846,48,0),2)</f>
        <v>0</v>
      </c>
      <c r="AX252" s="19">
        <f>ROUND(VLOOKUP($B252,'3.ข้อมูลงบทดลองปัจจุบัน เติมเอง'!$A$5:$CL$846,49,0),2)</f>
        <v>0</v>
      </c>
      <c r="AY252" s="19">
        <f>ROUND(VLOOKUP($B252,'3.ข้อมูลงบทดลองปัจจุบัน เติมเอง'!$A$5:$CL$846,50,0),2)</f>
        <v>0</v>
      </c>
      <c r="AZ252" s="19">
        <f>ROUND(VLOOKUP($B252,'3.ข้อมูลงบทดลองปัจจุบัน เติมเอง'!$A$5:$CL$846,51,0),2)</f>
        <v>0</v>
      </c>
      <c r="BA252" s="19">
        <f>ROUND(VLOOKUP($B252,'3.ข้อมูลงบทดลองปัจจุบัน เติมเอง'!$A$5:$CL$846,52,0),2)</f>
        <v>0</v>
      </c>
      <c r="BB252" s="19">
        <f>ROUND(VLOOKUP($B252,'3.ข้อมูลงบทดลองปัจจุบัน เติมเอง'!$A$5:$CL$846,53,0),2)</f>
        <v>1050</v>
      </c>
      <c r="BC252" s="19">
        <f>ROUND(VLOOKUP($B252,'3.ข้อมูลงบทดลองปัจจุบัน เติมเอง'!$A$5:$CL$846,54,0),2)</f>
        <v>0</v>
      </c>
      <c r="BD252" s="19">
        <f>ROUND(VLOOKUP($B252,'3.ข้อมูลงบทดลองปัจจุบัน เติมเอง'!$A$5:$CL$846,55,0),2)</f>
        <v>7600</v>
      </c>
      <c r="BE252" s="19">
        <f>ROUND(VLOOKUP($B252,'3.ข้อมูลงบทดลองปัจจุบัน เติมเอง'!$A$5:$CL$846,56,0),2)</f>
        <v>0</v>
      </c>
      <c r="BF252" s="19">
        <f>ROUND(VLOOKUP($B252,'3.ข้อมูลงบทดลองปัจจุบัน เติมเอง'!$A$5:$CL$846,57,0),2)</f>
        <v>0</v>
      </c>
      <c r="BG252" s="19">
        <f>ROUND(VLOOKUP($B252,'3.ข้อมูลงบทดลองปัจจุบัน เติมเอง'!$A$5:$CL$846,58,0),2)</f>
        <v>0</v>
      </c>
      <c r="BH252" s="19">
        <f>ROUND(VLOOKUP($B252,'3.ข้อมูลงบทดลองปัจจุบัน เติมเอง'!$A$5:$CL$846,59,0),2)</f>
        <v>0</v>
      </c>
      <c r="BI252" s="19">
        <f>ROUND(VLOOKUP($B252,'3.ข้อมูลงบทดลองปัจจุบัน เติมเอง'!$A$5:$CL$846,60,0),2)</f>
        <v>0</v>
      </c>
      <c r="BJ252" s="19">
        <f>ROUND(VLOOKUP($B252,'3.ข้อมูลงบทดลองปัจจุบัน เติมเอง'!$A$5:$CL$846,61,0),2)</f>
        <v>0</v>
      </c>
      <c r="BK252" s="19">
        <f>ROUND(VLOOKUP($B252,'3.ข้อมูลงบทดลองปัจจุบัน เติมเอง'!$A$5:$CL$846,62,0),2)</f>
        <v>0</v>
      </c>
      <c r="BL252" s="19">
        <f>ROUND(VLOOKUP($B252,'3.ข้อมูลงบทดลองปัจจุบัน เติมเอง'!$A$5:$CL$846,63,0),2)</f>
        <v>0</v>
      </c>
      <c r="BM252" s="19">
        <f>ROUND(VLOOKUP($B252,'3.ข้อมูลงบทดลองปัจจุบัน เติมเอง'!$A$5:$CL$846,64,0),2)</f>
        <v>1200</v>
      </c>
      <c r="BN252" s="19">
        <f>ROUND(VLOOKUP($B252,'3.ข้อมูลงบทดลองปัจจุบัน เติมเอง'!$A$5:$CL$846,65,0),2)</f>
        <v>0</v>
      </c>
      <c r="BO252" s="19">
        <f>ROUND(VLOOKUP($B252,'3.ข้อมูลงบทดลองปัจจุบัน เติมเอง'!$A$5:$CL$846,66,0),2)</f>
        <v>0</v>
      </c>
      <c r="BP252" s="19">
        <f>ROUND(VLOOKUP($B252,'3.ข้อมูลงบทดลองปัจจุบัน เติมเอง'!$A$5:$CL$846,67,0),2)</f>
        <v>0</v>
      </c>
      <c r="BQ252" s="19">
        <f>ROUND(VLOOKUP($B252,'3.ข้อมูลงบทดลองปัจจุบัน เติมเอง'!$A$5:$CL$846,68,0),2)</f>
        <v>0</v>
      </c>
      <c r="BR252" s="19">
        <f>ROUND(VLOOKUP($B252,'3.ข้อมูลงบทดลองปัจจุบัน เติมเอง'!$A$5:$CL$846,69,0),2)</f>
        <v>0</v>
      </c>
      <c r="BS252" s="19">
        <f>ROUND(VLOOKUP($B252,'3.ข้อมูลงบทดลองปัจจุบัน เติมเอง'!$A$5:$CL$846,70,0),2)</f>
        <v>400</v>
      </c>
      <c r="BT252" s="19">
        <f>ROUND(VLOOKUP($B252,'3.ข้อมูลงบทดลองปัจจุบัน เติมเอง'!$A$5:$CL$846,71,0),2)</f>
        <v>0</v>
      </c>
      <c r="BU252" s="19">
        <f>ROUND(VLOOKUP($B252,'3.ข้อมูลงบทดลองปัจจุบัน เติมเอง'!$A$5:$CL$846,72,0),2)</f>
        <v>0</v>
      </c>
      <c r="BV252" s="19">
        <f>ROUND(VLOOKUP($B252,'3.ข้อมูลงบทดลองปัจจุบัน เติมเอง'!$A$5:$CL$846,73,0),2)</f>
        <v>0</v>
      </c>
      <c r="BW252" s="19">
        <f>ROUND(VLOOKUP($B252,'3.ข้อมูลงบทดลองปัจจุบัน เติมเอง'!$A$5:$CL$846,74,0),2)</f>
        <v>0</v>
      </c>
      <c r="BX252" s="19">
        <f>ROUND(VLOOKUP($B252,'3.ข้อมูลงบทดลองปัจจุบัน เติมเอง'!$A$5:$CL$846,75,0),2)</f>
        <v>0</v>
      </c>
      <c r="BY252" s="19">
        <f>ROUND(VLOOKUP($B252,'3.ข้อมูลงบทดลองปัจจุบัน เติมเอง'!$A$5:$CL$846,76,0),2)</f>
        <v>0</v>
      </c>
      <c r="BZ252" s="19">
        <f>ROUND(VLOOKUP($B252,'3.ข้อมูลงบทดลองปัจจุบัน เติมเอง'!$A$5:$CL$846,77,0),2)</f>
        <v>0</v>
      </c>
      <c r="CA252" s="19">
        <f>ROUND(VLOOKUP($B252,'3.ข้อมูลงบทดลองปัจจุบัน เติมเอง'!$A$5:$CL$846,78,0),2)</f>
        <v>0</v>
      </c>
      <c r="CB252" s="19">
        <f>ROUND(VLOOKUP($B252,'3.ข้อมูลงบทดลองปัจจุบัน เติมเอง'!$A$5:$CL$846,79,0),2)</f>
        <v>0</v>
      </c>
      <c r="CC252" s="19">
        <f>ROUND(VLOOKUP($B252,'3.ข้อมูลงบทดลองปัจจุบัน เติมเอง'!$A$5:$CL$846,80,0),2)</f>
        <v>0</v>
      </c>
      <c r="CD252" s="19">
        <f>ROUND(VLOOKUP($B252,'3.ข้อมูลงบทดลองปัจจุบัน เติมเอง'!$A$5:$CL$846,81,0),2)</f>
        <v>0</v>
      </c>
      <c r="CE252" s="19">
        <f>ROUND(VLOOKUP($B252,'3.ข้อมูลงบทดลองปัจจุบัน เติมเอง'!$A$5:$CL$846,82,0),2)</f>
        <v>0</v>
      </c>
      <c r="CF252" s="19">
        <f>ROUND(VLOOKUP($B252,'3.ข้อมูลงบทดลองปัจจุบัน เติมเอง'!$A$5:$CL$846,83,0),2)</f>
        <v>0</v>
      </c>
      <c r="CG252" s="19">
        <f>ROUND(VLOOKUP($B252,'3.ข้อมูลงบทดลองปัจจุบัน เติมเอง'!$A$5:$CL$846,84,0),2)</f>
        <v>0</v>
      </c>
      <c r="CH252" s="19">
        <f>ROUND(VLOOKUP($B252,'3.ข้อมูลงบทดลองปัจจุบัน เติมเอง'!$A$5:$CL$846,85,0),2)</f>
        <v>0</v>
      </c>
      <c r="CI252" s="19">
        <f>ROUND(VLOOKUP($B252,'3.ข้อมูลงบทดลองปัจจุบัน เติมเอง'!$A$5:$CL$846,86,0),2)</f>
        <v>0</v>
      </c>
      <c r="CJ252" s="19">
        <f>ROUND(VLOOKUP($B252,'3.ข้อมูลงบทดลองปัจจุบัน เติมเอง'!$A$5:$CL$846,87,0),2)</f>
        <v>0</v>
      </c>
      <c r="CK252" s="19">
        <f>ROUND(VLOOKUP($B252,'3.ข้อมูลงบทดลองปัจจุบัน เติมเอง'!$A$5:$CL$846,88,0),2)</f>
        <v>0</v>
      </c>
      <c r="CL252" s="19">
        <f>ROUND(VLOOKUP($B252,'3.ข้อมูลงบทดลองปัจจุบัน เติมเอง'!$A$5:$CL$846,89,0),2)</f>
        <v>0</v>
      </c>
      <c r="CM252" s="19">
        <f>ROUND(VLOOKUP($B252,'3.ข้อมูลงบทดลองปัจจุบัน เติมเอง'!$A$5:$CL$846,90,0),2)</f>
        <v>0</v>
      </c>
      <c r="CO252" s="29"/>
    </row>
    <row r="253" spans="1:93" x14ac:dyDescent="0.7">
      <c r="A253" s="54" t="s">
        <v>2323</v>
      </c>
      <c r="B253" s="3" t="s">
        <v>380</v>
      </c>
      <c r="C253" s="55" t="s">
        <v>1514</v>
      </c>
      <c r="D253" s="19">
        <f>ROUND(VLOOKUP($B253,'3.ข้อมูลงบทดลองปัจจุบัน เติมเอง'!$A$5:$CL$846,3,0),2)</f>
        <v>0</v>
      </c>
      <c r="E253" s="19">
        <f>ROUND(VLOOKUP($B253,'3.ข้อมูลงบทดลองปัจจุบัน เติมเอง'!$A$5:$CL$846,4,0),2)</f>
        <v>0</v>
      </c>
      <c r="F253" s="19">
        <f>ROUND(VLOOKUP($B253,'3.ข้อมูลงบทดลองปัจจุบัน เติมเอง'!$A$5:$CL$846,5,0),2)</f>
        <v>0</v>
      </c>
      <c r="G253" s="19">
        <f>ROUND(VLOOKUP($B253,'3.ข้อมูลงบทดลองปัจจุบัน เติมเอง'!$A$5:$CL$846,6,0),2)</f>
        <v>0</v>
      </c>
      <c r="H253" s="19">
        <f>ROUND(VLOOKUP($B253,'3.ข้อมูลงบทดลองปัจจุบัน เติมเอง'!$A$5:$CL$846,7,0),2)</f>
        <v>0</v>
      </c>
      <c r="I253" s="19">
        <f>ROUND(VLOOKUP($B253,'3.ข้อมูลงบทดลองปัจจุบัน เติมเอง'!$A$5:$CL$846,8,0),2)</f>
        <v>0</v>
      </c>
      <c r="J253" s="19">
        <f>ROUND(VLOOKUP($B253,'3.ข้อมูลงบทดลองปัจจุบัน เติมเอง'!$A$5:$CL$846,9,0),2)</f>
        <v>0</v>
      </c>
      <c r="K253" s="19">
        <f>ROUND(VLOOKUP($B253,'3.ข้อมูลงบทดลองปัจจุบัน เติมเอง'!$A$5:$CL$846,10,0),2)</f>
        <v>0</v>
      </c>
      <c r="L253" s="19">
        <f>ROUND(VLOOKUP($B253,'3.ข้อมูลงบทดลองปัจจุบัน เติมเอง'!$A$5:$CL$846,11,0),2)</f>
        <v>0</v>
      </c>
      <c r="M253" s="19">
        <f>ROUND(VLOOKUP($B253,'3.ข้อมูลงบทดลองปัจจุบัน เติมเอง'!$A$5:$CL$846,12,0),2)</f>
        <v>0</v>
      </c>
      <c r="N253" s="19">
        <f>ROUND(VLOOKUP($B253,'3.ข้อมูลงบทดลองปัจจุบัน เติมเอง'!$A$5:$CL$846,13,0),2)</f>
        <v>0</v>
      </c>
      <c r="O253" s="19">
        <f>ROUND(VLOOKUP($B253,'3.ข้อมูลงบทดลองปัจจุบัน เติมเอง'!$A$5:$CL$846,14,0),2)</f>
        <v>0</v>
      </c>
      <c r="P253" s="19">
        <f>ROUND(VLOOKUP($B253,'3.ข้อมูลงบทดลองปัจจุบัน เติมเอง'!$A$5:$CL$846,15,0),2)</f>
        <v>0</v>
      </c>
      <c r="Q253" s="19">
        <f>ROUND(VLOOKUP($B253,'3.ข้อมูลงบทดลองปัจจุบัน เติมเอง'!$A$5:$CL$846,16,0),2)</f>
        <v>0</v>
      </c>
      <c r="R253" s="19">
        <f>ROUND(VLOOKUP($B253,'3.ข้อมูลงบทดลองปัจจุบัน เติมเอง'!$A$5:$CL$846,17,0),2)</f>
        <v>0</v>
      </c>
      <c r="S253" s="19">
        <f>ROUND(VLOOKUP($B253,'3.ข้อมูลงบทดลองปัจจุบัน เติมเอง'!$A$5:$CL$846,18,0),2)</f>
        <v>0</v>
      </c>
      <c r="T253" s="19">
        <f>ROUND(VLOOKUP($B253,'3.ข้อมูลงบทดลองปัจจุบัน เติมเอง'!$A$5:$CL$846,19,0),2)</f>
        <v>0</v>
      </c>
      <c r="U253" s="19">
        <f>ROUND(VLOOKUP($B253,'3.ข้อมูลงบทดลองปัจจุบัน เติมเอง'!$A$5:$CL$846,20,0),2)</f>
        <v>0</v>
      </c>
      <c r="V253" s="19">
        <f>ROUND(VLOOKUP($B253,'3.ข้อมูลงบทดลองปัจจุบัน เติมเอง'!$A$5:$CL$846,21,0),2)</f>
        <v>0</v>
      </c>
      <c r="W253" s="19">
        <f>ROUND(VLOOKUP($B253,'3.ข้อมูลงบทดลองปัจจุบัน เติมเอง'!$A$5:$CL$846,22,0),2)</f>
        <v>0</v>
      </c>
      <c r="X253" s="19">
        <f>ROUND(VLOOKUP($B253,'3.ข้อมูลงบทดลองปัจจุบัน เติมเอง'!$A$5:$CL$846,23,0),2)</f>
        <v>4000</v>
      </c>
      <c r="Y253" s="19">
        <f>ROUND(VLOOKUP($B253,'3.ข้อมูลงบทดลองปัจจุบัน เติมเอง'!$A$5:$CL$846,24,0),2)</f>
        <v>0</v>
      </c>
      <c r="Z253" s="19">
        <f>ROUND(VLOOKUP($B253,'3.ข้อมูลงบทดลองปัจจุบัน เติมเอง'!$A$5:$CL$846,25,0),2)</f>
        <v>0</v>
      </c>
      <c r="AA253" s="19">
        <f>ROUND(VLOOKUP($B253,'3.ข้อมูลงบทดลองปัจจุบัน เติมเอง'!$A$5:$CL$846,26,0),2)</f>
        <v>0</v>
      </c>
      <c r="AB253" s="19">
        <f>ROUND(VLOOKUP($B253,'3.ข้อมูลงบทดลองปัจจุบัน เติมเอง'!$A$5:$CL$846,27,0),2)</f>
        <v>0</v>
      </c>
      <c r="AC253" s="19">
        <f>ROUND(VLOOKUP($B253,'3.ข้อมูลงบทดลองปัจจุบัน เติมเอง'!$A$5:$CL$846,28,0),2)</f>
        <v>0</v>
      </c>
      <c r="AD253" s="19">
        <f>ROUND(VLOOKUP($B253,'3.ข้อมูลงบทดลองปัจจุบัน เติมเอง'!$A$5:$CL$846,29,0),2)</f>
        <v>0</v>
      </c>
      <c r="AE253" s="19">
        <f>ROUND(VLOOKUP($B253,'3.ข้อมูลงบทดลองปัจจุบัน เติมเอง'!$A$5:$CL$846,30,0),2)</f>
        <v>0</v>
      </c>
      <c r="AF253" s="19">
        <f>ROUND(VLOOKUP($B253,'3.ข้อมูลงบทดลองปัจจุบัน เติมเอง'!$A$5:$CL$846,31,0),2)</f>
        <v>0</v>
      </c>
      <c r="AG253" s="19">
        <f>ROUND(VLOOKUP($B253,'3.ข้อมูลงบทดลองปัจจุบัน เติมเอง'!$A$5:$CL$846,32,0),2)</f>
        <v>0</v>
      </c>
      <c r="AH253" s="19">
        <f>ROUND(VLOOKUP($B253,'3.ข้อมูลงบทดลองปัจจุบัน เติมเอง'!$A$5:$CL$846,33,0),2)</f>
        <v>0</v>
      </c>
      <c r="AI253" s="19">
        <f>ROUND(VLOOKUP($B253,'3.ข้อมูลงบทดลองปัจจุบัน เติมเอง'!$A$5:$CL$846,34,0),2)</f>
        <v>0</v>
      </c>
      <c r="AJ253" s="19">
        <f>ROUND(VLOOKUP($B253,'3.ข้อมูลงบทดลองปัจจุบัน เติมเอง'!$A$5:$CL$846,35,0),2)</f>
        <v>0</v>
      </c>
      <c r="AK253" s="19">
        <f>ROUND(VLOOKUP($B253,'3.ข้อมูลงบทดลองปัจจุบัน เติมเอง'!$A$5:$CL$846,36,0),2)</f>
        <v>0</v>
      </c>
      <c r="AL253" s="19">
        <f>ROUND(VLOOKUP($B253,'3.ข้อมูลงบทดลองปัจจุบัน เติมเอง'!$A$5:$CL$846,37,0),2)</f>
        <v>4500</v>
      </c>
      <c r="AM253" s="19">
        <f>ROUND(VLOOKUP($B253,'3.ข้อมูลงบทดลองปัจจุบัน เติมเอง'!$A$5:$CL$846,38,0),2)</f>
        <v>0</v>
      </c>
      <c r="AN253" s="19">
        <f>ROUND(VLOOKUP($B253,'3.ข้อมูลงบทดลองปัจจุบัน เติมเอง'!$A$5:$CL$846,39,0),2)</f>
        <v>0</v>
      </c>
      <c r="AO253" s="19">
        <f>ROUND(VLOOKUP($B253,'3.ข้อมูลงบทดลองปัจจุบัน เติมเอง'!$A$5:$CL$846,40,0),2)</f>
        <v>0</v>
      </c>
      <c r="AP253" s="19">
        <f>ROUND(VLOOKUP($B253,'3.ข้อมูลงบทดลองปัจจุบัน เติมเอง'!$A$5:$CL$846,41,0),2)</f>
        <v>0</v>
      </c>
      <c r="AQ253" s="19">
        <f>ROUND(VLOOKUP($B253,'3.ข้อมูลงบทดลองปัจจุบัน เติมเอง'!$A$5:$CL$846,42,0),2)</f>
        <v>0</v>
      </c>
      <c r="AR253" s="19">
        <f>ROUND(VLOOKUP($B253,'3.ข้อมูลงบทดลองปัจจุบัน เติมเอง'!$A$5:$CL$846,43,0),2)</f>
        <v>0</v>
      </c>
      <c r="AS253" s="19">
        <f>ROUND(VLOOKUP($B253,'3.ข้อมูลงบทดลองปัจจุบัน เติมเอง'!$A$5:$CL$846,44,0),2)</f>
        <v>0</v>
      </c>
      <c r="AT253" s="19">
        <f>ROUND(VLOOKUP($B253,'3.ข้อมูลงบทดลองปัจจุบัน เติมเอง'!$A$5:$CL$846,45,0),2)</f>
        <v>0</v>
      </c>
      <c r="AU253" s="19">
        <f>ROUND(VLOOKUP($B253,'3.ข้อมูลงบทดลองปัจจุบัน เติมเอง'!$A$5:$CL$846,46,0),2)</f>
        <v>0</v>
      </c>
      <c r="AV253" s="19">
        <f>ROUND(VLOOKUP($B253,'3.ข้อมูลงบทดลองปัจจุบัน เติมเอง'!$A$5:$CL$846,47,0),2)</f>
        <v>0</v>
      </c>
      <c r="AW253" s="19">
        <f>ROUND(VLOOKUP($B253,'3.ข้อมูลงบทดลองปัจจุบัน เติมเอง'!$A$5:$CL$846,48,0),2)</f>
        <v>0</v>
      </c>
      <c r="AX253" s="19">
        <f>ROUND(VLOOKUP($B253,'3.ข้อมูลงบทดลองปัจจุบัน เติมเอง'!$A$5:$CL$846,49,0),2)</f>
        <v>0</v>
      </c>
      <c r="AY253" s="19">
        <f>ROUND(VLOOKUP($B253,'3.ข้อมูลงบทดลองปัจจุบัน เติมเอง'!$A$5:$CL$846,50,0),2)</f>
        <v>0</v>
      </c>
      <c r="AZ253" s="19">
        <f>ROUND(VLOOKUP($B253,'3.ข้อมูลงบทดลองปัจจุบัน เติมเอง'!$A$5:$CL$846,51,0),2)</f>
        <v>0</v>
      </c>
      <c r="BA253" s="19">
        <f>ROUND(VLOOKUP($B253,'3.ข้อมูลงบทดลองปัจจุบัน เติมเอง'!$A$5:$CL$846,52,0),2)</f>
        <v>0</v>
      </c>
      <c r="BB253" s="19">
        <f>ROUND(VLOOKUP($B253,'3.ข้อมูลงบทดลองปัจจุบัน เติมเอง'!$A$5:$CL$846,53,0),2)</f>
        <v>0</v>
      </c>
      <c r="BC253" s="19">
        <f>ROUND(VLOOKUP($B253,'3.ข้อมูลงบทดลองปัจจุบัน เติมเอง'!$A$5:$CL$846,54,0),2)</f>
        <v>0</v>
      </c>
      <c r="BD253" s="19">
        <f>ROUND(VLOOKUP($B253,'3.ข้อมูลงบทดลองปัจจุบัน เติมเอง'!$A$5:$CL$846,55,0),2)</f>
        <v>0</v>
      </c>
      <c r="BE253" s="19">
        <f>ROUND(VLOOKUP($B253,'3.ข้อมูลงบทดลองปัจจุบัน เติมเอง'!$A$5:$CL$846,56,0),2)</f>
        <v>0</v>
      </c>
      <c r="BF253" s="19">
        <f>ROUND(VLOOKUP($B253,'3.ข้อมูลงบทดลองปัจจุบัน เติมเอง'!$A$5:$CL$846,57,0),2)</f>
        <v>0</v>
      </c>
      <c r="BG253" s="19">
        <f>ROUND(VLOOKUP($B253,'3.ข้อมูลงบทดลองปัจจุบัน เติมเอง'!$A$5:$CL$846,58,0),2)</f>
        <v>0</v>
      </c>
      <c r="BH253" s="19">
        <f>ROUND(VLOOKUP($B253,'3.ข้อมูลงบทดลองปัจจุบัน เติมเอง'!$A$5:$CL$846,59,0),2)</f>
        <v>0</v>
      </c>
      <c r="BI253" s="19">
        <f>ROUND(VLOOKUP($B253,'3.ข้อมูลงบทดลองปัจจุบัน เติมเอง'!$A$5:$CL$846,60,0),2)</f>
        <v>0</v>
      </c>
      <c r="BJ253" s="19">
        <f>ROUND(VLOOKUP($B253,'3.ข้อมูลงบทดลองปัจจุบัน เติมเอง'!$A$5:$CL$846,61,0),2)</f>
        <v>0</v>
      </c>
      <c r="BK253" s="19">
        <f>ROUND(VLOOKUP($B253,'3.ข้อมูลงบทดลองปัจจุบัน เติมเอง'!$A$5:$CL$846,62,0),2)</f>
        <v>0</v>
      </c>
      <c r="BL253" s="19">
        <f>ROUND(VLOOKUP($B253,'3.ข้อมูลงบทดลองปัจจุบัน เติมเอง'!$A$5:$CL$846,63,0),2)</f>
        <v>0</v>
      </c>
      <c r="BM253" s="19">
        <f>ROUND(VLOOKUP($B253,'3.ข้อมูลงบทดลองปัจจุบัน เติมเอง'!$A$5:$CL$846,64,0),2)</f>
        <v>0</v>
      </c>
      <c r="BN253" s="19">
        <f>ROUND(VLOOKUP($B253,'3.ข้อมูลงบทดลองปัจจุบัน เติมเอง'!$A$5:$CL$846,65,0),2)</f>
        <v>0</v>
      </c>
      <c r="BO253" s="19">
        <f>ROUND(VLOOKUP($B253,'3.ข้อมูลงบทดลองปัจจุบัน เติมเอง'!$A$5:$CL$846,66,0),2)</f>
        <v>0</v>
      </c>
      <c r="BP253" s="19">
        <f>ROUND(VLOOKUP($B253,'3.ข้อมูลงบทดลองปัจจุบัน เติมเอง'!$A$5:$CL$846,67,0),2)</f>
        <v>0</v>
      </c>
      <c r="BQ253" s="19">
        <f>ROUND(VLOOKUP($B253,'3.ข้อมูลงบทดลองปัจจุบัน เติมเอง'!$A$5:$CL$846,68,0),2)</f>
        <v>0</v>
      </c>
      <c r="BR253" s="19">
        <f>ROUND(VLOOKUP($B253,'3.ข้อมูลงบทดลองปัจจุบัน เติมเอง'!$A$5:$CL$846,69,0),2)</f>
        <v>0</v>
      </c>
      <c r="BS253" s="19">
        <f>ROUND(VLOOKUP($B253,'3.ข้อมูลงบทดลองปัจจุบัน เติมเอง'!$A$5:$CL$846,70,0),2)</f>
        <v>0</v>
      </c>
      <c r="BT253" s="19">
        <f>ROUND(VLOOKUP($B253,'3.ข้อมูลงบทดลองปัจจุบัน เติมเอง'!$A$5:$CL$846,71,0),2)</f>
        <v>0</v>
      </c>
      <c r="BU253" s="19">
        <f>ROUND(VLOOKUP($B253,'3.ข้อมูลงบทดลองปัจจุบัน เติมเอง'!$A$5:$CL$846,72,0),2)</f>
        <v>0</v>
      </c>
      <c r="BV253" s="19">
        <f>ROUND(VLOOKUP($B253,'3.ข้อมูลงบทดลองปัจจุบัน เติมเอง'!$A$5:$CL$846,73,0),2)</f>
        <v>0</v>
      </c>
      <c r="BW253" s="19">
        <f>ROUND(VLOOKUP($B253,'3.ข้อมูลงบทดลองปัจจุบัน เติมเอง'!$A$5:$CL$846,74,0),2)</f>
        <v>0</v>
      </c>
      <c r="BX253" s="19">
        <f>ROUND(VLOOKUP($B253,'3.ข้อมูลงบทดลองปัจจุบัน เติมเอง'!$A$5:$CL$846,75,0),2)</f>
        <v>0</v>
      </c>
      <c r="BY253" s="19">
        <f>ROUND(VLOOKUP($B253,'3.ข้อมูลงบทดลองปัจจุบัน เติมเอง'!$A$5:$CL$846,76,0),2)</f>
        <v>0</v>
      </c>
      <c r="BZ253" s="19">
        <f>ROUND(VLOOKUP($B253,'3.ข้อมูลงบทดลองปัจจุบัน เติมเอง'!$A$5:$CL$846,77,0),2)</f>
        <v>0</v>
      </c>
      <c r="CA253" s="19">
        <f>ROUND(VLOOKUP($B253,'3.ข้อมูลงบทดลองปัจจุบัน เติมเอง'!$A$5:$CL$846,78,0),2)</f>
        <v>0</v>
      </c>
      <c r="CB253" s="19">
        <f>ROUND(VLOOKUP($B253,'3.ข้อมูลงบทดลองปัจจุบัน เติมเอง'!$A$5:$CL$846,79,0),2)</f>
        <v>0</v>
      </c>
      <c r="CC253" s="19">
        <f>ROUND(VLOOKUP($B253,'3.ข้อมูลงบทดลองปัจจุบัน เติมเอง'!$A$5:$CL$846,80,0),2)</f>
        <v>0</v>
      </c>
      <c r="CD253" s="19">
        <f>ROUND(VLOOKUP($B253,'3.ข้อมูลงบทดลองปัจจุบัน เติมเอง'!$A$5:$CL$846,81,0),2)</f>
        <v>0</v>
      </c>
      <c r="CE253" s="19">
        <f>ROUND(VLOOKUP($B253,'3.ข้อมูลงบทดลองปัจจุบัน เติมเอง'!$A$5:$CL$846,82,0),2)</f>
        <v>0</v>
      </c>
      <c r="CF253" s="19">
        <f>ROUND(VLOOKUP($B253,'3.ข้อมูลงบทดลองปัจจุบัน เติมเอง'!$A$5:$CL$846,83,0),2)</f>
        <v>0</v>
      </c>
      <c r="CG253" s="19">
        <f>ROUND(VLOOKUP($B253,'3.ข้อมูลงบทดลองปัจจุบัน เติมเอง'!$A$5:$CL$846,84,0),2)</f>
        <v>0</v>
      </c>
      <c r="CH253" s="19">
        <f>ROUND(VLOOKUP($B253,'3.ข้อมูลงบทดลองปัจจุบัน เติมเอง'!$A$5:$CL$846,85,0),2)</f>
        <v>0</v>
      </c>
      <c r="CI253" s="19">
        <f>ROUND(VLOOKUP($B253,'3.ข้อมูลงบทดลองปัจจุบัน เติมเอง'!$A$5:$CL$846,86,0),2)</f>
        <v>0</v>
      </c>
      <c r="CJ253" s="19">
        <f>ROUND(VLOOKUP($B253,'3.ข้อมูลงบทดลองปัจจุบัน เติมเอง'!$A$5:$CL$846,87,0),2)</f>
        <v>0</v>
      </c>
      <c r="CK253" s="19">
        <f>ROUND(VLOOKUP($B253,'3.ข้อมูลงบทดลองปัจจุบัน เติมเอง'!$A$5:$CL$846,88,0),2)</f>
        <v>0</v>
      </c>
      <c r="CL253" s="19">
        <f>ROUND(VLOOKUP($B253,'3.ข้อมูลงบทดลองปัจจุบัน เติมเอง'!$A$5:$CL$846,89,0),2)</f>
        <v>0</v>
      </c>
      <c r="CM253" s="19">
        <f>ROUND(VLOOKUP($B253,'3.ข้อมูลงบทดลองปัจจุบัน เติมเอง'!$A$5:$CL$846,90,0),2)</f>
        <v>0</v>
      </c>
      <c r="CO253" s="29"/>
    </row>
    <row r="254" spans="1:93" x14ac:dyDescent="0.7">
      <c r="A254" s="54" t="s">
        <v>2323</v>
      </c>
      <c r="B254" s="3" t="s">
        <v>382</v>
      </c>
      <c r="C254" s="55" t="s">
        <v>383</v>
      </c>
      <c r="D254" s="19">
        <f>ROUND(VLOOKUP($B254,'3.ข้อมูลงบทดลองปัจจุบัน เติมเอง'!$A$5:$CL$846,3,0),2)</f>
        <v>0</v>
      </c>
      <c r="E254" s="19">
        <f>ROUND(VLOOKUP($B254,'3.ข้อมูลงบทดลองปัจจุบัน เติมเอง'!$A$5:$CL$846,4,0),2)</f>
        <v>0</v>
      </c>
      <c r="F254" s="19">
        <f>ROUND(VLOOKUP($B254,'3.ข้อมูลงบทดลองปัจจุบัน เติมเอง'!$A$5:$CL$846,5,0),2)</f>
        <v>0</v>
      </c>
      <c r="G254" s="19">
        <f>ROUND(VLOOKUP($B254,'3.ข้อมูลงบทดลองปัจจุบัน เติมเอง'!$A$5:$CL$846,6,0),2)</f>
        <v>0</v>
      </c>
      <c r="H254" s="19">
        <f>ROUND(VLOOKUP($B254,'3.ข้อมูลงบทดลองปัจจุบัน เติมเอง'!$A$5:$CL$846,7,0),2)</f>
        <v>0</v>
      </c>
      <c r="I254" s="19">
        <f>ROUND(VLOOKUP($B254,'3.ข้อมูลงบทดลองปัจจุบัน เติมเอง'!$A$5:$CL$846,8,0),2)</f>
        <v>0</v>
      </c>
      <c r="J254" s="19">
        <f>ROUND(VLOOKUP($B254,'3.ข้อมูลงบทดลองปัจจุบัน เติมเอง'!$A$5:$CL$846,9,0),2)</f>
        <v>0</v>
      </c>
      <c r="K254" s="19">
        <f>ROUND(VLOOKUP($B254,'3.ข้อมูลงบทดลองปัจจุบัน เติมเอง'!$A$5:$CL$846,10,0),2)</f>
        <v>0</v>
      </c>
      <c r="L254" s="19">
        <f>ROUND(VLOOKUP($B254,'3.ข้อมูลงบทดลองปัจจุบัน เติมเอง'!$A$5:$CL$846,11,0),2)</f>
        <v>0</v>
      </c>
      <c r="M254" s="19">
        <f>ROUND(VLOOKUP($B254,'3.ข้อมูลงบทดลองปัจจุบัน เติมเอง'!$A$5:$CL$846,12,0),2)</f>
        <v>0</v>
      </c>
      <c r="N254" s="19">
        <f>ROUND(VLOOKUP($B254,'3.ข้อมูลงบทดลองปัจจุบัน เติมเอง'!$A$5:$CL$846,13,0),2)</f>
        <v>0</v>
      </c>
      <c r="O254" s="19">
        <f>ROUND(VLOOKUP($B254,'3.ข้อมูลงบทดลองปัจจุบัน เติมเอง'!$A$5:$CL$846,14,0),2)</f>
        <v>0</v>
      </c>
      <c r="P254" s="19">
        <f>ROUND(VLOOKUP($B254,'3.ข้อมูลงบทดลองปัจจุบัน เติมเอง'!$A$5:$CL$846,15,0),2)</f>
        <v>0</v>
      </c>
      <c r="Q254" s="19">
        <f>ROUND(VLOOKUP($B254,'3.ข้อมูลงบทดลองปัจจุบัน เติมเอง'!$A$5:$CL$846,16,0),2)</f>
        <v>0</v>
      </c>
      <c r="R254" s="19">
        <f>ROUND(VLOOKUP($B254,'3.ข้อมูลงบทดลองปัจจุบัน เติมเอง'!$A$5:$CL$846,17,0),2)</f>
        <v>0</v>
      </c>
      <c r="S254" s="19">
        <f>ROUND(VLOOKUP($B254,'3.ข้อมูลงบทดลองปัจจุบัน เติมเอง'!$A$5:$CL$846,18,0),2)</f>
        <v>0</v>
      </c>
      <c r="T254" s="19">
        <f>ROUND(VLOOKUP($B254,'3.ข้อมูลงบทดลองปัจจุบัน เติมเอง'!$A$5:$CL$846,19,0),2)</f>
        <v>0</v>
      </c>
      <c r="U254" s="19">
        <f>ROUND(VLOOKUP($B254,'3.ข้อมูลงบทดลองปัจจุบัน เติมเอง'!$A$5:$CL$846,20,0),2)</f>
        <v>0</v>
      </c>
      <c r="V254" s="19">
        <f>ROUND(VLOOKUP($B254,'3.ข้อมูลงบทดลองปัจจุบัน เติมเอง'!$A$5:$CL$846,21,0),2)</f>
        <v>0</v>
      </c>
      <c r="W254" s="19">
        <f>ROUND(VLOOKUP($B254,'3.ข้อมูลงบทดลองปัจจุบัน เติมเอง'!$A$5:$CL$846,22,0),2)</f>
        <v>0</v>
      </c>
      <c r="X254" s="19">
        <f>ROUND(VLOOKUP($B254,'3.ข้อมูลงบทดลองปัจจุบัน เติมเอง'!$A$5:$CL$846,23,0),2)</f>
        <v>0</v>
      </c>
      <c r="Y254" s="19">
        <f>ROUND(VLOOKUP($B254,'3.ข้อมูลงบทดลองปัจจุบัน เติมเอง'!$A$5:$CL$846,24,0),2)</f>
        <v>0</v>
      </c>
      <c r="Z254" s="19">
        <f>ROUND(VLOOKUP($B254,'3.ข้อมูลงบทดลองปัจจุบัน เติมเอง'!$A$5:$CL$846,25,0),2)</f>
        <v>0</v>
      </c>
      <c r="AA254" s="19">
        <f>ROUND(VLOOKUP($B254,'3.ข้อมูลงบทดลองปัจจุบัน เติมเอง'!$A$5:$CL$846,26,0),2)</f>
        <v>0</v>
      </c>
      <c r="AB254" s="19">
        <f>ROUND(VLOOKUP($B254,'3.ข้อมูลงบทดลองปัจจุบัน เติมเอง'!$A$5:$CL$846,27,0),2)</f>
        <v>0</v>
      </c>
      <c r="AC254" s="19">
        <f>ROUND(VLOOKUP($B254,'3.ข้อมูลงบทดลองปัจจุบัน เติมเอง'!$A$5:$CL$846,28,0),2)</f>
        <v>0</v>
      </c>
      <c r="AD254" s="19">
        <f>ROUND(VLOOKUP($B254,'3.ข้อมูลงบทดลองปัจจุบัน เติมเอง'!$A$5:$CL$846,29,0),2)</f>
        <v>0</v>
      </c>
      <c r="AE254" s="19">
        <f>ROUND(VLOOKUP($B254,'3.ข้อมูลงบทดลองปัจจุบัน เติมเอง'!$A$5:$CL$846,30,0),2)</f>
        <v>0</v>
      </c>
      <c r="AF254" s="19">
        <f>ROUND(VLOOKUP($B254,'3.ข้อมูลงบทดลองปัจจุบัน เติมเอง'!$A$5:$CL$846,31,0),2)</f>
        <v>0</v>
      </c>
      <c r="AG254" s="19">
        <f>ROUND(VLOOKUP($B254,'3.ข้อมูลงบทดลองปัจจุบัน เติมเอง'!$A$5:$CL$846,32,0),2)</f>
        <v>0</v>
      </c>
      <c r="AH254" s="19">
        <f>ROUND(VLOOKUP($B254,'3.ข้อมูลงบทดลองปัจจุบัน เติมเอง'!$A$5:$CL$846,33,0),2)</f>
        <v>0</v>
      </c>
      <c r="AI254" s="19">
        <f>ROUND(VLOOKUP($B254,'3.ข้อมูลงบทดลองปัจจุบัน เติมเอง'!$A$5:$CL$846,34,0),2)</f>
        <v>0</v>
      </c>
      <c r="AJ254" s="19">
        <f>ROUND(VLOOKUP($B254,'3.ข้อมูลงบทดลองปัจจุบัน เติมเอง'!$A$5:$CL$846,35,0),2)</f>
        <v>0</v>
      </c>
      <c r="AK254" s="19">
        <f>ROUND(VLOOKUP($B254,'3.ข้อมูลงบทดลองปัจจุบัน เติมเอง'!$A$5:$CL$846,36,0),2)</f>
        <v>0</v>
      </c>
      <c r="AL254" s="19">
        <f>ROUND(VLOOKUP($B254,'3.ข้อมูลงบทดลองปัจจุบัน เติมเอง'!$A$5:$CL$846,37,0),2)</f>
        <v>24550</v>
      </c>
      <c r="AM254" s="19">
        <f>ROUND(VLOOKUP($B254,'3.ข้อมูลงบทดลองปัจจุบัน เติมเอง'!$A$5:$CL$846,38,0),2)</f>
        <v>0</v>
      </c>
      <c r="AN254" s="19">
        <f>ROUND(VLOOKUP($B254,'3.ข้อมูลงบทดลองปัจจุบัน เติมเอง'!$A$5:$CL$846,39,0),2)</f>
        <v>0</v>
      </c>
      <c r="AO254" s="19">
        <f>ROUND(VLOOKUP($B254,'3.ข้อมูลงบทดลองปัจจุบัน เติมเอง'!$A$5:$CL$846,40,0),2)</f>
        <v>0</v>
      </c>
      <c r="AP254" s="19">
        <f>ROUND(VLOOKUP($B254,'3.ข้อมูลงบทดลองปัจจุบัน เติมเอง'!$A$5:$CL$846,41,0),2)</f>
        <v>0</v>
      </c>
      <c r="AQ254" s="19">
        <f>ROUND(VLOOKUP($B254,'3.ข้อมูลงบทดลองปัจจุบัน เติมเอง'!$A$5:$CL$846,42,0),2)</f>
        <v>0</v>
      </c>
      <c r="AR254" s="19">
        <f>ROUND(VLOOKUP($B254,'3.ข้อมูลงบทดลองปัจจุบัน เติมเอง'!$A$5:$CL$846,43,0),2)</f>
        <v>0</v>
      </c>
      <c r="AS254" s="19">
        <f>ROUND(VLOOKUP($B254,'3.ข้อมูลงบทดลองปัจจุบัน เติมเอง'!$A$5:$CL$846,44,0),2)</f>
        <v>0</v>
      </c>
      <c r="AT254" s="19">
        <f>ROUND(VLOOKUP($B254,'3.ข้อมูลงบทดลองปัจจุบัน เติมเอง'!$A$5:$CL$846,45,0),2)</f>
        <v>0</v>
      </c>
      <c r="AU254" s="19">
        <f>ROUND(VLOOKUP($B254,'3.ข้อมูลงบทดลองปัจจุบัน เติมเอง'!$A$5:$CL$846,46,0),2)</f>
        <v>0</v>
      </c>
      <c r="AV254" s="19">
        <f>ROUND(VLOOKUP($B254,'3.ข้อมูลงบทดลองปัจจุบัน เติมเอง'!$A$5:$CL$846,47,0),2)</f>
        <v>0</v>
      </c>
      <c r="AW254" s="19">
        <f>ROUND(VLOOKUP($B254,'3.ข้อมูลงบทดลองปัจจุบัน เติมเอง'!$A$5:$CL$846,48,0),2)</f>
        <v>0</v>
      </c>
      <c r="AX254" s="19">
        <f>ROUND(VLOOKUP($B254,'3.ข้อมูลงบทดลองปัจจุบัน เติมเอง'!$A$5:$CL$846,49,0),2)</f>
        <v>0</v>
      </c>
      <c r="AY254" s="19">
        <f>ROUND(VLOOKUP($B254,'3.ข้อมูลงบทดลองปัจจุบัน เติมเอง'!$A$5:$CL$846,50,0),2)</f>
        <v>0</v>
      </c>
      <c r="AZ254" s="19">
        <f>ROUND(VLOOKUP($B254,'3.ข้อมูลงบทดลองปัจจุบัน เติมเอง'!$A$5:$CL$846,51,0),2)</f>
        <v>0</v>
      </c>
      <c r="BA254" s="19">
        <f>ROUND(VLOOKUP($B254,'3.ข้อมูลงบทดลองปัจจุบัน เติมเอง'!$A$5:$CL$846,52,0),2)</f>
        <v>0</v>
      </c>
      <c r="BB254" s="19">
        <f>ROUND(VLOOKUP($B254,'3.ข้อมูลงบทดลองปัจจุบัน เติมเอง'!$A$5:$CL$846,53,0),2)</f>
        <v>0</v>
      </c>
      <c r="BC254" s="19">
        <f>ROUND(VLOOKUP($B254,'3.ข้อมูลงบทดลองปัจจุบัน เติมเอง'!$A$5:$CL$846,54,0),2)</f>
        <v>0</v>
      </c>
      <c r="BD254" s="19">
        <f>ROUND(VLOOKUP($B254,'3.ข้อมูลงบทดลองปัจจุบัน เติมเอง'!$A$5:$CL$846,55,0),2)</f>
        <v>0</v>
      </c>
      <c r="BE254" s="19">
        <f>ROUND(VLOOKUP($B254,'3.ข้อมูลงบทดลองปัจจุบัน เติมเอง'!$A$5:$CL$846,56,0),2)</f>
        <v>0</v>
      </c>
      <c r="BF254" s="19">
        <f>ROUND(VLOOKUP($B254,'3.ข้อมูลงบทดลองปัจจุบัน เติมเอง'!$A$5:$CL$846,57,0),2)</f>
        <v>0</v>
      </c>
      <c r="BG254" s="19">
        <f>ROUND(VLOOKUP($B254,'3.ข้อมูลงบทดลองปัจจุบัน เติมเอง'!$A$5:$CL$846,58,0),2)</f>
        <v>0</v>
      </c>
      <c r="BH254" s="19">
        <f>ROUND(VLOOKUP($B254,'3.ข้อมูลงบทดลองปัจจุบัน เติมเอง'!$A$5:$CL$846,59,0),2)</f>
        <v>0</v>
      </c>
      <c r="BI254" s="19">
        <f>ROUND(VLOOKUP($B254,'3.ข้อมูลงบทดลองปัจจุบัน เติมเอง'!$A$5:$CL$846,60,0),2)</f>
        <v>0</v>
      </c>
      <c r="BJ254" s="19">
        <f>ROUND(VLOOKUP($B254,'3.ข้อมูลงบทดลองปัจจุบัน เติมเอง'!$A$5:$CL$846,61,0),2)</f>
        <v>0</v>
      </c>
      <c r="BK254" s="19">
        <f>ROUND(VLOOKUP($B254,'3.ข้อมูลงบทดลองปัจจุบัน เติมเอง'!$A$5:$CL$846,62,0),2)</f>
        <v>0</v>
      </c>
      <c r="BL254" s="19">
        <f>ROUND(VLOOKUP($B254,'3.ข้อมูลงบทดลองปัจจุบัน เติมเอง'!$A$5:$CL$846,63,0),2)</f>
        <v>0</v>
      </c>
      <c r="BM254" s="19">
        <f>ROUND(VLOOKUP($B254,'3.ข้อมูลงบทดลองปัจจุบัน เติมเอง'!$A$5:$CL$846,64,0),2)</f>
        <v>0</v>
      </c>
      <c r="BN254" s="19">
        <f>ROUND(VLOOKUP($B254,'3.ข้อมูลงบทดลองปัจจุบัน เติมเอง'!$A$5:$CL$846,65,0),2)</f>
        <v>0</v>
      </c>
      <c r="BO254" s="19">
        <f>ROUND(VLOOKUP($B254,'3.ข้อมูลงบทดลองปัจจุบัน เติมเอง'!$A$5:$CL$846,66,0),2)</f>
        <v>0</v>
      </c>
      <c r="BP254" s="19">
        <f>ROUND(VLOOKUP($B254,'3.ข้อมูลงบทดลองปัจจุบัน เติมเอง'!$A$5:$CL$846,67,0),2)</f>
        <v>0</v>
      </c>
      <c r="BQ254" s="19">
        <f>ROUND(VLOOKUP($B254,'3.ข้อมูลงบทดลองปัจจุบัน เติมเอง'!$A$5:$CL$846,68,0),2)</f>
        <v>0</v>
      </c>
      <c r="BR254" s="19">
        <f>ROUND(VLOOKUP($B254,'3.ข้อมูลงบทดลองปัจจุบัน เติมเอง'!$A$5:$CL$846,69,0),2)</f>
        <v>0</v>
      </c>
      <c r="BS254" s="19">
        <f>ROUND(VLOOKUP($B254,'3.ข้อมูลงบทดลองปัจจุบัน เติมเอง'!$A$5:$CL$846,70,0),2)</f>
        <v>18725</v>
      </c>
      <c r="BT254" s="19">
        <f>ROUND(VLOOKUP($B254,'3.ข้อมูลงบทดลองปัจจุบัน เติมเอง'!$A$5:$CL$846,71,0),2)</f>
        <v>0</v>
      </c>
      <c r="BU254" s="19">
        <f>ROUND(VLOOKUP($B254,'3.ข้อมูลงบทดลองปัจจุบัน เติมเอง'!$A$5:$CL$846,72,0),2)</f>
        <v>0</v>
      </c>
      <c r="BV254" s="19">
        <f>ROUND(VLOOKUP($B254,'3.ข้อมูลงบทดลองปัจจุบัน เติมเอง'!$A$5:$CL$846,73,0),2)</f>
        <v>0</v>
      </c>
      <c r="BW254" s="19">
        <f>ROUND(VLOOKUP($B254,'3.ข้อมูลงบทดลองปัจจุบัน เติมเอง'!$A$5:$CL$846,74,0),2)</f>
        <v>0</v>
      </c>
      <c r="BX254" s="19">
        <f>ROUND(VLOOKUP($B254,'3.ข้อมูลงบทดลองปัจจุบัน เติมเอง'!$A$5:$CL$846,75,0),2)</f>
        <v>0</v>
      </c>
      <c r="BY254" s="19">
        <f>ROUND(VLOOKUP($B254,'3.ข้อมูลงบทดลองปัจจุบัน เติมเอง'!$A$5:$CL$846,76,0),2)</f>
        <v>0</v>
      </c>
      <c r="BZ254" s="19">
        <f>ROUND(VLOOKUP($B254,'3.ข้อมูลงบทดลองปัจจุบัน เติมเอง'!$A$5:$CL$846,77,0),2)</f>
        <v>0</v>
      </c>
      <c r="CA254" s="19">
        <f>ROUND(VLOOKUP($B254,'3.ข้อมูลงบทดลองปัจจุบัน เติมเอง'!$A$5:$CL$846,78,0),2)</f>
        <v>0</v>
      </c>
      <c r="CB254" s="19">
        <f>ROUND(VLOOKUP($B254,'3.ข้อมูลงบทดลองปัจจุบัน เติมเอง'!$A$5:$CL$846,79,0),2)</f>
        <v>0</v>
      </c>
      <c r="CC254" s="19">
        <f>ROUND(VLOOKUP($B254,'3.ข้อมูลงบทดลองปัจจุบัน เติมเอง'!$A$5:$CL$846,80,0),2)</f>
        <v>0</v>
      </c>
      <c r="CD254" s="19">
        <f>ROUND(VLOOKUP($B254,'3.ข้อมูลงบทดลองปัจจุบัน เติมเอง'!$A$5:$CL$846,81,0),2)</f>
        <v>0</v>
      </c>
      <c r="CE254" s="19">
        <f>ROUND(VLOOKUP($B254,'3.ข้อมูลงบทดลองปัจจุบัน เติมเอง'!$A$5:$CL$846,82,0),2)</f>
        <v>0</v>
      </c>
      <c r="CF254" s="19">
        <f>ROUND(VLOOKUP($B254,'3.ข้อมูลงบทดลองปัจจุบัน เติมเอง'!$A$5:$CL$846,83,0),2)</f>
        <v>0</v>
      </c>
      <c r="CG254" s="19">
        <f>ROUND(VLOOKUP($B254,'3.ข้อมูลงบทดลองปัจจุบัน เติมเอง'!$A$5:$CL$846,84,0),2)</f>
        <v>0</v>
      </c>
      <c r="CH254" s="19">
        <f>ROUND(VLOOKUP($B254,'3.ข้อมูลงบทดลองปัจจุบัน เติมเอง'!$A$5:$CL$846,85,0),2)</f>
        <v>0</v>
      </c>
      <c r="CI254" s="19">
        <f>ROUND(VLOOKUP($B254,'3.ข้อมูลงบทดลองปัจจุบัน เติมเอง'!$A$5:$CL$846,86,0),2)</f>
        <v>0</v>
      </c>
      <c r="CJ254" s="19">
        <f>ROUND(VLOOKUP($B254,'3.ข้อมูลงบทดลองปัจจุบัน เติมเอง'!$A$5:$CL$846,87,0),2)</f>
        <v>0</v>
      </c>
      <c r="CK254" s="19">
        <f>ROUND(VLOOKUP($B254,'3.ข้อมูลงบทดลองปัจจุบัน เติมเอง'!$A$5:$CL$846,88,0),2)</f>
        <v>0</v>
      </c>
      <c r="CL254" s="19">
        <f>ROUND(VLOOKUP($B254,'3.ข้อมูลงบทดลองปัจจุบัน เติมเอง'!$A$5:$CL$846,89,0),2)</f>
        <v>0</v>
      </c>
      <c r="CM254" s="19">
        <f>ROUND(VLOOKUP($B254,'3.ข้อมูลงบทดลองปัจจุบัน เติมเอง'!$A$5:$CL$846,90,0),2)</f>
        <v>0</v>
      </c>
      <c r="CO254" s="29"/>
    </row>
    <row r="255" spans="1:93" x14ac:dyDescent="0.7">
      <c r="A255" s="54" t="s">
        <v>2323</v>
      </c>
      <c r="B255" s="3" t="s">
        <v>384</v>
      </c>
      <c r="C255" s="55" t="s">
        <v>385</v>
      </c>
      <c r="D255" s="19">
        <f>ROUND(VLOOKUP($B255,'3.ข้อมูลงบทดลองปัจจุบัน เติมเอง'!$A$5:$CL$846,3,0),2)</f>
        <v>0</v>
      </c>
      <c r="E255" s="19">
        <f>ROUND(VLOOKUP($B255,'3.ข้อมูลงบทดลองปัจจุบัน เติมเอง'!$A$5:$CL$846,4,0),2)</f>
        <v>0</v>
      </c>
      <c r="F255" s="19">
        <f>ROUND(VLOOKUP($B255,'3.ข้อมูลงบทดลองปัจจุบัน เติมเอง'!$A$5:$CL$846,5,0),2)</f>
        <v>0</v>
      </c>
      <c r="G255" s="19">
        <f>ROUND(VLOOKUP($B255,'3.ข้อมูลงบทดลองปัจจุบัน เติมเอง'!$A$5:$CL$846,6,0),2)</f>
        <v>0</v>
      </c>
      <c r="H255" s="19">
        <f>ROUND(VLOOKUP($B255,'3.ข้อมูลงบทดลองปัจจุบัน เติมเอง'!$A$5:$CL$846,7,0),2)</f>
        <v>0</v>
      </c>
      <c r="I255" s="19">
        <f>ROUND(VLOOKUP($B255,'3.ข้อมูลงบทดลองปัจจุบัน เติมเอง'!$A$5:$CL$846,8,0),2)</f>
        <v>0</v>
      </c>
      <c r="J255" s="19">
        <f>ROUND(VLOOKUP($B255,'3.ข้อมูลงบทดลองปัจจุบัน เติมเอง'!$A$5:$CL$846,9,0),2)</f>
        <v>0</v>
      </c>
      <c r="K255" s="19">
        <f>ROUND(VLOOKUP($B255,'3.ข้อมูลงบทดลองปัจจุบัน เติมเอง'!$A$5:$CL$846,10,0),2)</f>
        <v>0</v>
      </c>
      <c r="L255" s="19">
        <f>ROUND(VLOOKUP($B255,'3.ข้อมูลงบทดลองปัจจุบัน เติมเอง'!$A$5:$CL$846,11,0),2)</f>
        <v>0</v>
      </c>
      <c r="M255" s="19">
        <f>ROUND(VLOOKUP($B255,'3.ข้อมูลงบทดลองปัจจุบัน เติมเอง'!$A$5:$CL$846,12,0),2)</f>
        <v>0</v>
      </c>
      <c r="N255" s="19">
        <f>ROUND(VLOOKUP($B255,'3.ข้อมูลงบทดลองปัจจุบัน เติมเอง'!$A$5:$CL$846,13,0),2)</f>
        <v>0</v>
      </c>
      <c r="O255" s="19">
        <f>ROUND(VLOOKUP($B255,'3.ข้อมูลงบทดลองปัจจุบัน เติมเอง'!$A$5:$CL$846,14,0),2)</f>
        <v>0</v>
      </c>
      <c r="P255" s="19">
        <f>ROUND(VLOOKUP($B255,'3.ข้อมูลงบทดลองปัจจุบัน เติมเอง'!$A$5:$CL$846,15,0),2)</f>
        <v>2188.2399999999998</v>
      </c>
      <c r="Q255" s="19">
        <f>ROUND(VLOOKUP($B255,'3.ข้อมูลงบทดลองปัจจุบัน เติมเอง'!$A$5:$CL$846,16,0),2)</f>
        <v>0</v>
      </c>
      <c r="R255" s="19">
        <f>ROUND(VLOOKUP($B255,'3.ข้อมูลงบทดลองปัจจุบัน เติมเอง'!$A$5:$CL$846,17,0),2)</f>
        <v>0</v>
      </c>
      <c r="S255" s="19">
        <f>ROUND(VLOOKUP($B255,'3.ข้อมูลงบทดลองปัจจุบัน เติมเอง'!$A$5:$CL$846,18,0),2)</f>
        <v>0</v>
      </c>
      <c r="T255" s="19">
        <f>ROUND(VLOOKUP($B255,'3.ข้อมูลงบทดลองปัจจุบัน เติมเอง'!$A$5:$CL$846,19,0),2)</f>
        <v>0</v>
      </c>
      <c r="U255" s="19">
        <f>ROUND(VLOOKUP($B255,'3.ข้อมูลงบทดลองปัจจุบัน เติมเอง'!$A$5:$CL$846,20,0),2)</f>
        <v>0</v>
      </c>
      <c r="V255" s="19">
        <f>ROUND(VLOOKUP($B255,'3.ข้อมูลงบทดลองปัจจุบัน เติมเอง'!$A$5:$CL$846,21,0),2)</f>
        <v>0</v>
      </c>
      <c r="W255" s="19">
        <f>ROUND(VLOOKUP($B255,'3.ข้อมูลงบทดลองปัจจุบัน เติมเอง'!$A$5:$CL$846,22,0),2)</f>
        <v>0</v>
      </c>
      <c r="X255" s="19">
        <f>ROUND(VLOOKUP($B255,'3.ข้อมูลงบทดลองปัจจุบัน เติมเอง'!$A$5:$CL$846,23,0),2)</f>
        <v>0</v>
      </c>
      <c r="Y255" s="19">
        <f>ROUND(VLOOKUP($B255,'3.ข้อมูลงบทดลองปัจจุบัน เติมเอง'!$A$5:$CL$846,24,0),2)</f>
        <v>0</v>
      </c>
      <c r="Z255" s="19">
        <f>ROUND(VLOOKUP($B255,'3.ข้อมูลงบทดลองปัจจุบัน เติมเอง'!$A$5:$CL$846,25,0),2)</f>
        <v>0</v>
      </c>
      <c r="AA255" s="19">
        <f>ROUND(VLOOKUP($B255,'3.ข้อมูลงบทดลองปัจจุบัน เติมเอง'!$A$5:$CL$846,26,0),2)</f>
        <v>0</v>
      </c>
      <c r="AB255" s="19">
        <f>ROUND(VLOOKUP($B255,'3.ข้อมูลงบทดลองปัจจุบัน เติมเอง'!$A$5:$CL$846,27,0),2)</f>
        <v>0</v>
      </c>
      <c r="AC255" s="19">
        <f>ROUND(VLOOKUP($B255,'3.ข้อมูลงบทดลองปัจจุบัน เติมเอง'!$A$5:$CL$846,28,0),2)</f>
        <v>0</v>
      </c>
      <c r="AD255" s="19">
        <f>ROUND(VLOOKUP($B255,'3.ข้อมูลงบทดลองปัจจุบัน เติมเอง'!$A$5:$CL$846,29,0),2)</f>
        <v>0</v>
      </c>
      <c r="AE255" s="19">
        <f>ROUND(VLOOKUP($B255,'3.ข้อมูลงบทดลองปัจจุบัน เติมเอง'!$A$5:$CL$846,30,0),2)</f>
        <v>0</v>
      </c>
      <c r="AF255" s="19">
        <f>ROUND(VLOOKUP($B255,'3.ข้อมูลงบทดลองปัจจุบัน เติมเอง'!$A$5:$CL$846,31,0),2)</f>
        <v>0</v>
      </c>
      <c r="AG255" s="19">
        <f>ROUND(VLOOKUP($B255,'3.ข้อมูลงบทดลองปัจจุบัน เติมเอง'!$A$5:$CL$846,32,0),2)</f>
        <v>0</v>
      </c>
      <c r="AH255" s="19">
        <f>ROUND(VLOOKUP($B255,'3.ข้อมูลงบทดลองปัจจุบัน เติมเอง'!$A$5:$CL$846,33,0),2)</f>
        <v>0</v>
      </c>
      <c r="AI255" s="19">
        <f>ROUND(VLOOKUP($B255,'3.ข้อมูลงบทดลองปัจจุบัน เติมเอง'!$A$5:$CL$846,34,0),2)</f>
        <v>0</v>
      </c>
      <c r="AJ255" s="19">
        <f>ROUND(VLOOKUP($B255,'3.ข้อมูลงบทดลองปัจจุบัน เติมเอง'!$A$5:$CL$846,35,0),2)</f>
        <v>0</v>
      </c>
      <c r="AK255" s="19">
        <f>ROUND(VLOOKUP($B255,'3.ข้อมูลงบทดลองปัจจุบัน เติมเอง'!$A$5:$CL$846,36,0),2)</f>
        <v>0</v>
      </c>
      <c r="AL255" s="19">
        <f>ROUND(VLOOKUP($B255,'3.ข้อมูลงบทดลองปัจจุบัน เติมเอง'!$A$5:$CL$846,37,0),2)</f>
        <v>0</v>
      </c>
      <c r="AM255" s="19">
        <f>ROUND(VLOOKUP($B255,'3.ข้อมูลงบทดลองปัจจุบัน เติมเอง'!$A$5:$CL$846,38,0),2)</f>
        <v>0</v>
      </c>
      <c r="AN255" s="19">
        <f>ROUND(VLOOKUP($B255,'3.ข้อมูลงบทดลองปัจจุบัน เติมเอง'!$A$5:$CL$846,39,0),2)</f>
        <v>0</v>
      </c>
      <c r="AO255" s="19">
        <f>ROUND(VLOOKUP($B255,'3.ข้อมูลงบทดลองปัจจุบัน เติมเอง'!$A$5:$CL$846,40,0),2)</f>
        <v>0</v>
      </c>
      <c r="AP255" s="19">
        <f>ROUND(VLOOKUP($B255,'3.ข้อมูลงบทดลองปัจจุบัน เติมเอง'!$A$5:$CL$846,41,0),2)</f>
        <v>0</v>
      </c>
      <c r="AQ255" s="19">
        <f>ROUND(VLOOKUP($B255,'3.ข้อมูลงบทดลองปัจจุบัน เติมเอง'!$A$5:$CL$846,42,0),2)</f>
        <v>0</v>
      </c>
      <c r="AR255" s="19">
        <f>ROUND(VLOOKUP($B255,'3.ข้อมูลงบทดลองปัจจุบัน เติมเอง'!$A$5:$CL$846,43,0),2)</f>
        <v>0</v>
      </c>
      <c r="AS255" s="19">
        <f>ROUND(VLOOKUP($B255,'3.ข้อมูลงบทดลองปัจจุบัน เติมเอง'!$A$5:$CL$846,44,0),2)</f>
        <v>0</v>
      </c>
      <c r="AT255" s="19">
        <f>ROUND(VLOOKUP($B255,'3.ข้อมูลงบทดลองปัจจุบัน เติมเอง'!$A$5:$CL$846,45,0),2)</f>
        <v>0</v>
      </c>
      <c r="AU255" s="19">
        <f>ROUND(VLOOKUP($B255,'3.ข้อมูลงบทดลองปัจจุบัน เติมเอง'!$A$5:$CL$846,46,0),2)</f>
        <v>0</v>
      </c>
      <c r="AV255" s="19">
        <f>ROUND(VLOOKUP($B255,'3.ข้อมูลงบทดลองปัจจุบัน เติมเอง'!$A$5:$CL$846,47,0),2)</f>
        <v>0</v>
      </c>
      <c r="AW255" s="19">
        <f>ROUND(VLOOKUP($B255,'3.ข้อมูลงบทดลองปัจจุบัน เติมเอง'!$A$5:$CL$846,48,0),2)</f>
        <v>0</v>
      </c>
      <c r="AX255" s="19">
        <f>ROUND(VLOOKUP($B255,'3.ข้อมูลงบทดลองปัจจุบัน เติมเอง'!$A$5:$CL$846,49,0),2)</f>
        <v>0</v>
      </c>
      <c r="AY255" s="19">
        <f>ROUND(VLOOKUP($B255,'3.ข้อมูลงบทดลองปัจจุบัน เติมเอง'!$A$5:$CL$846,50,0),2)</f>
        <v>0</v>
      </c>
      <c r="AZ255" s="19">
        <f>ROUND(VLOOKUP($B255,'3.ข้อมูลงบทดลองปัจจุบัน เติมเอง'!$A$5:$CL$846,51,0),2)</f>
        <v>0</v>
      </c>
      <c r="BA255" s="19">
        <f>ROUND(VLOOKUP($B255,'3.ข้อมูลงบทดลองปัจจุบัน เติมเอง'!$A$5:$CL$846,52,0),2)</f>
        <v>0</v>
      </c>
      <c r="BB255" s="19">
        <f>ROUND(VLOOKUP($B255,'3.ข้อมูลงบทดลองปัจจุบัน เติมเอง'!$A$5:$CL$846,53,0),2)</f>
        <v>0</v>
      </c>
      <c r="BC255" s="19">
        <f>ROUND(VLOOKUP($B255,'3.ข้อมูลงบทดลองปัจจุบัน เติมเอง'!$A$5:$CL$846,54,0),2)</f>
        <v>0</v>
      </c>
      <c r="BD255" s="19">
        <f>ROUND(VLOOKUP($B255,'3.ข้อมูลงบทดลองปัจจุบัน เติมเอง'!$A$5:$CL$846,55,0),2)</f>
        <v>0</v>
      </c>
      <c r="BE255" s="19">
        <f>ROUND(VLOOKUP($B255,'3.ข้อมูลงบทดลองปัจจุบัน เติมเอง'!$A$5:$CL$846,56,0),2)</f>
        <v>0</v>
      </c>
      <c r="BF255" s="19">
        <f>ROUND(VLOOKUP($B255,'3.ข้อมูลงบทดลองปัจจุบัน เติมเอง'!$A$5:$CL$846,57,0),2)</f>
        <v>0</v>
      </c>
      <c r="BG255" s="19">
        <f>ROUND(VLOOKUP($B255,'3.ข้อมูลงบทดลองปัจจุบัน เติมเอง'!$A$5:$CL$846,58,0),2)</f>
        <v>0</v>
      </c>
      <c r="BH255" s="19">
        <f>ROUND(VLOOKUP($B255,'3.ข้อมูลงบทดลองปัจจุบัน เติมเอง'!$A$5:$CL$846,59,0),2)</f>
        <v>0</v>
      </c>
      <c r="BI255" s="19">
        <f>ROUND(VLOOKUP($B255,'3.ข้อมูลงบทดลองปัจจุบัน เติมเอง'!$A$5:$CL$846,60,0),2)</f>
        <v>0</v>
      </c>
      <c r="BJ255" s="19">
        <f>ROUND(VLOOKUP($B255,'3.ข้อมูลงบทดลองปัจจุบัน เติมเอง'!$A$5:$CL$846,61,0),2)</f>
        <v>0</v>
      </c>
      <c r="BK255" s="19">
        <f>ROUND(VLOOKUP($B255,'3.ข้อมูลงบทดลองปัจจุบัน เติมเอง'!$A$5:$CL$846,62,0),2)</f>
        <v>0</v>
      </c>
      <c r="BL255" s="19">
        <f>ROUND(VLOOKUP($B255,'3.ข้อมูลงบทดลองปัจจุบัน เติมเอง'!$A$5:$CL$846,63,0),2)</f>
        <v>0</v>
      </c>
      <c r="BM255" s="19">
        <f>ROUND(VLOOKUP($B255,'3.ข้อมูลงบทดลองปัจจุบัน เติมเอง'!$A$5:$CL$846,64,0),2)</f>
        <v>0</v>
      </c>
      <c r="BN255" s="19">
        <f>ROUND(VLOOKUP($B255,'3.ข้อมูลงบทดลองปัจจุบัน เติมเอง'!$A$5:$CL$846,65,0),2)</f>
        <v>0</v>
      </c>
      <c r="BO255" s="19">
        <f>ROUND(VLOOKUP($B255,'3.ข้อมูลงบทดลองปัจจุบัน เติมเอง'!$A$5:$CL$846,66,0),2)</f>
        <v>0</v>
      </c>
      <c r="BP255" s="19">
        <f>ROUND(VLOOKUP($B255,'3.ข้อมูลงบทดลองปัจจุบัน เติมเอง'!$A$5:$CL$846,67,0),2)</f>
        <v>0</v>
      </c>
      <c r="BQ255" s="19">
        <f>ROUND(VLOOKUP($B255,'3.ข้อมูลงบทดลองปัจจุบัน เติมเอง'!$A$5:$CL$846,68,0),2)</f>
        <v>0</v>
      </c>
      <c r="BR255" s="19">
        <f>ROUND(VLOOKUP($B255,'3.ข้อมูลงบทดลองปัจจุบัน เติมเอง'!$A$5:$CL$846,69,0),2)</f>
        <v>0</v>
      </c>
      <c r="BS255" s="19">
        <f>ROUND(VLOOKUP($B255,'3.ข้อมูลงบทดลองปัจจุบัน เติมเอง'!$A$5:$CL$846,70,0),2)</f>
        <v>0</v>
      </c>
      <c r="BT255" s="19">
        <f>ROUND(VLOOKUP($B255,'3.ข้อมูลงบทดลองปัจจุบัน เติมเอง'!$A$5:$CL$846,71,0),2)</f>
        <v>0</v>
      </c>
      <c r="BU255" s="19">
        <f>ROUND(VLOOKUP($B255,'3.ข้อมูลงบทดลองปัจจุบัน เติมเอง'!$A$5:$CL$846,72,0),2)</f>
        <v>0</v>
      </c>
      <c r="BV255" s="19">
        <f>ROUND(VLOOKUP($B255,'3.ข้อมูลงบทดลองปัจจุบัน เติมเอง'!$A$5:$CL$846,73,0),2)</f>
        <v>0</v>
      </c>
      <c r="BW255" s="19">
        <f>ROUND(VLOOKUP($B255,'3.ข้อมูลงบทดลองปัจจุบัน เติมเอง'!$A$5:$CL$846,74,0),2)</f>
        <v>0</v>
      </c>
      <c r="BX255" s="19">
        <f>ROUND(VLOOKUP($B255,'3.ข้อมูลงบทดลองปัจจุบัน เติมเอง'!$A$5:$CL$846,75,0),2)</f>
        <v>0</v>
      </c>
      <c r="BY255" s="19">
        <f>ROUND(VLOOKUP($B255,'3.ข้อมูลงบทดลองปัจจุบัน เติมเอง'!$A$5:$CL$846,76,0),2)</f>
        <v>0</v>
      </c>
      <c r="BZ255" s="19">
        <f>ROUND(VLOOKUP($B255,'3.ข้อมูลงบทดลองปัจจุบัน เติมเอง'!$A$5:$CL$846,77,0),2)</f>
        <v>0</v>
      </c>
      <c r="CA255" s="19">
        <f>ROUND(VLOOKUP($B255,'3.ข้อมูลงบทดลองปัจจุบัน เติมเอง'!$A$5:$CL$846,78,0),2)</f>
        <v>0</v>
      </c>
      <c r="CB255" s="19">
        <f>ROUND(VLOOKUP($B255,'3.ข้อมูลงบทดลองปัจจุบัน เติมเอง'!$A$5:$CL$846,79,0),2)</f>
        <v>0</v>
      </c>
      <c r="CC255" s="19">
        <f>ROUND(VLOOKUP($B255,'3.ข้อมูลงบทดลองปัจจุบัน เติมเอง'!$A$5:$CL$846,80,0),2)</f>
        <v>0</v>
      </c>
      <c r="CD255" s="19">
        <f>ROUND(VLOOKUP($B255,'3.ข้อมูลงบทดลองปัจจุบัน เติมเอง'!$A$5:$CL$846,81,0),2)</f>
        <v>0</v>
      </c>
      <c r="CE255" s="19">
        <f>ROUND(VLOOKUP($B255,'3.ข้อมูลงบทดลองปัจจุบัน เติมเอง'!$A$5:$CL$846,82,0),2)</f>
        <v>0</v>
      </c>
      <c r="CF255" s="19">
        <f>ROUND(VLOOKUP($B255,'3.ข้อมูลงบทดลองปัจจุบัน เติมเอง'!$A$5:$CL$846,83,0),2)</f>
        <v>0</v>
      </c>
      <c r="CG255" s="19">
        <f>ROUND(VLOOKUP($B255,'3.ข้อมูลงบทดลองปัจจุบัน เติมเอง'!$A$5:$CL$846,84,0),2)</f>
        <v>0</v>
      </c>
      <c r="CH255" s="19">
        <f>ROUND(VLOOKUP($B255,'3.ข้อมูลงบทดลองปัจจุบัน เติมเอง'!$A$5:$CL$846,85,0),2)</f>
        <v>0</v>
      </c>
      <c r="CI255" s="19">
        <f>ROUND(VLOOKUP($B255,'3.ข้อมูลงบทดลองปัจจุบัน เติมเอง'!$A$5:$CL$846,86,0),2)</f>
        <v>0</v>
      </c>
      <c r="CJ255" s="19">
        <f>ROUND(VLOOKUP($B255,'3.ข้อมูลงบทดลองปัจจุบัน เติมเอง'!$A$5:$CL$846,87,0),2)</f>
        <v>0</v>
      </c>
      <c r="CK255" s="19">
        <f>ROUND(VLOOKUP($B255,'3.ข้อมูลงบทดลองปัจจุบัน เติมเอง'!$A$5:$CL$846,88,0),2)</f>
        <v>0</v>
      </c>
      <c r="CL255" s="19">
        <f>ROUND(VLOOKUP($B255,'3.ข้อมูลงบทดลองปัจจุบัน เติมเอง'!$A$5:$CL$846,89,0),2)</f>
        <v>0</v>
      </c>
      <c r="CM255" s="19">
        <f>ROUND(VLOOKUP($B255,'3.ข้อมูลงบทดลองปัจจุบัน เติมเอง'!$A$5:$CL$846,90,0),2)</f>
        <v>0</v>
      </c>
      <c r="CO255" s="29"/>
    </row>
    <row r="256" spans="1:93" x14ac:dyDescent="0.7">
      <c r="A256" s="54" t="s">
        <v>2323</v>
      </c>
      <c r="B256" s="3" t="s">
        <v>386</v>
      </c>
      <c r="C256" s="55" t="s">
        <v>387</v>
      </c>
      <c r="D256" s="19">
        <f>ROUND(VLOOKUP($B256,'3.ข้อมูลงบทดลองปัจจุบัน เติมเอง'!$A$5:$CL$846,3,0),2)</f>
        <v>0</v>
      </c>
      <c r="E256" s="19">
        <f>ROUND(VLOOKUP($B256,'3.ข้อมูลงบทดลองปัจจุบัน เติมเอง'!$A$5:$CL$846,4,0),2)</f>
        <v>0</v>
      </c>
      <c r="F256" s="19">
        <f>ROUND(VLOOKUP($B256,'3.ข้อมูลงบทดลองปัจจุบัน เติมเอง'!$A$5:$CL$846,5,0),2)</f>
        <v>0</v>
      </c>
      <c r="G256" s="19">
        <f>ROUND(VLOOKUP($B256,'3.ข้อมูลงบทดลองปัจจุบัน เติมเอง'!$A$5:$CL$846,6,0),2)</f>
        <v>0</v>
      </c>
      <c r="H256" s="19">
        <f>ROUND(VLOOKUP($B256,'3.ข้อมูลงบทดลองปัจจุบัน เติมเอง'!$A$5:$CL$846,7,0),2)</f>
        <v>0</v>
      </c>
      <c r="I256" s="19">
        <f>ROUND(VLOOKUP($B256,'3.ข้อมูลงบทดลองปัจจุบัน เติมเอง'!$A$5:$CL$846,8,0),2)</f>
        <v>0</v>
      </c>
      <c r="J256" s="19">
        <f>ROUND(VLOOKUP($B256,'3.ข้อมูลงบทดลองปัจจุบัน เติมเอง'!$A$5:$CL$846,9,0),2)</f>
        <v>0</v>
      </c>
      <c r="K256" s="19">
        <f>ROUND(VLOOKUP($B256,'3.ข้อมูลงบทดลองปัจจุบัน เติมเอง'!$A$5:$CL$846,10,0),2)</f>
        <v>0</v>
      </c>
      <c r="L256" s="19">
        <f>ROUND(VLOOKUP($B256,'3.ข้อมูลงบทดลองปัจจุบัน เติมเอง'!$A$5:$CL$846,11,0),2)</f>
        <v>0</v>
      </c>
      <c r="M256" s="19">
        <f>ROUND(VLOOKUP($B256,'3.ข้อมูลงบทดลองปัจจุบัน เติมเอง'!$A$5:$CL$846,12,0),2)</f>
        <v>0</v>
      </c>
      <c r="N256" s="19">
        <f>ROUND(VLOOKUP($B256,'3.ข้อมูลงบทดลองปัจจุบัน เติมเอง'!$A$5:$CL$846,13,0),2)</f>
        <v>0</v>
      </c>
      <c r="O256" s="19">
        <f>ROUND(VLOOKUP($B256,'3.ข้อมูลงบทดลองปัจจุบัน เติมเอง'!$A$5:$CL$846,14,0),2)</f>
        <v>0</v>
      </c>
      <c r="P256" s="19">
        <f>ROUND(VLOOKUP($B256,'3.ข้อมูลงบทดลองปัจจุบัน เติมเอง'!$A$5:$CL$846,15,0),2)</f>
        <v>0</v>
      </c>
      <c r="Q256" s="19">
        <f>ROUND(VLOOKUP($B256,'3.ข้อมูลงบทดลองปัจจุบัน เติมเอง'!$A$5:$CL$846,16,0),2)</f>
        <v>0</v>
      </c>
      <c r="R256" s="19">
        <f>ROUND(VLOOKUP($B256,'3.ข้อมูลงบทดลองปัจจุบัน เติมเอง'!$A$5:$CL$846,17,0),2)</f>
        <v>0</v>
      </c>
      <c r="S256" s="19">
        <f>ROUND(VLOOKUP($B256,'3.ข้อมูลงบทดลองปัจจุบัน เติมเอง'!$A$5:$CL$846,18,0),2)</f>
        <v>0</v>
      </c>
      <c r="T256" s="19">
        <f>ROUND(VLOOKUP($B256,'3.ข้อมูลงบทดลองปัจจุบัน เติมเอง'!$A$5:$CL$846,19,0),2)</f>
        <v>0</v>
      </c>
      <c r="U256" s="19">
        <f>ROUND(VLOOKUP($B256,'3.ข้อมูลงบทดลองปัจจุบัน เติมเอง'!$A$5:$CL$846,20,0),2)</f>
        <v>0</v>
      </c>
      <c r="V256" s="19">
        <f>ROUND(VLOOKUP($B256,'3.ข้อมูลงบทดลองปัจจุบัน เติมเอง'!$A$5:$CL$846,21,0),2)</f>
        <v>0</v>
      </c>
      <c r="W256" s="19">
        <f>ROUND(VLOOKUP($B256,'3.ข้อมูลงบทดลองปัจจุบัน เติมเอง'!$A$5:$CL$846,22,0),2)</f>
        <v>0</v>
      </c>
      <c r="X256" s="19">
        <f>ROUND(VLOOKUP($B256,'3.ข้อมูลงบทดลองปัจจุบัน เติมเอง'!$A$5:$CL$846,23,0),2)</f>
        <v>0</v>
      </c>
      <c r="Y256" s="19">
        <f>ROUND(VLOOKUP($B256,'3.ข้อมูลงบทดลองปัจจุบัน เติมเอง'!$A$5:$CL$846,24,0),2)</f>
        <v>0</v>
      </c>
      <c r="Z256" s="19">
        <f>ROUND(VLOOKUP($B256,'3.ข้อมูลงบทดลองปัจจุบัน เติมเอง'!$A$5:$CL$846,25,0),2)</f>
        <v>0</v>
      </c>
      <c r="AA256" s="19">
        <f>ROUND(VLOOKUP($B256,'3.ข้อมูลงบทดลองปัจจุบัน เติมเอง'!$A$5:$CL$846,26,0),2)</f>
        <v>0</v>
      </c>
      <c r="AB256" s="19">
        <f>ROUND(VLOOKUP($B256,'3.ข้อมูลงบทดลองปัจจุบัน เติมเอง'!$A$5:$CL$846,27,0),2)</f>
        <v>0</v>
      </c>
      <c r="AC256" s="19">
        <f>ROUND(VLOOKUP($B256,'3.ข้อมูลงบทดลองปัจจุบัน เติมเอง'!$A$5:$CL$846,28,0),2)</f>
        <v>0</v>
      </c>
      <c r="AD256" s="19">
        <f>ROUND(VLOOKUP($B256,'3.ข้อมูลงบทดลองปัจจุบัน เติมเอง'!$A$5:$CL$846,29,0),2)</f>
        <v>0</v>
      </c>
      <c r="AE256" s="19">
        <f>ROUND(VLOOKUP($B256,'3.ข้อมูลงบทดลองปัจจุบัน เติมเอง'!$A$5:$CL$846,30,0),2)</f>
        <v>0</v>
      </c>
      <c r="AF256" s="19">
        <f>ROUND(VLOOKUP($B256,'3.ข้อมูลงบทดลองปัจจุบัน เติมเอง'!$A$5:$CL$846,31,0),2)</f>
        <v>0</v>
      </c>
      <c r="AG256" s="19">
        <f>ROUND(VLOOKUP($B256,'3.ข้อมูลงบทดลองปัจจุบัน เติมเอง'!$A$5:$CL$846,32,0),2)</f>
        <v>0</v>
      </c>
      <c r="AH256" s="19">
        <f>ROUND(VLOOKUP($B256,'3.ข้อมูลงบทดลองปัจจุบัน เติมเอง'!$A$5:$CL$846,33,0),2)</f>
        <v>0</v>
      </c>
      <c r="AI256" s="19">
        <f>ROUND(VLOOKUP($B256,'3.ข้อมูลงบทดลองปัจจุบัน เติมเอง'!$A$5:$CL$846,34,0),2)</f>
        <v>0</v>
      </c>
      <c r="AJ256" s="19">
        <f>ROUND(VLOOKUP($B256,'3.ข้อมูลงบทดลองปัจจุบัน เติมเอง'!$A$5:$CL$846,35,0),2)</f>
        <v>0</v>
      </c>
      <c r="AK256" s="19">
        <f>ROUND(VLOOKUP($B256,'3.ข้อมูลงบทดลองปัจจุบัน เติมเอง'!$A$5:$CL$846,36,0),2)</f>
        <v>0</v>
      </c>
      <c r="AL256" s="19">
        <f>ROUND(VLOOKUP($B256,'3.ข้อมูลงบทดลองปัจจุบัน เติมเอง'!$A$5:$CL$846,37,0),2)</f>
        <v>0</v>
      </c>
      <c r="AM256" s="19">
        <f>ROUND(VLOOKUP($B256,'3.ข้อมูลงบทดลองปัจจุบัน เติมเอง'!$A$5:$CL$846,38,0),2)</f>
        <v>0</v>
      </c>
      <c r="AN256" s="19">
        <f>ROUND(VLOOKUP($B256,'3.ข้อมูลงบทดลองปัจจุบัน เติมเอง'!$A$5:$CL$846,39,0),2)</f>
        <v>0</v>
      </c>
      <c r="AO256" s="19">
        <f>ROUND(VLOOKUP($B256,'3.ข้อมูลงบทดลองปัจจุบัน เติมเอง'!$A$5:$CL$846,40,0),2)</f>
        <v>0</v>
      </c>
      <c r="AP256" s="19">
        <f>ROUND(VLOOKUP($B256,'3.ข้อมูลงบทดลองปัจจุบัน เติมเอง'!$A$5:$CL$846,41,0),2)</f>
        <v>0</v>
      </c>
      <c r="AQ256" s="19">
        <f>ROUND(VLOOKUP($B256,'3.ข้อมูลงบทดลองปัจจุบัน เติมเอง'!$A$5:$CL$846,42,0),2)</f>
        <v>0</v>
      </c>
      <c r="AR256" s="19">
        <f>ROUND(VLOOKUP($B256,'3.ข้อมูลงบทดลองปัจจุบัน เติมเอง'!$A$5:$CL$846,43,0),2)</f>
        <v>0</v>
      </c>
      <c r="AS256" s="19">
        <f>ROUND(VLOOKUP($B256,'3.ข้อมูลงบทดลองปัจจุบัน เติมเอง'!$A$5:$CL$846,44,0),2)</f>
        <v>0</v>
      </c>
      <c r="AT256" s="19">
        <f>ROUND(VLOOKUP($B256,'3.ข้อมูลงบทดลองปัจจุบัน เติมเอง'!$A$5:$CL$846,45,0),2)</f>
        <v>0</v>
      </c>
      <c r="AU256" s="19">
        <f>ROUND(VLOOKUP($B256,'3.ข้อมูลงบทดลองปัจจุบัน เติมเอง'!$A$5:$CL$846,46,0),2)</f>
        <v>0</v>
      </c>
      <c r="AV256" s="19">
        <f>ROUND(VLOOKUP($B256,'3.ข้อมูลงบทดลองปัจจุบัน เติมเอง'!$A$5:$CL$846,47,0),2)</f>
        <v>0</v>
      </c>
      <c r="AW256" s="19">
        <f>ROUND(VLOOKUP($B256,'3.ข้อมูลงบทดลองปัจจุบัน เติมเอง'!$A$5:$CL$846,48,0),2)</f>
        <v>0</v>
      </c>
      <c r="AX256" s="19">
        <f>ROUND(VLOOKUP($B256,'3.ข้อมูลงบทดลองปัจจุบัน เติมเอง'!$A$5:$CL$846,49,0),2)</f>
        <v>0</v>
      </c>
      <c r="AY256" s="19">
        <f>ROUND(VLOOKUP($B256,'3.ข้อมูลงบทดลองปัจจุบัน เติมเอง'!$A$5:$CL$846,50,0),2)</f>
        <v>0</v>
      </c>
      <c r="AZ256" s="19">
        <f>ROUND(VLOOKUP($B256,'3.ข้อมูลงบทดลองปัจจุบัน เติมเอง'!$A$5:$CL$846,51,0),2)</f>
        <v>0</v>
      </c>
      <c r="BA256" s="19">
        <f>ROUND(VLOOKUP($B256,'3.ข้อมูลงบทดลองปัจจุบัน เติมเอง'!$A$5:$CL$846,52,0),2)</f>
        <v>0</v>
      </c>
      <c r="BB256" s="19">
        <f>ROUND(VLOOKUP($B256,'3.ข้อมูลงบทดลองปัจจุบัน เติมเอง'!$A$5:$CL$846,53,0),2)</f>
        <v>0</v>
      </c>
      <c r="BC256" s="19">
        <f>ROUND(VLOOKUP($B256,'3.ข้อมูลงบทดลองปัจจุบัน เติมเอง'!$A$5:$CL$846,54,0),2)</f>
        <v>0</v>
      </c>
      <c r="BD256" s="19">
        <f>ROUND(VLOOKUP($B256,'3.ข้อมูลงบทดลองปัจจุบัน เติมเอง'!$A$5:$CL$846,55,0),2)</f>
        <v>0</v>
      </c>
      <c r="BE256" s="19">
        <f>ROUND(VLOOKUP($B256,'3.ข้อมูลงบทดลองปัจจุบัน เติมเอง'!$A$5:$CL$846,56,0),2)</f>
        <v>0</v>
      </c>
      <c r="BF256" s="19">
        <f>ROUND(VLOOKUP($B256,'3.ข้อมูลงบทดลองปัจจุบัน เติมเอง'!$A$5:$CL$846,57,0),2)</f>
        <v>0</v>
      </c>
      <c r="BG256" s="19">
        <f>ROUND(VLOOKUP($B256,'3.ข้อมูลงบทดลองปัจจุบัน เติมเอง'!$A$5:$CL$846,58,0),2)</f>
        <v>0</v>
      </c>
      <c r="BH256" s="19">
        <f>ROUND(VLOOKUP($B256,'3.ข้อมูลงบทดลองปัจจุบัน เติมเอง'!$A$5:$CL$846,59,0),2)</f>
        <v>0</v>
      </c>
      <c r="BI256" s="19">
        <f>ROUND(VLOOKUP($B256,'3.ข้อมูลงบทดลองปัจจุบัน เติมเอง'!$A$5:$CL$846,60,0),2)</f>
        <v>0</v>
      </c>
      <c r="BJ256" s="19">
        <f>ROUND(VLOOKUP($B256,'3.ข้อมูลงบทดลองปัจจุบัน เติมเอง'!$A$5:$CL$846,61,0),2)</f>
        <v>0</v>
      </c>
      <c r="BK256" s="19">
        <f>ROUND(VLOOKUP($B256,'3.ข้อมูลงบทดลองปัจจุบัน เติมเอง'!$A$5:$CL$846,62,0),2)</f>
        <v>0</v>
      </c>
      <c r="BL256" s="19">
        <f>ROUND(VLOOKUP($B256,'3.ข้อมูลงบทดลองปัจจุบัน เติมเอง'!$A$5:$CL$846,63,0),2)</f>
        <v>0</v>
      </c>
      <c r="BM256" s="19">
        <f>ROUND(VLOOKUP($B256,'3.ข้อมูลงบทดลองปัจจุบัน เติมเอง'!$A$5:$CL$846,64,0),2)</f>
        <v>0</v>
      </c>
      <c r="BN256" s="19">
        <f>ROUND(VLOOKUP($B256,'3.ข้อมูลงบทดลองปัจจุบัน เติมเอง'!$A$5:$CL$846,65,0),2)</f>
        <v>0</v>
      </c>
      <c r="BO256" s="19">
        <f>ROUND(VLOOKUP($B256,'3.ข้อมูลงบทดลองปัจจุบัน เติมเอง'!$A$5:$CL$846,66,0),2)</f>
        <v>0</v>
      </c>
      <c r="BP256" s="19">
        <f>ROUND(VLOOKUP($B256,'3.ข้อมูลงบทดลองปัจจุบัน เติมเอง'!$A$5:$CL$846,67,0),2)</f>
        <v>0</v>
      </c>
      <c r="BQ256" s="19">
        <f>ROUND(VLOOKUP($B256,'3.ข้อมูลงบทดลองปัจจุบัน เติมเอง'!$A$5:$CL$846,68,0),2)</f>
        <v>0</v>
      </c>
      <c r="BR256" s="19">
        <f>ROUND(VLOOKUP($B256,'3.ข้อมูลงบทดลองปัจจุบัน เติมเอง'!$A$5:$CL$846,69,0),2)</f>
        <v>0</v>
      </c>
      <c r="BS256" s="19">
        <f>ROUND(VLOOKUP($B256,'3.ข้อมูลงบทดลองปัจจุบัน เติมเอง'!$A$5:$CL$846,70,0),2)</f>
        <v>0</v>
      </c>
      <c r="BT256" s="19">
        <f>ROUND(VLOOKUP($B256,'3.ข้อมูลงบทดลองปัจจุบัน เติมเอง'!$A$5:$CL$846,71,0),2)</f>
        <v>0</v>
      </c>
      <c r="BU256" s="19">
        <f>ROUND(VLOOKUP($B256,'3.ข้อมูลงบทดลองปัจจุบัน เติมเอง'!$A$5:$CL$846,72,0),2)</f>
        <v>0</v>
      </c>
      <c r="BV256" s="19">
        <f>ROUND(VLOOKUP($B256,'3.ข้อมูลงบทดลองปัจจุบัน เติมเอง'!$A$5:$CL$846,73,0),2)</f>
        <v>0</v>
      </c>
      <c r="BW256" s="19">
        <f>ROUND(VLOOKUP($B256,'3.ข้อมูลงบทดลองปัจจุบัน เติมเอง'!$A$5:$CL$846,74,0),2)</f>
        <v>0</v>
      </c>
      <c r="BX256" s="19">
        <f>ROUND(VLOOKUP($B256,'3.ข้อมูลงบทดลองปัจจุบัน เติมเอง'!$A$5:$CL$846,75,0),2)</f>
        <v>0</v>
      </c>
      <c r="BY256" s="19">
        <f>ROUND(VLOOKUP($B256,'3.ข้อมูลงบทดลองปัจจุบัน เติมเอง'!$A$5:$CL$846,76,0),2)</f>
        <v>0</v>
      </c>
      <c r="BZ256" s="19">
        <f>ROUND(VLOOKUP($B256,'3.ข้อมูลงบทดลองปัจจุบัน เติมเอง'!$A$5:$CL$846,77,0),2)</f>
        <v>0</v>
      </c>
      <c r="CA256" s="19">
        <f>ROUND(VLOOKUP($B256,'3.ข้อมูลงบทดลองปัจจุบัน เติมเอง'!$A$5:$CL$846,78,0),2)</f>
        <v>0</v>
      </c>
      <c r="CB256" s="19">
        <f>ROUND(VLOOKUP($B256,'3.ข้อมูลงบทดลองปัจจุบัน เติมเอง'!$A$5:$CL$846,79,0),2)</f>
        <v>0</v>
      </c>
      <c r="CC256" s="19">
        <f>ROUND(VLOOKUP($B256,'3.ข้อมูลงบทดลองปัจจุบัน เติมเอง'!$A$5:$CL$846,80,0),2)</f>
        <v>0</v>
      </c>
      <c r="CD256" s="19">
        <f>ROUND(VLOOKUP($B256,'3.ข้อมูลงบทดลองปัจจุบัน เติมเอง'!$A$5:$CL$846,81,0),2)</f>
        <v>0</v>
      </c>
      <c r="CE256" s="19">
        <f>ROUND(VLOOKUP($B256,'3.ข้อมูลงบทดลองปัจจุบัน เติมเอง'!$A$5:$CL$846,82,0),2)</f>
        <v>0</v>
      </c>
      <c r="CF256" s="19">
        <f>ROUND(VLOOKUP($B256,'3.ข้อมูลงบทดลองปัจจุบัน เติมเอง'!$A$5:$CL$846,83,0),2)</f>
        <v>0</v>
      </c>
      <c r="CG256" s="19">
        <f>ROUND(VLOOKUP($B256,'3.ข้อมูลงบทดลองปัจจุบัน เติมเอง'!$A$5:$CL$846,84,0),2)</f>
        <v>0</v>
      </c>
      <c r="CH256" s="19">
        <f>ROUND(VLOOKUP($B256,'3.ข้อมูลงบทดลองปัจจุบัน เติมเอง'!$A$5:$CL$846,85,0),2)</f>
        <v>0</v>
      </c>
      <c r="CI256" s="19">
        <f>ROUND(VLOOKUP($B256,'3.ข้อมูลงบทดลองปัจจุบัน เติมเอง'!$A$5:$CL$846,86,0),2)</f>
        <v>0</v>
      </c>
      <c r="CJ256" s="19">
        <f>ROUND(VLOOKUP($B256,'3.ข้อมูลงบทดลองปัจจุบัน เติมเอง'!$A$5:$CL$846,87,0),2)</f>
        <v>0</v>
      </c>
      <c r="CK256" s="19">
        <f>ROUND(VLOOKUP($B256,'3.ข้อมูลงบทดลองปัจจุบัน เติมเอง'!$A$5:$CL$846,88,0),2)</f>
        <v>0</v>
      </c>
      <c r="CL256" s="19">
        <f>ROUND(VLOOKUP($B256,'3.ข้อมูลงบทดลองปัจจุบัน เติมเอง'!$A$5:$CL$846,89,0),2)</f>
        <v>0</v>
      </c>
      <c r="CM256" s="19">
        <f>ROUND(VLOOKUP($B256,'3.ข้อมูลงบทดลองปัจจุบัน เติมเอง'!$A$5:$CL$846,90,0),2)</f>
        <v>0</v>
      </c>
      <c r="CO256" s="29"/>
    </row>
    <row r="257" spans="1:94" x14ac:dyDescent="0.7">
      <c r="A257" s="54" t="s">
        <v>2323</v>
      </c>
      <c r="B257" s="3" t="s">
        <v>388</v>
      </c>
      <c r="C257" s="55" t="s">
        <v>389</v>
      </c>
      <c r="D257" s="19">
        <f>ROUND(VLOOKUP($B257,'3.ข้อมูลงบทดลองปัจจุบัน เติมเอง'!$A$5:$CL$846,3,0),2)</f>
        <v>0</v>
      </c>
      <c r="E257" s="19">
        <f>ROUND(VLOOKUP($B257,'3.ข้อมูลงบทดลองปัจจุบัน เติมเอง'!$A$5:$CL$846,4,0),2)</f>
        <v>0</v>
      </c>
      <c r="F257" s="19">
        <f>ROUND(VLOOKUP($B257,'3.ข้อมูลงบทดลองปัจจุบัน เติมเอง'!$A$5:$CL$846,5,0),2)</f>
        <v>0</v>
      </c>
      <c r="G257" s="19">
        <f>ROUND(VLOOKUP($B257,'3.ข้อมูลงบทดลองปัจจุบัน เติมเอง'!$A$5:$CL$846,6,0),2)</f>
        <v>0</v>
      </c>
      <c r="H257" s="19">
        <f>ROUND(VLOOKUP($B257,'3.ข้อมูลงบทดลองปัจจุบัน เติมเอง'!$A$5:$CL$846,7,0),2)</f>
        <v>0</v>
      </c>
      <c r="I257" s="19">
        <f>ROUND(VLOOKUP($B257,'3.ข้อมูลงบทดลองปัจจุบัน เติมเอง'!$A$5:$CL$846,8,0),2)</f>
        <v>0</v>
      </c>
      <c r="J257" s="19">
        <f>ROUND(VLOOKUP($B257,'3.ข้อมูลงบทดลองปัจจุบัน เติมเอง'!$A$5:$CL$846,9,0),2)</f>
        <v>0</v>
      </c>
      <c r="K257" s="19">
        <f>ROUND(VLOOKUP($B257,'3.ข้อมูลงบทดลองปัจจุบัน เติมเอง'!$A$5:$CL$846,10,0),2)</f>
        <v>0</v>
      </c>
      <c r="L257" s="19">
        <f>ROUND(VLOOKUP($B257,'3.ข้อมูลงบทดลองปัจจุบัน เติมเอง'!$A$5:$CL$846,11,0),2)</f>
        <v>0</v>
      </c>
      <c r="M257" s="19">
        <f>ROUND(VLOOKUP($B257,'3.ข้อมูลงบทดลองปัจจุบัน เติมเอง'!$A$5:$CL$846,12,0),2)</f>
        <v>0</v>
      </c>
      <c r="N257" s="19">
        <f>ROUND(VLOOKUP($B257,'3.ข้อมูลงบทดลองปัจจุบัน เติมเอง'!$A$5:$CL$846,13,0),2)</f>
        <v>0</v>
      </c>
      <c r="O257" s="19">
        <f>ROUND(VLOOKUP($B257,'3.ข้อมูลงบทดลองปัจจุบัน เติมเอง'!$A$5:$CL$846,14,0),2)</f>
        <v>0</v>
      </c>
      <c r="P257" s="19">
        <f>ROUND(VLOOKUP($B257,'3.ข้อมูลงบทดลองปัจจุบัน เติมเอง'!$A$5:$CL$846,15,0),2)</f>
        <v>0</v>
      </c>
      <c r="Q257" s="19">
        <f>ROUND(VLOOKUP($B257,'3.ข้อมูลงบทดลองปัจจุบัน เติมเอง'!$A$5:$CL$846,16,0),2)</f>
        <v>0</v>
      </c>
      <c r="R257" s="19">
        <f>ROUND(VLOOKUP($B257,'3.ข้อมูลงบทดลองปัจจุบัน เติมเอง'!$A$5:$CL$846,17,0),2)</f>
        <v>0</v>
      </c>
      <c r="S257" s="19">
        <f>ROUND(VLOOKUP($B257,'3.ข้อมูลงบทดลองปัจจุบัน เติมเอง'!$A$5:$CL$846,18,0),2)</f>
        <v>0</v>
      </c>
      <c r="T257" s="19">
        <f>ROUND(VLOOKUP($B257,'3.ข้อมูลงบทดลองปัจจุบัน เติมเอง'!$A$5:$CL$846,19,0),2)</f>
        <v>0</v>
      </c>
      <c r="U257" s="19">
        <f>ROUND(VLOOKUP($B257,'3.ข้อมูลงบทดลองปัจจุบัน เติมเอง'!$A$5:$CL$846,20,0),2)</f>
        <v>0</v>
      </c>
      <c r="V257" s="19">
        <f>ROUND(VLOOKUP($B257,'3.ข้อมูลงบทดลองปัจจุบัน เติมเอง'!$A$5:$CL$846,21,0),2)</f>
        <v>0</v>
      </c>
      <c r="W257" s="19">
        <f>ROUND(VLOOKUP($B257,'3.ข้อมูลงบทดลองปัจจุบัน เติมเอง'!$A$5:$CL$846,22,0),2)</f>
        <v>0</v>
      </c>
      <c r="X257" s="19">
        <f>ROUND(VLOOKUP($B257,'3.ข้อมูลงบทดลองปัจจุบัน เติมเอง'!$A$5:$CL$846,23,0),2)</f>
        <v>0</v>
      </c>
      <c r="Y257" s="19">
        <f>ROUND(VLOOKUP($B257,'3.ข้อมูลงบทดลองปัจจุบัน เติมเอง'!$A$5:$CL$846,24,0),2)</f>
        <v>0</v>
      </c>
      <c r="Z257" s="19">
        <f>ROUND(VLOOKUP($B257,'3.ข้อมูลงบทดลองปัจจุบัน เติมเอง'!$A$5:$CL$846,25,0),2)</f>
        <v>0</v>
      </c>
      <c r="AA257" s="19">
        <f>ROUND(VLOOKUP($B257,'3.ข้อมูลงบทดลองปัจจุบัน เติมเอง'!$A$5:$CL$846,26,0),2)</f>
        <v>0</v>
      </c>
      <c r="AB257" s="19">
        <f>ROUND(VLOOKUP($B257,'3.ข้อมูลงบทดลองปัจจุบัน เติมเอง'!$A$5:$CL$846,27,0),2)</f>
        <v>0</v>
      </c>
      <c r="AC257" s="19">
        <f>ROUND(VLOOKUP($B257,'3.ข้อมูลงบทดลองปัจจุบัน เติมเอง'!$A$5:$CL$846,28,0),2)</f>
        <v>0</v>
      </c>
      <c r="AD257" s="19">
        <f>ROUND(VLOOKUP($B257,'3.ข้อมูลงบทดลองปัจจุบัน เติมเอง'!$A$5:$CL$846,29,0),2)</f>
        <v>0</v>
      </c>
      <c r="AE257" s="19">
        <f>ROUND(VLOOKUP($B257,'3.ข้อมูลงบทดลองปัจจุบัน เติมเอง'!$A$5:$CL$846,30,0),2)</f>
        <v>0</v>
      </c>
      <c r="AF257" s="19">
        <f>ROUND(VLOOKUP($B257,'3.ข้อมูลงบทดลองปัจจุบัน เติมเอง'!$A$5:$CL$846,31,0),2)</f>
        <v>0</v>
      </c>
      <c r="AG257" s="19">
        <f>ROUND(VLOOKUP($B257,'3.ข้อมูลงบทดลองปัจจุบัน เติมเอง'!$A$5:$CL$846,32,0),2)</f>
        <v>0</v>
      </c>
      <c r="AH257" s="19">
        <f>ROUND(VLOOKUP($B257,'3.ข้อมูลงบทดลองปัจจุบัน เติมเอง'!$A$5:$CL$846,33,0),2)</f>
        <v>0</v>
      </c>
      <c r="AI257" s="19">
        <f>ROUND(VLOOKUP($B257,'3.ข้อมูลงบทดลองปัจจุบัน เติมเอง'!$A$5:$CL$846,34,0),2)</f>
        <v>0</v>
      </c>
      <c r="AJ257" s="19">
        <f>ROUND(VLOOKUP($B257,'3.ข้อมูลงบทดลองปัจจุบัน เติมเอง'!$A$5:$CL$846,35,0),2)</f>
        <v>0</v>
      </c>
      <c r="AK257" s="19">
        <f>ROUND(VLOOKUP($B257,'3.ข้อมูลงบทดลองปัจจุบัน เติมเอง'!$A$5:$CL$846,36,0),2)</f>
        <v>0</v>
      </c>
      <c r="AL257" s="19">
        <f>ROUND(VLOOKUP($B257,'3.ข้อมูลงบทดลองปัจจุบัน เติมเอง'!$A$5:$CL$846,37,0),2)</f>
        <v>117000</v>
      </c>
      <c r="AM257" s="19">
        <f>ROUND(VLOOKUP($B257,'3.ข้อมูลงบทดลองปัจจุบัน เติมเอง'!$A$5:$CL$846,38,0),2)</f>
        <v>0</v>
      </c>
      <c r="AN257" s="19">
        <f>ROUND(VLOOKUP($B257,'3.ข้อมูลงบทดลองปัจจุบัน เติมเอง'!$A$5:$CL$846,39,0),2)</f>
        <v>0</v>
      </c>
      <c r="AO257" s="19">
        <f>ROUND(VLOOKUP($B257,'3.ข้อมูลงบทดลองปัจจุบัน เติมเอง'!$A$5:$CL$846,40,0),2)</f>
        <v>0</v>
      </c>
      <c r="AP257" s="19">
        <f>ROUND(VLOOKUP($B257,'3.ข้อมูลงบทดลองปัจจุบัน เติมเอง'!$A$5:$CL$846,41,0),2)</f>
        <v>0</v>
      </c>
      <c r="AQ257" s="19">
        <f>ROUND(VLOOKUP($B257,'3.ข้อมูลงบทดลองปัจจุบัน เติมเอง'!$A$5:$CL$846,42,0),2)</f>
        <v>0</v>
      </c>
      <c r="AR257" s="19">
        <f>ROUND(VLOOKUP($B257,'3.ข้อมูลงบทดลองปัจจุบัน เติมเอง'!$A$5:$CL$846,43,0),2)</f>
        <v>0</v>
      </c>
      <c r="AS257" s="19">
        <f>ROUND(VLOOKUP($B257,'3.ข้อมูลงบทดลองปัจจุบัน เติมเอง'!$A$5:$CL$846,44,0),2)</f>
        <v>0</v>
      </c>
      <c r="AT257" s="19">
        <f>ROUND(VLOOKUP($B257,'3.ข้อมูลงบทดลองปัจจุบัน เติมเอง'!$A$5:$CL$846,45,0),2)</f>
        <v>0</v>
      </c>
      <c r="AU257" s="19">
        <f>ROUND(VLOOKUP($B257,'3.ข้อมูลงบทดลองปัจจุบัน เติมเอง'!$A$5:$CL$846,46,0),2)</f>
        <v>0</v>
      </c>
      <c r="AV257" s="19">
        <f>ROUND(VLOOKUP($B257,'3.ข้อมูลงบทดลองปัจจุบัน เติมเอง'!$A$5:$CL$846,47,0),2)</f>
        <v>0</v>
      </c>
      <c r="AW257" s="19">
        <f>ROUND(VLOOKUP($B257,'3.ข้อมูลงบทดลองปัจจุบัน เติมเอง'!$A$5:$CL$846,48,0),2)</f>
        <v>0</v>
      </c>
      <c r="AX257" s="19">
        <f>ROUND(VLOOKUP($B257,'3.ข้อมูลงบทดลองปัจจุบัน เติมเอง'!$A$5:$CL$846,49,0),2)</f>
        <v>0</v>
      </c>
      <c r="AY257" s="19">
        <f>ROUND(VLOOKUP($B257,'3.ข้อมูลงบทดลองปัจจุบัน เติมเอง'!$A$5:$CL$846,50,0),2)</f>
        <v>0</v>
      </c>
      <c r="AZ257" s="19">
        <f>ROUND(VLOOKUP($B257,'3.ข้อมูลงบทดลองปัจจุบัน เติมเอง'!$A$5:$CL$846,51,0),2)</f>
        <v>0</v>
      </c>
      <c r="BA257" s="19">
        <f>ROUND(VLOOKUP($B257,'3.ข้อมูลงบทดลองปัจจุบัน เติมเอง'!$A$5:$CL$846,52,0),2)</f>
        <v>0</v>
      </c>
      <c r="BB257" s="19">
        <f>ROUND(VLOOKUP($B257,'3.ข้อมูลงบทดลองปัจจุบัน เติมเอง'!$A$5:$CL$846,53,0),2)</f>
        <v>0</v>
      </c>
      <c r="BC257" s="19">
        <f>ROUND(VLOOKUP($B257,'3.ข้อมูลงบทดลองปัจจุบัน เติมเอง'!$A$5:$CL$846,54,0),2)</f>
        <v>0</v>
      </c>
      <c r="BD257" s="19">
        <f>ROUND(VLOOKUP($B257,'3.ข้อมูลงบทดลองปัจจุบัน เติมเอง'!$A$5:$CL$846,55,0),2)</f>
        <v>0</v>
      </c>
      <c r="BE257" s="19">
        <f>ROUND(VLOOKUP($B257,'3.ข้อมูลงบทดลองปัจจุบัน เติมเอง'!$A$5:$CL$846,56,0),2)</f>
        <v>0</v>
      </c>
      <c r="BF257" s="19">
        <f>ROUND(VLOOKUP($B257,'3.ข้อมูลงบทดลองปัจจุบัน เติมเอง'!$A$5:$CL$846,57,0),2)</f>
        <v>0</v>
      </c>
      <c r="BG257" s="19">
        <f>ROUND(VLOOKUP($B257,'3.ข้อมูลงบทดลองปัจจุบัน เติมเอง'!$A$5:$CL$846,58,0),2)</f>
        <v>0</v>
      </c>
      <c r="BH257" s="19">
        <f>ROUND(VLOOKUP($B257,'3.ข้อมูลงบทดลองปัจจุบัน เติมเอง'!$A$5:$CL$846,59,0),2)</f>
        <v>0</v>
      </c>
      <c r="BI257" s="19">
        <f>ROUND(VLOOKUP($B257,'3.ข้อมูลงบทดลองปัจจุบัน เติมเอง'!$A$5:$CL$846,60,0),2)</f>
        <v>0</v>
      </c>
      <c r="BJ257" s="19">
        <f>ROUND(VLOOKUP($B257,'3.ข้อมูลงบทดลองปัจจุบัน เติมเอง'!$A$5:$CL$846,61,0),2)</f>
        <v>0</v>
      </c>
      <c r="BK257" s="19">
        <f>ROUND(VLOOKUP($B257,'3.ข้อมูลงบทดลองปัจจุบัน เติมเอง'!$A$5:$CL$846,62,0),2)</f>
        <v>0</v>
      </c>
      <c r="BL257" s="19">
        <f>ROUND(VLOOKUP($B257,'3.ข้อมูลงบทดลองปัจจุบัน เติมเอง'!$A$5:$CL$846,63,0),2)</f>
        <v>0</v>
      </c>
      <c r="BM257" s="19">
        <f>ROUND(VLOOKUP($B257,'3.ข้อมูลงบทดลองปัจจุบัน เติมเอง'!$A$5:$CL$846,64,0),2)</f>
        <v>0</v>
      </c>
      <c r="BN257" s="19">
        <f>ROUND(VLOOKUP($B257,'3.ข้อมูลงบทดลองปัจจุบัน เติมเอง'!$A$5:$CL$846,65,0),2)</f>
        <v>0</v>
      </c>
      <c r="BO257" s="19">
        <f>ROUND(VLOOKUP($B257,'3.ข้อมูลงบทดลองปัจจุบัน เติมเอง'!$A$5:$CL$846,66,0),2)</f>
        <v>0</v>
      </c>
      <c r="BP257" s="19">
        <f>ROUND(VLOOKUP($B257,'3.ข้อมูลงบทดลองปัจจุบัน เติมเอง'!$A$5:$CL$846,67,0),2)</f>
        <v>0</v>
      </c>
      <c r="BQ257" s="19">
        <f>ROUND(VLOOKUP($B257,'3.ข้อมูลงบทดลองปัจจุบัน เติมเอง'!$A$5:$CL$846,68,0),2)</f>
        <v>0</v>
      </c>
      <c r="BR257" s="19">
        <f>ROUND(VLOOKUP($B257,'3.ข้อมูลงบทดลองปัจจุบัน เติมเอง'!$A$5:$CL$846,69,0),2)</f>
        <v>0</v>
      </c>
      <c r="BS257" s="19">
        <f>ROUND(VLOOKUP($B257,'3.ข้อมูลงบทดลองปัจจุบัน เติมเอง'!$A$5:$CL$846,70,0),2)</f>
        <v>0</v>
      </c>
      <c r="BT257" s="19">
        <f>ROUND(VLOOKUP($B257,'3.ข้อมูลงบทดลองปัจจุบัน เติมเอง'!$A$5:$CL$846,71,0),2)</f>
        <v>0</v>
      </c>
      <c r="BU257" s="19">
        <f>ROUND(VLOOKUP($B257,'3.ข้อมูลงบทดลองปัจจุบัน เติมเอง'!$A$5:$CL$846,72,0),2)</f>
        <v>0</v>
      </c>
      <c r="BV257" s="19">
        <f>ROUND(VLOOKUP($B257,'3.ข้อมูลงบทดลองปัจจุบัน เติมเอง'!$A$5:$CL$846,73,0),2)</f>
        <v>0</v>
      </c>
      <c r="BW257" s="19">
        <f>ROUND(VLOOKUP($B257,'3.ข้อมูลงบทดลองปัจจุบัน เติมเอง'!$A$5:$CL$846,74,0),2)</f>
        <v>0</v>
      </c>
      <c r="BX257" s="19">
        <f>ROUND(VLOOKUP($B257,'3.ข้อมูลงบทดลองปัจจุบัน เติมเอง'!$A$5:$CL$846,75,0),2)</f>
        <v>0</v>
      </c>
      <c r="BY257" s="19">
        <f>ROUND(VLOOKUP($B257,'3.ข้อมูลงบทดลองปัจจุบัน เติมเอง'!$A$5:$CL$846,76,0),2)</f>
        <v>0</v>
      </c>
      <c r="BZ257" s="19">
        <f>ROUND(VLOOKUP($B257,'3.ข้อมูลงบทดลองปัจจุบัน เติมเอง'!$A$5:$CL$846,77,0),2)</f>
        <v>0</v>
      </c>
      <c r="CA257" s="19">
        <f>ROUND(VLOOKUP($B257,'3.ข้อมูลงบทดลองปัจจุบัน เติมเอง'!$A$5:$CL$846,78,0),2)</f>
        <v>0</v>
      </c>
      <c r="CB257" s="19">
        <f>ROUND(VLOOKUP($B257,'3.ข้อมูลงบทดลองปัจจุบัน เติมเอง'!$A$5:$CL$846,79,0),2)</f>
        <v>0</v>
      </c>
      <c r="CC257" s="19">
        <f>ROUND(VLOOKUP($B257,'3.ข้อมูลงบทดลองปัจจุบัน เติมเอง'!$A$5:$CL$846,80,0),2)</f>
        <v>0</v>
      </c>
      <c r="CD257" s="19">
        <f>ROUND(VLOOKUP($B257,'3.ข้อมูลงบทดลองปัจจุบัน เติมเอง'!$A$5:$CL$846,81,0),2)</f>
        <v>0</v>
      </c>
      <c r="CE257" s="19">
        <f>ROUND(VLOOKUP($B257,'3.ข้อมูลงบทดลองปัจจุบัน เติมเอง'!$A$5:$CL$846,82,0),2)</f>
        <v>0</v>
      </c>
      <c r="CF257" s="19">
        <f>ROUND(VLOOKUP($B257,'3.ข้อมูลงบทดลองปัจจุบัน เติมเอง'!$A$5:$CL$846,83,0),2)</f>
        <v>0</v>
      </c>
      <c r="CG257" s="19">
        <f>ROUND(VLOOKUP($B257,'3.ข้อมูลงบทดลองปัจจุบัน เติมเอง'!$A$5:$CL$846,84,0),2)</f>
        <v>0</v>
      </c>
      <c r="CH257" s="19">
        <f>ROUND(VLOOKUP($B257,'3.ข้อมูลงบทดลองปัจจุบัน เติมเอง'!$A$5:$CL$846,85,0),2)</f>
        <v>0</v>
      </c>
      <c r="CI257" s="19">
        <f>ROUND(VLOOKUP($B257,'3.ข้อมูลงบทดลองปัจจุบัน เติมเอง'!$A$5:$CL$846,86,0),2)</f>
        <v>0</v>
      </c>
      <c r="CJ257" s="19">
        <f>ROUND(VLOOKUP($B257,'3.ข้อมูลงบทดลองปัจจุบัน เติมเอง'!$A$5:$CL$846,87,0),2)</f>
        <v>0</v>
      </c>
      <c r="CK257" s="19">
        <f>ROUND(VLOOKUP($B257,'3.ข้อมูลงบทดลองปัจจุบัน เติมเอง'!$A$5:$CL$846,88,0),2)</f>
        <v>0</v>
      </c>
      <c r="CL257" s="19">
        <f>ROUND(VLOOKUP($B257,'3.ข้อมูลงบทดลองปัจจุบัน เติมเอง'!$A$5:$CL$846,89,0),2)</f>
        <v>0</v>
      </c>
      <c r="CM257" s="19">
        <f>ROUND(VLOOKUP($B257,'3.ข้อมูลงบทดลองปัจจุบัน เติมเอง'!$A$5:$CL$846,90,0),2)</f>
        <v>0</v>
      </c>
      <c r="CO257" s="29"/>
    </row>
    <row r="258" spans="1:94" x14ac:dyDescent="0.7">
      <c r="A258" s="54" t="s">
        <v>2323</v>
      </c>
      <c r="B258" s="3" t="s">
        <v>390</v>
      </c>
      <c r="C258" s="55" t="s">
        <v>1515</v>
      </c>
      <c r="D258" s="19">
        <f>ROUND(VLOOKUP($B258,'3.ข้อมูลงบทดลองปัจจุบัน เติมเอง'!$A$5:$CL$846,3,0),2)</f>
        <v>0</v>
      </c>
      <c r="E258" s="19">
        <f>ROUND(VLOOKUP($B258,'3.ข้อมูลงบทดลองปัจจุบัน เติมเอง'!$A$5:$CL$846,4,0),2)</f>
        <v>0</v>
      </c>
      <c r="F258" s="19">
        <f>ROUND(VLOOKUP($B258,'3.ข้อมูลงบทดลองปัจจุบัน เติมเอง'!$A$5:$CL$846,5,0),2)</f>
        <v>0</v>
      </c>
      <c r="G258" s="19">
        <f>ROUND(VLOOKUP($B258,'3.ข้อมูลงบทดลองปัจจุบัน เติมเอง'!$A$5:$CL$846,6,0),2)</f>
        <v>0</v>
      </c>
      <c r="H258" s="19">
        <f>ROUND(VLOOKUP($B258,'3.ข้อมูลงบทดลองปัจจุบัน เติมเอง'!$A$5:$CL$846,7,0),2)</f>
        <v>0</v>
      </c>
      <c r="I258" s="19">
        <f>ROUND(VLOOKUP($B258,'3.ข้อมูลงบทดลองปัจจุบัน เติมเอง'!$A$5:$CL$846,8,0),2)</f>
        <v>0</v>
      </c>
      <c r="J258" s="19">
        <f>ROUND(VLOOKUP($B258,'3.ข้อมูลงบทดลองปัจจุบัน เติมเอง'!$A$5:$CL$846,9,0),2)</f>
        <v>0</v>
      </c>
      <c r="K258" s="19">
        <f>ROUND(VLOOKUP($B258,'3.ข้อมูลงบทดลองปัจจุบัน เติมเอง'!$A$5:$CL$846,10,0),2)</f>
        <v>0</v>
      </c>
      <c r="L258" s="19">
        <f>ROUND(VLOOKUP($B258,'3.ข้อมูลงบทดลองปัจจุบัน เติมเอง'!$A$5:$CL$846,11,0),2)</f>
        <v>0</v>
      </c>
      <c r="M258" s="19">
        <f>ROUND(VLOOKUP($B258,'3.ข้อมูลงบทดลองปัจจุบัน เติมเอง'!$A$5:$CL$846,12,0),2)</f>
        <v>0</v>
      </c>
      <c r="N258" s="19">
        <f>ROUND(VLOOKUP($B258,'3.ข้อมูลงบทดลองปัจจุบัน เติมเอง'!$A$5:$CL$846,13,0),2)</f>
        <v>0</v>
      </c>
      <c r="O258" s="19">
        <f>ROUND(VLOOKUP($B258,'3.ข้อมูลงบทดลองปัจจุบัน เติมเอง'!$A$5:$CL$846,14,0),2)</f>
        <v>0</v>
      </c>
      <c r="P258" s="19">
        <f>ROUND(VLOOKUP($B258,'3.ข้อมูลงบทดลองปัจจุบัน เติมเอง'!$A$5:$CL$846,15,0),2)</f>
        <v>1000</v>
      </c>
      <c r="Q258" s="19">
        <f>ROUND(VLOOKUP($B258,'3.ข้อมูลงบทดลองปัจจุบัน เติมเอง'!$A$5:$CL$846,16,0),2)</f>
        <v>0</v>
      </c>
      <c r="R258" s="19">
        <f>ROUND(VLOOKUP($B258,'3.ข้อมูลงบทดลองปัจจุบัน เติมเอง'!$A$5:$CL$846,17,0),2)</f>
        <v>0</v>
      </c>
      <c r="S258" s="19">
        <f>ROUND(VLOOKUP($B258,'3.ข้อมูลงบทดลองปัจจุบัน เติมเอง'!$A$5:$CL$846,18,0),2)</f>
        <v>0</v>
      </c>
      <c r="T258" s="19">
        <f>ROUND(VLOOKUP($B258,'3.ข้อมูลงบทดลองปัจจุบัน เติมเอง'!$A$5:$CL$846,19,0),2)</f>
        <v>0</v>
      </c>
      <c r="U258" s="19">
        <f>ROUND(VLOOKUP($B258,'3.ข้อมูลงบทดลองปัจจุบัน เติมเอง'!$A$5:$CL$846,20,0),2)</f>
        <v>0</v>
      </c>
      <c r="V258" s="19">
        <f>ROUND(VLOOKUP($B258,'3.ข้อมูลงบทดลองปัจจุบัน เติมเอง'!$A$5:$CL$846,21,0),2)</f>
        <v>0</v>
      </c>
      <c r="W258" s="19">
        <f>ROUND(VLOOKUP($B258,'3.ข้อมูลงบทดลองปัจจุบัน เติมเอง'!$A$5:$CL$846,22,0),2)</f>
        <v>0</v>
      </c>
      <c r="X258" s="19">
        <f>ROUND(VLOOKUP($B258,'3.ข้อมูลงบทดลองปัจจุบัน เติมเอง'!$A$5:$CL$846,23,0),2)</f>
        <v>123785.76</v>
      </c>
      <c r="Y258" s="19">
        <f>ROUND(VLOOKUP($B258,'3.ข้อมูลงบทดลองปัจจุบัน เติมเอง'!$A$5:$CL$846,24,0),2)</f>
        <v>0</v>
      </c>
      <c r="Z258" s="19">
        <f>ROUND(VLOOKUP($B258,'3.ข้อมูลงบทดลองปัจจุบัน เติมเอง'!$A$5:$CL$846,25,0),2)</f>
        <v>0</v>
      </c>
      <c r="AA258" s="19">
        <f>ROUND(VLOOKUP($B258,'3.ข้อมูลงบทดลองปัจจุบัน เติมเอง'!$A$5:$CL$846,26,0),2)</f>
        <v>0</v>
      </c>
      <c r="AB258" s="19">
        <f>ROUND(VLOOKUP($B258,'3.ข้อมูลงบทดลองปัจจุบัน เติมเอง'!$A$5:$CL$846,27,0),2)</f>
        <v>0</v>
      </c>
      <c r="AC258" s="19">
        <f>ROUND(VLOOKUP($B258,'3.ข้อมูลงบทดลองปัจจุบัน เติมเอง'!$A$5:$CL$846,28,0),2)</f>
        <v>0</v>
      </c>
      <c r="AD258" s="19">
        <f>ROUND(VLOOKUP($B258,'3.ข้อมูลงบทดลองปัจจุบัน เติมเอง'!$A$5:$CL$846,29,0),2)</f>
        <v>0</v>
      </c>
      <c r="AE258" s="19">
        <f>ROUND(VLOOKUP($B258,'3.ข้อมูลงบทดลองปัจจุบัน เติมเอง'!$A$5:$CL$846,30,0),2)</f>
        <v>0</v>
      </c>
      <c r="AF258" s="19">
        <f>ROUND(VLOOKUP($B258,'3.ข้อมูลงบทดลองปัจจุบัน เติมเอง'!$A$5:$CL$846,31,0),2)</f>
        <v>0</v>
      </c>
      <c r="AG258" s="19">
        <f>ROUND(VLOOKUP($B258,'3.ข้อมูลงบทดลองปัจจุบัน เติมเอง'!$A$5:$CL$846,32,0),2)</f>
        <v>0</v>
      </c>
      <c r="AH258" s="19">
        <f>ROUND(VLOOKUP($B258,'3.ข้อมูลงบทดลองปัจจุบัน เติมเอง'!$A$5:$CL$846,33,0),2)</f>
        <v>0</v>
      </c>
      <c r="AI258" s="19">
        <f>ROUND(VLOOKUP($B258,'3.ข้อมูลงบทดลองปัจจุบัน เติมเอง'!$A$5:$CL$846,34,0),2)</f>
        <v>0</v>
      </c>
      <c r="AJ258" s="19">
        <f>ROUND(VLOOKUP($B258,'3.ข้อมูลงบทดลองปัจจุบัน เติมเอง'!$A$5:$CL$846,35,0),2)</f>
        <v>0</v>
      </c>
      <c r="AK258" s="19">
        <f>ROUND(VLOOKUP($B258,'3.ข้อมูลงบทดลองปัจจุบัน เติมเอง'!$A$5:$CL$846,36,0),2)</f>
        <v>0</v>
      </c>
      <c r="AL258" s="19">
        <f>ROUND(VLOOKUP($B258,'3.ข้อมูลงบทดลองปัจจุบัน เติมเอง'!$A$5:$CL$846,37,0),2)</f>
        <v>24500</v>
      </c>
      <c r="AM258" s="19">
        <f>ROUND(VLOOKUP($B258,'3.ข้อมูลงบทดลองปัจจุบัน เติมเอง'!$A$5:$CL$846,38,0),2)</f>
        <v>0</v>
      </c>
      <c r="AN258" s="19">
        <f>ROUND(VLOOKUP($B258,'3.ข้อมูลงบทดลองปัจจุบัน เติมเอง'!$A$5:$CL$846,39,0),2)</f>
        <v>0</v>
      </c>
      <c r="AO258" s="19">
        <f>ROUND(VLOOKUP($B258,'3.ข้อมูลงบทดลองปัจจุบัน เติมเอง'!$A$5:$CL$846,40,0),2)</f>
        <v>0</v>
      </c>
      <c r="AP258" s="19">
        <f>ROUND(VLOOKUP($B258,'3.ข้อมูลงบทดลองปัจจุบัน เติมเอง'!$A$5:$CL$846,41,0),2)</f>
        <v>0</v>
      </c>
      <c r="AQ258" s="19">
        <f>ROUND(VLOOKUP($B258,'3.ข้อมูลงบทดลองปัจจุบัน เติมเอง'!$A$5:$CL$846,42,0),2)</f>
        <v>0</v>
      </c>
      <c r="AR258" s="19">
        <f>ROUND(VLOOKUP($B258,'3.ข้อมูลงบทดลองปัจจุบัน เติมเอง'!$A$5:$CL$846,43,0),2)</f>
        <v>0</v>
      </c>
      <c r="AS258" s="19">
        <f>ROUND(VLOOKUP($B258,'3.ข้อมูลงบทดลองปัจจุบัน เติมเอง'!$A$5:$CL$846,44,0),2)</f>
        <v>0</v>
      </c>
      <c r="AT258" s="19">
        <f>ROUND(VLOOKUP($B258,'3.ข้อมูลงบทดลองปัจจุบัน เติมเอง'!$A$5:$CL$846,45,0),2)</f>
        <v>0</v>
      </c>
      <c r="AU258" s="19">
        <f>ROUND(VLOOKUP($B258,'3.ข้อมูลงบทดลองปัจจุบัน เติมเอง'!$A$5:$CL$846,46,0),2)</f>
        <v>0</v>
      </c>
      <c r="AV258" s="19">
        <f>ROUND(VLOOKUP($B258,'3.ข้อมูลงบทดลองปัจจุบัน เติมเอง'!$A$5:$CL$846,47,0),2)</f>
        <v>0</v>
      </c>
      <c r="AW258" s="19">
        <f>ROUND(VLOOKUP($B258,'3.ข้อมูลงบทดลองปัจจุบัน เติมเอง'!$A$5:$CL$846,48,0),2)</f>
        <v>0</v>
      </c>
      <c r="AX258" s="19">
        <f>ROUND(VLOOKUP($B258,'3.ข้อมูลงบทดลองปัจจุบัน เติมเอง'!$A$5:$CL$846,49,0),2)</f>
        <v>0</v>
      </c>
      <c r="AY258" s="19">
        <f>ROUND(VLOOKUP($B258,'3.ข้อมูลงบทดลองปัจจุบัน เติมเอง'!$A$5:$CL$846,50,0),2)</f>
        <v>0</v>
      </c>
      <c r="AZ258" s="19">
        <f>ROUND(VLOOKUP($B258,'3.ข้อมูลงบทดลองปัจจุบัน เติมเอง'!$A$5:$CL$846,51,0),2)</f>
        <v>0</v>
      </c>
      <c r="BA258" s="19">
        <f>ROUND(VLOOKUP($B258,'3.ข้อมูลงบทดลองปัจจุบัน เติมเอง'!$A$5:$CL$846,52,0),2)</f>
        <v>0</v>
      </c>
      <c r="BB258" s="19">
        <f>ROUND(VLOOKUP($B258,'3.ข้อมูลงบทดลองปัจจุบัน เติมเอง'!$A$5:$CL$846,53,0),2)</f>
        <v>0</v>
      </c>
      <c r="BC258" s="19">
        <f>ROUND(VLOOKUP($B258,'3.ข้อมูลงบทดลองปัจจุบัน เติมเอง'!$A$5:$CL$846,54,0),2)</f>
        <v>0</v>
      </c>
      <c r="BD258" s="19">
        <f>ROUND(VLOOKUP($B258,'3.ข้อมูลงบทดลองปัจจุบัน เติมเอง'!$A$5:$CL$846,55,0),2)</f>
        <v>0</v>
      </c>
      <c r="BE258" s="19">
        <f>ROUND(VLOOKUP($B258,'3.ข้อมูลงบทดลองปัจจุบัน เติมเอง'!$A$5:$CL$846,56,0),2)</f>
        <v>0</v>
      </c>
      <c r="BF258" s="19">
        <f>ROUND(VLOOKUP($B258,'3.ข้อมูลงบทดลองปัจจุบัน เติมเอง'!$A$5:$CL$846,57,0),2)</f>
        <v>0</v>
      </c>
      <c r="BG258" s="19">
        <f>ROUND(VLOOKUP($B258,'3.ข้อมูลงบทดลองปัจจุบัน เติมเอง'!$A$5:$CL$846,58,0),2)</f>
        <v>0</v>
      </c>
      <c r="BH258" s="19">
        <f>ROUND(VLOOKUP($B258,'3.ข้อมูลงบทดลองปัจจุบัน เติมเอง'!$A$5:$CL$846,59,0),2)</f>
        <v>0</v>
      </c>
      <c r="BI258" s="19">
        <f>ROUND(VLOOKUP($B258,'3.ข้อมูลงบทดลองปัจจุบัน เติมเอง'!$A$5:$CL$846,60,0),2)</f>
        <v>0</v>
      </c>
      <c r="BJ258" s="19">
        <f>ROUND(VLOOKUP($B258,'3.ข้อมูลงบทดลองปัจจุบัน เติมเอง'!$A$5:$CL$846,61,0),2)</f>
        <v>0</v>
      </c>
      <c r="BK258" s="19">
        <f>ROUND(VLOOKUP($B258,'3.ข้อมูลงบทดลองปัจจุบัน เติมเอง'!$A$5:$CL$846,62,0),2)</f>
        <v>0</v>
      </c>
      <c r="BL258" s="19">
        <f>ROUND(VLOOKUP($B258,'3.ข้อมูลงบทดลองปัจจุบัน เติมเอง'!$A$5:$CL$846,63,0),2)</f>
        <v>0</v>
      </c>
      <c r="BM258" s="19">
        <f>ROUND(VLOOKUP($B258,'3.ข้อมูลงบทดลองปัจจุบัน เติมเอง'!$A$5:$CL$846,64,0),2)</f>
        <v>15000</v>
      </c>
      <c r="BN258" s="19">
        <f>ROUND(VLOOKUP($B258,'3.ข้อมูลงบทดลองปัจจุบัน เติมเอง'!$A$5:$CL$846,65,0),2)</f>
        <v>0</v>
      </c>
      <c r="BO258" s="19">
        <f>ROUND(VLOOKUP($B258,'3.ข้อมูลงบทดลองปัจจุบัน เติมเอง'!$A$5:$CL$846,66,0),2)</f>
        <v>0</v>
      </c>
      <c r="BP258" s="19">
        <f>ROUND(VLOOKUP($B258,'3.ข้อมูลงบทดลองปัจจุบัน เติมเอง'!$A$5:$CL$846,67,0),2)</f>
        <v>0</v>
      </c>
      <c r="BQ258" s="19">
        <f>ROUND(VLOOKUP($B258,'3.ข้อมูลงบทดลองปัจจุบัน เติมเอง'!$A$5:$CL$846,68,0),2)</f>
        <v>0</v>
      </c>
      <c r="BR258" s="19">
        <f>ROUND(VLOOKUP($B258,'3.ข้อมูลงบทดลองปัจจุบัน เติมเอง'!$A$5:$CL$846,69,0),2)</f>
        <v>0</v>
      </c>
      <c r="BS258" s="19">
        <f>ROUND(VLOOKUP($B258,'3.ข้อมูลงบทดลองปัจจุบัน เติมเอง'!$A$5:$CL$846,70,0),2)</f>
        <v>62748.84</v>
      </c>
      <c r="BT258" s="19">
        <f>ROUND(VLOOKUP($B258,'3.ข้อมูลงบทดลองปัจจุบัน เติมเอง'!$A$5:$CL$846,71,0),2)</f>
        <v>0</v>
      </c>
      <c r="BU258" s="19">
        <f>ROUND(VLOOKUP($B258,'3.ข้อมูลงบทดลองปัจจุบัน เติมเอง'!$A$5:$CL$846,72,0),2)</f>
        <v>0</v>
      </c>
      <c r="BV258" s="19">
        <f>ROUND(VLOOKUP($B258,'3.ข้อมูลงบทดลองปัจจุบัน เติมเอง'!$A$5:$CL$846,73,0),2)</f>
        <v>0</v>
      </c>
      <c r="BW258" s="19">
        <f>ROUND(VLOOKUP($B258,'3.ข้อมูลงบทดลองปัจจุบัน เติมเอง'!$A$5:$CL$846,74,0),2)</f>
        <v>0</v>
      </c>
      <c r="BX258" s="19">
        <f>ROUND(VLOOKUP($B258,'3.ข้อมูลงบทดลองปัจจุบัน เติมเอง'!$A$5:$CL$846,75,0),2)</f>
        <v>0</v>
      </c>
      <c r="BY258" s="19">
        <f>ROUND(VLOOKUP($B258,'3.ข้อมูลงบทดลองปัจจุบัน เติมเอง'!$A$5:$CL$846,76,0),2)</f>
        <v>0</v>
      </c>
      <c r="BZ258" s="19">
        <f>ROUND(VLOOKUP($B258,'3.ข้อมูลงบทดลองปัจจุบัน เติมเอง'!$A$5:$CL$846,77,0),2)</f>
        <v>0</v>
      </c>
      <c r="CA258" s="19">
        <f>ROUND(VLOOKUP($B258,'3.ข้อมูลงบทดลองปัจจุบัน เติมเอง'!$A$5:$CL$846,78,0),2)</f>
        <v>0</v>
      </c>
      <c r="CB258" s="19">
        <f>ROUND(VLOOKUP($B258,'3.ข้อมูลงบทดลองปัจจุบัน เติมเอง'!$A$5:$CL$846,79,0),2)</f>
        <v>0</v>
      </c>
      <c r="CC258" s="19">
        <f>ROUND(VLOOKUP($B258,'3.ข้อมูลงบทดลองปัจจุบัน เติมเอง'!$A$5:$CL$846,80,0),2)</f>
        <v>0</v>
      </c>
      <c r="CD258" s="19">
        <f>ROUND(VLOOKUP($B258,'3.ข้อมูลงบทดลองปัจจุบัน เติมเอง'!$A$5:$CL$846,81,0),2)</f>
        <v>0</v>
      </c>
      <c r="CE258" s="19">
        <f>ROUND(VLOOKUP($B258,'3.ข้อมูลงบทดลองปัจจุบัน เติมเอง'!$A$5:$CL$846,82,0),2)</f>
        <v>0</v>
      </c>
      <c r="CF258" s="19">
        <f>ROUND(VLOOKUP($B258,'3.ข้อมูลงบทดลองปัจจุบัน เติมเอง'!$A$5:$CL$846,83,0),2)</f>
        <v>0</v>
      </c>
      <c r="CG258" s="19">
        <f>ROUND(VLOOKUP($B258,'3.ข้อมูลงบทดลองปัจจุบัน เติมเอง'!$A$5:$CL$846,84,0),2)</f>
        <v>0</v>
      </c>
      <c r="CH258" s="19">
        <f>ROUND(VLOOKUP($B258,'3.ข้อมูลงบทดลองปัจจุบัน เติมเอง'!$A$5:$CL$846,85,0),2)</f>
        <v>0</v>
      </c>
      <c r="CI258" s="19">
        <f>ROUND(VLOOKUP($B258,'3.ข้อมูลงบทดลองปัจจุบัน เติมเอง'!$A$5:$CL$846,86,0),2)</f>
        <v>0</v>
      </c>
      <c r="CJ258" s="19">
        <f>ROUND(VLOOKUP($B258,'3.ข้อมูลงบทดลองปัจจุบัน เติมเอง'!$A$5:$CL$846,87,0),2)</f>
        <v>0</v>
      </c>
      <c r="CK258" s="19">
        <f>ROUND(VLOOKUP($B258,'3.ข้อมูลงบทดลองปัจจุบัน เติมเอง'!$A$5:$CL$846,88,0),2)</f>
        <v>0</v>
      </c>
      <c r="CL258" s="19">
        <f>ROUND(VLOOKUP($B258,'3.ข้อมูลงบทดลองปัจจุบัน เติมเอง'!$A$5:$CL$846,89,0),2)</f>
        <v>0</v>
      </c>
      <c r="CM258" s="19">
        <f>ROUND(VLOOKUP($B258,'3.ข้อมูลงบทดลองปัจจุบัน เติมเอง'!$A$5:$CL$846,90,0),2)</f>
        <v>0</v>
      </c>
      <c r="CO258" s="29"/>
    </row>
    <row r="259" spans="1:94" x14ac:dyDescent="0.7">
      <c r="A259" s="54" t="s">
        <v>2323</v>
      </c>
      <c r="B259" s="3" t="s">
        <v>1947</v>
      </c>
      <c r="C259" s="55" t="s">
        <v>1365</v>
      </c>
      <c r="D259" s="19">
        <f>ROUND(VLOOKUP($B259,'3.ข้อมูลงบทดลองปัจจุบัน เติมเอง'!$A$5:$CL$846,3,0),2)</f>
        <v>0</v>
      </c>
      <c r="E259" s="19">
        <f>ROUND(VLOOKUP($B259,'3.ข้อมูลงบทดลองปัจจุบัน เติมเอง'!$A$5:$CL$846,4,0),2)</f>
        <v>0</v>
      </c>
      <c r="F259" s="19">
        <f>ROUND(VLOOKUP($B259,'3.ข้อมูลงบทดลองปัจจุบัน เติมเอง'!$A$5:$CL$846,5,0),2)</f>
        <v>0</v>
      </c>
      <c r="G259" s="19">
        <f>ROUND(VLOOKUP($B259,'3.ข้อมูลงบทดลองปัจจุบัน เติมเอง'!$A$5:$CL$846,6,0),2)</f>
        <v>0</v>
      </c>
      <c r="H259" s="19">
        <f>ROUND(VLOOKUP($B259,'3.ข้อมูลงบทดลองปัจจุบัน เติมเอง'!$A$5:$CL$846,7,0),2)</f>
        <v>0</v>
      </c>
      <c r="I259" s="19">
        <f>ROUND(VLOOKUP($B259,'3.ข้อมูลงบทดลองปัจจุบัน เติมเอง'!$A$5:$CL$846,8,0),2)</f>
        <v>0</v>
      </c>
      <c r="J259" s="19">
        <f>ROUND(VLOOKUP($B259,'3.ข้อมูลงบทดลองปัจจุบัน เติมเอง'!$A$5:$CL$846,9,0),2)</f>
        <v>0</v>
      </c>
      <c r="K259" s="19">
        <f>ROUND(VLOOKUP($B259,'3.ข้อมูลงบทดลองปัจจุบัน เติมเอง'!$A$5:$CL$846,10,0),2)</f>
        <v>0</v>
      </c>
      <c r="L259" s="19">
        <f>ROUND(VLOOKUP($B259,'3.ข้อมูลงบทดลองปัจจุบัน เติมเอง'!$A$5:$CL$846,11,0),2)</f>
        <v>0</v>
      </c>
      <c r="M259" s="19">
        <f>ROUND(VLOOKUP($B259,'3.ข้อมูลงบทดลองปัจจุบัน เติมเอง'!$A$5:$CL$846,12,0),2)</f>
        <v>0</v>
      </c>
      <c r="N259" s="19">
        <f>ROUND(VLOOKUP($B259,'3.ข้อมูลงบทดลองปัจจุบัน เติมเอง'!$A$5:$CL$846,13,0),2)</f>
        <v>0</v>
      </c>
      <c r="O259" s="19">
        <f>ROUND(VLOOKUP($B259,'3.ข้อมูลงบทดลองปัจจุบัน เติมเอง'!$A$5:$CL$846,14,0),2)</f>
        <v>0</v>
      </c>
      <c r="P259" s="19">
        <f>ROUND(VLOOKUP($B259,'3.ข้อมูลงบทดลองปัจจุบัน เติมเอง'!$A$5:$CL$846,15,0),2)</f>
        <v>0</v>
      </c>
      <c r="Q259" s="19">
        <f>ROUND(VLOOKUP($B259,'3.ข้อมูลงบทดลองปัจจุบัน เติมเอง'!$A$5:$CL$846,16,0),2)</f>
        <v>0</v>
      </c>
      <c r="R259" s="19">
        <f>ROUND(VLOOKUP($B259,'3.ข้อมูลงบทดลองปัจจุบัน เติมเอง'!$A$5:$CL$846,17,0),2)</f>
        <v>0</v>
      </c>
      <c r="S259" s="19">
        <f>ROUND(VLOOKUP($B259,'3.ข้อมูลงบทดลองปัจจุบัน เติมเอง'!$A$5:$CL$846,18,0),2)</f>
        <v>0</v>
      </c>
      <c r="T259" s="19">
        <f>ROUND(VLOOKUP($B259,'3.ข้อมูลงบทดลองปัจจุบัน เติมเอง'!$A$5:$CL$846,19,0),2)</f>
        <v>0</v>
      </c>
      <c r="U259" s="19">
        <f>ROUND(VLOOKUP($B259,'3.ข้อมูลงบทดลองปัจจุบัน เติมเอง'!$A$5:$CL$846,20,0),2)</f>
        <v>0</v>
      </c>
      <c r="V259" s="19">
        <f>ROUND(VLOOKUP($B259,'3.ข้อมูลงบทดลองปัจจุบัน เติมเอง'!$A$5:$CL$846,21,0),2)</f>
        <v>0</v>
      </c>
      <c r="W259" s="19">
        <f>ROUND(VLOOKUP($B259,'3.ข้อมูลงบทดลองปัจจุบัน เติมเอง'!$A$5:$CL$846,22,0),2)</f>
        <v>0</v>
      </c>
      <c r="X259" s="19">
        <f>ROUND(VLOOKUP($B259,'3.ข้อมูลงบทดลองปัจจุบัน เติมเอง'!$A$5:$CL$846,23,0),2)</f>
        <v>0</v>
      </c>
      <c r="Y259" s="19">
        <f>ROUND(VLOOKUP($B259,'3.ข้อมูลงบทดลองปัจจุบัน เติมเอง'!$A$5:$CL$846,24,0),2)</f>
        <v>0</v>
      </c>
      <c r="Z259" s="19">
        <f>ROUND(VLOOKUP($B259,'3.ข้อมูลงบทดลองปัจจุบัน เติมเอง'!$A$5:$CL$846,25,0),2)</f>
        <v>0</v>
      </c>
      <c r="AA259" s="19">
        <f>ROUND(VLOOKUP($B259,'3.ข้อมูลงบทดลองปัจจุบัน เติมเอง'!$A$5:$CL$846,26,0),2)</f>
        <v>0</v>
      </c>
      <c r="AB259" s="19">
        <f>ROUND(VLOOKUP($B259,'3.ข้อมูลงบทดลองปัจจุบัน เติมเอง'!$A$5:$CL$846,27,0),2)</f>
        <v>0</v>
      </c>
      <c r="AC259" s="19">
        <f>ROUND(VLOOKUP($B259,'3.ข้อมูลงบทดลองปัจจุบัน เติมเอง'!$A$5:$CL$846,28,0),2)</f>
        <v>0</v>
      </c>
      <c r="AD259" s="19">
        <f>ROUND(VLOOKUP($B259,'3.ข้อมูลงบทดลองปัจจุบัน เติมเอง'!$A$5:$CL$846,29,0),2)</f>
        <v>0</v>
      </c>
      <c r="AE259" s="19">
        <f>ROUND(VLOOKUP($B259,'3.ข้อมูลงบทดลองปัจจุบัน เติมเอง'!$A$5:$CL$846,30,0),2)</f>
        <v>0</v>
      </c>
      <c r="AF259" s="19">
        <f>ROUND(VLOOKUP($B259,'3.ข้อมูลงบทดลองปัจจุบัน เติมเอง'!$A$5:$CL$846,31,0),2)</f>
        <v>0</v>
      </c>
      <c r="AG259" s="19">
        <f>ROUND(VLOOKUP($B259,'3.ข้อมูลงบทดลองปัจจุบัน เติมเอง'!$A$5:$CL$846,32,0),2)</f>
        <v>0</v>
      </c>
      <c r="AH259" s="19">
        <f>ROUND(VLOOKUP($B259,'3.ข้อมูลงบทดลองปัจจุบัน เติมเอง'!$A$5:$CL$846,33,0),2)</f>
        <v>0</v>
      </c>
      <c r="AI259" s="19">
        <f>ROUND(VLOOKUP($B259,'3.ข้อมูลงบทดลองปัจจุบัน เติมเอง'!$A$5:$CL$846,34,0),2)</f>
        <v>0</v>
      </c>
      <c r="AJ259" s="19">
        <f>ROUND(VLOOKUP($B259,'3.ข้อมูลงบทดลองปัจจุบัน เติมเอง'!$A$5:$CL$846,35,0),2)</f>
        <v>0</v>
      </c>
      <c r="AK259" s="19">
        <f>ROUND(VLOOKUP($B259,'3.ข้อมูลงบทดลองปัจจุบัน เติมเอง'!$A$5:$CL$846,36,0),2)</f>
        <v>0</v>
      </c>
      <c r="AL259" s="19">
        <f>ROUND(VLOOKUP($B259,'3.ข้อมูลงบทดลองปัจจุบัน เติมเอง'!$A$5:$CL$846,37,0),2)</f>
        <v>0</v>
      </c>
      <c r="AM259" s="19">
        <f>ROUND(VLOOKUP($B259,'3.ข้อมูลงบทดลองปัจจุบัน เติมเอง'!$A$5:$CL$846,38,0),2)</f>
        <v>0</v>
      </c>
      <c r="AN259" s="19">
        <f>ROUND(VLOOKUP($B259,'3.ข้อมูลงบทดลองปัจจุบัน เติมเอง'!$A$5:$CL$846,39,0),2)</f>
        <v>0</v>
      </c>
      <c r="AO259" s="19">
        <f>ROUND(VLOOKUP($B259,'3.ข้อมูลงบทดลองปัจจุบัน เติมเอง'!$A$5:$CL$846,40,0),2)</f>
        <v>0</v>
      </c>
      <c r="AP259" s="19">
        <f>ROUND(VLOOKUP($B259,'3.ข้อมูลงบทดลองปัจจุบัน เติมเอง'!$A$5:$CL$846,41,0),2)</f>
        <v>0</v>
      </c>
      <c r="AQ259" s="19">
        <f>ROUND(VLOOKUP($B259,'3.ข้อมูลงบทดลองปัจจุบัน เติมเอง'!$A$5:$CL$846,42,0),2)</f>
        <v>0</v>
      </c>
      <c r="AR259" s="19">
        <f>ROUND(VLOOKUP($B259,'3.ข้อมูลงบทดลองปัจจุบัน เติมเอง'!$A$5:$CL$846,43,0),2)</f>
        <v>0</v>
      </c>
      <c r="AS259" s="19">
        <f>ROUND(VLOOKUP($B259,'3.ข้อมูลงบทดลองปัจจุบัน เติมเอง'!$A$5:$CL$846,44,0),2)</f>
        <v>0</v>
      </c>
      <c r="AT259" s="19">
        <f>ROUND(VLOOKUP($B259,'3.ข้อมูลงบทดลองปัจจุบัน เติมเอง'!$A$5:$CL$846,45,0),2)</f>
        <v>0</v>
      </c>
      <c r="AU259" s="19">
        <f>ROUND(VLOOKUP($B259,'3.ข้อมูลงบทดลองปัจจุบัน เติมเอง'!$A$5:$CL$846,46,0),2)</f>
        <v>0</v>
      </c>
      <c r="AV259" s="19">
        <f>ROUND(VLOOKUP($B259,'3.ข้อมูลงบทดลองปัจจุบัน เติมเอง'!$A$5:$CL$846,47,0),2)</f>
        <v>0</v>
      </c>
      <c r="AW259" s="19">
        <f>ROUND(VLOOKUP($B259,'3.ข้อมูลงบทดลองปัจจุบัน เติมเอง'!$A$5:$CL$846,48,0),2)</f>
        <v>0</v>
      </c>
      <c r="AX259" s="19">
        <f>ROUND(VLOOKUP($B259,'3.ข้อมูลงบทดลองปัจจุบัน เติมเอง'!$A$5:$CL$846,49,0),2)</f>
        <v>0</v>
      </c>
      <c r="AY259" s="19">
        <f>ROUND(VLOOKUP($B259,'3.ข้อมูลงบทดลองปัจจุบัน เติมเอง'!$A$5:$CL$846,50,0),2)</f>
        <v>0</v>
      </c>
      <c r="AZ259" s="19">
        <f>ROUND(VLOOKUP($B259,'3.ข้อมูลงบทดลองปัจจุบัน เติมเอง'!$A$5:$CL$846,51,0),2)</f>
        <v>0</v>
      </c>
      <c r="BA259" s="19">
        <f>ROUND(VLOOKUP($B259,'3.ข้อมูลงบทดลองปัจจุบัน เติมเอง'!$A$5:$CL$846,52,0),2)</f>
        <v>0</v>
      </c>
      <c r="BB259" s="19">
        <f>ROUND(VLOOKUP($B259,'3.ข้อมูลงบทดลองปัจจุบัน เติมเอง'!$A$5:$CL$846,53,0),2)</f>
        <v>0</v>
      </c>
      <c r="BC259" s="19">
        <f>ROUND(VLOOKUP($B259,'3.ข้อมูลงบทดลองปัจจุบัน เติมเอง'!$A$5:$CL$846,54,0),2)</f>
        <v>0</v>
      </c>
      <c r="BD259" s="19">
        <f>ROUND(VLOOKUP($B259,'3.ข้อมูลงบทดลองปัจจุบัน เติมเอง'!$A$5:$CL$846,55,0),2)</f>
        <v>0</v>
      </c>
      <c r="BE259" s="19">
        <f>ROUND(VLOOKUP($B259,'3.ข้อมูลงบทดลองปัจจุบัน เติมเอง'!$A$5:$CL$846,56,0),2)</f>
        <v>0</v>
      </c>
      <c r="BF259" s="19">
        <f>ROUND(VLOOKUP($B259,'3.ข้อมูลงบทดลองปัจจุบัน เติมเอง'!$A$5:$CL$846,57,0),2)</f>
        <v>0</v>
      </c>
      <c r="BG259" s="19">
        <f>ROUND(VLOOKUP($B259,'3.ข้อมูลงบทดลองปัจจุบัน เติมเอง'!$A$5:$CL$846,58,0),2)</f>
        <v>0</v>
      </c>
      <c r="BH259" s="19">
        <f>ROUND(VLOOKUP($B259,'3.ข้อมูลงบทดลองปัจจุบัน เติมเอง'!$A$5:$CL$846,59,0),2)</f>
        <v>0</v>
      </c>
      <c r="BI259" s="19">
        <f>ROUND(VLOOKUP($B259,'3.ข้อมูลงบทดลองปัจจุบัน เติมเอง'!$A$5:$CL$846,60,0),2)</f>
        <v>0</v>
      </c>
      <c r="BJ259" s="19">
        <f>ROUND(VLOOKUP($B259,'3.ข้อมูลงบทดลองปัจจุบัน เติมเอง'!$A$5:$CL$846,61,0),2)</f>
        <v>0</v>
      </c>
      <c r="BK259" s="19">
        <f>ROUND(VLOOKUP($B259,'3.ข้อมูลงบทดลองปัจจุบัน เติมเอง'!$A$5:$CL$846,62,0),2)</f>
        <v>0</v>
      </c>
      <c r="BL259" s="19">
        <f>ROUND(VLOOKUP($B259,'3.ข้อมูลงบทดลองปัจจุบัน เติมเอง'!$A$5:$CL$846,63,0),2)</f>
        <v>0</v>
      </c>
      <c r="BM259" s="19">
        <f>ROUND(VLOOKUP($B259,'3.ข้อมูลงบทดลองปัจจุบัน เติมเอง'!$A$5:$CL$846,64,0),2)</f>
        <v>0</v>
      </c>
      <c r="BN259" s="19">
        <f>ROUND(VLOOKUP($B259,'3.ข้อมูลงบทดลองปัจจุบัน เติมเอง'!$A$5:$CL$846,65,0),2)</f>
        <v>0</v>
      </c>
      <c r="BO259" s="19">
        <f>ROUND(VLOOKUP($B259,'3.ข้อมูลงบทดลองปัจจุบัน เติมเอง'!$A$5:$CL$846,66,0),2)</f>
        <v>0</v>
      </c>
      <c r="BP259" s="19">
        <f>ROUND(VLOOKUP($B259,'3.ข้อมูลงบทดลองปัจจุบัน เติมเอง'!$A$5:$CL$846,67,0),2)</f>
        <v>0</v>
      </c>
      <c r="BQ259" s="19">
        <f>ROUND(VLOOKUP($B259,'3.ข้อมูลงบทดลองปัจจุบัน เติมเอง'!$A$5:$CL$846,68,0),2)</f>
        <v>0</v>
      </c>
      <c r="BR259" s="19">
        <f>ROUND(VLOOKUP($B259,'3.ข้อมูลงบทดลองปัจจุบัน เติมเอง'!$A$5:$CL$846,69,0),2)</f>
        <v>0</v>
      </c>
      <c r="BS259" s="19">
        <f>ROUND(VLOOKUP($B259,'3.ข้อมูลงบทดลองปัจจุบัน เติมเอง'!$A$5:$CL$846,70,0),2)</f>
        <v>0</v>
      </c>
      <c r="BT259" s="19">
        <f>ROUND(VLOOKUP($B259,'3.ข้อมูลงบทดลองปัจจุบัน เติมเอง'!$A$5:$CL$846,71,0),2)</f>
        <v>0</v>
      </c>
      <c r="BU259" s="19">
        <f>ROUND(VLOOKUP($B259,'3.ข้อมูลงบทดลองปัจจุบัน เติมเอง'!$A$5:$CL$846,72,0),2)</f>
        <v>0</v>
      </c>
      <c r="BV259" s="19">
        <f>ROUND(VLOOKUP($B259,'3.ข้อมูลงบทดลองปัจจุบัน เติมเอง'!$A$5:$CL$846,73,0),2)</f>
        <v>0</v>
      </c>
      <c r="BW259" s="19">
        <f>ROUND(VLOOKUP($B259,'3.ข้อมูลงบทดลองปัจจุบัน เติมเอง'!$A$5:$CL$846,74,0),2)</f>
        <v>0</v>
      </c>
      <c r="BX259" s="19">
        <f>ROUND(VLOOKUP($B259,'3.ข้อมูลงบทดลองปัจจุบัน เติมเอง'!$A$5:$CL$846,75,0),2)</f>
        <v>0</v>
      </c>
      <c r="BY259" s="19">
        <f>ROUND(VLOOKUP($B259,'3.ข้อมูลงบทดลองปัจจุบัน เติมเอง'!$A$5:$CL$846,76,0),2)</f>
        <v>0</v>
      </c>
      <c r="BZ259" s="19">
        <f>ROUND(VLOOKUP($B259,'3.ข้อมูลงบทดลองปัจจุบัน เติมเอง'!$A$5:$CL$846,77,0),2)</f>
        <v>0</v>
      </c>
      <c r="CA259" s="19">
        <f>ROUND(VLOOKUP($B259,'3.ข้อมูลงบทดลองปัจจุบัน เติมเอง'!$A$5:$CL$846,78,0),2)</f>
        <v>0</v>
      </c>
      <c r="CB259" s="19">
        <f>ROUND(VLOOKUP($B259,'3.ข้อมูลงบทดลองปัจจุบัน เติมเอง'!$A$5:$CL$846,79,0),2)</f>
        <v>0</v>
      </c>
      <c r="CC259" s="19">
        <f>ROUND(VLOOKUP($B259,'3.ข้อมูลงบทดลองปัจจุบัน เติมเอง'!$A$5:$CL$846,80,0),2)</f>
        <v>0</v>
      </c>
      <c r="CD259" s="19">
        <f>ROUND(VLOOKUP($B259,'3.ข้อมูลงบทดลองปัจจุบัน เติมเอง'!$A$5:$CL$846,81,0),2)</f>
        <v>0</v>
      </c>
      <c r="CE259" s="19">
        <f>ROUND(VLOOKUP($B259,'3.ข้อมูลงบทดลองปัจจุบัน เติมเอง'!$A$5:$CL$846,82,0),2)</f>
        <v>0</v>
      </c>
      <c r="CF259" s="19">
        <f>ROUND(VLOOKUP($B259,'3.ข้อมูลงบทดลองปัจจุบัน เติมเอง'!$A$5:$CL$846,83,0),2)</f>
        <v>0</v>
      </c>
      <c r="CG259" s="19">
        <f>ROUND(VLOOKUP($B259,'3.ข้อมูลงบทดลองปัจจุบัน เติมเอง'!$A$5:$CL$846,84,0),2)</f>
        <v>0</v>
      </c>
      <c r="CH259" s="19">
        <f>ROUND(VLOOKUP($B259,'3.ข้อมูลงบทดลองปัจจุบัน เติมเอง'!$A$5:$CL$846,85,0),2)</f>
        <v>0</v>
      </c>
      <c r="CI259" s="19">
        <f>ROUND(VLOOKUP($B259,'3.ข้อมูลงบทดลองปัจจุบัน เติมเอง'!$A$5:$CL$846,86,0),2)</f>
        <v>0</v>
      </c>
      <c r="CJ259" s="19">
        <f>ROUND(VLOOKUP($B259,'3.ข้อมูลงบทดลองปัจจุบัน เติมเอง'!$A$5:$CL$846,87,0),2)</f>
        <v>0</v>
      </c>
      <c r="CK259" s="19">
        <f>ROUND(VLOOKUP($B259,'3.ข้อมูลงบทดลองปัจจุบัน เติมเอง'!$A$5:$CL$846,88,0),2)</f>
        <v>0</v>
      </c>
      <c r="CL259" s="19">
        <f>ROUND(VLOOKUP($B259,'3.ข้อมูลงบทดลองปัจจุบัน เติมเอง'!$A$5:$CL$846,89,0),2)</f>
        <v>0</v>
      </c>
      <c r="CM259" s="19">
        <f>ROUND(VLOOKUP($B259,'3.ข้อมูลงบทดลองปัจจุบัน เติมเอง'!$A$5:$CL$846,90,0),2)</f>
        <v>0</v>
      </c>
      <c r="CO259" s="29"/>
    </row>
    <row r="260" spans="1:94" x14ac:dyDescent="0.7">
      <c r="A260" s="54" t="s">
        <v>2323</v>
      </c>
      <c r="B260" s="3" t="s">
        <v>1136</v>
      </c>
      <c r="C260" s="55" t="s">
        <v>1137</v>
      </c>
      <c r="D260" s="19">
        <f>ROUND(VLOOKUP($B260,'3.ข้อมูลงบทดลองปัจจุบัน เติมเอง'!$A$5:$CL$846,3,0),2)</f>
        <v>0</v>
      </c>
      <c r="E260" s="19">
        <f>ROUND(VLOOKUP($B260,'3.ข้อมูลงบทดลองปัจจุบัน เติมเอง'!$A$5:$CL$846,4,0),2)</f>
        <v>0</v>
      </c>
      <c r="F260" s="19">
        <f>ROUND(VLOOKUP($B260,'3.ข้อมูลงบทดลองปัจจุบัน เติมเอง'!$A$5:$CL$846,5,0),2)</f>
        <v>0</v>
      </c>
      <c r="G260" s="19">
        <f>ROUND(VLOOKUP($B260,'3.ข้อมูลงบทดลองปัจจุบัน เติมเอง'!$A$5:$CL$846,6,0),2)</f>
        <v>0</v>
      </c>
      <c r="H260" s="19">
        <f>ROUND(VLOOKUP($B260,'3.ข้อมูลงบทดลองปัจจุบัน เติมเอง'!$A$5:$CL$846,7,0),2)</f>
        <v>0</v>
      </c>
      <c r="I260" s="19">
        <f>ROUND(VLOOKUP($B260,'3.ข้อมูลงบทดลองปัจจุบัน เติมเอง'!$A$5:$CL$846,8,0),2)</f>
        <v>0</v>
      </c>
      <c r="J260" s="19">
        <f>ROUND(VLOOKUP($B260,'3.ข้อมูลงบทดลองปัจจุบัน เติมเอง'!$A$5:$CL$846,9,0),2)</f>
        <v>0</v>
      </c>
      <c r="K260" s="19">
        <f>ROUND(VLOOKUP($B260,'3.ข้อมูลงบทดลองปัจจุบัน เติมเอง'!$A$5:$CL$846,10,0),2)</f>
        <v>0</v>
      </c>
      <c r="L260" s="19">
        <f>ROUND(VLOOKUP($B260,'3.ข้อมูลงบทดลองปัจจุบัน เติมเอง'!$A$5:$CL$846,11,0),2)</f>
        <v>0</v>
      </c>
      <c r="M260" s="19">
        <f>ROUND(VLOOKUP($B260,'3.ข้อมูลงบทดลองปัจจุบัน เติมเอง'!$A$5:$CL$846,12,0),2)</f>
        <v>0</v>
      </c>
      <c r="N260" s="19">
        <f>ROUND(VLOOKUP($B260,'3.ข้อมูลงบทดลองปัจจุบัน เติมเอง'!$A$5:$CL$846,13,0),2)</f>
        <v>0</v>
      </c>
      <c r="O260" s="19">
        <f>ROUND(VLOOKUP($B260,'3.ข้อมูลงบทดลองปัจจุบัน เติมเอง'!$A$5:$CL$846,14,0),2)</f>
        <v>0</v>
      </c>
      <c r="P260" s="19">
        <f>ROUND(VLOOKUP($B260,'3.ข้อมูลงบทดลองปัจจุบัน เติมเอง'!$A$5:$CL$846,15,0),2)</f>
        <v>0</v>
      </c>
      <c r="Q260" s="19">
        <f>ROUND(VLOOKUP($B260,'3.ข้อมูลงบทดลองปัจจุบัน เติมเอง'!$A$5:$CL$846,16,0),2)</f>
        <v>0</v>
      </c>
      <c r="R260" s="19">
        <f>ROUND(VLOOKUP($B260,'3.ข้อมูลงบทดลองปัจจุบัน เติมเอง'!$A$5:$CL$846,17,0),2)</f>
        <v>0</v>
      </c>
      <c r="S260" s="19">
        <f>ROUND(VLOOKUP($B260,'3.ข้อมูลงบทดลองปัจจุบัน เติมเอง'!$A$5:$CL$846,18,0),2)</f>
        <v>0</v>
      </c>
      <c r="T260" s="19">
        <f>ROUND(VLOOKUP($B260,'3.ข้อมูลงบทดลองปัจจุบัน เติมเอง'!$A$5:$CL$846,19,0),2)</f>
        <v>0</v>
      </c>
      <c r="U260" s="19">
        <f>ROUND(VLOOKUP($B260,'3.ข้อมูลงบทดลองปัจจุบัน เติมเอง'!$A$5:$CL$846,20,0),2)</f>
        <v>0</v>
      </c>
      <c r="V260" s="19">
        <f>ROUND(VLOOKUP($B260,'3.ข้อมูลงบทดลองปัจจุบัน เติมเอง'!$A$5:$CL$846,21,0),2)</f>
        <v>0</v>
      </c>
      <c r="W260" s="19">
        <f>ROUND(VLOOKUP($B260,'3.ข้อมูลงบทดลองปัจจุบัน เติมเอง'!$A$5:$CL$846,22,0),2)</f>
        <v>0</v>
      </c>
      <c r="X260" s="19">
        <f>ROUND(VLOOKUP($B260,'3.ข้อมูลงบทดลองปัจจุบัน เติมเอง'!$A$5:$CL$846,23,0),2)</f>
        <v>0</v>
      </c>
      <c r="Y260" s="19">
        <f>ROUND(VLOOKUP($B260,'3.ข้อมูลงบทดลองปัจจุบัน เติมเอง'!$A$5:$CL$846,24,0),2)</f>
        <v>0</v>
      </c>
      <c r="Z260" s="19">
        <f>ROUND(VLOOKUP($B260,'3.ข้อมูลงบทดลองปัจจุบัน เติมเอง'!$A$5:$CL$846,25,0),2)</f>
        <v>0</v>
      </c>
      <c r="AA260" s="19">
        <f>ROUND(VLOOKUP($B260,'3.ข้อมูลงบทดลองปัจจุบัน เติมเอง'!$A$5:$CL$846,26,0),2)</f>
        <v>0</v>
      </c>
      <c r="AB260" s="19">
        <f>ROUND(VLOOKUP($B260,'3.ข้อมูลงบทดลองปัจจุบัน เติมเอง'!$A$5:$CL$846,27,0),2)</f>
        <v>0</v>
      </c>
      <c r="AC260" s="19">
        <f>ROUND(VLOOKUP($B260,'3.ข้อมูลงบทดลองปัจจุบัน เติมเอง'!$A$5:$CL$846,28,0),2)</f>
        <v>0</v>
      </c>
      <c r="AD260" s="19">
        <f>ROUND(VLOOKUP($B260,'3.ข้อมูลงบทดลองปัจจุบัน เติมเอง'!$A$5:$CL$846,29,0),2)</f>
        <v>0</v>
      </c>
      <c r="AE260" s="19">
        <f>ROUND(VLOOKUP($B260,'3.ข้อมูลงบทดลองปัจจุบัน เติมเอง'!$A$5:$CL$846,30,0),2)</f>
        <v>0</v>
      </c>
      <c r="AF260" s="19">
        <f>ROUND(VLOOKUP($B260,'3.ข้อมูลงบทดลองปัจจุบัน เติมเอง'!$A$5:$CL$846,31,0),2)</f>
        <v>0</v>
      </c>
      <c r="AG260" s="19">
        <f>ROUND(VLOOKUP($B260,'3.ข้อมูลงบทดลองปัจจุบัน เติมเอง'!$A$5:$CL$846,32,0),2)</f>
        <v>0</v>
      </c>
      <c r="AH260" s="19">
        <f>ROUND(VLOOKUP($B260,'3.ข้อมูลงบทดลองปัจจุบัน เติมเอง'!$A$5:$CL$846,33,0),2)</f>
        <v>0</v>
      </c>
      <c r="AI260" s="19">
        <f>ROUND(VLOOKUP($B260,'3.ข้อมูลงบทดลองปัจจุบัน เติมเอง'!$A$5:$CL$846,34,0),2)</f>
        <v>0</v>
      </c>
      <c r="AJ260" s="19">
        <f>ROUND(VLOOKUP($B260,'3.ข้อมูลงบทดลองปัจจุบัน เติมเอง'!$A$5:$CL$846,35,0),2)</f>
        <v>0</v>
      </c>
      <c r="AK260" s="19">
        <f>ROUND(VLOOKUP($B260,'3.ข้อมูลงบทดลองปัจจุบัน เติมเอง'!$A$5:$CL$846,36,0),2)</f>
        <v>0</v>
      </c>
      <c r="AL260" s="19">
        <f>ROUND(VLOOKUP($B260,'3.ข้อมูลงบทดลองปัจจุบัน เติมเอง'!$A$5:$CL$846,37,0),2)</f>
        <v>0</v>
      </c>
      <c r="AM260" s="19">
        <f>ROUND(VLOOKUP($B260,'3.ข้อมูลงบทดลองปัจจุบัน เติมเอง'!$A$5:$CL$846,38,0),2)</f>
        <v>0</v>
      </c>
      <c r="AN260" s="19">
        <f>ROUND(VLOOKUP($B260,'3.ข้อมูลงบทดลองปัจจุบัน เติมเอง'!$A$5:$CL$846,39,0),2)</f>
        <v>0</v>
      </c>
      <c r="AO260" s="19">
        <f>ROUND(VLOOKUP($B260,'3.ข้อมูลงบทดลองปัจจุบัน เติมเอง'!$A$5:$CL$846,40,0),2)</f>
        <v>0</v>
      </c>
      <c r="AP260" s="19">
        <f>ROUND(VLOOKUP($B260,'3.ข้อมูลงบทดลองปัจจุบัน เติมเอง'!$A$5:$CL$846,41,0),2)</f>
        <v>0</v>
      </c>
      <c r="AQ260" s="19">
        <f>ROUND(VLOOKUP($B260,'3.ข้อมูลงบทดลองปัจจุบัน เติมเอง'!$A$5:$CL$846,42,0),2)</f>
        <v>0</v>
      </c>
      <c r="AR260" s="19">
        <f>ROUND(VLOOKUP($B260,'3.ข้อมูลงบทดลองปัจจุบัน เติมเอง'!$A$5:$CL$846,43,0),2)</f>
        <v>0</v>
      </c>
      <c r="AS260" s="19">
        <f>ROUND(VLOOKUP($B260,'3.ข้อมูลงบทดลองปัจจุบัน เติมเอง'!$A$5:$CL$846,44,0),2)</f>
        <v>0</v>
      </c>
      <c r="AT260" s="19">
        <f>ROUND(VLOOKUP($B260,'3.ข้อมูลงบทดลองปัจจุบัน เติมเอง'!$A$5:$CL$846,45,0),2)</f>
        <v>0</v>
      </c>
      <c r="AU260" s="19">
        <f>ROUND(VLOOKUP($B260,'3.ข้อมูลงบทดลองปัจจุบัน เติมเอง'!$A$5:$CL$846,46,0),2)</f>
        <v>0</v>
      </c>
      <c r="AV260" s="19">
        <f>ROUND(VLOOKUP($B260,'3.ข้อมูลงบทดลองปัจจุบัน เติมเอง'!$A$5:$CL$846,47,0),2)</f>
        <v>0</v>
      </c>
      <c r="AW260" s="19">
        <f>ROUND(VLOOKUP($B260,'3.ข้อมูลงบทดลองปัจจุบัน เติมเอง'!$A$5:$CL$846,48,0),2)</f>
        <v>0</v>
      </c>
      <c r="AX260" s="19">
        <f>ROUND(VLOOKUP($B260,'3.ข้อมูลงบทดลองปัจจุบัน เติมเอง'!$A$5:$CL$846,49,0),2)</f>
        <v>0</v>
      </c>
      <c r="AY260" s="19">
        <f>ROUND(VLOOKUP($B260,'3.ข้อมูลงบทดลองปัจจุบัน เติมเอง'!$A$5:$CL$846,50,0),2)</f>
        <v>0</v>
      </c>
      <c r="AZ260" s="19">
        <f>ROUND(VLOOKUP($B260,'3.ข้อมูลงบทดลองปัจจุบัน เติมเอง'!$A$5:$CL$846,51,0),2)</f>
        <v>0</v>
      </c>
      <c r="BA260" s="19">
        <f>ROUND(VLOOKUP($B260,'3.ข้อมูลงบทดลองปัจจุบัน เติมเอง'!$A$5:$CL$846,52,0),2)</f>
        <v>0</v>
      </c>
      <c r="BB260" s="19">
        <f>ROUND(VLOOKUP($B260,'3.ข้อมูลงบทดลองปัจจุบัน เติมเอง'!$A$5:$CL$846,53,0),2)</f>
        <v>0</v>
      </c>
      <c r="BC260" s="19">
        <f>ROUND(VLOOKUP($B260,'3.ข้อมูลงบทดลองปัจจุบัน เติมเอง'!$A$5:$CL$846,54,0),2)</f>
        <v>0</v>
      </c>
      <c r="BD260" s="19">
        <f>ROUND(VLOOKUP($B260,'3.ข้อมูลงบทดลองปัจจุบัน เติมเอง'!$A$5:$CL$846,55,0),2)</f>
        <v>0</v>
      </c>
      <c r="BE260" s="19">
        <f>ROUND(VLOOKUP($B260,'3.ข้อมูลงบทดลองปัจจุบัน เติมเอง'!$A$5:$CL$846,56,0),2)</f>
        <v>0</v>
      </c>
      <c r="BF260" s="19">
        <f>ROUND(VLOOKUP($B260,'3.ข้อมูลงบทดลองปัจจุบัน เติมเอง'!$A$5:$CL$846,57,0),2)</f>
        <v>0</v>
      </c>
      <c r="BG260" s="19">
        <f>ROUND(VLOOKUP($B260,'3.ข้อมูลงบทดลองปัจจุบัน เติมเอง'!$A$5:$CL$846,58,0),2)</f>
        <v>0</v>
      </c>
      <c r="BH260" s="19">
        <f>ROUND(VLOOKUP($B260,'3.ข้อมูลงบทดลองปัจจุบัน เติมเอง'!$A$5:$CL$846,59,0),2)</f>
        <v>0</v>
      </c>
      <c r="BI260" s="19">
        <f>ROUND(VLOOKUP($B260,'3.ข้อมูลงบทดลองปัจจุบัน เติมเอง'!$A$5:$CL$846,60,0),2)</f>
        <v>0</v>
      </c>
      <c r="BJ260" s="19">
        <f>ROUND(VLOOKUP($B260,'3.ข้อมูลงบทดลองปัจจุบัน เติมเอง'!$A$5:$CL$846,61,0),2)</f>
        <v>0</v>
      </c>
      <c r="BK260" s="19">
        <f>ROUND(VLOOKUP($B260,'3.ข้อมูลงบทดลองปัจจุบัน เติมเอง'!$A$5:$CL$846,62,0),2)</f>
        <v>0</v>
      </c>
      <c r="BL260" s="19">
        <f>ROUND(VLOOKUP($B260,'3.ข้อมูลงบทดลองปัจจุบัน เติมเอง'!$A$5:$CL$846,63,0),2)</f>
        <v>0</v>
      </c>
      <c r="BM260" s="19">
        <f>ROUND(VLOOKUP($B260,'3.ข้อมูลงบทดลองปัจจุบัน เติมเอง'!$A$5:$CL$846,64,0),2)</f>
        <v>0</v>
      </c>
      <c r="BN260" s="19">
        <f>ROUND(VLOOKUP($B260,'3.ข้อมูลงบทดลองปัจจุบัน เติมเอง'!$A$5:$CL$846,65,0),2)</f>
        <v>0</v>
      </c>
      <c r="BO260" s="19">
        <f>ROUND(VLOOKUP($B260,'3.ข้อมูลงบทดลองปัจจุบัน เติมเอง'!$A$5:$CL$846,66,0),2)</f>
        <v>0</v>
      </c>
      <c r="BP260" s="19">
        <f>ROUND(VLOOKUP($B260,'3.ข้อมูลงบทดลองปัจจุบัน เติมเอง'!$A$5:$CL$846,67,0),2)</f>
        <v>0</v>
      </c>
      <c r="BQ260" s="19">
        <f>ROUND(VLOOKUP($B260,'3.ข้อมูลงบทดลองปัจจุบัน เติมเอง'!$A$5:$CL$846,68,0),2)</f>
        <v>0</v>
      </c>
      <c r="BR260" s="19">
        <f>ROUND(VLOOKUP($B260,'3.ข้อมูลงบทดลองปัจจุบัน เติมเอง'!$A$5:$CL$846,69,0),2)</f>
        <v>0</v>
      </c>
      <c r="BS260" s="19">
        <f>ROUND(VLOOKUP($B260,'3.ข้อมูลงบทดลองปัจจุบัน เติมเอง'!$A$5:$CL$846,70,0),2)</f>
        <v>0</v>
      </c>
      <c r="BT260" s="19">
        <f>ROUND(VLOOKUP($B260,'3.ข้อมูลงบทดลองปัจจุบัน เติมเอง'!$A$5:$CL$846,71,0),2)</f>
        <v>0</v>
      </c>
      <c r="BU260" s="19">
        <f>ROUND(VLOOKUP($B260,'3.ข้อมูลงบทดลองปัจจุบัน เติมเอง'!$A$5:$CL$846,72,0),2)</f>
        <v>0</v>
      </c>
      <c r="BV260" s="19">
        <f>ROUND(VLOOKUP($B260,'3.ข้อมูลงบทดลองปัจจุบัน เติมเอง'!$A$5:$CL$846,73,0),2)</f>
        <v>0</v>
      </c>
      <c r="BW260" s="19">
        <f>ROUND(VLOOKUP($B260,'3.ข้อมูลงบทดลองปัจจุบัน เติมเอง'!$A$5:$CL$846,74,0),2)</f>
        <v>0</v>
      </c>
      <c r="BX260" s="19">
        <f>ROUND(VLOOKUP($B260,'3.ข้อมูลงบทดลองปัจจุบัน เติมเอง'!$A$5:$CL$846,75,0),2)</f>
        <v>0</v>
      </c>
      <c r="BY260" s="19">
        <f>ROUND(VLOOKUP($B260,'3.ข้อมูลงบทดลองปัจจุบัน เติมเอง'!$A$5:$CL$846,76,0),2)</f>
        <v>0</v>
      </c>
      <c r="BZ260" s="19">
        <f>ROUND(VLOOKUP($B260,'3.ข้อมูลงบทดลองปัจจุบัน เติมเอง'!$A$5:$CL$846,77,0),2)</f>
        <v>0</v>
      </c>
      <c r="CA260" s="19">
        <f>ROUND(VLOOKUP($B260,'3.ข้อมูลงบทดลองปัจจุบัน เติมเอง'!$A$5:$CL$846,78,0),2)</f>
        <v>0</v>
      </c>
      <c r="CB260" s="19">
        <f>ROUND(VLOOKUP($B260,'3.ข้อมูลงบทดลองปัจจุบัน เติมเอง'!$A$5:$CL$846,79,0),2)</f>
        <v>0</v>
      </c>
      <c r="CC260" s="19">
        <f>ROUND(VLOOKUP($B260,'3.ข้อมูลงบทดลองปัจจุบัน เติมเอง'!$A$5:$CL$846,80,0),2)</f>
        <v>0</v>
      </c>
      <c r="CD260" s="19">
        <f>ROUND(VLOOKUP($B260,'3.ข้อมูลงบทดลองปัจจุบัน เติมเอง'!$A$5:$CL$846,81,0),2)</f>
        <v>0</v>
      </c>
      <c r="CE260" s="19">
        <f>ROUND(VLOOKUP($B260,'3.ข้อมูลงบทดลองปัจจุบัน เติมเอง'!$A$5:$CL$846,82,0),2)</f>
        <v>0</v>
      </c>
      <c r="CF260" s="19">
        <f>ROUND(VLOOKUP($B260,'3.ข้อมูลงบทดลองปัจจุบัน เติมเอง'!$A$5:$CL$846,83,0),2)</f>
        <v>0</v>
      </c>
      <c r="CG260" s="19">
        <f>ROUND(VLOOKUP($B260,'3.ข้อมูลงบทดลองปัจจุบัน เติมเอง'!$A$5:$CL$846,84,0),2)</f>
        <v>0</v>
      </c>
      <c r="CH260" s="19">
        <f>ROUND(VLOOKUP($B260,'3.ข้อมูลงบทดลองปัจจุบัน เติมเอง'!$A$5:$CL$846,85,0),2)</f>
        <v>0</v>
      </c>
      <c r="CI260" s="19">
        <f>ROUND(VLOOKUP($B260,'3.ข้อมูลงบทดลองปัจจุบัน เติมเอง'!$A$5:$CL$846,86,0),2)</f>
        <v>0</v>
      </c>
      <c r="CJ260" s="19">
        <f>ROUND(VLOOKUP($B260,'3.ข้อมูลงบทดลองปัจจุบัน เติมเอง'!$A$5:$CL$846,87,0),2)</f>
        <v>0</v>
      </c>
      <c r="CK260" s="19">
        <f>ROUND(VLOOKUP($B260,'3.ข้อมูลงบทดลองปัจจุบัน เติมเอง'!$A$5:$CL$846,88,0),2)</f>
        <v>0</v>
      </c>
      <c r="CL260" s="19">
        <f>ROUND(VLOOKUP($B260,'3.ข้อมูลงบทดลองปัจจุบัน เติมเอง'!$A$5:$CL$846,89,0),2)</f>
        <v>0</v>
      </c>
      <c r="CM260" s="19">
        <f>ROUND(VLOOKUP($B260,'3.ข้อมูลงบทดลองปัจจุบัน เติมเอง'!$A$5:$CL$846,90,0),2)</f>
        <v>0</v>
      </c>
      <c r="CO260" s="29"/>
    </row>
    <row r="261" spans="1:94" x14ac:dyDescent="0.7">
      <c r="A261" s="54" t="s">
        <v>2323</v>
      </c>
      <c r="B261" s="3" t="s">
        <v>392</v>
      </c>
      <c r="C261" s="55" t="s">
        <v>393</v>
      </c>
      <c r="D261" s="19">
        <f>ROUND(VLOOKUP($B261,'3.ข้อมูลงบทดลองปัจจุบัน เติมเอง'!$A$5:$CL$846,3,0),2)</f>
        <v>0</v>
      </c>
      <c r="E261" s="19">
        <f>ROUND(VLOOKUP($B261,'3.ข้อมูลงบทดลองปัจจุบัน เติมเอง'!$A$5:$CL$846,4,0),2)</f>
        <v>0</v>
      </c>
      <c r="F261" s="19">
        <f>ROUND(VLOOKUP($B261,'3.ข้อมูลงบทดลองปัจจุบัน เติมเอง'!$A$5:$CL$846,5,0),2)</f>
        <v>0</v>
      </c>
      <c r="G261" s="19">
        <f>ROUND(VLOOKUP($B261,'3.ข้อมูลงบทดลองปัจจุบัน เติมเอง'!$A$5:$CL$846,6,0),2)</f>
        <v>0</v>
      </c>
      <c r="H261" s="19">
        <f>ROUND(VLOOKUP($B261,'3.ข้อมูลงบทดลองปัจจุบัน เติมเอง'!$A$5:$CL$846,7,0),2)</f>
        <v>0</v>
      </c>
      <c r="I261" s="19">
        <f>ROUND(VLOOKUP($B261,'3.ข้อมูลงบทดลองปัจจุบัน เติมเอง'!$A$5:$CL$846,8,0),2)</f>
        <v>19711</v>
      </c>
      <c r="J261" s="19">
        <f>ROUND(VLOOKUP($B261,'3.ข้อมูลงบทดลองปัจจุบัน เติมเอง'!$A$5:$CL$846,9,0),2)</f>
        <v>0</v>
      </c>
      <c r="K261" s="19">
        <f>ROUND(VLOOKUP($B261,'3.ข้อมูลงบทดลองปัจจุบัน เติมเอง'!$A$5:$CL$846,10,0),2)</f>
        <v>0</v>
      </c>
      <c r="L261" s="19">
        <f>ROUND(VLOOKUP($B261,'3.ข้อมูลงบทดลองปัจจุบัน เติมเอง'!$A$5:$CL$846,11,0),2)</f>
        <v>0</v>
      </c>
      <c r="M261" s="19">
        <f>ROUND(VLOOKUP($B261,'3.ข้อมูลงบทดลองปัจจุบัน เติมเอง'!$A$5:$CL$846,12,0),2)</f>
        <v>0</v>
      </c>
      <c r="N261" s="19">
        <f>ROUND(VLOOKUP($B261,'3.ข้อมูลงบทดลองปัจจุบัน เติมเอง'!$A$5:$CL$846,13,0),2)</f>
        <v>0</v>
      </c>
      <c r="O261" s="19">
        <f>ROUND(VLOOKUP($B261,'3.ข้อมูลงบทดลองปัจจุบัน เติมเอง'!$A$5:$CL$846,14,0),2)</f>
        <v>0</v>
      </c>
      <c r="P261" s="19">
        <f>ROUND(VLOOKUP($B261,'3.ข้อมูลงบทดลองปัจจุบัน เติมเอง'!$A$5:$CL$846,15,0),2)</f>
        <v>0</v>
      </c>
      <c r="Q261" s="19">
        <f>ROUND(VLOOKUP($B261,'3.ข้อมูลงบทดลองปัจจุบัน เติมเอง'!$A$5:$CL$846,16,0),2)</f>
        <v>0</v>
      </c>
      <c r="R261" s="19">
        <f>ROUND(VLOOKUP($B261,'3.ข้อมูลงบทดลองปัจจุบัน เติมเอง'!$A$5:$CL$846,17,0),2)</f>
        <v>0</v>
      </c>
      <c r="S261" s="19">
        <f>ROUND(VLOOKUP($B261,'3.ข้อมูลงบทดลองปัจจุบัน เติมเอง'!$A$5:$CL$846,18,0),2)</f>
        <v>0</v>
      </c>
      <c r="T261" s="19">
        <f>ROUND(VLOOKUP($B261,'3.ข้อมูลงบทดลองปัจจุบัน เติมเอง'!$A$5:$CL$846,19,0),2)</f>
        <v>0</v>
      </c>
      <c r="U261" s="19">
        <f>ROUND(VLOOKUP($B261,'3.ข้อมูลงบทดลองปัจจุบัน เติมเอง'!$A$5:$CL$846,20,0),2)</f>
        <v>0</v>
      </c>
      <c r="V261" s="19">
        <f>ROUND(VLOOKUP($B261,'3.ข้อมูลงบทดลองปัจจุบัน เติมเอง'!$A$5:$CL$846,21,0),2)</f>
        <v>0</v>
      </c>
      <c r="W261" s="19">
        <f>ROUND(VLOOKUP($B261,'3.ข้อมูลงบทดลองปัจจุบัน เติมเอง'!$A$5:$CL$846,22,0),2)</f>
        <v>0</v>
      </c>
      <c r="X261" s="19">
        <f>ROUND(VLOOKUP($B261,'3.ข้อมูลงบทดลองปัจจุบัน เติมเอง'!$A$5:$CL$846,23,0),2)</f>
        <v>0</v>
      </c>
      <c r="Y261" s="19">
        <f>ROUND(VLOOKUP($B261,'3.ข้อมูลงบทดลองปัจจุบัน เติมเอง'!$A$5:$CL$846,24,0),2)</f>
        <v>0</v>
      </c>
      <c r="Z261" s="19">
        <f>ROUND(VLOOKUP($B261,'3.ข้อมูลงบทดลองปัจจุบัน เติมเอง'!$A$5:$CL$846,25,0),2)</f>
        <v>0</v>
      </c>
      <c r="AA261" s="19">
        <f>ROUND(VLOOKUP($B261,'3.ข้อมูลงบทดลองปัจจุบัน เติมเอง'!$A$5:$CL$846,26,0),2)</f>
        <v>0</v>
      </c>
      <c r="AB261" s="19">
        <f>ROUND(VLOOKUP($B261,'3.ข้อมูลงบทดลองปัจจุบัน เติมเอง'!$A$5:$CL$846,27,0),2)</f>
        <v>0</v>
      </c>
      <c r="AC261" s="19">
        <f>ROUND(VLOOKUP($B261,'3.ข้อมูลงบทดลองปัจจุบัน เติมเอง'!$A$5:$CL$846,28,0),2)</f>
        <v>0</v>
      </c>
      <c r="AD261" s="19">
        <f>ROUND(VLOOKUP($B261,'3.ข้อมูลงบทดลองปัจจุบัน เติมเอง'!$A$5:$CL$846,29,0),2)</f>
        <v>0</v>
      </c>
      <c r="AE261" s="19">
        <f>ROUND(VLOOKUP($B261,'3.ข้อมูลงบทดลองปัจจุบัน เติมเอง'!$A$5:$CL$846,30,0),2)</f>
        <v>0</v>
      </c>
      <c r="AF261" s="19">
        <f>ROUND(VLOOKUP($B261,'3.ข้อมูลงบทดลองปัจจุบัน เติมเอง'!$A$5:$CL$846,31,0),2)</f>
        <v>0</v>
      </c>
      <c r="AG261" s="19">
        <f>ROUND(VLOOKUP($B261,'3.ข้อมูลงบทดลองปัจจุบัน เติมเอง'!$A$5:$CL$846,32,0),2)</f>
        <v>0</v>
      </c>
      <c r="AH261" s="19">
        <f>ROUND(VLOOKUP($B261,'3.ข้อมูลงบทดลองปัจจุบัน เติมเอง'!$A$5:$CL$846,33,0),2)</f>
        <v>0</v>
      </c>
      <c r="AI261" s="19">
        <f>ROUND(VLOOKUP($B261,'3.ข้อมูลงบทดลองปัจจุบัน เติมเอง'!$A$5:$CL$846,34,0),2)</f>
        <v>0</v>
      </c>
      <c r="AJ261" s="19">
        <f>ROUND(VLOOKUP($B261,'3.ข้อมูลงบทดลองปัจจุบัน เติมเอง'!$A$5:$CL$846,35,0),2)</f>
        <v>0</v>
      </c>
      <c r="AK261" s="19">
        <f>ROUND(VLOOKUP($B261,'3.ข้อมูลงบทดลองปัจจุบัน เติมเอง'!$A$5:$CL$846,36,0),2)</f>
        <v>0</v>
      </c>
      <c r="AL261" s="19">
        <f>ROUND(VLOOKUP($B261,'3.ข้อมูลงบทดลองปัจจุบัน เติมเอง'!$A$5:$CL$846,37,0),2)</f>
        <v>0</v>
      </c>
      <c r="AM261" s="19">
        <f>ROUND(VLOOKUP($B261,'3.ข้อมูลงบทดลองปัจจุบัน เติมเอง'!$A$5:$CL$846,38,0),2)</f>
        <v>0</v>
      </c>
      <c r="AN261" s="19">
        <f>ROUND(VLOOKUP($B261,'3.ข้อมูลงบทดลองปัจจุบัน เติมเอง'!$A$5:$CL$846,39,0),2)</f>
        <v>0</v>
      </c>
      <c r="AO261" s="19">
        <f>ROUND(VLOOKUP($B261,'3.ข้อมูลงบทดลองปัจจุบัน เติมเอง'!$A$5:$CL$846,40,0),2)</f>
        <v>209886.5</v>
      </c>
      <c r="AP261" s="19">
        <f>ROUND(VLOOKUP($B261,'3.ข้อมูลงบทดลองปัจจุบัน เติมเอง'!$A$5:$CL$846,41,0),2)</f>
        <v>0</v>
      </c>
      <c r="AQ261" s="19">
        <f>ROUND(VLOOKUP($B261,'3.ข้อมูลงบทดลองปัจจุบัน เติมเอง'!$A$5:$CL$846,42,0),2)</f>
        <v>0</v>
      </c>
      <c r="AR261" s="19">
        <f>ROUND(VLOOKUP($B261,'3.ข้อมูลงบทดลองปัจจุบัน เติมเอง'!$A$5:$CL$846,43,0),2)</f>
        <v>0</v>
      </c>
      <c r="AS261" s="19">
        <f>ROUND(VLOOKUP($B261,'3.ข้อมูลงบทดลองปัจจุบัน เติมเอง'!$A$5:$CL$846,44,0),2)</f>
        <v>0</v>
      </c>
      <c r="AT261" s="19">
        <f>ROUND(VLOOKUP($B261,'3.ข้อมูลงบทดลองปัจจุบัน เติมเอง'!$A$5:$CL$846,45,0),2)</f>
        <v>0</v>
      </c>
      <c r="AU261" s="19">
        <f>ROUND(VLOOKUP($B261,'3.ข้อมูลงบทดลองปัจจุบัน เติมเอง'!$A$5:$CL$846,46,0),2)</f>
        <v>0</v>
      </c>
      <c r="AV261" s="19">
        <f>ROUND(VLOOKUP($B261,'3.ข้อมูลงบทดลองปัจจุบัน เติมเอง'!$A$5:$CL$846,47,0),2)</f>
        <v>0</v>
      </c>
      <c r="AW261" s="19">
        <f>ROUND(VLOOKUP($B261,'3.ข้อมูลงบทดลองปัจจุบัน เติมเอง'!$A$5:$CL$846,48,0),2)</f>
        <v>0</v>
      </c>
      <c r="AX261" s="19">
        <f>ROUND(VLOOKUP($B261,'3.ข้อมูลงบทดลองปัจจุบัน เติมเอง'!$A$5:$CL$846,49,0),2)</f>
        <v>0</v>
      </c>
      <c r="AY261" s="19">
        <f>ROUND(VLOOKUP($B261,'3.ข้อมูลงบทดลองปัจจุบัน เติมเอง'!$A$5:$CL$846,50,0),2)</f>
        <v>0</v>
      </c>
      <c r="AZ261" s="19">
        <f>ROUND(VLOOKUP($B261,'3.ข้อมูลงบทดลองปัจจุบัน เติมเอง'!$A$5:$CL$846,51,0),2)</f>
        <v>0</v>
      </c>
      <c r="BA261" s="19">
        <f>ROUND(VLOOKUP($B261,'3.ข้อมูลงบทดลองปัจจุบัน เติมเอง'!$A$5:$CL$846,52,0),2)</f>
        <v>0</v>
      </c>
      <c r="BB261" s="19">
        <f>ROUND(VLOOKUP($B261,'3.ข้อมูลงบทดลองปัจจุบัน เติมเอง'!$A$5:$CL$846,53,0),2)</f>
        <v>0</v>
      </c>
      <c r="BC261" s="19">
        <f>ROUND(VLOOKUP($B261,'3.ข้อมูลงบทดลองปัจจุบัน เติมเอง'!$A$5:$CL$846,54,0),2)</f>
        <v>0</v>
      </c>
      <c r="BD261" s="19">
        <f>ROUND(VLOOKUP($B261,'3.ข้อมูลงบทดลองปัจจุบัน เติมเอง'!$A$5:$CL$846,55,0),2)</f>
        <v>0</v>
      </c>
      <c r="BE261" s="19">
        <f>ROUND(VLOOKUP($B261,'3.ข้อมูลงบทดลองปัจจุบัน เติมเอง'!$A$5:$CL$846,56,0),2)</f>
        <v>3570</v>
      </c>
      <c r="BF261" s="19">
        <f>ROUND(VLOOKUP($B261,'3.ข้อมูลงบทดลองปัจจุบัน เติมเอง'!$A$5:$CL$846,57,0),2)</f>
        <v>0</v>
      </c>
      <c r="BG261" s="19">
        <f>ROUND(VLOOKUP($B261,'3.ข้อมูลงบทดลองปัจจุบัน เติมเอง'!$A$5:$CL$846,58,0),2)</f>
        <v>0</v>
      </c>
      <c r="BH261" s="19">
        <f>ROUND(VLOOKUP($B261,'3.ข้อมูลงบทดลองปัจจุบัน เติมเอง'!$A$5:$CL$846,59,0),2)</f>
        <v>0</v>
      </c>
      <c r="BI261" s="19">
        <f>ROUND(VLOOKUP($B261,'3.ข้อมูลงบทดลองปัจจุบัน เติมเอง'!$A$5:$CL$846,60,0),2)</f>
        <v>0</v>
      </c>
      <c r="BJ261" s="19">
        <f>ROUND(VLOOKUP($B261,'3.ข้อมูลงบทดลองปัจจุบัน เติมเอง'!$A$5:$CL$846,61,0),2)</f>
        <v>0</v>
      </c>
      <c r="BK261" s="19">
        <f>ROUND(VLOOKUP($B261,'3.ข้อมูลงบทดลองปัจจุบัน เติมเอง'!$A$5:$CL$846,62,0),2)</f>
        <v>0</v>
      </c>
      <c r="BL261" s="19">
        <f>ROUND(VLOOKUP($B261,'3.ข้อมูลงบทดลองปัจจุบัน เติมเอง'!$A$5:$CL$846,63,0),2)</f>
        <v>0</v>
      </c>
      <c r="BM261" s="19">
        <f>ROUND(VLOOKUP($B261,'3.ข้อมูลงบทดลองปัจจุบัน เติมเอง'!$A$5:$CL$846,64,0),2)</f>
        <v>0</v>
      </c>
      <c r="BN261" s="19">
        <f>ROUND(VLOOKUP($B261,'3.ข้อมูลงบทดลองปัจจุบัน เติมเอง'!$A$5:$CL$846,65,0),2)</f>
        <v>0</v>
      </c>
      <c r="BO261" s="19">
        <f>ROUND(VLOOKUP($B261,'3.ข้อมูลงบทดลองปัจจุบัน เติมเอง'!$A$5:$CL$846,66,0),2)</f>
        <v>0</v>
      </c>
      <c r="BP261" s="19">
        <f>ROUND(VLOOKUP($B261,'3.ข้อมูลงบทดลองปัจจุบัน เติมเอง'!$A$5:$CL$846,67,0),2)</f>
        <v>0</v>
      </c>
      <c r="BQ261" s="19">
        <f>ROUND(VLOOKUP($B261,'3.ข้อมูลงบทดลองปัจจุบัน เติมเอง'!$A$5:$CL$846,68,0),2)</f>
        <v>0</v>
      </c>
      <c r="BR261" s="19">
        <f>ROUND(VLOOKUP($B261,'3.ข้อมูลงบทดลองปัจจุบัน เติมเอง'!$A$5:$CL$846,69,0),2)</f>
        <v>0</v>
      </c>
      <c r="BS261" s="19">
        <f>ROUND(VLOOKUP($B261,'3.ข้อมูลงบทดลองปัจจุบัน เติมเอง'!$A$5:$CL$846,70,0),2)</f>
        <v>0</v>
      </c>
      <c r="BT261" s="19">
        <f>ROUND(VLOOKUP($B261,'3.ข้อมูลงบทดลองปัจจุบัน เติมเอง'!$A$5:$CL$846,71,0),2)</f>
        <v>0</v>
      </c>
      <c r="BU261" s="19">
        <f>ROUND(VLOOKUP($B261,'3.ข้อมูลงบทดลองปัจจุบัน เติมเอง'!$A$5:$CL$846,72,0),2)</f>
        <v>0</v>
      </c>
      <c r="BV261" s="19">
        <f>ROUND(VLOOKUP($B261,'3.ข้อมูลงบทดลองปัจจุบัน เติมเอง'!$A$5:$CL$846,73,0),2)</f>
        <v>0</v>
      </c>
      <c r="BW261" s="19">
        <f>ROUND(VLOOKUP($B261,'3.ข้อมูลงบทดลองปัจจุบัน เติมเอง'!$A$5:$CL$846,74,0),2)</f>
        <v>0</v>
      </c>
      <c r="BX261" s="19">
        <f>ROUND(VLOOKUP($B261,'3.ข้อมูลงบทดลองปัจจุบัน เติมเอง'!$A$5:$CL$846,75,0),2)</f>
        <v>0</v>
      </c>
      <c r="BY261" s="19">
        <f>ROUND(VLOOKUP($B261,'3.ข้อมูลงบทดลองปัจจุบัน เติมเอง'!$A$5:$CL$846,76,0),2)</f>
        <v>0</v>
      </c>
      <c r="BZ261" s="19">
        <f>ROUND(VLOOKUP($B261,'3.ข้อมูลงบทดลองปัจจุบัน เติมเอง'!$A$5:$CL$846,77,0),2)</f>
        <v>0</v>
      </c>
      <c r="CA261" s="19">
        <f>ROUND(VLOOKUP($B261,'3.ข้อมูลงบทดลองปัจจุบัน เติมเอง'!$A$5:$CL$846,78,0),2)</f>
        <v>0</v>
      </c>
      <c r="CB261" s="19">
        <f>ROUND(VLOOKUP($B261,'3.ข้อมูลงบทดลองปัจจุบัน เติมเอง'!$A$5:$CL$846,79,0),2)</f>
        <v>0</v>
      </c>
      <c r="CC261" s="19">
        <f>ROUND(VLOOKUP($B261,'3.ข้อมูลงบทดลองปัจจุบัน เติมเอง'!$A$5:$CL$846,80,0),2)</f>
        <v>0</v>
      </c>
      <c r="CD261" s="19">
        <f>ROUND(VLOOKUP($B261,'3.ข้อมูลงบทดลองปัจจุบัน เติมเอง'!$A$5:$CL$846,81,0),2)</f>
        <v>0</v>
      </c>
      <c r="CE261" s="19">
        <f>ROUND(VLOOKUP($B261,'3.ข้อมูลงบทดลองปัจจุบัน เติมเอง'!$A$5:$CL$846,82,0),2)</f>
        <v>0</v>
      </c>
      <c r="CF261" s="19">
        <f>ROUND(VLOOKUP($B261,'3.ข้อมูลงบทดลองปัจจุบัน เติมเอง'!$A$5:$CL$846,83,0),2)</f>
        <v>0</v>
      </c>
      <c r="CG261" s="19">
        <f>ROUND(VLOOKUP($B261,'3.ข้อมูลงบทดลองปัจจุบัน เติมเอง'!$A$5:$CL$846,84,0),2)</f>
        <v>0</v>
      </c>
      <c r="CH261" s="19">
        <f>ROUND(VLOOKUP($B261,'3.ข้อมูลงบทดลองปัจจุบัน เติมเอง'!$A$5:$CL$846,85,0),2)</f>
        <v>0</v>
      </c>
      <c r="CI261" s="19">
        <f>ROUND(VLOOKUP($B261,'3.ข้อมูลงบทดลองปัจจุบัน เติมเอง'!$A$5:$CL$846,86,0),2)</f>
        <v>0</v>
      </c>
      <c r="CJ261" s="19">
        <f>ROUND(VLOOKUP($B261,'3.ข้อมูลงบทดลองปัจจุบัน เติมเอง'!$A$5:$CL$846,87,0),2)</f>
        <v>0</v>
      </c>
      <c r="CK261" s="19">
        <f>ROUND(VLOOKUP($B261,'3.ข้อมูลงบทดลองปัจจุบัน เติมเอง'!$A$5:$CL$846,88,0),2)</f>
        <v>0</v>
      </c>
      <c r="CL261" s="19">
        <f>ROUND(VLOOKUP($B261,'3.ข้อมูลงบทดลองปัจจุบัน เติมเอง'!$A$5:$CL$846,89,0),2)</f>
        <v>0</v>
      </c>
      <c r="CM261" s="19">
        <f>ROUND(VLOOKUP($B261,'3.ข้อมูลงบทดลองปัจจุบัน เติมเอง'!$A$5:$CL$846,90,0),2)</f>
        <v>0</v>
      </c>
      <c r="CO261" s="29"/>
    </row>
    <row r="262" spans="1:94" x14ac:dyDescent="0.7">
      <c r="A262" s="54" t="s">
        <v>2323</v>
      </c>
      <c r="B262" s="3" t="s">
        <v>394</v>
      </c>
      <c r="C262" s="55" t="s">
        <v>395</v>
      </c>
      <c r="D262" s="19">
        <f>ROUND(VLOOKUP($B262,'3.ข้อมูลงบทดลองปัจจุบัน เติมเอง'!$A$5:$CL$846,3,0),2)</f>
        <v>0</v>
      </c>
      <c r="E262" s="19">
        <f>ROUND(VLOOKUP($B262,'3.ข้อมูลงบทดลองปัจจุบัน เติมเอง'!$A$5:$CL$846,4,0),2)</f>
        <v>0</v>
      </c>
      <c r="F262" s="19">
        <f>ROUND(VLOOKUP($B262,'3.ข้อมูลงบทดลองปัจจุบัน เติมเอง'!$A$5:$CL$846,5,0),2)</f>
        <v>0</v>
      </c>
      <c r="G262" s="19">
        <f>ROUND(VLOOKUP($B262,'3.ข้อมูลงบทดลองปัจจุบัน เติมเอง'!$A$5:$CL$846,6,0),2)</f>
        <v>0</v>
      </c>
      <c r="H262" s="19">
        <f>ROUND(VLOOKUP($B262,'3.ข้อมูลงบทดลองปัจจุบัน เติมเอง'!$A$5:$CL$846,7,0),2)</f>
        <v>0</v>
      </c>
      <c r="I262" s="19">
        <f>ROUND(VLOOKUP($B262,'3.ข้อมูลงบทดลองปัจจุบัน เติมเอง'!$A$5:$CL$846,8,0),2)</f>
        <v>0</v>
      </c>
      <c r="J262" s="19">
        <f>ROUND(VLOOKUP($B262,'3.ข้อมูลงบทดลองปัจจุบัน เติมเอง'!$A$5:$CL$846,9,0),2)</f>
        <v>0</v>
      </c>
      <c r="K262" s="19">
        <f>ROUND(VLOOKUP($B262,'3.ข้อมูลงบทดลองปัจจุบัน เติมเอง'!$A$5:$CL$846,10,0),2)</f>
        <v>0</v>
      </c>
      <c r="L262" s="19">
        <f>ROUND(VLOOKUP($B262,'3.ข้อมูลงบทดลองปัจจุบัน เติมเอง'!$A$5:$CL$846,11,0),2)</f>
        <v>0</v>
      </c>
      <c r="M262" s="19">
        <f>ROUND(VLOOKUP($B262,'3.ข้อมูลงบทดลองปัจจุบัน เติมเอง'!$A$5:$CL$846,12,0),2)</f>
        <v>0</v>
      </c>
      <c r="N262" s="19">
        <f>ROUND(VLOOKUP($B262,'3.ข้อมูลงบทดลองปัจจุบัน เติมเอง'!$A$5:$CL$846,13,0),2)</f>
        <v>0</v>
      </c>
      <c r="O262" s="19">
        <f>ROUND(VLOOKUP($B262,'3.ข้อมูลงบทดลองปัจจุบัน เติมเอง'!$A$5:$CL$846,14,0),2)</f>
        <v>0</v>
      </c>
      <c r="P262" s="19">
        <f>ROUND(VLOOKUP($B262,'3.ข้อมูลงบทดลองปัจจุบัน เติมเอง'!$A$5:$CL$846,15,0),2)</f>
        <v>0</v>
      </c>
      <c r="Q262" s="19">
        <f>ROUND(VLOOKUP($B262,'3.ข้อมูลงบทดลองปัจจุบัน เติมเอง'!$A$5:$CL$846,16,0),2)</f>
        <v>0</v>
      </c>
      <c r="R262" s="19">
        <f>ROUND(VLOOKUP($B262,'3.ข้อมูลงบทดลองปัจจุบัน เติมเอง'!$A$5:$CL$846,17,0),2)</f>
        <v>0</v>
      </c>
      <c r="S262" s="19">
        <f>ROUND(VLOOKUP($B262,'3.ข้อมูลงบทดลองปัจจุบัน เติมเอง'!$A$5:$CL$846,18,0),2)</f>
        <v>0</v>
      </c>
      <c r="T262" s="19">
        <f>ROUND(VLOOKUP($B262,'3.ข้อมูลงบทดลองปัจจุบัน เติมเอง'!$A$5:$CL$846,19,0),2)</f>
        <v>0</v>
      </c>
      <c r="U262" s="19">
        <f>ROUND(VLOOKUP($B262,'3.ข้อมูลงบทดลองปัจจุบัน เติมเอง'!$A$5:$CL$846,20,0),2)</f>
        <v>0</v>
      </c>
      <c r="V262" s="19">
        <f>ROUND(VLOOKUP($B262,'3.ข้อมูลงบทดลองปัจจุบัน เติมเอง'!$A$5:$CL$846,21,0),2)</f>
        <v>0</v>
      </c>
      <c r="W262" s="19">
        <f>ROUND(VLOOKUP($B262,'3.ข้อมูลงบทดลองปัจจุบัน เติมเอง'!$A$5:$CL$846,22,0),2)</f>
        <v>0</v>
      </c>
      <c r="X262" s="19">
        <f>ROUND(VLOOKUP($B262,'3.ข้อมูลงบทดลองปัจจุบัน เติมเอง'!$A$5:$CL$846,23,0),2)</f>
        <v>0</v>
      </c>
      <c r="Y262" s="19">
        <f>ROUND(VLOOKUP($B262,'3.ข้อมูลงบทดลองปัจจุบัน เติมเอง'!$A$5:$CL$846,24,0),2)</f>
        <v>0</v>
      </c>
      <c r="Z262" s="19">
        <f>ROUND(VLOOKUP($B262,'3.ข้อมูลงบทดลองปัจจุบัน เติมเอง'!$A$5:$CL$846,25,0),2)</f>
        <v>0</v>
      </c>
      <c r="AA262" s="19">
        <f>ROUND(VLOOKUP($B262,'3.ข้อมูลงบทดลองปัจจุบัน เติมเอง'!$A$5:$CL$846,26,0),2)</f>
        <v>0</v>
      </c>
      <c r="AB262" s="19">
        <f>ROUND(VLOOKUP($B262,'3.ข้อมูลงบทดลองปัจจุบัน เติมเอง'!$A$5:$CL$846,27,0),2)</f>
        <v>0</v>
      </c>
      <c r="AC262" s="19">
        <f>ROUND(VLOOKUP($B262,'3.ข้อมูลงบทดลองปัจจุบัน เติมเอง'!$A$5:$CL$846,28,0),2)</f>
        <v>0</v>
      </c>
      <c r="AD262" s="19">
        <f>ROUND(VLOOKUP($B262,'3.ข้อมูลงบทดลองปัจจุบัน เติมเอง'!$A$5:$CL$846,29,0),2)</f>
        <v>0</v>
      </c>
      <c r="AE262" s="19">
        <f>ROUND(VLOOKUP($B262,'3.ข้อมูลงบทดลองปัจจุบัน เติมเอง'!$A$5:$CL$846,30,0),2)</f>
        <v>0</v>
      </c>
      <c r="AF262" s="19">
        <f>ROUND(VLOOKUP($B262,'3.ข้อมูลงบทดลองปัจจุบัน เติมเอง'!$A$5:$CL$846,31,0),2)</f>
        <v>0</v>
      </c>
      <c r="AG262" s="19">
        <f>ROUND(VLOOKUP($B262,'3.ข้อมูลงบทดลองปัจจุบัน เติมเอง'!$A$5:$CL$846,32,0),2)</f>
        <v>0</v>
      </c>
      <c r="AH262" s="19">
        <f>ROUND(VLOOKUP($B262,'3.ข้อมูลงบทดลองปัจจุบัน เติมเอง'!$A$5:$CL$846,33,0),2)</f>
        <v>0</v>
      </c>
      <c r="AI262" s="19">
        <f>ROUND(VLOOKUP($B262,'3.ข้อมูลงบทดลองปัจจุบัน เติมเอง'!$A$5:$CL$846,34,0),2)</f>
        <v>97045</v>
      </c>
      <c r="AJ262" s="19">
        <f>ROUND(VLOOKUP($B262,'3.ข้อมูลงบทดลองปัจจุบัน เติมเอง'!$A$5:$CL$846,35,0),2)</f>
        <v>0</v>
      </c>
      <c r="AK262" s="19">
        <f>ROUND(VLOOKUP($B262,'3.ข้อมูลงบทดลองปัจจุบัน เติมเอง'!$A$5:$CL$846,36,0),2)</f>
        <v>0</v>
      </c>
      <c r="AL262" s="19">
        <f>ROUND(VLOOKUP($B262,'3.ข้อมูลงบทดลองปัจจุบัน เติมเอง'!$A$5:$CL$846,37,0),2)</f>
        <v>0</v>
      </c>
      <c r="AM262" s="19">
        <f>ROUND(VLOOKUP($B262,'3.ข้อมูลงบทดลองปัจจุบัน เติมเอง'!$A$5:$CL$846,38,0),2)</f>
        <v>0</v>
      </c>
      <c r="AN262" s="19">
        <f>ROUND(VLOOKUP($B262,'3.ข้อมูลงบทดลองปัจจุบัน เติมเอง'!$A$5:$CL$846,39,0),2)</f>
        <v>0</v>
      </c>
      <c r="AO262" s="19">
        <f>ROUND(VLOOKUP($B262,'3.ข้อมูลงบทดลองปัจจุบัน เติมเอง'!$A$5:$CL$846,40,0),2)</f>
        <v>0</v>
      </c>
      <c r="AP262" s="19">
        <f>ROUND(VLOOKUP($B262,'3.ข้อมูลงบทดลองปัจจุบัน เติมเอง'!$A$5:$CL$846,41,0),2)</f>
        <v>0</v>
      </c>
      <c r="AQ262" s="19">
        <f>ROUND(VLOOKUP($B262,'3.ข้อมูลงบทดลองปัจจุบัน เติมเอง'!$A$5:$CL$846,42,0),2)</f>
        <v>0</v>
      </c>
      <c r="AR262" s="19">
        <f>ROUND(VLOOKUP($B262,'3.ข้อมูลงบทดลองปัจจุบัน เติมเอง'!$A$5:$CL$846,43,0),2)</f>
        <v>0</v>
      </c>
      <c r="AS262" s="19">
        <f>ROUND(VLOOKUP($B262,'3.ข้อมูลงบทดลองปัจจุบัน เติมเอง'!$A$5:$CL$846,44,0),2)</f>
        <v>0</v>
      </c>
      <c r="AT262" s="19">
        <f>ROUND(VLOOKUP($B262,'3.ข้อมูลงบทดลองปัจจุบัน เติมเอง'!$A$5:$CL$846,45,0),2)</f>
        <v>0</v>
      </c>
      <c r="AU262" s="19">
        <f>ROUND(VLOOKUP($B262,'3.ข้อมูลงบทดลองปัจจุบัน เติมเอง'!$A$5:$CL$846,46,0),2)</f>
        <v>0</v>
      </c>
      <c r="AV262" s="19">
        <f>ROUND(VLOOKUP($B262,'3.ข้อมูลงบทดลองปัจจุบัน เติมเอง'!$A$5:$CL$846,47,0),2)</f>
        <v>0</v>
      </c>
      <c r="AW262" s="19">
        <f>ROUND(VLOOKUP($B262,'3.ข้อมูลงบทดลองปัจจุบัน เติมเอง'!$A$5:$CL$846,48,0),2)</f>
        <v>0</v>
      </c>
      <c r="AX262" s="19">
        <f>ROUND(VLOOKUP($B262,'3.ข้อมูลงบทดลองปัจจุบัน เติมเอง'!$A$5:$CL$846,49,0),2)</f>
        <v>0</v>
      </c>
      <c r="AY262" s="19">
        <f>ROUND(VLOOKUP($B262,'3.ข้อมูลงบทดลองปัจจุบัน เติมเอง'!$A$5:$CL$846,50,0),2)</f>
        <v>0</v>
      </c>
      <c r="AZ262" s="19">
        <f>ROUND(VLOOKUP($B262,'3.ข้อมูลงบทดลองปัจจุบัน เติมเอง'!$A$5:$CL$846,51,0),2)</f>
        <v>0</v>
      </c>
      <c r="BA262" s="19">
        <f>ROUND(VLOOKUP($B262,'3.ข้อมูลงบทดลองปัจจุบัน เติมเอง'!$A$5:$CL$846,52,0),2)</f>
        <v>0</v>
      </c>
      <c r="BB262" s="19">
        <f>ROUND(VLOOKUP($B262,'3.ข้อมูลงบทดลองปัจจุบัน เติมเอง'!$A$5:$CL$846,53,0),2)</f>
        <v>0</v>
      </c>
      <c r="BC262" s="19">
        <f>ROUND(VLOOKUP($B262,'3.ข้อมูลงบทดลองปัจจุบัน เติมเอง'!$A$5:$CL$846,54,0),2)</f>
        <v>0</v>
      </c>
      <c r="BD262" s="19">
        <f>ROUND(VLOOKUP($B262,'3.ข้อมูลงบทดลองปัจจุบัน เติมเอง'!$A$5:$CL$846,55,0),2)</f>
        <v>0</v>
      </c>
      <c r="BE262" s="19">
        <f>ROUND(VLOOKUP($B262,'3.ข้อมูลงบทดลองปัจจุบัน เติมเอง'!$A$5:$CL$846,56,0),2)</f>
        <v>0</v>
      </c>
      <c r="BF262" s="19">
        <f>ROUND(VLOOKUP($B262,'3.ข้อมูลงบทดลองปัจจุบัน เติมเอง'!$A$5:$CL$846,57,0),2)</f>
        <v>0</v>
      </c>
      <c r="BG262" s="19">
        <f>ROUND(VLOOKUP($B262,'3.ข้อมูลงบทดลองปัจจุบัน เติมเอง'!$A$5:$CL$846,58,0),2)</f>
        <v>0</v>
      </c>
      <c r="BH262" s="19">
        <f>ROUND(VLOOKUP($B262,'3.ข้อมูลงบทดลองปัจจุบัน เติมเอง'!$A$5:$CL$846,59,0),2)</f>
        <v>0</v>
      </c>
      <c r="BI262" s="19">
        <f>ROUND(VLOOKUP($B262,'3.ข้อมูลงบทดลองปัจจุบัน เติมเอง'!$A$5:$CL$846,60,0),2)</f>
        <v>0</v>
      </c>
      <c r="BJ262" s="19">
        <f>ROUND(VLOOKUP($B262,'3.ข้อมูลงบทดลองปัจจุบัน เติมเอง'!$A$5:$CL$846,61,0),2)</f>
        <v>0</v>
      </c>
      <c r="BK262" s="19">
        <f>ROUND(VLOOKUP($B262,'3.ข้อมูลงบทดลองปัจจุบัน เติมเอง'!$A$5:$CL$846,62,0),2)</f>
        <v>0</v>
      </c>
      <c r="BL262" s="19">
        <f>ROUND(VLOOKUP($B262,'3.ข้อมูลงบทดลองปัจจุบัน เติมเอง'!$A$5:$CL$846,63,0),2)</f>
        <v>0</v>
      </c>
      <c r="BM262" s="19">
        <f>ROUND(VLOOKUP($B262,'3.ข้อมูลงบทดลองปัจจุบัน เติมเอง'!$A$5:$CL$846,64,0),2)</f>
        <v>0</v>
      </c>
      <c r="BN262" s="19">
        <f>ROUND(VLOOKUP($B262,'3.ข้อมูลงบทดลองปัจจุบัน เติมเอง'!$A$5:$CL$846,65,0),2)</f>
        <v>0</v>
      </c>
      <c r="BO262" s="19">
        <f>ROUND(VLOOKUP($B262,'3.ข้อมูลงบทดลองปัจจุบัน เติมเอง'!$A$5:$CL$846,66,0),2)</f>
        <v>0</v>
      </c>
      <c r="BP262" s="19">
        <f>ROUND(VLOOKUP($B262,'3.ข้อมูลงบทดลองปัจจุบัน เติมเอง'!$A$5:$CL$846,67,0),2)</f>
        <v>0</v>
      </c>
      <c r="BQ262" s="19">
        <f>ROUND(VLOOKUP($B262,'3.ข้อมูลงบทดลองปัจจุบัน เติมเอง'!$A$5:$CL$846,68,0),2)</f>
        <v>0</v>
      </c>
      <c r="BR262" s="19">
        <f>ROUND(VLOOKUP($B262,'3.ข้อมูลงบทดลองปัจจุบัน เติมเอง'!$A$5:$CL$846,69,0),2)</f>
        <v>0</v>
      </c>
      <c r="BS262" s="19">
        <f>ROUND(VLOOKUP($B262,'3.ข้อมูลงบทดลองปัจจุบัน เติมเอง'!$A$5:$CL$846,70,0),2)</f>
        <v>0</v>
      </c>
      <c r="BT262" s="19">
        <f>ROUND(VLOOKUP($B262,'3.ข้อมูลงบทดลองปัจจุบัน เติมเอง'!$A$5:$CL$846,71,0),2)</f>
        <v>0</v>
      </c>
      <c r="BU262" s="19">
        <f>ROUND(VLOOKUP($B262,'3.ข้อมูลงบทดลองปัจจุบัน เติมเอง'!$A$5:$CL$846,72,0),2)</f>
        <v>0</v>
      </c>
      <c r="BV262" s="19">
        <f>ROUND(VLOOKUP($B262,'3.ข้อมูลงบทดลองปัจจุบัน เติมเอง'!$A$5:$CL$846,73,0),2)</f>
        <v>0</v>
      </c>
      <c r="BW262" s="19">
        <f>ROUND(VLOOKUP($B262,'3.ข้อมูลงบทดลองปัจจุบัน เติมเอง'!$A$5:$CL$846,74,0),2)</f>
        <v>0</v>
      </c>
      <c r="BX262" s="19">
        <f>ROUND(VLOOKUP($B262,'3.ข้อมูลงบทดลองปัจจุบัน เติมเอง'!$A$5:$CL$846,75,0),2)</f>
        <v>0</v>
      </c>
      <c r="BY262" s="19">
        <f>ROUND(VLOOKUP($B262,'3.ข้อมูลงบทดลองปัจจุบัน เติมเอง'!$A$5:$CL$846,76,0),2)</f>
        <v>0</v>
      </c>
      <c r="BZ262" s="19">
        <f>ROUND(VLOOKUP($B262,'3.ข้อมูลงบทดลองปัจจุบัน เติมเอง'!$A$5:$CL$846,77,0),2)</f>
        <v>0</v>
      </c>
      <c r="CA262" s="19">
        <f>ROUND(VLOOKUP($B262,'3.ข้อมูลงบทดลองปัจจุบัน เติมเอง'!$A$5:$CL$846,78,0),2)</f>
        <v>0</v>
      </c>
      <c r="CB262" s="19">
        <f>ROUND(VLOOKUP($B262,'3.ข้อมูลงบทดลองปัจจุบัน เติมเอง'!$A$5:$CL$846,79,0),2)</f>
        <v>0</v>
      </c>
      <c r="CC262" s="19">
        <f>ROUND(VLOOKUP($B262,'3.ข้อมูลงบทดลองปัจจุบัน เติมเอง'!$A$5:$CL$846,80,0),2)</f>
        <v>0</v>
      </c>
      <c r="CD262" s="19">
        <f>ROUND(VLOOKUP($B262,'3.ข้อมูลงบทดลองปัจจุบัน เติมเอง'!$A$5:$CL$846,81,0),2)</f>
        <v>0</v>
      </c>
      <c r="CE262" s="19">
        <f>ROUND(VLOOKUP($B262,'3.ข้อมูลงบทดลองปัจจุบัน เติมเอง'!$A$5:$CL$846,82,0),2)</f>
        <v>0</v>
      </c>
      <c r="CF262" s="19">
        <f>ROUND(VLOOKUP($B262,'3.ข้อมูลงบทดลองปัจจุบัน เติมเอง'!$A$5:$CL$846,83,0),2)</f>
        <v>0</v>
      </c>
      <c r="CG262" s="19">
        <f>ROUND(VLOOKUP($B262,'3.ข้อมูลงบทดลองปัจจุบัน เติมเอง'!$A$5:$CL$846,84,0),2)</f>
        <v>0</v>
      </c>
      <c r="CH262" s="19">
        <f>ROUND(VLOOKUP($B262,'3.ข้อมูลงบทดลองปัจจุบัน เติมเอง'!$A$5:$CL$846,85,0),2)</f>
        <v>0</v>
      </c>
      <c r="CI262" s="19">
        <f>ROUND(VLOOKUP($B262,'3.ข้อมูลงบทดลองปัจจุบัน เติมเอง'!$A$5:$CL$846,86,0),2)</f>
        <v>0</v>
      </c>
      <c r="CJ262" s="19">
        <f>ROUND(VLOOKUP($B262,'3.ข้อมูลงบทดลองปัจจุบัน เติมเอง'!$A$5:$CL$846,87,0),2)</f>
        <v>0</v>
      </c>
      <c r="CK262" s="19">
        <f>ROUND(VLOOKUP($B262,'3.ข้อมูลงบทดลองปัจจุบัน เติมเอง'!$A$5:$CL$846,88,0),2)</f>
        <v>0</v>
      </c>
      <c r="CL262" s="19">
        <f>ROUND(VLOOKUP($B262,'3.ข้อมูลงบทดลองปัจจุบัน เติมเอง'!$A$5:$CL$846,89,0),2)</f>
        <v>0</v>
      </c>
      <c r="CM262" s="19">
        <f>ROUND(VLOOKUP($B262,'3.ข้อมูลงบทดลองปัจจุบัน เติมเอง'!$A$5:$CL$846,90,0),2)</f>
        <v>0</v>
      </c>
      <c r="CO262" s="29"/>
    </row>
    <row r="263" spans="1:94" x14ac:dyDescent="0.7">
      <c r="A263" s="54" t="s">
        <v>2323</v>
      </c>
      <c r="B263" s="3" t="s">
        <v>396</v>
      </c>
      <c r="C263" s="55" t="s">
        <v>397</v>
      </c>
      <c r="D263" s="19">
        <f>ROUND(VLOOKUP($B263,'3.ข้อมูลงบทดลองปัจจุบัน เติมเอง'!$A$5:$CL$846,3,0),2)</f>
        <v>0</v>
      </c>
      <c r="E263" s="19">
        <f>ROUND(VLOOKUP($B263,'3.ข้อมูลงบทดลองปัจจุบัน เติมเอง'!$A$5:$CL$846,4,0),2)</f>
        <v>0</v>
      </c>
      <c r="F263" s="19">
        <f>ROUND(VLOOKUP($B263,'3.ข้อมูลงบทดลองปัจจุบัน เติมเอง'!$A$5:$CL$846,5,0),2)</f>
        <v>0</v>
      </c>
      <c r="G263" s="19">
        <f>ROUND(VLOOKUP($B263,'3.ข้อมูลงบทดลองปัจจุบัน เติมเอง'!$A$5:$CL$846,6,0),2)</f>
        <v>0</v>
      </c>
      <c r="H263" s="19">
        <f>ROUND(VLOOKUP($B263,'3.ข้อมูลงบทดลองปัจจุบัน เติมเอง'!$A$5:$CL$846,7,0),2)</f>
        <v>0</v>
      </c>
      <c r="I263" s="19">
        <f>ROUND(VLOOKUP($B263,'3.ข้อมูลงบทดลองปัจจุบัน เติมเอง'!$A$5:$CL$846,8,0),2)</f>
        <v>0</v>
      </c>
      <c r="J263" s="19">
        <f>ROUND(VLOOKUP($B263,'3.ข้อมูลงบทดลองปัจจุบัน เติมเอง'!$A$5:$CL$846,9,0),2)</f>
        <v>0</v>
      </c>
      <c r="K263" s="19">
        <f>ROUND(VLOOKUP($B263,'3.ข้อมูลงบทดลองปัจจุบัน เติมเอง'!$A$5:$CL$846,10,0),2)</f>
        <v>0</v>
      </c>
      <c r="L263" s="19">
        <f>ROUND(VLOOKUP($B263,'3.ข้อมูลงบทดลองปัจจุบัน เติมเอง'!$A$5:$CL$846,11,0),2)</f>
        <v>0</v>
      </c>
      <c r="M263" s="19">
        <f>ROUND(VLOOKUP($B263,'3.ข้อมูลงบทดลองปัจจุบัน เติมเอง'!$A$5:$CL$846,12,0),2)</f>
        <v>0</v>
      </c>
      <c r="N263" s="19">
        <f>ROUND(VLOOKUP($B263,'3.ข้อมูลงบทดลองปัจจุบัน เติมเอง'!$A$5:$CL$846,13,0),2)</f>
        <v>0</v>
      </c>
      <c r="O263" s="19">
        <f>ROUND(VLOOKUP($B263,'3.ข้อมูลงบทดลองปัจจุบัน เติมเอง'!$A$5:$CL$846,14,0),2)</f>
        <v>0</v>
      </c>
      <c r="P263" s="19">
        <f>ROUND(VLOOKUP($B263,'3.ข้อมูลงบทดลองปัจจุบัน เติมเอง'!$A$5:$CL$846,15,0),2)</f>
        <v>0</v>
      </c>
      <c r="Q263" s="19">
        <f>ROUND(VLOOKUP($B263,'3.ข้อมูลงบทดลองปัจจุบัน เติมเอง'!$A$5:$CL$846,16,0),2)</f>
        <v>0</v>
      </c>
      <c r="R263" s="19">
        <f>ROUND(VLOOKUP($B263,'3.ข้อมูลงบทดลองปัจจุบัน เติมเอง'!$A$5:$CL$846,17,0),2)</f>
        <v>0</v>
      </c>
      <c r="S263" s="19">
        <f>ROUND(VLOOKUP($B263,'3.ข้อมูลงบทดลองปัจจุบัน เติมเอง'!$A$5:$CL$846,18,0),2)</f>
        <v>0</v>
      </c>
      <c r="T263" s="19">
        <f>ROUND(VLOOKUP($B263,'3.ข้อมูลงบทดลองปัจจุบัน เติมเอง'!$A$5:$CL$846,19,0),2)</f>
        <v>0</v>
      </c>
      <c r="U263" s="19">
        <f>ROUND(VLOOKUP($B263,'3.ข้อมูลงบทดลองปัจจุบัน เติมเอง'!$A$5:$CL$846,20,0),2)</f>
        <v>0</v>
      </c>
      <c r="V263" s="19">
        <f>ROUND(VLOOKUP($B263,'3.ข้อมูลงบทดลองปัจจุบัน เติมเอง'!$A$5:$CL$846,21,0),2)</f>
        <v>0</v>
      </c>
      <c r="W263" s="19">
        <f>ROUND(VLOOKUP($B263,'3.ข้อมูลงบทดลองปัจจุบัน เติมเอง'!$A$5:$CL$846,22,0),2)</f>
        <v>0</v>
      </c>
      <c r="X263" s="19">
        <f>ROUND(VLOOKUP($B263,'3.ข้อมูลงบทดลองปัจจุบัน เติมเอง'!$A$5:$CL$846,23,0),2)</f>
        <v>0</v>
      </c>
      <c r="Y263" s="19">
        <f>ROUND(VLOOKUP($B263,'3.ข้อมูลงบทดลองปัจจุบัน เติมเอง'!$A$5:$CL$846,24,0),2)</f>
        <v>0</v>
      </c>
      <c r="Z263" s="19">
        <f>ROUND(VLOOKUP($B263,'3.ข้อมูลงบทดลองปัจจุบัน เติมเอง'!$A$5:$CL$846,25,0),2)</f>
        <v>0</v>
      </c>
      <c r="AA263" s="19">
        <f>ROUND(VLOOKUP($B263,'3.ข้อมูลงบทดลองปัจจุบัน เติมเอง'!$A$5:$CL$846,26,0),2)</f>
        <v>0</v>
      </c>
      <c r="AB263" s="19">
        <f>ROUND(VLOOKUP($B263,'3.ข้อมูลงบทดลองปัจจุบัน เติมเอง'!$A$5:$CL$846,27,0),2)</f>
        <v>0</v>
      </c>
      <c r="AC263" s="19">
        <f>ROUND(VLOOKUP($B263,'3.ข้อมูลงบทดลองปัจจุบัน เติมเอง'!$A$5:$CL$846,28,0),2)</f>
        <v>0</v>
      </c>
      <c r="AD263" s="19">
        <f>ROUND(VLOOKUP($B263,'3.ข้อมูลงบทดลองปัจจุบัน เติมเอง'!$A$5:$CL$846,29,0),2)</f>
        <v>0</v>
      </c>
      <c r="AE263" s="19">
        <f>ROUND(VLOOKUP($B263,'3.ข้อมูลงบทดลองปัจจุบัน เติมเอง'!$A$5:$CL$846,30,0),2)</f>
        <v>0</v>
      </c>
      <c r="AF263" s="19">
        <f>ROUND(VLOOKUP($B263,'3.ข้อมูลงบทดลองปัจจุบัน เติมเอง'!$A$5:$CL$846,31,0),2)</f>
        <v>0</v>
      </c>
      <c r="AG263" s="19">
        <f>ROUND(VLOOKUP($B263,'3.ข้อมูลงบทดลองปัจจุบัน เติมเอง'!$A$5:$CL$846,32,0),2)</f>
        <v>0</v>
      </c>
      <c r="AH263" s="19">
        <f>ROUND(VLOOKUP($B263,'3.ข้อมูลงบทดลองปัจจุบัน เติมเอง'!$A$5:$CL$846,33,0),2)</f>
        <v>0</v>
      </c>
      <c r="AI263" s="19">
        <f>ROUND(VLOOKUP($B263,'3.ข้อมูลงบทดลองปัจจุบัน เติมเอง'!$A$5:$CL$846,34,0),2)</f>
        <v>0</v>
      </c>
      <c r="AJ263" s="19">
        <f>ROUND(VLOOKUP($B263,'3.ข้อมูลงบทดลองปัจจุบัน เติมเอง'!$A$5:$CL$846,35,0),2)</f>
        <v>0</v>
      </c>
      <c r="AK263" s="19">
        <f>ROUND(VLOOKUP($B263,'3.ข้อมูลงบทดลองปัจจุบัน เติมเอง'!$A$5:$CL$846,36,0),2)</f>
        <v>0</v>
      </c>
      <c r="AL263" s="19">
        <f>ROUND(VLOOKUP($B263,'3.ข้อมูลงบทดลองปัจจุบัน เติมเอง'!$A$5:$CL$846,37,0),2)</f>
        <v>0</v>
      </c>
      <c r="AM263" s="19">
        <f>ROUND(VLOOKUP($B263,'3.ข้อมูลงบทดลองปัจจุบัน เติมเอง'!$A$5:$CL$846,38,0),2)</f>
        <v>0</v>
      </c>
      <c r="AN263" s="19">
        <f>ROUND(VLOOKUP($B263,'3.ข้อมูลงบทดลองปัจจุบัน เติมเอง'!$A$5:$CL$846,39,0),2)</f>
        <v>0</v>
      </c>
      <c r="AO263" s="19">
        <f>ROUND(VLOOKUP($B263,'3.ข้อมูลงบทดลองปัจจุบัน เติมเอง'!$A$5:$CL$846,40,0),2)</f>
        <v>4290055</v>
      </c>
      <c r="AP263" s="19">
        <f>ROUND(VLOOKUP($B263,'3.ข้อมูลงบทดลองปัจจุบัน เติมเอง'!$A$5:$CL$846,41,0),2)</f>
        <v>0</v>
      </c>
      <c r="AQ263" s="19">
        <f>ROUND(VLOOKUP($B263,'3.ข้อมูลงบทดลองปัจจุบัน เติมเอง'!$A$5:$CL$846,42,0),2)</f>
        <v>0</v>
      </c>
      <c r="AR263" s="19">
        <f>ROUND(VLOOKUP($B263,'3.ข้อมูลงบทดลองปัจจุบัน เติมเอง'!$A$5:$CL$846,43,0),2)</f>
        <v>0</v>
      </c>
      <c r="AS263" s="19">
        <f>ROUND(VLOOKUP($B263,'3.ข้อมูลงบทดลองปัจจุบัน เติมเอง'!$A$5:$CL$846,44,0),2)</f>
        <v>0</v>
      </c>
      <c r="AT263" s="19">
        <f>ROUND(VLOOKUP($B263,'3.ข้อมูลงบทดลองปัจจุบัน เติมเอง'!$A$5:$CL$846,45,0),2)</f>
        <v>0</v>
      </c>
      <c r="AU263" s="19">
        <f>ROUND(VLOOKUP($B263,'3.ข้อมูลงบทดลองปัจจุบัน เติมเอง'!$A$5:$CL$846,46,0),2)</f>
        <v>0</v>
      </c>
      <c r="AV263" s="19">
        <f>ROUND(VLOOKUP($B263,'3.ข้อมูลงบทดลองปัจจุบัน เติมเอง'!$A$5:$CL$846,47,0),2)</f>
        <v>0</v>
      </c>
      <c r="AW263" s="19">
        <f>ROUND(VLOOKUP($B263,'3.ข้อมูลงบทดลองปัจจุบัน เติมเอง'!$A$5:$CL$846,48,0),2)</f>
        <v>0</v>
      </c>
      <c r="AX263" s="19">
        <f>ROUND(VLOOKUP($B263,'3.ข้อมูลงบทดลองปัจจุบัน เติมเอง'!$A$5:$CL$846,49,0),2)</f>
        <v>0</v>
      </c>
      <c r="AY263" s="19">
        <f>ROUND(VLOOKUP($B263,'3.ข้อมูลงบทดลองปัจจุบัน เติมเอง'!$A$5:$CL$846,50,0),2)</f>
        <v>0</v>
      </c>
      <c r="AZ263" s="19">
        <f>ROUND(VLOOKUP($B263,'3.ข้อมูลงบทดลองปัจจุบัน เติมเอง'!$A$5:$CL$846,51,0),2)</f>
        <v>0</v>
      </c>
      <c r="BA263" s="19">
        <f>ROUND(VLOOKUP($B263,'3.ข้อมูลงบทดลองปัจจุบัน เติมเอง'!$A$5:$CL$846,52,0),2)</f>
        <v>0</v>
      </c>
      <c r="BB263" s="19">
        <f>ROUND(VLOOKUP($B263,'3.ข้อมูลงบทดลองปัจจุบัน เติมเอง'!$A$5:$CL$846,53,0),2)</f>
        <v>0</v>
      </c>
      <c r="BC263" s="19">
        <f>ROUND(VLOOKUP($B263,'3.ข้อมูลงบทดลองปัจจุบัน เติมเอง'!$A$5:$CL$846,54,0),2)</f>
        <v>0</v>
      </c>
      <c r="BD263" s="19">
        <f>ROUND(VLOOKUP($B263,'3.ข้อมูลงบทดลองปัจจุบัน เติมเอง'!$A$5:$CL$846,55,0),2)</f>
        <v>0</v>
      </c>
      <c r="BE263" s="19">
        <f>ROUND(VLOOKUP($B263,'3.ข้อมูลงบทดลองปัจจุบัน เติมเอง'!$A$5:$CL$846,56,0),2)</f>
        <v>0</v>
      </c>
      <c r="BF263" s="19">
        <f>ROUND(VLOOKUP($B263,'3.ข้อมูลงบทดลองปัจจุบัน เติมเอง'!$A$5:$CL$846,57,0),2)</f>
        <v>0</v>
      </c>
      <c r="BG263" s="19">
        <f>ROUND(VLOOKUP($B263,'3.ข้อมูลงบทดลองปัจจุบัน เติมเอง'!$A$5:$CL$846,58,0),2)</f>
        <v>0</v>
      </c>
      <c r="BH263" s="19">
        <f>ROUND(VLOOKUP($B263,'3.ข้อมูลงบทดลองปัจจุบัน เติมเอง'!$A$5:$CL$846,59,0),2)</f>
        <v>0</v>
      </c>
      <c r="BI263" s="19">
        <f>ROUND(VLOOKUP($B263,'3.ข้อมูลงบทดลองปัจจุบัน เติมเอง'!$A$5:$CL$846,60,0),2)</f>
        <v>0</v>
      </c>
      <c r="BJ263" s="19">
        <f>ROUND(VLOOKUP($B263,'3.ข้อมูลงบทดลองปัจจุบัน เติมเอง'!$A$5:$CL$846,61,0),2)</f>
        <v>0</v>
      </c>
      <c r="BK263" s="19">
        <f>ROUND(VLOOKUP($B263,'3.ข้อมูลงบทดลองปัจจุบัน เติมเอง'!$A$5:$CL$846,62,0),2)</f>
        <v>0</v>
      </c>
      <c r="BL263" s="19">
        <f>ROUND(VLOOKUP($B263,'3.ข้อมูลงบทดลองปัจจุบัน เติมเอง'!$A$5:$CL$846,63,0),2)</f>
        <v>0</v>
      </c>
      <c r="BM263" s="19">
        <f>ROUND(VLOOKUP($B263,'3.ข้อมูลงบทดลองปัจจุบัน เติมเอง'!$A$5:$CL$846,64,0),2)</f>
        <v>0</v>
      </c>
      <c r="BN263" s="19">
        <f>ROUND(VLOOKUP($B263,'3.ข้อมูลงบทดลองปัจจุบัน เติมเอง'!$A$5:$CL$846,65,0),2)</f>
        <v>0</v>
      </c>
      <c r="BO263" s="19">
        <f>ROUND(VLOOKUP($B263,'3.ข้อมูลงบทดลองปัจจุบัน เติมเอง'!$A$5:$CL$846,66,0),2)</f>
        <v>0</v>
      </c>
      <c r="BP263" s="19">
        <f>ROUND(VLOOKUP($B263,'3.ข้อมูลงบทดลองปัจจุบัน เติมเอง'!$A$5:$CL$846,67,0),2)</f>
        <v>0</v>
      </c>
      <c r="BQ263" s="19">
        <f>ROUND(VLOOKUP($B263,'3.ข้อมูลงบทดลองปัจจุบัน เติมเอง'!$A$5:$CL$846,68,0),2)</f>
        <v>0</v>
      </c>
      <c r="BR263" s="19">
        <f>ROUND(VLOOKUP($B263,'3.ข้อมูลงบทดลองปัจจุบัน เติมเอง'!$A$5:$CL$846,69,0),2)</f>
        <v>0</v>
      </c>
      <c r="BS263" s="19">
        <f>ROUND(VLOOKUP($B263,'3.ข้อมูลงบทดลองปัจจุบัน เติมเอง'!$A$5:$CL$846,70,0),2)</f>
        <v>0</v>
      </c>
      <c r="BT263" s="19">
        <f>ROUND(VLOOKUP($B263,'3.ข้อมูลงบทดลองปัจจุบัน เติมเอง'!$A$5:$CL$846,71,0),2)</f>
        <v>0</v>
      </c>
      <c r="BU263" s="19">
        <f>ROUND(VLOOKUP($B263,'3.ข้อมูลงบทดลองปัจจุบัน เติมเอง'!$A$5:$CL$846,72,0),2)</f>
        <v>0</v>
      </c>
      <c r="BV263" s="19">
        <f>ROUND(VLOOKUP($B263,'3.ข้อมูลงบทดลองปัจจุบัน เติมเอง'!$A$5:$CL$846,73,0),2)</f>
        <v>0</v>
      </c>
      <c r="BW263" s="19">
        <f>ROUND(VLOOKUP($B263,'3.ข้อมูลงบทดลองปัจจุบัน เติมเอง'!$A$5:$CL$846,74,0),2)</f>
        <v>359030</v>
      </c>
      <c r="BX263" s="19">
        <f>ROUND(VLOOKUP($B263,'3.ข้อมูลงบทดลองปัจจุบัน เติมเอง'!$A$5:$CL$846,75,0),2)</f>
        <v>0</v>
      </c>
      <c r="BY263" s="19">
        <f>ROUND(VLOOKUP($B263,'3.ข้อมูลงบทดลองปัจจุบัน เติมเอง'!$A$5:$CL$846,76,0),2)</f>
        <v>0</v>
      </c>
      <c r="BZ263" s="19">
        <f>ROUND(VLOOKUP($B263,'3.ข้อมูลงบทดลองปัจจุบัน เติมเอง'!$A$5:$CL$846,77,0),2)</f>
        <v>0</v>
      </c>
      <c r="CA263" s="19">
        <f>ROUND(VLOOKUP($B263,'3.ข้อมูลงบทดลองปัจจุบัน เติมเอง'!$A$5:$CL$846,78,0),2)</f>
        <v>0</v>
      </c>
      <c r="CB263" s="19">
        <f>ROUND(VLOOKUP($B263,'3.ข้อมูลงบทดลองปัจจุบัน เติมเอง'!$A$5:$CL$846,79,0),2)</f>
        <v>0</v>
      </c>
      <c r="CC263" s="19">
        <f>ROUND(VLOOKUP($B263,'3.ข้อมูลงบทดลองปัจจุบัน เติมเอง'!$A$5:$CL$846,80,0),2)</f>
        <v>0</v>
      </c>
      <c r="CD263" s="19">
        <f>ROUND(VLOOKUP($B263,'3.ข้อมูลงบทดลองปัจจุบัน เติมเอง'!$A$5:$CL$846,81,0),2)</f>
        <v>0</v>
      </c>
      <c r="CE263" s="19">
        <f>ROUND(VLOOKUP($B263,'3.ข้อมูลงบทดลองปัจจุบัน เติมเอง'!$A$5:$CL$846,82,0),2)</f>
        <v>0</v>
      </c>
      <c r="CF263" s="19">
        <f>ROUND(VLOOKUP($B263,'3.ข้อมูลงบทดลองปัจจุบัน เติมเอง'!$A$5:$CL$846,83,0),2)</f>
        <v>0</v>
      </c>
      <c r="CG263" s="19">
        <f>ROUND(VLOOKUP($B263,'3.ข้อมูลงบทดลองปัจจุบัน เติมเอง'!$A$5:$CL$846,84,0),2)</f>
        <v>0</v>
      </c>
      <c r="CH263" s="19">
        <f>ROUND(VLOOKUP($B263,'3.ข้อมูลงบทดลองปัจจุบัน เติมเอง'!$A$5:$CL$846,85,0),2)</f>
        <v>0</v>
      </c>
      <c r="CI263" s="19">
        <f>ROUND(VLOOKUP($B263,'3.ข้อมูลงบทดลองปัจจุบัน เติมเอง'!$A$5:$CL$846,86,0),2)</f>
        <v>0</v>
      </c>
      <c r="CJ263" s="19">
        <f>ROUND(VLOOKUP($B263,'3.ข้อมูลงบทดลองปัจจุบัน เติมเอง'!$A$5:$CL$846,87,0),2)</f>
        <v>0</v>
      </c>
      <c r="CK263" s="19">
        <f>ROUND(VLOOKUP($B263,'3.ข้อมูลงบทดลองปัจจุบัน เติมเอง'!$A$5:$CL$846,88,0),2)</f>
        <v>0</v>
      </c>
      <c r="CL263" s="19">
        <f>ROUND(VLOOKUP($B263,'3.ข้อมูลงบทดลองปัจจุบัน เติมเอง'!$A$5:$CL$846,89,0),2)</f>
        <v>0</v>
      </c>
      <c r="CM263" s="19">
        <f>ROUND(VLOOKUP($B263,'3.ข้อมูลงบทดลองปัจจุบัน เติมเอง'!$A$5:$CL$846,90,0),2)</f>
        <v>0</v>
      </c>
      <c r="CO263" s="29"/>
    </row>
    <row r="264" spans="1:94" x14ac:dyDescent="0.7">
      <c r="A264" s="54" t="s">
        <v>2323</v>
      </c>
      <c r="B264" s="3" t="s">
        <v>398</v>
      </c>
      <c r="C264" s="55" t="s">
        <v>399</v>
      </c>
      <c r="D264" s="19">
        <f>ROUND(VLOOKUP($B264,'3.ข้อมูลงบทดลองปัจจุบัน เติมเอง'!$A$5:$CL$846,3,0),2)</f>
        <v>0</v>
      </c>
      <c r="E264" s="19">
        <f>ROUND(VLOOKUP($B264,'3.ข้อมูลงบทดลองปัจจุบัน เติมเอง'!$A$5:$CL$846,4,0),2)</f>
        <v>0</v>
      </c>
      <c r="F264" s="19">
        <f>ROUND(VLOOKUP($B264,'3.ข้อมูลงบทดลองปัจจุบัน เติมเอง'!$A$5:$CL$846,5,0),2)</f>
        <v>0</v>
      </c>
      <c r="G264" s="19">
        <f>ROUND(VLOOKUP($B264,'3.ข้อมูลงบทดลองปัจจุบัน เติมเอง'!$A$5:$CL$846,6,0),2)</f>
        <v>0</v>
      </c>
      <c r="H264" s="19">
        <f>ROUND(VLOOKUP($B264,'3.ข้อมูลงบทดลองปัจจุบัน เติมเอง'!$A$5:$CL$846,7,0),2)</f>
        <v>0</v>
      </c>
      <c r="I264" s="19">
        <f>ROUND(VLOOKUP($B264,'3.ข้อมูลงบทดลองปัจจุบัน เติมเอง'!$A$5:$CL$846,8,0),2)</f>
        <v>0</v>
      </c>
      <c r="J264" s="19">
        <f>ROUND(VLOOKUP($B264,'3.ข้อมูลงบทดลองปัจจุบัน เติมเอง'!$A$5:$CL$846,9,0),2)</f>
        <v>0</v>
      </c>
      <c r="K264" s="19">
        <f>ROUND(VLOOKUP($B264,'3.ข้อมูลงบทดลองปัจจุบัน เติมเอง'!$A$5:$CL$846,10,0),2)</f>
        <v>0</v>
      </c>
      <c r="L264" s="19">
        <f>ROUND(VLOOKUP($B264,'3.ข้อมูลงบทดลองปัจจุบัน เติมเอง'!$A$5:$CL$846,11,0),2)</f>
        <v>0</v>
      </c>
      <c r="M264" s="19">
        <f>ROUND(VLOOKUP($B264,'3.ข้อมูลงบทดลองปัจจุบัน เติมเอง'!$A$5:$CL$846,12,0),2)</f>
        <v>0</v>
      </c>
      <c r="N264" s="19">
        <f>ROUND(VLOOKUP($B264,'3.ข้อมูลงบทดลองปัจจุบัน เติมเอง'!$A$5:$CL$846,13,0),2)</f>
        <v>0</v>
      </c>
      <c r="O264" s="19">
        <f>ROUND(VLOOKUP($B264,'3.ข้อมูลงบทดลองปัจจุบัน เติมเอง'!$A$5:$CL$846,14,0),2)</f>
        <v>0</v>
      </c>
      <c r="P264" s="19">
        <f>ROUND(VLOOKUP($B264,'3.ข้อมูลงบทดลองปัจจุบัน เติมเอง'!$A$5:$CL$846,15,0),2)</f>
        <v>0</v>
      </c>
      <c r="Q264" s="19">
        <f>ROUND(VLOOKUP($B264,'3.ข้อมูลงบทดลองปัจจุบัน เติมเอง'!$A$5:$CL$846,16,0),2)</f>
        <v>0</v>
      </c>
      <c r="R264" s="19">
        <f>ROUND(VLOOKUP($B264,'3.ข้อมูลงบทดลองปัจจุบัน เติมเอง'!$A$5:$CL$846,17,0),2)</f>
        <v>0</v>
      </c>
      <c r="S264" s="19">
        <f>ROUND(VLOOKUP($B264,'3.ข้อมูลงบทดลองปัจจุบัน เติมเอง'!$A$5:$CL$846,18,0),2)</f>
        <v>0</v>
      </c>
      <c r="T264" s="19">
        <f>ROUND(VLOOKUP($B264,'3.ข้อมูลงบทดลองปัจจุบัน เติมเอง'!$A$5:$CL$846,19,0),2)</f>
        <v>0</v>
      </c>
      <c r="U264" s="19">
        <f>ROUND(VLOOKUP($B264,'3.ข้อมูลงบทดลองปัจจุบัน เติมเอง'!$A$5:$CL$846,20,0),2)</f>
        <v>0</v>
      </c>
      <c r="V264" s="19">
        <f>ROUND(VLOOKUP($B264,'3.ข้อมูลงบทดลองปัจจุบัน เติมเอง'!$A$5:$CL$846,21,0),2)</f>
        <v>0</v>
      </c>
      <c r="W264" s="19">
        <f>ROUND(VLOOKUP($B264,'3.ข้อมูลงบทดลองปัจจุบัน เติมเอง'!$A$5:$CL$846,22,0),2)</f>
        <v>0</v>
      </c>
      <c r="X264" s="19">
        <f>ROUND(VLOOKUP($B264,'3.ข้อมูลงบทดลองปัจจุบัน เติมเอง'!$A$5:$CL$846,23,0),2)</f>
        <v>0</v>
      </c>
      <c r="Y264" s="19">
        <f>ROUND(VLOOKUP($B264,'3.ข้อมูลงบทดลองปัจจุบัน เติมเอง'!$A$5:$CL$846,24,0),2)</f>
        <v>0</v>
      </c>
      <c r="Z264" s="19">
        <f>ROUND(VLOOKUP($B264,'3.ข้อมูลงบทดลองปัจจุบัน เติมเอง'!$A$5:$CL$846,25,0),2)</f>
        <v>0</v>
      </c>
      <c r="AA264" s="19">
        <f>ROUND(VLOOKUP($B264,'3.ข้อมูลงบทดลองปัจจุบัน เติมเอง'!$A$5:$CL$846,26,0),2)</f>
        <v>0</v>
      </c>
      <c r="AB264" s="19">
        <f>ROUND(VLOOKUP($B264,'3.ข้อมูลงบทดลองปัจจุบัน เติมเอง'!$A$5:$CL$846,27,0),2)</f>
        <v>0</v>
      </c>
      <c r="AC264" s="19">
        <f>ROUND(VLOOKUP($B264,'3.ข้อมูลงบทดลองปัจจุบัน เติมเอง'!$A$5:$CL$846,28,0),2)</f>
        <v>0</v>
      </c>
      <c r="AD264" s="19">
        <f>ROUND(VLOOKUP($B264,'3.ข้อมูลงบทดลองปัจจุบัน เติมเอง'!$A$5:$CL$846,29,0),2)</f>
        <v>0</v>
      </c>
      <c r="AE264" s="19">
        <f>ROUND(VLOOKUP($B264,'3.ข้อมูลงบทดลองปัจจุบัน เติมเอง'!$A$5:$CL$846,30,0),2)</f>
        <v>0</v>
      </c>
      <c r="AF264" s="19">
        <f>ROUND(VLOOKUP($B264,'3.ข้อมูลงบทดลองปัจจุบัน เติมเอง'!$A$5:$CL$846,31,0),2)</f>
        <v>0</v>
      </c>
      <c r="AG264" s="19">
        <f>ROUND(VLOOKUP($B264,'3.ข้อมูลงบทดลองปัจจุบัน เติมเอง'!$A$5:$CL$846,32,0),2)</f>
        <v>0</v>
      </c>
      <c r="AH264" s="19">
        <f>ROUND(VLOOKUP($B264,'3.ข้อมูลงบทดลองปัจจุบัน เติมเอง'!$A$5:$CL$846,33,0),2)</f>
        <v>0</v>
      </c>
      <c r="AI264" s="19">
        <f>ROUND(VLOOKUP($B264,'3.ข้อมูลงบทดลองปัจจุบัน เติมเอง'!$A$5:$CL$846,34,0),2)</f>
        <v>0</v>
      </c>
      <c r="AJ264" s="19">
        <f>ROUND(VLOOKUP($B264,'3.ข้อมูลงบทดลองปัจจุบัน เติมเอง'!$A$5:$CL$846,35,0),2)</f>
        <v>0</v>
      </c>
      <c r="AK264" s="19">
        <f>ROUND(VLOOKUP($B264,'3.ข้อมูลงบทดลองปัจจุบัน เติมเอง'!$A$5:$CL$846,36,0),2)</f>
        <v>0</v>
      </c>
      <c r="AL264" s="19">
        <f>ROUND(VLOOKUP($B264,'3.ข้อมูลงบทดลองปัจจุบัน เติมเอง'!$A$5:$CL$846,37,0),2)</f>
        <v>0</v>
      </c>
      <c r="AM264" s="19">
        <f>ROUND(VLOOKUP($B264,'3.ข้อมูลงบทดลองปัจจุบัน เติมเอง'!$A$5:$CL$846,38,0),2)</f>
        <v>0</v>
      </c>
      <c r="AN264" s="19">
        <f>ROUND(VLOOKUP($B264,'3.ข้อมูลงบทดลองปัจจุบัน เติมเอง'!$A$5:$CL$846,39,0),2)</f>
        <v>0</v>
      </c>
      <c r="AO264" s="19">
        <f>ROUND(VLOOKUP($B264,'3.ข้อมูลงบทดลองปัจจุบัน เติมเอง'!$A$5:$CL$846,40,0),2)</f>
        <v>0</v>
      </c>
      <c r="AP264" s="19">
        <f>ROUND(VLOOKUP($B264,'3.ข้อมูลงบทดลองปัจจุบัน เติมเอง'!$A$5:$CL$846,41,0),2)</f>
        <v>0</v>
      </c>
      <c r="AQ264" s="19">
        <f>ROUND(VLOOKUP($B264,'3.ข้อมูลงบทดลองปัจจุบัน เติมเอง'!$A$5:$CL$846,42,0),2)</f>
        <v>0</v>
      </c>
      <c r="AR264" s="19">
        <f>ROUND(VLOOKUP($B264,'3.ข้อมูลงบทดลองปัจจุบัน เติมเอง'!$A$5:$CL$846,43,0),2)</f>
        <v>0</v>
      </c>
      <c r="AS264" s="19">
        <f>ROUND(VLOOKUP($B264,'3.ข้อมูลงบทดลองปัจจุบัน เติมเอง'!$A$5:$CL$846,44,0),2)</f>
        <v>0</v>
      </c>
      <c r="AT264" s="19">
        <f>ROUND(VLOOKUP($B264,'3.ข้อมูลงบทดลองปัจจุบัน เติมเอง'!$A$5:$CL$846,45,0),2)</f>
        <v>0</v>
      </c>
      <c r="AU264" s="19">
        <f>ROUND(VLOOKUP($B264,'3.ข้อมูลงบทดลองปัจจุบัน เติมเอง'!$A$5:$CL$846,46,0),2)</f>
        <v>0</v>
      </c>
      <c r="AV264" s="19">
        <f>ROUND(VLOOKUP($B264,'3.ข้อมูลงบทดลองปัจจุบัน เติมเอง'!$A$5:$CL$846,47,0),2)</f>
        <v>0</v>
      </c>
      <c r="AW264" s="19">
        <f>ROUND(VLOOKUP($B264,'3.ข้อมูลงบทดลองปัจจุบัน เติมเอง'!$A$5:$CL$846,48,0),2)</f>
        <v>0</v>
      </c>
      <c r="AX264" s="19">
        <f>ROUND(VLOOKUP($B264,'3.ข้อมูลงบทดลองปัจจุบัน เติมเอง'!$A$5:$CL$846,49,0),2)</f>
        <v>0</v>
      </c>
      <c r="AY264" s="19">
        <f>ROUND(VLOOKUP($B264,'3.ข้อมูลงบทดลองปัจจุบัน เติมเอง'!$A$5:$CL$846,50,0),2)</f>
        <v>0</v>
      </c>
      <c r="AZ264" s="19">
        <f>ROUND(VLOOKUP($B264,'3.ข้อมูลงบทดลองปัจจุบัน เติมเอง'!$A$5:$CL$846,51,0),2)</f>
        <v>0</v>
      </c>
      <c r="BA264" s="19">
        <f>ROUND(VLOOKUP($B264,'3.ข้อมูลงบทดลองปัจจุบัน เติมเอง'!$A$5:$CL$846,52,0),2)</f>
        <v>0</v>
      </c>
      <c r="BB264" s="19">
        <f>ROUND(VLOOKUP($B264,'3.ข้อมูลงบทดลองปัจจุบัน เติมเอง'!$A$5:$CL$846,53,0),2)</f>
        <v>0</v>
      </c>
      <c r="BC264" s="19">
        <f>ROUND(VLOOKUP($B264,'3.ข้อมูลงบทดลองปัจจุบัน เติมเอง'!$A$5:$CL$846,54,0),2)</f>
        <v>0</v>
      </c>
      <c r="BD264" s="19">
        <f>ROUND(VLOOKUP($B264,'3.ข้อมูลงบทดลองปัจจุบัน เติมเอง'!$A$5:$CL$846,55,0),2)</f>
        <v>0</v>
      </c>
      <c r="BE264" s="19">
        <f>ROUND(VLOOKUP($B264,'3.ข้อมูลงบทดลองปัจจุบัน เติมเอง'!$A$5:$CL$846,56,0),2)</f>
        <v>0</v>
      </c>
      <c r="BF264" s="19">
        <f>ROUND(VLOOKUP($B264,'3.ข้อมูลงบทดลองปัจจุบัน เติมเอง'!$A$5:$CL$846,57,0),2)</f>
        <v>0</v>
      </c>
      <c r="BG264" s="19">
        <f>ROUND(VLOOKUP($B264,'3.ข้อมูลงบทดลองปัจจุบัน เติมเอง'!$A$5:$CL$846,58,0),2)</f>
        <v>0</v>
      </c>
      <c r="BH264" s="19">
        <f>ROUND(VLOOKUP($B264,'3.ข้อมูลงบทดลองปัจจุบัน เติมเอง'!$A$5:$CL$846,59,0),2)</f>
        <v>0</v>
      </c>
      <c r="BI264" s="19">
        <f>ROUND(VLOOKUP($B264,'3.ข้อมูลงบทดลองปัจจุบัน เติมเอง'!$A$5:$CL$846,60,0),2)</f>
        <v>0</v>
      </c>
      <c r="BJ264" s="19">
        <f>ROUND(VLOOKUP($B264,'3.ข้อมูลงบทดลองปัจจุบัน เติมเอง'!$A$5:$CL$846,61,0),2)</f>
        <v>0</v>
      </c>
      <c r="BK264" s="19">
        <f>ROUND(VLOOKUP($B264,'3.ข้อมูลงบทดลองปัจจุบัน เติมเอง'!$A$5:$CL$846,62,0),2)</f>
        <v>0</v>
      </c>
      <c r="BL264" s="19">
        <f>ROUND(VLOOKUP($B264,'3.ข้อมูลงบทดลองปัจจุบัน เติมเอง'!$A$5:$CL$846,63,0),2)</f>
        <v>0</v>
      </c>
      <c r="BM264" s="19">
        <f>ROUND(VLOOKUP($B264,'3.ข้อมูลงบทดลองปัจจุบัน เติมเอง'!$A$5:$CL$846,64,0),2)</f>
        <v>242509.88</v>
      </c>
      <c r="BN264" s="19">
        <f>ROUND(VLOOKUP($B264,'3.ข้อมูลงบทดลองปัจจุบัน เติมเอง'!$A$5:$CL$846,65,0),2)</f>
        <v>0</v>
      </c>
      <c r="BO264" s="19">
        <f>ROUND(VLOOKUP($B264,'3.ข้อมูลงบทดลองปัจจุบัน เติมเอง'!$A$5:$CL$846,66,0),2)</f>
        <v>0</v>
      </c>
      <c r="BP264" s="19">
        <f>ROUND(VLOOKUP($B264,'3.ข้อมูลงบทดลองปัจจุบัน เติมเอง'!$A$5:$CL$846,67,0),2)</f>
        <v>0</v>
      </c>
      <c r="BQ264" s="19">
        <f>ROUND(VLOOKUP($B264,'3.ข้อมูลงบทดลองปัจจุบัน เติมเอง'!$A$5:$CL$846,68,0),2)</f>
        <v>0</v>
      </c>
      <c r="BR264" s="19">
        <f>ROUND(VLOOKUP($B264,'3.ข้อมูลงบทดลองปัจจุบัน เติมเอง'!$A$5:$CL$846,69,0),2)</f>
        <v>0</v>
      </c>
      <c r="BS264" s="19">
        <f>ROUND(VLOOKUP($B264,'3.ข้อมูลงบทดลองปัจจุบัน เติมเอง'!$A$5:$CL$846,70,0),2)</f>
        <v>0</v>
      </c>
      <c r="BT264" s="19">
        <f>ROUND(VLOOKUP($B264,'3.ข้อมูลงบทดลองปัจจุบัน เติมเอง'!$A$5:$CL$846,71,0),2)</f>
        <v>0</v>
      </c>
      <c r="BU264" s="19">
        <f>ROUND(VLOOKUP($B264,'3.ข้อมูลงบทดลองปัจจุบัน เติมเอง'!$A$5:$CL$846,72,0),2)</f>
        <v>0</v>
      </c>
      <c r="BV264" s="19">
        <f>ROUND(VLOOKUP($B264,'3.ข้อมูลงบทดลองปัจจุบัน เติมเอง'!$A$5:$CL$846,73,0),2)</f>
        <v>0</v>
      </c>
      <c r="BW264" s="19">
        <f>ROUND(VLOOKUP($B264,'3.ข้อมูลงบทดลองปัจจุบัน เติมเอง'!$A$5:$CL$846,74,0),2)</f>
        <v>0</v>
      </c>
      <c r="BX264" s="19">
        <f>ROUND(VLOOKUP($B264,'3.ข้อมูลงบทดลองปัจจุบัน เติมเอง'!$A$5:$CL$846,75,0),2)</f>
        <v>0</v>
      </c>
      <c r="BY264" s="19">
        <f>ROUND(VLOOKUP($B264,'3.ข้อมูลงบทดลองปัจจุบัน เติมเอง'!$A$5:$CL$846,76,0),2)</f>
        <v>0</v>
      </c>
      <c r="BZ264" s="19">
        <f>ROUND(VLOOKUP($B264,'3.ข้อมูลงบทดลองปัจจุบัน เติมเอง'!$A$5:$CL$846,77,0),2)</f>
        <v>0</v>
      </c>
      <c r="CA264" s="19">
        <f>ROUND(VLOOKUP($B264,'3.ข้อมูลงบทดลองปัจจุบัน เติมเอง'!$A$5:$CL$846,78,0),2)</f>
        <v>0</v>
      </c>
      <c r="CB264" s="19">
        <f>ROUND(VLOOKUP($B264,'3.ข้อมูลงบทดลองปัจจุบัน เติมเอง'!$A$5:$CL$846,79,0),2)</f>
        <v>0</v>
      </c>
      <c r="CC264" s="19">
        <f>ROUND(VLOOKUP($B264,'3.ข้อมูลงบทดลองปัจจุบัน เติมเอง'!$A$5:$CL$846,80,0),2)</f>
        <v>0</v>
      </c>
      <c r="CD264" s="19">
        <f>ROUND(VLOOKUP($B264,'3.ข้อมูลงบทดลองปัจจุบัน เติมเอง'!$A$5:$CL$846,81,0),2)</f>
        <v>0</v>
      </c>
      <c r="CE264" s="19">
        <f>ROUND(VLOOKUP($B264,'3.ข้อมูลงบทดลองปัจจุบัน เติมเอง'!$A$5:$CL$846,82,0),2)</f>
        <v>0</v>
      </c>
      <c r="CF264" s="19">
        <f>ROUND(VLOOKUP($B264,'3.ข้อมูลงบทดลองปัจจุบัน เติมเอง'!$A$5:$CL$846,83,0),2)</f>
        <v>0</v>
      </c>
      <c r="CG264" s="19">
        <f>ROUND(VLOOKUP($B264,'3.ข้อมูลงบทดลองปัจจุบัน เติมเอง'!$A$5:$CL$846,84,0),2)</f>
        <v>0</v>
      </c>
      <c r="CH264" s="19">
        <f>ROUND(VLOOKUP($B264,'3.ข้อมูลงบทดลองปัจจุบัน เติมเอง'!$A$5:$CL$846,85,0),2)</f>
        <v>0</v>
      </c>
      <c r="CI264" s="19">
        <f>ROUND(VLOOKUP($B264,'3.ข้อมูลงบทดลองปัจจุบัน เติมเอง'!$A$5:$CL$846,86,0),2)</f>
        <v>0</v>
      </c>
      <c r="CJ264" s="19">
        <f>ROUND(VLOOKUP($B264,'3.ข้อมูลงบทดลองปัจจุบัน เติมเอง'!$A$5:$CL$846,87,0),2)</f>
        <v>0</v>
      </c>
      <c r="CK264" s="19">
        <f>ROUND(VLOOKUP($B264,'3.ข้อมูลงบทดลองปัจจุบัน เติมเอง'!$A$5:$CL$846,88,0),2)</f>
        <v>0</v>
      </c>
      <c r="CL264" s="19">
        <f>ROUND(VLOOKUP($B264,'3.ข้อมูลงบทดลองปัจจุบัน เติมเอง'!$A$5:$CL$846,89,0),2)</f>
        <v>0</v>
      </c>
      <c r="CM264" s="19">
        <f>ROUND(VLOOKUP($B264,'3.ข้อมูลงบทดลองปัจจุบัน เติมเอง'!$A$5:$CL$846,90,0),2)</f>
        <v>0</v>
      </c>
      <c r="CO264" s="29"/>
    </row>
    <row r="265" spans="1:94" x14ac:dyDescent="0.7">
      <c r="A265" s="54" t="s">
        <v>2323</v>
      </c>
      <c r="B265" s="3" t="s">
        <v>400</v>
      </c>
      <c r="C265" s="55" t="s">
        <v>401</v>
      </c>
      <c r="D265" s="19">
        <f>ROUND(VLOOKUP($B265,'3.ข้อมูลงบทดลองปัจจุบัน เติมเอง'!$A$5:$CL$846,3,0),2)</f>
        <v>0</v>
      </c>
      <c r="E265" s="19">
        <f>ROUND(VLOOKUP($B265,'3.ข้อมูลงบทดลองปัจจุบัน เติมเอง'!$A$5:$CL$846,4,0),2)</f>
        <v>0</v>
      </c>
      <c r="F265" s="19">
        <f>ROUND(VLOOKUP($B265,'3.ข้อมูลงบทดลองปัจจุบัน เติมเอง'!$A$5:$CL$846,5,0),2)</f>
        <v>0</v>
      </c>
      <c r="G265" s="19">
        <f>ROUND(VLOOKUP($B265,'3.ข้อมูลงบทดลองปัจจุบัน เติมเอง'!$A$5:$CL$846,6,0),2)</f>
        <v>0</v>
      </c>
      <c r="H265" s="19">
        <f>ROUND(VLOOKUP($B265,'3.ข้อมูลงบทดลองปัจจุบัน เติมเอง'!$A$5:$CL$846,7,0),2)</f>
        <v>0</v>
      </c>
      <c r="I265" s="19">
        <f>ROUND(VLOOKUP($B265,'3.ข้อมูลงบทดลองปัจจุบัน เติมเอง'!$A$5:$CL$846,8,0),2)</f>
        <v>0</v>
      </c>
      <c r="J265" s="19">
        <f>ROUND(VLOOKUP($B265,'3.ข้อมูลงบทดลองปัจจุบัน เติมเอง'!$A$5:$CL$846,9,0),2)</f>
        <v>0</v>
      </c>
      <c r="K265" s="19">
        <f>ROUND(VLOOKUP($B265,'3.ข้อมูลงบทดลองปัจจุบัน เติมเอง'!$A$5:$CL$846,10,0),2)</f>
        <v>0</v>
      </c>
      <c r="L265" s="19">
        <f>ROUND(VLOOKUP($B265,'3.ข้อมูลงบทดลองปัจจุบัน เติมเอง'!$A$5:$CL$846,11,0),2)</f>
        <v>0</v>
      </c>
      <c r="M265" s="19">
        <f>ROUND(VLOOKUP($B265,'3.ข้อมูลงบทดลองปัจจุบัน เติมเอง'!$A$5:$CL$846,12,0),2)</f>
        <v>0</v>
      </c>
      <c r="N265" s="19">
        <f>ROUND(VLOOKUP($B265,'3.ข้อมูลงบทดลองปัจจุบัน เติมเอง'!$A$5:$CL$846,13,0),2)</f>
        <v>0</v>
      </c>
      <c r="O265" s="19">
        <f>ROUND(VLOOKUP($B265,'3.ข้อมูลงบทดลองปัจจุบัน เติมเอง'!$A$5:$CL$846,14,0),2)</f>
        <v>0</v>
      </c>
      <c r="P265" s="19">
        <f>ROUND(VLOOKUP($B265,'3.ข้อมูลงบทดลองปัจจุบัน เติมเอง'!$A$5:$CL$846,15,0),2)</f>
        <v>3630</v>
      </c>
      <c r="Q265" s="19">
        <f>ROUND(VLOOKUP($B265,'3.ข้อมูลงบทดลองปัจจุบัน เติมเอง'!$A$5:$CL$846,16,0),2)</f>
        <v>0</v>
      </c>
      <c r="R265" s="19">
        <f>ROUND(VLOOKUP($B265,'3.ข้อมูลงบทดลองปัจจุบัน เติมเอง'!$A$5:$CL$846,17,0),2)</f>
        <v>0</v>
      </c>
      <c r="S265" s="19">
        <f>ROUND(VLOOKUP($B265,'3.ข้อมูลงบทดลองปัจจุบัน เติมเอง'!$A$5:$CL$846,18,0),2)</f>
        <v>0</v>
      </c>
      <c r="T265" s="19">
        <f>ROUND(VLOOKUP($B265,'3.ข้อมูลงบทดลองปัจจุบัน เติมเอง'!$A$5:$CL$846,19,0),2)</f>
        <v>0</v>
      </c>
      <c r="U265" s="19">
        <f>ROUND(VLOOKUP($B265,'3.ข้อมูลงบทดลองปัจจุบัน เติมเอง'!$A$5:$CL$846,20,0),2)</f>
        <v>0</v>
      </c>
      <c r="V265" s="19">
        <f>ROUND(VLOOKUP($B265,'3.ข้อมูลงบทดลองปัจจุบัน เติมเอง'!$A$5:$CL$846,21,0),2)</f>
        <v>0</v>
      </c>
      <c r="W265" s="19">
        <f>ROUND(VLOOKUP($B265,'3.ข้อมูลงบทดลองปัจจุบัน เติมเอง'!$A$5:$CL$846,22,0),2)</f>
        <v>0</v>
      </c>
      <c r="X265" s="19">
        <f>ROUND(VLOOKUP($B265,'3.ข้อมูลงบทดลองปัจจุบัน เติมเอง'!$A$5:$CL$846,23,0),2)</f>
        <v>23175</v>
      </c>
      <c r="Y265" s="19">
        <f>ROUND(VLOOKUP($B265,'3.ข้อมูลงบทดลองปัจจุบัน เติมเอง'!$A$5:$CL$846,24,0),2)</f>
        <v>0</v>
      </c>
      <c r="Z265" s="19">
        <f>ROUND(VLOOKUP($B265,'3.ข้อมูลงบทดลองปัจจุบัน เติมเอง'!$A$5:$CL$846,25,0),2)</f>
        <v>0</v>
      </c>
      <c r="AA265" s="19">
        <f>ROUND(VLOOKUP($B265,'3.ข้อมูลงบทดลองปัจจุบัน เติมเอง'!$A$5:$CL$846,26,0),2)</f>
        <v>0</v>
      </c>
      <c r="AB265" s="19">
        <f>ROUND(VLOOKUP($B265,'3.ข้อมูลงบทดลองปัจจุบัน เติมเอง'!$A$5:$CL$846,27,0),2)</f>
        <v>0</v>
      </c>
      <c r="AC265" s="19">
        <f>ROUND(VLOOKUP($B265,'3.ข้อมูลงบทดลองปัจจุบัน เติมเอง'!$A$5:$CL$846,28,0),2)</f>
        <v>0</v>
      </c>
      <c r="AD265" s="19">
        <f>ROUND(VLOOKUP($B265,'3.ข้อมูลงบทดลองปัจจุบัน เติมเอง'!$A$5:$CL$846,29,0),2)</f>
        <v>0</v>
      </c>
      <c r="AE265" s="19">
        <f>ROUND(VLOOKUP($B265,'3.ข้อมูลงบทดลองปัจจุบัน เติมเอง'!$A$5:$CL$846,30,0),2)</f>
        <v>0</v>
      </c>
      <c r="AF265" s="19">
        <f>ROUND(VLOOKUP($B265,'3.ข้อมูลงบทดลองปัจจุบัน เติมเอง'!$A$5:$CL$846,31,0),2)</f>
        <v>0</v>
      </c>
      <c r="AG265" s="19">
        <f>ROUND(VLOOKUP($B265,'3.ข้อมูลงบทดลองปัจจุบัน เติมเอง'!$A$5:$CL$846,32,0),2)</f>
        <v>0</v>
      </c>
      <c r="AH265" s="19">
        <f>ROUND(VLOOKUP($B265,'3.ข้อมูลงบทดลองปัจจุบัน เติมเอง'!$A$5:$CL$846,33,0),2)</f>
        <v>0</v>
      </c>
      <c r="AI265" s="19">
        <f>ROUND(VLOOKUP($B265,'3.ข้อมูลงบทดลองปัจจุบัน เติมเอง'!$A$5:$CL$846,34,0),2)</f>
        <v>0</v>
      </c>
      <c r="AJ265" s="19">
        <f>ROUND(VLOOKUP($B265,'3.ข้อมูลงบทดลองปัจจุบัน เติมเอง'!$A$5:$CL$846,35,0),2)</f>
        <v>0</v>
      </c>
      <c r="AK265" s="19">
        <f>ROUND(VLOOKUP($B265,'3.ข้อมูลงบทดลองปัจจุบัน เติมเอง'!$A$5:$CL$846,36,0),2)</f>
        <v>0</v>
      </c>
      <c r="AL265" s="19">
        <f>ROUND(VLOOKUP($B265,'3.ข้อมูลงบทดลองปัจจุบัน เติมเอง'!$A$5:$CL$846,37,0),2)</f>
        <v>0</v>
      </c>
      <c r="AM265" s="19">
        <f>ROUND(VLOOKUP($B265,'3.ข้อมูลงบทดลองปัจจุบัน เติมเอง'!$A$5:$CL$846,38,0),2)</f>
        <v>0</v>
      </c>
      <c r="AN265" s="19">
        <f>ROUND(VLOOKUP($B265,'3.ข้อมูลงบทดลองปัจจุบัน เติมเอง'!$A$5:$CL$846,39,0),2)</f>
        <v>0</v>
      </c>
      <c r="AO265" s="19">
        <f>ROUND(VLOOKUP($B265,'3.ข้อมูลงบทดลองปัจจุบัน เติมเอง'!$A$5:$CL$846,40,0),2)</f>
        <v>0</v>
      </c>
      <c r="AP265" s="19">
        <f>ROUND(VLOOKUP($B265,'3.ข้อมูลงบทดลองปัจจุบัน เติมเอง'!$A$5:$CL$846,41,0),2)</f>
        <v>0</v>
      </c>
      <c r="AQ265" s="19">
        <f>ROUND(VLOOKUP($B265,'3.ข้อมูลงบทดลองปัจจุบัน เติมเอง'!$A$5:$CL$846,42,0),2)</f>
        <v>0</v>
      </c>
      <c r="AR265" s="19">
        <f>ROUND(VLOOKUP($B265,'3.ข้อมูลงบทดลองปัจจุบัน เติมเอง'!$A$5:$CL$846,43,0),2)</f>
        <v>0</v>
      </c>
      <c r="AS265" s="19">
        <f>ROUND(VLOOKUP($B265,'3.ข้อมูลงบทดลองปัจจุบัน เติมเอง'!$A$5:$CL$846,44,0),2)</f>
        <v>0</v>
      </c>
      <c r="AT265" s="19">
        <f>ROUND(VLOOKUP($B265,'3.ข้อมูลงบทดลองปัจจุบัน เติมเอง'!$A$5:$CL$846,45,0),2)</f>
        <v>0</v>
      </c>
      <c r="AU265" s="19">
        <f>ROUND(VLOOKUP($B265,'3.ข้อมูลงบทดลองปัจจุบัน เติมเอง'!$A$5:$CL$846,46,0),2)</f>
        <v>0</v>
      </c>
      <c r="AV265" s="19">
        <f>ROUND(VLOOKUP($B265,'3.ข้อมูลงบทดลองปัจจุบัน เติมเอง'!$A$5:$CL$846,47,0),2)</f>
        <v>0</v>
      </c>
      <c r="AW265" s="19">
        <f>ROUND(VLOOKUP($B265,'3.ข้อมูลงบทดลองปัจจุบัน เติมเอง'!$A$5:$CL$846,48,0),2)</f>
        <v>0</v>
      </c>
      <c r="AX265" s="19">
        <f>ROUND(VLOOKUP($B265,'3.ข้อมูลงบทดลองปัจจุบัน เติมเอง'!$A$5:$CL$846,49,0),2)</f>
        <v>0</v>
      </c>
      <c r="AY265" s="19">
        <f>ROUND(VLOOKUP($B265,'3.ข้อมูลงบทดลองปัจจุบัน เติมเอง'!$A$5:$CL$846,50,0),2)</f>
        <v>0</v>
      </c>
      <c r="AZ265" s="19">
        <f>ROUND(VLOOKUP($B265,'3.ข้อมูลงบทดลองปัจจุบัน เติมเอง'!$A$5:$CL$846,51,0),2)</f>
        <v>0</v>
      </c>
      <c r="BA265" s="19">
        <f>ROUND(VLOOKUP($B265,'3.ข้อมูลงบทดลองปัจจุบัน เติมเอง'!$A$5:$CL$846,52,0),2)</f>
        <v>0</v>
      </c>
      <c r="BB265" s="19">
        <f>ROUND(VLOOKUP($B265,'3.ข้อมูลงบทดลองปัจจุบัน เติมเอง'!$A$5:$CL$846,53,0),2)</f>
        <v>22530</v>
      </c>
      <c r="BC265" s="19">
        <f>ROUND(VLOOKUP($B265,'3.ข้อมูลงบทดลองปัจจุบัน เติมเอง'!$A$5:$CL$846,54,0),2)</f>
        <v>0</v>
      </c>
      <c r="BD265" s="19">
        <f>ROUND(VLOOKUP($B265,'3.ข้อมูลงบทดลองปัจจุบัน เติมเอง'!$A$5:$CL$846,55,0),2)</f>
        <v>455448</v>
      </c>
      <c r="BE265" s="19">
        <f>ROUND(VLOOKUP($B265,'3.ข้อมูลงบทดลองปัจจุบัน เติมเอง'!$A$5:$CL$846,56,0),2)</f>
        <v>0</v>
      </c>
      <c r="BF265" s="19">
        <f>ROUND(VLOOKUP($B265,'3.ข้อมูลงบทดลองปัจจุบัน เติมเอง'!$A$5:$CL$846,57,0),2)</f>
        <v>0</v>
      </c>
      <c r="BG265" s="19">
        <f>ROUND(VLOOKUP($B265,'3.ข้อมูลงบทดลองปัจจุบัน เติมเอง'!$A$5:$CL$846,58,0),2)</f>
        <v>0</v>
      </c>
      <c r="BH265" s="19">
        <f>ROUND(VLOOKUP($B265,'3.ข้อมูลงบทดลองปัจจุบัน เติมเอง'!$A$5:$CL$846,59,0),2)</f>
        <v>0</v>
      </c>
      <c r="BI265" s="19">
        <f>ROUND(VLOOKUP($B265,'3.ข้อมูลงบทดลองปัจจุบัน เติมเอง'!$A$5:$CL$846,60,0),2)</f>
        <v>0</v>
      </c>
      <c r="BJ265" s="19">
        <f>ROUND(VLOOKUP($B265,'3.ข้อมูลงบทดลองปัจจุบัน เติมเอง'!$A$5:$CL$846,61,0),2)</f>
        <v>0</v>
      </c>
      <c r="BK265" s="19">
        <f>ROUND(VLOOKUP($B265,'3.ข้อมูลงบทดลองปัจจุบัน เติมเอง'!$A$5:$CL$846,62,0),2)</f>
        <v>0</v>
      </c>
      <c r="BL265" s="19">
        <f>ROUND(VLOOKUP($B265,'3.ข้อมูลงบทดลองปัจจุบัน เติมเอง'!$A$5:$CL$846,63,0),2)</f>
        <v>0</v>
      </c>
      <c r="BM265" s="19">
        <f>ROUND(VLOOKUP($B265,'3.ข้อมูลงบทดลองปัจจุบัน เติมเอง'!$A$5:$CL$846,64,0),2)</f>
        <v>0</v>
      </c>
      <c r="BN265" s="19">
        <f>ROUND(VLOOKUP($B265,'3.ข้อมูลงบทดลองปัจจุบัน เติมเอง'!$A$5:$CL$846,65,0),2)</f>
        <v>0</v>
      </c>
      <c r="BO265" s="19">
        <f>ROUND(VLOOKUP($B265,'3.ข้อมูลงบทดลองปัจจุบัน เติมเอง'!$A$5:$CL$846,66,0),2)</f>
        <v>0</v>
      </c>
      <c r="BP265" s="19">
        <f>ROUND(VLOOKUP($B265,'3.ข้อมูลงบทดลองปัจจุบัน เติมเอง'!$A$5:$CL$846,67,0),2)</f>
        <v>0</v>
      </c>
      <c r="BQ265" s="19">
        <f>ROUND(VLOOKUP($B265,'3.ข้อมูลงบทดลองปัจจุบัน เติมเอง'!$A$5:$CL$846,68,0),2)</f>
        <v>0</v>
      </c>
      <c r="BR265" s="19">
        <f>ROUND(VLOOKUP($B265,'3.ข้อมูลงบทดลองปัจจุบัน เติมเอง'!$A$5:$CL$846,69,0),2)</f>
        <v>0</v>
      </c>
      <c r="BS265" s="19">
        <f>ROUND(VLOOKUP($B265,'3.ข้อมูลงบทดลองปัจจุบัน เติมเอง'!$A$5:$CL$846,70,0),2)</f>
        <v>171931</v>
      </c>
      <c r="BT265" s="19">
        <f>ROUND(VLOOKUP($B265,'3.ข้อมูลงบทดลองปัจจุบัน เติมเอง'!$A$5:$CL$846,71,0),2)</f>
        <v>0</v>
      </c>
      <c r="BU265" s="19">
        <f>ROUND(VLOOKUP($B265,'3.ข้อมูลงบทดลองปัจจุบัน เติมเอง'!$A$5:$CL$846,72,0),2)</f>
        <v>0</v>
      </c>
      <c r="BV265" s="19">
        <f>ROUND(VLOOKUP($B265,'3.ข้อมูลงบทดลองปัจจุบัน เติมเอง'!$A$5:$CL$846,73,0),2)</f>
        <v>36820</v>
      </c>
      <c r="BW265" s="19">
        <f>ROUND(VLOOKUP($B265,'3.ข้อมูลงบทดลองปัจจุบัน เติมเอง'!$A$5:$CL$846,74,0),2)</f>
        <v>0</v>
      </c>
      <c r="BX265" s="19">
        <f>ROUND(VLOOKUP($B265,'3.ข้อมูลงบทดลองปัจจุบัน เติมเอง'!$A$5:$CL$846,75,0),2)</f>
        <v>0</v>
      </c>
      <c r="BY265" s="19">
        <f>ROUND(VLOOKUP($B265,'3.ข้อมูลงบทดลองปัจจุบัน เติมเอง'!$A$5:$CL$846,76,0),2)</f>
        <v>0</v>
      </c>
      <c r="BZ265" s="19">
        <f>ROUND(VLOOKUP($B265,'3.ข้อมูลงบทดลองปัจจุบัน เติมเอง'!$A$5:$CL$846,77,0),2)</f>
        <v>0</v>
      </c>
      <c r="CA265" s="19">
        <f>ROUND(VLOOKUP($B265,'3.ข้อมูลงบทดลองปัจจุบัน เติมเอง'!$A$5:$CL$846,78,0),2)</f>
        <v>0</v>
      </c>
      <c r="CB265" s="19">
        <f>ROUND(VLOOKUP($B265,'3.ข้อมูลงบทดลองปัจจุบัน เติมเอง'!$A$5:$CL$846,79,0),2)</f>
        <v>0</v>
      </c>
      <c r="CC265" s="19">
        <f>ROUND(VLOOKUP($B265,'3.ข้อมูลงบทดลองปัจจุบัน เติมเอง'!$A$5:$CL$846,80,0),2)</f>
        <v>0</v>
      </c>
      <c r="CD265" s="19">
        <f>ROUND(VLOOKUP($B265,'3.ข้อมูลงบทดลองปัจจุบัน เติมเอง'!$A$5:$CL$846,81,0),2)</f>
        <v>0</v>
      </c>
      <c r="CE265" s="19">
        <f>ROUND(VLOOKUP($B265,'3.ข้อมูลงบทดลองปัจจุบัน เติมเอง'!$A$5:$CL$846,82,0),2)</f>
        <v>46600</v>
      </c>
      <c r="CF265" s="19">
        <f>ROUND(VLOOKUP($B265,'3.ข้อมูลงบทดลองปัจจุบัน เติมเอง'!$A$5:$CL$846,83,0),2)</f>
        <v>0</v>
      </c>
      <c r="CG265" s="19">
        <f>ROUND(VLOOKUP($B265,'3.ข้อมูลงบทดลองปัจจุบัน เติมเอง'!$A$5:$CL$846,84,0),2)</f>
        <v>0</v>
      </c>
      <c r="CH265" s="19">
        <f>ROUND(VLOOKUP($B265,'3.ข้อมูลงบทดลองปัจจุบัน เติมเอง'!$A$5:$CL$846,85,0),2)</f>
        <v>0</v>
      </c>
      <c r="CI265" s="19">
        <f>ROUND(VLOOKUP($B265,'3.ข้อมูลงบทดลองปัจจุบัน เติมเอง'!$A$5:$CL$846,86,0),2)</f>
        <v>0</v>
      </c>
      <c r="CJ265" s="19">
        <f>ROUND(VLOOKUP($B265,'3.ข้อมูลงบทดลองปัจจุบัน เติมเอง'!$A$5:$CL$846,87,0),2)</f>
        <v>0</v>
      </c>
      <c r="CK265" s="19">
        <f>ROUND(VLOOKUP($B265,'3.ข้อมูลงบทดลองปัจจุบัน เติมเอง'!$A$5:$CL$846,88,0),2)</f>
        <v>0</v>
      </c>
      <c r="CL265" s="19">
        <f>ROUND(VLOOKUP($B265,'3.ข้อมูลงบทดลองปัจจุบัน เติมเอง'!$A$5:$CL$846,89,0),2)</f>
        <v>0</v>
      </c>
      <c r="CM265" s="19">
        <f>ROUND(VLOOKUP($B265,'3.ข้อมูลงบทดลองปัจจุบัน เติมเอง'!$A$5:$CL$846,90,0),2)</f>
        <v>0</v>
      </c>
      <c r="CO265" s="29"/>
    </row>
    <row r="266" spans="1:94" x14ac:dyDescent="0.7">
      <c r="A266" s="54" t="s">
        <v>2323</v>
      </c>
      <c r="B266" s="3" t="s">
        <v>404</v>
      </c>
      <c r="C266" s="55" t="s">
        <v>405</v>
      </c>
      <c r="D266" s="19">
        <f>ROUND(VLOOKUP($B266,'3.ข้อมูลงบทดลองปัจจุบัน เติมเอง'!$A$5:$CL$846,3,0),2)</f>
        <v>1927795</v>
      </c>
      <c r="E266" s="19">
        <f>ROUND(VLOOKUP($B266,'3.ข้อมูลงบทดลองปัจจุบัน เติมเอง'!$A$5:$CL$846,4,0),2)</f>
        <v>0</v>
      </c>
      <c r="F266" s="19">
        <f>ROUND(VLOOKUP($B266,'3.ข้อมูลงบทดลองปัจจุบัน เติมเอง'!$A$5:$CL$846,5,0),2)</f>
        <v>0</v>
      </c>
      <c r="G266" s="19">
        <f>ROUND(VLOOKUP($B266,'3.ข้อมูลงบทดลองปัจจุบัน เติมเอง'!$A$5:$CL$846,6,0),2)</f>
        <v>0</v>
      </c>
      <c r="H266" s="19">
        <f>ROUND(VLOOKUP($B266,'3.ข้อมูลงบทดลองปัจจุบัน เติมเอง'!$A$5:$CL$846,7,0),2)</f>
        <v>0</v>
      </c>
      <c r="I266" s="19">
        <f>ROUND(VLOOKUP($B266,'3.ข้อมูลงบทดลองปัจจุบัน เติมเอง'!$A$5:$CL$846,8,0),2)</f>
        <v>0</v>
      </c>
      <c r="J266" s="19">
        <f>ROUND(VLOOKUP($B266,'3.ข้อมูลงบทดลองปัจจุบัน เติมเอง'!$A$5:$CL$846,9,0),2)</f>
        <v>0</v>
      </c>
      <c r="K266" s="19">
        <f>ROUND(VLOOKUP($B266,'3.ข้อมูลงบทดลองปัจจุบัน เติมเอง'!$A$5:$CL$846,10,0),2)</f>
        <v>0</v>
      </c>
      <c r="L266" s="19">
        <f>ROUND(VLOOKUP($B266,'3.ข้อมูลงบทดลองปัจจุบัน เติมเอง'!$A$5:$CL$846,11,0),2)</f>
        <v>0</v>
      </c>
      <c r="M266" s="19">
        <f>ROUND(VLOOKUP($B266,'3.ข้อมูลงบทดลองปัจจุบัน เติมเอง'!$A$5:$CL$846,12,0),2)</f>
        <v>0</v>
      </c>
      <c r="N266" s="19">
        <f>ROUND(VLOOKUP($B266,'3.ข้อมูลงบทดลองปัจจุบัน เติมเอง'!$A$5:$CL$846,13,0),2)</f>
        <v>0</v>
      </c>
      <c r="O266" s="19">
        <f>ROUND(VLOOKUP($B266,'3.ข้อมูลงบทดลองปัจจุบัน เติมเอง'!$A$5:$CL$846,14,0),2)</f>
        <v>0</v>
      </c>
      <c r="P266" s="19">
        <f>ROUND(VLOOKUP($B266,'3.ข้อมูลงบทดลองปัจจุบัน เติมเอง'!$A$5:$CL$846,15,0),2)</f>
        <v>11565</v>
      </c>
      <c r="Q266" s="19">
        <f>ROUND(VLOOKUP($B266,'3.ข้อมูลงบทดลองปัจจุบัน เติมเอง'!$A$5:$CL$846,16,0),2)</f>
        <v>0</v>
      </c>
      <c r="R266" s="19">
        <f>ROUND(VLOOKUP($B266,'3.ข้อมูลงบทดลองปัจจุบัน เติมเอง'!$A$5:$CL$846,17,0),2)</f>
        <v>0</v>
      </c>
      <c r="S266" s="19">
        <f>ROUND(VLOOKUP($B266,'3.ข้อมูลงบทดลองปัจจุบัน เติมเอง'!$A$5:$CL$846,18,0),2)</f>
        <v>12330</v>
      </c>
      <c r="T266" s="19">
        <f>ROUND(VLOOKUP($B266,'3.ข้อมูลงบทดลองปัจจุบัน เติมเอง'!$A$5:$CL$846,19,0),2)</f>
        <v>0</v>
      </c>
      <c r="U266" s="19">
        <f>ROUND(VLOOKUP($B266,'3.ข้อมูลงบทดลองปัจจุบัน เติมเอง'!$A$5:$CL$846,20,0),2)</f>
        <v>0</v>
      </c>
      <c r="V266" s="19">
        <f>ROUND(VLOOKUP($B266,'3.ข้อมูลงบทดลองปัจจุบัน เติมเอง'!$A$5:$CL$846,21,0),2)</f>
        <v>0</v>
      </c>
      <c r="W266" s="19">
        <f>ROUND(VLOOKUP($B266,'3.ข้อมูลงบทดลองปัจจุบัน เติมเอง'!$A$5:$CL$846,22,0),2)</f>
        <v>0</v>
      </c>
      <c r="X266" s="19">
        <f>ROUND(VLOOKUP($B266,'3.ข้อมูลงบทดลองปัจจุบัน เติมเอง'!$A$5:$CL$846,23,0),2)</f>
        <v>2681932.2000000002</v>
      </c>
      <c r="Y266" s="19">
        <f>ROUND(VLOOKUP($B266,'3.ข้อมูลงบทดลองปัจจุบัน เติมเอง'!$A$5:$CL$846,24,0),2)</f>
        <v>0</v>
      </c>
      <c r="Z266" s="19">
        <f>ROUND(VLOOKUP($B266,'3.ข้อมูลงบทดลองปัจจุบัน เติมเอง'!$A$5:$CL$846,25,0),2)</f>
        <v>0</v>
      </c>
      <c r="AA266" s="19">
        <f>ROUND(VLOOKUP($B266,'3.ข้อมูลงบทดลองปัจจุบัน เติมเอง'!$A$5:$CL$846,26,0),2)</f>
        <v>0</v>
      </c>
      <c r="AB266" s="19">
        <f>ROUND(VLOOKUP($B266,'3.ข้อมูลงบทดลองปัจจุบัน เติมเอง'!$A$5:$CL$846,27,0),2)</f>
        <v>0</v>
      </c>
      <c r="AC266" s="19">
        <f>ROUND(VLOOKUP($B266,'3.ข้อมูลงบทดลองปัจจุบัน เติมเอง'!$A$5:$CL$846,28,0),2)</f>
        <v>0</v>
      </c>
      <c r="AD266" s="19">
        <f>ROUND(VLOOKUP($B266,'3.ข้อมูลงบทดลองปัจจุบัน เติมเอง'!$A$5:$CL$846,29,0),2)</f>
        <v>0</v>
      </c>
      <c r="AE266" s="19">
        <f>ROUND(VLOOKUP($B266,'3.ข้อมูลงบทดลองปัจจุบัน เติมเอง'!$A$5:$CL$846,30,0),2)</f>
        <v>9000</v>
      </c>
      <c r="AF266" s="19">
        <f>ROUND(VLOOKUP($B266,'3.ข้อมูลงบทดลองปัจจุบัน เติมเอง'!$A$5:$CL$846,31,0),2)</f>
        <v>0</v>
      </c>
      <c r="AG266" s="19">
        <f>ROUND(VLOOKUP($B266,'3.ข้อมูลงบทดลองปัจจุบัน เติมเอง'!$A$5:$CL$846,32,0),2)</f>
        <v>0</v>
      </c>
      <c r="AH266" s="19">
        <f>ROUND(VLOOKUP($B266,'3.ข้อมูลงบทดลองปัจจุบัน เติมเอง'!$A$5:$CL$846,33,0),2)</f>
        <v>0</v>
      </c>
      <c r="AI266" s="19">
        <f>ROUND(VLOOKUP($B266,'3.ข้อมูลงบทดลองปัจจุบัน เติมเอง'!$A$5:$CL$846,34,0),2)</f>
        <v>55005</v>
      </c>
      <c r="AJ266" s="19">
        <f>ROUND(VLOOKUP($B266,'3.ข้อมูลงบทดลองปัจจุบัน เติมเอง'!$A$5:$CL$846,35,0),2)</f>
        <v>0</v>
      </c>
      <c r="AK266" s="19">
        <f>ROUND(VLOOKUP($B266,'3.ข้อมูลงบทดลองปัจจุบัน เติมเอง'!$A$5:$CL$846,36,0),2)</f>
        <v>0</v>
      </c>
      <c r="AL266" s="19">
        <f>ROUND(VLOOKUP($B266,'3.ข้อมูลงบทดลองปัจจุบัน เติมเอง'!$A$5:$CL$846,37,0),2)</f>
        <v>839640</v>
      </c>
      <c r="AM266" s="19">
        <f>ROUND(VLOOKUP($B266,'3.ข้อมูลงบทดลองปัจจุบัน เติมเอง'!$A$5:$CL$846,38,0),2)</f>
        <v>0</v>
      </c>
      <c r="AN266" s="19">
        <f>ROUND(VLOOKUP($B266,'3.ข้อมูลงบทดลองปัจจุบัน เติมเอง'!$A$5:$CL$846,39,0),2)</f>
        <v>0</v>
      </c>
      <c r="AO266" s="19">
        <f>ROUND(VLOOKUP($B266,'3.ข้อมูลงบทดลองปัจจุบัน เติมเอง'!$A$5:$CL$846,40,0),2)</f>
        <v>0</v>
      </c>
      <c r="AP266" s="19">
        <f>ROUND(VLOOKUP($B266,'3.ข้อมูลงบทดลองปัจจุบัน เติมเอง'!$A$5:$CL$846,41,0),2)</f>
        <v>0</v>
      </c>
      <c r="AQ266" s="19">
        <f>ROUND(VLOOKUP($B266,'3.ข้อมูลงบทดลองปัจจุบัน เติมเอง'!$A$5:$CL$846,42,0),2)</f>
        <v>0</v>
      </c>
      <c r="AR266" s="19">
        <f>ROUND(VLOOKUP($B266,'3.ข้อมูลงบทดลองปัจจุบัน เติมเอง'!$A$5:$CL$846,43,0),2)</f>
        <v>0</v>
      </c>
      <c r="AS266" s="19">
        <f>ROUND(VLOOKUP($B266,'3.ข้อมูลงบทดลองปัจจุบัน เติมเอง'!$A$5:$CL$846,44,0),2)</f>
        <v>0</v>
      </c>
      <c r="AT266" s="19">
        <f>ROUND(VLOOKUP($B266,'3.ข้อมูลงบทดลองปัจจุบัน เติมเอง'!$A$5:$CL$846,45,0),2)</f>
        <v>0</v>
      </c>
      <c r="AU266" s="19">
        <f>ROUND(VLOOKUP($B266,'3.ข้อมูลงบทดลองปัจจุบัน เติมเอง'!$A$5:$CL$846,46,0),2)</f>
        <v>0</v>
      </c>
      <c r="AV266" s="19">
        <f>ROUND(VLOOKUP($B266,'3.ข้อมูลงบทดลองปัจจุบัน เติมเอง'!$A$5:$CL$846,47,0),2)</f>
        <v>0</v>
      </c>
      <c r="AW266" s="19">
        <f>ROUND(VLOOKUP($B266,'3.ข้อมูลงบทดลองปัจจุบัน เติมเอง'!$A$5:$CL$846,48,0),2)</f>
        <v>0</v>
      </c>
      <c r="AX266" s="19">
        <f>ROUND(VLOOKUP($B266,'3.ข้อมูลงบทดลองปัจจุบัน เติมเอง'!$A$5:$CL$846,49,0),2)</f>
        <v>0</v>
      </c>
      <c r="AY266" s="19">
        <f>ROUND(VLOOKUP($B266,'3.ข้อมูลงบทดลองปัจจุบัน เติมเอง'!$A$5:$CL$846,50,0),2)</f>
        <v>0</v>
      </c>
      <c r="AZ266" s="19">
        <f>ROUND(VLOOKUP($B266,'3.ข้อมูลงบทดลองปัจจุบัน เติมเอง'!$A$5:$CL$846,51,0),2)</f>
        <v>0</v>
      </c>
      <c r="BA266" s="19">
        <f>ROUND(VLOOKUP($B266,'3.ข้อมูลงบทดลองปัจจุบัน เติมเอง'!$A$5:$CL$846,52,0),2)</f>
        <v>800</v>
      </c>
      <c r="BB266" s="19">
        <f>ROUND(VLOOKUP($B266,'3.ข้อมูลงบทดลองปัจจุบัน เติมเอง'!$A$5:$CL$846,53,0),2)</f>
        <v>216300</v>
      </c>
      <c r="BC266" s="19">
        <f>ROUND(VLOOKUP($B266,'3.ข้อมูลงบทดลองปัจจุบัน เติมเอง'!$A$5:$CL$846,54,0),2)</f>
        <v>0</v>
      </c>
      <c r="BD266" s="19">
        <f>ROUND(VLOOKUP($B266,'3.ข้อมูลงบทดลองปัจจุบัน เติมเอง'!$A$5:$CL$846,55,0),2)</f>
        <v>1079625</v>
      </c>
      <c r="BE266" s="19">
        <f>ROUND(VLOOKUP($B266,'3.ข้อมูลงบทดลองปัจจุบัน เติมเอง'!$A$5:$CL$846,56,0),2)</f>
        <v>63210</v>
      </c>
      <c r="BF266" s="19">
        <f>ROUND(VLOOKUP($B266,'3.ข้อมูลงบทดลองปัจจุบัน เติมเอง'!$A$5:$CL$846,57,0),2)</f>
        <v>0</v>
      </c>
      <c r="BG266" s="19">
        <f>ROUND(VLOOKUP($B266,'3.ข้อมูลงบทดลองปัจจุบัน เติมเอง'!$A$5:$CL$846,58,0),2)</f>
        <v>0</v>
      </c>
      <c r="BH266" s="19">
        <f>ROUND(VLOOKUP($B266,'3.ข้อมูลงบทดลองปัจจุบัน เติมเอง'!$A$5:$CL$846,59,0),2)</f>
        <v>26780</v>
      </c>
      <c r="BI266" s="19">
        <f>ROUND(VLOOKUP($B266,'3.ข้อมูลงบทดลองปัจจุบัน เติมเอง'!$A$5:$CL$846,60,0),2)</f>
        <v>0</v>
      </c>
      <c r="BJ266" s="19">
        <f>ROUND(VLOOKUP($B266,'3.ข้อมูลงบทดลองปัจจุบัน เติมเอง'!$A$5:$CL$846,61,0),2)</f>
        <v>0</v>
      </c>
      <c r="BK266" s="19">
        <f>ROUND(VLOOKUP($B266,'3.ข้อมูลงบทดลองปัจจุบัน เติมเอง'!$A$5:$CL$846,62,0),2)</f>
        <v>0</v>
      </c>
      <c r="BL266" s="19">
        <f>ROUND(VLOOKUP($B266,'3.ข้อมูลงบทดลองปัจจุบัน เติมเอง'!$A$5:$CL$846,63,0),2)</f>
        <v>0</v>
      </c>
      <c r="BM266" s="19">
        <f>ROUND(VLOOKUP($B266,'3.ข้อมูลงบทดลองปัจจุบัน เติมเอง'!$A$5:$CL$846,64,0),2)</f>
        <v>1326150</v>
      </c>
      <c r="BN266" s="19">
        <f>ROUND(VLOOKUP($B266,'3.ข้อมูลงบทดลองปัจจุบัน เติมเอง'!$A$5:$CL$846,65,0),2)</f>
        <v>0</v>
      </c>
      <c r="BO266" s="19">
        <f>ROUND(VLOOKUP($B266,'3.ข้อมูลงบทดลองปัจจุบัน เติมเอง'!$A$5:$CL$846,66,0),2)</f>
        <v>0</v>
      </c>
      <c r="BP266" s="19">
        <f>ROUND(VLOOKUP($B266,'3.ข้อมูลงบทดลองปัจจุบัน เติมเอง'!$A$5:$CL$846,67,0),2)</f>
        <v>0</v>
      </c>
      <c r="BQ266" s="19">
        <f>ROUND(VLOOKUP($B266,'3.ข้อมูลงบทดลองปัจจุบัน เติมเอง'!$A$5:$CL$846,68,0),2)</f>
        <v>0</v>
      </c>
      <c r="BR266" s="19">
        <f>ROUND(VLOOKUP($B266,'3.ข้อมูลงบทดลองปัจจุบัน เติมเอง'!$A$5:$CL$846,69,0),2)</f>
        <v>0</v>
      </c>
      <c r="BS266" s="19">
        <f>ROUND(VLOOKUP($B266,'3.ข้อมูลงบทดลองปัจจุบัน เติมเอง'!$A$5:$CL$846,70,0),2)</f>
        <v>1383534</v>
      </c>
      <c r="BT266" s="19">
        <f>ROUND(VLOOKUP($B266,'3.ข้อมูลงบทดลองปัจจุบัน เติมเอง'!$A$5:$CL$846,71,0),2)</f>
        <v>0</v>
      </c>
      <c r="BU266" s="19">
        <f>ROUND(VLOOKUP($B266,'3.ข้อมูลงบทดลองปัจจุบัน เติมเอง'!$A$5:$CL$846,72,0),2)</f>
        <v>0</v>
      </c>
      <c r="BV266" s="19">
        <f>ROUND(VLOOKUP($B266,'3.ข้อมูลงบทดลองปัจจุบัน เติมเอง'!$A$5:$CL$846,73,0),2)</f>
        <v>148545</v>
      </c>
      <c r="BW266" s="19">
        <f>ROUND(VLOOKUP($B266,'3.ข้อมูลงบทดลองปัจจุบัน เติมเอง'!$A$5:$CL$846,74,0),2)</f>
        <v>0</v>
      </c>
      <c r="BX266" s="19">
        <f>ROUND(VLOOKUP($B266,'3.ข้อมูลงบทดลองปัจจุบัน เติมเอง'!$A$5:$CL$846,75,0),2)</f>
        <v>0</v>
      </c>
      <c r="BY266" s="19">
        <f>ROUND(VLOOKUP($B266,'3.ข้อมูลงบทดลองปัจจุบัน เติมเอง'!$A$5:$CL$846,76,0),2)</f>
        <v>0</v>
      </c>
      <c r="BZ266" s="19">
        <f>ROUND(VLOOKUP($B266,'3.ข้อมูลงบทดลองปัจจุบัน เติมเอง'!$A$5:$CL$846,77,0),2)</f>
        <v>0</v>
      </c>
      <c r="CA266" s="19">
        <f>ROUND(VLOOKUP($B266,'3.ข้อมูลงบทดลองปัจจุบัน เติมเอง'!$A$5:$CL$846,78,0),2)</f>
        <v>0</v>
      </c>
      <c r="CB266" s="19">
        <f>ROUND(VLOOKUP($B266,'3.ข้อมูลงบทดลองปัจจุบัน เติมเอง'!$A$5:$CL$846,79,0),2)</f>
        <v>0</v>
      </c>
      <c r="CC266" s="19">
        <f>ROUND(VLOOKUP($B266,'3.ข้อมูลงบทดลองปัจจุบัน เติมเอง'!$A$5:$CL$846,80,0),2)</f>
        <v>0</v>
      </c>
      <c r="CD266" s="19">
        <f>ROUND(VLOOKUP($B266,'3.ข้อมูลงบทดลองปัจจุบัน เติมเอง'!$A$5:$CL$846,81,0),2)</f>
        <v>0</v>
      </c>
      <c r="CE266" s="19">
        <f>ROUND(VLOOKUP($B266,'3.ข้อมูลงบทดลองปัจจุบัน เติมเอง'!$A$5:$CL$846,82,0),2)</f>
        <v>0</v>
      </c>
      <c r="CF266" s="19">
        <f>ROUND(VLOOKUP($B266,'3.ข้อมูลงบทดลองปัจจุบัน เติมเอง'!$A$5:$CL$846,83,0),2)</f>
        <v>0</v>
      </c>
      <c r="CG266" s="19">
        <f>ROUND(VLOOKUP($B266,'3.ข้อมูลงบทดลองปัจจุบัน เติมเอง'!$A$5:$CL$846,84,0),2)</f>
        <v>0</v>
      </c>
      <c r="CH266" s="19">
        <f>ROUND(VLOOKUP($B266,'3.ข้อมูลงบทดลองปัจจุบัน เติมเอง'!$A$5:$CL$846,85,0),2)</f>
        <v>0</v>
      </c>
      <c r="CI266" s="19">
        <f>ROUND(VLOOKUP($B266,'3.ข้อมูลงบทดลองปัจจุบัน เติมเอง'!$A$5:$CL$846,86,0),2)</f>
        <v>0</v>
      </c>
      <c r="CJ266" s="19">
        <f>ROUND(VLOOKUP($B266,'3.ข้อมูลงบทดลองปัจจุบัน เติมเอง'!$A$5:$CL$846,87,0),2)</f>
        <v>0</v>
      </c>
      <c r="CK266" s="19">
        <f>ROUND(VLOOKUP($B266,'3.ข้อมูลงบทดลองปัจจุบัน เติมเอง'!$A$5:$CL$846,88,0),2)</f>
        <v>0</v>
      </c>
      <c r="CL266" s="19">
        <f>ROUND(VLOOKUP($B266,'3.ข้อมูลงบทดลองปัจจุบัน เติมเอง'!$A$5:$CL$846,89,0),2)</f>
        <v>0</v>
      </c>
      <c r="CM266" s="19">
        <f>ROUND(VLOOKUP($B266,'3.ข้อมูลงบทดลองปัจจุบัน เติมเอง'!$A$5:$CL$846,90,0),2)</f>
        <v>0</v>
      </c>
      <c r="CO266" s="29"/>
    </row>
    <row r="267" spans="1:94" x14ac:dyDescent="0.7">
      <c r="A267" s="54" t="s">
        <v>2323</v>
      </c>
      <c r="B267" s="3" t="s">
        <v>408</v>
      </c>
      <c r="C267" s="55" t="s">
        <v>409</v>
      </c>
      <c r="D267" s="19">
        <f>ROUND(VLOOKUP($B267,'3.ข้อมูลงบทดลองปัจจุบัน เติมเอง'!$A$5:$CL$846,3,0),2)</f>
        <v>0</v>
      </c>
      <c r="E267" s="19">
        <f>ROUND(VLOOKUP($B267,'3.ข้อมูลงบทดลองปัจจุบัน เติมเอง'!$A$5:$CL$846,4,0),2)</f>
        <v>23650</v>
      </c>
      <c r="F267" s="19">
        <f>ROUND(VLOOKUP($B267,'3.ข้อมูลงบทดลองปัจจุบัน เติมเอง'!$A$5:$CL$846,5,0),2)</f>
        <v>32650</v>
      </c>
      <c r="G267" s="19">
        <f>ROUND(VLOOKUP($B267,'3.ข้อมูลงบทดลองปัจจุบัน เติมเอง'!$A$5:$CL$846,6,0),2)</f>
        <v>19800</v>
      </c>
      <c r="H267" s="19">
        <f>ROUND(VLOOKUP($B267,'3.ข้อมูลงบทดลองปัจจุบัน เติมเอง'!$A$5:$CL$846,7,0),2)</f>
        <v>7600</v>
      </c>
      <c r="I267" s="19">
        <f>ROUND(VLOOKUP($B267,'3.ข้อมูลงบทดลองปัจจุบัน เติมเอง'!$A$5:$CL$846,8,0),2)</f>
        <v>28700</v>
      </c>
      <c r="J267" s="19">
        <f>ROUND(VLOOKUP($B267,'3.ข้อมูลงบทดลองปัจจุบัน เติมเอง'!$A$5:$CL$846,9,0),2)</f>
        <v>12800</v>
      </c>
      <c r="K267" s="19">
        <f>ROUND(VLOOKUP($B267,'3.ข้อมูลงบทดลองปัจจุบัน เติมเอง'!$A$5:$CL$846,10,0),2)</f>
        <v>25450</v>
      </c>
      <c r="L267" s="19">
        <f>ROUND(VLOOKUP($B267,'3.ข้อมูลงบทดลองปัจจุบัน เติมเอง'!$A$5:$CL$846,11,0),2)</f>
        <v>37550</v>
      </c>
      <c r="M267" s="19">
        <f>ROUND(VLOOKUP($B267,'3.ข้อมูลงบทดลองปัจจุบัน เติมเอง'!$A$5:$CL$846,12,0),2)</f>
        <v>26700</v>
      </c>
      <c r="N267" s="19">
        <f>ROUND(VLOOKUP($B267,'3.ข้อมูลงบทดลองปัจจุบัน เติมเอง'!$A$5:$CL$846,13,0),2)</f>
        <v>110650</v>
      </c>
      <c r="O267" s="19">
        <f>ROUND(VLOOKUP($B267,'3.ข้อมูลงบทดลองปัจจุบัน เติมเอง'!$A$5:$CL$846,14,0),2)</f>
        <v>9950</v>
      </c>
      <c r="P267" s="19">
        <f>ROUND(VLOOKUP($B267,'3.ข้อมูลงบทดลองปัจจุบัน เติมเอง'!$A$5:$CL$846,15,0),2)</f>
        <v>72450</v>
      </c>
      <c r="Q267" s="19">
        <f>ROUND(VLOOKUP($B267,'3.ข้อมูลงบทดลองปัจจุบัน เติมเอง'!$A$5:$CL$846,16,0),2)</f>
        <v>31500</v>
      </c>
      <c r="R267" s="19">
        <f>ROUND(VLOOKUP($B267,'3.ข้อมูลงบทดลองปัจจุบัน เติมเอง'!$A$5:$CL$846,17,0),2)</f>
        <v>25500</v>
      </c>
      <c r="S267" s="19">
        <f>ROUND(VLOOKUP($B267,'3.ข้อมูลงบทดลองปัจจุบัน เติมเอง'!$A$5:$CL$846,18,0),2)</f>
        <v>0</v>
      </c>
      <c r="T267" s="19">
        <f>ROUND(VLOOKUP($B267,'3.ข้อมูลงบทดลองปัจจุบัน เติมเอง'!$A$5:$CL$846,19,0),2)</f>
        <v>4550</v>
      </c>
      <c r="U267" s="19">
        <f>ROUND(VLOOKUP($B267,'3.ข้อมูลงบทดลองปัจจุบัน เติมเอง'!$A$5:$CL$846,20,0),2)</f>
        <v>20900</v>
      </c>
      <c r="V267" s="19">
        <f>ROUND(VLOOKUP($B267,'3.ข้อมูลงบทดลองปัจจุบัน เติมเอง'!$A$5:$CL$846,21,0),2)</f>
        <v>9200</v>
      </c>
      <c r="W267" s="19">
        <f>ROUND(VLOOKUP($B267,'3.ข้อมูลงบทดลองปัจจุบัน เติมเอง'!$A$5:$CL$846,22,0),2)</f>
        <v>11200</v>
      </c>
      <c r="X267" s="19">
        <f>ROUND(VLOOKUP($B267,'3.ข้อมูลงบทดลองปัจจุบัน เติมเอง'!$A$5:$CL$846,23,0),2)</f>
        <v>252650</v>
      </c>
      <c r="Y267" s="19">
        <f>ROUND(VLOOKUP($B267,'3.ข้อมูลงบทดลองปัจจุบัน เติมเอง'!$A$5:$CL$846,24,0),2)</f>
        <v>34500</v>
      </c>
      <c r="Z267" s="19">
        <f>ROUND(VLOOKUP($B267,'3.ข้อมูลงบทดลองปัจจุบัน เติมเอง'!$A$5:$CL$846,25,0),2)</f>
        <v>40850</v>
      </c>
      <c r="AA267" s="19">
        <f>ROUND(VLOOKUP($B267,'3.ข้อมูลงบทดลองปัจจุบัน เติมเอง'!$A$5:$CL$846,26,0),2)</f>
        <v>56800</v>
      </c>
      <c r="AB267" s="19">
        <f>ROUND(VLOOKUP($B267,'3.ข้อมูลงบทดลองปัจจุบัน เติมเอง'!$A$5:$CL$846,27,0),2)</f>
        <v>11050</v>
      </c>
      <c r="AC267" s="19">
        <f>ROUND(VLOOKUP($B267,'3.ข้อมูลงบทดลองปัจจุบัน เติมเอง'!$A$5:$CL$846,28,0),2)</f>
        <v>17950</v>
      </c>
      <c r="AD267" s="19">
        <f>ROUND(VLOOKUP($B267,'3.ข้อมูลงบทดลองปัจจุบัน เติมเอง'!$A$5:$CL$846,29,0),2)</f>
        <v>78300</v>
      </c>
      <c r="AE267" s="19">
        <f>ROUND(VLOOKUP($B267,'3.ข้อมูลงบทดลองปัจจุบัน เติมเอง'!$A$5:$CL$846,30,0),2)</f>
        <v>63150</v>
      </c>
      <c r="AF267" s="19">
        <f>ROUND(VLOOKUP($B267,'3.ข้อมูลงบทดลองปัจจุบัน เติมเอง'!$A$5:$CL$846,31,0),2)</f>
        <v>73600</v>
      </c>
      <c r="AG267" s="19">
        <f>ROUND(VLOOKUP($B267,'3.ข้อมูลงบทดลองปัจจุบัน เติมเอง'!$A$5:$CL$846,32,0),2)</f>
        <v>28900</v>
      </c>
      <c r="AH267" s="19">
        <f>ROUND(VLOOKUP($B267,'3.ข้อมูลงบทดลองปัจจุบัน เติมเอง'!$A$5:$CL$846,33,0),2)</f>
        <v>24700</v>
      </c>
      <c r="AI267" s="19">
        <f>ROUND(VLOOKUP($B267,'3.ข้อมูลงบทดลองปัจจุบัน เติมเอง'!$A$5:$CL$846,34,0),2)</f>
        <v>25900</v>
      </c>
      <c r="AJ267" s="19">
        <f>ROUND(VLOOKUP($B267,'3.ข้อมูลงบทดลองปัจจุบัน เติมเอง'!$A$5:$CL$846,35,0),2)</f>
        <v>17300</v>
      </c>
      <c r="AK267" s="19">
        <f>ROUND(VLOOKUP($B267,'3.ข้อมูลงบทดลองปัจจุบัน เติมเอง'!$A$5:$CL$846,36,0),2)</f>
        <v>53350</v>
      </c>
      <c r="AL267" s="19">
        <f>ROUND(VLOOKUP($B267,'3.ข้อมูลงบทดลองปัจจุบัน เติมเอง'!$A$5:$CL$846,37,0),2)</f>
        <v>388100</v>
      </c>
      <c r="AM267" s="19">
        <f>ROUND(VLOOKUP($B267,'3.ข้อมูลงบทดลองปัจจุบัน เติมเอง'!$A$5:$CL$846,38,0),2)</f>
        <v>0</v>
      </c>
      <c r="AN267" s="19">
        <f>ROUND(VLOOKUP($B267,'3.ข้อมูลงบทดลองปัจจุบัน เติมเอง'!$A$5:$CL$846,39,0),2)</f>
        <v>24550</v>
      </c>
      <c r="AO267" s="19">
        <f>ROUND(VLOOKUP($B267,'3.ข้อมูลงบทดลองปัจจุบัน เติมเอง'!$A$5:$CL$846,40,0),2)</f>
        <v>15300</v>
      </c>
      <c r="AP267" s="19">
        <f>ROUND(VLOOKUP($B267,'3.ข้อมูลงบทดลองปัจจุบัน เติมเอง'!$A$5:$CL$846,41,0),2)</f>
        <v>66800</v>
      </c>
      <c r="AQ267" s="19">
        <f>ROUND(VLOOKUP($B267,'3.ข้อมูลงบทดลองปัจจุบัน เติมเอง'!$A$5:$CL$846,42,0),2)</f>
        <v>52550</v>
      </c>
      <c r="AR267" s="19">
        <f>ROUND(VLOOKUP($B267,'3.ข้อมูลงบทดลองปัจจุบัน เติมเอง'!$A$5:$CL$846,43,0),2)</f>
        <v>9950</v>
      </c>
      <c r="AS267" s="19">
        <f>ROUND(VLOOKUP($B267,'3.ข้อมูลงบทดลองปัจจุบัน เติมเอง'!$A$5:$CL$846,44,0),2)</f>
        <v>52150</v>
      </c>
      <c r="AT267" s="19">
        <f>ROUND(VLOOKUP($B267,'3.ข้อมูลงบทดลองปัจจุบัน เติมเอง'!$A$5:$CL$846,45,0),2)</f>
        <v>25100</v>
      </c>
      <c r="AU267" s="19">
        <f>ROUND(VLOOKUP($B267,'3.ข้อมูลงบทดลองปัจจุบัน เติมเอง'!$A$5:$CL$846,46,0),2)</f>
        <v>65800</v>
      </c>
      <c r="AV267" s="19">
        <f>ROUND(VLOOKUP($B267,'3.ข้อมูลงบทดลองปัจจุบัน เติมเอง'!$A$5:$CL$846,47,0),2)</f>
        <v>41300</v>
      </c>
      <c r="AW267" s="19">
        <f>ROUND(VLOOKUP($B267,'3.ข้อมูลงบทดลองปัจจุบัน เติมเอง'!$A$5:$CL$846,48,0),2)</f>
        <v>42150</v>
      </c>
      <c r="AX267" s="19">
        <f>ROUND(VLOOKUP($B267,'3.ข้อมูลงบทดลองปัจจุบัน เติมเอง'!$A$5:$CL$846,49,0),2)</f>
        <v>4800</v>
      </c>
      <c r="AY267" s="19">
        <f>ROUND(VLOOKUP($B267,'3.ข้อมูลงบทดลองปัจจุบัน เติมเอง'!$A$5:$CL$846,50,0),2)</f>
        <v>4050</v>
      </c>
      <c r="AZ267" s="19">
        <f>ROUND(VLOOKUP($B267,'3.ข้อมูลงบทดลองปัจจุบัน เติมเอง'!$A$5:$CL$846,51,0),2)</f>
        <v>7500</v>
      </c>
      <c r="BA267" s="19">
        <f>ROUND(VLOOKUP($B267,'3.ข้อมูลงบทดลองปัจจุบัน เติมเอง'!$A$5:$CL$846,52,0),2)</f>
        <v>7000</v>
      </c>
      <c r="BB267" s="19">
        <f>ROUND(VLOOKUP($B267,'3.ข้อมูลงบทดลองปัจจุบัน เติมเอง'!$A$5:$CL$846,53,0),2)</f>
        <v>145850</v>
      </c>
      <c r="BC267" s="19">
        <f>ROUND(VLOOKUP($B267,'3.ข้อมูลงบทดลองปัจจุบัน เติมเอง'!$A$5:$CL$846,54,0),2)</f>
        <v>9600</v>
      </c>
      <c r="BD267" s="19">
        <f>ROUND(VLOOKUP($B267,'3.ข้อมูลงบทดลองปัจจุบัน เติมเอง'!$A$5:$CL$846,55,0),2)</f>
        <v>58800</v>
      </c>
      <c r="BE267" s="19">
        <f>ROUND(VLOOKUP($B267,'3.ข้อมูลงบทดลองปัจจุบัน เติมเอง'!$A$5:$CL$846,56,0),2)</f>
        <v>96800</v>
      </c>
      <c r="BF267" s="19">
        <f>ROUND(VLOOKUP($B267,'3.ข้อมูลงบทดลองปัจจุบัน เติมเอง'!$A$5:$CL$846,57,0),2)</f>
        <v>4450</v>
      </c>
      <c r="BG267" s="19">
        <f>ROUND(VLOOKUP($B267,'3.ข้อมูลงบทดลองปัจจุบัน เติมเอง'!$A$5:$CL$846,58,0),2)</f>
        <v>0</v>
      </c>
      <c r="BH267" s="19">
        <f>ROUND(VLOOKUP($B267,'3.ข้อมูลงบทดลองปัจจุบัน เติมเอง'!$A$5:$CL$846,59,0),2)</f>
        <v>23200</v>
      </c>
      <c r="BI267" s="19">
        <f>ROUND(VLOOKUP($B267,'3.ข้อมูลงบทดลองปัจจุบัน เติมเอง'!$A$5:$CL$846,60,0),2)</f>
        <v>32600</v>
      </c>
      <c r="BJ267" s="19">
        <f>ROUND(VLOOKUP($B267,'3.ข้อมูลงบทดลองปัจจุบัน เติมเอง'!$A$5:$CL$846,61,0),2)</f>
        <v>4200</v>
      </c>
      <c r="BK267" s="19">
        <f>ROUND(VLOOKUP($B267,'3.ข้อมูลงบทดลองปัจจุบัน เติมเอง'!$A$5:$CL$846,62,0),2)</f>
        <v>9650</v>
      </c>
      <c r="BL267" s="19">
        <f>ROUND(VLOOKUP($B267,'3.ข้อมูลงบทดลองปัจจุบัน เติมเอง'!$A$5:$CL$846,63,0),2)</f>
        <v>20300</v>
      </c>
      <c r="BM267" s="19">
        <f>ROUND(VLOOKUP($B267,'3.ข้อมูลงบทดลองปัจจุบัน เติมเอง'!$A$5:$CL$846,64,0),2)</f>
        <v>169200</v>
      </c>
      <c r="BN267" s="19">
        <f>ROUND(VLOOKUP($B267,'3.ข้อมูลงบทดลองปัจจุบัน เติมเอง'!$A$5:$CL$846,65,0),2)</f>
        <v>36200</v>
      </c>
      <c r="BO267" s="19">
        <f>ROUND(VLOOKUP($B267,'3.ข้อมูลงบทดลองปัจจุบัน เติมเอง'!$A$5:$CL$846,66,0),2)</f>
        <v>35050</v>
      </c>
      <c r="BP267" s="19">
        <f>ROUND(VLOOKUP($B267,'3.ข้อมูลงบทดลองปัจจุบัน เติมเอง'!$A$5:$CL$846,67,0),2)</f>
        <v>19600</v>
      </c>
      <c r="BQ267" s="19">
        <f>ROUND(VLOOKUP($B267,'3.ข้อมูลงบทดลองปัจจุบัน เติมเอง'!$A$5:$CL$846,68,0),2)</f>
        <v>40850</v>
      </c>
      <c r="BR267" s="19">
        <f>ROUND(VLOOKUP($B267,'3.ข้อมูลงบทดลองปัจจุบัน เติมเอง'!$A$5:$CL$846,69,0),2)</f>
        <v>15450</v>
      </c>
      <c r="BS267" s="19">
        <f>ROUND(VLOOKUP($B267,'3.ข้อมูลงบทดลองปัจจุบัน เติมเอง'!$A$5:$CL$846,70,0),2)</f>
        <v>299400</v>
      </c>
      <c r="BT267" s="19">
        <f>ROUND(VLOOKUP($B267,'3.ข้อมูลงบทดลองปัจจุบัน เติมเอง'!$A$5:$CL$846,71,0),2)</f>
        <v>17950</v>
      </c>
      <c r="BU267" s="19">
        <f>ROUND(VLOOKUP($B267,'3.ข้อมูลงบทดลองปัจจุบัน เติมเอง'!$A$5:$CL$846,72,0),2)</f>
        <v>37700</v>
      </c>
      <c r="BV267" s="19">
        <f>ROUND(VLOOKUP($B267,'3.ข้อมูลงบทดลองปัจจุบัน เติมเอง'!$A$5:$CL$846,73,0),2)</f>
        <v>147000</v>
      </c>
      <c r="BW267" s="19">
        <f>ROUND(VLOOKUP($B267,'3.ข้อมูลงบทดลองปัจจุบัน เติมเอง'!$A$5:$CL$846,74,0),2)</f>
        <v>0</v>
      </c>
      <c r="BX267" s="19">
        <f>ROUND(VLOOKUP($B267,'3.ข้อมูลงบทดลองปัจจุบัน เติมเอง'!$A$5:$CL$846,75,0),2)</f>
        <v>43900</v>
      </c>
      <c r="BY267" s="19">
        <f>ROUND(VLOOKUP($B267,'3.ข้อมูลงบทดลองปัจจุบัน เติมเอง'!$A$5:$CL$846,76,0),2)</f>
        <v>60950</v>
      </c>
      <c r="BZ267" s="19">
        <f>ROUND(VLOOKUP($B267,'3.ข้อมูลงบทดลองปัจจุบัน เติมเอง'!$A$5:$CL$846,77,0),2)</f>
        <v>37200</v>
      </c>
      <c r="CA267" s="19">
        <f>ROUND(VLOOKUP($B267,'3.ข้อมูลงบทดลองปัจจุบัน เติมเอง'!$A$5:$CL$846,78,0),2)</f>
        <v>33950</v>
      </c>
      <c r="CB267" s="19">
        <f>ROUND(VLOOKUP($B267,'3.ข้อมูลงบทดลองปัจจุบัน เติมเอง'!$A$5:$CL$846,79,0),2)</f>
        <v>25700</v>
      </c>
      <c r="CC267" s="19">
        <f>ROUND(VLOOKUP($B267,'3.ข้อมูลงบทดลองปัจจุบัน เติมเอง'!$A$5:$CL$846,80,0),2)</f>
        <v>5800</v>
      </c>
      <c r="CD267" s="19">
        <f>ROUND(VLOOKUP($B267,'3.ข้อมูลงบทดลองปัจจุบัน เติมเอง'!$A$5:$CL$846,81,0),2)</f>
        <v>38450</v>
      </c>
      <c r="CE267" s="19">
        <f>ROUND(VLOOKUP($B267,'3.ข้อมูลงบทดลองปัจจุบัน เติมเอง'!$A$5:$CL$846,82,0),2)</f>
        <v>12700</v>
      </c>
      <c r="CF267" s="19">
        <f>ROUND(VLOOKUP($B267,'3.ข้อมูลงบทดลองปัจจุบัน เติมเอง'!$A$5:$CL$846,83,0),2)</f>
        <v>31150</v>
      </c>
      <c r="CG267" s="19">
        <f>ROUND(VLOOKUP($B267,'3.ข้อมูลงบทดลองปัจจุบัน เติมเอง'!$A$5:$CL$846,84,0),2)</f>
        <v>35650</v>
      </c>
      <c r="CH267" s="19">
        <f>ROUND(VLOOKUP($B267,'3.ข้อมูลงบทดลองปัจจุบัน เติมเอง'!$A$5:$CL$846,85,0),2)</f>
        <v>22000</v>
      </c>
      <c r="CI267" s="19">
        <f>ROUND(VLOOKUP($B267,'3.ข้อมูลงบทดลองปัจจุบัน เติมเอง'!$A$5:$CL$846,86,0),2)</f>
        <v>23400</v>
      </c>
      <c r="CJ267" s="19">
        <f>ROUND(VLOOKUP($B267,'3.ข้อมูลงบทดลองปัจจุบัน เติมเอง'!$A$5:$CL$846,87,0),2)</f>
        <v>24650</v>
      </c>
      <c r="CK267" s="19">
        <f>ROUND(VLOOKUP($B267,'3.ข้อมูลงบทดลองปัจจุบัน เติมเอง'!$A$5:$CL$846,88,0),2)</f>
        <v>49650</v>
      </c>
      <c r="CL267" s="19">
        <f>ROUND(VLOOKUP($B267,'3.ข้อมูลงบทดลองปัจจุบัน เติมเอง'!$A$5:$CL$846,89,0),2)</f>
        <v>7400</v>
      </c>
      <c r="CM267" s="19">
        <f>ROUND(VLOOKUP($B267,'3.ข้อมูลงบทดลองปัจจุบัน เติมเอง'!$A$5:$CL$846,90,0),2)</f>
        <v>3700</v>
      </c>
      <c r="CO267" s="29"/>
    </row>
    <row r="268" spans="1:94" x14ac:dyDescent="0.7">
      <c r="A268" s="54" t="s">
        <v>2323</v>
      </c>
      <c r="B268" s="3" t="s">
        <v>410</v>
      </c>
      <c r="C268" s="55" t="s">
        <v>411</v>
      </c>
      <c r="D268" s="19">
        <f>ROUND(VLOOKUP($B268,'3.ข้อมูลงบทดลองปัจจุบัน เติมเอง'!$A$5:$CL$846,3,0),2)</f>
        <v>3226813.12</v>
      </c>
      <c r="E268" s="19">
        <f>ROUND(VLOOKUP($B268,'3.ข้อมูลงบทดลองปัจจุบัน เติมเอง'!$A$5:$CL$846,4,0),2)</f>
        <v>562028.66</v>
      </c>
      <c r="F268" s="19">
        <f>ROUND(VLOOKUP($B268,'3.ข้อมูลงบทดลองปัจจุบัน เติมเอง'!$A$5:$CL$846,5,0),2)</f>
        <v>61868.52</v>
      </c>
      <c r="G268" s="19">
        <f>ROUND(VLOOKUP($B268,'3.ข้อมูลงบทดลองปัจจุบัน เติมเอง'!$A$5:$CL$846,6,0),2)</f>
        <v>0</v>
      </c>
      <c r="H268" s="19">
        <f>ROUND(VLOOKUP($B268,'3.ข้อมูลงบทดลองปัจจุบัน เติมเอง'!$A$5:$CL$846,7,0),2)</f>
        <v>684562.16</v>
      </c>
      <c r="I268" s="19">
        <f>ROUND(VLOOKUP($B268,'3.ข้อมูลงบทดลองปัจจุบัน เติมเอง'!$A$5:$CL$846,8,0),2)</f>
        <v>773066.39</v>
      </c>
      <c r="J268" s="19">
        <f>ROUND(VLOOKUP($B268,'3.ข้อมูลงบทดลองปัจจุบัน เติมเอง'!$A$5:$CL$846,9,0),2)</f>
        <v>6305.47</v>
      </c>
      <c r="K268" s="19">
        <f>ROUND(VLOOKUP($B268,'3.ข้อมูลงบทดลองปัจจุบัน เติมเอง'!$A$5:$CL$846,10,0),2)</f>
        <v>2250585.5699999998</v>
      </c>
      <c r="L268" s="19">
        <f>ROUND(VLOOKUP($B268,'3.ข้อมูลงบทดลองปัจจุบัน เติมเอง'!$A$5:$CL$846,11,0),2)</f>
        <v>2804790.32</v>
      </c>
      <c r="M268" s="19">
        <f>ROUND(VLOOKUP($B268,'3.ข้อมูลงบทดลองปัจจุบัน เติมเอง'!$A$5:$CL$846,12,0),2)</f>
        <v>852532.68</v>
      </c>
      <c r="N268" s="19">
        <f>ROUND(VLOOKUP($B268,'3.ข้อมูลงบทดลองปัจจุบัน เติมเอง'!$A$5:$CL$846,13,0),2)</f>
        <v>37850</v>
      </c>
      <c r="O268" s="19">
        <f>ROUND(VLOOKUP($B268,'3.ข้อมูลงบทดลองปัจจุบัน เติมเอง'!$A$5:$CL$846,14,0),2)</f>
        <v>159391.89000000001</v>
      </c>
      <c r="P268" s="19">
        <f>ROUND(VLOOKUP($B268,'3.ข้อมูลงบทดลองปัจจุบัน เติมเอง'!$A$5:$CL$846,15,0),2)</f>
        <v>105079.3</v>
      </c>
      <c r="Q268" s="19">
        <f>ROUND(VLOOKUP($B268,'3.ข้อมูลงบทดลองปัจจุบัน เติมเอง'!$A$5:$CL$846,16,0),2)</f>
        <v>50779.73</v>
      </c>
      <c r="R268" s="19">
        <f>ROUND(VLOOKUP($B268,'3.ข้อมูลงบทดลองปัจจุบัน เติมเอง'!$A$5:$CL$846,17,0),2)</f>
        <v>15653.87</v>
      </c>
      <c r="S268" s="19">
        <f>ROUND(VLOOKUP($B268,'3.ข้อมูลงบทดลองปัจจุบัน เติมเอง'!$A$5:$CL$846,18,0),2)</f>
        <v>0</v>
      </c>
      <c r="T268" s="19">
        <f>ROUND(VLOOKUP($B268,'3.ข้อมูลงบทดลองปัจจุบัน เติมเอง'!$A$5:$CL$846,19,0),2)</f>
        <v>0</v>
      </c>
      <c r="U268" s="19">
        <f>ROUND(VLOOKUP($B268,'3.ข้อมูลงบทดลองปัจจุบัน เติมเอง'!$A$5:$CL$846,20,0),2)</f>
        <v>178329.59</v>
      </c>
      <c r="V268" s="19">
        <f>ROUND(VLOOKUP($B268,'3.ข้อมูลงบทดลองปัจจุบัน เติมเอง'!$A$5:$CL$846,21,0),2)</f>
        <v>315594.14</v>
      </c>
      <c r="W268" s="19">
        <f>ROUND(VLOOKUP($B268,'3.ข้อมูลงบทดลองปัจจุบัน เติมเอง'!$A$5:$CL$846,22,0),2)</f>
        <v>97936.03</v>
      </c>
      <c r="X268" s="19">
        <f>ROUND(VLOOKUP($B268,'3.ข้อมูลงบทดลองปัจจุบัน เติมเอง'!$A$5:$CL$846,23,0),2)</f>
        <v>903245.32</v>
      </c>
      <c r="Y268" s="19">
        <f>ROUND(VLOOKUP($B268,'3.ข้อมูลงบทดลองปัจจุบัน เติมเอง'!$A$5:$CL$846,24,0),2)</f>
        <v>0</v>
      </c>
      <c r="Z268" s="19">
        <f>ROUND(VLOOKUP($B268,'3.ข้อมูลงบทดลองปัจจุบัน เติมเอง'!$A$5:$CL$846,25,0),2)</f>
        <v>0</v>
      </c>
      <c r="AA268" s="19">
        <f>ROUND(VLOOKUP($B268,'3.ข้อมูลงบทดลองปัจจุบัน เติมเอง'!$A$5:$CL$846,26,0),2)</f>
        <v>108736</v>
      </c>
      <c r="AB268" s="19">
        <f>ROUND(VLOOKUP($B268,'3.ข้อมูลงบทดลองปัจจุบัน เติมเอง'!$A$5:$CL$846,27,0),2)</f>
        <v>0</v>
      </c>
      <c r="AC268" s="19">
        <f>ROUND(VLOOKUP($B268,'3.ข้อมูลงบทดลองปัจจุบัน เติมเอง'!$A$5:$CL$846,28,0),2)</f>
        <v>241770.06</v>
      </c>
      <c r="AD268" s="19">
        <f>ROUND(VLOOKUP($B268,'3.ข้อมูลงบทดลองปัจจุบัน เติมเอง'!$A$5:$CL$846,29,0),2)</f>
        <v>425469.75</v>
      </c>
      <c r="AE268" s="19">
        <f>ROUND(VLOOKUP($B268,'3.ข้อมูลงบทดลองปัจจุบัน เติมเอง'!$A$5:$CL$846,30,0),2)</f>
        <v>715336.41</v>
      </c>
      <c r="AF268" s="19">
        <f>ROUND(VLOOKUP($B268,'3.ข้อมูลงบทดลองปัจจุบัน เติมเอง'!$A$5:$CL$846,31,0),2)</f>
        <v>54600</v>
      </c>
      <c r="AG268" s="19">
        <f>ROUND(VLOOKUP($B268,'3.ข้อมูลงบทดลองปัจจุบัน เติมเอง'!$A$5:$CL$846,32,0),2)</f>
        <v>150956.6</v>
      </c>
      <c r="AH268" s="19">
        <f>ROUND(VLOOKUP($B268,'3.ข้อมูลงบทดลองปัจจุบัน เติมเอง'!$A$5:$CL$846,33,0),2)</f>
        <v>0</v>
      </c>
      <c r="AI268" s="19">
        <f>ROUND(VLOOKUP($B268,'3.ข้อมูลงบทดลองปัจจุบัน เติมเอง'!$A$5:$CL$846,34,0),2)</f>
        <v>427714.01</v>
      </c>
      <c r="AJ268" s="19">
        <f>ROUND(VLOOKUP($B268,'3.ข้อมูลงบทดลองปัจจุบัน เติมเอง'!$A$5:$CL$846,35,0),2)</f>
        <v>70632.88</v>
      </c>
      <c r="AK268" s="19">
        <f>ROUND(VLOOKUP($B268,'3.ข้อมูลงบทดลองปัจจุบัน เติมเอง'!$A$5:$CL$846,36,0),2)</f>
        <v>13700</v>
      </c>
      <c r="AL268" s="19">
        <f>ROUND(VLOOKUP($B268,'3.ข้อมูลงบทดลองปัจจุบัน เติมเอง'!$A$5:$CL$846,37,0),2)</f>
        <v>8911438.3599999994</v>
      </c>
      <c r="AM268" s="19">
        <f>ROUND(VLOOKUP($B268,'3.ข้อมูลงบทดลองปัจจุบัน เติมเอง'!$A$5:$CL$846,38,0),2)</f>
        <v>276963.01</v>
      </c>
      <c r="AN268" s="19">
        <f>ROUND(VLOOKUP($B268,'3.ข้อมูลงบทดลองปัจจุบัน เติมเอง'!$A$5:$CL$846,39,0),2)</f>
        <v>29500</v>
      </c>
      <c r="AO268" s="19">
        <f>ROUND(VLOOKUP($B268,'3.ข้อมูลงบทดลองปัจจุบัน เติมเอง'!$A$5:$CL$846,40,0),2)</f>
        <v>4503480.4000000004</v>
      </c>
      <c r="AP268" s="19">
        <f>ROUND(VLOOKUP($B268,'3.ข้อมูลงบทดลองปัจจุบัน เติมเอง'!$A$5:$CL$846,41,0),2)</f>
        <v>550583.88</v>
      </c>
      <c r="AQ268" s="19">
        <f>ROUND(VLOOKUP($B268,'3.ข้อมูลงบทดลองปัจจุบัน เติมเอง'!$A$5:$CL$846,42,0),2)</f>
        <v>742734.87</v>
      </c>
      <c r="AR268" s="19">
        <f>ROUND(VLOOKUP($B268,'3.ข้อมูลงบทดลองปัจจุบัน เติมเอง'!$A$5:$CL$846,43,0),2)</f>
        <v>151793.57</v>
      </c>
      <c r="AS268" s="19">
        <f>ROUND(VLOOKUP($B268,'3.ข้อมูลงบทดลองปัจจุบัน เติมเอง'!$A$5:$CL$846,44,0),2)</f>
        <v>1965894.34</v>
      </c>
      <c r="AT268" s="19">
        <f>ROUND(VLOOKUP($B268,'3.ข้อมูลงบทดลองปัจจุบัน เติมเอง'!$A$5:$CL$846,45,0),2)</f>
        <v>3585</v>
      </c>
      <c r="AU268" s="19">
        <f>ROUND(VLOOKUP($B268,'3.ข้อมูลงบทดลองปัจจุบัน เติมเอง'!$A$5:$CL$846,46,0),2)</f>
        <v>142253.01999999999</v>
      </c>
      <c r="AV268" s="19">
        <f>ROUND(VLOOKUP($B268,'3.ข้อมูลงบทดลองปัจจุบัน เติมเอง'!$A$5:$CL$846,47,0),2)</f>
        <v>6948.19</v>
      </c>
      <c r="AW268" s="19">
        <f>ROUND(VLOOKUP($B268,'3.ข้อมูลงบทดลองปัจจุบัน เติมเอง'!$A$5:$CL$846,48,0),2)</f>
        <v>125750</v>
      </c>
      <c r="AX268" s="19">
        <f>ROUND(VLOOKUP($B268,'3.ข้อมูลงบทดลองปัจจุบัน เติมเอง'!$A$5:$CL$846,49,0),2)</f>
        <v>9241.5</v>
      </c>
      <c r="AY268" s="19">
        <f>ROUND(VLOOKUP($B268,'3.ข้อมูลงบทดลองปัจจุบัน เติมเอง'!$A$5:$CL$846,50,0),2)</f>
        <v>374175.43</v>
      </c>
      <c r="AZ268" s="19">
        <f>ROUND(VLOOKUP($B268,'3.ข้อมูลงบทดลองปัจจุบัน เติมเอง'!$A$5:$CL$846,51,0),2)</f>
        <v>547097.81999999995</v>
      </c>
      <c r="BA268" s="19">
        <f>ROUND(VLOOKUP($B268,'3.ข้อมูลงบทดลองปัจจุบัน เติมเอง'!$A$5:$CL$846,52,0),2)</f>
        <v>237643.51</v>
      </c>
      <c r="BB268" s="19">
        <f>ROUND(VLOOKUP($B268,'3.ข้อมูลงบทดลองปัจจุบัน เติมเอง'!$A$5:$CL$846,53,0),2)</f>
        <v>2825751.8</v>
      </c>
      <c r="BC268" s="19">
        <f>ROUND(VLOOKUP($B268,'3.ข้อมูลงบทดลองปัจจุบัน เติมเอง'!$A$5:$CL$846,54,0),2)</f>
        <v>316165.49</v>
      </c>
      <c r="BD268" s="19">
        <f>ROUND(VLOOKUP($B268,'3.ข้อมูลงบทดลองปัจจุบัน เติมเอง'!$A$5:$CL$846,55,0),2)</f>
        <v>11843445.24</v>
      </c>
      <c r="BE268" s="19">
        <f>ROUND(VLOOKUP($B268,'3.ข้อมูลงบทดลองปัจจุบัน เติมเอง'!$A$5:$CL$846,56,0),2)</f>
        <v>0</v>
      </c>
      <c r="BF268" s="19">
        <f>ROUND(VLOOKUP($B268,'3.ข้อมูลงบทดลองปัจจุบัน เติมเอง'!$A$5:$CL$846,57,0),2)</f>
        <v>0</v>
      </c>
      <c r="BG268" s="19">
        <f>ROUND(VLOOKUP($B268,'3.ข้อมูลงบทดลองปัจจุบัน เติมเอง'!$A$5:$CL$846,58,0),2)</f>
        <v>0</v>
      </c>
      <c r="BH268" s="19">
        <f>ROUND(VLOOKUP($B268,'3.ข้อมูลงบทดลองปัจจุบัน เติมเอง'!$A$5:$CL$846,59,0),2)</f>
        <v>0</v>
      </c>
      <c r="BI268" s="19">
        <f>ROUND(VLOOKUP($B268,'3.ข้อมูลงบทดลองปัจจุบัน เติมเอง'!$A$5:$CL$846,60,0),2)</f>
        <v>249895.23</v>
      </c>
      <c r="BJ268" s="19">
        <f>ROUND(VLOOKUP($B268,'3.ข้อมูลงบทดลองปัจจุบัน เติมเอง'!$A$5:$CL$846,61,0),2)</f>
        <v>0</v>
      </c>
      <c r="BK268" s="19">
        <f>ROUND(VLOOKUP($B268,'3.ข้อมูลงบทดลองปัจจุบัน เติมเอง'!$A$5:$CL$846,62,0),2)</f>
        <v>0</v>
      </c>
      <c r="BL268" s="19">
        <f>ROUND(VLOOKUP($B268,'3.ข้อมูลงบทดลองปัจจุบัน เติมเอง'!$A$5:$CL$846,63,0),2)</f>
        <v>0</v>
      </c>
      <c r="BM268" s="19">
        <f>ROUND(VLOOKUP($B268,'3.ข้อมูลงบทดลองปัจจุบัน เติมเอง'!$A$5:$CL$846,64,0),2)</f>
        <v>6179418.1200000001</v>
      </c>
      <c r="BN268" s="19">
        <f>ROUND(VLOOKUP($B268,'3.ข้อมูลงบทดลองปัจจุบัน เติมเอง'!$A$5:$CL$846,65,0),2)</f>
        <v>0</v>
      </c>
      <c r="BO268" s="19">
        <f>ROUND(VLOOKUP($B268,'3.ข้อมูลงบทดลองปัจจุบัน เติมเอง'!$A$5:$CL$846,66,0),2)</f>
        <v>274450.15999999997</v>
      </c>
      <c r="BP268" s="19">
        <f>ROUND(VLOOKUP($B268,'3.ข้อมูลงบทดลองปัจจุบัน เติมเอง'!$A$5:$CL$846,67,0),2)</f>
        <v>65579.12</v>
      </c>
      <c r="BQ268" s="19">
        <f>ROUND(VLOOKUP($B268,'3.ข้อมูลงบทดลองปัจจุบัน เติมเอง'!$A$5:$CL$846,68,0),2)</f>
        <v>0</v>
      </c>
      <c r="BR268" s="19">
        <f>ROUND(VLOOKUP($B268,'3.ข้อมูลงบทดลองปัจจุบัน เติมเอง'!$A$5:$CL$846,69,0),2)</f>
        <v>0</v>
      </c>
      <c r="BS268" s="19">
        <f>ROUND(VLOOKUP($B268,'3.ข้อมูลงบทดลองปัจจุบัน เติมเอง'!$A$5:$CL$846,70,0),2)</f>
        <v>39923545</v>
      </c>
      <c r="BT268" s="19">
        <f>ROUND(VLOOKUP($B268,'3.ข้อมูลงบทดลองปัจจุบัน เติมเอง'!$A$5:$CL$846,71,0),2)</f>
        <v>0</v>
      </c>
      <c r="BU268" s="19">
        <f>ROUND(VLOOKUP($B268,'3.ข้อมูลงบทดลองปัจจุบัน เติมเอง'!$A$5:$CL$846,72,0),2)</f>
        <v>0</v>
      </c>
      <c r="BV268" s="19">
        <f>ROUND(VLOOKUP($B268,'3.ข้อมูลงบทดลองปัจจุบัน เติมเอง'!$A$5:$CL$846,73,0),2)</f>
        <v>6623.44</v>
      </c>
      <c r="BW268" s="19">
        <f>ROUND(VLOOKUP($B268,'3.ข้อมูลงบทดลองปัจจุบัน เติมเอง'!$A$5:$CL$846,74,0),2)</f>
        <v>58850</v>
      </c>
      <c r="BX268" s="19">
        <f>ROUND(VLOOKUP($B268,'3.ข้อมูลงบทดลองปัจจุบัน เติมเอง'!$A$5:$CL$846,75,0),2)</f>
        <v>416063.55</v>
      </c>
      <c r="BY268" s="19">
        <f>ROUND(VLOOKUP($B268,'3.ข้อมูลงบทดลองปัจจุบัน เติมเอง'!$A$5:$CL$846,76,0),2)</f>
        <v>0</v>
      </c>
      <c r="BZ268" s="19">
        <f>ROUND(VLOOKUP($B268,'3.ข้อมูลงบทดลองปัจจุบัน เติมเอง'!$A$5:$CL$846,77,0),2)</f>
        <v>67827.7</v>
      </c>
      <c r="CA268" s="19">
        <f>ROUND(VLOOKUP($B268,'3.ข้อมูลงบทดลองปัจจุบัน เติมเอง'!$A$5:$CL$846,78,0),2)</f>
        <v>5885</v>
      </c>
      <c r="CB268" s="19">
        <f>ROUND(VLOOKUP($B268,'3.ข้อมูลงบทดลองปัจจุบัน เติมเอง'!$A$5:$CL$846,79,0),2)</f>
        <v>456677.42</v>
      </c>
      <c r="CC268" s="19">
        <f>ROUND(VLOOKUP($B268,'3.ข้อมูลงบทดลองปัจจุบัน เติมเอง'!$A$5:$CL$846,80,0),2)</f>
        <v>609247.66</v>
      </c>
      <c r="CD268" s="19">
        <f>ROUND(VLOOKUP($B268,'3.ข้อมูลงบทดลองปัจจุบัน เติมเอง'!$A$5:$CL$846,81,0),2)</f>
        <v>569535.78</v>
      </c>
      <c r="CE268" s="19">
        <f>ROUND(VLOOKUP($B268,'3.ข้อมูลงบทดลองปัจจุบัน เติมเอง'!$A$5:$CL$846,82,0),2)</f>
        <v>1500</v>
      </c>
      <c r="CF268" s="19">
        <f>ROUND(VLOOKUP($B268,'3.ข้อมูลงบทดลองปัจจุบัน เติมเอง'!$A$5:$CL$846,83,0),2)</f>
        <v>219112.1</v>
      </c>
      <c r="CG268" s="19">
        <f>ROUND(VLOOKUP($B268,'3.ข้อมูลงบทดลองปัจจุบัน เติมเอง'!$A$5:$CL$846,84,0),2)</f>
        <v>324407.27</v>
      </c>
      <c r="CH268" s="19">
        <f>ROUND(VLOOKUP($B268,'3.ข้อมูลงบทดลองปัจจุบัน เติมเอง'!$A$5:$CL$846,85,0),2)</f>
        <v>79169.820000000007</v>
      </c>
      <c r="CI268" s="19">
        <f>ROUND(VLOOKUP($B268,'3.ข้อมูลงบทดลองปัจจุบัน เติมเอง'!$A$5:$CL$846,86,0),2)</f>
        <v>0</v>
      </c>
      <c r="CJ268" s="19">
        <f>ROUND(VLOOKUP($B268,'3.ข้อมูลงบทดลองปัจจุบัน เติมเอง'!$A$5:$CL$846,87,0),2)</f>
        <v>159280.73000000001</v>
      </c>
      <c r="CK268" s="19">
        <f>ROUND(VLOOKUP($B268,'3.ข้อมูลงบทดลองปัจจุบัน เติมเอง'!$A$5:$CL$846,88,0),2)</f>
        <v>90296.27</v>
      </c>
      <c r="CL268" s="19">
        <f>ROUND(VLOOKUP($B268,'3.ข้อมูลงบทดลองปัจจุบัน เติมเอง'!$A$5:$CL$846,89,0),2)</f>
        <v>207785.45</v>
      </c>
      <c r="CM268" s="19">
        <f>ROUND(VLOOKUP($B268,'3.ข้อมูลงบทดลองปัจจุบัน เติมเอง'!$A$5:$CL$846,90,0),2)</f>
        <v>0</v>
      </c>
      <c r="CO268" s="29"/>
    </row>
    <row r="269" spans="1:94" x14ac:dyDescent="0.7">
      <c r="A269" s="54" t="s">
        <v>2323</v>
      </c>
      <c r="B269" s="3" t="s">
        <v>1225</v>
      </c>
      <c r="C269" s="55" t="s">
        <v>1226</v>
      </c>
      <c r="D269" s="19">
        <f>ROUND(VLOOKUP($B269,'3.ข้อมูลงบทดลองปัจจุบัน เติมเอง'!$A$5:$CL$846,3,0),2)</f>
        <v>0</v>
      </c>
      <c r="E269" s="19">
        <f>ROUND(VLOOKUP($B269,'3.ข้อมูลงบทดลองปัจจุบัน เติมเอง'!$A$5:$CL$846,4,0),2)</f>
        <v>0</v>
      </c>
      <c r="F269" s="19">
        <f>ROUND(VLOOKUP($B269,'3.ข้อมูลงบทดลองปัจจุบัน เติมเอง'!$A$5:$CL$846,5,0),2)</f>
        <v>0</v>
      </c>
      <c r="G269" s="19">
        <f>ROUND(VLOOKUP($B269,'3.ข้อมูลงบทดลองปัจจุบัน เติมเอง'!$A$5:$CL$846,6,0),2)</f>
        <v>0</v>
      </c>
      <c r="H269" s="19">
        <f>ROUND(VLOOKUP($B269,'3.ข้อมูลงบทดลองปัจจุบัน เติมเอง'!$A$5:$CL$846,7,0),2)</f>
        <v>0</v>
      </c>
      <c r="I269" s="19">
        <f>ROUND(VLOOKUP($B269,'3.ข้อมูลงบทดลองปัจจุบัน เติมเอง'!$A$5:$CL$846,8,0),2)</f>
        <v>0</v>
      </c>
      <c r="J269" s="19">
        <f>ROUND(VLOOKUP($B269,'3.ข้อมูลงบทดลองปัจจุบัน เติมเอง'!$A$5:$CL$846,9,0),2)</f>
        <v>0</v>
      </c>
      <c r="K269" s="19">
        <f>ROUND(VLOOKUP($B269,'3.ข้อมูลงบทดลองปัจจุบัน เติมเอง'!$A$5:$CL$846,10,0),2)</f>
        <v>0</v>
      </c>
      <c r="L269" s="19">
        <f>ROUND(VLOOKUP($B269,'3.ข้อมูลงบทดลองปัจจุบัน เติมเอง'!$A$5:$CL$846,11,0),2)</f>
        <v>0</v>
      </c>
      <c r="M269" s="19">
        <f>ROUND(VLOOKUP($B269,'3.ข้อมูลงบทดลองปัจจุบัน เติมเอง'!$A$5:$CL$846,12,0),2)</f>
        <v>0</v>
      </c>
      <c r="N269" s="19">
        <f>ROUND(VLOOKUP($B269,'3.ข้อมูลงบทดลองปัจจุบัน เติมเอง'!$A$5:$CL$846,13,0),2)</f>
        <v>0</v>
      </c>
      <c r="O269" s="19">
        <f>ROUND(VLOOKUP($B269,'3.ข้อมูลงบทดลองปัจจุบัน เติมเอง'!$A$5:$CL$846,14,0),2)</f>
        <v>0</v>
      </c>
      <c r="P269" s="19">
        <f>ROUND(VLOOKUP($B269,'3.ข้อมูลงบทดลองปัจจุบัน เติมเอง'!$A$5:$CL$846,15,0),2)</f>
        <v>0</v>
      </c>
      <c r="Q269" s="19">
        <f>ROUND(VLOOKUP($B269,'3.ข้อมูลงบทดลองปัจจุบัน เติมเอง'!$A$5:$CL$846,16,0),2)</f>
        <v>0</v>
      </c>
      <c r="R269" s="19">
        <f>ROUND(VLOOKUP($B269,'3.ข้อมูลงบทดลองปัจจุบัน เติมเอง'!$A$5:$CL$846,17,0),2)</f>
        <v>0</v>
      </c>
      <c r="S269" s="19">
        <f>ROUND(VLOOKUP($B269,'3.ข้อมูลงบทดลองปัจจุบัน เติมเอง'!$A$5:$CL$846,18,0),2)</f>
        <v>0</v>
      </c>
      <c r="T269" s="19">
        <f>ROUND(VLOOKUP($B269,'3.ข้อมูลงบทดลองปัจจุบัน เติมเอง'!$A$5:$CL$846,19,0),2)</f>
        <v>0</v>
      </c>
      <c r="U269" s="19">
        <f>ROUND(VLOOKUP($B269,'3.ข้อมูลงบทดลองปัจจุบัน เติมเอง'!$A$5:$CL$846,20,0),2)</f>
        <v>0</v>
      </c>
      <c r="V269" s="19">
        <f>ROUND(VLOOKUP($B269,'3.ข้อมูลงบทดลองปัจจุบัน เติมเอง'!$A$5:$CL$846,21,0),2)</f>
        <v>0</v>
      </c>
      <c r="W269" s="19">
        <f>ROUND(VLOOKUP($B269,'3.ข้อมูลงบทดลองปัจจุบัน เติมเอง'!$A$5:$CL$846,22,0),2)</f>
        <v>0</v>
      </c>
      <c r="X269" s="19">
        <f>ROUND(VLOOKUP($B269,'3.ข้อมูลงบทดลองปัจจุบัน เติมเอง'!$A$5:$CL$846,23,0),2)</f>
        <v>0</v>
      </c>
      <c r="Y269" s="19">
        <f>ROUND(VLOOKUP($B269,'3.ข้อมูลงบทดลองปัจจุบัน เติมเอง'!$A$5:$CL$846,24,0),2)</f>
        <v>0</v>
      </c>
      <c r="Z269" s="19">
        <f>ROUND(VLOOKUP($B269,'3.ข้อมูลงบทดลองปัจจุบัน เติมเอง'!$A$5:$CL$846,25,0),2)</f>
        <v>0</v>
      </c>
      <c r="AA269" s="19">
        <f>ROUND(VLOOKUP($B269,'3.ข้อมูลงบทดลองปัจจุบัน เติมเอง'!$A$5:$CL$846,26,0),2)</f>
        <v>0</v>
      </c>
      <c r="AB269" s="19">
        <f>ROUND(VLOOKUP($B269,'3.ข้อมูลงบทดลองปัจจุบัน เติมเอง'!$A$5:$CL$846,27,0),2)</f>
        <v>0</v>
      </c>
      <c r="AC269" s="19">
        <f>ROUND(VLOOKUP($B269,'3.ข้อมูลงบทดลองปัจจุบัน เติมเอง'!$A$5:$CL$846,28,0),2)</f>
        <v>0</v>
      </c>
      <c r="AD269" s="19">
        <f>ROUND(VLOOKUP($B269,'3.ข้อมูลงบทดลองปัจจุบัน เติมเอง'!$A$5:$CL$846,29,0),2)</f>
        <v>0</v>
      </c>
      <c r="AE269" s="19">
        <f>ROUND(VLOOKUP($B269,'3.ข้อมูลงบทดลองปัจจุบัน เติมเอง'!$A$5:$CL$846,30,0),2)</f>
        <v>0</v>
      </c>
      <c r="AF269" s="19">
        <f>ROUND(VLOOKUP($B269,'3.ข้อมูลงบทดลองปัจจุบัน เติมเอง'!$A$5:$CL$846,31,0),2)</f>
        <v>0</v>
      </c>
      <c r="AG269" s="19">
        <f>ROUND(VLOOKUP($B269,'3.ข้อมูลงบทดลองปัจจุบัน เติมเอง'!$A$5:$CL$846,32,0),2)</f>
        <v>0</v>
      </c>
      <c r="AH269" s="19">
        <f>ROUND(VLOOKUP($B269,'3.ข้อมูลงบทดลองปัจจุบัน เติมเอง'!$A$5:$CL$846,33,0),2)</f>
        <v>0</v>
      </c>
      <c r="AI269" s="19">
        <f>ROUND(VLOOKUP($B269,'3.ข้อมูลงบทดลองปัจจุบัน เติมเอง'!$A$5:$CL$846,34,0),2)</f>
        <v>0</v>
      </c>
      <c r="AJ269" s="19">
        <f>ROUND(VLOOKUP($B269,'3.ข้อมูลงบทดลองปัจจุบัน เติมเอง'!$A$5:$CL$846,35,0),2)</f>
        <v>0</v>
      </c>
      <c r="AK269" s="19">
        <f>ROUND(VLOOKUP($B269,'3.ข้อมูลงบทดลองปัจจุบัน เติมเอง'!$A$5:$CL$846,36,0),2)</f>
        <v>0</v>
      </c>
      <c r="AL269" s="19">
        <f>ROUND(VLOOKUP($B269,'3.ข้อมูลงบทดลองปัจจุบัน เติมเอง'!$A$5:$CL$846,37,0),2)</f>
        <v>0</v>
      </c>
      <c r="AM269" s="19">
        <f>ROUND(VLOOKUP($B269,'3.ข้อมูลงบทดลองปัจจุบัน เติมเอง'!$A$5:$CL$846,38,0),2)</f>
        <v>0</v>
      </c>
      <c r="AN269" s="19">
        <f>ROUND(VLOOKUP($B269,'3.ข้อมูลงบทดลองปัจจุบัน เติมเอง'!$A$5:$CL$846,39,0),2)</f>
        <v>0</v>
      </c>
      <c r="AO269" s="19">
        <f>ROUND(VLOOKUP($B269,'3.ข้อมูลงบทดลองปัจจุบัน เติมเอง'!$A$5:$CL$846,40,0),2)</f>
        <v>0</v>
      </c>
      <c r="AP269" s="19">
        <f>ROUND(VLOOKUP($B269,'3.ข้อมูลงบทดลองปัจจุบัน เติมเอง'!$A$5:$CL$846,41,0),2)</f>
        <v>0</v>
      </c>
      <c r="AQ269" s="19">
        <f>ROUND(VLOOKUP($B269,'3.ข้อมูลงบทดลองปัจจุบัน เติมเอง'!$A$5:$CL$846,42,0),2)</f>
        <v>0</v>
      </c>
      <c r="AR269" s="19">
        <f>ROUND(VLOOKUP($B269,'3.ข้อมูลงบทดลองปัจจุบัน เติมเอง'!$A$5:$CL$846,43,0),2)</f>
        <v>0</v>
      </c>
      <c r="AS269" s="19">
        <f>ROUND(VLOOKUP($B269,'3.ข้อมูลงบทดลองปัจจุบัน เติมเอง'!$A$5:$CL$846,44,0),2)</f>
        <v>0</v>
      </c>
      <c r="AT269" s="19">
        <f>ROUND(VLOOKUP($B269,'3.ข้อมูลงบทดลองปัจจุบัน เติมเอง'!$A$5:$CL$846,45,0),2)</f>
        <v>0</v>
      </c>
      <c r="AU269" s="19">
        <f>ROUND(VLOOKUP($B269,'3.ข้อมูลงบทดลองปัจจุบัน เติมเอง'!$A$5:$CL$846,46,0),2)</f>
        <v>0</v>
      </c>
      <c r="AV269" s="19">
        <f>ROUND(VLOOKUP($B269,'3.ข้อมูลงบทดลองปัจจุบัน เติมเอง'!$A$5:$CL$846,47,0),2)</f>
        <v>0</v>
      </c>
      <c r="AW269" s="19">
        <f>ROUND(VLOOKUP($B269,'3.ข้อมูลงบทดลองปัจจุบัน เติมเอง'!$A$5:$CL$846,48,0),2)</f>
        <v>0</v>
      </c>
      <c r="AX269" s="19">
        <f>ROUND(VLOOKUP($B269,'3.ข้อมูลงบทดลองปัจจุบัน เติมเอง'!$A$5:$CL$846,49,0),2)</f>
        <v>0</v>
      </c>
      <c r="AY269" s="19">
        <f>ROUND(VLOOKUP($B269,'3.ข้อมูลงบทดลองปัจจุบัน เติมเอง'!$A$5:$CL$846,50,0),2)</f>
        <v>0</v>
      </c>
      <c r="AZ269" s="19">
        <f>ROUND(VLOOKUP($B269,'3.ข้อมูลงบทดลองปัจจุบัน เติมเอง'!$A$5:$CL$846,51,0),2)</f>
        <v>0</v>
      </c>
      <c r="BA269" s="19">
        <f>ROUND(VLOOKUP($B269,'3.ข้อมูลงบทดลองปัจจุบัน เติมเอง'!$A$5:$CL$846,52,0),2)</f>
        <v>0</v>
      </c>
      <c r="BB269" s="19">
        <f>ROUND(VLOOKUP($B269,'3.ข้อมูลงบทดลองปัจจุบัน เติมเอง'!$A$5:$CL$846,53,0),2)</f>
        <v>0</v>
      </c>
      <c r="BC269" s="19">
        <f>ROUND(VLOOKUP($B269,'3.ข้อมูลงบทดลองปัจจุบัน เติมเอง'!$A$5:$CL$846,54,0),2)</f>
        <v>0</v>
      </c>
      <c r="BD269" s="19">
        <f>ROUND(VLOOKUP($B269,'3.ข้อมูลงบทดลองปัจจุบัน เติมเอง'!$A$5:$CL$846,55,0),2)</f>
        <v>0</v>
      </c>
      <c r="BE269" s="19">
        <f>ROUND(VLOOKUP($B269,'3.ข้อมูลงบทดลองปัจจุบัน เติมเอง'!$A$5:$CL$846,56,0),2)</f>
        <v>8002.8</v>
      </c>
      <c r="BF269" s="19">
        <f>ROUND(VLOOKUP($B269,'3.ข้อมูลงบทดลองปัจจุบัน เติมเอง'!$A$5:$CL$846,57,0),2)</f>
        <v>0</v>
      </c>
      <c r="BG269" s="19">
        <f>ROUND(VLOOKUP($B269,'3.ข้อมูลงบทดลองปัจจุบัน เติมเอง'!$A$5:$CL$846,58,0),2)</f>
        <v>0</v>
      </c>
      <c r="BH269" s="19">
        <f>ROUND(VLOOKUP($B269,'3.ข้อมูลงบทดลองปัจจุบัน เติมเอง'!$A$5:$CL$846,59,0),2)</f>
        <v>0</v>
      </c>
      <c r="BI269" s="19">
        <f>ROUND(VLOOKUP($B269,'3.ข้อมูลงบทดลองปัจจุบัน เติมเอง'!$A$5:$CL$846,60,0),2)</f>
        <v>0</v>
      </c>
      <c r="BJ269" s="19">
        <f>ROUND(VLOOKUP($B269,'3.ข้อมูลงบทดลองปัจจุบัน เติมเอง'!$A$5:$CL$846,61,0),2)</f>
        <v>0</v>
      </c>
      <c r="BK269" s="19">
        <f>ROUND(VLOOKUP($B269,'3.ข้อมูลงบทดลองปัจจุบัน เติมเอง'!$A$5:$CL$846,62,0),2)</f>
        <v>0</v>
      </c>
      <c r="BL269" s="19">
        <f>ROUND(VLOOKUP($B269,'3.ข้อมูลงบทดลองปัจจุบัน เติมเอง'!$A$5:$CL$846,63,0),2)</f>
        <v>0</v>
      </c>
      <c r="BM269" s="19">
        <f>ROUND(VLOOKUP($B269,'3.ข้อมูลงบทดลองปัจจุบัน เติมเอง'!$A$5:$CL$846,64,0),2)</f>
        <v>0</v>
      </c>
      <c r="BN269" s="19">
        <f>ROUND(VLOOKUP($B269,'3.ข้อมูลงบทดลองปัจจุบัน เติมเอง'!$A$5:$CL$846,65,0),2)</f>
        <v>0</v>
      </c>
      <c r="BO269" s="19">
        <f>ROUND(VLOOKUP($B269,'3.ข้อมูลงบทดลองปัจจุบัน เติมเอง'!$A$5:$CL$846,66,0),2)</f>
        <v>0</v>
      </c>
      <c r="BP269" s="19">
        <f>ROUND(VLOOKUP($B269,'3.ข้อมูลงบทดลองปัจจุบัน เติมเอง'!$A$5:$CL$846,67,0),2)</f>
        <v>0</v>
      </c>
      <c r="BQ269" s="19">
        <f>ROUND(VLOOKUP($B269,'3.ข้อมูลงบทดลองปัจจุบัน เติมเอง'!$A$5:$CL$846,68,0),2)</f>
        <v>0</v>
      </c>
      <c r="BR269" s="19">
        <f>ROUND(VLOOKUP($B269,'3.ข้อมูลงบทดลองปัจจุบัน เติมเอง'!$A$5:$CL$846,69,0),2)</f>
        <v>0</v>
      </c>
      <c r="BS269" s="19">
        <f>ROUND(VLOOKUP($B269,'3.ข้อมูลงบทดลองปัจจุบัน เติมเอง'!$A$5:$CL$846,70,0),2)</f>
        <v>0</v>
      </c>
      <c r="BT269" s="19">
        <f>ROUND(VLOOKUP($B269,'3.ข้อมูลงบทดลองปัจจุบัน เติมเอง'!$A$5:$CL$846,71,0),2)</f>
        <v>0</v>
      </c>
      <c r="BU269" s="19">
        <f>ROUND(VLOOKUP($B269,'3.ข้อมูลงบทดลองปัจจุบัน เติมเอง'!$A$5:$CL$846,72,0),2)</f>
        <v>0</v>
      </c>
      <c r="BV269" s="19">
        <f>ROUND(VLOOKUP($B269,'3.ข้อมูลงบทดลองปัจจุบัน เติมเอง'!$A$5:$CL$846,73,0),2)</f>
        <v>0</v>
      </c>
      <c r="BW269" s="19">
        <f>ROUND(VLOOKUP($B269,'3.ข้อมูลงบทดลองปัจจุบัน เติมเอง'!$A$5:$CL$846,74,0),2)</f>
        <v>0</v>
      </c>
      <c r="BX269" s="19">
        <f>ROUND(VLOOKUP($B269,'3.ข้อมูลงบทดลองปัจจุบัน เติมเอง'!$A$5:$CL$846,75,0),2)</f>
        <v>0</v>
      </c>
      <c r="BY269" s="19">
        <f>ROUND(VLOOKUP($B269,'3.ข้อมูลงบทดลองปัจจุบัน เติมเอง'!$A$5:$CL$846,76,0),2)</f>
        <v>0</v>
      </c>
      <c r="BZ269" s="19">
        <f>ROUND(VLOOKUP($B269,'3.ข้อมูลงบทดลองปัจจุบัน เติมเอง'!$A$5:$CL$846,77,0),2)</f>
        <v>0</v>
      </c>
      <c r="CA269" s="19">
        <f>ROUND(VLOOKUP($B269,'3.ข้อมูลงบทดลองปัจจุบัน เติมเอง'!$A$5:$CL$846,78,0),2)</f>
        <v>0</v>
      </c>
      <c r="CB269" s="19">
        <f>ROUND(VLOOKUP($B269,'3.ข้อมูลงบทดลองปัจจุบัน เติมเอง'!$A$5:$CL$846,79,0),2)</f>
        <v>0</v>
      </c>
      <c r="CC269" s="19">
        <f>ROUND(VLOOKUP($B269,'3.ข้อมูลงบทดลองปัจจุบัน เติมเอง'!$A$5:$CL$846,80,0),2)</f>
        <v>0</v>
      </c>
      <c r="CD269" s="19">
        <f>ROUND(VLOOKUP($B269,'3.ข้อมูลงบทดลองปัจจุบัน เติมเอง'!$A$5:$CL$846,81,0),2)</f>
        <v>0</v>
      </c>
      <c r="CE269" s="19">
        <f>ROUND(VLOOKUP($B269,'3.ข้อมูลงบทดลองปัจจุบัน เติมเอง'!$A$5:$CL$846,82,0),2)</f>
        <v>0</v>
      </c>
      <c r="CF269" s="19">
        <f>ROUND(VLOOKUP($B269,'3.ข้อมูลงบทดลองปัจจุบัน เติมเอง'!$A$5:$CL$846,83,0),2)</f>
        <v>0</v>
      </c>
      <c r="CG269" s="19">
        <f>ROUND(VLOOKUP($B269,'3.ข้อมูลงบทดลองปัจจุบัน เติมเอง'!$A$5:$CL$846,84,0),2)</f>
        <v>0</v>
      </c>
      <c r="CH269" s="19">
        <f>ROUND(VLOOKUP($B269,'3.ข้อมูลงบทดลองปัจจุบัน เติมเอง'!$A$5:$CL$846,85,0),2)</f>
        <v>0</v>
      </c>
      <c r="CI269" s="19">
        <f>ROUND(VLOOKUP($B269,'3.ข้อมูลงบทดลองปัจจุบัน เติมเอง'!$A$5:$CL$846,86,0),2)</f>
        <v>0</v>
      </c>
      <c r="CJ269" s="19">
        <f>ROUND(VLOOKUP($B269,'3.ข้อมูลงบทดลองปัจจุบัน เติมเอง'!$A$5:$CL$846,87,0),2)</f>
        <v>0</v>
      </c>
      <c r="CK269" s="19">
        <f>ROUND(VLOOKUP($B269,'3.ข้อมูลงบทดลองปัจจุบัน เติมเอง'!$A$5:$CL$846,88,0),2)</f>
        <v>0</v>
      </c>
      <c r="CL269" s="19">
        <f>ROUND(VLOOKUP($B269,'3.ข้อมูลงบทดลองปัจจุบัน เติมเอง'!$A$5:$CL$846,89,0),2)</f>
        <v>0</v>
      </c>
      <c r="CM269" s="19">
        <f>ROUND(VLOOKUP($B269,'3.ข้อมูลงบทดลองปัจจุบัน เติมเอง'!$A$5:$CL$846,90,0),2)</f>
        <v>0</v>
      </c>
      <c r="CO269" s="29"/>
    </row>
    <row r="270" spans="1:94" x14ac:dyDescent="0.7">
      <c r="A270" s="54" t="s">
        <v>2323</v>
      </c>
      <c r="B270" s="3" t="s">
        <v>1227</v>
      </c>
      <c r="C270" s="55" t="s">
        <v>1228</v>
      </c>
      <c r="D270" s="19">
        <f>ROUND(VLOOKUP($B270,'3.ข้อมูลงบทดลองปัจจุบัน เติมเอง'!$A$5:$CL$846,3,0),2)</f>
        <v>0</v>
      </c>
      <c r="E270" s="19">
        <f>ROUND(VLOOKUP($B270,'3.ข้อมูลงบทดลองปัจจุบัน เติมเอง'!$A$5:$CL$846,4,0),2)</f>
        <v>0</v>
      </c>
      <c r="F270" s="19">
        <f>ROUND(VLOOKUP($B270,'3.ข้อมูลงบทดลองปัจจุบัน เติมเอง'!$A$5:$CL$846,5,0),2)</f>
        <v>0</v>
      </c>
      <c r="G270" s="19">
        <f>ROUND(VLOOKUP($B270,'3.ข้อมูลงบทดลองปัจจุบัน เติมเอง'!$A$5:$CL$846,6,0),2)</f>
        <v>0</v>
      </c>
      <c r="H270" s="19">
        <f>ROUND(VLOOKUP($B270,'3.ข้อมูลงบทดลองปัจจุบัน เติมเอง'!$A$5:$CL$846,7,0),2)</f>
        <v>0</v>
      </c>
      <c r="I270" s="19">
        <f>ROUND(VLOOKUP($B270,'3.ข้อมูลงบทดลองปัจจุบัน เติมเอง'!$A$5:$CL$846,8,0),2)</f>
        <v>0</v>
      </c>
      <c r="J270" s="19">
        <f>ROUND(VLOOKUP($B270,'3.ข้อมูลงบทดลองปัจจุบัน เติมเอง'!$A$5:$CL$846,9,0),2)</f>
        <v>0</v>
      </c>
      <c r="K270" s="19">
        <f>ROUND(VLOOKUP($B270,'3.ข้อมูลงบทดลองปัจจุบัน เติมเอง'!$A$5:$CL$846,10,0),2)</f>
        <v>0</v>
      </c>
      <c r="L270" s="19">
        <f>ROUND(VLOOKUP($B270,'3.ข้อมูลงบทดลองปัจจุบัน เติมเอง'!$A$5:$CL$846,11,0),2)</f>
        <v>0</v>
      </c>
      <c r="M270" s="19">
        <f>ROUND(VLOOKUP($B270,'3.ข้อมูลงบทดลองปัจจุบัน เติมเอง'!$A$5:$CL$846,12,0),2)</f>
        <v>0</v>
      </c>
      <c r="N270" s="19">
        <f>ROUND(VLOOKUP($B270,'3.ข้อมูลงบทดลองปัจจุบัน เติมเอง'!$A$5:$CL$846,13,0),2)</f>
        <v>0</v>
      </c>
      <c r="O270" s="19">
        <f>ROUND(VLOOKUP($B270,'3.ข้อมูลงบทดลองปัจจุบัน เติมเอง'!$A$5:$CL$846,14,0),2)</f>
        <v>0</v>
      </c>
      <c r="P270" s="19">
        <f>ROUND(VLOOKUP($B270,'3.ข้อมูลงบทดลองปัจจุบัน เติมเอง'!$A$5:$CL$846,15,0),2)</f>
        <v>0</v>
      </c>
      <c r="Q270" s="19">
        <f>ROUND(VLOOKUP($B270,'3.ข้อมูลงบทดลองปัจจุบัน เติมเอง'!$A$5:$CL$846,16,0),2)</f>
        <v>0</v>
      </c>
      <c r="R270" s="19">
        <f>ROUND(VLOOKUP($B270,'3.ข้อมูลงบทดลองปัจจุบัน เติมเอง'!$A$5:$CL$846,17,0),2)</f>
        <v>0</v>
      </c>
      <c r="S270" s="19">
        <f>ROUND(VLOOKUP($B270,'3.ข้อมูลงบทดลองปัจจุบัน เติมเอง'!$A$5:$CL$846,18,0),2)</f>
        <v>0</v>
      </c>
      <c r="T270" s="19">
        <f>ROUND(VLOOKUP($B270,'3.ข้อมูลงบทดลองปัจจุบัน เติมเอง'!$A$5:$CL$846,19,0),2)</f>
        <v>0</v>
      </c>
      <c r="U270" s="19">
        <f>ROUND(VLOOKUP($B270,'3.ข้อมูลงบทดลองปัจจุบัน เติมเอง'!$A$5:$CL$846,20,0),2)</f>
        <v>0</v>
      </c>
      <c r="V270" s="19">
        <f>ROUND(VLOOKUP($B270,'3.ข้อมูลงบทดลองปัจจุบัน เติมเอง'!$A$5:$CL$846,21,0),2)</f>
        <v>0</v>
      </c>
      <c r="W270" s="19">
        <f>ROUND(VLOOKUP($B270,'3.ข้อมูลงบทดลองปัจจุบัน เติมเอง'!$A$5:$CL$846,22,0),2)</f>
        <v>0</v>
      </c>
      <c r="X270" s="19">
        <f>ROUND(VLOOKUP($B270,'3.ข้อมูลงบทดลองปัจจุบัน เติมเอง'!$A$5:$CL$846,23,0),2)</f>
        <v>0</v>
      </c>
      <c r="Y270" s="19">
        <f>ROUND(VLOOKUP($B270,'3.ข้อมูลงบทดลองปัจจุบัน เติมเอง'!$A$5:$CL$846,24,0),2)</f>
        <v>0</v>
      </c>
      <c r="Z270" s="19">
        <f>ROUND(VLOOKUP($B270,'3.ข้อมูลงบทดลองปัจจุบัน เติมเอง'!$A$5:$CL$846,25,0),2)</f>
        <v>0</v>
      </c>
      <c r="AA270" s="19">
        <f>ROUND(VLOOKUP($B270,'3.ข้อมูลงบทดลองปัจจุบัน เติมเอง'!$A$5:$CL$846,26,0),2)</f>
        <v>0</v>
      </c>
      <c r="AB270" s="19">
        <f>ROUND(VLOOKUP($B270,'3.ข้อมูลงบทดลองปัจจุบัน เติมเอง'!$A$5:$CL$846,27,0),2)</f>
        <v>0</v>
      </c>
      <c r="AC270" s="19">
        <f>ROUND(VLOOKUP($B270,'3.ข้อมูลงบทดลองปัจจุบัน เติมเอง'!$A$5:$CL$846,28,0),2)</f>
        <v>0</v>
      </c>
      <c r="AD270" s="19">
        <f>ROUND(VLOOKUP($B270,'3.ข้อมูลงบทดลองปัจจุบัน เติมเอง'!$A$5:$CL$846,29,0),2)</f>
        <v>0</v>
      </c>
      <c r="AE270" s="19">
        <f>ROUND(VLOOKUP($B270,'3.ข้อมูลงบทดลองปัจจุบัน เติมเอง'!$A$5:$CL$846,30,0),2)</f>
        <v>0</v>
      </c>
      <c r="AF270" s="19">
        <f>ROUND(VLOOKUP($B270,'3.ข้อมูลงบทดลองปัจจุบัน เติมเอง'!$A$5:$CL$846,31,0),2)</f>
        <v>0</v>
      </c>
      <c r="AG270" s="19">
        <f>ROUND(VLOOKUP($B270,'3.ข้อมูลงบทดลองปัจจุบัน เติมเอง'!$A$5:$CL$846,32,0),2)</f>
        <v>0</v>
      </c>
      <c r="AH270" s="19">
        <f>ROUND(VLOOKUP($B270,'3.ข้อมูลงบทดลองปัจจุบัน เติมเอง'!$A$5:$CL$846,33,0),2)</f>
        <v>0</v>
      </c>
      <c r="AI270" s="19">
        <f>ROUND(VLOOKUP($B270,'3.ข้อมูลงบทดลองปัจจุบัน เติมเอง'!$A$5:$CL$846,34,0),2)</f>
        <v>0</v>
      </c>
      <c r="AJ270" s="19">
        <f>ROUND(VLOOKUP($B270,'3.ข้อมูลงบทดลองปัจจุบัน เติมเอง'!$A$5:$CL$846,35,0),2)</f>
        <v>0</v>
      </c>
      <c r="AK270" s="19">
        <f>ROUND(VLOOKUP($B270,'3.ข้อมูลงบทดลองปัจจุบัน เติมเอง'!$A$5:$CL$846,36,0),2)</f>
        <v>0</v>
      </c>
      <c r="AL270" s="19">
        <f>ROUND(VLOOKUP($B270,'3.ข้อมูลงบทดลองปัจจุบัน เติมเอง'!$A$5:$CL$846,37,0),2)</f>
        <v>0</v>
      </c>
      <c r="AM270" s="19">
        <f>ROUND(VLOOKUP($B270,'3.ข้อมูลงบทดลองปัจจุบัน เติมเอง'!$A$5:$CL$846,38,0),2)</f>
        <v>0</v>
      </c>
      <c r="AN270" s="19">
        <f>ROUND(VLOOKUP($B270,'3.ข้อมูลงบทดลองปัจจุบัน เติมเอง'!$A$5:$CL$846,39,0),2)</f>
        <v>0</v>
      </c>
      <c r="AO270" s="19">
        <f>ROUND(VLOOKUP($B270,'3.ข้อมูลงบทดลองปัจจุบัน เติมเอง'!$A$5:$CL$846,40,0),2)</f>
        <v>0</v>
      </c>
      <c r="AP270" s="19">
        <f>ROUND(VLOOKUP($B270,'3.ข้อมูลงบทดลองปัจจุบัน เติมเอง'!$A$5:$CL$846,41,0),2)</f>
        <v>0</v>
      </c>
      <c r="AQ270" s="19">
        <f>ROUND(VLOOKUP($B270,'3.ข้อมูลงบทดลองปัจจุบัน เติมเอง'!$A$5:$CL$846,42,0),2)</f>
        <v>0</v>
      </c>
      <c r="AR270" s="19">
        <f>ROUND(VLOOKUP($B270,'3.ข้อมูลงบทดลองปัจจุบัน เติมเอง'!$A$5:$CL$846,43,0),2)</f>
        <v>0</v>
      </c>
      <c r="AS270" s="19">
        <f>ROUND(VLOOKUP($B270,'3.ข้อมูลงบทดลองปัจจุบัน เติมเอง'!$A$5:$CL$846,44,0),2)</f>
        <v>0</v>
      </c>
      <c r="AT270" s="19">
        <f>ROUND(VLOOKUP($B270,'3.ข้อมูลงบทดลองปัจจุบัน เติมเอง'!$A$5:$CL$846,45,0),2)</f>
        <v>0</v>
      </c>
      <c r="AU270" s="19">
        <f>ROUND(VLOOKUP($B270,'3.ข้อมูลงบทดลองปัจจุบัน เติมเอง'!$A$5:$CL$846,46,0),2)</f>
        <v>0</v>
      </c>
      <c r="AV270" s="19">
        <f>ROUND(VLOOKUP($B270,'3.ข้อมูลงบทดลองปัจจุบัน เติมเอง'!$A$5:$CL$846,47,0),2)</f>
        <v>0</v>
      </c>
      <c r="AW270" s="19">
        <f>ROUND(VLOOKUP($B270,'3.ข้อมูลงบทดลองปัจจุบัน เติมเอง'!$A$5:$CL$846,48,0),2)</f>
        <v>0</v>
      </c>
      <c r="AX270" s="19">
        <f>ROUND(VLOOKUP($B270,'3.ข้อมูลงบทดลองปัจจุบัน เติมเอง'!$A$5:$CL$846,49,0),2)</f>
        <v>0</v>
      </c>
      <c r="AY270" s="19">
        <f>ROUND(VLOOKUP($B270,'3.ข้อมูลงบทดลองปัจจุบัน เติมเอง'!$A$5:$CL$846,50,0),2)</f>
        <v>0</v>
      </c>
      <c r="AZ270" s="19">
        <f>ROUND(VLOOKUP($B270,'3.ข้อมูลงบทดลองปัจจุบัน เติมเอง'!$A$5:$CL$846,51,0),2)</f>
        <v>0</v>
      </c>
      <c r="BA270" s="19">
        <f>ROUND(VLOOKUP($B270,'3.ข้อมูลงบทดลองปัจจุบัน เติมเอง'!$A$5:$CL$846,52,0),2)</f>
        <v>0</v>
      </c>
      <c r="BB270" s="19">
        <f>ROUND(VLOOKUP($B270,'3.ข้อมูลงบทดลองปัจจุบัน เติมเอง'!$A$5:$CL$846,53,0),2)</f>
        <v>0</v>
      </c>
      <c r="BC270" s="19">
        <f>ROUND(VLOOKUP($B270,'3.ข้อมูลงบทดลองปัจจุบัน เติมเอง'!$A$5:$CL$846,54,0),2)</f>
        <v>0</v>
      </c>
      <c r="BD270" s="19">
        <f>ROUND(VLOOKUP($B270,'3.ข้อมูลงบทดลองปัจจุบัน เติมเอง'!$A$5:$CL$846,55,0),2)</f>
        <v>0</v>
      </c>
      <c r="BE270" s="19">
        <f>ROUND(VLOOKUP($B270,'3.ข้อมูลงบทดลองปัจจุบัน เติมเอง'!$A$5:$CL$846,56,0),2)</f>
        <v>1560</v>
      </c>
      <c r="BF270" s="19">
        <f>ROUND(VLOOKUP($B270,'3.ข้อมูลงบทดลองปัจจุบัน เติมเอง'!$A$5:$CL$846,57,0),2)</f>
        <v>0</v>
      </c>
      <c r="BG270" s="19">
        <f>ROUND(VLOOKUP($B270,'3.ข้อมูลงบทดลองปัจจุบัน เติมเอง'!$A$5:$CL$846,58,0),2)</f>
        <v>0</v>
      </c>
      <c r="BH270" s="19">
        <f>ROUND(VLOOKUP($B270,'3.ข้อมูลงบทดลองปัจจุบัน เติมเอง'!$A$5:$CL$846,59,0),2)</f>
        <v>0</v>
      </c>
      <c r="BI270" s="19">
        <f>ROUND(VLOOKUP($B270,'3.ข้อมูลงบทดลองปัจจุบัน เติมเอง'!$A$5:$CL$846,60,0),2)</f>
        <v>0</v>
      </c>
      <c r="BJ270" s="19">
        <f>ROUND(VLOOKUP($B270,'3.ข้อมูลงบทดลองปัจจุบัน เติมเอง'!$A$5:$CL$846,61,0),2)</f>
        <v>0</v>
      </c>
      <c r="BK270" s="19">
        <f>ROUND(VLOOKUP($B270,'3.ข้อมูลงบทดลองปัจจุบัน เติมเอง'!$A$5:$CL$846,62,0),2)</f>
        <v>0</v>
      </c>
      <c r="BL270" s="19">
        <f>ROUND(VLOOKUP($B270,'3.ข้อมูลงบทดลองปัจจุบัน เติมเอง'!$A$5:$CL$846,63,0),2)</f>
        <v>0</v>
      </c>
      <c r="BM270" s="19">
        <f>ROUND(VLOOKUP($B270,'3.ข้อมูลงบทดลองปัจจุบัน เติมเอง'!$A$5:$CL$846,64,0),2)</f>
        <v>0</v>
      </c>
      <c r="BN270" s="19">
        <f>ROUND(VLOOKUP($B270,'3.ข้อมูลงบทดลองปัจจุบัน เติมเอง'!$A$5:$CL$846,65,0),2)</f>
        <v>0</v>
      </c>
      <c r="BO270" s="19">
        <f>ROUND(VLOOKUP($B270,'3.ข้อมูลงบทดลองปัจจุบัน เติมเอง'!$A$5:$CL$846,66,0),2)</f>
        <v>0</v>
      </c>
      <c r="BP270" s="19">
        <f>ROUND(VLOOKUP($B270,'3.ข้อมูลงบทดลองปัจจุบัน เติมเอง'!$A$5:$CL$846,67,0),2)</f>
        <v>0</v>
      </c>
      <c r="BQ270" s="19">
        <f>ROUND(VLOOKUP($B270,'3.ข้อมูลงบทดลองปัจจุบัน เติมเอง'!$A$5:$CL$846,68,0),2)</f>
        <v>0</v>
      </c>
      <c r="BR270" s="19">
        <f>ROUND(VLOOKUP($B270,'3.ข้อมูลงบทดลองปัจจุบัน เติมเอง'!$A$5:$CL$846,69,0),2)</f>
        <v>0</v>
      </c>
      <c r="BS270" s="19">
        <f>ROUND(VLOOKUP($B270,'3.ข้อมูลงบทดลองปัจจุบัน เติมเอง'!$A$5:$CL$846,70,0),2)</f>
        <v>0</v>
      </c>
      <c r="BT270" s="19">
        <f>ROUND(VLOOKUP($B270,'3.ข้อมูลงบทดลองปัจจุบัน เติมเอง'!$A$5:$CL$846,71,0),2)</f>
        <v>0</v>
      </c>
      <c r="BU270" s="19">
        <f>ROUND(VLOOKUP($B270,'3.ข้อมูลงบทดลองปัจจุบัน เติมเอง'!$A$5:$CL$846,72,0),2)</f>
        <v>0</v>
      </c>
      <c r="BV270" s="19">
        <f>ROUND(VLOOKUP($B270,'3.ข้อมูลงบทดลองปัจจุบัน เติมเอง'!$A$5:$CL$846,73,0),2)</f>
        <v>0</v>
      </c>
      <c r="BW270" s="19">
        <f>ROUND(VLOOKUP($B270,'3.ข้อมูลงบทดลองปัจจุบัน เติมเอง'!$A$5:$CL$846,74,0),2)</f>
        <v>0</v>
      </c>
      <c r="BX270" s="19">
        <f>ROUND(VLOOKUP($B270,'3.ข้อมูลงบทดลองปัจจุบัน เติมเอง'!$A$5:$CL$846,75,0),2)</f>
        <v>0</v>
      </c>
      <c r="BY270" s="19">
        <f>ROUND(VLOOKUP($B270,'3.ข้อมูลงบทดลองปัจจุบัน เติมเอง'!$A$5:$CL$846,76,0),2)</f>
        <v>0</v>
      </c>
      <c r="BZ270" s="19">
        <f>ROUND(VLOOKUP($B270,'3.ข้อมูลงบทดลองปัจจุบัน เติมเอง'!$A$5:$CL$846,77,0),2)</f>
        <v>0</v>
      </c>
      <c r="CA270" s="19">
        <f>ROUND(VLOOKUP($B270,'3.ข้อมูลงบทดลองปัจจุบัน เติมเอง'!$A$5:$CL$846,78,0),2)</f>
        <v>0</v>
      </c>
      <c r="CB270" s="19">
        <f>ROUND(VLOOKUP($B270,'3.ข้อมูลงบทดลองปัจจุบัน เติมเอง'!$A$5:$CL$846,79,0),2)</f>
        <v>0</v>
      </c>
      <c r="CC270" s="19">
        <f>ROUND(VLOOKUP($B270,'3.ข้อมูลงบทดลองปัจจุบัน เติมเอง'!$A$5:$CL$846,80,0),2)</f>
        <v>0</v>
      </c>
      <c r="CD270" s="19">
        <f>ROUND(VLOOKUP($B270,'3.ข้อมูลงบทดลองปัจจุบัน เติมเอง'!$A$5:$CL$846,81,0),2)</f>
        <v>0</v>
      </c>
      <c r="CE270" s="19">
        <f>ROUND(VLOOKUP($B270,'3.ข้อมูลงบทดลองปัจจุบัน เติมเอง'!$A$5:$CL$846,82,0),2)</f>
        <v>0</v>
      </c>
      <c r="CF270" s="19">
        <f>ROUND(VLOOKUP($B270,'3.ข้อมูลงบทดลองปัจจุบัน เติมเอง'!$A$5:$CL$846,83,0),2)</f>
        <v>0</v>
      </c>
      <c r="CG270" s="19">
        <f>ROUND(VLOOKUP($B270,'3.ข้อมูลงบทดลองปัจจุบัน เติมเอง'!$A$5:$CL$846,84,0),2)</f>
        <v>0</v>
      </c>
      <c r="CH270" s="19">
        <f>ROUND(VLOOKUP($B270,'3.ข้อมูลงบทดลองปัจจุบัน เติมเอง'!$A$5:$CL$846,85,0),2)</f>
        <v>0</v>
      </c>
      <c r="CI270" s="19">
        <f>ROUND(VLOOKUP($B270,'3.ข้อมูลงบทดลองปัจจุบัน เติมเอง'!$A$5:$CL$846,86,0),2)</f>
        <v>0</v>
      </c>
      <c r="CJ270" s="19">
        <f>ROUND(VLOOKUP($B270,'3.ข้อมูลงบทดลองปัจจุบัน เติมเอง'!$A$5:$CL$846,87,0),2)</f>
        <v>0</v>
      </c>
      <c r="CK270" s="19">
        <f>ROUND(VLOOKUP($B270,'3.ข้อมูลงบทดลองปัจจุบัน เติมเอง'!$A$5:$CL$846,88,0),2)</f>
        <v>0</v>
      </c>
      <c r="CL270" s="19">
        <f>ROUND(VLOOKUP($B270,'3.ข้อมูลงบทดลองปัจจุบัน เติมเอง'!$A$5:$CL$846,89,0),2)</f>
        <v>0</v>
      </c>
      <c r="CM270" s="19">
        <f>ROUND(VLOOKUP($B270,'3.ข้อมูลงบทดลองปัจจุบัน เติมเอง'!$A$5:$CL$846,90,0),2)</f>
        <v>0</v>
      </c>
      <c r="CO270" s="29"/>
    </row>
    <row r="271" spans="1:94" x14ac:dyDescent="0.7">
      <c r="A271" s="54" t="s">
        <v>2323</v>
      </c>
      <c r="B271" s="3" t="s">
        <v>424</v>
      </c>
      <c r="C271" s="55" t="s">
        <v>425</v>
      </c>
      <c r="D271" s="19">
        <f>ROUND(VLOOKUP($B271,'3.ข้อมูลงบทดลองปัจจุบัน เติมเอง'!$A$5:$CL$846,3,0),2)</f>
        <v>0</v>
      </c>
      <c r="E271" s="19">
        <f>ROUND(VLOOKUP($B271,'3.ข้อมูลงบทดลองปัจจุบัน เติมเอง'!$A$5:$CL$846,4,0),2)</f>
        <v>-15251.92</v>
      </c>
      <c r="F271" s="19">
        <f>ROUND(VLOOKUP($B271,'3.ข้อมูลงบทดลองปัจจุบัน เติมเอง'!$A$5:$CL$846,5,0),2)</f>
        <v>-68333.34</v>
      </c>
      <c r="G271" s="19">
        <f>ROUND(VLOOKUP($B271,'3.ข้อมูลงบทดลองปัจจุบัน เติมเอง'!$A$5:$CL$846,6,0),2)</f>
        <v>-72241.509999999995</v>
      </c>
      <c r="H271" s="19">
        <f>ROUND(VLOOKUP($B271,'3.ข้อมูลงบทดลองปัจจุบัน เติมเอง'!$A$5:$CL$846,7,0),2)</f>
        <v>-244335.5</v>
      </c>
      <c r="I271" s="19">
        <f>ROUND(VLOOKUP($B271,'3.ข้อมูลงบทดลองปัจจุบัน เติมเอง'!$A$5:$CL$846,8,0),2)</f>
        <v>-120939.69</v>
      </c>
      <c r="J271" s="19">
        <f>ROUND(VLOOKUP($B271,'3.ข้อมูลงบทดลองปัจจุบัน เติมเอง'!$A$5:$CL$846,9,0),2)</f>
        <v>-54311.35</v>
      </c>
      <c r="K271" s="19">
        <f>ROUND(VLOOKUP($B271,'3.ข้อมูลงบทดลองปัจจุบัน เติมเอง'!$A$5:$CL$846,10,0),2)</f>
        <v>-114623.54</v>
      </c>
      <c r="L271" s="19">
        <f>ROUND(VLOOKUP($B271,'3.ข้อมูลงบทดลองปัจจุบัน เติมเอง'!$A$5:$CL$846,11,0),2)</f>
        <v>-16934.16</v>
      </c>
      <c r="M271" s="19">
        <f>ROUND(VLOOKUP($B271,'3.ข้อมูลงบทดลองปัจจุบัน เติมเอง'!$A$5:$CL$846,12,0),2)</f>
        <v>-67840.160000000003</v>
      </c>
      <c r="N271" s="19">
        <f>ROUND(VLOOKUP($B271,'3.ข้อมูลงบทดลองปัจจุบัน เติมเอง'!$A$5:$CL$846,13,0),2)</f>
        <v>-1546844.23</v>
      </c>
      <c r="O271" s="19">
        <f>ROUND(VLOOKUP($B271,'3.ข้อมูลงบทดลองปัจจุบัน เติมเอง'!$A$5:$CL$846,14,0),2)</f>
        <v>0</v>
      </c>
      <c r="P271" s="19">
        <f>ROUND(VLOOKUP($B271,'3.ข้อมูลงบทดลองปัจจุบัน เติมเอง'!$A$5:$CL$846,15,0),2)</f>
        <v>-1978473.72</v>
      </c>
      <c r="Q271" s="19">
        <f>ROUND(VLOOKUP($B271,'3.ข้อมูลงบทดลองปัจจุบัน เติมเอง'!$A$5:$CL$846,16,0),2)</f>
        <v>-69628.509999999995</v>
      </c>
      <c r="R271" s="19">
        <f>ROUND(VLOOKUP($B271,'3.ข้อมูลงบทดลองปัจจุบัน เติมเอง'!$A$5:$CL$846,17,0),2)</f>
        <v>-104753.9</v>
      </c>
      <c r="S271" s="19">
        <f>ROUND(VLOOKUP($B271,'3.ข้อมูลงบทดลองปัจจุบัน เติมเอง'!$A$5:$CL$846,18,0),2)</f>
        <v>-1072316.94</v>
      </c>
      <c r="T271" s="19">
        <f>ROUND(VLOOKUP($B271,'3.ข้อมูลงบทดลองปัจจุบัน เติมเอง'!$A$5:$CL$846,19,0),2)</f>
        <v>-108329.29</v>
      </c>
      <c r="U271" s="19">
        <f>ROUND(VLOOKUP($B271,'3.ข้อมูลงบทดลองปัจจุบัน เติมเอง'!$A$5:$CL$846,20,0),2)</f>
        <v>-185690.94</v>
      </c>
      <c r="V271" s="19">
        <f>ROUND(VLOOKUP($B271,'3.ข้อมูลงบทดลองปัจจุบัน เติมเอง'!$A$5:$CL$846,21,0),2)</f>
        <v>-42175.54</v>
      </c>
      <c r="W271" s="19">
        <f>ROUND(VLOOKUP($B271,'3.ข้อมูลงบทดลองปัจจุบัน เติมเอง'!$A$5:$CL$846,22,0),2)</f>
        <v>-29308.66</v>
      </c>
      <c r="X271" s="19">
        <f>ROUND(VLOOKUP($B271,'3.ข้อมูลงบทดลองปัจจุบัน เติมเอง'!$A$5:$CL$846,23,0),2)</f>
        <v>-4986462.4800000004</v>
      </c>
      <c r="Y271" s="19">
        <f>ROUND(VLOOKUP($B271,'3.ข้อมูลงบทดลองปัจจุบัน เติมเอง'!$A$5:$CL$846,24,0),2)</f>
        <v>-188804.33</v>
      </c>
      <c r="Z271" s="19">
        <f>ROUND(VLOOKUP($B271,'3.ข้อมูลงบทดลองปัจจุบัน เติมเอง'!$A$5:$CL$846,25,0),2)</f>
        <v>-76473.850000000006</v>
      </c>
      <c r="AA271" s="19">
        <f>ROUND(VLOOKUP($B271,'3.ข้อมูลงบทดลองปัจจุบัน เติมเอง'!$A$5:$CL$846,26,0),2)</f>
        <v>-71011.19</v>
      </c>
      <c r="AB271" s="19">
        <f>ROUND(VLOOKUP($B271,'3.ข้อมูลงบทดลองปัจจุบัน เติมเอง'!$A$5:$CL$846,27,0),2)</f>
        <v>-28806.05</v>
      </c>
      <c r="AC271" s="19">
        <f>ROUND(VLOOKUP($B271,'3.ข้อมูลงบทดลองปัจจุบัน เติมเอง'!$A$5:$CL$846,28,0),2)</f>
        <v>-41063.82</v>
      </c>
      <c r="AD271" s="19">
        <f>ROUND(VLOOKUP($B271,'3.ข้อมูลงบทดลองปัจจุบัน เติมเอง'!$A$5:$CL$846,29,0),2)</f>
        <v>-55449.36</v>
      </c>
      <c r="AE271" s="19">
        <f>ROUND(VLOOKUP($B271,'3.ข้อมูลงบทดลองปัจจุบัน เติมเอง'!$A$5:$CL$846,30,0),2)</f>
        <v>-875136.73</v>
      </c>
      <c r="AF271" s="19">
        <f>ROUND(VLOOKUP($B271,'3.ข้อมูลงบทดลองปัจจุบัน เติมเอง'!$A$5:$CL$846,31,0),2)</f>
        <v>-149807.82</v>
      </c>
      <c r="AG271" s="19">
        <f>ROUND(VLOOKUP($B271,'3.ข้อมูลงบทดลองปัจจุบัน เติมเอง'!$A$5:$CL$846,32,0),2)</f>
        <v>-62642.080000000002</v>
      </c>
      <c r="AH271" s="19">
        <f>ROUND(VLOOKUP($B271,'3.ข้อมูลงบทดลองปัจจุบัน เติมเอง'!$A$5:$CL$846,33,0),2)</f>
        <v>-11277.09</v>
      </c>
      <c r="AI271" s="19">
        <f>ROUND(VLOOKUP($B271,'3.ข้อมูลงบทดลองปัจจุบัน เติมเอง'!$A$5:$CL$846,34,0),2)</f>
        <v>-40745.06</v>
      </c>
      <c r="AJ271" s="19">
        <f>ROUND(VLOOKUP($B271,'3.ข้อมูลงบทดลองปัจจุบัน เติมเอง'!$A$5:$CL$846,35,0),2)</f>
        <v>-74503.92</v>
      </c>
      <c r="AK271" s="19">
        <f>ROUND(VLOOKUP($B271,'3.ข้อมูลงบทดลองปัจจุบัน เติมเอง'!$A$5:$CL$846,36,0),2)</f>
        <v>-17740.900000000001</v>
      </c>
      <c r="AL271" s="19">
        <f>ROUND(VLOOKUP($B271,'3.ข้อมูลงบทดลองปัจจุบัน เติมเอง'!$A$5:$CL$846,37,0),2)</f>
        <v>-10672077.23</v>
      </c>
      <c r="AM271" s="19">
        <f>ROUND(VLOOKUP($B271,'3.ข้อมูลงบทดลองปัจจุบัน เติมเอง'!$A$5:$CL$846,38,0),2)</f>
        <v>-17229.89</v>
      </c>
      <c r="AN271" s="19">
        <f>ROUND(VLOOKUP($B271,'3.ข้อมูลงบทดลองปัจจุบัน เติมเอง'!$A$5:$CL$846,39,0),2)</f>
        <v>-28519.7</v>
      </c>
      <c r="AO271" s="19">
        <f>ROUND(VLOOKUP($B271,'3.ข้อมูลงบทดลองปัจจุบัน เติมเอง'!$A$5:$CL$846,40,0),2)</f>
        <v>-1002226.53</v>
      </c>
      <c r="AP271" s="19">
        <f>ROUND(VLOOKUP($B271,'3.ข้อมูลงบทดลองปัจจุบัน เติมเอง'!$A$5:$CL$846,41,0),2)</f>
        <v>-164288.94</v>
      </c>
      <c r="AQ271" s="19">
        <f>ROUND(VLOOKUP($B271,'3.ข้อมูลงบทดลองปัจจุบัน เติมเอง'!$A$5:$CL$846,42,0),2)</f>
        <v>-53961.69</v>
      </c>
      <c r="AR271" s="19">
        <f>ROUND(VLOOKUP($B271,'3.ข้อมูลงบทดลองปัจจุบัน เติมเอง'!$A$5:$CL$846,43,0),2)</f>
        <v>-21451.23</v>
      </c>
      <c r="AS271" s="19">
        <f>ROUND(VLOOKUP($B271,'3.ข้อมูลงบทดลองปัจจุบัน เติมเอง'!$A$5:$CL$846,44,0),2)</f>
        <v>-1260110.19</v>
      </c>
      <c r="AT271" s="19">
        <f>ROUND(VLOOKUP($B271,'3.ข้อมูลงบทดลองปัจจุบัน เติมเอง'!$A$5:$CL$846,45,0),2)</f>
        <v>-59637.71</v>
      </c>
      <c r="AU271" s="19">
        <f>ROUND(VLOOKUP($B271,'3.ข้อมูลงบทดลองปัจจุบัน เติมเอง'!$A$5:$CL$846,46,0),2)</f>
        <v>-116808.51</v>
      </c>
      <c r="AV271" s="19">
        <f>ROUND(VLOOKUP($B271,'3.ข้อมูลงบทดลองปัจจุบัน เติมเอง'!$A$5:$CL$846,47,0),2)</f>
        <v>-159060.94</v>
      </c>
      <c r="AW271" s="19">
        <f>ROUND(VLOOKUP($B271,'3.ข้อมูลงบทดลองปัจจุบัน เติมเอง'!$A$5:$CL$846,48,0),2)</f>
        <v>-52080.24</v>
      </c>
      <c r="AX271" s="19">
        <f>ROUND(VLOOKUP($B271,'3.ข้อมูลงบทดลองปัจจุบัน เติมเอง'!$A$5:$CL$846,49,0),2)</f>
        <v>-173325.46</v>
      </c>
      <c r="AY271" s="19">
        <f>ROUND(VLOOKUP($B271,'3.ข้อมูลงบทดลองปัจจุบัน เติมเอง'!$A$5:$CL$846,50,0),2)</f>
        <v>-66215.19</v>
      </c>
      <c r="AZ271" s="19">
        <f>ROUND(VLOOKUP($B271,'3.ข้อมูลงบทดลองปัจจุบัน เติมเอง'!$A$5:$CL$846,51,0),2)</f>
        <v>-56332.39</v>
      </c>
      <c r="BA271" s="19">
        <f>ROUND(VLOOKUP($B271,'3.ข้อมูลงบทดลองปัจจุบัน เติมเอง'!$A$5:$CL$846,52,0),2)</f>
        <v>-20139.919999999998</v>
      </c>
      <c r="BB271" s="19">
        <f>ROUND(VLOOKUP($B271,'3.ข้อมูลงบทดลองปัจจุบัน เติมเอง'!$A$5:$CL$846,53,0),2)</f>
        <v>-1129318.94</v>
      </c>
      <c r="BC271" s="19">
        <f>ROUND(VLOOKUP($B271,'3.ข้อมูลงบทดลองปัจจุบัน เติมเอง'!$A$5:$CL$846,54,0),2)</f>
        <v>-102501.41</v>
      </c>
      <c r="BD271" s="19">
        <f>ROUND(VLOOKUP($B271,'3.ข้อมูลงบทดลองปัจจุบัน เติมเอง'!$A$5:$CL$846,55,0),2)</f>
        <v>-4768359.4000000004</v>
      </c>
      <c r="BE271" s="19">
        <f>ROUND(VLOOKUP($B271,'3.ข้อมูลงบทดลองปัจจุบัน เติมเอง'!$A$5:$CL$846,56,0),2)</f>
        <v>-1014302.07</v>
      </c>
      <c r="BF271" s="19">
        <f>ROUND(VLOOKUP($B271,'3.ข้อมูลงบทดลองปัจจุบัน เติมเอง'!$A$5:$CL$846,57,0),2)</f>
        <v>-20029.080000000002</v>
      </c>
      <c r="BG271" s="19">
        <f>ROUND(VLOOKUP($B271,'3.ข้อมูลงบทดลองปัจจุบัน เติมเอง'!$A$5:$CL$846,58,0),2)</f>
        <v>-79703.56</v>
      </c>
      <c r="BH271" s="19">
        <f>ROUND(VLOOKUP($B271,'3.ข้อมูลงบทดลองปัจจุบัน เติมเอง'!$A$5:$CL$846,59,0),2)</f>
        <v>-1510996.87</v>
      </c>
      <c r="BI271" s="19">
        <f>ROUND(VLOOKUP($B271,'3.ข้อมูลงบทดลองปัจจุบัน เติมเอง'!$A$5:$CL$846,60,0),2)</f>
        <v>-54435</v>
      </c>
      <c r="BJ271" s="19">
        <f>ROUND(VLOOKUP($B271,'3.ข้อมูลงบทดลองปัจจุบัน เติมเอง'!$A$5:$CL$846,61,0),2)</f>
        <v>-13093.52</v>
      </c>
      <c r="BK271" s="19">
        <f>ROUND(VLOOKUP($B271,'3.ข้อมูลงบทดลองปัจจุบัน เติมเอง'!$A$5:$CL$846,62,0),2)</f>
        <v>-24772.31</v>
      </c>
      <c r="BL271" s="19">
        <f>ROUND(VLOOKUP($B271,'3.ข้อมูลงบทดลองปัจจุบัน เติมเอง'!$A$5:$CL$846,63,0),2)</f>
        <v>0</v>
      </c>
      <c r="BM271" s="19">
        <f>ROUND(VLOOKUP($B271,'3.ข้อมูลงบทดลองปัจจุบัน เติมเอง'!$A$5:$CL$846,64,0),2)</f>
        <v>-3211661.28</v>
      </c>
      <c r="BN271" s="19">
        <f>ROUND(VLOOKUP($B271,'3.ข้อมูลงบทดลองปัจจุบัน เติมเอง'!$A$5:$CL$846,65,0),2)</f>
        <v>-157046.26</v>
      </c>
      <c r="BO271" s="19">
        <f>ROUND(VLOOKUP($B271,'3.ข้อมูลงบทดลองปัจจุบัน เติมเอง'!$A$5:$CL$846,66,0),2)</f>
        <v>-171427.28</v>
      </c>
      <c r="BP271" s="19">
        <f>ROUND(VLOOKUP($B271,'3.ข้อมูลงบทดลองปัจจุบัน เติมเอง'!$A$5:$CL$846,67,0),2)</f>
        <v>-127185.36</v>
      </c>
      <c r="BQ271" s="19">
        <f>ROUND(VLOOKUP($B271,'3.ข้อมูลงบทดลองปัจจุบัน เติมเอง'!$A$5:$CL$846,68,0),2)</f>
        <v>-283266.55</v>
      </c>
      <c r="BR271" s="19">
        <f>ROUND(VLOOKUP($B271,'3.ข้อมูลงบทดลองปัจจุบัน เติมเอง'!$A$5:$CL$846,69,0),2)</f>
        <v>-104252.34</v>
      </c>
      <c r="BS271" s="19">
        <f>ROUND(VLOOKUP($B271,'3.ข้อมูลงบทดลองปัจจุบัน เติมเอง'!$A$5:$CL$846,70,0),2)</f>
        <v>-17727601.449999999</v>
      </c>
      <c r="BT271" s="19">
        <f>ROUND(VLOOKUP($B271,'3.ข้อมูลงบทดลองปัจจุบัน เติมเอง'!$A$5:$CL$846,71,0),2)</f>
        <v>-237826.53</v>
      </c>
      <c r="BU271" s="19">
        <f>ROUND(VLOOKUP($B271,'3.ข้อมูลงบทดลองปัจจุบัน เติมเอง'!$A$5:$CL$846,72,0),2)</f>
        <v>-750476.22</v>
      </c>
      <c r="BV271" s="19">
        <f>ROUND(VLOOKUP($B271,'3.ข้อมูลงบทดลองปัจจุบัน เติมเอง'!$A$5:$CL$846,73,0),2)</f>
        <v>-639383</v>
      </c>
      <c r="BW271" s="19">
        <f>ROUND(VLOOKUP($B271,'3.ข้อมูลงบทดลองปัจจุบัน เติมเอง'!$A$5:$CL$846,74,0),2)</f>
        <v>-25922.01</v>
      </c>
      <c r="BX271" s="19">
        <f>ROUND(VLOOKUP($B271,'3.ข้อมูลงบทดลองปัจจุบัน เติมเอง'!$A$5:$CL$846,75,0),2)</f>
        <v>-76464.66</v>
      </c>
      <c r="BY271" s="19">
        <f>ROUND(VLOOKUP($B271,'3.ข้อมูลงบทดลองปัจจุบัน เติมเอง'!$A$5:$CL$846,76,0),2)</f>
        <v>-188428.55</v>
      </c>
      <c r="BZ271" s="19">
        <f>ROUND(VLOOKUP($B271,'3.ข้อมูลงบทดลองปัจจุบัน เติมเอง'!$A$5:$CL$846,77,0),2)</f>
        <v>-17494.189999999999</v>
      </c>
      <c r="CA271" s="19">
        <f>ROUND(VLOOKUP($B271,'3.ข้อมูลงบทดลองปัจจุบัน เติมเอง'!$A$5:$CL$846,78,0),2)</f>
        <v>-53754.77</v>
      </c>
      <c r="CB271" s="19">
        <f>ROUND(VLOOKUP($B271,'3.ข้อมูลงบทดลองปัจจุบัน เติมเอง'!$A$5:$CL$846,79,0),2)</f>
        <v>-98862.34</v>
      </c>
      <c r="CC271" s="19">
        <f>ROUND(VLOOKUP($B271,'3.ข้อมูลงบทดลองปัจจุบัน เติมเอง'!$A$5:$CL$846,80,0),2)</f>
        <v>-271525.48</v>
      </c>
      <c r="CD271" s="19">
        <f>ROUND(VLOOKUP($B271,'3.ข้อมูลงบทดลองปัจจุบัน เติมเอง'!$A$5:$CL$846,81,0),2)</f>
        <v>-334318.43</v>
      </c>
      <c r="CE271" s="19">
        <f>ROUND(VLOOKUP($B271,'3.ข้อมูลงบทดลองปัจจุบัน เติมเอง'!$A$5:$CL$846,82,0),2)</f>
        <v>-315568.71000000002</v>
      </c>
      <c r="CF271" s="19">
        <f>ROUND(VLOOKUP($B271,'3.ข้อมูลงบทดลองปัจจุบัน เติมเอง'!$A$5:$CL$846,83,0),2)</f>
        <v>-261112.25</v>
      </c>
      <c r="CG271" s="19">
        <f>ROUND(VLOOKUP($B271,'3.ข้อมูลงบทดลองปัจจุบัน เติมเอง'!$A$5:$CL$846,84,0),2)</f>
        <v>-3231.67</v>
      </c>
      <c r="CH271" s="19">
        <f>ROUND(VLOOKUP($B271,'3.ข้อมูลงบทดลองปัจจุบัน เติมเอง'!$A$5:$CL$846,85,0),2)</f>
        <v>-40283.93</v>
      </c>
      <c r="CI271" s="19">
        <f>ROUND(VLOOKUP($B271,'3.ข้อมูลงบทดลองปัจจุบัน เติมเอง'!$A$5:$CL$846,86,0),2)</f>
        <v>-13900.74</v>
      </c>
      <c r="CJ271" s="19">
        <f>ROUND(VLOOKUP($B271,'3.ข้อมูลงบทดลองปัจจุบัน เติมเอง'!$A$5:$CL$846,87,0),2)</f>
        <v>-15146.43</v>
      </c>
      <c r="CK271" s="19">
        <f>ROUND(VLOOKUP($B271,'3.ข้อมูลงบทดลองปัจจุบัน เติมเอง'!$A$5:$CL$846,88,0),2)</f>
        <v>-812457.83</v>
      </c>
      <c r="CL271" s="19">
        <f>ROUND(VLOOKUP($B271,'3.ข้อมูลงบทดลองปัจจุบัน เติมเอง'!$A$5:$CL$846,89,0),2)</f>
        <v>-18073.55</v>
      </c>
      <c r="CM271" s="19">
        <f>ROUND(VLOOKUP($B271,'3.ข้อมูลงบทดลองปัจจุบัน เติมเอง'!$A$5:$CL$846,90,0),2)</f>
        <v>-5388.67</v>
      </c>
      <c r="CO271" s="29"/>
    </row>
    <row r="272" spans="1:94" x14ac:dyDescent="0.7">
      <c r="A272" s="54" t="s">
        <v>2323</v>
      </c>
      <c r="B272" s="3" t="s">
        <v>426</v>
      </c>
      <c r="C272" s="55" t="s">
        <v>427</v>
      </c>
      <c r="D272" s="19">
        <f>ROUND(VLOOKUP($B272,'3.ข้อมูลงบทดลองปัจจุบัน เติมเอง'!$A$5:$CL$846,3,0),2)</f>
        <v>3488342.25</v>
      </c>
      <c r="E272" s="19">
        <f>ROUND(VLOOKUP($B272,'3.ข้อมูลงบทดลองปัจจุบัน เติมเอง'!$A$5:$CL$846,4,0),2)</f>
        <v>40218.589999999997</v>
      </c>
      <c r="F272" s="19">
        <f>ROUND(VLOOKUP($B272,'3.ข้อมูลงบทดลองปัจจุบัน เติมเอง'!$A$5:$CL$846,5,0),2)</f>
        <v>26923.71</v>
      </c>
      <c r="G272" s="19">
        <f>ROUND(VLOOKUP($B272,'3.ข้อมูลงบทดลองปัจจุบัน เติมเอง'!$A$5:$CL$846,6,0),2)</f>
        <v>25434.2</v>
      </c>
      <c r="H272" s="19">
        <f>ROUND(VLOOKUP($B272,'3.ข้อมูลงบทดลองปัจจุบัน เติมเอง'!$A$5:$CL$846,7,0),2)</f>
        <v>37711.61</v>
      </c>
      <c r="I272" s="19">
        <f>ROUND(VLOOKUP($B272,'3.ข้อมูลงบทดลองปัจจุบัน เติมเอง'!$A$5:$CL$846,8,0),2)</f>
        <v>235320.23</v>
      </c>
      <c r="J272" s="19">
        <f>ROUND(VLOOKUP($B272,'3.ข้อมูลงบทดลองปัจจุบัน เติมเอง'!$A$5:$CL$846,9,0),2)</f>
        <v>44254.35</v>
      </c>
      <c r="K272" s="19">
        <f>ROUND(VLOOKUP($B272,'3.ข้อมูลงบทดลองปัจจุบัน เติมเอง'!$A$5:$CL$846,10,0),2)</f>
        <v>42155.69</v>
      </c>
      <c r="L272" s="19">
        <f>ROUND(VLOOKUP($B272,'3.ข้อมูลงบทดลองปัจจุบัน เติมเอง'!$A$5:$CL$846,11,0),2)</f>
        <v>41329.18</v>
      </c>
      <c r="M272" s="19">
        <f>ROUND(VLOOKUP($B272,'3.ข้อมูลงบทดลองปัจจุบัน เติมเอง'!$A$5:$CL$846,12,0),2)</f>
        <v>13670.48</v>
      </c>
      <c r="N272" s="19">
        <f>ROUND(VLOOKUP($B272,'3.ข้อมูลงบทดลองปัจจุบัน เติมเอง'!$A$5:$CL$846,13,0),2)</f>
        <v>712622.31</v>
      </c>
      <c r="O272" s="19">
        <f>ROUND(VLOOKUP($B272,'3.ข้อมูลงบทดลองปัจจุบัน เติมเอง'!$A$5:$CL$846,14,0),2)</f>
        <v>0</v>
      </c>
      <c r="P272" s="19">
        <f>ROUND(VLOOKUP($B272,'3.ข้อมูลงบทดลองปัจจุบัน เติมเอง'!$A$5:$CL$846,15,0),2)</f>
        <v>1050541.22</v>
      </c>
      <c r="Q272" s="19">
        <f>ROUND(VLOOKUP($B272,'3.ข้อมูลงบทดลองปัจจุบัน เติมเอง'!$A$5:$CL$846,16,0),2)</f>
        <v>47809.01</v>
      </c>
      <c r="R272" s="19">
        <f>ROUND(VLOOKUP($B272,'3.ข้อมูลงบทดลองปัจจุบัน เติมเอง'!$A$5:$CL$846,17,0),2)</f>
        <v>138256.17000000001</v>
      </c>
      <c r="S272" s="19">
        <f>ROUND(VLOOKUP($B272,'3.ข้อมูลงบทดลองปัจจุบัน เติมเอง'!$A$5:$CL$846,18,0),2)</f>
        <v>127161.46</v>
      </c>
      <c r="T272" s="19">
        <f>ROUND(VLOOKUP($B272,'3.ข้อมูลงบทดลองปัจจุบัน เติมเอง'!$A$5:$CL$846,19,0),2)</f>
        <v>8476.85</v>
      </c>
      <c r="U272" s="19">
        <f>ROUND(VLOOKUP($B272,'3.ข้อมูลงบทดลองปัจจุบัน เติมเอง'!$A$5:$CL$846,20,0),2)</f>
        <v>49296.78</v>
      </c>
      <c r="V272" s="19">
        <f>ROUND(VLOOKUP($B272,'3.ข้อมูลงบทดลองปัจจุบัน เติมเอง'!$A$5:$CL$846,21,0),2)</f>
        <v>21453</v>
      </c>
      <c r="W272" s="19">
        <f>ROUND(VLOOKUP($B272,'3.ข้อมูลงบทดลองปัจจุบัน เติมเอง'!$A$5:$CL$846,22,0),2)</f>
        <v>37683.440000000002</v>
      </c>
      <c r="X272" s="19">
        <f>ROUND(VLOOKUP($B272,'3.ข้อมูลงบทดลองปัจจุบัน เติมเอง'!$A$5:$CL$846,23,0),2)</f>
        <v>2964970.45</v>
      </c>
      <c r="Y272" s="19">
        <f>ROUND(VLOOKUP($B272,'3.ข้อมูลงบทดลองปัจจุบัน เติมเอง'!$A$5:$CL$846,24,0),2)</f>
        <v>17396.490000000002</v>
      </c>
      <c r="Z272" s="19">
        <f>ROUND(VLOOKUP($B272,'3.ข้อมูลงบทดลองปัจจุบัน เติมเอง'!$A$5:$CL$846,25,0),2)</f>
        <v>28413.64</v>
      </c>
      <c r="AA272" s="19">
        <f>ROUND(VLOOKUP($B272,'3.ข้อมูลงบทดลองปัจจุบัน เติมเอง'!$A$5:$CL$846,26,0),2)</f>
        <v>46847.88</v>
      </c>
      <c r="AB272" s="19">
        <f>ROUND(VLOOKUP($B272,'3.ข้อมูลงบทดลองปัจจุบัน เติมเอง'!$A$5:$CL$846,27,0),2)</f>
        <v>18971.78</v>
      </c>
      <c r="AC272" s="19">
        <f>ROUND(VLOOKUP($B272,'3.ข้อมูลงบทดลองปัจจุบัน เติมเอง'!$A$5:$CL$846,28,0),2)</f>
        <v>48832.959999999999</v>
      </c>
      <c r="AD272" s="19">
        <f>ROUND(VLOOKUP($B272,'3.ข้อมูลงบทดลองปัจจุบัน เติมเอง'!$A$5:$CL$846,29,0),2)</f>
        <v>52266.76</v>
      </c>
      <c r="AE272" s="19">
        <f>ROUND(VLOOKUP($B272,'3.ข้อมูลงบทดลองปัจจุบัน เติมเอง'!$A$5:$CL$846,30,0),2)</f>
        <v>209754.19</v>
      </c>
      <c r="AF272" s="19">
        <f>ROUND(VLOOKUP($B272,'3.ข้อมูลงบทดลองปัจจุบัน เติมเอง'!$A$5:$CL$846,31,0),2)</f>
        <v>32039.52</v>
      </c>
      <c r="AG272" s="19">
        <f>ROUND(VLOOKUP($B272,'3.ข้อมูลงบทดลองปัจจุบัน เติมเอง'!$A$5:$CL$846,32,0),2)</f>
        <v>63226.73</v>
      </c>
      <c r="AH272" s="19">
        <f>ROUND(VLOOKUP($B272,'3.ข้อมูลงบทดลองปัจจุบัน เติมเอง'!$A$5:$CL$846,33,0),2)</f>
        <v>0</v>
      </c>
      <c r="AI272" s="19">
        <f>ROUND(VLOOKUP($B272,'3.ข้อมูลงบทดลองปัจจุบัน เติมเอง'!$A$5:$CL$846,34,0),2)</f>
        <v>56282.57</v>
      </c>
      <c r="AJ272" s="19">
        <f>ROUND(VLOOKUP($B272,'3.ข้อมูลงบทดลองปัจจุบัน เติมเอง'!$A$5:$CL$846,35,0),2)</f>
        <v>8317.68</v>
      </c>
      <c r="AK272" s="19">
        <f>ROUND(VLOOKUP($B272,'3.ข้อมูลงบทดลองปัจจุบัน เติมเอง'!$A$5:$CL$846,36,0),2)</f>
        <v>44005.8</v>
      </c>
      <c r="AL272" s="19">
        <f>ROUND(VLOOKUP($B272,'3.ข้อมูลงบทดลองปัจจุบัน เติมเอง'!$A$5:$CL$846,37,0),2)</f>
        <v>17647063.84</v>
      </c>
      <c r="AM272" s="19">
        <f>ROUND(VLOOKUP($B272,'3.ข้อมูลงบทดลองปัจจุบัน เติมเอง'!$A$5:$CL$846,38,0),2)</f>
        <v>13171.08</v>
      </c>
      <c r="AN272" s="19">
        <f>ROUND(VLOOKUP($B272,'3.ข้อมูลงบทดลองปัจจุบัน เติมเอง'!$A$5:$CL$846,39,0),2)</f>
        <v>73895.7</v>
      </c>
      <c r="AO272" s="19">
        <f>ROUND(VLOOKUP($B272,'3.ข้อมูลงบทดลองปัจจุบัน เติมเอง'!$A$5:$CL$846,40,0),2)</f>
        <v>86157.47</v>
      </c>
      <c r="AP272" s="19">
        <f>ROUND(VLOOKUP($B272,'3.ข้อมูลงบทดลองปัจจุบัน เติมเอง'!$A$5:$CL$846,41,0),2)</f>
        <v>395896.67</v>
      </c>
      <c r="AQ272" s="19">
        <f>ROUND(VLOOKUP($B272,'3.ข้อมูลงบทดลองปัจจุบัน เติมเอง'!$A$5:$CL$846,42,0),2)</f>
        <v>45864.92</v>
      </c>
      <c r="AR272" s="19">
        <f>ROUND(VLOOKUP($B272,'3.ข้อมูลงบทดลองปัจจุบัน เติมเอง'!$A$5:$CL$846,43,0),2)</f>
        <v>9805.4599999999991</v>
      </c>
      <c r="AS272" s="19">
        <f>ROUND(VLOOKUP($B272,'3.ข้อมูลงบทดลองปัจจุบัน เติมเอง'!$A$5:$CL$846,44,0),2)</f>
        <v>809517.53</v>
      </c>
      <c r="AT272" s="19">
        <f>ROUND(VLOOKUP($B272,'3.ข้อมูลงบทดลองปัจจุบัน เติมเอง'!$A$5:$CL$846,45,0),2)</f>
        <v>31737.07</v>
      </c>
      <c r="AU272" s="19">
        <f>ROUND(VLOOKUP($B272,'3.ข้อมูลงบทดลองปัจจุบัน เติมเอง'!$A$5:$CL$846,46,0),2)</f>
        <v>13026.01</v>
      </c>
      <c r="AV272" s="19">
        <f>ROUND(VLOOKUP($B272,'3.ข้อมูลงบทดลองปัจจุบัน เติมเอง'!$A$5:$CL$846,47,0),2)</f>
        <v>209367.42</v>
      </c>
      <c r="AW272" s="19">
        <f>ROUND(VLOOKUP($B272,'3.ข้อมูลงบทดลองปัจจุบัน เติมเอง'!$A$5:$CL$846,48,0),2)</f>
        <v>21423.35</v>
      </c>
      <c r="AX272" s="19">
        <f>ROUND(VLOOKUP($B272,'3.ข้อมูลงบทดลองปัจจุบัน เติมเอง'!$A$5:$CL$846,49,0),2)</f>
        <v>36954.199999999997</v>
      </c>
      <c r="AY272" s="19">
        <f>ROUND(VLOOKUP($B272,'3.ข้อมูลงบทดลองปัจจุบัน เติมเอง'!$A$5:$CL$846,50,0),2)</f>
        <v>35142.04</v>
      </c>
      <c r="AZ272" s="19">
        <f>ROUND(VLOOKUP($B272,'3.ข้อมูลงบทดลองปัจจุบัน เติมเอง'!$A$5:$CL$846,51,0),2)</f>
        <v>73562.960000000006</v>
      </c>
      <c r="BA272" s="19">
        <f>ROUND(VLOOKUP($B272,'3.ข้อมูลงบทดลองปัจจุบัน เติมเอง'!$A$5:$CL$846,52,0),2)</f>
        <v>27569.29</v>
      </c>
      <c r="BB272" s="19">
        <f>ROUND(VLOOKUP($B272,'3.ข้อมูลงบทดลองปัจจุบัน เติมเอง'!$A$5:$CL$846,53,0),2)</f>
        <v>546383.25</v>
      </c>
      <c r="BC272" s="19">
        <f>ROUND(VLOOKUP($B272,'3.ข้อมูลงบทดลองปัจจุบัน เติมเอง'!$A$5:$CL$846,54,0),2)</f>
        <v>149516.91</v>
      </c>
      <c r="BD272" s="19">
        <f>ROUND(VLOOKUP($B272,'3.ข้อมูลงบทดลองปัจจุบัน เติมเอง'!$A$5:$CL$846,55,0),2)</f>
        <v>2612518.4</v>
      </c>
      <c r="BE272" s="19">
        <f>ROUND(VLOOKUP($B272,'3.ข้อมูลงบทดลองปัจจุบัน เติมเอง'!$A$5:$CL$846,56,0),2)</f>
        <v>115538.37</v>
      </c>
      <c r="BF272" s="19">
        <f>ROUND(VLOOKUP($B272,'3.ข้อมูลงบทดลองปัจจุบัน เติมเอง'!$A$5:$CL$846,57,0),2)</f>
        <v>25459.45</v>
      </c>
      <c r="BG272" s="19">
        <f>ROUND(VLOOKUP($B272,'3.ข้อมูลงบทดลองปัจจุบัน เติมเอง'!$A$5:$CL$846,58,0),2)</f>
        <v>30284.27</v>
      </c>
      <c r="BH272" s="19">
        <f>ROUND(VLOOKUP($B272,'3.ข้อมูลงบทดลองปัจจุบัน เติมเอง'!$A$5:$CL$846,59,0),2)</f>
        <v>681940.87</v>
      </c>
      <c r="BI272" s="19">
        <f>ROUND(VLOOKUP($B272,'3.ข้อมูลงบทดลองปัจจุบัน เติมเอง'!$A$5:$CL$846,60,0),2)</f>
        <v>28786.52</v>
      </c>
      <c r="BJ272" s="19">
        <f>ROUND(VLOOKUP($B272,'3.ข้อมูลงบทดลองปัจจุบัน เติมเอง'!$A$5:$CL$846,61,0),2)</f>
        <v>16021.4</v>
      </c>
      <c r="BK272" s="19">
        <f>ROUND(VLOOKUP($B272,'3.ข้อมูลงบทดลองปัจจุบัน เติมเอง'!$A$5:$CL$846,62,0),2)</f>
        <v>8975.77</v>
      </c>
      <c r="BL272" s="19">
        <f>ROUND(VLOOKUP($B272,'3.ข้อมูลงบทดลองปัจจุบัน เติมเอง'!$A$5:$CL$846,63,0),2)</f>
        <v>0</v>
      </c>
      <c r="BM272" s="19">
        <f>ROUND(VLOOKUP($B272,'3.ข้อมูลงบทดลองปัจจุบัน เติมเอง'!$A$5:$CL$846,64,0),2)</f>
        <v>3361027.72</v>
      </c>
      <c r="BN272" s="19">
        <f>ROUND(VLOOKUP($B272,'3.ข้อมูลงบทดลองปัจจุบัน เติมเอง'!$A$5:$CL$846,65,0),2)</f>
        <v>48542.36</v>
      </c>
      <c r="BO272" s="19">
        <f>ROUND(VLOOKUP($B272,'3.ข้อมูลงบทดลองปัจจุบัน เติมเอง'!$A$5:$CL$846,66,0),2)</f>
        <v>47123.4</v>
      </c>
      <c r="BP272" s="19">
        <f>ROUND(VLOOKUP($B272,'3.ข้อมูลงบทดลองปัจจุบัน เติมเอง'!$A$5:$CL$846,67,0),2)</f>
        <v>200820.38</v>
      </c>
      <c r="BQ272" s="19">
        <f>ROUND(VLOOKUP($B272,'3.ข้อมูลงบทดลองปัจจุบัน เติมเอง'!$A$5:$CL$846,68,0),2)</f>
        <v>79520.25</v>
      </c>
      <c r="BR272" s="19">
        <f>ROUND(VLOOKUP($B272,'3.ข้อมูลงบทดลองปัจจุบัน เติมเอง'!$A$5:$CL$846,69,0),2)</f>
        <v>16363.63</v>
      </c>
      <c r="BS272" s="19">
        <f>ROUND(VLOOKUP($B272,'3.ข้อมูลงบทดลองปัจจุบัน เติมเอง'!$A$5:$CL$846,70,0),2)</f>
        <v>11081050.039999999</v>
      </c>
      <c r="BT272" s="19">
        <f>ROUND(VLOOKUP($B272,'3.ข้อมูลงบทดลองปัจจุบัน เติมเอง'!$A$5:$CL$846,71,0),2)</f>
        <v>43829.38</v>
      </c>
      <c r="BU272" s="19">
        <f>ROUND(VLOOKUP($B272,'3.ข้อมูลงบทดลองปัจจุบัน เติมเอง'!$A$5:$CL$846,72,0),2)</f>
        <v>54109.05</v>
      </c>
      <c r="BV272" s="19">
        <f>ROUND(VLOOKUP($B272,'3.ข้อมูลงบทดลองปัจจุบัน เติมเอง'!$A$5:$CL$846,73,0),2)</f>
        <v>1382821.15</v>
      </c>
      <c r="BW272" s="19">
        <f>ROUND(VLOOKUP($B272,'3.ข้อมูลงบทดลองปัจจุบัน เติมเอง'!$A$5:$CL$846,74,0),2)</f>
        <v>30026.799999999999</v>
      </c>
      <c r="BX272" s="19">
        <f>ROUND(VLOOKUP($B272,'3.ข้อมูลงบทดลองปัจจุบัน เติมเอง'!$A$5:$CL$846,75,0),2)</f>
        <v>42506.61</v>
      </c>
      <c r="BY272" s="19">
        <f>ROUND(VLOOKUP($B272,'3.ข้อมูลงบทดลองปัจจุบัน เติมเอง'!$A$5:$CL$846,76,0),2)</f>
        <v>158050.37</v>
      </c>
      <c r="BZ272" s="19">
        <f>ROUND(VLOOKUP($B272,'3.ข้อมูลงบทดลองปัจจุบัน เติมเอง'!$A$5:$CL$846,77,0),2)</f>
        <v>40178.14</v>
      </c>
      <c r="CA272" s="19">
        <f>ROUND(VLOOKUP($B272,'3.ข้อมูลงบทดลองปัจจุบัน เติมเอง'!$A$5:$CL$846,78,0),2)</f>
        <v>11743.87</v>
      </c>
      <c r="CB272" s="19">
        <f>ROUND(VLOOKUP($B272,'3.ข้อมูลงบทดลองปัจจุบัน เติมเอง'!$A$5:$CL$846,79,0),2)</f>
        <v>64150.67</v>
      </c>
      <c r="CC272" s="19">
        <f>ROUND(VLOOKUP($B272,'3.ข้อมูลงบทดลองปัจจุบัน เติมเอง'!$A$5:$CL$846,80,0),2)</f>
        <v>0</v>
      </c>
      <c r="CD272" s="19">
        <f>ROUND(VLOOKUP($B272,'3.ข้อมูลงบทดลองปัจจุบัน เติมเอง'!$A$5:$CL$846,81,0),2)</f>
        <v>141137.34</v>
      </c>
      <c r="CE272" s="19">
        <f>ROUND(VLOOKUP($B272,'3.ข้อมูลงบทดลองปัจจุบัน เติมเอง'!$A$5:$CL$846,82,0),2)</f>
        <v>36043.31</v>
      </c>
      <c r="CF272" s="19">
        <f>ROUND(VLOOKUP($B272,'3.ข้อมูลงบทดลองปัจจุบัน เติมเอง'!$A$5:$CL$846,83,0),2)</f>
        <v>116680.46</v>
      </c>
      <c r="CG272" s="19">
        <f>ROUND(VLOOKUP($B272,'3.ข้อมูลงบทดลองปัจจุบัน เติมเอง'!$A$5:$CL$846,84,0),2)</f>
        <v>90008.61</v>
      </c>
      <c r="CH272" s="19">
        <f>ROUND(VLOOKUP($B272,'3.ข้อมูลงบทดลองปัจจุบัน เติมเอง'!$A$5:$CL$846,85,0),2)</f>
        <v>15830.87</v>
      </c>
      <c r="CI272" s="19">
        <f>ROUND(VLOOKUP($B272,'3.ข้อมูลงบทดลองปัจจุบัน เติมเอง'!$A$5:$CL$846,86,0),2)</f>
        <v>19582.669999999998</v>
      </c>
      <c r="CJ272" s="19">
        <f>ROUND(VLOOKUP($B272,'3.ข้อมูลงบทดลองปัจจุบัน เติมเอง'!$A$5:$CL$846,87,0),2)</f>
        <v>8715.85</v>
      </c>
      <c r="CK272" s="19">
        <f>ROUND(VLOOKUP($B272,'3.ข้อมูลงบทดลองปัจจุบัน เติมเอง'!$A$5:$CL$846,88,0),2)</f>
        <v>121404.48</v>
      </c>
      <c r="CL272" s="19">
        <f>ROUND(VLOOKUP($B272,'3.ข้อมูลงบทดลองปัจจุบัน เติมเอง'!$A$5:$CL$846,89,0),2)</f>
        <v>3009.82</v>
      </c>
      <c r="CM272" s="19">
        <f>ROUND(VLOOKUP($B272,'3.ข้อมูลงบทดลองปัจจุบัน เติมเอง'!$A$5:$CL$846,90,0),2)</f>
        <v>7090.13</v>
      </c>
      <c r="CO272" s="29"/>
      <c r="CP272" s="9"/>
    </row>
    <row r="273" spans="1:94" x14ac:dyDescent="0.7">
      <c r="A273" s="54" t="s">
        <v>2323</v>
      </c>
      <c r="B273" s="3" t="s">
        <v>435</v>
      </c>
      <c r="C273" s="55" t="s">
        <v>1516</v>
      </c>
      <c r="D273" s="19">
        <f>ROUND(VLOOKUP($B273,'3.ข้อมูลงบทดลองปัจจุบัน เติมเอง'!$A$5:$CL$846,3,0),2)</f>
        <v>-317013.59999999998</v>
      </c>
      <c r="E273" s="19">
        <f>ROUND(VLOOKUP($B273,'3.ข้อมูลงบทดลองปัจจุบัน เติมเอง'!$A$5:$CL$846,4,0),2)</f>
        <v>-27611.93</v>
      </c>
      <c r="F273" s="19">
        <f>ROUND(VLOOKUP($B273,'3.ข้อมูลงบทดลองปัจจุบัน เติมเอง'!$A$5:$CL$846,5,0),2)</f>
        <v>-13076.54</v>
      </c>
      <c r="G273" s="19">
        <f>ROUND(VLOOKUP($B273,'3.ข้อมูลงบทดลองปัจจุบัน เติมเอง'!$A$5:$CL$846,6,0),2)</f>
        <v>0</v>
      </c>
      <c r="H273" s="19">
        <f>ROUND(VLOOKUP($B273,'3.ข้อมูลงบทดลองปัจจุบัน เติมเอง'!$A$5:$CL$846,7,0),2)</f>
        <v>-10006.19</v>
      </c>
      <c r="I273" s="19">
        <f>ROUND(VLOOKUP($B273,'3.ข้อมูลงบทดลองปัจจุบัน เติมเอง'!$A$5:$CL$846,8,0),2)</f>
        <v>-7762.33</v>
      </c>
      <c r="J273" s="19">
        <f>ROUND(VLOOKUP($B273,'3.ข้อมูลงบทดลองปัจจุบัน เติมเอง'!$A$5:$CL$846,9,0),2)</f>
        <v>-3518.21</v>
      </c>
      <c r="K273" s="19">
        <f>ROUND(VLOOKUP($B273,'3.ข้อมูลงบทดลองปัจจุบัน เติมเอง'!$A$5:$CL$846,10,0),2)</f>
        <v>-59175.839999999997</v>
      </c>
      <c r="L273" s="19">
        <f>ROUND(VLOOKUP($B273,'3.ข้อมูลงบทดลองปัจจุบัน เติมเอง'!$A$5:$CL$846,11,0),2)</f>
        <v>0</v>
      </c>
      <c r="M273" s="19">
        <f>ROUND(VLOOKUP($B273,'3.ข้อมูลงบทดลองปัจจุบัน เติมเอง'!$A$5:$CL$846,12,0),2)</f>
        <v>-76253.990000000005</v>
      </c>
      <c r="N273" s="19">
        <f>ROUND(VLOOKUP($B273,'3.ข้อมูลงบทดลองปัจจุบัน เติมเอง'!$A$5:$CL$846,13,0),2)</f>
        <v>-493332.84</v>
      </c>
      <c r="O273" s="19">
        <f>ROUND(VLOOKUP($B273,'3.ข้อมูลงบทดลองปัจจุบัน เติมเอง'!$A$5:$CL$846,14,0),2)</f>
        <v>0</v>
      </c>
      <c r="P273" s="19">
        <f>ROUND(VLOOKUP($B273,'3.ข้อมูลงบทดลองปัจจุบัน เติมเอง'!$A$5:$CL$846,15,0),2)</f>
        <v>-137916.57999999999</v>
      </c>
      <c r="Q273" s="19">
        <f>ROUND(VLOOKUP($B273,'3.ข้อมูลงบทดลองปัจจุบัน เติมเอง'!$A$5:$CL$846,16,0),2)</f>
        <v>-53393.84</v>
      </c>
      <c r="R273" s="19">
        <f>ROUND(VLOOKUP($B273,'3.ข้อมูลงบทดลองปัจจุบัน เติมเอง'!$A$5:$CL$846,17,0),2)</f>
        <v>-13830.66</v>
      </c>
      <c r="S273" s="19">
        <f>ROUND(VLOOKUP($B273,'3.ข้อมูลงบทดลองปัจจุบัน เติมเอง'!$A$5:$CL$846,18,0),2)</f>
        <v>-350838.13</v>
      </c>
      <c r="T273" s="19">
        <f>ROUND(VLOOKUP($B273,'3.ข้อมูลงบทดลองปัจจุบัน เติมเอง'!$A$5:$CL$846,19,0),2)</f>
        <v>-28706.66</v>
      </c>
      <c r="U273" s="19">
        <f>ROUND(VLOOKUP($B273,'3.ข้อมูลงบทดลองปัจจุบัน เติมเอง'!$A$5:$CL$846,20,0),2)</f>
        <v>-13970.84</v>
      </c>
      <c r="V273" s="19">
        <f>ROUND(VLOOKUP($B273,'3.ข้อมูลงบทดลองปัจจุบัน เติมเอง'!$A$5:$CL$846,21,0),2)</f>
        <v>-31342.92</v>
      </c>
      <c r="W273" s="19">
        <f>ROUND(VLOOKUP($B273,'3.ข้อมูลงบทดลองปัจจุบัน เติมเอง'!$A$5:$CL$846,22,0),2)</f>
        <v>-2142.48</v>
      </c>
      <c r="X273" s="19">
        <f>ROUND(VLOOKUP($B273,'3.ข้อมูลงบทดลองปัจจุบัน เติมเอง'!$A$5:$CL$846,23,0),2)</f>
        <v>-1010464.35</v>
      </c>
      <c r="Y273" s="19">
        <f>ROUND(VLOOKUP($B273,'3.ข้อมูลงบทดลองปัจจุบัน เติมเอง'!$A$5:$CL$846,24,0),2)</f>
        <v>0</v>
      </c>
      <c r="Z273" s="19">
        <f>ROUND(VLOOKUP($B273,'3.ข้อมูลงบทดลองปัจจุบัน เติมเอง'!$A$5:$CL$846,25,0),2)</f>
        <v>-14384.19</v>
      </c>
      <c r="AA273" s="19">
        <f>ROUND(VLOOKUP($B273,'3.ข้อมูลงบทดลองปัจจุบัน เติมเอง'!$A$5:$CL$846,26,0),2)</f>
        <v>-6862.9</v>
      </c>
      <c r="AB273" s="19">
        <f>ROUND(VLOOKUP($B273,'3.ข้อมูลงบทดลองปัจจุบัน เติมเอง'!$A$5:$CL$846,27,0),2)</f>
        <v>-2205.6799999999998</v>
      </c>
      <c r="AC273" s="19">
        <f>ROUND(VLOOKUP($B273,'3.ข้อมูลงบทดลองปัจจุบัน เติมเอง'!$A$5:$CL$846,28,0),2)</f>
        <v>-13997.97</v>
      </c>
      <c r="AD273" s="19">
        <f>ROUND(VLOOKUP($B273,'3.ข้อมูลงบทดลองปัจจุบัน เติมเอง'!$A$5:$CL$846,29,0),2)</f>
        <v>-13991.22</v>
      </c>
      <c r="AE273" s="19">
        <f>ROUND(VLOOKUP($B273,'3.ข้อมูลงบทดลองปัจจุบัน เติมเอง'!$A$5:$CL$846,30,0),2)</f>
        <v>-124869.24</v>
      </c>
      <c r="AF273" s="19">
        <f>ROUND(VLOOKUP($B273,'3.ข้อมูลงบทดลองปัจจุบัน เติมเอง'!$A$5:$CL$846,31,0),2)</f>
        <v>-24358.89</v>
      </c>
      <c r="AG273" s="19">
        <f>ROUND(VLOOKUP($B273,'3.ข้อมูลงบทดลองปัจจุบัน เติมเอง'!$A$5:$CL$846,32,0),2)</f>
        <v>-49152.88</v>
      </c>
      <c r="AH273" s="19">
        <f>ROUND(VLOOKUP($B273,'3.ข้อมูลงบทดลองปัจจุบัน เติมเอง'!$A$5:$CL$846,33,0),2)</f>
        <v>-36598.300000000003</v>
      </c>
      <c r="AI273" s="19">
        <f>ROUND(VLOOKUP($B273,'3.ข้อมูลงบทดลองปัจจุบัน เติมเอง'!$A$5:$CL$846,34,0),2)</f>
        <v>0</v>
      </c>
      <c r="AJ273" s="19">
        <f>ROUND(VLOOKUP($B273,'3.ข้อมูลงบทดลองปัจจุบัน เติมเอง'!$A$5:$CL$846,35,0),2)</f>
        <v>-51965.09</v>
      </c>
      <c r="AK273" s="19">
        <f>ROUND(VLOOKUP($B273,'3.ข้อมูลงบทดลองปัจจุบัน เติมเอง'!$A$5:$CL$846,36,0),2)</f>
        <v>-3947.64</v>
      </c>
      <c r="AL273" s="19">
        <f>ROUND(VLOOKUP($B273,'3.ข้อมูลงบทดลองปัจจุบัน เติมเอง'!$A$5:$CL$846,37,0),2)</f>
        <v>-602120.56000000006</v>
      </c>
      <c r="AM273" s="19">
        <f>ROUND(VLOOKUP($B273,'3.ข้อมูลงบทดลองปัจจุบัน เติมเอง'!$A$5:$CL$846,38,0),2)</f>
        <v>0</v>
      </c>
      <c r="AN273" s="19">
        <f>ROUND(VLOOKUP($B273,'3.ข้อมูลงบทดลองปัจจุบัน เติมเอง'!$A$5:$CL$846,39,0),2)</f>
        <v>-29785.27</v>
      </c>
      <c r="AO273" s="19">
        <f>ROUND(VLOOKUP($B273,'3.ข้อมูลงบทดลองปัจจุบัน เติมเอง'!$A$5:$CL$846,40,0),2)</f>
        <v>-229382.21</v>
      </c>
      <c r="AP273" s="19">
        <f>ROUND(VLOOKUP($B273,'3.ข้อมูลงบทดลองปัจจุบัน เติมเอง'!$A$5:$CL$846,41,0),2)</f>
        <v>-46285.71</v>
      </c>
      <c r="AQ273" s="19">
        <f>ROUND(VLOOKUP($B273,'3.ข้อมูลงบทดลองปัจจุบัน เติมเอง'!$A$5:$CL$846,42,0),2)</f>
        <v>-22158.57</v>
      </c>
      <c r="AR273" s="19">
        <f>ROUND(VLOOKUP($B273,'3.ข้อมูลงบทดลองปัจจุบัน เติมเอง'!$A$5:$CL$846,43,0),2)</f>
        <v>-6243.29</v>
      </c>
      <c r="AS273" s="19">
        <f>ROUND(VLOOKUP($B273,'3.ข้อมูลงบทดลองปัจจุบัน เติมเอง'!$A$5:$CL$846,44,0),2)</f>
        <v>-304584.18</v>
      </c>
      <c r="AT273" s="19">
        <f>ROUND(VLOOKUP($B273,'3.ข้อมูลงบทดลองปัจจุบัน เติมเอง'!$A$5:$CL$846,45,0),2)</f>
        <v>-12905.83</v>
      </c>
      <c r="AU273" s="19">
        <f>ROUND(VLOOKUP($B273,'3.ข้อมูลงบทดลองปัจจุบัน เติมเอง'!$A$5:$CL$846,46,0),2)</f>
        <v>-10763.25</v>
      </c>
      <c r="AV273" s="19">
        <f>ROUND(VLOOKUP($B273,'3.ข้อมูลงบทดลองปัจจุบัน เติมเอง'!$A$5:$CL$846,47,0),2)</f>
        <v>-65392.85</v>
      </c>
      <c r="AW273" s="19">
        <f>ROUND(VLOOKUP($B273,'3.ข้อมูลงบทดลองปัจจุบัน เติมเอง'!$A$5:$CL$846,48,0),2)</f>
        <v>-7768.16</v>
      </c>
      <c r="AX273" s="19">
        <f>ROUND(VLOOKUP($B273,'3.ข้อมูลงบทดลองปัจจุบัน เติมเอง'!$A$5:$CL$846,49,0),2)</f>
        <v>0</v>
      </c>
      <c r="AY273" s="19">
        <f>ROUND(VLOOKUP($B273,'3.ข้อมูลงบทดลองปัจจุบัน เติมเอง'!$A$5:$CL$846,50,0),2)</f>
        <v>-5174.93</v>
      </c>
      <c r="AZ273" s="19">
        <f>ROUND(VLOOKUP($B273,'3.ข้อมูลงบทดลองปัจจุบัน เติมเอง'!$A$5:$CL$846,51,0),2)</f>
        <v>-3730.49</v>
      </c>
      <c r="BA273" s="19">
        <f>ROUND(VLOOKUP($B273,'3.ข้อมูลงบทดลองปัจจุบัน เติมเอง'!$A$5:$CL$846,52,0),2)</f>
        <v>-6828.48</v>
      </c>
      <c r="BB273" s="19">
        <f>ROUND(VLOOKUP($B273,'3.ข้อมูลงบทดลองปัจจุบัน เติมเอง'!$A$5:$CL$846,53,0),2)</f>
        <v>-227628.47</v>
      </c>
      <c r="BC273" s="19">
        <f>ROUND(VLOOKUP($B273,'3.ข้อมูลงบทดลองปัจจุบัน เติมเอง'!$A$5:$CL$846,54,0),2)</f>
        <v>-5494.54</v>
      </c>
      <c r="BD273" s="19">
        <f>ROUND(VLOOKUP($B273,'3.ข้อมูลงบทดลองปัจจุบัน เติมเอง'!$A$5:$CL$846,55,0),2)</f>
        <v>-351170.13</v>
      </c>
      <c r="BE273" s="19">
        <f>ROUND(VLOOKUP($B273,'3.ข้อมูลงบทดลองปัจจุบัน เติมเอง'!$A$5:$CL$846,56,0),2)</f>
        <v>-25537.22</v>
      </c>
      <c r="BF273" s="19">
        <f>ROUND(VLOOKUP($B273,'3.ข้อมูลงบทดลองปัจจุบัน เติมเอง'!$A$5:$CL$846,57,0),2)</f>
        <v>-13317.57</v>
      </c>
      <c r="BG273" s="19">
        <f>ROUND(VLOOKUP($B273,'3.ข้อมูลงบทดลองปัจจุบัน เติมเอง'!$A$5:$CL$846,58,0),2)</f>
        <v>-5805.86</v>
      </c>
      <c r="BH273" s="19">
        <f>ROUND(VLOOKUP($B273,'3.ข้อมูลงบทดลองปัจจุบัน เติมเอง'!$A$5:$CL$846,59,0),2)</f>
        <v>-117148.34</v>
      </c>
      <c r="BI273" s="19">
        <f>ROUND(VLOOKUP($B273,'3.ข้อมูลงบทดลองปัจจุบัน เติมเอง'!$A$5:$CL$846,60,0),2)</f>
        <v>-4650.3599999999997</v>
      </c>
      <c r="BJ273" s="19">
        <f>ROUND(VLOOKUP($B273,'3.ข้อมูลงบทดลองปัจจุบัน เติมเอง'!$A$5:$CL$846,61,0),2)</f>
        <v>0</v>
      </c>
      <c r="BK273" s="19">
        <f>ROUND(VLOOKUP($B273,'3.ข้อมูลงบทดลองปัจจุบัน เติมเอง'!$A$5:$CL$846,62,0),2)</f>
        <v>-988.52</v>
      </c>
      <c r="BL273" s="19">
        <f>ROUND(VLOOKUP($B273,'3.ข้อมูลงบทดลองปัจจุบัน เติมเอง'!$A$5:$CL$846,63,0),2)</f>
        <v>0</v>
      </c>
      <c r="BM273" s="19">
        <f>ROUND(VLOOKUP($B273,'3.ข้อมูลงบทดลองปัจจุบัน เติมเอง'!$A$5:$CL$846,64,0),2)</f>
        <v>-120447.52</v>
      </c>
      <c r="BN273" s="19">
        <f>ROUND(VLOOKUP($B273,'3.ข้อมูลงบทดลองปัจจุบัน เติมเอง'!$A$5:$CL$846,65,0),2)</f>
        <v>-12100.8</v>
      </c>
      <c r="BO273" s="19">
        <f>ROUND(VLOOKUP($B273,'3.ข้อมูลงบทดลองปัจจุบัน เติมเอง'!$A$5:$CL$846,66,0),2)</f>
        <v>-39605.83</v>
      </c>
      <c r="BP273" s="19">
        <f>ROUND(VLOOKUP($B273,'3.ข้อมูลงบทดลองปัจจุบัน เติมเอง'!$A$5:$CL$846,67,0),2)</f>
        <v>-59712.47</v>
      </c>
      <c r="BQ273" s="19">
        <f>ROUND(VLOOKUP($B273,'3.ข้อมูลงบทดลองปัจจุบัน เติมเอง'!$A$5:$CL$846,68,0),2)</f>
        <v>-39455.5</v>
      </c>
      <c r="BR273" s="19">
        <f>ROUND(VLOOKUP($B273,'3.ข้อมูลงบทดลองปัจจุบัน เติมเอง'!$A$5:$CL$846,69,0),2)</f>
        <v>-1517.54</v>
      </c>
      <c r="BS273" s="19">
        <f>ROUND(VLOOKUP($B273,'3.ข้อมูลงบทดลองปัจจุบัน เติมเอง'!$A$5:$CL$846,70,0),2)</f>
        <v>-1479558.11</v>
      </c>
      <c r="BT273" s="19">
        <f>ROUND(VLOOKUP($B273,'3.ข้อมูลงบทดลองปัจจุบัน เติมเอง'!$A$5:$CL$846,71,0),2)</f>
        <v>-43315.12</v>
      </c>
      <c r="BU273" s="19">
        <f>ROUND(VLOOKUP($B273,'3.ข้อมูลงบทดลองปัจจุบัน เติมเอง'!$A$5:$CL$846,72,0),2)</f>
        <v>-218715.53</v>
      </c>
      <c r="BV273" s="19">
        <f>ROUND(VLOOKUP($B273,'3.ข้อมูลงบทดลองปัจจุบัน เติมเอง'!$A$5:$CL$846,73,0),2)</f>
        <v>-208948.51</v>
      </c>
      <c r="BW273" s="19">
        <f>ROUND(VLOOKUP($B273,'3.ข้อมูลงบทดลองปัจจุบัน เติมเอง'!$A$5:$CL$846,74,0),2)</f>
        <v>-6525.68</v>
      </c>
      <c r="BX273" s="19">
        <f>ROUND(VLOOKUP($B273,'3.ข้อมูลงบทดลองปัจจุบัน เติมเอง'!$A$5:$CL$846,75,0),2)</f>
        <v>-18724.84</v>
      </c>
      <c r="BY273" s="19">
        <f>ROUND(VLOOKUP($B273,'3.ข้อมูลงบทดลองปัจจุบัน เติมเอง'!$A$5:$CL$846,76,0),2)</f>
        <v>-42656.68</v>
      </c>
      <c r="BZ273" s="19">
        <f>ROUND(VLOOKUP($B273,'3.ข้อมูลงบทดลองปัจจุบัน เติมเอง'!$A$5:$CL$846,77,0),2)</f>
        <v>-1611.23</v>
      </c>
      <c r="CA273" s="19">
        <f>ROUND(VLOOKUP($B273,'3.ข้อมูลงบทดลองปัจจุบัน เติมเอง'!$A$5:$CL$846,78,0),2)</f>
        <v>0</v>
      </c>
      <c r="CB273" s="19">
        <f>ROUND(VLOOKUP($B273,'3.ข้อมูลงบทดลองปัจจุบัน เติมเอง'!$A$5:$CL$846,79,0),2)</f>
        <v>-31737.33</v>
      </c>
      <c r="CC273" s="19">
        <f>ROUND(VLOOKUP($B273,'3.ข้อมูลงบทดลองปัจจุบัน เติมเอง'!$A$5:$CL$846,80,0),2)</f>
        <v>-10747.12</v>
      </c>
      <c r="CD273" s="19">
        <f>ROUND(VLOOKUP($B273,'3.ข้อมูลงบทดลองปัจจุบัน เติมเอง'!$A$5:$CL$846,81,0),2)</f>
        <v>-69550.63</v>
      </c>
      <c r="CE273" s="19">
        <f>ROUND(VLOOKUP($B273,'3.ข้อมูลงบทดลองปัจจุบัน เติมเอง'!$A$5:$CL$846,82,0),2)</f>
        <v>-53344.39</v>
      </c>
      <c r="CF273" s="19">
        <f>ROUND(VLOOKUP($B273,'3.ข้อมูลงบทดลองปัจจุบัน เติมเอง'!$A$5:$CL$846,83,0),2)</f>
        <v>-45229.38</v>
      </c>
      <c r="CG273" s="19">
        <f>ROUND(VLOOKUP($B273,'3.ข้อมูลงบทดลองปัจจุบัน เติมเอง'!$A$5:$CL$846,84,0),2)</f>
        <v>-725.39</v>
      </c>
      <c r="CH273" s="19">
        <f>ROUND(VLOOKUP($B273,'3.ข้อมูลงบทดลองปัจจุบัน เติมเอง'!$A$5:$CL$846,85,0),2)</f>
        <v>0</v>
      </c>
      <c r="CI273" s="19">
        <f>ROUND(VLOOKUP($B273,'3.ข้อมูลงบทดลองปัจจุบัน เติมเอง'!$A$5:$CL$846,86,0),2)</f>
        <v>-7100.03</v>
      </c>
      <c r="CJ273" s="19">
        <f>ROUND(VLOOKUP($B273,'3.ข้อมูลงบทดลองปัจจุบัน เติมเอง'!$A$5:$CL$846,87,0),2)</f>
        <v>0</v>
      </c>
      <c r="CK273" s="19">
        <f>ROUND(VLOOKUP($B273,'3.ข้อมูลงบทดลองปัจจุบัน เติมเอง'!$A$5:$CL$846,88,0),2)</f>
        <v>-144385.63</v>
      </c>
      <c r="CL273" s="19">
        <f>ROUND(VLOOKUP($B273,'3.ข้อมูลงบทดลองปัจจุบัน เติมเอง'!$A$5:$CL$846,89,0),2)</f>
        <v>0</v>
      </c>
      <c r="CM273" s="19">
        <f>ROUND(VLOOKUP($B273,'3.ข้อมูลงบทดลองปัจจุบัน เติมเอง'!$A$5:$CL$846,90,0),2)</f>
        <v>0</v>
      </c>
      <c r="CO273" s="29"/>
      <c r="CP273" s="9"/>
    </row>
    <row r="274" spans="1:94" x14ac:dyDescent="0.7">
      <c r="A274" s="54" t="s">
        <v>2323</v>
      </c>
      <c r="B274" s="3" t="s">
        <v>437</v>
      </c>
      <c r="C274" s="55" t="s">
        <v>1517</v>
      </c>
      <c r="D274" s="19">
        <f>ROUND(VLOOKUP($B274,'3.ข้อมูลงบทดลองปัจจุบัน เติมเอง'!$A$5:$CL$846,3,0),2)</f>
        <v>569754.68999999994</v>
      </c>
      <c r="E274" s="19">
        <f>ROUND(VLOOKUP($B274,'3.ข้อมูลงบทดลองปัจจุบัน เติมเอง'!$A$5:$CL$846,4,0),2)</f>
        <v>1992.24</v>
      </c>
      <c r="F274" s="19">
        <f>ROUND(VLOOKUP($B274,'3.ข้อมูลงบทดลองปัจจุบัน เติมเอง'!$A$5:$CL$846,5,0),2)</f>
        <v>114666.92</v>
      </c>
      <c r="G274" s="19">
        <f>ROUND(VLOOKUP($B274,'3.ข้อมูลงบทดลองปัจจุบัน เติมเอง'!$A$5:$CL$846,6,0),2)</f>
        <v>0</v>
      </c>
      <c r="H274" s="19">
        <f>ROUND(VLOOKUP($B274,'3.ข้อมูลงบทดลองปัจจุบัน เติมเอง'!$A$5:$CL$846,7,0),2)</f>
        <v>0</v>
      </c>
      <c r="I274" s="19">
        <f>ROUND(VLOOKUP($B274,'3.ข้อมูลงบทดลองปัจจุบัน เติมเอง'!$A$5:$CL$846,8,0),2)</f>
        <v>20443.04</v>
      </c>
      <c r="J274" s="19">
        <f>ROUND(VLOOKUP($B274,'3.ข้อมูลงบทดลองปัจจุบัน เติมเอง'!$A$5:$CL$846,9,0),2)</f>
        <v>4207.21</v>
      </c>
      <c r="K274" s="19">
        <f>ROUND(VLOOKUP($B274,'3.ข้อมูลงบทดลองปัจจุบัน เติมเอง'!$A$5:$CL$846,10,0),2)</f>
        <v>201312.59</v>
      </c>
      <c r="L274" s="19">
        <f>ROUND(VLOOKUP($B274,'3.ข้อมูลงบทดลองปัจจุบัน เติมเอง'!$A$5:$CL$846,11,0),2)</f>
        <v>0</v>
      </c>
      <c r="M274" s="19">
        <f>ROUND(VLOOKUP($B274,'3.ข้อมูลงบทดลองปัจจุบัน เติมเอง'!$A$5:$CL$846,12,0),2)</f>
        <v>0</v>
      </c>
      <c r="N274" s="19">
        <f>ROUND(VLOOKUP($B274,'3.ข้อมูลงบทดลองปัจจุบัน เติมเอง'!$A$5:$CL$846,13,0),2)</f>
        <v>82731.58</v>
      </c>
      <c r="O274" s="19">
        <f>ROUND(VLOOKUP($B274,'3.ข้อมูลงบทดลองปัจจุบัน เติมเอง'!$A$5:$CL$846,14,0),2)</f>
        <v>0</v>
      </c>
      <c r="P274" s="19">
        <f>ROUND(VLOOKUP($B274,'3.ข้อมูลงบทดลองปัจจุบัน เติมเอง'!$A$5:$CL$846,15,0),2)</f>
        <v>222762.69</v>
      </c>
      <c r="Q274" s="19">
        <f>ROUND(VLOOKUP($B274,'3.ข้อมูลงบทดลองปัจจุบัน เติมเอง'!$A$5:$CL$846,16,0),2)</f>
        <v>27632.83</v>
      </c>
      <c r="R274" s="19">
        <f>ROUND(VLOOKUP($B274,'3.ข้อมูลงบทดลองปัจจุบัน เติมเอง'!$A$5:$CL$846,17,0),2)</f>
        <v>22940.25</v>
      </c>
      <c r="S274" s="19">
        <f>ROUND(VLOOKUP($B274,'3.ข้อมูลงบทดลองปัจจุบัน เติมเอง'!$A$5:$CL$846,18,0),2)</f>
        <v>18021.78</v>
      </c>
      <c r="T274" s="19">
        <f>ROUND(VLOOKUP($B274,'3.ข้อมูลงบทดลองปัจจุบัน เติมเอง'!$A$5:$CL$846,19,0),2)</f>
        <v>0</v>
      </c>
      <c r="U274" s="19">
        <f>ROUND(VLOOKUP($B274,'3.ข้อมูลงบทดลองปัจจุบัน เติมเอง'!$A$5:$CL$846,20,0),2)</f>
        <v>11066.47</v>
      </c>
      <c r="V274" s="19">
        <f>ROUND(VLOOKUP($B274,'3.ข้อมูลงบทดลองปัจจุบัน เติมเอง'!$A$5:$CL$846,21,0),2)</f>
        <v>1602.07</v>
      </c>
      <c r="W274" s="19">
        <f>ROUND(VLOOKUP($B274,'3.ข้อมูลงบทดลองปัจจุบัน เติมเอง'!$A$5:$CL$846,22,0),2)</f>
        <v>2190.87</v>
      </c>
      <c r="X274" s="19">
        <f>ROUND(VLOOKUP($B274,'3.ข้อมูลงบทดลองปัจจุบัน เติมเอง'!$A$5:$CL$846,23,0),2)</f>
        <v>1163491.76</v>
      </c>
      <c r="Y274" s="19">
        <f>ROUND(VLOOKUP($B274,'3.ข้อมูลงบทดลองปัจจุบัน เติมเอง'!$A$5:$CL$846,24,0),2)</f>
        <v>1864.56</v>
      </c>
      <c r="Z274" s="19">
        <f>ROUND(VLOOKUP($B274,'3.ข้อมูลงบทดลองปัจจุบัน เติมเอง'!$A$5:$CL$846,25,0),2)</f>
        <v>-15214.04</v>
      </c>
      <c r="AA274" s="19">
        <f>ROUND(VLOOKUP($B274,'3.ข้อมูลงบทดลองปัจจุบัน เติมเอง'!$A$5:$CL$846,26,0),2)</f>
        <v>4551.45</v>
      </c>
      <c r="AB274" s="19">
        <f>ROUND(VLOOKUP($B274,'3.ข้อมูลงบทดลองปัจจุบัน เติมเอง'!$A$5:$CL$846,27,0),2)</f>
        <v>3062.89</v>
      </c>
      <c r="AC274" s="19">
        <f>ROUND(VLOOKUP($B274,'3.ข้อมูลงบทดลองปัจจุบัน เติมเอง'!$A$5:$CL$846,28,0),2)</f>
        <v>43133.31</v>
      </c>
      <c r="AD274" s="19">
        <f>ROUND(VLOOKUP($B274,'3.ข้อมูลงบทดลองปัจจุบัน เติมเอง'!$A$5:$CL$846,29,0),2)</f>
        <v>10205.9</v>
      </c>
      <c r="AE274" s="19">
        <f>ROUND(VLOOKUP($B274,'3.ข้อมูลงบทดลองปัจจุบัน เติมเอง'!$A$5:$CL$846,30,0),2)</f>
        <v>55640.65</v>
      </c>
      <c r="AF274" s="19">
        <f>ROUND(VLOOKUP($B274,'3.ข้อมูลงบทดลองปัจจุบัน เติมเอง'!$A$5:$CL$846,31,0),2)</f>
        <v>642</v>
      </c>
      <c r="AG274" s="19">
        <f>ROUND(VLOOKUP($B274,'3.ข้อมูลงบทดลองปัจจุบัน เติมเอง'!$A$5:$CL$846,32,0),2)</f>
        <v>7258.98</v>
      </c>
      <c r="AH274" s="19">
        <f>ROUND(VLOOKUP($B274,'3.ข้อมูลงบทดลองปัจจุบัน เติมเอง'!$A$5:$CL$846,33,0),2)</f>
        <v>14184.42</v>
      </c>
      <c r="AI274" s="19">
        <f>ROUND(VLOOKUP($B274,'3.ข้อมูลงบทดลองปัจจุบัน เติมเอง'!$A$5:$CL$846,34,0),2)</f>
        <v>0</v>
      </c>
      <c r="AJ274" s="19">
        <f>ROUND(VLOOKUP($B274,'3.ข้อมูลงบทดลองปัจจุบัน เติมเอง'!$A$5:$CL$846,35,0),2)</f>
        <v>4733.62</v>
      </c>
      <c r="AK274" s="19">
        <f>ROUND(VLOOKUP($B274,'3.ข้อมูลงบทดลองปัจจุบัน เติมเอง'!$A$5:$CL$846,36,0),2)</f>
        <v>4504.97</v>
      </c>
      <c r="AL274" s="19">
        <f>ROUND(VLOOKUP($B274,'3.ข้อมูลงบทดลองปัจจุบัน เติมเอง'!$A$5:$CL$846,37,0),2)</f>
        <v>1904971.59</v>
      </c>
      <c r="AM274" s="19">
        <f>ROUND(VLOOKUP($B274,'3.ข้อมูลงบทดลองปัจจุบัน เติมเอง'!$A$5:$CL$846,38,0),2)</f>
        <v>1837.91</v>
      </c>
      <c r="AN274" s="19">
        <f>ROUND(VLOOKUP($B274,'3.ข้อมูลงบทดลองปัจจุบัน เติมเอง'!$A$5:$CL$846,39,0),2)</f>
        <v>9398.6299999999992</v>
      </c>
      <c r="AO274" s="19">
        <f>ROUND(VLOOKUP($B274,'3.ข้อมูลงบทดลองปัจจุบัน เติมเอง'!$A$5:$CL$846,40,0),2)</f>
        <v>6287.08</v>
      </c>
      <c r="AP274" s="19">
        <f>ROUND(VLOOKUP($B274,'3.ข้อมูลงบทดลองปัจจุบัน เติมเอง'!$A$5:$CL$846,41,0),2)</f>
        <v>79399.33</v>
      </c>
      <c r="AQ274" s="19">
        <f>ROUND(VLOOKUP($B274,'3.ข้อมูลงบทดลองปัจจุบัน เติมเอง'!$A$5:$CL$846,42,0),2)</f>
        <v>8643.0499999999993</v>
      </c>
      <c r="AR274" s="19">
        <f>ROUND(VLOOKUP($B274,'3.ข้อมูลงบทดลองปัจจุบัน เติมเอง'!$A$5:$CL$846,43,0),2)</f>
        <v>3439.26</v>
      </c>
      <c r="AS274" s="19">
        <f>ROUND(VLOOKUP($B274,'3.ข้อมูลงบทดลองปัจจุบัน เติมเอง'!$A$5:$CL$846,44,0),2)</f>
        <v>216028.65</v>
      </c>
      <c r="AT274" s="19">
        <f>ROUND(VLOOKUP($B274,'3.ข้อมูลงบทดลองปัจจุบัน เติมเอง'!$A$5:$CL$846,45,0),2)</f>
        <v>20925.189999999999</v>
      </c>
      <c r="AU274" s="19">
        <f>ROUND(VLOOKUP($B274,'3.ข้อมูลงบทดลองปัจจุบัน เติมเอง'!$A$5:$CL$846,46,0),2)</f>
        <v>11268.31</v>
      </c>
      <c r="AV274" s="19">
        <f>ROUND(VLOOKUP($B274,'3.ข้อมูลงบทดลองปัจจุบัน เติมเอง'!$A$5:$CL$846,47,0),2)</f>
        <v>84981.1</v>
      </c>
      <c r="AW274" s="19">
        <f>ROUND(VLOOKUP($B274,'3.ข้อมูลงบทดลองปัจจุบัน เติมเอง'!$A$5:$CL$846,48,0),2)</f>
        <v>5099.26</v>
      </c>
      <c r="AX274" s="19">
        <f>ROUND(VLOOKUP($B274,'3.ข้อมูลงบทดลองปัจจุบัน เติมเอง'!$A$5:$CL$846,49,0),2)</f>
        <v>2782.06</v>
      </c>
      <c r="AY274" s="19">
        <f>ROUND(VLOOKUP($B274,'3.ข้อมูลงบทดลองปัจจุบัน เติมเอง'!$A$5:$CL$846,50,0),2)</f>
        <v>8494.4</v>
      </c>
      <c r="AZ274" s="19">
        <f>ROUND(VLOOKUP($B274,'3.ข้อมูลงบทดลองปัจจุบัน เติมเอง'!$A$5:$CL$846,51,0),2)</f>
        <v>2314.27</v>
      </c>
      <c r="BA274" s="19">
        <f>ROUND(VLOOKUP($B274,'3.ข้อมูลงบทดลองปัจจุบัน เติมเอง'!$A$5:$CL$846,52,0),2)</f>
        <v>7797.56</v>
      </c>
      <c r="BB274" s="19">
        <f>ROUND(VLOOKUP($B274,'3.ข้อมูลงบทดลองปัจจุบัน เติมเอง'!$A$5:$CL$846,53,0),2)</f>
        <v>48218.68</v>
      </c>
      <c r="BC274" s="19">
        <f>ROUND(VLOOKUP($B274,'3.ข้อมูลงบทดลองปัจจุบัน เติมเอง'!$A$5:$CL$846,54,0),2)</f>
        <v>3732.97</v>
      </c>
      <c r="BD274" s="19">
        <f>ROUND(VLOOKUP($B274,'3.ข้อมูลงบทดลองปัจจุบัน เติมเอง'!$A$5:$CL$846,55,0),2)</f>
        <v>285989.21000000002</v>
      </c>
      <c r="BE274" s="19">
        <f>ROUND(VLOOKUP($B274,'3.ข้อมูลงบทดลองปัจจุบัน เติมเอง'!$A$5:$CL$846,56,0),2)</f>
        <v>3899.96</v>
      </c>
      <c r="BF274" s="19">
        <f>ROUND(VLOOKUP($B274,'3.ข้อมูลงบทดลองปัจจุบัน เติมเอง'!$A$5:$CL$846,57,0),2)</f>
        <v>3412.67</v>
      </c>
      <c r="BG274" s="19">
        <f>ROUND(VLOOKUP($B274,'3.ข้อมูลงบทดลองปัจจุบัน เติมเอง'!$A$5:$CL$846,58,0),2)</f>
        <v>16747.330000000002</v>
      </c>
      <c r="BH274" s="19">
        <f>ROUND(VLOOKUP($B274,'3.ข้อมูลงบทดลองปัจจุบัน เติมเอง'!$A$5:$CL$846,59,0),2)</f>
        <v>93745.13</v>
      </c>
      <c r="BI274" s="19">
        <f>ROUND(VLOOKUP($B274,'3.ข้อมูลงบทดลองปัจจุบัน เติมเอง'!$A$5:$CL$846,60,0),2)</f>
        <v>6841.7</v>
      </c>
      <c r="BJ274" s="19">
        <f>ROUND(VLOOKUP($B274,'3.ข้อมูลงบทดลองปัจจุบัน เติมเอง'!$A$5:$CL$846,61,0),2)</f>
        <v>5982.32</v>
      </c>
      <c r="BK274" s="19">
        <f>ROUND(VLOOKUP($B274,'3.ข้อมูลงบทดลองปัจจุบัน เติมเอง'!$A$5:$CL$846,62,0),2)</f>
        <v>0</v>
      </c>
      <c r="BL274" s="19">
        <f>ROUND(VLOOKUP($B274,'3.ข้อมูลงบทดลองปัจจุบัน เติมเอง'!$A$5:$CL$846,63,0),2)</f>
        <v>0</v>
      </c>
      <c r="BM274" s="19">
        <f>ROUND(VLOOKUP($B274,'3.ข้อมูลงบทดลองปัจจุบัน เติมเอง'!$A$5:$CL$846,64,0),2)</f>
        <v>201477.57</v>
      </c>
      <c r="BN274" s="19">
        <f>ROUND(VLOOKUP($B274,'3.ข้อมูลงบทดลองปัจจุบัน เติมเอง'!$A$5:$CL$846,65,0),2)</f>
        <v>12096.21</v>
      </c>
      <c r="BO274" s="19">
        <f>ROUND(VLOOKUP($B274,'3.ข้อมูลงบทดลองปัจจุบัน เติมเอง'!$A$5:$CL$846,66,0),2)</f>
        <v>1636.31</v>
      </c>
      <c r="BP274" s="19">
        <f>ROUND(VLOOKUP($B274,'3.ข้อมูลงบทดลองปัจจุบัน เติมเอง'!$A$5:$CL$846,67,0),2)</f>
        <v>14051.38</v>
      </c>
      <c r="BQ274" s="19">
        <f>ROUND(VLOOKUP($B274,'3.ข้อมูลงบทดลองปัจจุบัน เติมเอง'!$A$5:$CL$846,68,0),2)</f>
        <v>28663.85</v>
      </c>
      <c r="BR274" s="19">
        <f>ROUND(VLOOKUP($B274,'3.ข้อมูลงบทดลองปัจจุบัน เติมเอง'!$A$5:$CL$846,69,0),2)</f>
        <v>622.75</v>
      </c>
      <c r="BS274" s="19">
        <f>ROUND(VLOOKUP($B274,'3.ข้อมูลงบทดลองปัจจุบัน เติมเอง'!$A$5:$CL$846,70,0),2)</f>
        <v>1235993.3</v>
      </c>
      <c r="BT274" s="19">
        <f>ROUND(VLOOKUP($B274,'3.ข้อมูลงบทดลองปัจจุบัน เติมเอง'!$A$5:$CL$846,71,0),2)</f>
        <v>945.5</v>
      </c>
      <c r="BU274" s="19">
        <f>ROUND(VLOOKUP($B274,'3.ข้อมูลงบทดลองปัจจุบัน เติมเอง'!$A$5:$CL$846,72,0),2)</f>
        <v>3357.1</v>
      </c>
      <c r="BV274" s="19">
        <f>ROUND(VLOOKUP($B274,'3.ข้อมูลงบทดลองปัจจุบัน เติมเอง'!$A$5:$CL$846,73,0),2)</f>
        <v>170167.5</v>
      </c>
      <c r="BW274" s="19">
        <f>ROUND(VLOOKUP($B274,'3.ข้อมูลงบทดลองปัจจุบัน เติมเอง'!$A$5:$CL$846,74,0),2)</f>
        <v>841.67</v>
      </c>
      <c r="BX274" s="19">
        <f>ROUND(VLOOKUP($B274,'3.ข้อมูลงบทดลองปัจจุบัน เติมเอง'!$A$5:$CL$846,75,0),2)</f>
        <v>2959</v>
      </c>
      <c r="BY274" s="19">
        <f>ROUND(VLOOKUP($B274,'3.ข้อมูลงบทดลองปัจจุบัน เติมเอง'!$A$5:$CL$846,76,0),2)</f>
        <v>37981.58</v>
      </c>
      <c r="BZ274" s="19">
        <f>ROUND(VLOOKUP($B274,'3.ข้อมูลงบทดลองปัจจุบัน เติมเอง'!$A$5:$CL$846,77,0),2)</f>
        <v>17284.29</v>
      </c>
      <c r="CA274" s="19">
        <f>ROUND(VLOOKUP($B274,'3.ข้อมูลงบทดลองปัจจุบัน เติมเอง'!$A$5:$CL$846,78,0),2)</f>
        <v>0</v>
      </c>
      <c r="CB274" s="19">
        <f>ROUND(VLOOKUP($B274,'3.ข้อมูลงบทดลองปัจจุบัน เติมเอง'!$A$5:$CL$846,79,0),2)</f>
        <v>4754.88</v>
      </c>
      <c r="CC274" s="19">
        <f>ROUND(VLOOKUP($B274,'3.ข้อมูลงบทดลองปัจจุบัน เติมเอง'!$A$5:$CL$846,80,0),2)</f>
        <v>0</v>
      </c>
      <c r="CD274" s="19">
        <f>ROUND(VLOOKUP($B274,'3.ข้อมูลงบทดลองปัจจุบัน เติมเอง'!$A$5:$CL$846,81,0),2)</f>
        <v>33483.129999999997</v>
      </c>
      <c r="CE274" s="19">
        <f>ROUND(VLOOKUP($B274,'3.ข้อมูลงบทดลองปัจจุบัน เติมเอง'!$A$5:$CL$846,82,0),2)</f>
        <v>19124.48</v>
      </c>
      <c r="CF274" s="19">
        <f>ROUND(VLOOKUP($B274,'3.ข้อมูลงบทดลองปัจจุบัน เติมเอง'!$A$5:$CL$846,83,0),2)</f>
        <v>27671.08</v>
      </c>
      <c r="CG274" s="19">
        <f>ROUND(VLOOKUP($B274,'3.ข้อมูลงบทดลองปัจจุบัน เติมเอง'!$A$5:$CL$846,84,0),2)</f>
        <v>10404.49</v>
      </c>
      <c r="CH274" s="19">
        <f>ROUND(VLOOKUP($B274,'3.ข้อมูลงบทดลองปัจจุบัน เติมเอง'!$A$5:$CL$846,85,0),2)</f>
        <v>0</v>
      </c>
      <c r="CI274" s="19">
        <f>ROUND(VLOOKUP($B274,'3.ข้อมูลงบทดลองปัจจุบัน เติมเอง'!$A$5:$CL$846,86,0),2)</f>
        <v>673.6</v>
      </c>
      <c r="CJ274" s="19">
        <f>ROUND(VLOOKUP($B274,'3.ข้อมูลงบทดลองปัจจุบัน เติมเอง'!$A$5:$CL$846,87,0),2)</f>
        <v>5262.32</v>
      </c>
      <c r="CK274" s="19">
        <f>ROUND(VLOOKUP($B274,'3.ข้อมูลงบทดลองปัจจุบัน เติมเอง'!$A$5:$CL$846,88,0),2)</f>
        <v>14738.43</v>
      </c>
      <c r="CL274" s="19">
        <f>ROUND(VLOOKUP($B274,'3.ข้อมูลงบทดลองปัจจุบัน เติมเอง'!$A$5:$CL$846,89,0),2)</f>
        <v>0</v>
      </c>
      <c r="CM274" s="19">
        <f>ROUND(VLOOKUP($B274,'3.ข้อมูลงบทดลองปัจจุบัน เติมเอง'!$A$5:$CL$846,90,0),2)</f>
        <v>1126.23</v>
      </c>
      <c r="CO274" s="29"/>
      <c r="CP274" s="9"/>
    </row>
    <row r="275" spans="1:94" x14ac:dyDescent="0.7">
      <c r="A275" s="54" t="s">
        <v>2323</v>
      </c>
      <c r="B275" s="3" t="s">
        <v>441</v>
      </c>
      <c r="C275" s="55" t="s">
        <v>1230</v>
      </c>
      <c r="D275" s="19">
        <f>ROUND(VLOOKUP($B275,'3.ข้อมูลงบทดลองปัจจุบัน เติมเอง'!$A$5:$CL$846,3,0),2)</f>
        <v>0</v>
      </c>
      <c r="E275" s="19">
        <f>ROUND(VLOOKUP($B275,'3.ข้อมูลงบทดลองปัจจุบัน เติมเอง'!$A$5:$CL$846,4,0),2)</f>
        <v>0</v>
      </c>
      <c r="F275" s="19">
        <f>ROUND(VLOOKUP($B275,'3.ข้อมูลงบทดลองปัจจุบัน เติมเอง'!$A$5:$CL$846,5,0),2)</f>
        <v>0</v>
      </c>
      <c r="G275" s="19">
        <f>ROUND(VLOOKUP($B275,'3.ข้อมูลงบทดลองปัจจุบัน เติมเอง'!$A$5:$CL$846,6,0),2)</f>
        <v>0</v>
      </c>
      <c r="H275" s="19">
        <f>ROUND(VLOOKUP($B275,'3.ข้อมูลงบทดลองปัจจุบัน เติมเอง'!$A$5:$CL$846,7,0),2)</f>
        <v>0</v>
      </c>
      <c r="I275" s="19">
        <f>ROUND(VLOOKUP($B275,'3.ข้อมูลงบทดลองปัจจุบัน เติมเอง'!$A$5:$CL$846,8,0),2)</f>
        <v>0</v>
      </c>
      <c r="J275" s="19">
        <f>ROUND(VLOOKUP($B275,'3.ข้อมูลงบทดลองปัจจุบัน เติมเอง'!$A$5:$CL$846,9,0),2)</f>
        <v>0</v>
      </c>
      <c r="K275" s="19">
        <f>ROUND(VLOOKUP($B275,'3.ข้อมูลงบทดลองปัจจุบัน เติมเอง'!$A$5:$CL$846,10,0),2)</f>
        <v>0</v>
      </c>
      <c r="L275" s="19">
        <f>ROUND(VLOOKUP($B275,'3.ข้อมูลงบทดลองปัจจุบัน เติมเอง'!$A$5:$CL$846,11,0),2)</f>
        <v>0</v>
      </c>
      <c r="M275" s="19">
        <f>ROUND(VLOOKUP($B275,'3.ข้อมูลงบทดลองปัจจุบัน เติมเอง'!$A$5:$CL$846,12,0),2)</f>
        <v>0</v>
      </c>
      <c r="N275" s="19">
        <f>ROUND(VLOOKUP($B275,'3.ข้อมูลงบทดลองปัจจุบัน เติมเอง'!$A$5:$CL$846,13,0),2)</f>
        <v>0</v>
      </c>
      <c r="O275" s="19">
        <f>ROUND(VLOOKUP($B275,'3.ข้อมูลงบทดลองปัจจุบัน เติมเอง'!$A$5:$CL$846,14,0),2)</f>
        <v>0</v>
      </c>
      <c r="P275" s="19">
        <f>ROUND(VLOOKUP($B275,'3.ข้อมูลงบทดลองปัจจุบัน เติมเอง'!$A$5:$CL$846,15,0),2)</f>
        <v>0</v>
      </c>
      <c r="Q275" s="19">
        <f>ROUND(VLOOKUP($B275,'3.ข้อมูลงบทดลองปัจจุบัน เติมเอง'!$A$5:$CL$846,16,0),2)</f>
        <v>0</v>
      </c>
      <c r="R275" s="19">
        <f>ROUND(VLOOKUP($B275,'3.ข้อมูลงบทดลองปัจจุบัน เติมเอง'!$A$5:$CL$846,17,0),2)</f>
        <v>0</v>
      </c>
      <c r="S275" s="19">
        <f>ROUND(VLOOKUP($B275,'3.ข้อมูลงบทดลองปัจจุบัน เติมเอง'!$A$5:$CL$846,18,0),2)</f>
        <v>0</v>
      </c>
      <c r="T275" s="19">
        <f>ROUND(VLOOKUP($B275,'3.ข้อมูลงบทดลองปัจจุบัน เติมเอง'!$A$5:$CL$846,19,0),2)</f>
        <v>0</v>
      </c>
      <c r="U275" s="19">
        <f>ROUND(VLOOKUP($B275,'3.ข้อมูลงบทดลองปัจจุบัน เติมเอง'!$A$5:$CL$846,20,0),2)</f>
        <v>0</v>
      </c>
      <c r="V275" s="19">
        <f>ROUND(VLOOKUP($B275,'3.ข้อมูลงบทดลองปัจจุบัน เติมเอง'!$A$5:$CL$846,21,0),2)</f>
        <v>0</v>
      </c>
      <c r="W275" s="19">
        <f>ROUND(VLOOKUP($B275,'3.ข้อมูลงบทดลองปัจจุบัน เติมเอง'!$A$5:$CL$846,22,0),2)</f>
        <v>0</v>
      </c>
      <c r="X275" s="19">
        <f>ROUND(VLOOKUP($B275,'3.ข้อมูลงบทดลองปัจจุบัน เติมเอง'!$A$5:$CL$846,23,0),2)</f>
        <v>0</v>
      </c>
      <c r="Y275" s="19">
        <f>ROUND(VLOOKUP($B275,'3.ข้อมูลงบทดลองปัจจุบัน เติมเอง'!$A$5:$CL$846,24,0),2)</f>
        <v>0</v>
      </c>
      <c r="Z275" s="19">
        <f>ROUND(VLOOKUP($B275,'3.ข้อมูลงบทดลองปัจจุบัน เติมเอง'!$A$5:$CL$846,25,0),2)</f>
        <v>0</v>
      </c>
      <c r="AA275" s="19">
        <f>ROUND(VLOOKUP($B275,'3.ข้อมูลงบทดลองปัจจุบัน เติมเอง'!$A$5:$CL$846,26,0),2)</f>
        <v>0</v>
      </c>
      <c r="AB275" s="19">
        <f>ROUND(VLOOKUP($B275,'3.ข้อมูลงบทดลองปัจจุบัน เติมเอง'!$A$5:$CL$846,27,0),2)</f>
        <v>0</v>
      </c>
      <c r="AC275" s="19">
        <f>ROUND(VLOOKUP($B275,'3.ข้อมูลงบทดลองปัจจุบัน เติมเอง'!$A$5:$CL$846,28,0),2)</f>
        <v>0</v>
      </c>
      <c r="AD275" s="19">
        <f>ROUND(VLOOKUP($B275,'3.ข้อมูลงบทดลองปัจจุบัน เติมเอง'!$A$5:$CL$846,29,0),2)</f>
        <v>0</v>
      </c>
      <c r="AE275" s="19">
        <f>ROUND(VLOOKUP($B275,'3.ข้อมูลงบทดลองปัจจุบัน เติมเอง'!$A$5:$CL$846,30,0),2)</f>
        <v>0</v>
      </c>
      <c r="AF275" s="19">
        <f>ROUND(VLOOKUP($B275,'3.ข้อมูลงบทดลองปัจจุบัน เติมเอง'!$A$5:$CL$846,31,0),2)</f>
        <v>0</v>
      </c>
      <c r="AG275" s="19">
        <f>ROUND(VLOOKUP($B275,'3.ข้อมูลงบทดลองปัจจุบัน เติมเอง'!$A$5:$CL$846,32,0),2)</f>
        <v>0</v>
      </c>
      <c r="AH275" s="19">
        <f>ROUND(VLOOKUP($B275,'3.ข้อมูลงบทดลองปัจจุบัน เติมเอง'!$A$5:$CL$846,33,0),2)</f>
        <v>0</v>
      </c>
      <c r="AI275" s="19">
        <f>ROUND(VLOOKUP($B275,'3.ข้อมูลงบทดลองปัจจุบัน เติมเอง'!$A$5:$CL$846,34,0),2)</f>
        <v>0</v>
      </c>
      <c r="AJ275" s="19">
        <f>ROUND(VLOOKUP($B275,'3.ข้อมูลงบทดลองปัจจุบัน เติมเอง'!$A$5:$CL$846,35,0),2)</f>
        <v>0</v>
      </c>
      <c r="AK275" s="19">
        <f>ROUND(VLOOKUP($B275,'3.ข้อมูลงบทดลองปัจจุบัน เติมเอง'!$A$5:$CL$846,36,0),2)</f>
        <v>0</v>
      </c>
      <c r="AL275" s="19">
        <f>ROUND(VLOOKUP($B275,'3.ข้อมูลงบทดลองปัจจุบัน เติมเอง'!$A$5:$CL$846,37,0),2)</f>
        <v>-52641.94</v>
      </c>
      <c r="AM275" s="19">
        <f>ROUND(VLOOKUP($B275,'3.ข้อมูลงบทดลองปัจจุบัน เติมเอง'!$A$5:$CL$846,38,0),2)</f>
        <v>0</v>
      </c>
      <c r="AN275" s="19">
        <f>ROUND(VLOOKUP($B275,'3.ข้อมูลงบทดลองปัจจุบัน เติมเอง'!$A$5:$CL$846,39,0),2)</f>
        <v>0</v>
      </c>
      <c r="AO275" s="19">
        <f>ROUND(VLOOKUP($B275,'3.ข้อมูลงบทดลองปัจจุบัน เติมเอง'!$A$5:$CL$846,40,0),2)</f>
        <v>0</v>
      </c>
      <c r="AP275" s="19">
        <f>ROUND(VLOOKUP($B275,'3.ข้อมูลงบทดลองปัจจุบัน เติมเอง'!$A$5:$CL$846,41,0),2)</f>
        <v>-979.87</v>
      </c>
      <c r="AQ275" s="19">
        <f>ROUND(VLOOKUP($B275,'3.ข้อมูลงบทดลองปัจจุบัน เติมเอง'!$A$5:$CL$846,42,0),2)</f>
        <v>0</v>
      </c>
      <c r="AR275" s="19">
        <f>ROUND(VLOOKUP($B275,'3.ข้อมูลงบทดลองปัจจุบัน เติมเอง'!$A$5:$CL$846,43,0),2)</f>
        <v>0</v>
      </c>
      <c r="AS275" s="19">
        <f>ROUND(VLOOKUP($B275,'3.ข้อมูลงบทดลองปัจจุบัน เติมเอง'!$A$5:$CL$846,44,0),2)</f>
        <v>0</v>
      </c>
      <c r="AT275" s="19">
        <f>ROUND(VLOOKUP($B275,'3.ข้อมูลงบทดลองปัจจุบัน เติมเอง'!$A$5:$CL$846,45,0),2)</f>
        <v>0</v>
      </c>
      <c r="AU275" s="19">
        <f>ROUND(VLOOKUP($B275,'3.ข้อมูลงบทดลองปัจจุบัน เติมเอง'!$A$5:$CL$846,46,0),2)</f>
        <v>-587.25</v>
      </c>
      <c r="AV275" s="19">
        <f>ROUND(VLOOKUP($B275,'3.ข้อมูลงบทดลองปัจจุบัน เติมเอง'!$A$5:$CL$846,47,0),2)</f>
        <v>0</v>
      </c>
      <c r="AW275" s="19">
        <f>ROUND(VLOOKUP($B275,'3.ข้อมูลงบทดลองปัจจุบัน เติมเอง'!$A$5:$CL$846,48,0),2)</f>
        <v>0</v>
      </c>
      <c r="AX275" s="19">
        <f>ROUND(VLOOKUP($B275,'3.ข้อมูลงบทดลองปัจจุบัน เติมเอง'!$A$5:$CL$846,49,0),2)</f>
        <v>-11276.75</v>
      </c>
      <c r="AY275" s="19">
        <f>ROUND(VLOOKUP($B275,'3.ข้อมูลงบทดลองปัจจุบัน เติมเอง'!$A$5:$CL$846,50,0),2)</f>
        <v>0</v>
      </c>
      <c r="AZ275" s="19">
        <f>ROUND(VLOOKUP($B275,'3.ข้อมูลงบทดลองปัจจุบัน เติมเอง'!$A$5:$CL$846,51,0),2)</f>
        <v>0</v>
      </c>
      <c r="BA275" s="19">
        <f>ROUND(VLOOKUP($B275,'3.ข้อมูลงบทดลองปัจจุบัน เติมเอง'!$A$5:$CL$846,52,0),2)</f>
        <v>0</v>
      </c>
      <c r="BB275" s="19">
        <f>ROUND(VLOOKUP($B275,'3.ข้อมูลงบทดลองปัจจุบัน เติมเอง'!$A$5:$CL$846,53,0),2)</f>
        <v>0</v>
      </c>
      <c r="BC275" s="19">
        <f>ROUND(VLOOKUP($B275,'3.ข้อมูลงบทดลองปัจจุบัน เติมเอง'!$A$5:$CL$846,54,0),2)</f>
        <v>0</v>
      </c>
      <c r="BD275" s="19">
        <f>ROUND(VLOOKUP($B275,'3.ข้อมูลงบทดลองปัจจุบัน เติมเอง'!$A$5:$CL$846,55,0),2)</f>
        <v>0</v>
      </c>
      <c r="BE275" s="19">
        <f>ROUND(VLOOKUP($B275,'3.ข้อมูลงบทดลองปัจจุบัน เติมเอง'!$A$5:$CL$846,56,0),2)</f>
        <v>0</v>
      </c>
      <c r="BF275" s="19">
        <f>ROUND(VLOOKUP($B275,'3.ข้อมูลงบทดลองปัจจุบัน เติมเอง'!$A$5:$CL$846,57,0),2)</f>
        <v>-5173.99</v>
      </c>
      <c r="BG275" s="19">
        <f>ROUND(VLOOKUP($B275,'3.ข้อมูลงบทดลองปัจจุบัน เติมเอง'!$A$5:$CL$846,58,0),2)</f>
        <v>0</v>
      </c>
      <c r="BH275" s="19">
        <f>ROUND(VLOOKUP($B275,'3.ข้อมูลงบทดลองปัจจุบัน เติมเอง'!$A$5:$CL$846,59,0),2)</f>
        <v>0</v>
      </c>
      <c r="BI275" s="19">
        <f>ROUND(VLOOKUP($B275,'3.ข้อมูลงบทดลองปัจจุบัน เติมเอง'!$A$5:$CL$846,60,0),2)</f>
        <v>0</v>
      </c>
      <c r="BJ275" s="19">
        <f>ROUND(VLOOKUP($B275,'3.ข้อมูลงบทดลองปัจจุบัน เติมเอง'!$A$5:$CL$846,61,0),2)</f>
        <v>0</v>
      </c>
      <c r="BK275" s="19">
        <f>ROUND(VLOOKUP($B275,'3.ข้อมูลงบทดลองปัจจุบัน เติมเอง'!$A$5:$CL$846,62,0),2)</f>
        <v>0</v>
      </c>
      <c r="BL275" s="19">
        <f>ROUND(VLOOKUP($B275,'3.ข้อมูลงบทดลองปัจจุบัน เติมเอง'!$A$5:$CL$846,63,0),2)</f>
        <v>0</v>
      </c>
      <c r="BM275" s="19">
        <f>ROUND(VLOOKUP($B275,'3.ข้อมูลงบทดลองปัจจุบัน เติมเอง'!$A$5:$CL$846,64,0),2)</f>
        <v>-2127.7199999999998</v>
      </c>
      <c r="BN275" s="19">
        <f>ROUND(VLOOKUP($B275,'3.ข้อมูลงบทดลองปัจจุบัน เติมเอง'!$A$5:$CL$846,65,0),2)</f>
        <v>0</v>
      </c>
      <c r="BO275" s="19">
        <f>ROUND(VLOOKUP($B275,'3.ข้อมูลงบทดลองปัจจุบัน เติมเอง'!$A$5:$CL$846,66,0),2)</f>
        <v>0</v>
      </c>
      <c r="BP275" s="19">
        <f>ROUND(VLOOKUP($B275,'3.ข้อมูลงบทดลองปัจจุบัน เติมเอง'!$A$5:$CL$846,67,0),2)</f>
        <v>0</v>
      </c>
      <c r="BQ275" s="19">
        <f>ROUND(VLOOKUP($B275,'3.ข้อมูลงบทดลองปัจจุบัน เติมเอง'!$A$5:$CL$846,68,0),2)</f>
        <v>0</v>
      </c>
      <c r="BR275" s="19">
        <f>ROUND(VLOOKUP($B275,'3.ข้อมูลงบทดลองปัจจุบัน เติมเอง'!$A$5:$CL$846,69,0),2)</f>
        <v>-28682.69</v>
      </c>
      <c r="BS275" s="19">
        <f>ROUND(VLOOKUP($B275,'3.ข้อมูลงบทดลองปัจจุบัน เติมเอง'!$A$5:$CL$846,70,0),2)</f>
        <v>0</v>
      </c>
      <c r="BT275" s="19">
        <f>ROUND(VLOOKUP($B275,'3.ข้อมูลงบทดลองปัจจุบัน เติมเอง'!$A$5:$CL$846,71,0),2)</f>
        <v>0</v>
      </c>
      <c r="BU275" s="19">
        <f>ROUND(VLOOKUP($B275,'3.ข้อมูลงบทดลองปัจจุบัน เติมเอง'!$A$5:$CL$846,72,0),2)</f>
        <v>0</v>
      </c>
      <c r="BV275" s="19">
        <f>ROUND(VLOOKUP($B275,'3.ข้อมูลงบทดลองปัจจุบัน เติมเอง'!$A$5:$CL$846,73,0),2)</f>
        <v>-10863.32</v>
      </c>
      <c r="BW275" s="19">
        <f>ROUND(VLOOKUP($B275,'3.ข้อมูลงบทดลองปัจจุบัน เติมเอง'!$A$5:$CL$846,74,0),2)</f>
        <v>0</v>
      </c>
      <c r="BX275" s="19">
        <f>ROUND(VLOOKUP($B275,'3.ข้อมูลงบทดลองปัจจุบัน เติมเอง'!$A$5:$CL$846,75,0),2)</f>
        <v>0</v>
      </c>
      <c r="BY275" s="19">
        <f>ROUND(VLOOKUP($B275,'3.ข้อมูลงบทดลองปัจจุบัน เติมเอง'!$A$5:$CL$846,76,0),2)</f>
        <v>0</v>
      </c>
      <c r="BZ275" s="19">
        <f>ROUND(VLOOKUP($B275,'3.ข้อมูลงบทดลองปัจจุบัน เติมเอง'!$A$5:$CL$846,77,0),2)</f>
        <v>0</v>
      </c>
      <c r="CA275" s="19">
        <f>ROUND(VLOOKUP($B275,'3.ข้อมูลงบทดลองปัจจุบัน เติมเอง'!$A$5:$CL$846,78,0),2)</f>
        <v>0</v>
      </c>
      <c r="CB275" s="19">
        <f>ROUND(VLOOKUP($B275,'3.ข้อมูลงบทดลองปัจจุบัน เติมเอง'!$A$5:$CL$846,79,0),2)</f>
        <v>0</v>
      </c>
      <c r="CC275" s="19">
        <f>ROUND(VLOOKUP($B275,'3.ข้อมูลงบทดลองปัจจุบัน เติมเอง'!$A$5:$CL$846,80,0),2)</f>
        <v>0</v>
      </c>
      <c r="CD275" s="19">
        <f>ROUND(VLOOKUP($B275,'3.ข้อมูลงบทดลองปัจจุบัน เติมเอง'!$A$5:$CL$846,81,0),2)</f>
        <v>0</v>
      </c>
      <c r="CE275" s="19">
        <f>ROUND(VLOOKUP($B275,'3.ข้อมูลงบทดลองปัจจุบัน เติมเอง'!$A$5:$CL$846,82,0),2)</f>
        <v>0</v>
      </c>
      <c r="CF275" s="19">
        <f>ROUND(VLOOKUP($B275,'3.ข้อมูลงบทดลองปัจจุบัน เติมเอง'!$A$5:$CL$846,83,0),2)</f>
        <v>0</v>
      </c>
      <c r="CG275" s="19">
        <f>ROUND(VLOOKUP($B275,'3.ข้อมูลงบทดลองปัจจุบัน เติมเอง'!$A$5:$CL$846,84,0),2)</f>
        <v>0</v>
      </c>
      <c r="CH275" s="19">
        <f>ROUND(VLOOKUP($B275,'3.ข้อมูลงบทดลองปัจจุบัน เติมเอง'!$A$5:$CL$846,85,0),2)</f>
        <v>-5459.67</v>
      </c>
      <c r="CI275" s="19">
        <f>ROUND(VLOOKUP($B275,'3.ข้อมูลงบทดลองปัจจุบัน เติมเอง'!$A$5:$CL$846,86,0),2)</f>
        <v>0</v>
      </c>
      <c r="CJ275" s="19">
        <f>ROUND(VLOOKUP($B275,'3.ข้อมูลงบทดลองปัจจุบัน เติมเอง'!$A$5:$CL$846,87,0),2)</f>
        <v>0</v>
      </c>
      <c r="CK275" s="19">
        <f>ROUND(VLOOKUP($B275,'3.ข้อมูลงบทดลองปัจจุบัน เติมเอง'!$A$5:$CL$846,88,0),2)</f>
        <v>-69.66</v>
      </c>
      <c r="CL275" s="19">
        <f>ROUND(VLOOKUP($B275,'3.ข้อมูลงบทดลองปัจจุบัน เติมเอง'!$A$5:$CL$846,89,0),2)</f>
        <v>-8501.99</v>
      </c>
      <c r="CM275" s="19">
        <f>ROUND(VLOOKUP($B275,'3.ข้อมูลงบทดลองปัจจุบัน เติมเอง'!$A$5:$CL$846,90,0),2)</f>
        <v>0</v>
      </c>
      <c r="CO275" s="29"/>
      <c r="CP275" s="9"/>
    </row>
    <row r="276" spans="1:94" x14ac:dyDescent="0.7">
      <c r="A276" s="54" t="s">
        <v>2323</v>
      </c>
      <c r="B276" s="3" t="s">
        <v>442</v>
      </c>
      <c r="C276" s="55" t="s">
        <v>1231</v>
      </c>
      <c r="D276" s="19">
        <f>ROUND(VLOOKUP($B276,'3.ข้อมูลงบทดลองปัจจุบัน เติมเอง'!$A$5:$CL$846,3,0),2)</f>
        <v>0</v>
      </c>
      <c r="E276" s="19">
        <f>ROUND(VLOOKUP($B276,'3.ข้อมูลงบทดลองปัจจุบัน เติมเอง'!$A$5:$CL$846,4,0),2)</f>
        <v>0</v>
      </c>
      <c r="F276" s="19">
        <f>ROUND(VLOOKUP($B276,'3.ข้อมูลงบทดลองปัจจุบัน เติมเอง'!$A$5:$CL$846,5,0),2)</f>
        <v>2143.3000000000002</v>
      </c>
      <c r="G276" s="19">
        <f>ROUND(VLOOKUP($B276,'3.ข้อมูลงบทดลองปัจจุบัน เติมเอง'!$A$5:$CL$846,6,0),2)</f>
        <v>0</v>
      </c>
      <c r="H276" s="19">
        <f>ROUND(VLOOKUP($B276,'3.ข้อมูลงบทดลองปัจจุบัน เติมเอง'!$A$5:$CL$846,7,0),2)</f>
        <v>0</v>
      </c>
      <c r="I276" s="19">
        <f>ROUND(VLOOKUP($B276,'3.ข้อมูลงบทดลองปัจจุบัน เติมเอง'!$A$5:$CL$846,8,0),2)</f>
        <v>0</v>
      </c>
      <c r="J276" s="19">
        <f>ROUND(VLOOKUP($B276,'3.ข้อมูลงบทดลองปัจจุบัน เติมเอง'!$A$5:$CL$846,9,0),2)</f>
        <v>0</v>
      </c>
      <c r="K276" s="19">
        <f>ROUND(VLOOKUP($B276,'3.ข้อมูลงบทดลองปัจจุบัน เติมเอง'!$A$5:$CL$846,10,0),2)</f>
        <v>0</v>
      </c>
      <c r="L276" s="19">
        <f>ROUND(VLOOKUP($B276,'3.ข้อมูลงบทดลองปัจจุบัน เติมเอง'!$A$5:$CL$846,11,0),2)</f>
        <v>0</v>
      </c>
      <c r="M276" s="19">
        <f>ROUND(VLOOKUP($B276,'3.ข้อมูลงบทดลองปัจจุบัน เติมเอง'!$A$5:$CL$846,12,0),2)</f>
        <v>0</v>
      </c>
      <c r="N276" s="19">
        <f>ROUND(VLOOKUP($B276,'3.ข้อมูลงบทดลองปัจจุบัน เติมเอง'!$A$5:$CL$846,13,0),2)</f>
        <v>0</v>
      </c>
      <c r="O276" s="19">
        <f>ROUND(VLOOKUP($B276,'3.ข้อมูลงบทดลองปัจจุบัน เติมเอง'!$A$5:$CL$846,14,0),2)</f>
        <v>0</v>
      </c>
      <c r="P276" s="19">
        <f>ROUND(VLOOKUP($B276,'3.ข้อมูลงบทดลองปัจจุบัน เติมเอง'!$A$5:$CL$846,15,0),2)</f>
        <v>0</v>
      </c>
      <c r="Q276" s="19">
        <f>ROUND(VLOOKUP($B276,'3.ข้อมูลงบทดลองปัจจุบัน เติมเอง'!$A$5:$CL$846,16,0),2)</f>
        <v>0</v>
      </c>
      <c r="R276" s="19">
        <f>ROUND(VLOOKUP($B276,'3.ข้อมูลงบทดลองปัจจุบัน เติมเอง'!$A$5:$CL$846,17,0),2)</f>
        <v>0</v>
      </c>
      <c r="S276" s="19">
        <f>ROUND(VLOOKUP($B276,'3.ข้อมูลงบทดลองปัจจุบัน เติมเอง'!$A$5:$CL$846,18,0),2)</f>
        <v>14455</v>
      </c>
      <c r="T276" s="19">
        <f>ROUND(VLOOKUP($B276,'3.ข้อมูลงบทดลองปัจจุบัน เติมเอง'!$A$5:$CL$846,19,0),2)</f>
        <v>0</v>
      </c>
      <c r="U276" s="19">
        <f>ROUND(VLOOKUP($B276,'3.ข้อมูลงบทดลองปัจจุบัน เติมเอง'!$A$5:$CL$846,20,0),2)</f>
        <v>0</v>
      </c>
      <c r="V276" s="19">
        <f>ROUND(VLOOKUP($B276,'3.ข้อมูลงบทดลองปัจจุบัน เติมเอง'!$A$5:$CL$846,21,0),2)</f>
        <v>0</v>
      </c>
      <c r="W276" s="19">
        <f>ROUND(VLOOKUP($B276,'3.ข้อมูลงบทดลองปัจจุบัน เติมเอง'!$A$5:$CL$846,22,0),2)</f>
        <v>0</v>
      </c>
      <c r="X276" s="19">
        <f>ROUND(VLOOKUP($B276,'3.ข้อมูลงบทดลองปัจจุบัน เติมเอง'!$A$5:$CL$846,23,0),2)</f>
        <v>3513.9</v>
      </c>
      <c r="Y276" s="19">
        <f>ROUND(VLOOKUP($B276,'3.ข้อมูลงบทดลองปัจจุบัน เติมเอง'!$A$5:$CL$846,24,0),2)</f>
        <v>0</v>
      </c>
      <c r="Z276" s="19">
        <f>ROUND(VLOOKUP($B276,'3.ข้อมูลงบทดลองปัจจุบัน เติมเอง'!$A$5:$CL$846,25,0),2)</f>
        <v>0</v>
      </c>
      <c r="AA276" s="19">
        <f>ROUND(VLOOKUP($B276,'3.ข้อมูลงบทดลองปัจจุบัน เติมเอง'!$A$5:$CL$846,26,0),2)</f>
        <v>0</v>
      </c>
      <c r="AB276" s="19">
        <f>ROUND(VLOOKUP($B276,'3.ข้อมูลงบทดลองปัจจุบัน เติมเอง'!$A$5:$CL$846,27,0),2)</f>
        <v>0</v>
      </c>
      <c r="AC276" s="19">
        <f>ROUND(VLOOKUP($B276,'3.ข้อมูลงบทดลองปัจจุบัน เติมเอง'!$A$5:$CL$846,28,0),2)</f>
        <v>0</v>
      </c>
      <c r="AD276" s="19">
        <f>ROUND(VLOOKUP($B276,'3.ข้อมูลงบทดลองปัจจุบัน เติมเอง'!$A$5:$CL$846,29,0),2)</f>
        <v>0</v>
      </c>
      <c r="AE276" s="19">
        <f>ROUND(VLOOKUP($B276,'3.ข้อมูลงบทดลองปัจจุบัน เติมเอง'!$A$5:$CL$846,30,0),2)</f>
        <v>0</v>
      </c>
      <c r="AF276" s="19">
        <f>ROUND(VLOOKUP($B276,'3.ข้อมูลงบทดลองปัจจุบัน เติมเอง'!$A$5:$CL$846,31,0),2)</f>
        <v>0</v>
      </c>
      <c r="AG276" s="19">
        <f>ROUND(VLOOKUP($B276,'3.ข้อมูลงบทดลองปัจจุบัน เติมเอง'!$A$5:$CL$846,32,0),2)</f>
        <v>0</v>
      </c>
      <c r="AH276" s="19">
        <f>ROUND(VLOOKUP($B276,'3.ข้อมูลงบทดลองปัจจุบัน เติมเอง'!$A$5:$CL$846,33,0),2)</f>
        <v>0</v>
      </c>
      <c r="AI276" s="19">
        <f>ROUND(VLOOKUP($B276,'3.ข้อมูลงบทดลองปัจจุบัน เติมเอง'!$A$5:$CL$846,34,0),2)</f>
        <v>0</v>
      </c>
      <c r="AJ276" s="19">
        <f>ROUND(VLOOKUP($B276,'3.ข้อมูลงบทดลองปัจจุบัน เติมเอง'!$A$5:$CL$846,35,0),2)</f>
        <v>0</v>
      </c>
      <c r="AK276" s="19">
        <f>ROUND(VLOOKUP($B276,'3.ข้อมูลงบทดลองปัจจุบัน เติมเอง'!$A$5:$CL$846,36,0),2)</f>
        <v>0</v>
      </c>
      <c r="AL276" s="19">
        <f>ROUND(VLOOKUP($B276,'3.ข้อมูลงบทดลองปัจจุบัน เติมเอง'!$A$5:$CL$846,37,0),2)</f>
        <v>111176.14</v>
      </c>
      <c r="AM276" s="19">
        <f>ROUND(VLOOKUP($B276,'3.ข้อมูลงบทดลองปัจจุบัน เติมเอง'!$A$5:$CL$846,38,0),2)</f>
        <v>0</v>
      </c>
      <c r="AN276" s="19">
        <f>ROUND(VLOOKUP($B276,'3.ข้อมูลงบทดลองปัจจุบัน เติมเอง'!$A$5:$CL$846,39,0),2)</f>
        <v>0</v>
      </c>
      <c r="AO276" s="19">
        <f>ROUND(VLOOKUP($B276,'3.ข้อมูลงบทดลองปัจจุบัน เติมเอง'!$A$5:$CL$846,40,0),2)</f>
        <v>0</v>
      </c>
      <c r="AP276" s="19">
        <f>ROUND(VLOOKUP($B276,'3.ข้อมูลงบทดลองปัจจุบัน เติมเอง'!$A$5:$CL$846,41,0),2)</f>
        <v>0</v>
      </c>
      <c r="AQ276" s="19">
        <f>ROUND(VLOOKUP($B276,'3.ข้อมูลงบทดลองปัจจุบัน เติมเอง'!$A$5:$CL$846,42,0),2)</f>
        <v>0</v>
      </c>
      <c r="AR276" s="19">
        <f>ROUND(VLOOKUP($B276,'3.ข้อมูลงบทดลองปัจจุบัน เติมเอง'!$A$5:$CL$846,43,0),2)</f>
        <v>0</v>
      </c>
      <c r="AS276" s="19">
        <f>ROUND(VLOOKUP($B276,'3.ข้อมูลงบทดลองปัจจุบัน เติมเอง'!$A$5:$CL$846,44,0),2)</f>
        <v>0</v>
      </c>
      <c r="AT276" s="19">
        <f>ROUND(VLOOKUP($B276,'3.ข้อมูลงบทดลองปัจจุบัน เติมเอง'!$A$5:$CL$846,45,0),2)</f>
        <v>0</v>
      </c>
      <c r="AU276" s="19">
        <f>ROUND(VLOOKUP($B276,'3.ข้อมูลงบทดลองปัจจุบัน เติมเอง'!$A$5:$CL$846,46,0),2)</f>
        <v>0</v>
      </c>
      <c r="AV276" s="19">
        <f>ROUND(VLOOKUP($B276,'3.ข้อมูลงบทดลองปัจจุบัน เติมเอง'!$A$5:$CL$846,47,0),2)</f>
        <v>0</v>
      </c>
      <c r="AW276" s="19">
        <f>ROUND(VLOOKUP($B276,'3.ข้อมูลงบทดลองปัจจุบัน เติมเอง'!$A$5:$CL$846,48,0),2)</f>
        <v>0</v>
      </c>
      <c r="AX276" s="19">
        <f>ROUND(VLOOKUP($B276,'3.ข้อมูลงบทดลองปัจจุบัน เติมเอง'!$A$5:$CL$846,49,0),2)</f>
        <v>0</v>
      </c>
      <c r="AY276" s="19">
        <f>ROUND(VLOOKUP($B276,'3.ข้อมูลงบทดลองปัจจุบัน เติมเอง'!$A$5:$CL$846,50,0),2)</f>
        <v>0</v>
      </c>
      <c r="AZ276" s="19">
        <f>ROUND(VLOOKUP($B276,'3.ข้อมูลงบทดลองปัจจุบัน เติมเอง'!$A$5:$CL$846,51,0),2)</f>
        <v>0</v>
      </c>
      <c r="BA276" s="19">
        <f>ROUND(VLOOKUP($B276,'3.ข้อมูลงบทดลองปัจจุบัน เติมเอง'!$A$5:$CL$846,52,0),2)</f>
        <v>0</v>
      </c>
      <c r="BB276" s="19">
        <f>ROUND(VLOOKUP($B276,'3.ข้อมูลงบทดลองปัจจุบัน เติมเอง'!$A$5:$CL$846,53,0),2)</f>
        <v>0</v>
      </c>
      <c r="BC276" s="19">
        <f>ROUND(VLOOKUP($B276,'3.ข้อมูลงบทดลองปัจจุบัน เติมเอง'!$A$5:$CL$846,54,0),2)</f>
        <v>0</v>
      </c>
      <c r="BD276" s="19">
        <f>ROUND(VLOOKUP($B276,'3.ข้อมูลงบทดลองปัจจุบัน เติมเอง'!$A$5:$CL$846,55,0),2)</f>
        <v>0</v>
      </c>
      <c r="BE276" s="19">
        <f>ROUND(VLOOKUP($B276,'3.ข้อมูลงบทดลองปัจจุบัน เติมเอง'!$A$5:$CL$846,56,0),2)</f>
        <v>0</v>
      </c>
      <c r="BF276" s="19">
        <f>ROUND(VLOOKUP($B276,'3.ข้อมูลงบทดลองปัจจุบัน เติมเอง'!$A$5:$CL$846,57,0),2)</f>
        <v>0</v>
      </c>
      <c r="BG276" s="19">
        <f>ROUND(VLOOKUP($B276,'3.ข้อมูลงบทดลองปัจจุบัน เติมเอง'!$A$5:$CL$846,58,0),2)</f>
        <v>0</v>
      </c>
      <c r="BH276" s="19">
        <f>ROUND(VLOOKUP($B276,'3.ข้อมูลงบทดลองปัจจุบัน เติมเอง'!$A$5:$CL$846,59,0),2)</f>
        <v>0</v>
      </c>
      <c r="BI276" s="19">
        <f>ROUND(VLOOKUP($B276,'3.ข้อมูลงบทดลองปัจจุบัน เติมเอง'!$A$5:$CL$846,60,0),2)</f>
        <v>592.77</v>
      </c>
      <c r="BJ276" s="19">
        <f>ROUND(VLOOKUP($B276,'3.ข้อมูลงบทดลองปัจจุบัน เติมเอง'!$A$5:$CL$846,61,0),2)</f>
        <v>0</v>
      </c>
      <c r="BK276" s="19">
        <f>ROUND(VLOOKUP($B276,'3.ข้อมูลงบทดลองปัจจุบัน เติมเอง'!$A$5:$CL$846,62,0),2)</f>
        <v>0</v>
      </c>
      <c r="BL276" s="19">
        <f>ROUND(VLOOKUP($B276,'3.ข้อมูลงบทดลองปัจจุบัน เติมเอง'!$A$5:$CL$846,63,0),2)</f>
        <v>0</v>
      </c>
      <c r="BM276" s="19">
        <f>ROUND(VLOOKUP($B276,'3.ข้อมูลงบทดลองปัจจุบัน เติมเอง'!$A$5:$CL$846,64,0),2)</f>
        <v>13626.86</v>
      </c>
      <c r="BN276" s="19">
        <f>ROUND(VLOOKUP($B276,'3.ข้อมูลงบทดลองปัจจุบัน เติมเอง'!$A$5:$CL$846,65,0),2)</f>
        <v>0</v>
      </c>
      <c r="BO276" s="19">
        <f>ROUND(VLOOKUP($B276,'3.ข้อมูลงบทดลองปัจจุบัน เติมเอง'!$A$5:$CL$846,66,0),2)</f>
        <v>0</v>
      </c>
      <c r="BP276" s="19">
        <f>ROUND(VLOOKUP($B276,'3.ข้อมูลงบทดลองปัจจุบัน เติมเอง'!$A$5:$CL$846,67,0),2)</f>
        <v>0</v>
      </c>
      <c r="BQ276" s="19">
        <f>ROUND(VLOOKUP($B276,'3.ข้อมูลงบทดลองปัจจุบัน เติมเอง'!$A$5:$CL$846,68,0),2)</f>
        <v>0</v>
      </c>
      <c r="BR276" s="19">
        <f>ROUND(VLOOKUP($B276,'3.ข้อมูลงบทดลองปัจจุบัน เติมเอง'!$A$5:$CL$846,69,0),2)</f>
        <v>0</v>
      </c>
      <c r="BS276" s="19">
        <f>ROUND(VLOOKUP($B276,'3.ข้อมูลงบทดลองปัจจุบัน เติมเอง'!$A$5:$CL$846,70,0),2)</f>
        <v>0</v>
      </c>
      <c r="BT276" s="19">
        <f>ROUND(VLOOKUP($B276,'3.ข้อมูลงบทดลองปัจจุบัน เติมเอง'!$A$5:$CL$846,71,0),2)</f>
        <v>0</v>
      </c>
      <c r="BU276" s="19">
        <f>ROUND(VLOOKUP($B276,'3.ข้อมูลงบทดลองปัจจุบัน เติมเอง'!$A$5:$CL$846,72,0),2)</f>
        <v>0</v>
      </c>
      <c r="BV276" s="19">
        <f>ROUND(VLOOKUP($B276,'3.ข้อมูลงบทดลองปัจจุบัน เติมเอง'!$A$5:$CL$846,73,0),2)</f>
        <v>0</v>
      </c>
      <c r="BW276" s="19">
        <f>ROUND(VLOOKUP($B276,'3.ข้อมูลงบทดลองปัจจุบัน เติมเอง'!$A$5:$CL$846,74,0),2)</f>
        <v>0</v>
      </c>
      <c r="BX276" s="19">
        <f>ROUND(VLOOKUP($B276,'3.ข้อมูลงบทดลองปัจจุบัน เติมเอง'!$A$5:$CL$846,75,0),2)</f>
        <v>0</v>
      </c>
      <c r="BY276" s="19">
        <f>ROUND(VLOOKUP($B276,'3.ข้อมูลงบทดลองปัจจุบัน เติมเอง'!$A$5:$CL$846,76,0),2)</f>
        <v>0</v>
      </c>
      <c r="BZ276" s="19">
        <f>ROUND(VLOOKUP($B276,'3.ข้อมูลงบทดลองปัจจุบัน เติมเอง'!$A$5:$CL$846,77,0),2)</f>
        <v>0</v>
      </c>
      <c r="CA276" s="19">
        <f>ROUND(VLOOKUP($B276,'3.ข้อมูลงบทดลองปัจจุบัน เติมเอง'!$A$5:$CL$846,78,0),2)</f>
        <v>0</v>
      </c>
      <c r="CB276" s="19">
        <f>ROUND(VLOOKUP($B276,'3.ข้อมูลงบทดลองปัจจุบัน เติมเอง'!$A$5:$CL$846,79,0),2)</f>
        <v>0</v>
      </c>
      <c r="CC276" s="19">
        <f>ROUND(VLOOKUP($B276,'3.ข้อมูลงบทดลองปัจจุบัน เติมเอง'!$A$5:$CL$846,80,0),2)</f>
        <v>0</v>
      </c>
      <c r="CD276" s="19">
        <f>ROUND(VLOOKUP($B276,'3.ข้อมูลงบทดลองปัจจุบัน เติมเอง'!$A$5:$CL$846,81,0),2)</f>
        <v>7977.02</v>
      </c>
      <c r="CE276" s="19">
        <f>ROUND(VLOOKUP($B276,'3.ข้อมูลงบทดลองปัจจุบัน เติมเอง'!$A$5:$CL$846,82,0),2)</f>
        <v>0</v>
      </c>
      <c r="CF276" s="19">
        <f>ROUND(VLOOKUP($B276,'3.ข้อมูลงบทดลองปัจจุบัน เติมเอง'!$A$5:$CL$846,83,0),2)</f>
        <v>0</v>
      </c>
      <c r="CG276" s="19">
        <f>ROUND(VLOOKUP($B276,'3.ข้อมูลงบทดลองปัจจุบัน เติมเอง'!$A$5:$CL$846,84,0),2)</f>
        <v>0</v>
      </c>
      <c r="CH276" s="19">
        <f>ROUND(VLOOKUP($B276,'3.ข้อมูลงบทดลองปัจจุบัน เติมเอง'!$A$5:$CL$846,85,0),2)</f>
        <v>0</v>
      </c>
      <c r="CI276" s="19">
        <f>ROUND(VLOOKUP($B276,'3.ข้อมูลงบทดลองปัจจุบัน เติมเอง'!$A$5:$CL$846,86,0),2)</f>
        <v>0</v>
      </c>
      <c r="CJ276" s="19">
        <f>ROUND(VLOOKUP($B276,'3.ข้อมูลงบทดลองปัจจุบัน เติมเอง'!$A$5:$CL$846,87,0),2)</f>
        <v>0</v>
      </c>
      <c r="CK276" s="19">
        <f>ROUND(VLOOKUP($B276,'3.ข้อมูลงบทดลองปัจจุบัน เติมเอง'!$A$5:$CL$846,88,0),2)</f>
        <v>0</v>
      </c>
      <c r="CL276" s="19">
        <f>ROUND(VLOOKUP($B276,'3.ข้อมูลงบทดลองปัจจุบัน เติมเอง'!$A$5:$CL$846,89,0),2)</f>
        <v>2450.7600000000002</v>
      </c>
      <c r="CM276" s="19">
        <f>ROUND(VLOOKUP($B276,'3.ข้อมูลงบทดลองปัจจุบัน เติมเอง'!$A$5:$CL$846,90,0),2)</f>
        <v>0</v>
      </c>
      <c r="CO276" s="29"/>
      <c r="CP276" s="9"/>
    </row>
    <row r="277" spans="1:94" x14ac:dyDescent="0.7">
      <c r="A277" s="54" t="s">
        <v>2323</v>
      </c>
      <c r="B277" s="3" t="s">
        <v>453</v>
      </c>
      <c r="C277" s="55" t="s">
        <v>454</v>
      </c>
      <c r="D277" s="19">
        <f>ROUND(VLOOKUP($B277,'3.ข้อมูลงบทดลองปัจจุบัน เติมเอง'!$A$5:$CL$846,3,0),2)</f>
        <v>0</v>
      </c>
      <c r="E277" s="19">
        <f>ROUND(VLOOKUP($B277,'3.ข้อมูลงบทดลองปัจจุบัน เติมเอง'!$A$5:$CL$846,4,0),2)</f>
        <v>2878423.34</v>
      </c>
      <c r="F277" s="19">
        <f>ROUND(VLOOKUP($B277,'3.ข้อมูลงบทดลองปัจจุบัน เติมเอง'!$A$5:$CL$846,5,0),2)</f>
        <v>3287972.07</v>
      </c>
      <c r="G277" s="19">
        <f>ROUND(VLOOKUP($B277,'3.ข้อมูลงบทดลองปัจจุบัน เติมเอง'!$A$5:$CL$846,6,0),2)</f>
        <v>2365025.84</v>
      </c>
      <c r="H277" s="19">
        <f>ROUND(VLOOKUP($B277,'3.ข้อมูลงบทดลองปัจจุบัน เติมเอง'!$A$5:$CL$846,7,0),2)</f>
        <v>2584220.04</v>
      </c>
      <c r="I277" s="19">
        <f>ROUND(VLOOKUP($B277,'3.ข้อมูลงบทดลองปัจจุบัน เติมเอง'!$A$5:$CL$846,8,0),2)</f>
        <v>2759984.57</v>
      </c>
      <c r="J277" s="19">
        <f>ROUND(VLOOKUP($B277,'3.ข้อมูลงบทดลองปัจจุบัน เติมเอง'!$A$5:$CL$846,9,0),2)</f>
        <v>5419841.8600000003</v>
      </c>
      <c r="K277" s="19">
        <f>ROUND(VLOOKUP($B277,'3.ข้อมูลงบทดลองปัจจุบัน เติมเอง'!$A$5:$CL$846,10,0),2)</f>
        <v>4821688.49</v>
      </c>
      <c r="L277" s="19">
        <f>ROUND(VLOOKUP($B277,'3.ข้อมูลงบทดลองปัจจุบัน เติมเอง'!$A$5:$CL$846,11,0),2)</f>
        <v>5238914.0999999996</v>
      </c>
      <c r="M277" s="19">
        <f>ROUND(VLOOKUP($B277,'3.ข้อมูลงบทดลองปัจจุบัน เติมเอง'!$A$5:$CL$846,12,0),2)</f>
        <v>1163400</v>
      </c>
      <c r="N277" s="19">
        <f>ROUND(VLOOKUP($B277,'3.ข้อมูลงบทดลองปัจจุบัน เติมเอง'!$A$5:$CL$846,13,0),2)</f>
        <v>4260444.8099999996</v>
      </c>
      <c r="O277" s="19">
        <f>ROUND(VLOOKUP($B277,'3.ข้อมูลงบทดลองปัจจุบัน เติมเอง'!$A$5:$CL$846,14,0),2)</f>
        <v>1116881.52</v>
      </c>
      <c r="P277" s="19">
        <f>ROUND(VLOOKUP($B277,'3.ข้อมูลงบทดลองปัจจุบัน เติมเอง'!$A$5:$CL$846,15,0),2)</f>
        <v>9943312.2799999993</v>
      </c>
      <c r="Q277" s="19">
        <f>ROUND(VLOOKUP($B277,'3.ข้อมูลงบทดลองปัจจุบัน เติมเอง'!$A$5:$CL$846,16,0),2)</f>
        <v>2725020.02</v>
      </c>
      <c r="R277" s="19">
        <f>ROUND(VLOOKUP($B277,'3.ข้อมูลงบทดลองปัจจุบัน เติมเอง'!$A$5:$CL$846,17,0),2)</f>
        <v>5523458</v>
      </c>
      <c r="S277" s="19">
        <f>ROUND(VLOOKUP($B277,'3.ข้อมูลงบทดลองปัจจุบัน เติมเอง'!$A$5:$CL$846,18,0),2)</f>
        <v>1729000</v>
      </c>
      <c r="T277" s="19">
        <f>ROUND(VLOOKUP($B277,'3.ข้อมูลงบทดลองปัจจุบัน เติมเอง'!$A$5:$CL$846,19,0),2)</f>
        <v>1965239.9</v>
      </c>
      <c r="U277" s="19">
        <f>ROUND(VLOOKUP($B277,'3.ข้อมูลงบทดลองปัจจุบัน เติมเอง'!$A$5:$CL$846,20,0),2)</f>
        <v>2685890.48</v>
      </c>
      <c r="V277" s="19">
        <f>ROUND(VLOOKUP($B277,'3.ข้อมูลงบทดลองปัจจุบัน เติมเอง'!$A$5:$CL$846,21,0),2)</f>
        <v>0</v>
      </c>
      <c r="W277" s="19">
        <f>ROUND(VLOOKUP($B277,'3.ข้อมูลงบทดลองปัจจุบัน เติมเอง'!$A$5:$CL$846,22,0),2)</f>
        <v>0</v>
      </c>
      <c r="X277" s="19">
        <f>ROUND(VLOOKUP($B277,'3.ข้อมูลงบทดลองปัจจุบัน เติมเอง'!$A$5:$CL$846,23,0),2)</f>
        <v>0</v>
      </c>
      <c r="Y277" s="19">
        <f>ROUND(VLOOKUP($B277,'3.ข้อมูลงบทดลองปัจจุบัน เติมเอง'!$A$5:$CL$846,24,0),2)</f>
        <v>0</v>
      </c>
      <c r="Z277" s="19">
        <f>ROUND(VLOOKUP($B277,'3.ข้อมูลงบทดลองปัจจุบัน เติมเอง'!$A$5:$CL$846,25,0),2)</f>
        <v>0</v>
      </c>
      <c r="AA277" s="19">
        <f>ROUND(VLOOKUP($B277,'3.ข้อมูลงบทดลองปัจจุบัน เติมเอง'!$A$5:$CL$846,26,0),2)</f>
        <v>2779214.25</v>
      </c>
      <c r="AB277" s="19">
        <f>ROUND(VLOOKUP($B277,'3.ข้อมูลงบทดลองปัจจุบัน เติมเอง'!$A$5:$CL$846,27,0),2)</f>
        <v>0</v>
      </c>
      <c r="AC277" s="19">
        <f>ROUND(VLOOKUP($B277,'3.ข้อมูลงบทดลองปัจจุบัน เติมเอง'!$A$5:$CL$846,28,0),2)</f>
        <v>0</v>
      </c>
      <c r="AD277" s="19">
        <f>ROUND(VLOOKUP($B277,'3.ข้อมูลงบทดลองปัจจุบัน เติมเอง'!$A$5:$CL$846,29,0),2)</f>
        <v>2199666.0299999998</v>
      </c>
      <c r="AE277" s="19">
        <f>ROUND(VLOOKUP($B277,'3.ข้อมูลงบทดลองปัจจุบัน เติมเอง'!$A$5:$CL$846,30,0),2)</f>
        <v>7438218.29</v>
      </c>
      <c r="AF277" s="19">
        <f>ROUND(VLOOKUP($B277,'3.ข้อมูลงบทดลองปัจจุบัน เติมเอง'!$A$5:$CL$846,31,0),2)</f>
        <v>0</v>
      </c>
      <c r="AG277" s="19">
        <f>ROUND(VLOOKUP($B277,'3.ข้อมูลงบทดลองปัจจุบัน เติมเอง'!$A$5:$CL$846,32,0),2)</f>
        <v>0</v>
      </c>
      <c r="AH277" s="19">
        <f>ROUND(VLOOKUP($B277,'3.ข้อมูลงบทดลองปัจจุบัน เติมเอง'!$A$5:$CL$846,33,0),2)</f>
        <v>3624292.53</v>
      </c>
      <c r="AI277" s="19">
        <f>ROUND(VLOOKUP($B277,'3.ข้อมูลงบทดลองปัจจุบัน เติมเอง'!$A$5:$CL$846,34,0),2)</f>
        <v>2928000</v>
      </c>
      <c r="AJ277" s="19">
        <f>ROUND(VLOOKUP($B277,'3.ข้อมูลงบทดลองปัจจุบัน เติมเอง'!$A$5:$CL$846,35,0),2)</f>
        <v>0</v>
      </c>
      <c r="AK277" s="19">
        <f>ROUND(VLOOKUP($B277,'3.ข้อมูลงบทดลองปัจจุบัน เติมเอง'!$A$5:$CL$846,36,0),2)</f>
        <v>0</v>
      </c>
      <c r="AL277" s="19">
        <f>ROUND(VLOOKUP($B277,'3.ข้อมูลงบทดลองปัจจุบัน เติมเอง'!$A$5:$CL$846,37,0),2)</f>
        <v>0</v>
      </c>
      <c r="AM277" s="19">
        <f>ROUND(VLOOKUP($B277,'3.ข้อมูลงบทดลองปัจจุบัน เติมเอง'!$A$5:$CL$846,38,0),2)</f>
        <v>4838400</v>
      </c>
      <c r="AN277" s="19">
        <f>ROUND(VLOOKUP($B277,'3.ข้อมูลงบทดลองปัจจุบัน เติมเอง'!$A$5:$CL$846,39,0),2)</f>
        <v>1199819.25</v>
      </c>
      <c r="AO277" s="19">
        <f>ROUND(VLOOKUP($B277,'3.ข้อมูลงบทดลองปัจจุบัน เติมเอง'!$A$5:$CL$846,40,0),2)</f>
        <v>5246823.3499999996</v>
      </c>
      <c r="AP277" s="19">
        <f>ROUND(VLOOKUP($B277,'3.ข้อมูลงบทดลองปัจจุบัน เติมเอง'!$A$5:$CL$846,41,0),2)</f>
        <v>4230162.3</v>
      </c>
      <c r="AQ277" s="19">
        <f>ROUND(VLOOKUP($B277,'3.ข้อมูลงบทดลองปัจจุบัน เติมเอง'!$A$5:$CL$846,42,0),2)</f>
        <v>3133064.42</v>
      </c>
      <c r="AR277" s="19">
        <f>ROUND(VLOOKUP($B277,'3.ข้อมูลงบทดลองปัจจุบัน เติมเอง'!$A$5:$CL$846,43,0),2)</f>
        <v>1195837.3799999999</v>
      </c>
      <c r="AS277" s="19">
        <f>ROUND(VLOOKUP($B277,'3.ข้อมูลงบทดลองปัจจุบัน เติมเอง'!$A$5:$CL$846,44,0),2)</f>
        <v>8673781.1500000004</v>
      </c>
      <c r="AT277" s="19">
        <f>ROUND(VLOOKUP($B277,'3.ข้อมูลงบทดลองปัจจุบัน เติมเอง'!$A$5:$CL$846,45,0),2)</f>
        <v>5332842.53</v>
      </c>
      <c r="AU277" s="19">
        <f>ROUND(VLOOKUP($B277,'3.ข้อมูลงบทดลองปัจจุบัน เติมเอง'!$A$5:$CL$846,46,0),2)</f>
        <v>4242983.38</v>
      </c>
      <c r="AV277" s="19">
        <f>ROUND(VLOOKUP($B277,'3.ข้อมูลงบทดลองปัจจุบัน เติมเอง'!$A$5:$CL$846,47,0),2)</f>
        <v>0</v>
      </c>
      <c r="AW277" s="19">
        <f>ROUND(VLOOKUP($B277,'3.ข้อมูลงบทดลองปัจจุบัน เติมเอง'!$A$5:$CL$846,48,0),2)</f>
        <v>4016559.82</v>
      </c>
      <c r="AX277" s="19">
        <f>ROUND(VLOOKUP($B277,'3.ข้อมูลงบทดลองปัจจุบัน เติมเอง'!$A$5:$CL$846,49,0),2)</f>
        <v>1163900</v>
      </c>
      <c r="AY277" s="19">
        <f>ROUND(VLOOKUP($B277,'3.ข้อมูลงบทดลองปัจจุบัน เติมเอง'!$A$5:$CL$846,50,0),2)</f>
        <v>1852957.55</v>
      </c>
      <c r="AZ277" s="19">
        <f>ROUND(VLOOKUP($B277,'3.ข้อมูลงบทดลองปัจจุบัน เติมเอง'!$A$5:$CL$846,51,0),2)</f>
        <v>5830205.2699999996</v>
      </c>
      <c r="BA277" s="19">
        <f>ROUND(VLOOKUP($B277,'3.ข้อมูลงบทดลองปัจจุบัน เติมเอง'!$A$5:$CL$846,52,0),2)</f>
        <v>1560785.2</v>
      </c>
      <c r="BB277" s="19">
        <f>ROUND(VLOOKUP($B277,'3.ข้อมูลงบทดลองปัจจุบัน เติมเอง'!$A$5:$CL$846,53,0),2)</f>
        <v>0</v>
      </c>
      <c r="BC277" s="19">
        <f>ROUND(VLOOKUP($B277,'3.ข้อมูลงบทดลองปัจจุบัน เติมเอง'!$A$5:$CL$846,54,0),2)</f>
        <v>3117932.34</v>
      </c>
      <c r="BD277" s="19">
        <f>ROUND(VLOOKUP($B277,'3.ข้อมูลงบทดลองปัจจุบัน เติมเอง'!$A$5:$CL$846,55,0),2)</f>
        <v>0</v>
      </c>
      <c r="BE277" s="19">
        <f>ROUND(VLOOKUP($B277,'3.ข้อมูลงบทดลองปัจจุบัน เติมเอง'!$A$5:$CL$846,56,0),2)</f>
        <v>4932852.75</v>
      </c>
      <c r="BF277" s="19">
        <f>ROUND(VLOOKUP($B277,'3.ข้อมูลงบทดลองปัจจุบัน เติมเอง'!$A$5:$CL$846,57,0),2)</f>
        <v>0</v>
      </c>
      <c r="BG277" s="19">
        <f>ROUND(VLOOKUP($B277,'3.ข้อมูลงบทดลองปัจจุบัน เติมเอง'!$A$5:$CL$846,58,0),2)</f>
        <v>1571291.64</v>
      </c>
      <c r="BH277" s="19">
        <f>ROUND(VLOOKUP($B277,'3.ข้อมูลงบทดลองปัจจุบัน เติมเอง'!$A$5:$CL$846,59,0),2)</f>
        <v>0</v>
      </c>
      <c r="BI277" s="19">
        <f>ROUND(VLOOKUP($B277,'3.ข้อมูลงบทดลองปัจจุบัน เติมเอง'!$A$5:$CL$846,60,0),2)</f>
        <v>1669719.81</v>
      </c>
      <c r="BJ277" s="19">
        <f>ROUND(VLOOKUP($B277,'3.ข้อมูลงบทดลองปัจจุบัน เติมเอง'!$A$5:$CL$846,61,0),2)</f>
        <v>0</v>
      </c>
      <c r="BK277" s="19">
        <f>ROUND(VLOOKUP($B277,'3.ข้อมูลงบทดลองปัจจุบัน เติมเอง'!$A$5:$CL$846,62,0),2)</f>
        <v>0</v>
      </c>
      <c r="BL277" s="19">
        <f>ROUND(VLOOKUP($B277,'3.ข้อมูลงบทดลองปัจจุบัน เติมเอง'!$A$5:$CL$846,63,0),2)</f>
        <v>791386.35</v>
      </c>
      <c r="BM277" s="19">
        <f>ROUND(VLOOKUP($B277,'3.ข้อมูลงบทดลองปัจจุบัน เติมเอง'!$A$5:$CL$846,64,0),2)</f>
        <v>5317203.7300000004</v>
      </c>
      <c r="BN277" s="19">
        <f>ROUND(VLOOKUP($B277,'3.ข้อมูลงบทดลองปัจจุบัน เติมเอง'!$A$5:$CL$846,65,0),2)</f>
        <v>0</v>
      </c>
      <c r="BO277" s="19">
        <f>ROUND(VLOOKUP($B277,'3.ข้อมูลงบทดลองปัจจุบัน เติมเอง'!$A$5:$CL$846,66,0),2)</f>
        <v>2461004</v>
      </c>
      <c r="BP277" s="19">
        <f>ROUND(VLOOKUP($B277,'3.ข้อมูลงบทดลองปัจจุบัน เติมเอง'!$A$5:$CL$846,67,0),2)</f>
        <v>4640000</v>
      </c>
      <c r="BQ277" s="19">
        <f>ROUND(VLOOKUP($B277,'3.ข้อมูลงบทดลองปัจจุบัน เติมเอง'!$A$5:$CL$846,68,0),2)</f>
        <v>4536482.0599999996</v>
      </c>
      <c r="BR277" s="19">
        <f>ROUND(VLOOKUP($B277,'3.ข้อมูลงบทดลองปัจจุบัน เติมเอง'!$A$5:$CL$846,69,0),2)</f>
        <v>3049400</v>
      </c>
      <c r="BS277" s="19">
        <f>ROUND(VLOOKUP($B277,'3.ข้อมูลงบทดลองปัจจุบัน เติมเอง'!$A$5:$CL$846,70,0),2)</f>
        <v>47327154.270000003</v>
      </c>
      <c r="BT277" s="19">
        <f>ROUND(VLOOKUP($B277,'3.ข้อมูลงบทดลองปัจจุบัน เติมเอง'!$A$5:$CL$846,71,0),2)</f>
        <v>0</v>
      </c>
      <c r="BU277" s="19">
        <f>ROUND(VLOOKUP($B277,'3.ข้อมูลงบทดลองปัจจุบัน เติมเอง'!$A$5:$CL$846,72,0),2)</f>
        <v>0</v>
      </c>
      <c r="BV277" s="19">
        <f>ROUND(VLOOKUP($B277,'3.ข้อมูลงบทดลองปัจจุบัน เติมเอง'!$A$5:$CL$846,73,0),2)</f>
        <v>0</v>
      </c>
      <c r="BW277" s="19">
        <f>ROUND(VLOOKUP($B277,'3.ข้อมูลงบทดลองปัจจุบัน เติมเอง'!$A$5:$CL$846,74,0),2)</f>
        <v>0</v>
      </c>
      <c r="BX277" s="19">
        <f>ROUND(VLOOKUP($B277,'3.ข้อมูลงบทดลองปัจจุบัน เติมเอง'!$A$5:$CL$846,75,0),2)</f>
        <v>5175113.7300000004</v>
      </c>
      <c r="BY277" s="19">
        <f>ROUND(VLOOKUP($B277,'3.ข้อมูลงบทดลองปัจจุบัน เติมเอง'!$A$5:$CL$846,76,0),2)</f>
        <v>15082583.949999999</v>
      </c>
      <c r="BZ277" s="19">
        <f>ROUND(VLOOKUP($B277,'3.ข้อมูลงบทดลองปัจจุบัน เติมเอง'!$A$5:$CL$846,77,0),2)</f>
        <v>0</v>
      </c>
      <c r="CA277" s="19">
        <f>ROUND(VLOOKUP($B277,'3.ข้อมูลงบทดลองปัจจุบัน เติมเอง'!$A$5:$CL$846,78,0),2)</f>
        <v>650000</v>
      </c>
      <c r="CB277" s="19">
        <f>ROUND(VLOOKUP($B277,'3.ข้อมูลงบทดลองปัจจุบัน เติมเอง'!$A$5:$CL$846,79,0),2)</f>
        <v>0</v>
      </c>
      <c r="CC277" s="19">
        <f>ROUND(VLOOKUP($B277,'3.ข้อมูลงบทดลองปัจจุบัน เติมเอง'!$A$5:$CL$846,80,0),2)</f>
        <v>0</v>
      </c>
      <c r="CD277" s="19">
        <f>ROUND(VLOOKUP($B277,'3.ข้อมูลงบทดลองปัจจุบัน เติมเอง'!$A$5:$CL$846,81,0),2)</f>
        <v>0</v>
      </c>
      <c r="CE277" s="19">
        <f>ROUND(VLOOKUP($B277,'3.ข้อมูลงบทดลองปัจจุบัน เติมเอง'!$A$5:$CL$846,82,0),2)</f>
        <v>1915905.18</v>
      </c>
      <c r="CF277" s="19">
        <f>ROUND(VLOOKUP($B277,'3.ข้อมูลงบทดลองปัจจุบัน เติมเอง'!$A$5:$CL$846,83,0),2)</f>
        <v>0</v>
      </c>
      <c r="CG277" s="19">
        <f>ROUND(VLOOKUP($B277,'3.ข้อมูลงบทดลองปัจจุบัน เติมเอง'!$A$5:$CL$846,84,0),2)</f>
        <v>0</v>
      </c>
      <c r="CH277" s="19">
        <f>ROUND(VLOOKUP($B277,'3.ข้อมูลงบทดลองปัจจุบัน เติมเอง'!$A$5:$CL$846,85,0),2)</f>
        <v>0</v>
      </c>
      <c r="CI277" s="19">
        <f>ROUND(VLOOKUP($B277,'3.ข้อมูลงบทดลองปัจจุบัน เติมเอง'!$A$5:$CL$846,86,0),2)</f>
        <v>1893130</v>
      </c>
      <c r="CJ277" s="19">
        <f>ROUND(VLOOKUP($B277,'3.ข้อมูลงบทดลองปัจจุบัน เติมเอง'!$A$5:$CL$846,87,0),2)</f>
        <v>0</v>
      </c>
      <c r="CK277" s="19">
        <f>ROUND(VLOOKUP($B277,'3.ข้อมูลงบทดลองปัจจุบัน เติมเอง'!$A$5:$CL$846,88,0),2)</f>
        <v>9804093.5600000005</v>
      </c>
      <c r="CL277" s="19">
        <f>ROUND(VLOOKUP($B277,'3.ข้อมูลงบทดลองปัจจุบัน เติมเอง'!$A$5:$CL$846,89,0),2)</f>
        <v>1267697.3700000001</v>
      </c>
      <c r="CM277" s="19">
        <f>ROUND(VLOOKUP($B277,'3.ข้อมูลงบทดลองปัจจุบัน เติมเอง'!$A$5:$CL$846,90,0),2)</f>
        <v>0</v>
      </c>
      <c r="CO277" s="29"/>
      <c r="CP277" s="9"/>
    </row>
    <row r="278" spans="1:94" x14ac:dyDescent="0.7">
      <c r="A278" s="54" t="s">
        <v>2323</v>
      </c>
      <c r="B278" s="3" t="s">
        <v>455</v>
      </c>
      <c r="C278" s="55" t="s">
        <v>456</v>
      </c>
      <c r="D278" s="19">
        <f>ROUND(VLOOKUP($B278,'3.ข้อมูลงบทดลองปัจจุบัน เติมเอง'!$A$5:$CL$846,3,0),2)</f>
        <v>44796177.32</v>
      </c>
      <c r="E278" s="19">
        <f>ROUND(VLOOKUP($B278,'3.ข้อมูลงบทดลองปัจจุบัน เติมเอง'!$A$5:$CL$846,4,0),2)</f>
        <v>31749964.890000001</v>
      </c>
      <c r="F278" s="19">
        <f>ROUND(VLOOKUP($B278,'3.ข้อมูลงบทดลองปัจจุบัน เติมเอง'!$A$5:$CL$846,5,0),2)</f>
        <v>36724107.939999998</v>
      </c>
      <c r="G278" s="19">
        <f>ROUND(VLOOKUP($B278,'3.ข้อมูลงบทดลองปัจจุบัน เติมเอง'!$A$5:$CL$846,6,0),2)</f>
        <v>22043522.059999999</v>
      </c>
      <c r="H278" s="19">
        <f>ROUND(VLOOKUP($B278,'3.ข้อมูลงบทดลองปัจจุบัน เติมเอง'!$A$5:$CL$846,7,0),2)</f>
        <v>13305947.390000001</v>
      </c>
      <c r="I278" s="19">
        <f>ROUND(VLOOKUP($B278,'3.ข้อมูลงบทดลองปัจจุบัน เติมเอง'!$A$5:$CL$846,8,0),2)</f>
        <v>26529460.890000001</v>
      </c>
      <c r="J278" s="19">
        <f>ROUND(VLOOKUP($B278,'3.ข้อมูลงบทดลองปัจจุบัน เติมเอง'!$A$5:$CL$846,9,0),2)</f>
        <v>38922313.020000003</v>
      </c>
      <c r="K278" s="19">
        <f>ROUND(VLOOKUP($B278,'3.ข้อมูลงบทดลองปัจจุบัน เติมเอง'!$A$5:$CL$846,10,0),2)</f>
        <v>29831300.579999998</v>
      </c>
      <c r="L278" s="19">
        <f>ROUND(VLOOKUP($B278,'3.ข้อมูลงบทดลองปัจจุบัน เติมเอง'!$A$5:$CL$846,11,0),2)</f>
        <v>25315664.780000001</v>
      </c>
      <c r="M278" s="19">
        <f>ROUND(VLOOKUP($B278,'3.ข้อมูลงบทดลองปัจจุบัน เติมเอง'!$A$5:$CL$846,12,0),2)</f>
        <v>29313358.280000001</v>
      </c>
      <c r="N278" s="19">
        <f>ROUND(VLOOKUP($B278,'3.ข้อมูลงบทดลองปัจจุบัน เติมเอง'!$A$5:$CL$846,13,0),2)</f>
        <v>33692826.060000002</v>
      </c>
      <c r="O278" s="19">
        <f>ROUND(VLOOKUP($B278,'3.ข้อมูลงบทดลองปัจจุบัน เติมเอง'!$A$5:$CL$846,14,0),2)</f>
        <v>11056973.01</v>
      </c>
      <c r="P278" s="19">
        <f>ROUND(VLOOKUP($B278,'3.ข้อมูลงบทดลองปัจจุบัน เติมเอง'!$A$5:$CL$846,15,0),2)</f>
        <v>15616024.130000001</v>
      </c>
      <c r="Q278" s="19">
        <f>ROUND(VLOOKUP($B278,'3.ข้อมูลงบทดลองปัจจุบัน เติมเอง'!$A$5:$CL$846,16,0),2)</f>
        <v>20786078.469999999</v>
      </c>
      <c r="R278" s="19">
        <f>ROUND(VLOOKUP($B278,'3.ข้อมูลงบทดลองปัจจุบัน เติมเอง'!$A$5:$CL$846,17,0),2)</f>
        <v>29782972.920000002</v>
      </c>
      <c r="S278" s="19">
        <f>ROUND(VLOOKUP($B278,'3.ข้อมูลงบทดลองปัจจุบัน เติมเอง'!$A$5:$CL$846,18,0),2)</f>
        <v>17887477.280000001</v>
      </c>
      <c r="T278" s="19">
        <f>ROUND(VLOOKUP($B278,'3.ข้อมูลงบทดลองปัจจุบัน เติมเอง'!$A$5:$CL$846,19,0),2)</f>
        <v>19304082.16</v>
      </c>
      <c r="U278" s="19">
        <f>ROUND(VLOOKUP($B278,'3.ข้อมูลงบทดลองปัจจุบัน เติมเอง'!$A$5:$CL$846,20,0),2)</f>
        <v>18145827.699999999</v>
      </c>
      <c r="V278" s="19">
        <f>ROUND(VLOOKUP($B278,'3.ข้อมูลงบทดลองปัจจุบัน เติมเอง'!$A$5:$CL$846,21,0),2)</f>
        <v>22029459.66</v>
      </c>
      <c r="W278" s="19">
        <f>ROUND(VLOOKUP($B278,'3.ข้อมูลงบทดลองปัจจุบัน เติมเอง'!$A$5:$CL$846,22,0),2)</f>
        <v>11096285.68</v>
      </c>
      <c r="X278" s="19">
        <f>ROUND(VLOOKUP($B278,'3.ข้อมูลงบทดลองปัจจุบัน เติมเอง'!$A$5:$CL$846,23,0),2)</f>
        <v>109250.18</v>
      </c>
      <c r="Y278" s="19">
        <f>ROUND(VLOOKUP($B278,'3.ข้อมูลงบทดลองปัจจุบัน เติมเอง'!$A$5:$CL$846,24,0),2)</f>
        <v>18103435.149999999</v>
      </c>
      <c r="Z278" s="19">
        <f>ROUND(VLOOKUP($B278,'3.ข้อมูลงบทดลองปัจจุบัน เติมเอง'!$A$5:$CL$846,25,0),2)</f>
        <v>17356447</v>
      </c>
      <c r="AA278" s="19">
        <f>ROUND(VLOOKUP($B278,'3.ข้อมูลงบทดลองปัจจุบัน เติมเอง'!$A$5:$CL$846,26,0),2)</f>
        <v>20419849.850000001</v>
      </c>
      <c r="AB278" s="19">
        <f>ROUND(VLOOKUP($B278,'3.ข้อมูลงบทดลองปัจจุบัน เติมเอง'!$A$5:$CL$846,27,0),2)</f>
        <v>11629399.640000001</v>
      </c>
      <c r="AC278" s="19">
        <f>ROUND(VLOOKUP($B278,'3.ข้อมูลงบทดลองปัจจุบัน เติมเอง'!$A$5:$CL$846,28,0),2)</f>
        <v>16632701.5</v>
      </c>
      <c r="AD278" s="19">
        <f>ROUND(VLOOKUP($B278,'3.ข้อมูลงบทดลองปัจจุบัน เติมเอง'!$A$5:$CL$846,29,0),2)</f>
        <v>13909877.810000001</v>
      </c>
      <c r="AE278" s="19">
        <f>ROUND(VLOOKUP($B278,'3.ข้อมูลงบทดลองปัจจุบัน เติมเอง'!$A$5:$CL$846,30,0),2)</f>
        <v>57709505.259999998</v>
      </c>
      <c r="AF278" s="19">
        <f>ROUND(VLOOKUP($B278,'3.ข้อมูลงบทดลองปัจจุบัน เติมเอง'!$A$5:$CL$846,31,0),2)</f>
        <v>25647251.559999999</v>
      </c>
      <c r="AG278" s="19">
        <f>ROUND(VLOOKUP($B278,'3.ข้อมูลงบทดลองปัจจุบัน เติมเอง'!$A$5:$CL$846,32,0),2)</f>
        <v>18522945.739999998</v>
      </c>
      <c r="AH278" s="19">
        <f>ROUND(VLOOKUP($B278,'3.ข้อมูลงบทดลองปัจจุบัน เติมเอง'!$A$5:$CL$846,33,0),2)</f>
        <v>29104038.850000001</v>
      </c>
      <c r="AI278" s="19">
        <f>ROUND(VLOOKUP($B278,'3.ข้อมูลงบทดลองปัจจุบัน เติมเอง'!$A$5:$CL$846,34,0),2)</f>
        <v>25076313.510000002</v>
      </c>
      <c r="AJ278" s="19">
        <f>ROUND(VLOOKUP($B278,'3.ข้อมูลงบทดลองปัจจุบัน เติมเอง'!$A$5:$CL$846,35,0),2)</f>
        <v>20475934.620000001</v>
      </c>
      <c r="AK278" s="19">
        <f>ROUND(VLOOKUP($B278,'3.ข้อมูลงบทดลองปัจจุบัน เติมเอง'!$A$5:$CL$846,36,0),2)</f>
        <v>19854387.710000001</v>
      </c>
      <c r="AL278" s="19">
        <f>ROUND(VLOOKUP($B278,'3.ข้อมูลงบทดลองปัจจุบัน เติมเอง'!$A$5:$CL$846,37,0),2)</f>
        <v>24271436.039999999</v>
      </c>
      <c r="AM278" s="19">
        <f>ROUND(VLOOKUP($B278,'3.ข้อมูลงบทดลองปัจจุบัน เติมเอง'!$A$5:$CL$846,38,0),2)</f>
        <v>22273244.879999999</v>
      </c>
      <c r="AN278" s="19">
        <f>ROUND(VLOOKUP($B278,'3.ข้อมูลงบทดลองปัจจุบัน เติมเอง'!$A$5:$CL$846,39,0),2)</f>
        <v>17981798.440000001</v>
      </c>
      <c r="AO278" s="19">
        <f>ROUND(VLOOKUP($B278,'3.ข้อมูลงบทดลองปัจจุบัน เติมเอง'!$A$5:$CL$846,40,0),2)</f>
        <v>31746944.399999999</v>
      </c>
      <c r="AP278" s="19">
        <f>ROUND(VLOOKUP($B278,'3.ข้อมูลงบทดลองปัจจุบัน เติมเอง'!$A$5:$CL$846,41,0),2)</f>
        <v>26690556.890000001</v>
      </c>
      <c r="AQ278" s="19">
        <f>ROUND(VLOOKUP($B278,'3.ข้อมูลงบทดลองปัจจุบัน เติมเอง'!$A$5:$CL$846,42,0),2)</f>
        <v>25330896.850000001</v>
      </c>
      <c r="AR278" s="19">
        <f>ROUND(VLOOKUP($B278,'3.ข้อมูลงบทดลองปัจจุบัน เติมเอง'!$A$5:$CL$846,43,0),2)</f>
        <v>12983209.800000001</v>
      </c>
      <c r="AS278" s="19">
        <f>ROUND(VLOOKUP($B278,'3.ข้อมูลงบทดลองปัจจุบัน เติมเอง'!$A$5:$CL$846,44,0),2)</f>
        <v>26044282.039999999</v>
      </c>
      <c r="AT278" s="19">
        <f>ROUND(VLOOKUP($B278,'3.ข้อมูลงบทดลองปัจจุบัน เติมเอง'!$A$5:$CL$846,45,0),2)</f>
        <v>10709827.65</v>
      </c>
      <c r="AU278" s="19">
        <f>ROUND(VLOOKUP($B278,'3.ข้อมูลงบทดลองปัจจุบัน เติมเอง'!$A$5:$CL$846,46,0),2)</f>
        <v>23585065.859999999</v>
      </c>
      <c r="AV278" s="19">
        <f>ROUND(VLOOKUP($B278,'3.ข้อมูลงบทดลองปัจจุบัน เติมเอง'!$A$5:$CL$846,47,0),2)</f>
        <v>33211587.699999999</v>
      </c>
      <c r="AW278" s="19">
        <f>ROUND(VLOOKUP($B278,'3.ข้อมูลงบทดลองปัจจุบัน เติมเอง'!$A$5:$CL$846,48,0),2)</f>
        <v>20492794.120000001</v>
      </c>
      <c r="AX278" s="19">
        <f>ROUND(VLOOKUP($B278,'3.ข้อมูลงบทดลองปัจจุบัน เติมเอง'!$A$5:$CL$846,49,0),2)</f>
        <v>13520108.57</v>
      </c>
      <c r="AY278" s="19">
        <f>ROUND(VLOOKUP($B278,'3.ข้อมูลงบทดลองปัจจุบัน เติมเอง'!$A$5:$CL$846,50,0),2)</f>
        <v>21599410.170000002</v>
      </c>
      <c r="AZ278" s="19">
        <f>ROUND(VLOOKUP($B278,'3.ข้อมูลงบทดลองปัจจุบัน เติมเอง'!$A$5:$CL$846,51,0),2)</f>
        <v>23772625.940000001</v>
      </c>
      <c r="BA278" s="19">
        <f>ROUND(VLOOKUP($B278,'3.ข้อมูลงบทดลองปัจจุบัน เติมเอง'!$A$5:$CL$846,52,0),2)</f>
        <v>19271515.390000001</v>
      </c>
      <c r="BB278" s="19">
        <f>ROUND(VLOOKUP($B278,'3.ข้อมูลงบทดลองปัจจุบัน เติมเอง'!$A$5:$CL$846,53,0),2)</f>
        <v>45847086.240000002</v>
      </c>
      <c r="BC278" s="19">
        <f>ROUND(VLOOKUP($B278,'3.ข้อมูลงบทดลองปัจจุบัน เติมเอง'!$A$5:$CL$846,54,0),2)</f>
        <v>20476887.920000002</v>
      </c>
      <c r="BD278" s="19">
        <f>ROUND(VLOOKUP($B278,'3.ข้อมูลงบทดลองปัจจุบัน เติมเอง'!$A$5:$CL$846,55,0),2)</f>
        <v>41787487.609999999</v>
      </c>
      <c r="BE278" s="19">
        <f>ROUND(VLOOKUP($B278,'3.ข้อมูลงบทดลองปัจจุบัน เติมเอง'!$A$5:$CL$846,56,0),2)</f>
        <v>23477463.890000001</v>
      </c>
      <c r="BF278" s="19">
        <f>ROUND(VLOOKUP($B278,'3.ข้อมูลงบทดลองปัจจุบัน เติมเอง'!$A$5:$CL$846,57,0),2)</f>
        <v>22313173.989999998</v>
      </c>
      <c r="BG278" s="19">
        <f>ROUND(VLOOKUP($B278,'3.ข้อมูลงบทดลองปัจจุบัน เติมเอง'!$A$5:$CL$846,58,0),2)</f>
        <v>18270500.190000001</v>
      </c>
      <c r="BH278" s="19">
        <f>ROUND(VLOOKUP($B278,'3.ข้อมูลงบทดลองปัจจุบัน เติมเอง'!$A$5:$CL$846,59,0),2)</f>
        <v>37951743.530000001</v>
      </c>
      <c r="BI278" s="19">
        <f>ROUND(VLOOKUP($B278,'3.ข้อมูลงบทดลองปัจจุบัน เติมเอง'!$A$5:$CL$846,60,0),2)</f>
        <v>12448143.66</v>
      </c>
      <c r="BJ278" s="19">
        <f>ROUND(VLOOKUP($B278,'3.ข้อมูลงบทดลองปัจจุบัน เติมเอง'!$A$5:$CL$846,61,0),2)</f>
        <v>10670245.609999999</v>
      </c>
      <c r="BK278" s="19">
        <f>ROUND(VLOOKUP($B278,'3.ข้อมูลงบทดลองปัจจุบัน เติมเอง'!$A$5:$CL$846,62,0),2)</f>
        <v>20024291.309999999</v>
      </c>
      <c r="BL278" s="19">
        <f>ROUND(VLOOKUP($B278,'3.ข้อมูลงบทดลองปัจจุบัน เติมเอง'!$A$5:$CL$846,63,0),2)</f>
        <v>12054302.66</v>
      </c>
      <c r="BM278" s="19">
        <f>ROUND(VLOOKUP($B278,'3.ข้อมูลงบทดลองปัจจุบัน เติมเอง'!$A$5:$CL$846,64,0),2)</f>
        <v>52803593.770000003</v>
      </c>
      <c r="BN278" s="19">
        <f>ROUND(VLOOKUP($B278,'3.ข้อมูลงบทดลองปัจจุบัน เติมเอง'!$A$5:$CL$846,65,0),2)</f>
        <v>26392394.309999999</v>
      </c>
      <c r="BO278" s="19">
        <f>ROUND(VLOOKUP($B278,'3.ข้อมูลงบทดลองปัจจุบัน เติมเอง'!$A$5:$CL$846,66,0),2)</f>
        <v>30083099.940000001</v>
      </c>
      <c r="BP278" s="19">
        <f>ROUND(VLOOKUP($B278,'3.ข้อมูลงบทดลองปัจจุบัน เติมเอง'!$A$5:$CL$846,67,0),2)</f>
        <v>54676148.990000002</v>
      </c>
      <c r="BQ278" s="19">
        <f>ROUND(VLOOKUP($B278,'3.ข้อมูลงบทดลองปัจจุบัน เติมเอง'!$A$5:$CL$846,68,0),2)</f>
        <v>29049409.510000002</v>
      </c>
      <c r="BR278" s="19">
        <f>ROUND(VLOOKUP($B278,'3.ข้อมูลงบทดลองปัจจุบัน เติมเอง'!$A$5:$CL$846,69,0),2)</f>
        <v>18173987.07</v>
      </c>
      <c r="BS278" s="19">
        <f>ROUND(VLOOKUP($B278,'3.ข้อมูลงบทดลองปัจจุบัน เติมเอง'!$A$5:$CL$846,70,0),2)</f>
        <v>17118561.829999998</v>
      </c>
      <c r="BT278" s="19">
        <f>ROUND(VLOOKUP($B278,'3.ข้อมูลงบทดลองปัจจุบัน เติมเอง'!$A$5:$CL$846,71,0),2)</f>
        <v>12388029.869999999</v>
      </c>
      <c r="BU278" s="19">
        <f>ROUND(VLOOKUP($B278,'3.ข้อมูลงบทดลองปัจจุบัน เติมเอง'!$A$5:$CL$846,72,0),2)</f>
        <v>19907046.850000001</v>
      </c>
      <c r="BV278" s="19">
        <f>ROUND(VLOOKUP($B278,'3.ข้อมูลงบทดลองปัจจุบัน เติมเอง'!$A$5:$CL$846,73,0),2)</f>
        <v>15237130.65</v>
      </c>
      <c r="BW278" s="19">
        <f>ROUND(VLOOKUP($B278,'3.ข้อมูลงบทดลองปัจจุบัน เติมเอง'!$A$5:$CL$846,74,0),2)</f>
        <v>7378721.0300000003</v>
      </c>
      <c r="BX278" s="19">
        <f>ROUND(VLOOKUP($B278,'3.ข้อมูลงบทดลองปัจจุบัน เติมเอง'!$A$5:$CL$846,75,0),2)</f>
        <v>22102628.289999999</v>
      </c>
      <c r="BY278" s="19">
        <f>ROUND(VLOOKUP($B278,'3.ข้อมูลงบทดลองปัจจุบัน เติมเอง'!$A$5:$CL$846,76,0),2)</f>
        <v>29615395.100000001</v>
      </c>
      <c r="BZ278" s="19">
        <f>ROUND(VLOOKUP($B278,'3.ข้อมูลงบทดลองปัจจุบัน เติมเอง'!$A$5:$CL$846,77,0),2)</f>
        <v>11993788.199999999</v>
      </c>
      <c r="CA278" s="19">
        <f>ROUND(VLOOKUP($B278,'3.ข้อมูลงบทดลองปัจจุบัน เติมเอง'!$A$5:$CL$846,78,0),2)</f>
        <v>19284874.059999999</v>
      </c>
      <c r="CB278" s="19">
        <f>ROUND(VLOOKUP($B278,'3.ข้อมูลงบทดลองปัจจุบัน เติมเอง'!$A$5:$CL$846,79,0),2)</f>
        <v>24525148.829999998</v>
      </c>
      <c r="CC278" s="19">
        <f>ROUND(VLOOKUP($B278,'3.ข้อมูลงบทดลองปัจจุบัน เติมเอง'!$A$5:$CL$846,80,0),2)</f>
        <v>20907627.629999999</v>
      </c>
      <c r="CD278" s="19">
        <f>ROUND(VLOOKUP($B278,'3.ข้อมูลงบทดลองปัจจุบัน เติมเอง'!$A$5:$CL$846,81,0),2)</f>
        <v>23512357.34</v>
      </c>
      <c r="CE278" s="19">
        <f>ROUND(VLOOKUP($B278,'3.ข้อมูลงบทดลองปัจจุบัน เติมเอง'!$A$5:$CL$846,82,0),2)</f>
        <v>13935995.060000001</v>
      </c>
      <c r="CF278" s="19">
        <f>ROUND(VLOOKUP($B278,'3.ข้อมูลงบทดลองปัจจุบัน เติมเอง'!$A$5:$CL$846,83,0),2)</f>
        <v>42500132.770000003</v>
      </c>
      <c r="CG278" s="19">
        <f>ROUND(VLOOKUP($B278,'3.ข้อมูลงบทดลองปัจจุบัน เติมเอง'!$A$5:$CL$846,84,0),2)</f>
        <v>16738418.960000001</v>
      </c>
      <c r="CH278" s="19">
        <f>ROUND(VLOOKUP($B278,'3.ข้อมูลงบทดลองปัจจุบัน เติมเอง'!$A$5:$CL$846,85,0),2)</f>
        <v>12606100.52</v>
      </c>
      <c r="CI278" s="19">
        <f>ROUND(VLOOKUP($B278,'3.ข้อมูลงบทดลองปัจจุบัน เติมเอง'!$A$5:$CL$846,86,0),2)</f>
        <v>13512121.460000001</v>
      </c>
      <c r="CJ278" s="19">
        <f>ROUND(VLOOKUP($B278,'3.ข้อมูลงบทดลองปัจจุบัน เติมเอง'!$A$5:$CL$846,87,0),2)</f>
        <v>14098638.890000001</v>
      </c>
      <c r="CK278" s="19">
        <f>ROUND(VLOOKUP($B278,'3.ข้อมูลงบทดลองปัจจุบัน เติมเอง'!$A$5:$CL$846,88,0),2)</f>
        <v>39596968.609999999</v>
      </c>
      <c r="CL278" s="19">
        <f>ROUND(VLOOKUP($B278,'3.ข้อมูลงบทดลองปัจจุบัน เติมเอง'!$A$5:$CL$846,89,0),2)</f>
        <v>12459806.1</v>
      </c>
      <c r="CM278" s="19">
        <f>ROUND(VLOOKUP($B278,'3.ข้อมูลงบทดลองปัจจุบัน เติมเอง'!$A$5:$CL$846,90,0),2)</f>
        <v>14854240.23</v>
      </c>
      <c r="CO278" s="29"/>
    </row>
    <row r="279" spans="1:94" x14ac:dyDescent="0.7">
      <c r="A279" s="54" t="s">
        <v>2323</v>
      </c>
      <c r="B279" s="3" t="s">
        <v>457</v>
      </c>
      <c r="C279" s="55" t="s">
        <v>1232</v>
      </c>
      <c r="D279" s="19">
        <f>ROUND(VLOOKUP($B279,'3.ข้อมูลงบทดลองปัจจุบัน เติมเอง'!$A$5:$CL$846,3,0),2)</f>
        <v>0</v>
      </c>
      <c r="E279" s="19">
        <f>ROUND(VLOOKUP($B279,'3.ข้อมูลงบทดลองปัจจุบัน เติมเอง'!$A$5:$CL$846,4,0),2)</f>
        <v>0</v>
      </c>
      <c r="F279" s="19">
        <f>ROUND(VLOOKUP($B279,'3.ข้อมูลงบทดลองปัจจุบัน เติมเอง'!$A$5:$CL$846,5,0),2)</f>
        <v>0</v>
      </c>
      <c r="G279" s="19">
        <f>ROUND(VLOOKUP($B279,'3.ข้อมูลงบทดลองปัจจุบัน เติมเอง'!$A$5:$CL$846,6,0),2)</f>
        <v>0</v>
      </c>
      <c r="H279" s="19">
        <f>ROUND(VLOOKUP($B279,'3.ข้อมูลงบทดลองปัจจุบัน เติมเอง'!$A$5:$CL$846,7,0),2)</f>
        <v>0</v>
      </c>
      <c r="I279" s="19">
        <f>ROUND(VLOOKUP($B279,'3.ข้อมูลงบทดลองปัจจุบัน เติมเอง'!$A$5:$CL$846,8,0),2)</f>
        <v>0</v>
      </c>
      <c r="J279" s="19">
        <f>ROUND(VLOOKUP($B279,'3.ข้อมูลงบทดลองปัจจุบัน เติมเอง'!$A$5:$CL$846,9,0),2)</f>
        <v>0</v>
      </c>
      <c r="K279" s="19">
        <f>ROUND(VLOOKUP($B279,'3.ข้อมูลงบทดลองปัจจุบัน เติมเอง'!$A$5:$CL$846,10,0),2)</f>
        <v>0</v>
      </c>
      <c r="L279" s="19">
        <f>ROUND(VLOOKUP($B279,'3.ข้อมูลงบทดลองปัจจุบัน เติมเอง'!$A$5:$CL$846,11,0),2)</f>
        <v>0</v>
      </c>
      <c r="M279" s="19">
        <f>ROUND(VLOOKUP($B279,'3.ข้อมูลงบทดลองปัจจุบัน เติมเอง'!$A$5:$CL$846,12,0),2)</f>
        <v>0</v>
      </c>
      <c r="N279" s="19">
        <f>ROUND(VLOOKUP($B279,'3.ข้อมูลงบทดลองปัจจุบัน เติมเอง'!$A$5:$CL$846,13,0),2)</f>
        <v>0</v>
      </c>
      <c r="O279" s="19">
        <f>ROUND(VLOOKUP($B279,'3.ข้อมูลงบทดลองปัจจุบัน เติมเอง'!$A$5:$CL$846,14,0),2)</f>
        <v>0</v>
      </c>
      <c r="P279" s="19">
        <f>ROUND(VLOOKUP($B279,'3.ข้อมูลงบทดลองปัจจุบัน เติมเอง'!$A$5:$CL$846,15,0),2)</f>
        <v>0</v>
      </c>
      <c r="Q279" s="19">
        <f>ROUND(VLOOKUP($B279,'3.ข้อมูลงบทดลองปัจจุบัน เติมเอง'!$A$5:$CL$846,16,0),2)</f>
        <v>0</v>
      </c>
      <c r="R279" s="19">
        <f>ROUND(VLOOKUP($B279,'3.ข้อมูลงบทดลองปัจจุบัน เติมเอง'!$A$5:$CL$846,17,0),2)</f>
        <v>0</v>
      </c>
      <c r="S279" s="19">
        <f>ROUND(VLOOKUP($B279,'3.ข้อมูลงบทดลองปัจจุบัน เติมเอง'!$A$5:$CL$846,18,0),2)</f>
        <v>0</v>
      </c>
      <c r="T279" s="19">
        <f>ROUND(VLOOKUP($B279,'3.ข้อมูลงบทดลองปัจจุบัน เติมเอง'!$A$5:$CL$846,19,0),2)</f>
        <v>0</v>
      </c>
      <c r="U279" s="19">
        <f>ROUND(VLOOKUP($B279,'3.ข้อมูลงบทดลองปัจจุบัน เติมเอง'!$A$5:$CL$846,20,0),2)</f>
        <v>0</v>
      </c>
      <c r="V279" s="19">
        <f>ROUND(VLOOKUP($B279,'3.ข้อมูลงบทดลองปัจจุบัน เติมเอง'!$A$5:$CL$846,21,0),2)</f>
        <v>0</v>
      </c>
      <c r="W279" s="19">
        <f>ROUND(VLOOKUP($B279,'3.ข้อมูลงบทดลองปัจจุบัน เติมเอง'!$A$5:$CL$846,22,0),2)</f>
        <v>0</v>
      </c>
      <c r="X279" s="19">
        <f>ROUND(VLOOKUP($B279,'3.ข้อมูลงบทดลองปัจจุบัน เติมเอง'!$A$5:$CL$846,23,0),2)</f>
        <v>0</v>
      </c>
      <c r="Y279" s="19">
        <f>ROUND(VLOOKUP($B279,'3.ข้อมูลงบทดลองปัจจุบัน เติมเอง'!$A$5:$CL$846,24,0),2)</f>
        <v>0</v>
      </c>
      <c r="Z279" s="19">
        <f>ROUND(VLOOKUP($B279,'3.ข้อมูลงบทดลองปัจจุบัน เติมเอง'!$A$5:$CL$846,25,0),2)</f>
        <v>0</v>
      </c>
      <c r="AA279" s="19">
        <f>ROUND(VLOOKUP($B279,'3.ข้อมูลงบทดลองปัจจุบัน เติมเอง'!$A$5:$CL$846,26,0),2)</f>
        <v>0</v>
      </c>
      <c r="AB279" s="19">
        <f>ROUND(VLOOKUP($B279,'3.ข้อมูลงบทดลองปัจจุบัน เติมเอง'!$A$5:$CL$846,27,0),2)</f>
        <v>0</v>
      </c>
      <c r="AC279" s="19">
        <f>ROUND(VLOOKUP($B279,'3.ข้อมูลงบทดลองปัจจุบัน เติมเอง'!$A$5:$CL$846,28,0),2)</f>
        <v>0</v>
      </c>
      <c r="AD279" s="19">
        <f>ROUND(VLOOKUP($B279,'3.ข้อมูลงบทดลองปัจจุบัน เติมเอง'!$A$5:$CL$846,29,0),2)</f>
        <v>0</v>
      </c>
      <c r="AE279" s="19">
        <f>ROUND(VLOOKUP($B279,'3.ข้อมูลงบทดลองปัจจุบัน เติมเอง'!$A$5:$CL$846,30,0),2)</f>
        <v>0</v>
      </c>
      <c r="AF279" s="19">
        <f>ROUND(VLOOKUP($B279,'3.ข้อมูลงบทดลองปัจจุบัน เติมเอง'!$A$5:$CL$846,31,0),2)</f>
        <v>0</v>
      </c>
      <c r="AG279" s="19">
        <f>ROUND(VLOOKUP($B279,'3.ข้อมูลงบทดลองปัจจุบัน เติมเอง'!$A$5:$CL$846,32,0),2)</f>
        <v>0</v>
      </c>
      <c r="AH279" s="19">
        <f>ROUND(VLOOKUP($B279,'3.ข้อมูลงบทดลองปัจจุบัน เติมเอง'!$A$5:$CL$846,33,0),2)</f>
        <v>0</v>
      </c>
      <c r="AI279" s="19">
        <f>ROUND(VLOOKUP($B279,'3.ข้อมูลงบทดลองปัจจุบัน เติมเอง'!$A$5:$CL$846,34,0),2)</f>
        <v>0</v>
      </c>
      <c r="AJ279" s="19">
        <f>ROUND(VLOOKUP($B279,'3.ข้อมูลงบทดลองปัจจุบัน เติมเอง'!$A$5:$CL$846,35,0),2)</f>
        <v>0</v>
      </c>
      <c r="AK279" s="19">
        <f>ROUND(VLOOKUP($B279,'3.ข้อมูลงบทดลองปัจจุบัน เติมเอง'!$A$5:$CL$846,36,0),2)</f>
        <v>0</v>
      </c>
      <c r="AL279" s="19">
        <f>ROUND(VLOOKUP($B279,'3.ข้อมูลงบทดลองปัจจุบัน เติมเอง'!$A$5:$CL$846,37,0),2)</f>
        <v>0</v>
      </c>
      <c r="AM279" s="19">
        <f>ROUND(VLOOKUP($B279,'3.ข้อมูลงบทดลองปัจจุบัน เติมเอง'!$A$5:$CL$846,38,0),2)</f>
        <v>0</v>
      </c>
      <c r="AN279" s="19">
        <f>ROUND(VLOOKUP($B279,'3.ข้อมูลงบทดลองปัจจุบัน เติมเอง'!$A$5:$CL$846,39,0),2)</f>
        <v>0</v>
      </c>
      <c r="AO279" s="19">
        <f>ROUND(VLOOKUP($B279,'3.ข้อมูลงบทดลองปัจจุบัน เติมเอง'!$A$5:$CL$846,40,0),2)</f>
        <v>0</v>
      </c>
      <c r="AP279" s="19">
        <f>ROUND(VLOOKUP($B279,'3.ข้อมูลงบทดลองปัจจุบัน เติมเอง'!$A$5:$CL$846,41,0),2)</f>
        <v>0</v>
      </c>
      <c r="AQ279" s="19">
        <f>ROUND(VLOOKUP($B279,'3.ข้อมูลงบทดลองปัจจุบัน เติมเอง'!$A$5:$CL$846,42,0),2)</f>
        <v>0</v>
      </c>
      <c r="AR279" s="19">
        <f>ROUND(VLOOKUP($B279,'3.ข้อมูลงบทดลองปัจจุบัน เติมเอง'!$A$5:$CL$846,43,0),2)</f>
        <v>0</v>
      </c>
      <c r="AS279" s="19">
        <f>ROUND(VLOOKUP($B279,'3.ข้อมูลงบทดลองปัจจุบัน เติมเอง'!$A$5:$CL$846,44,0),2)</f>
        <v>5050</v>
      </c>
      <c r="AT279" s="19">
        <f>ROUND(VLOOKUP($B279,'3.ข้อมูลงบทดลองปัจจุบัน เติมเอง'!$A$5:$CL$846,45,0),2)</f>
        <v>0</v>
      </c>
      <c r="AU279" s="19">
        <f>ROUND(VLOOKUP($B279,'3.ข้อมูลงบทดลองปัจจุบัน เติมเอง'!$A$5:$CL$846,46,0),2)</f>
        <v>0</v>
      </c>
      <c r="AV279" s="19">
        <f>ROUND(VLOOKUP($B279,'3.ข้อมูลงบทดลองปัจจุบัน เติมเอง'!$A$5:$CL$846,47,0),2)</f>
        <v>0</v>
      </c>
      <c r="AW279" s="19">
        <f>ROUND(VLOOKUP($B279,'3.ข้อมูลงบทดลองปัจจุบัน เติมเอง'!$A$5:$CL$846,48,0),2)</f>
        <v>0</v>
      </c>
      <c r="AX279" s="19">
        <f>ROUND(VLOOKUP($B279,'3.ข้อมูลงบทดลองปัจจุบัน เติมเอง'!$A$5:$CL$846,49,0),2)</f>
        <v>0</v>
      </c>
      <c r="AY279" s="19">
        <f>ROUND(VLOOKUP($B279,'3.ข้อมูลงบทดลองปัจจุบัน เติมเอง'!$A$5:$CL$846,50,0),2)</f>
        <v>0</v>
      </c>
      <c r="AZ279" s="19">
        <f>ROUND(VLOOKUP($B279,'3.ข้อมูลงบทดลองปัจจุบัน เติมเอง'!$A$5:$CL$846,51,0),2)</f>
        <v>0</v>
      </c>
      <c r="BA279" s="19">
        <f>ROUND(VLOOKUP($B279,'3.ข้อมูลงบทดลองปัจจุบัน เติมเอง'!$A$5:$CL$846,52,0),2)</f>
        <v>0</v>
      </c>
      <c r="BB279" s="19">
        <f>ROUND(VLOOKUP($B279,'3.ข้อมูลงบทดลองปัจจุบัน เติมเอง'!$A$5:$CL$846,53,0),2)</f>
        <v>0</v>
      </c>
      <c r="BC279" s="19">
        <f>ROUND(VLOOKUP($B279,'3.ข้อมูลงบทดลองปัจจุบัน เติมเอง'!$A$5:$CL$846,54,0),2)</f>
        <v>0</v>
      </c>
      <c r="BD279" s="19">
        <f>ROUND(VLOOKUP($B279,'3.ข้อมูลงบทดลองปัจจุบัน เติมเอง'!$A$5:$CL$846,55,0),2)</f>
        <v>278354</v>
      </c>
      <c r="BE279" s="19">
        <f>ROUND(VLOOKUP($B279,'3.ข้อมูลงบทดลองปัจจุบัน เติมเอง'!$A$5:$CL$846,56,0),2)</f>
        <v>0</v>
      </c>
      <c r="BF279" s="19">
        <f>ROUND(VLOOKUP($B279,'3.ข้อมูลงบทดลองปัจจุบัน เติมเอง'!$A$5:$CL$846,57,0),2)</f>
        <v>0</v>
      </c>
      <c r="BG279" s="19">
        <f>ROUND(VLOOKUP($B279,'3.ข้อมูลงบทดลองปัจจุบัน เติมเอง'!$A$5:$CL$846,58,0),2)</f>
        <v>0</v>
      </c>
      <c r="BH279" s="19">
        <f>ROUND(VLOOKUP($B279,'3.ข้อมูลงบทดลองปัจจุบัน เติมเอง'!$A$5:$CL$846,59,0),2)</f>
        <v>0</v>
      </c>
      <c r="BI279" s="19">
        <f>ROUND(VLOOKUP($B279,'3.ข้อมูลงบทดลองปัจจุบัน เติมเอง'!$A$5:$CL$846,60,0),2)</f>
        <v>0</v>
      </c>
      <c r="BJ279" s="19">
        <f>ROUND(VLOOKUP($B279,'3.ข้อมูลงบทดลองปัจจุบัน เติมเอง'!$A$5:$CL$846,61,0),2)</f>
        <v>0</v>
      </c>
      <c r="BK279" s="19">
        <f>ROUND(VLOOKUP($B279,'3.ข้อมูลงบทดลองปัจจุบัน เติมเอง'!$A$5:$CL$846,62,0),2)</f>
        <v>0</v>
      </c>
      <c r="BL279" s="19">
        <f>ROUND(VLOOKUP($B279,'3.ข้อมูลงบทดลองปัจจุบัน เติมเอง'!$A$5:$CL$846,63,0),2)</f>
        <v>0</v>
      </c>
      <c r="BM279" s="19">
        <f>ROUND(VLOOKUP($B279,'3.ข้อมูลงบทดลองปัจจุบัน เติมเอง'!$A$5:$CL$846,64,0),2)</f>
        <v>319066.3</v>
      </c>
      <c r="BN279" s="19">
        <f>ROUND(VLOOKUP($B279,'3.ข้อมูลงบทดลองปัจจุบัน เติมเอง'!$A$5:$CL$846,65,0),2)</f>
        <v>0</v>
      </c>
      <c r="BO279" s="19">
        <f>ROUND(VLOOKUP($B279,'3.ข้อมูลงบทดลองปัจจุบัน เติมเอง'!$A$5:$CL$846,66,0),2)</f>
        <v>0</v>
      </c>
      <c r="BP279" s="19">
        <f>ROUND(VLOOKUP($B279,'3.ข้อมูลงบทดลองปัจจุบัน เติมเอง'!$A$5:$CL$846,67,0),2)</f>
        <v>0</v>
      </c>
      <c r="BQ279" s="19">
        <f>ROUND(VLOOKUP($B279,'3.ข้อมูลงบทดลองปัจจุบัน เติมเอง'!$A$5:$CL$846,68,0),2)</f>
        <v>0</v>
      </c>
      <c r="BR279" s="19">
        <f>ROUND(VLOOKUP($B279,'3.ข้อมูลงบทดลองปัจจุบัน เติมเอง'!$A$5:$CL$846,69,0),2)</f>
        <v>0</v>
      </c>
      <c r="BS279" s="19">
        <f>ROUND(VLOOKUP($B279,'3.ข้อมูลงบทดลองปัจจุบัน เติมเอง'!$A$5:$CL$846,70,0),2)</f>
        <v>0</v>
      </c>
      <c r="BT279" s="19">
        <f>ROUND(VLOOKUP($B279,'3.ข้อมูลงบทดลองปัจจุบัน เติมเอง'!$A$5:$CL$846,71,0),2)</f>
        <v>0</v>
      </c>
      <c r="BU279" s="19">
        <f>ROUND(VLOOKUP($B279,'3.ข้อมูลงบทดลองปัจจุบัน เติมเอง'!$A$5:$CL$846,72,0),2)</f>
        <v>0</v>
      </c>
      <c r="BV279" s="19">
        <f>ROUND(VLOOKUP($B279,'3.ข้อมูลงบทดลองปัจจุบัน เติมเอง'!$A$5:$CL$846,73,0),2)</f>
        <v>0</v>
      </c>
      <c r="BW279" s="19">
        <f>ROUND(VLOOKUP($B279,'3.ข้อมูลงบทดลองปัจจุบัน เติมเอง'!$A$5:$CL$846,74,0),2)</f>
        <v>0</v>
      </c>
      <c r="BX279" s="19">
        <f>ROUND(VLOOKUP($B279,'3.ข้อมูลงบทดลองปัจจุบัน เติมเอง'!$A$5:$CL$846,75,0),2)</f>
        <v>0</v>
      </c>
      <c r="BY279" s="19">
        <f>ROUND(VLOOKUP($B279,'3.ข้อมูลงบทดลองปัจจุบัน เติมเอง'!$A$5:$CL$846,76,0),2)</f>
        <v>0</v>
      </c>
      <c r="BZ279" s="19">
        <f>ROUND(VLOOKUP($B279,'3.ข้อมูลงบทดลองปัจจุบัน เติมเอง'!$A$5:$CL$846,77,0),2)</f>
        <v>0</v>
      </c>
      <c r="CA279" s="19">
        <f>ROUND(VLOOKUP($B279,'3.ข้อมูลงบทดลองปัจจุบัน เติมเอง'!$A$5:$CL$846,78,0),2)</f>
        <v>0</v>
      </c>
      <c r="CB279" s="19">
        <f>ROUND(VLOOKUP($B279,'3.ข้อมูลงบทดลองปัจจุบัน เติมเอง'!$A$5:$CL$846,79,0),2)</f>
        <v>0</v>
      </c>
      <c r="CC279" s="19">
        <f>ROUND(VLOOKUP($B279,'3.ข้อมูลงบทดลองปัจจุบัน เติมเอง'!$A$5:$CL$846,80,0),2)</f>
        <v>0</v>
      </c>
      <c r="CD279" s="19">
        <f>ROUND(VLOOKUP($B279,'3.ข้อมูลงบทดลองปัจจุบัน เติมเอง'!$A$5:$CL$846,81,0),2)</f>
        <v>0</v>
      </c>
      <c r="CE279" s="19">
        <f>ROUND(VLOOKUP($B279,'3.ข้อมูลงบทดลองปัจจุบัน เติมเอง'!$A$5:$CL$846,82,0),2)</f>
        <v>0</v>
      </c>
      <c r="CF279" s="19">
        <f>ROUND(VLOOKUP($B279,'3.ข้อมูลงบทดลองปัจจุบัน เติมเอง'!$A$5:$CL$846,83,0),2)</f>
        <v>0</v>
      </c>
      <c r="CG279" s="19">
        <f>ROUND(VLOOKUP($B279,'3.ข้อมูลงบทดลองปัจจุบัน เติมเอง'!$A$5:$CL$846,84,0),2)</f>
        <v>0</v>
      </c>
      <c r="CH279" s="19">
        <f>ROUND(VLOOKUP($B279,'3.ข้อมูลงบทดลองปัจจุบัน เติมเอง'!$A$5:$CL$846,85,0),2)</f>
        <v>0</v>
      </c>
      <c r="CI279" s="19">
        <f>ROUND(VLOOKUP($B279,'3.ข้อมูลงบทดลองปัจจุบัน เติมเอง'!$A$5:$CL$846,86,0),2)</f>
        <v>0</v>
      </c>
      <c r="CJ279" s="19">
        <f>ROUND(VLOOKUP($B279,'3.ข้อมูลงบทดลองปัจจุบัน เติมเอง'!$A$5:$CL$846,87,0),2)</f>
        <v>0</v>
      </c>
      <c r="CK279" s="19">
        <f>ROUND(VLOOKUP($B279,'3.ข้อมูลงบทดลองปัจจุบัน เติมเอง'!$A$5:$CL$846,88,0),2)</f>
        <v>0</v>
      </c>
      <c r="CL279" s="19">
        <f>ROUND(VLOOKUP($B279,'3.ข้อมูลงบทดลองปัจจุบัน เติมเอง'!$A$5:$CL$846,89,0),2)</f>
        <v>0</v>
      </c>
      <c r="CM279" s="19">
        <f>ROUND(VLOOKUP($B279,'3.ข้อมูลงบทดลองปัจจุบัน เติมเอง'!$A$5:$CL$846,90,0),2)</f>
        <v>0</v>
      </c>
      <c r="CO279" s="29"/>
    </row>
    <row r="280" spans="1:94" x14ac:dyDescent="0.7">
      <c r="A280" s="54" t="s">
        <v>2323</v>
      </c>
      <c r="B280" s="3" t="s">
        <v>458</v>
      </c>
      <c r="C280" s="55" t="s">
        <v>459</v>
      </c>
      <c r="D280" s="19">
        <f>ROUND(VLOOKUP($B280,'3.ข้อมูลงบทดลองปัจจุบัน เติมเอง'!$A$5:$CL$846,3,0),2)</f>
        <v>18729915.739999998</v>
      </c>
      <c r="E280" s="19">
        <f>ROUND(VLOOKUP($B280,'3.ข้อมูลงบทดลองปัจจุบัน เติมเอง'!$A$5:$CL$846,4,0),2)</f>
        <v>6948619.6699999999</v>
      </c>
      <c r="F280" s="19">
        <f>ROUND(VLOOKUP($B280,'3.ข้อมูลงบทดลองปัจจุบัน เติมเอง'!$A$5:$CL$846,5,0),2)</f>
        <v>8404845.5299999993</v>
      </c>
      <c r="G280" s="19">
        <f>ROUND(VLOOKUP($B280,'3.ข้อมูลงบทดลองปัจจุบัน เติมเอง'!$A$5:$CL$846,6,0),2)</f>
        <v>5804556.0700000003</v>
      </c>
      <c r="H280" s="19">
        <f>ROUND(VLOOKUP($B280,'3.ข้อมูลงบทดลองปัจจุบัน เติมเอง'!$A$5:$CL$846,7,0),2)</f>
        <v>3667798.09</v>
      </c>
      <c r="I280" s="19">
        <f>ROUND(VLOOKUP($B280,'3.ข้อมูลงบทดลองปัจจุบัน เติมเอง'!$A$5:$CL$846,8,0),2)</f>
        <v>7415272.7199999997</v>
      </c>
      <c r="J280" s="19">
        <f>ROUND(VLOOKUP($B280,'3.ข้อมูลงบทดลองปัจจุบัน เติมเอง'!$A$5:$CL$846,9,0),2)</f>
        <v>9660620.0899999999</v>
      </c>
      <c r="K280" s="19">
        <f>ROUND(VLOOKUP($B280,'3.ข้อมูลงบทดลองปัจจุบัน เติมเอง'!$A$5:$CL$846,10,0),2)</f>
        <v>7026772.0599999996</v>
      </c>
      <c r="L280" s="19">
        <f>ROUND(VLOOKUP($B280,'3.ข้อมูลงบทดลองปัจจุบัน เติมเอง'!$A$5:$CL$846,11,0),2)</f>
        <v>5748050.04</v>
      </c>
      <c r="M280" s="19">
        <f>ROUND(VLOOKUP($B280,'3.ข้อมูลงบทดลองปัจจุบัน เติมเอง'!$A$5:$CL$846,12,0),2)</f>
        <v>7992017.5300000003</v>
      </c>
      <c r="N280" s="19">
        <f>ROUND(VLOOKUP($B280,'3.ข้อมูลงบทดลองปัจจุบัน เติมเอง'!$A$5:$CL$846,13,0),2)</f>
        <v>11156967.34</v>
      </c>
      <c r="O280" s="19">
        <f>ROUND(VLOOKUP($B280,'3.ข้อมูลงบทดลองปัจจุบัน เติมเอง'!$A$5:$CL$846,14,0),2)</f>
        <v>2750345.47</v>
      </c>
      <c r="P280" s="19">
        <f>ROUND(VLOOKUP($B280,'3.ข้อมูลงบทดลองปัจจุบัน เติมเอง'!$A$5:$CL$846,15,0),2)</f>
        <v>6328623.5999999996</v>
      </c>
      <c r="Q280" s="19">
        <f>ROUND(VLOOKUP($B280,'3.ข้อมูลงบทดลองปัจจุบัน เติมเอง'!$A$5:$CL$846,16,0),2)</f>
        <v>5641901.7999999998</v>
      </c>
      <c r="R280" s="19">
        <f>ROUND(VLOOKUP($B280,'3.ข้อมูลงบทดลองปัจจุบัน เติมเอง'!$A$5:$CL$846,17,0),2)</f>
        <v>5952674.71</v>
      </c>
      <c r="S280" s="19">
        <f>ROUND(VLOOKUP($B280,'3.ข้อมูลงบทดลองปัจจุบัน เติมเอง'!$A$5:$CL$846,18,0),2)</f>
        <v>8992877</v>
      </c>
      <c r="T280" s="19">
        <f>ROUND(VLOOKUP($B280,'3.ข้อมูลงบทดลองปัจจุบัน เติมเอง'!$A$5:$CL$846,19,0),2)</f>
        <v>5037691.2300000004</v>
      </c>
      <c r="U280" s="19">
        <f>ROUND(VLOOKUP($B280,'3.ข้อมูลงบทดลองปัจจุบัน เติมเอง'!$A$5:$CL$846,20,0),2)</f>
        <v>4195424.3499999996</v>
      </c>
      <c r="V280" s="19">
        <f>ROUND(VLOOKUP($B280,'3.ข้อมูลงบทดลองปัจจุบัน เติมเอง'!$A$5:$CL$846,21,0),2)</f>
        <v>4685811.33</v>
      </c>
      <c r="W280" s="19">
        <f>ROUND(VLOOKUP($B280,'3.ข้อมูลงบทดลองปัจจุบัน เติมเอง'!$A$5:$CL$846,22,0),2)</f>
        <v>2240473.87</v>
      </c>
      <c r="X280" s="19">
        <f>ROUND(VLOOKUP($B280,'3.ข้อมูลงบทดลองปัจจุบัน เติมเอง'!$A$5:$CL$846,23,0),2)</f>
        <v>14442978.02</v>
      </c>
      <c r="Y280" s="19">
        <f>ROUND(VLOOKUP($B280,'3.ข้อมูลงบทดลองปัจจุบัน เติมเอง'!$A$5:$CL$846,24,0),2)</f>
        <v>4201989.59</v>
      </c>
      <c r="Z280" s="19">
        <f>ROUND(VLOOKUP($B280,'3.ข้อมูลงบทดลองปัจจุบัน เติมเอง'!$A$5:$CL$846,25,0),2)</f>
        <v>4148589.97</v>
      </c>
      <c r="AA280" s="19">
        <f>ROUND(VLOOKUP($B280,'3.ข้อมูลงบทดลองปัจจุบัน เติมเอง'!$A$5:$CL$846,26,0),2)</f>
        <v>5860792.4100000001</v>
      </c>
      <c r="AB280" s="19">
        <f>ROUND(VLOOKUP($B280,'3.ข้อมูลงบทดลองปัจจุบัน เติมเอง'!$A$5:$CL$846,27,0),2)</f>
        <v>3059008.8</v>
      </c>
      <c r="AC280" s="19">
        <f>ROUND(VLOOKUP($B280,'3.ข้อมูลงบทดลองปัจจุบัน เติมเอง'!$A$5:$CL$846,28,0),2)</f>
        <v>3969267.74</v>
      </c>
      <c r="AD280" s="19">
        <f>ROUND(VLOOKUP($B280,'3.ข้อมูลงบทดลองปัจจุบัน เติมเอง'!$A$5:$CL$846,29,0),2)</f>
        <v>4841544.66</v>
      </c>
      <c r="AE280" s="19">
        <f>ROUND(VLOOKUP($B280,'3.ข้อมูลงบทดลองปัจจุบัน เติมเอง'!$A$5:$CL$846,30,0),2)</f>
        <v>14570441.01</v>
      </c>
      <c r="AF280" s="19">
        <f>ROUND(VLOOKUP($B280,'3.ข้อมูลงบทดลองปัจจุบัน เติมเอง'!$A$5:$CL$846,31,0),2)</f>
        <v>5168802.96</v>
      </c>
      <c r="AG280" s="19">
        <f>ROUND(VLOOKUP($B280,'3.ข้อมูลงบทดลองปัจจุบัน เติมเอง'!$A$5:$CL$846,32,0),2)</f>
        <v>4243004.1500000004</v>
      </c>
      <c r="AH280" s="19">
        <f>ROUND(VLOOKUP($B280,'3.ข้อมูลงบทดลองปัจจุบัน เติมเอง'!$A$5:$CL$846,33,0),2)</f>
        <v>1796023</v>
      </c>
      <c r="AI280" s="19">
        <f>ROUND(VLOOKUP($B280,'3.ข้อมูลงบทดลองปัจจุบัน เติมเอง'!$A$5:$CL$846,34,0),2)</f>
        <v>6457471.1900000004</v>
      </c>
      <c r="AJ280" s="19">
        <f>ROUND(VLOOKUP($B280,'3.ข้อมูลงบทดลองปัจจุบัน เติมเอง'!$A$5:$CL$846,35,0),2)</f>
        <v>5806033.1600000001</v>
      </c>
      <c r="AK280" s="19">
        <f>ROUND(VLOOKUP($B280,'3.ข้อมูลงบทดลองปัจจุบัน เติมเอง'!$A$5:$CL$846,36,0),2)</f>
        <v>3747454.31</v>
      </c>
      <c r="AL280" s="19">
        <f>ROUND(VLOOKUP($B280,'3.ข้อมูลงบทดลองปัจจุบัน เติมเอง'!$A$5:$CL$846,37,0),2)</f>
        <v>12971295.58</v>
      </c>
      <c r="AM280" s="19">
        <f>ROUND(VLOOKUP($B280,'3.ข้อมูลงบทดลองปัจจุบัน เติมเอง'!$A$5:$CL$846,38,0),2)</f>
        <v>5428285.7300000004</v>
      </c>
      <c r="AN280" s="19">
        <f>ROUND(VLOOKUP($B280,'3.ข้อมูลงบทดลองปัจจุบัน เติมเอง'!$A$5:$CL$846,39,0),2)</f>
        <v>4071092.92</v>
      </c>
      <c r="AO280" s="19">
        <f>ROUND(VLOOKUP($B280,'3.ข้อมูลงบทดลองปัจจุบัน เติมเอง'!$A$5:$CL$846,40,0),2)</f>
        <v>9323874.8800000008</v>
      </c>
      <c r="AP280" s="19">
        <f>ROUND(VLOOKUP($B280,'3.ข้อมูลงบทดลองปัจจุบัน เติมเอง'!$A$5:$CL$846,41,0),2)</f>
        <v>7842443.5199999996</v>
      </c>
      <c r="AQ280" s="19">
        <f>ROUND(VLOOKUP($B280,'3.ข้อมูลงบทดลองปัจจุบัน เติมเอง'!$A$5:$CL$846,42,0),2)</f>
        <v>6445932.8300000001</v>
      </c>
      <c r="AR280" s="19">
        <f>ROUND(VLOOKUP($B280,'3.ข้อมูลงบทดลองปัจจุบัน เติมเอง'!$A$5:$CL$846,43,0),2)</f>
        <v>2751769.08</v>
      </c>
      <c r="AS280" s="19">
        <f>ROUND(VLOOKUP($B280,'3.ข้อมูลงบทดลองปัจจุบัน เติมเอง'!$A$5:$CL$846,44,0),2)</f>
        <v>7488101.6299999999</v>
      </c>
      <c r="AT280" s="19">
        <f>ROUND(VLOOKUP($B280,'3.ข้อมูลงบทดลองปัจจุบัน เติมเอง'!$A$5:$CL$846,45,0),2)</f>
        <v>3219753.65</v>
      </c>
      <c r="AU280" s="19">
        <f>ROUND(VLOOKUP($B280,'3.ข้อมูลงบทดลองปัจจุบัน เติมเอง'!$A$5:$CL$846,46,0),2)</f>
        <v>6626771.2400000002</v>
      </c>
      <c r="AV280" s="19">
        <f>ROUND(VLOOKUP($B280,'3.ข้อมูลงบทดลองปัจจุบัน เติมเอง'!$A$5:$CL$846,47,0),2)</f>
        <v>8701861.3699999992</v>
      </c>
      <c r="AW280" s="19">
        <f>ROUND(VLOOKUP($B280,'3.ข้อมูลงบทดลองปัจจุบัน เติมเอง'!$A$5:$CL$846,48,0),2)</f>
        <v>4545260.2300000004</v>
      </c>
      <c r="AX280" s="19">
        <f>ROUND(VLOOKUP($B280,'3.ข้อมูลงบทดลองปัจจุบัน เติมเอง'!$A$5:$CL$846,49,0),2)</f>
        <v>3605486.9</v>
      </c>
      <c r="AY280" s="19">
        <f>ROUND(VLOOKUP($B280,'3.ข้อมูลงบทดลองปัจจุบัน เติมเอง'!$A$5:$CL$846,50,0),2)</f>
        <v>5213777.87</v>
      </c>
      <c r="AZ280" s="19">
        <f>ROUND(VLOOKUP($B280,'3.ข้อมูลงบทดลองปัจจุบัน เติมเอง'!$A$5:$CL$846,51,0),2)</f>
        <v>5746805.3899999997</v>
      </c>
      <c r="BA280" s="19">
        <f>ROUND(VLOOKUP($B280,'3.ข้อมูลงบทดลองปัจจุบัน เติมเอง'!$A$5:$CL$846,52,0),2)</f>
        <v>4976778.0199999996</v>
      </c>
      <c r="BB280" s="19">
        <f>ROUND(VLOOKUP($B280,'3.ข้อมูลงบทดลองปัจจุบัน เติมเอง'!$A$5:$CL$846,53,0),2)</f>
        <v>17198330.940000001</v>
      </c>
      <c r="BC280" s="19">
        <f>ROUND(VLOOKUP($B280,'3.ข้อมูลงบทดลองปัจจุบัน เติมเอง'!$A$5:$CL$846,54,0),2)</f>
        <v>4597995.43</v>
      </c>
      <c r="BD280" s="19">
        <f>ROUND(VLOOKUP($B280,'3.ข้อมูลงบทดลองปัจจุบัน เติมเอง'!$A$5:$CL$846,55,0),2)</f>
        <v>13799940.220000001</v>
      </c>
      <c r="BE280" s="19">
        <f>ROUND(VLOOKUP($B280,'3.ข้อมูลงบทดลองปัจจุบัน เติมเอง'!$A$5:$CL$846,56,0),2)</f>
        <v>3078866.72</v>
      </c>
      <c r="BF280" s="19">
        <f>ROUND(VLOOKUP($B280,'3.ข้อมูลงบทดลองปัจจุบัน เติมเอง'!$A$5:$CL$846,57,0),2)</f>
        <v>5145047.6100000003</v>
      </c>
      <c r="BG280" s="19">
        <f>ROUND(VLOOKUP($B280,'3.ข้อมูลงบทดลองปัจจุบัน เติมเอง'!$A$5:$CL$846,58,0),2)</f>
        <v>3293242.64</v>
      </c>
      <c r="BH280" s="19">
        <f>ROUND(VLOOKUP($B280,'3.ข้อมูลงบทดลองปัจจุบัน เติมเอง'!$A$5:$CL$846,59,0),2)</f>
        <v>8236894.2400000002</v>
      </c>
      <c r="BI280" s="19">
        <f>ROUND(VLOOKUP($B280,'3.ข้อมูลงบทดลองปัจจุบัน เติมเอง'!$A$5:$CL$846,60,0),2)</f>
        <v>4136213.26</v>
      </c>
      <c r="BJ280" s="19">
        <f>ROUND(VLOOKUP($B280,'3.ข้อมูลงบทดลองปัจจุบัน เติมเอง'!$A$5:$CL$846,61,0),2)</f>
        <v>2448166.64</v>
      </c>
      <c r="BK280" s="19">
        <f>ROUND(VLOOKUP($B280,'3.ข้อมูลงบทดลองปัจจุบัน เติมเอง'!$A$5:$CL$846,62,0),2)</f>
        <v>2881161.8</v>
      </c>
      <c r="BL280" s="19">
        <f>ROUND(VLOOKUP($B280,'3.ข้อมูลงบทดลองปัจจุบัน เติมเอง'!$A$5:$CL$846,63,0),2)</f>
        <v>3683306.38</v>
      </c>
      <c r="BM280" s="19">
        <f>ROUND(VLOOKUP($B280,'3.ข้อมูลงบทดลองปัจจุบัน เติมเอง'!$A$5:$CL$846,64,0),2)</f>
        <v>14570122.470000001</v>
      </c>
      <c r="BN280" s="19">
        <f>ROUND(VLOOKUP($B280,'3.ข้อมูลงบทดลองปัจจุบัน เติมเอง'!$A$5:$CL$846,65,0),2)</f>
        <v>5892025.9699999997</v>
      </c>
      <c r="BO280" s="19">
        <f>ROUND(VLOOKUP($B280,'3.ข้อมูลงบทดลองปัจจุบัน เติมเอง'!$A$5:$CL$846,66,0),2)</f>
        <v>8116571.0199999996</v>
      </c>
      <c r="BP280" s="19">
        <f>ROUND(VLOOKUP($B280,'3.ข้อมูลงบทดลองปัจจุบัน เติมเอง'!$A$5:$CL$846,67,0),2)</f>
        <v>4832002.24</v>
      </c>
      <c r="BQ280" s="19">
        <f>ROUND(VLOOKUP($B280,'3.ข้อมูลงบทดลองปัจจุบัน เติมเอง'!$A$5:$CL$846,68,0),2)</f>
        <v>8304380.8499999996</v>
      </c>
      <c r="BR280" s="19">
        <f>ROUND(VLOOKUP($B280,'3.ข้อมูลงบทดลองปัจจุบัน เติมเอง'!$A$5:$CL$846,69,0),2)</f>
        <v>5334760.09</v>
      </c>
      <c r="BS280" s="19">
        <f>ROUND(VLOOKUP($B280,'3.ข้อมูลงบทดลองปัจจุบัน เติมเอง'!$A$5:$CL$846,70,0),2)</f>
        <v>20412243.350000001</v>
      </c>
      <c r="BT280" s="19">
        <f>ROUND(VLOOKUP($B280,'3.ข้อมูลงบทดลองปัจจุบัน เติมเอง'!$A$5:$CL$846,71,0),2)</f>
        <v>4132913.14</v>
      </c>
      <c r="BU280" s="19">
        <f>ROUND(VLOOKUP($B280,'3.ข้อมูลงบทดลองปัจจุบัน เติมเอง'!$A$5:$CL$846,72,0),2)</f>
        <v>5733035.4500000002</v>
      </c>
      <c r="BV280" s="19">
        <f>ROUND(VLOOKUP($B280,'3.ข้อมูลงบทดลองปัจจุบัน เติมเอง'!$A$5:$CL$846,73,0),2)</f>
        <v>8184881.4400000004</v>
      </c>
      <c r="BW280" s="19">
        <f>ROUND(VLOOKUP($B280,'3.ข้อมูลงบทดลองปัจจุบัน เติมเอง'!$A$5:$CL$846,74,0),2)</f>
        <v>1383147.97</v>
      </c>
      <c r="BX280" s="19">
        <f>ROUND(VLOOKUP($B280,'3.ข้อมูลงบทดลองปัจจุบัน เติมเอง'!$A$5:$CL$846,75,0),2)</f>
        <v>5996653.5099999998</v>
      </c>
      <c r="BY280" s="19">
        <f>ROUND(VLOOKUP($B280,'3.ข้อมูลงบทดลองปัจจุบัน เติมเอง'!$A$5:$CL$846,76,0),2)</f>
        <v>5778209.0700000003</v>
      </c>
      <c r="BZ280" s="19">
        <f>ROUND(VLOOKUP($B280,'3.ข้อมูลงบทดลองปัจจุบัน เติมเอง'!$A$5:$CL$846,77,0),2)</f>
        <v>3043995.69</v>
      </c>
      <c r="CA280" s="19">
        <f>ROUND(VLOOKUP($B280,'3.ข้อมูลงบทดลองปัจจุบัน เติมเอง'!$A$5:$CL$846,78,0),2)</f>
        <v>3415450.55</v>
      </c>
      <c r="CB280" s="19">
        <f>ROUND(VLOOKUP($B280,'3.ข้อมูลงบทดลองปัจจุบัน เติมเอง'!$A$5:$CL$846,79,0),2)</f>
        <v>3500418.83</v>
      </c>
      <c r="CC280" s="19">
        <f>ROUND(VLOOKUP($B280,'3.ข้อมูลงบทดลองปัจจุบัน เติมเอง'!$A$5:$CL$846,80,0),2)</f>
        <v>4988021.18</v>
      </c>
      <c r="CD280" s="19">
        <f>ROUND(VLOOKUP($B280,'3.ข้อมูลงบทดลองปัจจุบัน เติมเอง'!$A$5:$CL$846,81,0),2)</f>
        <v>6574916.5099999998</v>
      </c>
      <c r="CE280" s="19">
        <f>ROUND(VLOOKUP($B280,'3.ข้อมูลงบทดลองปัจจุบัน เติมเอง'!$A$5:$CL$846,82,0),2)</f>
        <v>4077940.78</v>
      </c>
      <c r="CF280" s="19">
        <f>ROUND(VLOOKUP($B280,'3.ข้อมูลงบทดลองปัจจุบัน เติมเอง'!$A$5:$CL$846,83,0),2)</f>
        <v>10515207.23</v>
      </c>
      <c r="CG280" s="19">
        <f>ROUND(VLOOKUP($B280,'3.ข้อมูลงบทดลองปัจจุบัน เติมเอง'!$A$5:$CL$846,84,0),2)</f>
        <v>2650187.58</v>
      </c>
      <c r="CH280" s="19">
        <f>ROUND(VLOOKUP($B280,'3.ข้อมูลงบทดลองปัจจุบัน เติมเอง'!$A$5:$CL$846,85,0),2)</f>
        <v>2681451.46</v>
      </c>
      <c r="CI280" s="19">
        <f>ROUND(VLOOKUP($B280,'3.ข้อมูลงบทดลองปัจจุบัน เติมเอง'!$A$5:$CL$846,86,0),2)</f>
        <v>2256638.89</v>
      </c>
      <c r="CJ280" s="19">
        <f>ROUND(VLOOKUP($B280,'3.ข้อมูลงบทดลองปัจจุบัน เติมเอง'!$A$5:$CL$846,87,0),2)</f>
        <v>3023768.99</v>
      </c>
      <c r="CK280" s="19">
        <f>ROUND(VLOOKUP($B280,'3.ข้อมูลงบทดลองปัจจุบัน เติมเอง'!$A$5:$CL$846,88,0),2)</f>
        <v>10869980.619999999</v>
      </c>
      <c r="CL280" s="19">
        <f>ROUND(VLOOKUP($B280,'3.ข้อมูลงบทดลองปัจจุบัน เติมเอง'!$A$5:$CL$846,89,0),2)</f>
        <v>1449719.11</v>
      </c>
      <c r="CM280" s="19">
        <f>ROUND(VLOOKUP($B280,'3.ข้อมูลงบทดลองปัจจุบัน เติมเอง'!$A$5:$CL$846,90,0),2)</f>
        <v>2745088.11</v>
      </c>
      <c r="CO280" s="29"/>
    </row>
    <row r="281" spans="1:94" x14ac:dyDescent="0.7">
      <c r="A281" s="54" t="s">
        <v>2323</v>
      </c>
      <c r="B281" s="3" t="s">
        <v>460</v>
      </c>
      <c r="C281" s="55" t="s">
        <v>461</v>
      </c>
      <c r="D281" s="19">
        <f>ROUND(VLOOKUP($B281,'3.ข้อมูลงบทดลองปัจจุบัน เติมเอง'!$A$5:$CL$846,3,0),2)</f>
        <v>6814145.2400000002</v>
      </c>
      <c r="E281" s="19">
        <f>ROUND(VLOOKUP($B281,'3.ข้อมูลงบทดลองปัจจุบัน เติมเอง'!$A$5:$CL$846,4,0),2)</f>
        <v>2960</v>
      </c>
      <c r="F281" s="19">
        <f>ROUND(VLOOKUP($B281,'3.ข้อมูลงบทดลองปัจจุบัน เติมเอง'!$A$5:$CL$846,5,0),2)</f>
        <v>1060</v>
      </c>
      <c r="G281" s="19">
        <f>ROUND(VLOOKUP($B281,'3.ข้อมูลงบทดลองปัจจุบัน เติมเอง'!$A$5:$CL$846,6,0),2)</f>
        <v>169731.87</v>
      </c>
      <c r="H281" s="19">
        <f>ROUND(VLOOKUP($B281,'3.ข้อมูลงบทดลองปัจจุบัน เติมเอง'!$A$5:$CL$846,7,0),2)</f>
        <v>29232</v>
      </c>
      <c r="I281" s="19">
        <f>ROUND(VLOOKUP($B281,'3.ข้อมูลงบทดลองปัจจุบัน เติมเอง'!$A$5:$CL$846,8,0),2)</f>
        <v>0</v>
      </c>
      <c r="J281" s="19">
        <f>ROUND(VLOOKUP($B281,'3.ข้อมูลงบทดลองปัจจุบัน เติมเอง'!$A$5:$CL$846,9,0),2)</f>
        <v>3340</v>
      </c>
      <c r="K281" s="19">
        <f>ROUND(VLOOKUP($B281,'3.ข้อมูลงบทดลองปัจจุบัน เติมเอง'!$A$5:$CL$846,10,0),2)</f>
        <v>0</v>
      </c>
      <c r="L281" s="19">
        <f>ROUND(VLOOKUP($B281,'3.ข้อมูลงบทดลองปัจจุบัน เติมเอง'!$A$5:$CL$846,11,0),2)</f>
        <v>191240</v>
      </c>
      <c r="M281" s="19">
        <f>ROUND(VLOOKUP($B281,'3.ข้อมูลงบทดลองปัจจุบัน เติมเอง'!$A$5:$CL$846,12,0),2)</f>
        <v>1440</v>
      </c>
      <c r="N281" s="19">
        <f>ROUND(VLOOKUP($B281,'3.ข้อมูลงบทดลองปัจจุบัน เติมเอง'!$A$5:$CL$846,13,0),2)</f>
        <v>756513.77</v>
      </c>
      <c r="O281" s="19">
        <f>ROUND(VLOOKUP($B281,'3.ข้อมูลงบทดลองปัจจุบัน เติมเอง'!$A$5:$CL$846,14,0),2)</f>
        <v>0</v>
      </c>
      <c r="P281" s="19">
        <f>ROUND(VLOOKUP($B281,'3.ข้อมูลงบทดลองปัจจุบัน เติมเอง'!$A$5:$CL$846,15,0),2)</f>
        <v>2580977.2200000002</v>
      </c>
      <c r="Q281" s="19">
        <f>ROUND(VLOOKUP($B281,'3.ข้อมูลงบทดลองปัจจุบัน เติมเอง'!$A$5:$CL$846,16,0),2)</f>
        <v>95609.06</v>
      </c>
      <c r="R281" s="19">
        <f>ROUND(VLOOKUP($B281,'3.ข้อมูลงบทดลองปัจจุบัน เติมเอง'!$A$5:$CL$846,17,0),2)</f>
        <v>114182.52</v>
      </c>
      <c r="S281" s="19">
        <f>ROUND(VLOOKUP($B281,'3.ข้อมูลงบทดลองปัจจุบัน เติมเอง'!$A$5:$CL$846,18,0),2)</f>
        <v>1320499.3400000001</v>
      </c>
      <c r="T281" s="19">
        <f>ROUND(VLOOKUP($B281,'3.ข้อมูลงบทดลองปัจจุบัน เติมเอง'!$A$5:$CL$846,19,0),2)</f>
        <v>627595.93000000005</v>
      </c>
      <c r="U281" s="19">
        <f>ROUND(VLOOKUP($B281,'3.ข้อมูลงบทดลองปัจจุบัน เติมเอง'!$A$5:$CL$846,20,0),2)</f>
        <v>133051.94</v>
      </c>
      <c r="V281" s="19">
        <f>ROUND(VLOOKUP($B281,'3.ข้อมูลงบทดลองปัจจุบัน เติมเอง'!$A$5:$CL$846,21,0),2)</f>
        <v>2060</v>
      </c>
      <c r="W281" s="19">
        <f>ROUND(VLOOKUP($B281,'3.ข้อมูลงบทดลองปัจจุบัน เติมเอง'!$A$5:$CL$846,22,0),2)</f>
        <v>124143.64</v>
      </c>
      <c r="X281" s="19">
        <f>ROUND(VLOOKUP($B281,'3.ข้อมูลงบทดลองปัจจุบัน เติมเอง'!$A$5:$CL$846,23,0),2)</f>
        <v>21116276.219999999</v>
      </c>
      <c r="Y281" s="19">
        <f>ROUND(VLOOKUP($B281,'3.ข้อมูลงบทดลองปัจจุบัน เติมเอง'!$A$5:$CL$846,24,0),2)</f>
        <v>66559.14</v>
      </c>
      <c r="Z281" s="19">
        <f>ROUND(VLOOKUP($B281,'3.ข้อมูลงบทดลองปัจจุบัน เติมเอง'!$A$5:$CL$846,25,0),2)</f>
        <v>0</v>
      </c>
      <c r="AA281" s="19">
        <f>ROUND(VLOOKUP($B281,'3.ข้อมูลงบทดลองปัจจุบัน เติมเอง'!$A$5:$CL$846,26,0),2)</f>
        <v>209694.25</v>
      </c>
      <c r="AB281" s="19">
        <f>ROUND(VLOOKUP($B281,'3.ข้อมูลงบทดลองปัจจุบัน เติมเอง'!$A$5:$CL$846,27,0),2)</f>
        <v>111172.72</v>
      </c>
      <c r="AC281" s="19">
        <f>ROUND(VLOOKUP($B281,'3.ข้อมูลงบทดลองปัจจุบัน เติมเอง'!$A$5:$CL$846,28,0),2)</f>
        <v>200937.45</v>
      </c>
      <c r="AD281" s="19">
        <f>ROUND(VLOOKUP($B281,'3.ข้อมูลงบทดลองปัจจุบัน เติมเอง'!$A$5:$CL$846,29,0),2)</f>
        <v>3303</v>
      </c>
      <c r="AE281" s="19">
        <f>ROUND(VLOOKUP($B281,'3.ข้อมูลงบทดลองปัจจุบัน เติมเอง'!$A$5:$CL$846,30,0),2)</f>
        <v>997080</v>
      </c>
      <c r="AF281" s="19">
        <f>ROUND(VLOOKUP($B281,'3.ข้อมูลงบทดลองปัจจุบัน เติมเอง'!$A$5:$CL$846,31,0),2)</f>
        <v>1240</v>
      </c>
      <c r="AG281" s="19">
        <f>ROUND(VLOOKUP($B281,'3.ข้อมูลงบทดลองปัจจุบัน เติมเอง'!$A$5:$CL$846,32,0),2)</f>
        <v>36624</v>
      </c>
      <c r="AH281" s="19">
        <f>ROUND(VLOOKUP($B281,'3.ข้อมูลงบทดลองปัจจุบัน เติมเอง'!$A$5:$CL$846,33,0),2)</f>
        <v>2180</v>
      </c>
      <c r="AI281" s="19">
        <f>ROUND(VLOOKUP($B281,'3.ข้อมูลงบทดลองปัจจุบัน เติมเอง'!$A$5:$CL$846,34,0),2)</f>
        <v>1275051.97</v>
      </c>
      <c r="AJ281" s="19">
        <f>ROUND(VLOOKUP($B281,'3.ข้อมูลงบทดลองปัจจุบัน เติมเอง'!$A$5:$CL$846,35,0),2)</f>
        <v>26894.06</v>
      </c>
      <c r="AK281" s="19">
        <f>ROUND(VLOOKUP($B281,'3.ข้อมูลงบทดลองปัจจุบัน เติมเอง'!$A$5:$CL$846,36,0),2)</f>
        <v>273186.15999999997</v>
      </c>
      <c r="AL281" s="19">
        <f>ROUND(VLOOKUP($B281,'3.ข้อมูลงบทดลองปัจจุบัน เติมเอง'!$A$5:$CL$846,37,0),2)</f>
        <v>0</v>
      </c>
      <c r="AM281" s="19">
        <f>ROUND(VLOOKUP($B281,'3.ข้อมูลงบทดลองปัจจุบัน เติมเอง'!$A$5:$CL$846,38,0),2)</f>
        <v>8180</v>
      </c>
      <c r="AN281" s="19">
        <f>ROUND(VLOOKUP($B281,'3.ข้อมูลงบทดลองปัจจุบัน เติมเอง'!$A$5:$CL$846,39,0),2)</f>
        <v>900</v>
      </c>
      <c r="AO281" s="19">
        <f>ROUND(VLOOKUP($B281,'3.ข้อมูลงบทดลองปัจจุบัน เติมเอง'!$A$5:$CL$846,40,0),2)</f>
        <v>87501.41</v>
      </c>
      <c r="AP281" s="19">
        <f>ROUND(VLOOKUP($B281,'3.ข้อมูลงบทดลองปัจจุบัน เติมเอง'!$A$5:$CL$846,41,0),2)</f>
        <v>1700</v>
      </c>
      <c r="AQ281" s="19">
        <f>ROUND(VLOOKUP($B281,'3.ข้อมูลงบทดลองปัจจุบัน เติมเอง'!$A$5:$CL$846,42,0),2)</f>
        <v>2940</v>
      </c>
      <c r="AR281" s="19">
        <f>ROUND(VLOOKUP($B281,'3.ข้อมูลงบทดลองปัจจุบัน เติมเอง'!$A$5:$CL$846,43,0),2)</f>
        <v>80</v>
      </c>
      <c r="AS281" s="19">
        <f>ROUND(VLOOKUP($B281,'3.ข้อมูลงบทดลองปัจจุบัน เติมเอง'!$A$5:$CL$846,44,0),2)</f>
        <v>1746980</v>
      </c>
      <c r="AT281" s="19">
        <f>ROUND(VLOOKUP($B281,'3.ข้อมูลงบทดลองปัจจุบัน เติมเอง'!$A$5:$CL$846,45,0),2)</f>
        <v>740</v>
      </c>
      <c r="AU281" s="19">
        <f>ROUND(VLOOKUP($B281,'3.ข้อมูลงบทดลองปัจจุบัน เติมเอง'!$A$5:$CL$846,46,0),2)</f>
        <v>628937</v>
      </c>
      <c r="AV281" s="19">
        <f>ROUND(VLOOKUP($B281,'3.ข้อมูลงบทดลองปัจจุบัน เติมเอง'!$A$5:$CL$846,47,0),2)</f>
        <v>540166.65</v>
      </c>
      <c r="AW281" s="19">
        <f>ROUND(VLOOKUP($B281,'3.ข้อมูลงบทดลองปัจจุบัน เติมเอง'!$A$5:$CL$846,48,0),2)</f>
        <v>160</v>
      </c>
      <c r="AX281" s="19">
        <f>ROUND(VLOOKUP($B281,'3.ข้อมูลงบทดลองปัจจุบัน เติมเอง'!$A$5:$CL$846,49,0),2)</f>
        <v>8764</v>
      </c>
      <c r="AY281" s="19">
        <f>ROUND(VLOOKUP($B281,'3.ข้อมูลงบทดลองปัจจุบัน เติมเอง'!$A$5:$CL$846,50,0),2)</f>
        <v>520</v>
      </c>
      <c r="AZ281" s="19">
        <f>ROUND(VLOOKUP($B281,'3.ข้อมูลงบทดลองปัจจุบัน เติมเอง'!$A$5:$CL$846,51,0),2)</f>
        <v>1120</v>
      </c>
      <c r="BA281" s="19">
        <f>ROUND(VLOOKUP($B281,'3.ข้อมูลงบทดลองปัจจุบัน เติมเอง'!$A$5:$CL$846,52,0),2)</f>
        <v>4179.16</v>
      </c>
      <c r="BB281" s="19">
        <f>ROUND(VLOOKUP($B281,'3.ข้อมูลงบทดลองปัจจุบัน เติมเอง'!$A$5:$CL$846,53,0),2)</f>
        <v>26720</v>
      </c>
      <c r="BC281" s="19">
        <f>ROUND(VLOOKUP($B281,'3.ข้อมูลงบทดลองปัจจุบัน เติมเอง'!$A$5:$CL$846,54,0),2)</f>
        <v>2030</v>
      </c>
      <c r="BD281" s="19">
        <f>ROUND(VLOOKUP($B281,'3.ข้อมูลงบทดลองปัจจุบัน เติมเอง'!$A$5:$CL$846,55,0),2)</f>
        <v>8450357.8200000003</v>
      </c>
      <c r="BE281" s="19">
        <f>ROUND(VLOOKUP($B281,'3.ข้อมูลงบทดลองปัจจุบัน เติมเอง'!$A$5:$CL$846,56,0),2)</f>
        <v>901537.65</v>
      </c>
      <c r="BF281" s="19">
        <f>ROUND(VLOOKUP($B281,'3.ข้อมูลงบทดลองปัจจุบัน เติมเอง'!$A$5:$CL$846,57,0),2)</f>
        <v>216175.51</v>
      </c>
      <c r="BG281" s="19">
        <f>ROUND(VLOOKUP($B281,'3.ข้อมูลงบทดลองปัจจุบัน เติมเอง'!$A$5:$CL$846,58,0),2)</f>
        <v>1100</v>
      </c>
      <c r="BH281" s="19">
        <f>ROUND(VLOOKUP($B281,'3.ข้อมูลงบทดลองปัจจุบัน เติมเอง'!$A$5:$CL$846,59,0),2)</f>
        <v>2502329.5299999998</v>
      </c>
      <c r="BI281" s="19">
        <f>ROUND(VLOOKUP($B281,'3.ข้อมูลงบทดลองปัจจุบัน เติมเอง'!$A$5:$CL$846,60,0),2)</f>
        <v>1720</v>
      </c>
      <c r="BJ281" s="19">
        <f>ROUND(VLOOKUP($B281,'3.ข้อมูลงบทดลองปัจจุบัน เติมเอง'!$A$5:$CL$846,61,0),2)</f>
        <v>280</v>
      </c>
      <c r="BK281" s="19">
        <f>ROUND(VLOOKUP($B281,'3.ข้อมูลงบทดลองปัจจุบัน เติมเอง'!$A$5:$CL$846,62,0),2)</f>
        <v>34883.11</v>
      </c>
      <c r="BL281" s="19">
        <f>ROUND(VLOOKUP($B281,'3.ข้อมูลงบทดลองปัจจุบัน เติมเอง'!$A$5:$CL$846,63,0),2)</f>
        <v>5193.03</v>
      </c>
      <c r="BM281" s="19">
        <f>ROUND(VLOOKUP($B281,'3.ข้อมูลงบทดลองปัจจุบัน เติมเอง'!$A$5:$CL$846,64,0),2)</f>
        <v>2796932.79</v>
      </c>
      <c r="BN281" s="19">
        <f>ROUND(VLOOKUP($B281,'3.ข้อมูลงบทดลองปัจจุบัน เติมเอง'!$A$5:$CL$846,65,0),2)</f>
        <v>700837.48</v>
      </c>
      <c r="BO281" s="19">
        <f>ROUND(VLOOKUP($B281,'3.ข้อมูลงบทดลองปัจจุบัน เติมเอง'!$A$5:$CL$846,66,0),2)</f>
        <v>577977.68000000005</v>
      </c>
      <c r="BP281" s="19">
        <f>ROUND(VLOOKUP($B281,'3.ข้อมูลงบทดลองปัจจุบัน เติมเอง'!$A$5:$CL$846,67,0),2)</f>
        <v>1613168.18</v>
      </c>
      <c r="BQ281" s="19">
        <f>ROUND(VLOOKUP($B281,'3.ข้อมูลงบทดลองปัจจุบัน เติมเอง'!$A$5:$CL$846,68,0),2)</f>
        <v>547189.36</v>
      </c>
      <c r="BR281" s="19">
        <f>ROUND(VLOOKUP($B281,'3.ข้อมูลงบทดลองปัจจุบัน เติมเอง'!$A$5:$CL$846,69,0),2)</f>
        <v>318135.28999999998</v>
      </c>
      <c r="BS281" s="19">
        <f>ROUND(VLOOKUP($B281,'3.ข้อมูลงบทดลองปัจจุบัน เติมเอง'!$A$5:$CL$846,70,0),2)</f>
        <v>10502280</v>
      </c>
      <c r="BT281" s="19">
        <f>ROUND(VLOOKUP($B281,'3.ข้อมูลงบทดลองปัจจุบัน เติมเอง'!$A$5:$CL$846,71,0),2)</f>
        <v>396224.31</v>
      </c>
      <c r="BU281" s="19">
        <f>ROUND(VLOOKUP($B281,'3.ข้อมูลงบทดลองปัจจุบัน เติมเอง'!$A$5:$CL$846,72,0),2)</f>
        <v>1586940.38</v>
      </c>
      <c r="BV281" s="19">
        <f>ROUND(VLOOKUP($B281,'3.ข้อมูลงบทดลองปัจจุบัน เติมเอง'!$A$5:$CL$846,73,0),2)</f>
        <v>4033669.66</v>
      </c>
      <c r="BW281" s="19">
        <f>ROUND(VLOOKUP($B281,'3.ข้อมูลงบทดลองปัจจุบัน เติมเอง'!$A$5:$CL$846,74,0),2)</f>
        <v>0</v>
      </c>
      <c r="BX281" s="19">
        <f>ROUND(VLOOKUP($B281,'3.ข้อมูลงบทดลองปัจจุบัน เติมเอง'!$A$5:$CL$846,75,0),2)</f>
        <v>60480</v>
      </c>
      <c r="BY281" s="19">
        <f>ROUND(VLOOKUP($B281,'3.ข้อมูลงบทดลองปัจจุบัน เติมเอง'!$A$5:$CL$846,76,0),2)</f>
        <v>1230644.48</v>
      </c>
      <c r="BZ281" s="19">
        <f>ROUND(VLOOKUP($B281,'3.ข้อมูลงบทดลองปัจจุบัน เติมเอง'!$A$5:$CL$846,77,0),2)</f>
        <v>844795.68</v>
      </c>
      <c r="CA281" s="19">
        <f>ROUND(VLOOKUP($B281,'3.ข้อมูลงบทดลองปัจจุบัน เติมเอง'!$A$5:$CL$846,78,0),2)</f>
        <v>206540</v>
      </c>
      <c r="CB281" s="19">
        <f>ROUND(VLOOKUP($B281,'3.ข้อมูลงบทดลองปัจจุบัน เติมเอง'!$A$5:$CL$846,79,0),2)</f>
        <v>209260</v>
      </c>
      <c r="CC281" s="19">
        <f>ROUND(VLOOKUP($B281,'3.ข้อมูลงบทดลองปัจจุบัน เติมเอง'!$A$5:$CL$846,80,0),2)</f>
        <v>440854.86</v>
      </c>
      <c r="CD281" s="19">
        <f>ROUND(VLOOKUP($B281,'3.ข้อมูลงบทดลองปัจจุบัน เติมเอง'!$A$5:$CL$846,81,0),2)</f>
        <v>811488.07</v>
      </c>
      <c r="CE281" s="19">
        <f>ROUND(VLOOKUP($B281,'3.ข้อมูลงบทดลองปัจจุบัน เติมเอง'!$A$5:$CL$846,82,0),2)</f>
        <v>1385558.03</v>
      </c>
      <c r="CF281" s="19">
        <f>ROUND(VLOOKUP($B281,'3.ข้อมูลงบทดลองปัจจุบัน เติมเอง'!$A$5:$CL$846,83,0),2)</f>
        <v>1312478.5900000001</v>
      </c>
      <c r="CG281" s="19">
        <f>ROUND(VLOOKUP($B281,'3.ข้อมูลงบทดลองปัจจุบัน เติมเอง'!$A$5:$CL$846,84,0),2)</f>
        <v>0</v>
      </c>
      <c r="CH281" s="19">
        <f>ROUND(VLOOKUP($B281,'3.ข้อมูลงบทดลองปัจจุบัน เติมเอง'!$A$5:$CL$846,85,0),2)</f>
        <v>860</v>
      </c>
      <c r="CI281" s="19">
        <f>ROUND(VLOOKUP($B281,'3.ข้อมูลงบทดลองปัจจุบัน เติมเอง'!$A$5:$CL$846,86,0),2)</f>
        <v>164317.49</v>
      </c>
      <c r="CJ281" s="19">
        <f>ROUND(VLOOKUP($B281,'3.ข้อมูลงบทดลองปัจจุบัน เติมเอง'!$A$5:$CL$846,87,0),2)</f>
        <v>4320.6499999999996</v>
      </c>
      <c r="CK281" s="19">
        <f>ROUND(VLOOKUP($B281,'3.ข้อมูลงบทดลองปัจจุบัน เติมเอง'!$A$5:$CL$846,88,0),2)</f>
        <v>1053638.27</v>
      </c>
      <c r="CL281" s="19">
        <f>ROUND(VLOOKUP($B281,'3.ข้อมูลงบทดลองปัจจุบัน เติมเอง'!$A$5:$CL$846,89,0),2)</f>
        <v>580</v>
      </c>
      <c r="CM281" s="19">
        <f>ROUND(VLOOKUP($B281,'3.ข้อมูลงบทดลองปัจจุบัน เติมเอง'!$A$5:$CL$846,90,0),2)</f>
        <v>94324.57</v>
      </c>
      <c r="CO281" s="29"/>
    </row>
    <row r="282" spans="1:94" x14ac:dyDescent="0.7">
      <c r="A282" s="54" t="s">
        <v>2323</v>
      </c>
      <c r="B282" s="3" t="s">
        <v>462</v>
      </c>
      <c r="C282" s="55" t="s">
        <v>1233</v>
      </c>
      <c r="D282" s="19">
        <f>ROUND(VLOOKUP($B282,'3.ข้อมูลงบทดลองปัจจุบัน เติมเอง'!$A$5:$CL$846,3,0),2)</f>
        <v>8343892.4199999999</v>
      </c>
      <c r="E282" s="19">
        <f>ROUND(VLOOKUP($B282,'3.ข้อมูลงบทดลองปัจจุบัน เติมเอง'!$A$5:$CL$846,4,0),2)</f>
        <v>0</v>
      </c>
      <c r="F282" s="19">
        <f>ROUND(VLOOKUP($B282,'3.ข้อมูลงบทดลองปัจจุบัน เติมเอง'!$A$5:$CL$846,5,0),2)</f>
        <v>0</v>
      </c>
      <c r="G282" s="19">
        <f>ROUND(VLOOKUP($B282,'3.ข้อมูลงบทดลองปัจจุบัน เติมเอง'!$A$5:$CL$846,6,0),2)</f>
        <v>91974.82</v>
      </c>
      <c r="H282" s="19">
        <f>ROUND(VLOOKUP($B282,'3.ข้อมูลงบทดลองปัจจุบัน เติมเอง'!$A$5:$CL$846,7,0),2)</f>
        <v>45500</v>
      </c>
      <c r="I282" s="19">
        <f>ROUND(VLOOKUP($B282,'3.ข้อมูลงบทดลองปัจจุบัน เติมเอง'!$A$5:$CL$846,8,0),2)</f>
        <v>341000.29</v>
      </c>
      <c r="J282" s="19">
        <f>ROUND(VLOOKUP($B282,'3.ข้อมูลงบทดลองปัจจุบัน เติมเอง'!$A$5:$CL$846,9,0),2)</f>
        <v>0</v>
      </c>
      <c r="K282" s="19">
        <f>ROUND(VLOOKUP($B282,'3.ข้อมูลงบทดลองปัจจุบัน เติมเอง'!$A$5:$CL$846,10,0),2)</f>
        <v>0</v>
      </c>
      <c r="L282" s="19">
        <f>ROUND(VLOOKUP($B282,'3.ข้อมูลงบทดลองปัจจุบัน เติมเอง'!$A$5:$CL$846,11,0),2)</f>
        <v>0</v>
      </c>
      <c r="M282" s="19">
        <f>ROUND(VLOOKUP($B282,'3.ข้อมูลงบทดลองปัจจุบัน เติมเอง'!$A$5:$CL$846,12,0),2)</f>
        <v>0</v>
      </c>
      <c r="N282" s="19">
        <f>ROUND(VLOOKUP($B282,'3.ข้อมูลงบทดลองปัจจุบัน เติมเอง'!$A$5:$CL$846,13,0),2)</f>
        <v>916917.15</v>
      </c>
      <c r="O282" s="19">
        <f>ROUND(VLOOKUP($B282,'3.ข้อมูลงบทดลองปัจจุบัน เติมเอง'!$A$5:$CL$846,14,0),2)</f>
        <v>0</v>
      </c>
      <c r="P282" s="19">
        <f>ROUND(VLOOKUP($B282,'3.ข้อมูลงบทดลองปัจจุบัน เติมเอง'!$A$5:$CL$846,15,0),2)</f>
        <v>-35799.47</v>
      </c>
      <c r="Q282" s="19">
        <f>ROUND(VLOOKUP($B282,'3.ข้อมูลงบทดลองปัจจุบัน เติมเอง'!$A$5:$CL$846,16,0),2)</f>
        <v>1035851.46</v>
      </c>
      <c r="R282" s="19">
        <f>ROUND(VLOOKUP($B282,'3.ข้อมูลงบทดลองปัจจุบัน เติมเอง'!$A$5:$CL$846,17,0),2)</f>
        <v>650635.71</v>
      </c>
      <c r="S282" s="19">
        <f>ROUND(VLOOKUP($B282,'3.ข้อมูลงบทดลองปัจจุบัน เติมเอง'!$A$5:$CL$846,18,0),2)</f>
        <v>50420</v>
      </c>
      <c r="T282" s="19">
        <f>ROUND(VLOOKUP($B282,'3.ข้อมูลงบทดลองปัจจุบัน เติมเอง'!$A$5:$CL$846,19,0),2)</f>
        <v>135114.17000000001</v>
      </c>
      <c r="U282" s="19">
        <f>ROUND(VLOOKUP($B282,'3.ข้อมูลงบทดลองปัจจุบัน เติมเอง'!$A$5:$CL$846,20,0),2)</f>
        <v>221206.05</v>
      </c>
      <c r="V282" s="19">
        <f>ROUND(VLOOKUP($B282,'3.ข้อมูลงบทดลองปัจจุบัน เติมเอง'!$A$5:$CL$846,21,0),2)</f>
        <v>-90233.65</v>
      </c>
      <c r="W282" s="19">
        <f>ROUND(VLOOKUP($B282,'3.ข้อมูลงบทดลองปัจจุบัน เติมเอง'!$A$5:$CL$846,22,0),2)</f>
        <v>111901.23</v>
      </c>
      <c r="X282" s="19">
        <f>ROUND(VLOOKUP($B282,'3.ข้อมูลงบทดลองปัจจุบัน เติมเอง'!$A$5:$CL$846,23,0),2)</f>
        <v>87220</v>
      </c>
      <c r="Y282" s="19">
        <f>ROUND(VLOOKUP($B282,'3.ข้อมูลงบทดลองปัจจุบัน เติมเอง'!$A$5:$CL$846,24,0),2)</f>
        <v>0</v>
      </c>
      <c r="Z282" s="19">
        <f>ROUND(VLOOKUP($B282,'3.ข้อมูลงบทดลองปัจจุบัน เติมเอง'!$A$5:$CL$846,25,0),2)</f>
        <v>465178.72</v>
      </c>
      <c r="AA282" s="19">
        <f>ROUND(VLOOKUP($B282,'3.ข้อมูลงบทดลองปัจจุบัน เติมเอง'!$A$5:$CL$846,26,0),2)</f>
        <v>0</v>
      </c>
      <c r="AB282" s="19">
        <f>ROUND(VLOOKUP($B282,'3.ข้อมูลงบทดลองปัจจุบัน เติมเอง'!$A$5:$CL$846,27,0),2)</f>
        <v>26101.040000000001</v>
      </c>
      <c r="AC282" s="19">
        <f>ROUND(VLOOKUP($B282,'3.ข้อมูลงบทดลองปัจจุบัน เติมเอง'!$A$5:$CL$846,28,0),2)</f>
        <v>2179714.1</v>
      </c>
      <c r="AD282" s="19">
        <f>ROUND(VLOOKUP($B282,'3.ข้อมูลงบทดลองปัจจุบัน เติมเอง'!$A$5:$CL$846,29,0),2)</f>
        <v>2196938.15</v>
      </c>
      <c r="AE282" s="19">
        <f>ROUND(VLOOKUP($B282,'3.ข้อมูลงบทดลองปัจจุบัน เติมเอง'!$A$5:$CL$846,30,0),2)</f>
        <v>169370</v>
      </c>
      <c r="AF282" s="19">
        <f>ROUND(VLOOKUP($B282,'3.ข้อมูลงบทดลองปัจจุบัน เติมเอง'!$A$5:$CL$846,31,0),2)</f>
        <v>0</v>
      </c>
      <c r="AG282" s="19">
        <f>ROUND(VLOOKUP($B282,'3.ข้อมูลงบทดลองปัจจุบัน เติมเอง'!$A$5:$CL$846,32,0),2)</f>
        <v>0</v>
      </c>
      <c r="AH282" s="19">
        <f>ROUND(VLOOKUP($B282,'3.ข้อมูลงบทดลองปัจจุบัน เติมเอง'!$A$5:$CL$846,33,0),2)</f>
        <v>360</v>
      </c>
      <c r="AI282" s="19">
        <f>ROUND(VLOOKUP($B282,'3.ข้อมูลงบทดลองปัจจุบัน เติมเอง'!$A$5:$CL$846,34,0),2)</f>
        <v>174422.04</v>
      </c>
      <c r="AJ282" s="19">
        <f>ROUND(VLOOKUP($B282,'3.ข้อมูลงบทดลองปัจจุบัน เติมเอง'!$A$5:$CL$846,35,0),2)</f>
        <v>0</v>
      </c>
      <c r="AK282" s="19">
        <f>ROUND(VLOOKUP($B282,'3.ข้อมูลงบทดลองปัจจุบัน เติมเอง'!$A$5:$CL$846,36,0),2)</f>
        <v>0</v>
      </c>
      <c r="AL282" s="19">
        <f>ROUND(VLOOKUP($B282,'3.ข้อมูลงบทดลองปัจจุบัน เติมเอง'!$A$5:$CL$846,37,0),2)</f>
        <v>264375.90000000002</v>
      </c>
      <c r="AM282" s="19">
        <f>ROUND(VLOOKUP($B282,'3.ข้อมูลงบทดลองปัจจุบัน เติมเอง'!$A$5:$CL$846,38,0),2)</f>
        <v>0</v>
      </c>
      <c r="AN282" s="19">
        <f>ROUND(VLOOKUP($B282,'3.ข้อมูลงบทดลองปัจจุบัน เติมเอง'!$A$5:$CL$846,39,0),2)</f>
        <v>33293.25</v>
      </c>
      <c r="AO282" s="19">
        <f>ROUND(VLOOKUP($B282,'3.ข้อมูลงบทดลองปัจจุบัน เติมเอง'!$A$5:$CL$846,40,0),2)</f>
        <v>544242.88</v>
      </c>
      <c r="AP282" s="19">
        <f>ROUND(VLOOKUP($B282,'3.ข้อมูลงบทดลองปัจจุบัน เติมเอง'!$A$5:$CL$846,41,0),2)</f>
        <v>79326.210000000006</v>
      </c>
      <c r="AQ282" s="19">
        <f>ROUND(VLOOKUP($B282,'3.ข้อมูลงบทดลองปัจจุบัน เติมเอง'!$A$5:$CL$846,42,0),2)</f>
        <v>800</v>
      </c>
      <c r="AR282" s="19">
        <f>ROUND(VLOOKUP($B282,'3.ข้อมูลงบทดลองปัจจุบัน เติมเอง'!$A$5:$CL$846,43,0),2)</f>
        <v>0</v>
      </c>
      <c r="AS282" s="19">
        <f>ROUND(VLOOKUP($B282,'3.ข้อมูลงบทดลองปัจจุบัน เติมเอง'!$A$5:$CL$846,44,0),2)</f>
        <v>47800</v>
      </c>
      <c r="AT282" s="19">
        <f>ROUND(VLOOKUP($B282,'3.ข้อมูลงบทดลองปัจจุบัน เติมเอง'!$A$5:$CL$846,45,0),2)</f>
        <v>2305520.48</v>
      </c>
      <c r="AU282" s="19">
        <f>ROUND(VLOOKUP($B282,'3.ข้อมูลงบทดลองปัจจุบัน เติมเอง'!$A$5:$CL$846,46,0),2)</f>
        <v>1078350.6499999999</v>
      </c>
      <c r="AV282" s="19">
        <f>ROUND(VLOOKUP($B282,'3.ข้อมูลงบทดลองปัจจุบัน เติมเอง'!$A$5:$CL$846,47,0),2)</f>
        <v>445348.56</v>
      </c>
      <c r="AW282" s="19">
        <f>ROUND(VLOOKUP($B282,'3.ข้อมูลงบทดลองปัจจุบัน เติมเอง'!$A$5:$CL$846,48,0),2)</f>
        <v>5100</v>
      </c>
      <c r="AX282" s="19">
        <f>ROUND(VLOOKUP($B282,'3.ข้อมูลงบทดลองปัจจุบัน เติมเอง'!$A$5:$CL$846,49,0),2)</f>
        <v>944968.52</v>
      </c>
      <c r="AY282" s="19">
        <f>ROUND(VLOOKUP($B282,'3.ข้อมูลงบทดลองปัจจุบัน เติมเอง'!$A$5:$CL$846,50,0),2)</f>
        <v>0</v>
      </c>
      <c r="AZ282" s="19">
        <f>ROUND(VLOOKUP($B282,'3.ข้อมูลงบทดลองปัจจุบัน เติมเอง'!$A$5:$CL$846,51,0),2)</f>
        <v>0</v>
      </c>
      <c r="BA282" s="19">
        <f>ROUND(VLOOKUP($B282,'3.ข้อมูลงบทดลองปัจจุบัน เติมเอง'!$A$5:$CL$846,52,0),2)</f>
        <v>0</v>
      </c>
      <c r="BB282" s="19">
        <f>ROUND(VLOOKUP($B282,'3.ข้อมูลงบทดลองปัจจุบัน เติมเอง'!$A$5:$CL$846,53,0),2)</f>
        <v>184484</v>
      </c>
      <c r="BC282" s="19">
        <f>ROUND(VLOOKUP($B282,'3.ข้อมูลงบทดลองปัจจุบัน เติมเอง'!$A$5:$CL$846,54,0),2)</f>
        <v>115597.8</v>
      </c>
      <c r="BD282" s="19">
        <f>ROUND(VLOOKUP($B282,'3.ข้อมูลงบทดลองปัจจุบัน เติมเอง'!$A$5:$CL$846,55,0),2)</f>
        <v>1921093.54</v>
      </c>
      <c r="BE282" s="19">
        <f>ROUND(VLOOKUP($B282,'3.ข้อมูลงบทดลองปัจจุบัน เติมเอง'!$A$5:$CL$846,56,0),2)</f>
        <v>10500</v>
      </c>
      <c r="BF282" s="19">
        <f>ROUND(VLOOKUP($B282,'3.ข้อมูลงบทดลองปัจจุบัน เติมเอง'!$A$5:$CL$846,57,0),2)</f>
        <v>53900.13</v>
      </c>
      <c r="BG282" s="19">
        <f>ROUND(VLOOKUP($B282,'3.ข้อมูลงบทดลองปัจจุบัน เติมเอง'!$A$5:$CL$846,58,0),2)</f>
        <v>0</v>
      </c>
      <c r="BH282" s="19">
        <f>ROUND(VLOOKUP($B282,'3.ข้อมูลงบทดลองปัจจุบัน เติมเอง'!$A$5:$CL$846,59,0),2)</f>
        <v>327444.44</v>
      </c>
      <c r="BI282" s="19">
        <f>ROUND(VLOOKUP($B282,'3.ข้อมูลงบทดลองปัจจุบัน เติมเอง'!$A$5:$CL$846,60,0),2)</f>
        <v>46144.25</v>
      </c>
      <c r="BJ282" s="19">
        <f>ROUND(VLOOKUP($B282,'3.ข้อมูลงบทดลองปัจจุบัน เติมเอง'!$A$5:$CL$846,61,0),2)</f>
        <v>26360</v>
      </c>
      <c r="BK282" s="19">
        <f>ROUND(VLOOKUP($B282,'3.ข้อมูลงบทดลองปัจจุบัน เติมเอง'!$A$5:$CL$846,62,0),2)</f>
        <v>142790.12</v>
      </c>
      <c r="BL282" s="19">
        <f>ROUND(VLOOKUP($B282,'3.ข้อมูลงบทดลองปัจจุบัน เติมเอง'!$A$5:$CL$846,63,0),2)</f>
        <v>194255.53</v>
      </c>
      <c r="BM282" s="19">
        <f>ROUND(VLOOKUP($B282,'3.ข้อมูลงบทดลองปัจจุบัน เติมเอง'!$A$5:$CL$846,64,0),2)</f>
        <v>0</v>
      </c>
      <c r="BN282" s="19">
        <f>ROUND(VLOOKUP($B282,'3.ข้อมูลงบทดลองปัจจุบัน เติมเอง'!$A$5:$CL$846,65,0),2)</f>
        <v>137207.88</v>
      </c>
      <c r="BO282" s="19">
        <f>ROUND(VLOOKUP($B282,'3.ข้อมูลงบทดลองปัจจุบัน เติมเอง'!$A$5:$CL$846,66,0),2)</f>
        <v>415879.41</v>
      </c>
      <c r="BP282" s="19">
        <f>ROUND(VLOOKUP($B282,'3.ข้อมูลงบทดลองปัจจุบัน เติมเอง'!$A$5:$CL$846,67,0),2)</f>
        <v>718296.75</v>
      </c>
      <c r="BQ282" s="19">
        <f>ROUND(VLOOKUP($B282,'3.ข้อมูลงบทดลองปัจจุบัน เติมเอง'!$A$5:$CL$846,68,0),2)</f>
        <v>173978.54</v>
      </c>
      <c r="BR282" s="19">
        <f>ROUND(VLOOKUP($B282,'3.ข้อมูลงบทดลองปัจจุบัน เติมเอง'!$A$5:$CL$846,69,0),2)</f>
        <v>104257.96</v>
      </c>
      <c r="BS282" s="19">
        <f>ROUND(VLOOKUP($B282,'3.ข้อมูลงบทดลองปัจจุบัน เติมเอง'!$A$5:$CL$846,70,0),2)</f>
        <v>401988.36</v>
      </c>
      <c r="BT282" s="19">
        <f>ROUND(VLOOKUP($B282,'3.ข้อมูลงบทดลองปัจจุบัน เติมเอง'!$A$5:$CL$846,71,0),2)</f>
        <v>20317.45</v>
      </c>
      <c r="BU282" s="19">
        <f>ROUND(VLOOKUP($B282,'3.ข้อมูลงบทดลองปัจจุบัน เติมเอง'!$A$5:$CL$846,72,0),2)</f>
        <v>129519.38</v>
      </c>
      <c r="BV282" s="19">
        <f>ROUND(VLOOKUP($B282,'3.ข้อมูลงบทดลองปัจจุบัน เติมเอง'!$A$5:$CL$846,73,0),2)</f>
        <v>457214.34</v>
      </c>
      <c r="BW282" s="19">
        <f>ROUND(VLOOKUP($B282,'3.ข้อมูลงบทดลองปัจจุบัน เติมเอง'!$A$5:$CL$846,74,0),2)</f>
        <v>0</v>
      </c>
      <c r="BX282" s="19">
        <f>ROUND(VLOOKUP($B282,'3.ข้อมูลงบทดลองปัจจุบัน เติมเอง'!$A$5:$CL$846,75,0),2)</f>
        <v>800</v>
      </c>
      <c r="BY282" s="19">
        <f>ROUND(VLOOKUP($B282,'3.ข้อมูลงบทดลองปัจจุบัน เติมเอง'!$A$5:$CL$846,76,0),2)</f>
        <v>25139</v>
      </c>
      <c r="BZ282" s="19">
        <f>ROUND(VLOOKUP($B282,'3.ข้อมูลงบทดลองปัจจุบัน เติมเอง'!$A$5:$CL$846,77,0),2)</f>
        <v>126871.61</v>
      </c>
      <c r="CA282" s="19">
        <f>ROUND(VLOOKUP($B282,'3.ข้อมูลงบทดลองปัจจุบัน เติมเอง'!$A$5:$CL$846,78,0),2)</f>
        <v>-2500</v>
      </c>
      <c r="CB282" s="19">
        <f>ROUND(VLOOKUP($B282,'3.ข้อมูลงบทดลองปัจจุบัน เติมเอง'!$A$5:$CL$846,79,0),2)</f>
        <v>145427.20000000001</v>
      </c>
      <c r="CC282" s="19">
        <f>ROUND(VLOOKUP($B282,'3.ข้อมูลงบทดลองปัจจุบัน เติมเอง'!$A$5:$CL$846,80,0),2)</f>
        <v>0</v>
      </c>
      <c r="CD282" s="19">
        <f>ROUND(VLOOKUP($B282,'3.ข้อมูลงบทดลองปัจจุบัน เติมเอง'!$A$5:$CL$846,81,0),2)</f>
        <v>173255.25</v>
      </c>
      <c r="CE282" s="19">
        <f>ROUND(VLOOKUP($B282,'3.ข้อมูลงบทดลองปัจจุบัน เติมเอง'!$A$5:$CL$846,82,0),2)</f>
        <v>364047.32</v>
      </c>
      <c r="CF282" s="19">
        <f>ROUND(VLOOKUP($B282,'3.ข้อมูลงบทดลองปัจจุบัน เติมเอง'!$A$5:$CL$846,83,0),2)</f>
        <v>159364.1</v>
      </c>
      <c r="CG282" s="19">
        <f>ROUND(VLOOKUP($B282,'3.ข้อมูลงบทดลองปัจจุบัน เติมเอง'!$A$5:$CL$846,84,0),2)</f>
        <v>504412</v>
      </c>
      <c r="CH282" s="19">
        <f>ROUND(VLOOKUP($B282,'3.ข้อมูลงบทดลองปัจจุบัน เติมเอง'!$A$5:$CL$846,85,0),2)</f>
        <v>60120.5</v>
      </c>
      <c r="CI282" s="19">
        <f>ROUND(VLOOKUP($B282,'3.ข้อมูลงบทดลองปัจจุบัน เติมเอง'!$A$5:$CL$846,86,0),2)</f>
        <v>59108.800000000003</v>
      </c>
      <c r="CJ282" s="19">
        <f>ROUND(VLOOKUP($B282,'3.ข้อมูลงบทดลองปัจจุบัน เติมเอง'!$A$5:$CL$846,87,0),2)</f>
        <v>2500</v>
      </c>
      <c r="CK282" s="19">
        <f>ROUND(VLOOKUP($B282,'3.ข้อมูลงบทดลองปัจจุบัน เติมเอง'!$A$5:$CL$846,88,0),2)</f>
        <v>0</v>
      </c>
      <c r="CL282" s="19">
        <f>ROUND(VLOOKUP($B282,'3.ข้อมูลงบทดลองปัจจุบัน เติมเอง'!$A$5:$CL$846,89,0),2)</f>
        <v>0</v>
      </c>
      <c r="CM282" s="19">
        <f>ROUND(VLOOKUP($B282,'3.ข้อมูลงบทดลองปัจจุบัน เติมเอง'!$A$5:$CL$846,90,0),2)</f>
        <v>86107.3</v>
      </c>
      <c r="CO282" s="29"/>
    </row>
    <row r="283" spans="1:94" x14ac:dyDescent="0.7">
      <c r="A283" s="54" t="s">
        <v>2323</v>
      </c>
      <c r="B283" s="3" t="s">
        <v>463</v>
      </c>
      <c r="C283" s="55" t="s">
        <v>464</v>
      </c>
      <c r="D283" s="19">
        <f>ROUND(VLOOKUP($B283,'3.ข้อมูลงบทดลองปัจจุบัน เติมเอง'!$A$5:$CL$846,3,0),2)</f>
        <v>15420</v>
      </c>
      <c r="E283" s="19">
        <f>ROUND(VLOOKUP($B283,'3.ข้อมูลงบทดลองปัจจุบัน เติมเอง'!$A$5:$CL$846,4,0),2)</f>
        <v>18845.3</v>
      </c>
      <c r="F283" s="19">
        <f>ROUND(VLOOKUP($B283,'3.ข้อมูลงบทดลองปัจจุบัน เติมเอง'!$A$5:$CL$846,5,0),2)</f>
        <v>42700</v>
      </c>
      <c r="G283" s="19">
        <f>ROUND(VLOOKUP($B283,'3.ข้อมูลงบทดลองปัจจุบัน เติมเอง'!$A$5:$CL$846,6,0),2)</f>
        <v>375155.17</v>
      </c>
      <c r="H283" s="19">
        <f>ROUND(VLOOKUP($B283,'3.ข้อมูลงบทดลองปัจจุบัน เติมเอง'!$A$5:$CL$846,7,0),2)</f>
        <v>194665.56</v>
      </c>
      <c r="I283" s="19">
        <f>ROUND(VLOOKUP($B283,'3.ข้อมูลงบทดลองปัจจุบัน เติมเอง'!$A$5:$CL$846,8,0),2)</f>
        <v>381721.67</v>
      </c>
      <c r="J283" s="19">
        <f>ROUND(VLOOKUP($B283,'3.ข้อมูลงบทดลองปัจจุบัน เติมเอง'!$A$5:$CL$846,9,0),2)</f>
        <v>70900</v>
      </c>
      <c r="K283" s="19">
        <f>ROUND(VLOOKUP($B283,'3.ข้อมูลงบทดลองปัจจุบัน เติมเอง'!$A$5:$CL$846,10,0),2)</f>
        <v>261855.74</v>
      </c>
      <c r="L283" s="19">
        <f>ROUND(VLOOKUP($B283,'3.ข้อมูลงบทดลองปัจจุบัน เติมเอง'!$A$5:$CL$846,11,0),2)</f>
        <v>0</v>
      </c>
      <c r="M283" s="19">
        <f>ROUND(VLOOKUP($B283,'3.ข้อมูลงบทดลองปัจจุบัน เติมเอง'!$A$5:$CL$846,12,0),2)</f>
        <v>10875</v>
      </c>
      <c r="N283" s="19">
        <f>ROUND(VLOOKUP($B283,'3.ข้อมูลงบทดลองปัจจุบัน เติมเอง'!$A$5:$CL$846,13,0),2)</f>
        <v>799004.83</v>
      </c>
      <c r="O283" s="19">
        <f>ROUND(VLOOKUP($B283,'3.ข้อมูลงบทดลองปัจจุบัน เติมเอง'!$A$5:$CL$846,14,0),2)</f>
        <v>560</v>
      </c>
      <c r="P283" s="19">
        <f>ROUND(VLOOKUP($B283,'3.ข้อมูลงบทดลองปัจจุบัน เติมเอง'!$A$5:$CL$846,15,0),2)</f>
        <v>572910.11</v>
      </c>
      <c r="Q283" s="19">
        <f>ROUND(VLOOKUP($B283,'3.ข้อมูลงบทดลองปัจจุบัน เติมเอง'!$A$5:$CL$846,16,0),2)</f>
        <v>0</v>
      </c>
      <c r="R283" s="19">
        <f>ROUND(VLOOKUP($B283,'3.ข้อมูลงบทดลองปัจจุบัน เติมเอง'!$A$5:$CL$846,17,0),2)</f>
        <v>25700</v>
      </c>
      <c r="S283" s="19">
        <f>ROUND(VLOOKUP($B283,'3.ข้อมูลงบทดลองปัจจุบัน เติมเอง'!$A$5:$CL$846,18,0),2)</f>
        <v>5237272.22</v>
      </c>
      <c r="T283" s="19">
        <f>ROUND(VLOOKUP($B283,'3.ข้อมูลงบทดลองปัจจุบัน เติมเอง'!$A$5:$CL$846,19,0),2)</f>
        <v>627203.27</v>
      </c>
      <c r="U283" s="19">
        <f>ROUND(VLOOKUP($B283,'3.ข้อมูลงบทดลองปัจจุบัน เติมเอง'!$A$5:$CL$846,20,0),2)</f>
        <v>177686.9</v>
      </c>
      <c r="V283" s="19">
        <f>ROUND(VLOOKUP($B283,'3.ข้อมูลงบทดลองปัจจุบัน เติมเอง'!$A$5:$CL$846,21,0),2)</f>
        <v>81679.039999999994</v>
      </c>
      <c r="W283" s="19">
        <f>ROUND(VLOOKUP($B283,'3.ข้อมูลงบทดลองปัจจุบัน เติมเอง'!$A$5:$CL$846,22,0),2)</f>
        <v>76737</v>
      </c>
      <c r="X283" s="19">
        <f>ROUND(VLOOKUP($B283,'3.ข้อมูลงบทดลองปัจจุบัน เติมเอง'!$A$5:$CL$846,23,0),2)</f>
        <v>736574.94</v>
      </c>
      <c r="Y283" s="19">
        <f>ROUND(VLOOKUP($B283,'3.ข้อมูลงบทดลองปัจจุบัน เติมเอง'!$A$5:$CL$846,24,0),2)</f>
        <v>23300</v>
      </c>
      <c r="Z283" s="19">
        <f>ROUND(VLOOKUP($B283,'3.ข้อมูลงบทดลองปัจจุบัน เติมเอง'!$A$5:$CL$846,25,0),2)</f>
        <v>28120.32</v>
      </c>
      <c r="AA283" s="19">
        <f>ROUND(VLOOKUP($B283,'3.ข้อมูลงบทดลองปัจจุบัน เติมเอง'!$A$5:$CL$846,26,0),2)</f>
        <v>0</v>
      </c>
      <c r="AB283" s="19">
        <f>ROUND(VLOOKUP($B283,'3.ข้อมูลงบทดลองปัจจุบัน เติมเอง'!$A$5:$CL$846,27,0),2)</f>
        <v>0</v>
      </c>
      <c r="AC283" s="19">
        <f>ROUND(VLOOKUP($B283,'3.ข้อมูลงบทดลองปัจจุบัน เติมเอง'!$A$5:$CL$846,28,0),2)</f>
        <v>26845.3</v>
      </c>
      <c r="AD283" s="19">
        <f>ROUND(VLOOKUP($B283,'3.ข้อมูลงบทดลองปัจจุบัน เติมเอง'!$A$5:$CL$846,29,0),2)</f>
        <v>0</v>
      </c>
      <c r="AE283" s="19">
        <f>ROUND(VLOOKUP($B283,'3.ข้อมูลงบทดลองปัจจุบัน เติมเอง'!$A$5:$CL$846,30,0),2)</f>
        <v>152844.82</v>
      </c>
      <c r="AF283" s="19">
        <f>ROUND(VLOOKUP($B283,'3.ข้อมูลงบทดลองปัจจุบัน เติมเอง'!$A$5:$CL$846,31,0),2)</f>
        <v>0</v>
      </c>
      <c r="AG283" s="19">
        <f>ROUND(VLOOKUP($B283,'3.ข้อมูลงบทดลองปัจจุบัน เติมเอง'!$A$5:$CL$846,32,0),2)</f>
        <v>65493.919999999998</v>
      </c>
      <c r="AH283" s="19">
        <f>ROUND(VLOOKUP($B283,'3.ข้อมูลงบทดลองปัจจุบัน เติมเอง'!$A$5:$CL$846,33,0),2)</f>
        <v>138207.39000000001</v>
      </c>
      <c r="AI283" s="19">
        <f>ROUND(VLOOKUP($B283,'3.ข้อมูลงบทดลองปัจจุบัน เติมเอง'!$A$5:$CL$846,34,0),2)</f>
        <v>0</v>
      </c>
      <c r="AJ283" s="19">
        <f>ROUND(VLOOKUP($B283,'3.ข้อมูลงบทดลองปัจจุบัน เติมเอง'!$A$5:$CL$846,35,0),2)</f>
        <v>63414.45</v>
      </c>
      <c r="AK283" s="19">
        <f>ROUND(VLOOKUP($B283,'3.ข้อมูลงบทดลองปัจจุบัน เติมเอง'!$A$5:$CL$846,36,0),2)</f>
        <v>0</v>
      </c>
      <c r="AL283" s="19">
        <f>ROUND(VLOOKUP($B283,'3.ข้อมูลงบทดลองปัจจุบัน เติมเอง'!$A$5:$CL$846,37,0),2)</f>
        <v>0</v>
      </c>
      <c r="AM283" s="19">
        <f>ROUND(VLOOKUP($B283,'3.ข้อมูลงบทดลองปัจจุบัน เติมเอง'!$A$5:$CL$846,38,0),2)</f>
        <v>116343.2</v>
      </c>
      <c r="AN283" s="19">
        <f>ROUND(VLOOKUP($B283,'3.ข้อมูลงบทดลองปัจจุบัน เติมเอง'!$A$5:$CL$846,39,0),2)</f>
        <v>257291</v>
      </c>
      <c r="AO283" s="19">
        <f>ROUND(VLOOKUP($B283,'3.ข้อมูลงบทดลองปัจจุบัน เติมเอง'!$A$5:$CL$846,40,0),2)</f>
        <v>0</v>
      </c>
      <c r="AP283" s="19">
        <f>ROUND(VLOOKUP($B283,'3.ข้อมูลงบทดลองปัจจุบัน เติมเอง'!$A$5:$CL$846,41,0),2)</f>
        <v>20475</v>
      </c>
      <c r="AQ283" s="19">
        <f>ROUND(VLOOKUP($B283,'3.ข้อมูลงบทดลองปัจจุบัน เติมเอง'!$A$5:$CL$846,42,0),2)</f>
        <v>471517.42</v>
      </c>
      <c r="AR283" s="19">
        <f>ROUND(VLOOKUP($B283,'3.ข้อมูลงบทดลองปัจจุบัน เติมเอง'!$A$5:$CL$846,43,0),2)</f>
        <v>136000</v>
      </c>
      <c r="AS283" s="19">
        <f>ROUND(VLOOKUP($B283,'3.ข้อมูลงบทดลองปัจจุบัน เติมเอง'!$A$5:$CL$846,44,0),2)</f>
        <v>710431.21</v>
      </c>
      <c r="AT283" s="19">
        <f>ROUND(VLOOKUP($B283,'3.ข้อมูลงบทดลองปัจจุบัน เติมเอง'!$A$5:$CL$846,45,0),2)</f>
        <v>1338986.6499999999</v>
      </c>
      <c r="AU283" s="19">
        <f>ROUND(VLOOKUP($B283,'3.ข้อมูลงบทดลองปัจจุบัน เติมเอง'!$A$5:$CL$846,46,0),2)</f>
        <v>2244308.89</v>
      </c>
      <c r="AV283" s="19">
        <f>ROUND(VLOOKUP($B283,'3.ข้อมูลงบทดลองปัจจุบัน เติมเอง'!$A$5:$CL$846,47,0),2)</f>
        <v>110252.69</v>
      </c>
      <c r="AW283" s="19">
        <f>ROUND(VLOOKUP($B283,'3.ข้อมูลงบทดลองปัจจุบัน เติมเอง'!$A$5:$CL$846,48,0),2)</f>
        <v>73069.36</v>
      </c>
      <c r="AX283" s="19">
        <f>ROUND(VLOOKUP($B283,'3.ข้อมูลงบทดลองปัจจุบัน เติมเอง'!$A$5:$CL$846,49,0),2)</f>
        <v>51750</v>
      </c>
      <c r="AY283" s="19">
        <f>ROUND(VLOOKUP($B283,'3.ข้อมูลงบทดลองปัจจุบัน เติมเอง'!$A$5:$CL$846,50,0),2)</f>
        <v>91110.62</v>
      </c>
      <c r="AZ283" s="19">
        <f>ROUND(VLOOKUP($B283,'3.ข้อมูลงบทดลองปัจจุบัน เติมเอง'!$A$5:$CL$846,51,0),2)</f>
        <v>342750</v>
      </c>
      <c r="BA283" s="19">
        <f>ROUND(VLOOKUP($B283,'3.ข้อมูลงบทดลองปัจจุบัน เติมเอง'!$A$5:$CL$846,52,0),2)</f>
        <v>164709.31</v>
      </c>
      <c r="BB283" s="19">
        <f>ROUND(VLOOKUP($B283,'3.ข้อมูลงบทดลองปัจจุบัน เติมเอง'!$A$5:$CL$846,53,0),2)</f>
        <v>0</v>
      </c>
      <c r="BC283" s="19">
        <f>ROUND(VLOOKUP($B283,'3.ข้อมูลงบทดลองปัจจุบัน เติมเอง'!$A$5:$CL$846,54,0),2)</f>
        <v>6667.73</v>
      </c>
      <c r="BD283" s="19">
        <f>ROUND(VLOOKUP($B283,'3.ข้อมูลงบทดลองปัจจุบัน เติมเอง'!$A$5:$CL$846,55,0),2)</f>
        <v>854618.95</v>
      </c>
      <c r="BE283" s="19">
        <f>ROUND(VLOOKUP($B283,'3.ข้อมูลงบทดลองปัจจุบัน เติมเอง'!$A$5:$CL$846,56,0),2)</f>
        <v>0</v>
      </c>
      <c r="BF283" s="19">
        <f>ROUND(VLOOKUP($B283,'3.ข้อมูลงบทดลองปัจจุบัน เติมเอง'!$A$5:$CL$846,57,0),2)</f>
        <v>280</v>
      </c>
      <c r="BG283" s="19">
        <f>ROUND(VLOOKUP($B283,'3.ข้อมูลงบทดลองปัจจุบัน เติมเอง'!$A$5:$CL$846,58,0),2)</f>
        <v>0</v>
      </c>
      <c r="BH283" s="19">
        <f>ROUND(VLOOKUP($B283,'3.ข้อมูลงบทดลองปัจจุบัน เติมเอง'!$A$5:$CL$846,59,0),2)</f>
        <v>552417.62</v>
      </c>
      <c r="BI283" s="19">
        <f>ROUND(VLOOKUP($B283,'3.ข้อมูลงบทดลองปัจจุบัน เติมเอง'!$A$5:$CL$846,60,0),2)</f>
        <v>180962.73</v>
      </c>
      <c r="BJ283" s="19">
        <f>ROUND(VLOOKUP($B283,'3.ข้อมูลงบทดลองปัจจุบัน เติมเอง'!$A$5:$CL$846,61,0),2)</f>
        <v>45843.98</v>
      </c>
      <c r="BK283" s="19">
        <f>ROUND(VLOOKUP($B283,'3.ข้อมูลงบทดลองปัจจุบัน เติมเอง'!$A$5:$CL$846,62,0),2)</f>
        <v>145986.94</v>
      </c>
      <c r="BL283" s="19">
        <f>ROUND(VLOOKUP($B283,'3.ข้อมูลงบทดลองปัจจุบัน เติมเอง'!$A$5:$CL$846,63,0),2)</f>
        <v>224986.05</v>
      </c>
      <c r="BM283" s="19">
        <f>ROUND(VLOOKUP($B283,'3.ข้อมูลงบทดลองปัจจุบัน เติมเอง'!$A$5:$CL$846,64,0),2)</f>
        <v>286700</v>
      </c>
      <c r="BN283" s="19">
        <f>ROUND(VLOOKUP($B283,'3.ข้อมูลงบทดลองปัจจุบัน เติมเอง'!$A$5:$CL$846,65,0),2)</f>
        <v>8550</v>
      </c>
      <c r="BO283" s="19">
        <f>ROUND(VLOOKUP($B283,'3.ข้อมูลงบทดลองปัจจุบัน เติมเอง'!$A$5:$CL$846,66,0),2)</f>
        <v>192807.63</v>
      </c>
      <c r="BP283" s="19">
        <f>ROUND(VLOOKUP($B283,'3.ข้อมูลงบทดลองปัจจุบัน เติมเอง'!$A$5:$CL$846,67,0),2)</f>
        <v>38629.17</v>
      </c>
      <c r="BQ283" s="19">
        <f>ROUND(VLOOKUP($B283,'3.ข้อมูลงบทดลองปัจจุบัน เติมเอง'!$A$5:$CL$846,68,0),2)</f>
        <v>400967.76</v>
      </c>
      <c r="BR283" s="19">
        <f>ROUND(VLOOKUP($B283,'3.ข้อมูลงบทดลองปัจจุบัน เติมเอง'!$A$5:$CL$846,69,0),2)</f>
        <v>182778.7</v>
      </c>
      <c r="BS283" s="19">
        <f>ROUND(VLOOKUP($B283,'3.ข้อมูลงบทดลองปัจจุบัน เติมเอง'!$A$5:$CL$846,70,0),2)</f>
        <v>2738462.3</v>
      </c>
      <c r="BT283" s="19">
        <f>ROUND(VLOOKUP($B283,'3.ข้อมูลงบทดลองปัจจุบัน เติมเอง'!$A$5:$CL$846,71,0),2)</f>
        <v>481624.44</v>
      </c>
      <c r="BU283" s="19">
        <f>ROUND(VLOOKUP($B283,'3.ข้อมูลงบทดลองปัจจุบัน เติมเอง'!$A$5:$CL$846,72,0),2)</f>
        <v>531534.06000000006</v>
      </c>
      <c r="BV283" s="19">
        <f>ROUND(VLOOKUP($B283,'3.ข้อมูลงบทดลองปัจจุบัน เติมเอง'!$A$5:$CL$846,73,0),2)</f>
        <v>45180</v>
      </c>
      <c r="BW283" s="19">
        <f>ROUND(VLOOKUP($B283,'3.ข้อมูลงบทดลองปัจจุบัน เติมเอง'!$A$5:$CL$846,74,0),2)</f>
        <v>0</v>
      </c>
      <c r="BX283" s="19">
        <f>ROUND(VLOOKUP($B283,'3.ข้อมูลงบทดลองปัจจุบัน เติมเอง'!$A$5:$CL$846,75,0),2)</f>
        <v>498266.7</v>
      </c>
      <c r="BY283" s="19">
        <f>ROUND(VLOOKUP($B283,'3.ข้อมูลงบทดลองปัจจุบัน เติมเอง'!$A$5:$CL$846,76,0),2)</f>
        <v>0</v>
      </c>
      <c r="BZ283" s="19">
        <f>ROUND(VLOOKUP($B283,'3.ข้อมูลงบทดลองปัจจุบัน เติมเอง'!$A$5:$CL$846,77,0),2)</f>
        <v>2900674.39</v>
      </c>
      <c r="CA283" s="19">
        <f>ROUND(VLOOKUP($B283,'3.ข้อมูลงบทดลองปัจจุบัน เติมเอง'!$A$5:$CL$846,78,0),2)</f>
        <v>0</v>
      </c>
      <c r="CB283" s="19">
        <f>ROUND(VLOOKUP($B283,'3.ข้อมูลงบทดลองปัจจุบัน เติมเอง'!$A$5:$CL$846,79,0),2)</f>
        <v>680952.25</v>
      </c>
      <c r="CC283" s="19">
        <f>ROUND(VLOOKUP($B283,'3.ข้อมูลงบทดลองปัจจุบัน เติมเอง'!$A$5:$CL$846,80,0),2)</f>
        <v>211595.36</v>
      </c>
      <c r="CD283" s="19">
        <f>ROUND(VLOOKUP($B283,'3.ข้อมูลงบทดลองปัจจุบัน เติมเอง'!$A$5:$CL$846,81,0),2)</f>
        <v>600</v>
      </c>
      <c r="CE283" s="19">
        <f>ROUND(VLOOKUP($B283,'3.ข้อมูลงบทดลองปัจจุบัน เติมเอง'!$A$5:$CL$846,82,0),2)</f>
        <v>305314.51</v>
      </c>
      <c r="CF283" s="19">
        <f>ROUND(VLOOKUP($B283,'3.ข้อมูลงบทดลองปัจจุบัน เติมเอง'!$A$5:$CL$846,83,0),2)</f>
        <v>0</v>
      </c>
      <c r="CG283" s="19">
        <f>ROUND(VLOOKUP($B283,'3.ข้อมูลงบทดลองปัจจุบัน เติมเอง'!$A$5:$CL$846,84,0),2)</f>
        <v>26160</v>
      </c>
      <c r="CH283" s="19">
        <f>ROUND(VLOOKUP($B283,'3.ข้อมูลงบทดลองปัจจุบัน เติมเอง'!$A$5:$CL$846,85,0),2)</f>
        <v>8400</v>
      </c>
      <c r="CI283" s="19">
        <f>ROUND(VLOOKUP($B283,'3.ข้อมูลงบทดลองปัจจุบัน เติมเอง'!$A$5:$CL$846,86,0),2)</f>
        <v>102739.22</v>
      </c>
      <c r="CJ283" s="19">
        <f>ROUND(VLOOKUP($B283,'3.ข้อมูลงบทดลองปัจจุบัน เติมเอง'!$A$5:$CL$846,87,0),2)</f>
        <v>101756.66</v>
      </c>
      <c r="CK283" s="19">
        <f>ROUND(VLOOKUP($B283,'3.ข้อมูลงบทดลองปัจจุบัน เติมเอง'!$A$5:$CL$846,88,0),2)</f>
        <v>0</v>
      </c>
      <c r="CL283" s="19">
        <f>ROUND(VLOOKUP($B283,'3.ข้อมูลงบทดลองปัจจุบัน เติมเอง'!$A$5:$CL$846,89,0),2)</f>
        <v>3133592.85</v>
      </c>
      <c r="CM283" s="19">
        <f>ROUND(VLOOKUP($B283,'3.ข้อมูลงบทดลองปัจจุบัน เติมเอง'!$A$5:$CL$846,90,0),2)</f>
        <v>0</v>
      </c>
      <c r="CO283" s="29"/>
    </row>
    <row r="284" spans="1:94" x14ac:dyDescent="0.7">
      <c r="A284" s="54" t="s">
        <v>2323</v>
      </c>
      <c r="B284" s="3" t="s">
        <v>465</v>
      </c>
      <c r="C284" s="55" t="s">
        <v>466</v>
      </c>
      <c r="D284" s="19">
        <f>ROUND(VLOOKUP($B284,'3.ข้อมูลงบทดลองปัจจุบัน เติมเอง'!$A$5:$CL$846,3,0),2)</f>
        <v>0</v>
      </c>
      <c r="E284" s="19">
        <f>ROUND(VLOOKUP($B284,'3.ข้อมูลงบทดลองปัจจุบัน เติมเอง'!$A$5:$CL$846,4,0),2)</f>
        <v>0</v>
      </c>
      <c r="F284" s="19">
        <f>ROUND(VLOOKUP($B284,'3.ข้อมูลงบทดลองปัจจุบัน เติมเอง'!$A$5:$CL$846,5,0),2)</f>
        <v>0</v>
      </c>
      <c r="G284" s="19">
        <f>ROUND(VLOOKUP($B284,'3.ข้อมูลงบทดลองปัจจุบัน เติมเอง'!$A$5:$CL$846,6,0),2)</f>
        <v>0</v>
      </c>
      <c r="H284" s="19">
        <f>ROUND(VLOOKUP($B284,'3.ข้อมูลงบทดลองปัจจุบัน เติมเอง'!$A$5:$CL$846,7,0),2)</f>
        <v>0</v>
      </c>
      <c r="I284" s="19">
        <f>ROUND(VLOOKUP($B284,'3.ข้อมูลงบทดลองปัจจุบัน เติมเอง'!$A$5:$CL$846,8,0),2)</f>
        <v>0</v>
      </c>
      <c r="J284" s="19">
        <f>ROUND(VLOOKUP($B284,'3.ข้อมูลงบทดลองปัจจุบัน เติมเอง'!$A$5:$CL$846,9,0),2)</f>
        <v>0</v>
      </c>
      <c r="K284" s="19">
        <f>ROUND(VLOOKUP($B284,'3.ข้อมูลงบทดลองปัจจุบัน เติมเอง'!$A$5:$CL$846,10,0),2)</f>
        <v>0</v>
      </c>
      <c r="L284" s="19">
        <f>ROUND(VLOOKUP($B284,'3.ข้อมูลงบทดลองปัจจุบัน เติมเอง'!$A$5:$CL$846,11,0),2)</f>
        <v>0</v>
      </c>
      <c r="M284" s="19">
        <f>ROUND(VLOOKUP($B284,'3.ข้อมูลงบทดลองปัจจุบัน เติมเอง'!$A$5:$CL$846,12,0),2)</f>
        <v>0</v>
      </c>
      <c r="N284" s="19">
        <f>ROUND(VLOOKUP($B284,'3.ข้อมูลงบทดลองปัจจุบัน เติมเอง'!$A$5:$CL$846,13,0),2)</f>
        <v>0</v>
      </c>
      <c r="O284" s="19">
        <f>ROUND(VLOOKUP($B284,'3.ข้อมูลงบทดลองปัจจุบัน เติมเอง'!$A$5:$CL$846,14,0),2)</f>
        <v>0</v>
      </c>
      <c r="P284" s="19">
        <f>ROUND(VLOOKUP($B284,'3.ข้อมูลงบทดลองปัจจุบัน เติมเอง'!$A$5:$CL$846,15,0),2)</f>
        <v>0</v>
      </c>
      <c r="Q284" s="19">
        <f>ROUND(VLOOKUP($B284,'3.ข้อมูลงบทดลองปัจจุบัน เติมเอง'!$A$5:$CL$846,16,0),2)</f>
        <v>0</v>
      </c>
      <c r="R284" s="19">
        <f>ROUND(VLOOKUP($B284,'3.ข้อมูลงบทดลองปัจจุบัน เติมเอง'!$A$5:$CL$846,17,0),2)</f>
        <v>0</v>
      </c>
      <c r="S284" s="19">
        <f>ROUND(VLOOKUP($B284,'3.ข้อมูลงบทดลองปัจจุบัน เติมเอง'!$A$5:$CL$846,18,0),2)</f>
        <v>0</v>
      </c>
      <c r="T284" s="19">
        <f>ROUND(VLOOKUP($B284,'3.ข้อมูลงบทดลองปัจจุบัน เติมเอง'!$A$5:$CL$846,19,0),2)</f>
        <v>0</v>
      </c>
      <c r="U284" s="19">
        <f>ROUND(VLOOKUP($B284,'3.ข้อมูลงบทดลองปัจจุบัน เติมเอง'!$A$5:$CL$846,20,0),2)</f>
        <v>0</v>
      </c>
      <c r="V284" s="19">
        <f>ROUND(VLOOKUP($B284,'3.ข้อมูลงบทดลองปัจจุบัน เติมเอง'!$A$5:$CL$846,21,0),2)</f>
        <v>0</v>
      </c>
      <c r="W284" s="19">
        <f>ROUND(VLOOKUP($B284,'3.ข้อมูลงบทดลองปัจจุบัน เติมเอง'!$A$5:$CL$846,22,0),2)</f>
        <v>0</v>
      </c>
      <c r="X284" s="19">
        <f>ROUND(VLOOKUP($B284,'3.ข้อมูลงบทดลองปัจจุบัน เติมเอง'!$A$5:$CL$846,23,0),2)</f>
        <v>0</v>
      </c>
      <c r="Y284" s="19">
        <f>ROUND(VLOOKUP($B284,'3.ข้อมูลงบทดลองปัจจุบัน เติมเอง'!$A$5:$CL$846,24,0),2)</f>
        <v>31781</v>
      </c>
      <c r="Z284" s="19">
        <f>ROUND(VLOOKUP($B284,'3.ข้อมูลงบทดลองปัจจุบัน เติมเอง'!$A$5:$CL$846,25,0),2)</f>
        <v>0</v>
      </c>
      <c r="AA284" s="19">
        <f>ROUND(VLOOKUP($B284,'3.ข้อมูลงบทดลองปัจจุบัน เติมเอง'!$A$5:$CL$846,26,0),2)</f>
        <v>0</v>
      </c>
      <c r="AB284" s="19">
        <f>ROUND(VLOOKUP($B284,'3.ข้อมูลงบทดลองปัจจุบัน เติมเอง'!$A$5:$CL$846,27,0),2)</f>
        <v>0</v>
      </c>
      <c r="AC284" s="19">
        <f>ROUND(VLOOKUP($B284,'3.ข้อมูลงบทดลองปัจจุบัน เติมเอง'!$A$5:$CL$846,28,0),2)</f>
        <v>0</v>
      </c>
      <c r="AD284" s="19">
        <f>ROUND(VLOOKUP($B284,'3.ข้อมูลงบทดลองปัจจุบัน เติมเอง'!$A$5:$CL$846,29,0),2)</f>
        <v>0</v>
      </c>
      <c r="AE284" s="19">
        <f>ROUND(VLOOKUP($B284,'3.ข้อมูลงบทดลองปัจจุบัน เติมเอง'!$A$5:$CL$846,30,0),2)</f>
        <v>0</v>
      </c>
      <c r="AF284" s="19">
        <f>ROUND(VLOOKUP($B284,'3.ข้อมูลงบทดลองปัจจุบัน เติมเอง'!$A$5:$CL$846,31,0),2)</f>
        <v>0</v>
      </c>
      <c r="AG284" s="19">
        <f>ROUND(VLOOKUP($B284,'3.ข้อมูลงบทดลองปัจจุบัน เติมเอง'!$A$5:$CL$846,32,0),2)</f>
        <v>0</v>
      </c>
      <c r="AH284" s="19">
        <f>ROUND(VLOOKUP($B284,'3.ข้อมูลงบทดลองปัจจุบัน เติมเอง'!$A$5:$CL$846,33,0),2)</f>
        <v>0</v>
      </c>
      <c r="AI284" s="19">
        <f>ROUND(VLOOKUP($B284,'3.ข้อมูลงบทดลองปัจจุบัน เติมเอง'!$A$5:$CL$846,34,0),2)</f>
        <v>0</v>
      </c>
      <c r="AJ284" s="19">
        <f>ROUND(VLOOKUP($B284,'3.ข้อมูลงบทดลองปัจจุบัน เติมเอง'!$A$5:$CL$846,35,0),2)</f>
        <v>0</v>
      </c>
      <c r="AK284" s="19">
        <f>ROUND(VLOOKUP($B284,'3.ข้อมูลงบทดลองปัจจุบัน เติมเอง'!$A$5:$CL$846,36,0),2)</f>
        <v>0</v>
      </c>
      <c r="AL284" s="19">
        <f>ROUND(VLOOKUP($B284,'3.ข้อมูลงบทดลองปัจจุบัน เติมเอง'!$A$5:$CL$846,37,0),2)</f>
        <v>0</v>
      </c>
      <c r="AM284" s="19">
        <f>ROUND(VLOOKUP($B284,'3.ข้อมูลงบทดลองปัจจุบัน เติมเอง'!$A$5:$CL$846,38,0),2)</f>
        <v>0</v>
      </c>
      <c r="AN284" s="19">
        <f>ROUND(VLOOKUP($B284,'3.ข้อมูลงบทดลองปัจจุบัน เติมเอง'!$A$5:$CL$846,39,0),2)</f>
        <v>0</v>
      </c>
      <c r="AO284" s="19">
        <f>ROUND(VLOOKUP($B284,'3.ข้อมูลงบทดลองปัจจุบัน เติมเอง'!$A$5:$CL$846,40,0),2)</f>
        <v>0</v>
      </c>
      <c r="AP284" s="19">
        <f>ROUND(VLOOKUP($B284,'3.ข้อมูลงบทดลองปัจจุบัน เติมเอง'!$A$5:$CL$846,41,0),2)</f>
        <v>0</v>
      </c>
      <c r="AQ284" s="19">
        <f>ROUND(VLOOKUP($B284,'3.ข้อมูลงบทดลองปัจจุบัน เติมเอง'!$A$5:$CL$846,42,0),2)</f>
        <v>0</v>
      </c>
      <c r="AR284" s="19">
        <f>ROUND(VLOOKUP($B284,'3.ข้อมูลงบทดลองปัจจุบัน เติมเอง'!$A$5:$CL$846,43,0),2)</f>
        <v>0</v>
      </c>
      <c r="AS284" s="19">
        <f>ROUND(VLOOKUP($B284,'3.ข้อมูลงบทดลองปัจจุบัน เติมเอง'!$A$5:$CL$846,44,0),2)</f>
        <v>0</v>
      </c>
      <c r="AT284" s="19">
        <f>ROUND(VLOOKUP($B284,'3.ข้อมูลงบทดลองปัจจุบัน เติมเอง'!$A$5:$CL$846,45,0),2)</f>
        <v>0</v>
      </c>
      <c r="AU284" s="19">
        <f>ROUND(VLOOKUP($B284,'3.ข้อมูลงบทดลองปัจจุบัน เติมเอง'!$A$5:$CL$846,46,0),2)</f>
        <v>0</v>
      </c>
      <c r="AV284" s="19">
        <f>ROUND(VLOOKUP($B284,'3.ข้อมูลงบทดลองปัจจุบัน เติมเอง'!$A$5:$CL$846,47,0),2)</f>
        <v>0</v>
      </c>
      <c r="AW284" s="19">
        <f>ROUND(VLOOKUP($B284,'3.ข้อมูลงบทดลองปัจจุบัน เติมเอง'!$A$5:$CL$846,48,0),2)</f>
        <v>0</v>
      </c>
      <c r="AX284" s="19">
        <f>ROUND(VLOOKUP($B284,'3.ข้อมูลงบทดลองปัจจุบัน เติมเอง'!$A$5:$CL$846,49,0),2)</f>
        <v>0</v>
      </c>
      <c r="AY284" s="19">
        <f>ROUND(VLOOKUP($B284,'3.ข้อมูลงบทดลองปัจจุบัน เติมเอง'!$A$5:$CL$846,50,0),2)</f>
        <v>0</v>
      </c>
      <c r="AZ284" s="19">
        <f>ROUND(VLOOKUP($B284,'3.ข้อมูลงบทดลองปัจจุบัน เติมเอง'!$A$5:$CL$846,51,0),2)</f>
        <v>0</v>
      </c>
      <c r="BA284" s="19">
        <f>ROUND(VLOOKUP($B284,'3.ข้อมูลงบทดลองปัจจุบัน เติมเอง'!$A$5:$CL$846,52,0),2)</f>
        <v>0</v>
      </c>
      <c r="BB284" s="19">
        <f>ROUND(VLOOKUP($B284,'3.ข้อมูลงบทดลองปัจจุบัน เติมเอง'!$A$5:$CL$846,53,0),2)</f>
        <v>0</v>
      </c>
      <c r="BC284" s="19">
        <f>ROUND(VLOOKUP($B284,'3.ข้อมูลงบทดลองปัจจุบัน เติมเอง'!$A$5:$CL$846,54,0),2)</f>
        <v>0</v>
      </c>
      <c r="BD284" s="19">
        <f>ROUND(VLOOKUP($B284,'3.ข้อมูลงบทดลองปัจจุบัน เติมเอง'!$A$5:$CL$846,55,0),2)</f>
        <v>417168.5</v>
      </c>
      <c r="BE284" s="19">
        <f>ROUND(VLOOKUP($B284,'3.ข้อมูลงบทดลองปัจจุบัน เติมเอง'!$A$5:$CL$846,56,0),2)</f>
        <v>0</v>
      </c>
      <c r="BF284" s="19">
        <f>ROUND(VLOOKUP($B284,'3.ข้อมูลงบทดลองปัจจุบัน เติมเอง'!$A$5:$CL$846,57,0),2)</f>
        <v>0</v>
      </c>
      <c r="BG284" s="19">
        <f>ROUND(VLOOKUP($B284,'3.ข้อมูลงบทดลองปัจจุบัน เติมเอง'!$A$5:$CL$846,58,0),2)</f>
        <v>0</v>
      </c>
      <c r="BH284" s="19">
        <f>ROUND(VLOOKUP($B284,'3.ข้อมูลงบทดลองปัจจุบัน เติมเอง'!$A$5:$CL$846,59,0),2)</f>
        <v>0</v>
      </c>
      <c r="BI284" s="19">
        <f>ROUND(VLOOKUP($B284,'3.ข้อมูลงบทดลองปัจจุบัน เติมเอง'!$A$5:$CL$846,60,0),2)</f>
        <v>0</v>
      </c>
      <c r="BJ284" s="19">
        <f>ROUND(VLOOKUP($B284,'3.ข้อมูลงบทดลองปัจจุบัน เติมเอง'!$A$5:$CL$846,61,0),2)</f>
        <v>0</v>
      </c>
      <c r="BK284" s="19">
        <f>ROUND(VLOOKUP($B284,'3.ข้อมูลงบทดลองปัจจุบัน เติมเอง'!$A$5:$CL$846,62,0),2)</f>
        <v>0</v>
      </c>
      <c r="BL284" s="19">
        <f>ROUND(VLOOKUP($B284,'3.ข้อมูลงบทดลองปัจจุบัน เติมเอง'!$A$5:$CL$846,63,0),2)</f>
        <v>0</v>
      </c>
      <c r="BM284" s="19">
        <f>ROUND(VLOOKUP($B284,'3.ข้อมูลงบทดลองปัจจุบัน เติมเอง'!$A$5:$CL$846,64,0),2)</f>
        <v>234093.5</v>
      </c>
      <c r="BN284" s="19">
        <f>ROUND(VLOOKUP($B284,'3.ข้อมูลงบทดลองปัจจุบัน เติมเอง'!$A$5:$CL$846,65,0),2)</f>
        <v>0</v>
      </c>
      <c r="BO284" s="19">
        <f>ROUND(VLOOKUP($B284,'3.ข้อมูลงบทดลองปัจจุบัน เติมเอง'!$A$5:$CL$846,66,0),2)</f>
        <v>0</v>
      </c>
      <c r="BP284" s="19">
        <f>ROUND(VLOOKUP($B284,'3.ข้อมูลงบทดลองปัจจุบัน เติมเอง'!$A$5:$CL$846,67,0),2)</f>
        <v>0</v>
      </c>
      <c r="BQ284" s="19">
        <f>ROUND(VLOOKUP($B284,'3.ข้อมูลงบทดลองปัจจุบัน เติมเอง'!$A$5:$CL$846,68,0),2)</f>
        <v>0</v>
      </c>
      <c r="BR284" s="19">
        <f>ROUND(VLOOKUP($B284,'3.ข้อมูลงบทดลองปัจจุบัน เติมเอง'!$A$5:$CL$846,69,0),2)</f>
        <v>0</v>
      </c>
      <c r="BS284" s="19">
        <f>ROUND(VLOOKUP($B284,'3.ข้อมูลงบทดลองปัจจุบัน เติมเอง'!$A$5:$CL$846,70,0),2)</f>
        <v>0</v>
      </c>
      <c r="BT284" s="19">
        <f>ROUND(VLOOKUP($B284,'3.ข้อมูลงบทดลองปัจจุบัน เติมเอง'!$A$5:$CL$846,71,0),2)</f>
        <v>84304</v>
      </c>
      <c r="BU284" s="19">
        <f>ROUND(VLOOKUP($B284,'3.ข้อมูลงบทดลองปัจจุบัน เติมเอง'!$A$5:$CL$846,72,0),2)</f>
        <v>0</v>
      </c>
      <c r="BV284" s="19">
        <f>ROUND(VLOOKUP($B284,'3.ข้อมูลงบทดลองปัจจุบัน เติมเอง'!$A$5:$CL$846,73,0),2)</f>
        <v>0</v>
      </c>
      <c r="BW284" s="19">
        <f>ROUND(VLOOKUP($B284,'3.ข้อมูลงบทดลองปัจจุบัน เติมเอง'!$A$5:$CL$846,74,0),2)</f>
        <v>0</v>
      </c>
      <c r="BX284" s="19">
        <f>ROUND(VLOOKUP($B284,'3.ข้อมูลงบทดลองปัจจุบัน เติมเอง'!$A$5:$CL$846,75,0),2)</f>
        <v>0</v>
      </c>
      <c r="BY284" s="19">
        <f>ROUND(VLOOKUP($B284,'3.ข้อมูลงบทดลองปัจจุบัน เติมเอง'!$A$5:$CL$846,76,0),2)</f>
        <v>0</v>
      </c>
      <c r="BZ284" s="19">
        <f>ROUND(VLOOKUP($B284,'3.ข้อมูลงบทดลองปัจจุบัน เติมเอง'!$A$5:$CL$846,77,0),2)</f>
        <v>0</v>
      </c>
      <c r="CA284" s="19">
        <f>ROUND(VLOOKUP($B284,'3.ข้อมูลงบทดลองปัจจุบัน เติมเอง'!$A$5:$CL$846,78,0),2)</f>
        <v>0</v>
      </c>
      <c r="CB284" s="19">
        <f>ROUND(VLOOKUP($B284,'3.ข้อมูลงบทดลองปัจจุบัน เติมเอง'!$A$5:$CL$846,79,0),2)</f>
        <v>0</v>
      </c>
      <c r="CC284" s="19">
        <f>ROUND(VLOOKUP($B284,'3.ข้อมูลงบทดลองปัจจุบัน เติมเอง'!$A$5:$CL$846,80,0),2)</f>
        <v>0</v>
      </c>
      <c r="CD284" s="19">
        <f>ROUND(VLOOKUP($B284,'3.ข้อมูลงบทดลองปัจจุบัน เติมเอง'!$A$5:$CL$846,81,0),2)</f>
        <v>0</v>
      </c>
      <c r="CE284" s="19">
        <f>ROUND(VLOOKUP($B284,'3.ข้อมูลงบทดลองปัจจุบัน เติมเอง'!$A$5:$CL$846,82,0),2)</f>
        <v>0</v>
      </c>
      <c r="CF284" s="19">
        <f>ROUND(VLOOKUP($B284,'3.ข้อมูลงบทดลองปัจจุบัน เติมเอง'!$A$5:$CL$846,83,0),2)</f>
        <v>0</v>
      </c>
      <c r="CG284" s="19">
        <f>ROUND(VLOOKUP($B284,'3.ข้อมูลงบทดลองปัจจุบัน เติมเอง'!$A$5:$CL$846,84,0),2)</f>
        <v>0</v>
      </c>
      <c r="CH284" s="19">
        <f>ROUND(VLOOKUP($B284,'3.ข้อมูลงบทดลองปัจจุบัน เติมเอง'!$A$5:$CL$846,85,0),2)</f>
        <v>0</v>
      </c>
      <c r="CI284" s="19">
        <f>ROUND(VLOOKUP($B284,'3.ข้อมูลงบทดลองปัจจุบัน เติมเอง'!$A$5:$CL$846,86,0),2)</f>
        <v>0</v>
      </c>
      <c r="CJ284" s="19">
        <f>ROUND(VLOOKUP($B284,'3.ข้อมูลงบทดลองปัจจุบัน เติมเอง'!$A$5:$CL$846,87,0),2)</f>
        <v>0</v>
      </c>
      <c r="CK284" s="19">
        <f>ROUND(VLOOKUP($B284,'3.ข้อมูลงบทดลองปัจจุบัน เติมเอง'!$A$5:$CL$846,88,0),2)</f>
        <v>0</v>
      </c>
      <c r="CL284" s="19">
        <f>ROUND(VLOOKUP($B284,'3.ข้อมูลงบทดลองปัจจุบัน เติมเอง'!$A$5:$CL$846,89,0),2)</f>
        <v>0</v>
      </c>
      <c r="CM284" s="19">
        <f>ROUND(VLOOKUP($B284,'3.ข้อมูลงบทดลองปัจจุบัน เติมเอง'!$A$5:$CL$846,90,0),2)</f>
        <v>0</v>
      </c>
      <c r="CO284" s="29"/>
    </row>
    <row r="285" spans="1:94" x14ac:dyDescent="0.7">
      <c r="A285" s="54" t="s">
        <v>2323</v>
      </c>
      <c r="B285" s="3" t="s">
        <v>467</v>
      </c>
      <c r="C285" s="55" t="s">
        <v>468</v>
      </c>
      <c r="D285" s="19">
        <f>ROUND(VLOOKUP($B285,'3.ข้อมูลงบทดลองปัจจุบัน เติมเอง'!$A$5:$CL$846,3,0),2)</f>
        <v>-44072118.859999999</v>
      </c>
      <c r="E285" s="19">
        <f>ROUND(VLOOKUP($B285,'3.ข้อมูลงบทดลองปัจจุบัน เติมเอง'!$A$5:$CL$846,4,0),2)</f>
        <v>-289602.34000000003</v>
      </c>
      <c r="F285" s="19">
        <f>ROUND(VLOOKUP($B285,'3.ข้อมูลงบทดลองปัจจุบัน เติมเอง'!$A$5:$CL$846,5,0),2)</f>
        <v>-292480.52</v>
      </c>
      <c r="G285" s="19">
        <f>ROUND(VLOOKUP($B285,'3.ข้อมูลงบทดลองปัจจุบัน เติมเอง'!$A$5:$CL$846,6,0),2)</f>
        <v>223184.35</v>
      </c>
      <c r="H285" s="19">
        <f>ROUND(VLOOKUP($B285,'3.ข้อมูลงบทดลองปัจจุบัน เติมเอง'!$A$5:$CL$846,7,0),2)</f>
        <v>-559108.74</v>
      </c>
      <c r="I285" s="19">
        <f>ROUND(VLOOKUP($B285,'3.ข้อมูลงบทดลองปัจจุบัน เติมเอง'!$A$5:$CL$846,8,0),2)</f>
        <v>-464586.78</v>
      </c>
      <c r="J285" s="19">
        <f>ROUND(VLOOKUP($B285,'3.ข้อมูลงบทดลองปัจจุบัน เติมเอง'!$A$5:$CL$846,9,0),2)</f>
        <v>-564400.55000000005</v>
      </c>
      <c r="K285" s="19">
        <f>ROUND(VLOOKUP($B285,'3.ข้อมูลงบทดลองปัจจุบัน เติมเอง'!$A$5:$CL$846,10,0),2)</f>
        <v>-2544149.27</v>
      </c>
      <c r="L285" s="19">
        <f>ROUND(VLOOKUP($B285,'3.ข้อมูลงบทดลองปัจจุบัน เติมเอง'!$A$5:$CL$846,11,0),2)</f>
        <v>-276143.7</v>
      </c>
      <c r="M285" s="19">
        <f>ROUND(VLOOKUP($B285,'3.ข้อมูลงบทดลองปัจจุบัน เติมเอง'!$A$5:$CL$846,12,0),2)</f>
        <v>-674632.07</v>
      </c>
      <c r="N285" s="19">
        <f>ROUND(VLOOKUP($B285,'3.ข้อมูลงบทดลองปัจจุบัน เติมเอง'!$A$5:$CL$846,13,0),2)</f>
        <v>-8642772</v>
      </c>
      <c r="O285" s="19">
        <f>ROUND(VLOOKUP($B285,'3.ข้อมูลงบทดลองปัจจุบัน เติมเอง'!$A$5:$CL$846,14,0),2)</f>
        <v>0</v>
      </c>
      <c r="P285" s="19">
        <f>ROUND(VLOOKUP($B285,'3.ข้อมูลงบทดลองปัจจุบัน เติมเอง'!$A$5:$CL$846,15,0),2)</f>
        <v>-13964953.25</v>
      </c>
      <c r="Q285" s="19">
        <f>ROUND(VLOOKUP($B285,'3.ข้อมูลงบทดลองปัจจุบัน เติมเอง'!$A$5:$CL$846,16,0),2)</f>
        <v>-1338252.44</v>
      </c>
      <c r="R285" s="19">
        <f>ROUND(VLOOKUP($B285,'3.ข้อมูลงบทดลองปัจจุบัน เติมเอง'!$A$5:$CL$846,17,0),2)</f>
        <v>-3305134.04</v>
      </c>
      <c r="S285" s="19">
        <f>ROUND(VLOOKUP($B285,'3.ข้อมูลงบทดลองปัจจุบัน เติมเอง'!$A$5:$CL$846,18,0),2)</f>
        <v>-9664785.5700000003</v>
      </c>
      <c r="T285" s="19">
        <f>ROUND(VLOOKUP($B285,'3.ข้อมูลงบทดลองปัจจุบัน เติมเอง'!$A$5:$CL$846,19,0),2)</f>
        <v>-3270421.35</v>
      </c>
      <c r="U285" s="19">
        <f>ROUND(VLOOKUP($B285,'3.ข้อมูลงบทดลองปัจจุบัน เติมเอง'!$A$5:$CL$846,20,0),2)</f>
        <v>-1901683.31</v>
      </c>
      <c r="V285" s="19">
        <f>ROUND(VLOOKUP($B285,'3.ข้อมูลงบทดลองปัจจุบัน เติมเอง'!$A$5:$CL$846,21,0),2)</f>
        <v>-894535.44</v>
      </c>
      <c r="W285" s="19">
        <f>ROUND(VLOOKUP($B285,'3.ข้อมูลงบทดลองปัจจุบัน เติมเอง'!$A$5:$CL$846,22,0),2)</f>
        <v>-512246.08</v>
      </c>
      <c r="X285" s="19">
        <f>ROUND(VLOOKUP($B285,'3.ข้อมูลงบทดลองปัจจุบัน เติมเอง'!$A$5:$CL$846,23,0),2)</f>
        <v>-46336473.590000004</v>
      </c>
      <c r="Y285" s="19">
        <f>ROUND(VLOOKUP($B285,'3.ข้อมูลงบทดลองปัจจุบัน เติมเอง'!$A$5:$CL$846,24,0),2)</f>
        <v>-1347105.03</v>
      </c>
      <c r="Z285" s="19">
        <f>ROUND(VLOOKUP($B285,'3.ข้อมูลงบทดลองปัจจุบัน เติมเอง'!$A$5:$CL$846,25,0),2)</f>
        <v>-890318.62</v>
      </c>
      <c r="AA285" s="19">
        <f>ROUND(VLOOKUP($B285,'3.ข้อมูลงบทดลองปัจจุบัน เติมเอง'!$A$5:$CL$846,26,0),2)</f>
        <v>-650552.43999999994</v>
      </c>
      <c r="AB285" s="19">
        <f>ROUND(VLOOKUP($B285,'3.ข้อมูลงบทดลองปัจจุบัน เติมเอง'!$A$5:$CL$846,27,0),2)</f>
        <v>-103016.79</v>
      </c>
      <c r="AC285" s="19">
        <f>ROUND(VLOOKUP($B285,'3.ข้อมูลงบทดลองปัจจุบัน เติมเอง'!$A$5:$CL$846,28,0),2)</f>
        <v>-321308.59999999998</v>
      </c>
      <c r="AD285" s="19">
        <f>ROUND(VLOOKUP($B285,'3.ข้อมูลงบทดลองปัจจุบัน เติมเอง'!$A$5:$CL$846,29,0),2)</f>
        <v>-487279.85</v>
      </c>
      <c r="AE285" s="19">
        <f>ROUND(VLOOKUP($B285,'3.ข้อมูลงบทดลองปัจจุบัน เติมเอง'!$A$5:$CL$846,30,0),2)</f>
        <v>-5759245.1799999997</v>
      </c>
      <c r="AF285" s="19">
        <f>ROUND(VLOOKUP($B285,'3.ข้อมูลงบทดลองปัจจุบัน เติมเอง'!$A$5:$CL$846,31,0),2)</f>
        <v>-623621.34</v>
      </c>
      <c r="AG285" s="19">
        <f>ROUND(VLOOKUP($B285,'3.ข้อมูลงบทดลองปัจจุบัน เติมเอง'!$A$5:$CL$846,32,0),2)</f>
        <v>-402073.22</v>
      </c>
      <c r="AH285" s="19">
        <f>ROUND(VLOOKUP($B285,'3.ข้อมูลงบทดลองปัจจุบัน เติมเอง'!$A$5:$CL$846,33,0),2)</f>
        <v>-740079.03</v>
      </c>
      <c r="AI285" s="19">
        <f>ROUND(VLOOKUP($B285,'3.ข้อมูลงบทดลองปัจจุบัน เติมเอง'!$A$5:$CL$846,34,0),2)</f>
        <v>-687259.63</v>
      </c>
      <c r="AJ285" s="19">
        <f>ROUND(VLOOKUP($B285,'3.ข้อมูลงบทดลองปัจจุบัน เติมเอง'!$A$5:$CL$846,35,0),2)</f>
        <v>-57924.53</v>
      </c>
      <c r="AK285" s="19">
        <f>ROUND(VLOOKUP($B285,'3.ข้อมูลงบทดลองปัจจุบัน เติมเอง'!$A$5:$CL$846,36,0),2)</f>
        <v>-203123.84</v>
      </c>
      <c r="AL285" s="19">
        <f>ROUND(VLOOKUP($B285,'3.ข้อมูลงบทดลองปัจจุบัน เติมเอง'!$A$5:$CL$846,37,0),2)</f>
        <v>-42801464.259999998</v>
      </c>
      <c r="AM285" s="19">
        <f>ROUND(VLOOKUP($B285,'3.ข้อมูลงบทดลองปัจจุบัน เติมเอง'!$A$5:$CL$846,38,0),2)</f>
        <v>-355594.53</v>
      </c>
      <c r="AN285" s="19">
        <f>ROUND(VLOOKUP($B285,'3.ข้อมูลงบทดลองปัจจุบัน เติมเอง'!$A$5:$CL$846,39,0),2)</f>
        <v>-477162.18</v>
      </c>
      <c r="AO285" s="19">
        <f>ROUND(VLOOKUP($B285,'3.ข้อมูลงบทดลองปัจจุบัน เติมเอง'!$A$5:$CL$846,40,0),2)</f>
        <v>-1513191.48</v>
      </c>
      <c r="AP285" s="19">
        <f>ROUND(VLOOKUP($B285,'3.ข้อมูลงบทดลองปัจจุบัน เติมเอง'!$A$5:$CL$846,41,0),2)</f>
        <v>0</v>
      </c>
      <c r="AQ285" s="19">
        <f>ROUND(VLOOKUP($B285,'3.ข้อมูลงบทดลองปัจจุบัน เติมเอง'!$A$5:$CL$846,42,0),2)</f>
        <v>-499768.08</v>
      </c>
      <c r="AR285" s="19">
        <f>ROUND(VLOOKUP($B285,'3.ข้อมูลงบทดลองปัจจุบัน เติมเอง'!$A$5:$CL$846,43,0),2)</f>
        <v>-224346.27</v>
      </c>
      <c r="AS285" s="19">
        <f>ROUND(VLOOKUP($B285,'3.ข้อมูลงบทดลองปัจจุบัน เติมเอง'!$A$5:$CL$846,44,0),2)</f>
        <v>0</v>
      </c>
      <c r="AT285" s="19">
        <f>ROUND(VLOOKUP($B285,'3.ข้อมูลงบทดลองปัจจุบัน เติมเอง'!$A$5:$CL$846,45,0),2)</f>
        <v>-1084369.73</v>
      </c>
      <c r="AU285" s="19">
        <f>ROUND(VLOOKUP($B285,'3.ข้อมูลงบทดลองปัจจุบัน เติมเอง'!$A$5:$CL$846,46,0),2)</f>
        <v>-2212297.71</v>
      </c>
      <c r="AV285" s="19">
        <f>ROUND(VLOOKUP($B285,'3.ข้อมูลงบทดลองปัจจุบัน เติมเอง'!$A$5:$CL$846,47,0),2)</f>
        <v>-726079.08</v>
      </c>
      <c r="AW285" s="19">
        <f>ROUND(VLOOKUP($B285,'3.ข้อมูลงบทดลองปัจจุบัน เติมเอง'!$A$5:$CL$846,48,0),2)</f>
        <v>-793654.21</v>
      </c>
      <c r="AX285" s="19">
        <f>ROUND(VLOOKUP($B285,'3.ข้อมูลงบทดลองปัจจุบัน เติมเอง'!$A$5:$CL$846,49,0),2)</f>
        <v>-383448.16</v>
      </c>
      <c r="AY285" s="19">
        <f>ROUND(VLOOKUP($B285,'3.ข้อมูลงบทดลองปัจจุบัน เติมเอง'!$A$5:$CL$846,50,0),2)</f>
        <v>-418492.24</v>
      </c>
      <c r="AZ285" s="19">
        <f>ROUND(VLOOKUP($B285,'3.ข้อมูลงบทดลองปัจจุบัน เติมเอง'!$A$5:$CL$846,51,0),2)</f>
        <v>-644329.55000000005</v>
      </c>
      <c r="BA285" s="19">
        <f>ROUND(VLOOKUP($B285,'3.ข้อมูลงบทดลองปัจจุบัน เติมเอง'!$A$5:$CL$846,52,0),2)</f>
        <v>-516881.46</v>
      </c>
      <c r="BB285" s="19">
        <f>ROUND(VLOOKUP($B285,'3.ข้อมูลงบทดลองปัจจุบัน เติมเอง'!$A$5:$CL$846,53,0),2)</f>
        <v>-7396963.7800000003</v>
      </c>
      <c r="BC285" s="19">
        <f>ROUND(VLOOKUP($B285,'3.ข้อมูลงบทดลองปัจจุบัน เติมเอง'!$A$5:$CL$846,54,0),2)</f>
        <v>-594607.54</v>
      </c>
      <c r="BD285" s="19">
        <f>ROUND(VLOOKUP($B285,'3.ข้อมูลงบทดลองปัจจุบัน เติมเอง'!$A$5:$CL$846,55,0),2)</f>
        <v>-27126772.59</v>
      </c>
      <c r="BE285" s="19">
        <f>ROUND(VLOOKUP($B285,'3.ข้อมูลงบทดลองปัจจุบัน เติมเอง'!$A$5:$CL$846,56,0),2)</f>
        <v>-11662998.48</v>
      </c>
      <c r="BF285" s="19">
        <f>ROUND(VLOOKUP($B285,'3.ข้อมูลงบทดลองปัจจุบัน เติมเอง'!$A$5:$CL$846,57,0),2)</f>
        <v>-381771.93</v>
      </c>
      <c r="BG285" s="19">
        <f>ROUND(VLOOKUP($B285,'3.ข้อมูลงบทดลองปัจจุบัน เติมเอง'!$A$5:$CL$846,58,0),2)</f>
        <v>-496402.26</v>
      </c>
      <c r="BH285" s="19">
        <f>ROUND(VLOOKUP($B285,'3.ข้อมูลงบทดลองปัจจุบัน เติมเอง'!$A$5:$CL$846,59,0),2)</f>
        <v>-13234411.630000001</v>
      </c>
      <c r="BI285" s="19">
        <f>ROUND(VLOOKUP($B285,'3.ข้อมูลงบทดลองปัจจุบัน เติมเอง'!$A$5:$CL$846,60,0),2)</f>
        <v>-227843.94</v>
      </c>
      <c r="BJ285" s="19">
        <f>ROUND(VLOOKUP($B285,'3.ข้อมูลงบทดลองปัจจุบัน เติมเอง'!$A$5:$CL$846,61,0),2)</f>
        <v>-153707.56</v>
      </c>
      <c r="BK285" s="19">
        <f>ROUND(VLOOKUP($B285,'3.ข้อมูลงบทดลองปัจจุบัน เติมเอง'!$A$5:$CL$846,62,0),2)</f>
        <v>-421549.17</v>
      </c>
      <c r="BL285" s="19">
        <f>ROUND(VLOOKUP($B285,'3.ข้อมูลงบทดลองปัจจุบัน เติมเอง'!$A$5:$CL$846,63,0),2)</f>
        <v>-542019.52</v>
      </c>
      <c r="BM285" s="19">
        <f>ROUND(VLOOKUP($B285,'3.ข้อมูลงบทดลองปัจจุบัน เติมเอง'!$A$5:$CL$846,64,0),2)</f>
        <v>-28164232.489999998</v>
      </c>
      <c r="BN285" s="19">
        <f>ROUND(VLOOKUP($B285,'3.ข้อมูลงบทดลองปัจจุบัน เติมเอง'!$A$5:$CL$846,65,0),2)</f>
        <v>-1920422.63</v>
      </c>
      <c r="BO285" s="19">
        <f>ROUND(VLOOKUP($B285,'3.ข้อมูลงบทดลองปัจจุบัน เติมเอง'!$A$5:$CL$846,66,0),2)</f>
        <v>-1446545.91</v>
      </c>
      <c r="BP285" s="19">
        <f>ROUND(VLOOKUP($B285,'3.ข้อมูลงบทดลองปัจจุบัน เติมเอง'!$A$5:$CL$846,67,0),2)</f>
        <v>-3749675.89</v>
      </c>
      <c r="BQ285" s="19">
        <f>ROUND(VLOOKUP($B285,'3.ข้อมูลงบทดลองปัจจุบัน เติมเอง'!$A$5:$CL$846,68,0),2)</f>
        <v>-2246406.64</v>
      </c>
      <c r="BR285" s="19">
        <f>ROUND(VLOOKUP($B285,'3.ข้อมูลงบทดลองปัจจุบัน เติมเอง'!$A$5:$CL$846,69,0),2)</f>
        <v>-1415633.22</v>
      </c>
      <c r="BS285" s="19">
        <f>ROUND(VLOOKUP($B285,'3.ข้อมูลงบทดลองปัจจุบัน เติมเอง'!$A$5:$CL$846,70,0),2)</f>
        <v>-224806992.87</v>
      </c>
      <c r="BT285" s="19">
        <f>ROUND(VLOOKUP($B285,'3.ข้อมูลงบทดลองปัจจุบัน เติมเอง'!$A$5:$CL$846,71,0),2)</f>
        <v>-2164879.02</v>
      </c>
      <c r="BU285" s="19">
        <f>ROUND(VLOOKUP($B285,'3.ข้อมูลงบทดลองปัจจุบัน เติมเอง'!$A$5:$CL$846,72,0),2)</f>
        <v>-4286069.82</v>
      </c>
      <c r="BV285" s="19">
        <f>ROUND(VLOOKUP($B285,'3.ข้อมูลงบทดลองปัจจุบัน เติมเอง'!$A$5:$CL$846,73,0),2)</f>
        <v>-13362465.58</v>
      </c>
      <c r="BW285" s="19">
        <f>ROUND(VLOOKUP($B285,'3.ข้อมูลงบทดลองปัจจุบัน เติมเอง'!$A$5:$CL$846,74,0),2)</f>
        <v>0</v>
      </c>
      <c r="BX285" s="19">
        <f>ROUND(VLOOKUP($B285,'3.ข้อมูลงบทดลองปัจจุบัน เติมเอง'!$A$5:$CL$846,75,0),2)</f>
        <v>-2867037.62</v>
      </c>
      <c r="BY285" s="19">
        <f>ROUND(VLOOKUP($B285,'3.ข้อมูลงบทดลองปัจจุบัน เติมเอง'!$A$5:$CL$846,76,0),2)</f>
        <v>-3087062.27</v>
      </c>
      <c r="BZ285" s="19">
        <f>ROUND(VLOOKUP($B285,'3.ข้อมูลงบทดลองปัจจุบัน เติมเอง'!$A$5:$CL$846,77,0),2)</f>
        <v>-335505.53999999998</v>
      </c>
      <c r="CA285" s="19">
        <f>ROUND(VLOOKUP($B285,'3.ข้อมูลงบทดลองปัจจุบัน เติมเอง'!$A$5:$CL$846,78,0),2)</f>
        <v>-426999.43</v>
      </c>
      <c r="CB285" s="19">
        <f>ROUND(VLOOKUP($B285,'3.ข้อมูลงบทดลองปัจจุบัน เติมเอง'!$A$5:$CL$846,79,0),2)</f>
        <v>-899073.88</v>
      </c>
      <c r="CC285" s="19">
        <f>ROUND(VLOOKUP($B285,'3.ข้อมูลงบทดลองปัจจุบัน เติมเอง'!$A$5:$CL$846,80,0),2)</f>
        <v>-1711754.66</v>
      </c>
      <c r="CD285" s="19">
        <f>ROUND(VLOOKUP($B285,'3.ข้อมูลงบทดลองปัจจุบัน เติมเอง'!$A$5:$CL$846,81,0),2)</f>
        <v>-6623359.1600000001</v>
      </c>
      <c r="CE285" s="19">
        <f>ROUND(VLOOKUP($B285,'3.ข้อมูลงบทดลองปัจจุบัน เติมเอง'!$A$5:$CL$846,82,0),2)</f>
        <v>-1794148.65</v>
      </c>
      <c r="CF285" s="19">
        <f>ROUND(VLOOKUP($B285,'3.ข้อมูลงบทดลองปัจจุบัน เติมเอง'!$A$5:$CL$846,83,0),2)</f>
        <v>-4823825.3600000003</v>
      </c>
      <c r="CG285" s="19">
        <f>ROUND(VLOOKUP($B285,'3.ข้อมูลงบทดลองปัจจุบัน เติมเอง'!$A$5:$CL$846,84,0),2)</f>
        <v>-201829.13</v>
      </c>
      <c r="CH285" s="19">
        <f>ROUND(VLOOKUP($B285,'3.ข้อมูลงบทดลองปัจจุบัน เติมเอง'!$A$5:$CL$846,85,0),2)</f>
        <v>-481562.23</v>
      </c>
      <c r="CI285" s="19">
        <f>ROUND(VLOOKUP($B285,'3.ข้อมูลงบทดลองปัจจุบัน เติมเอง'!$A$5:$CL$846,86,0),2)</f>
        <v>-261355.17</v>
      </c>
      <c r="CJ285" s="19">
        <f>ROUND(VLOOKUP($B285,'3.ข้อมูลงบทดลองปัจจุบัน เติมเอง'!$A$5:$CL$846,87,0),2)</f>
        <v>-416666.12</v>
      </c>
      <c r="CK285" s="19">
        <f>ROUND(VLOOKUP($B285,'3.ข้อมูลงบทดลองปัจจุบัน เติมเอง'!$A$5:$CL$846,88,0),2)</f>
        <v>-10588558.369999999</v>
      </c>
      <c r="CL285" s="19">
        <f>ROUND(VLOOKUP($B285,'3.ข้อมูลงบทดลองปัจจุบัน เติมเอง'!$A$5:$CL$846,89,0),2)</f>
        <v>-1026986.28</v>
      </c>
      <c r="CM285" s="19">
        <f>ROUND(VLOOKUP($B285,'3.ข้อมูลงบทดลองปัจจุบัน เติมเอง'!$A$5:$CL$846,90,0),2)</f>
        <v>-275881.18</v>
      </c>
      <c r="CO285" s="29"/>
    </row>
    <row r="286" spans="1:94" x14ac:dyDescent="0.7">
      <c r="A286" s="54" t="s">
        <v>2323</v>
      </c>
      <c r="B286" s="3" t="s">
        <v>469</v>
      </c>
      <c r="C286" s="55" t="s">
        <v>470</v>
      </c>
      <c r="D286" s="19">
        <f>ROUND(VLOOKUP($B286,'3.ข้อมูลงบทดลองปัจจุบัน เติมเอง'!$A$5:$CL$846,3,0),2)</f>
        <v>0</v>
      </c>
      <c r="E286" s="19">
        <f>ROUND(VLOOKUP($B286,'3.ข้อมูลงบทดลองปัจจุบัน เติมเอง'!$A$5:$CL$846,4,0),2)</f>
        <v>375509.01</v>
      </c>
      <c r="F286" s="19">
        <f>ROUND(VLOOKUP($B286,'3.ข้อมูลงบทดลองปัจจุบัน เติมเอง'!$A$5:$CL$846,5,0),2)</f>
        <v>522329.12</v>
      </c>
      <c r="G286" s="19">
        <f>ROUND(VLOOKUP($B286,'3.ข้อมูลงบทดลองปัจจุบัน เติมเอง'!$A$5:$CL$846,6,0),2)</f>
        <v>358834.06</v>
      </c>
      <c r="H286" s="19">
        <f>ROUND(VLOOKUP($B286,'3.ข้อมูลงบทดลองปัจจุบัน เติมเอง'!$A$5:$CL$846,7,0),2)</f>
        <v>446026.12</v>
      </c>
      <c r="I286" s="19">
        <f>ROUND(VLOOKUP($B286,'3.ข้อมูลงบทดลองปัจจุบัน เติมเอง'!$A$5:$CL$846,8,0),2)</f>
        <v>632837.42000000004</v>
      </c>
      <c r="J286" s="19">
        <f>ROUND(VLOOKUP($B286,'3.ข้อมูลงบทดลองปัจจุบัน เติมเอง'!$A$5:$CL$846,9,0),2)</f>
        <v>672980.95</v>
      </c>
      <c r="K286" s="19">
        <f>ROUND(VLOOKUP($B286,'3.ข้อมูลงบทดลองปัจจุบัน เติมเอง'!$A$5:$CL$846,10,0),2)</f>
        <v>847792.55</v>
      </c>
      <c r="L286" s="19">
        <f>ROUND(VLOOKUP($B286,'3.ข้อมูลงบทดลองปัจจุบัน เติมเอง'!$A$5:$CL$846,11,0),2)</f>
        <v>434384.65</v>
      </c>
      <c r="M286" s="19">
        <f>ROUND(VLOOKUP($B286,'3.ข้อมูลงบทดลองปัจจุบัน เติมเอง'!$A$5:$CL$846,12,0),2)</f>
        <v>781846.88</v>
      </c>
      <c r="N286" s="19">
        <f>ROUND(VLOOKUP($B286,'3.ข้อมูลงบทดลองปัจจุบัน เติมเอง'!$A$5:$CL$846,13,0),2)</f>
        <v>876293.02</v>
      </c>
      <c r="O286" s="19">
        <f>ROUND(VLOOKUP($B286,'3.ข้อมูลงบทดลองปัจจุบัน เติมเอง'!$A$5:$CL$846,14,0),2)</f>
        <v>0</v>
      </c>
      <c r="P286" s="19">
        <f>ROUND(VLOOKUP($B286,'3.ข้อมูลงบทดลองปัจจุบัน เติมเอง'!$A$5:$CL$846,15,0),2)</f>
        <v>3915838.43</v>
      </c>
      <c r="Q286" s="19">
        <f>ROUND(VLOOKUP($B286,'3.ข้อมูลงบทดลองปัจจุบัน เติมเอง'!$A$5:$CL$846,16,0),2)</f>
        <v>407155.54</v>
      </c>
      <c r="R286" s="19">
        <f>ROUND(VLOOKUP($B286,'3.ข้อมูลงบทดลองปัจจุบัน เติมเอง'!$A$5:$CL$846,17,0),2)</f>
        <v>878488.9</v>
      </c>
      <c r="S286" s="19">
        <f>ROUND(VLOOKUP($B286,'3.ข้อมูลงบทดลองปัจจุบัน เติมเอง'!$A$5:$CL$846,18,0),2)</f>
        <v>928984.34</v>
      </c>
      <c r="T286" s="19">
        <f>ROUND(VLOOKUP($B286,'3.ข้อมูลงบทดลองปัจจุบัน เติมเอง'!$A$5:$CL$846,19,0),2)</f>
        <v>691041.14</v>
      </c>
      <c r="U286" s="19">
        <f>ROUND(VLOOKUP($B286,'3.ข้อมูลงบทดลองปัจจุบัน เติมเอง'!$A$5:$CL$846,20,0),2)</f>
        <v>354191.09</v>
      </c>
      <c r="V286" s="19">
        <f>ROUND(VLOOKUP($B286,'3.ข้อมูลงบทดลองปัจจุบัน เติมเอง'!$A$5:$CL$846,21,0),2)</f>
        <v>296022.45</v>
      </c>
      <c r="W286" s="19">
        <f>ROUND(VLOOKUP($B286,'3.ข้อมูลงบทดลองปัจจุบัน เติมเอง'!$A$5:$CL$846,22,0),2)</f>
        <v>39889.79</v>
      </c>
      <c r="X286" s="19">
        <f>ROUND(VLOOKUP($B286,'3.ข้อมูลงบทดลองปัจจุบัน เติมเอง'!$A$5:$CL$846,23,0),2)</f>
        <v>14572697.1</v>
      </c>
      <c r="Y286" s="19">
        <f>ROUND(VLOOKUP($B286,'3.ข้อมูลงบทดลองปัจจุบัน เติมเอง'!$A$5:$CL$846,24,0),2)</f>
        <v>801906.83</v>
      </c>
      <c r="Z286" s="19">
        <f>ROUND(VLOOKUP($B286,'3.ข้อมูลงบทดลองปัจจุบัน เติมเอง'!$A$5:$CL$846,25,0),2)</f>
        <v>413350.51</v>
      </c>
      <c r="AA286" s="19">
        <f>ROUND(VLOOKUP($B286,'3.ข้อมูลงบทดลองปัจจุบัน เติมเอง'!$A$5:$CL$846,26,0),2)</f>
        <v>1297501.5</v>
      </c>
      <c r="AB286" s="19">
        <f>ROUND(VLOOKUP($B286,'3.ข้อมูลงบทดลองปัจจุบัน เติมเอง'!$A$5:$CL$846,27,0),2)</f>
        <v>229383.27</v>
      </c>
      <c r="AC286" s="19">
        <f>ROUND(VLOOKUP($B286,'3.ข้อมูลงบทดลองปัจจุบัน เติมเอง'!$A$5:$CL$846,28,0),2)</f>
        <v>807110.48</v>
      </c>
      <c r="AD286" s="19">
        <f>ROUND(VLOOKUP($B286,'3.ข้อมูลงบทดลองปัจจุบัน เติมเอง'!$A$5:$CL$846,29,0),2)</f>
        <v>451439.91</v>
      </c>
      <c r="AE286" s="19">
        <f>ROUND(VLOOKUP($B286,'3.ข้อมูลงบทดลองปัจจุบัน เติมเอง'!$A$5:$CL$846,30,0),2)</f>
        <v>2150530.59</v>
      </c>
      <c r="AF286" s="19">
        <f>ROUND(VLOOKUP($B286,'3.ข้อมูลงบทดลองปัจจุบัน เติมเอง'!$A$5:$CL$846,31,0),2)</f>
        <v>517588.09</v>
      </c>
      <c r="AG286" s="19">
        <f>ROUND(VLOOKUP($B286,'3.ข้อมูลงบทดลองปัจจุบัน เติมเอง'!$A$5:$CL$846,32,0),2)</f>
        <v>1226339.8999999999</v>
      </c>
      <c r="AH286" s="19">
        <f>ROUND(VLOOKUP($B286,'3.ข้อมูลงบทดลองปัจจุบัน เติมเอง'!$A$5:$CL$846,33,0),2)</f>
        <v>957717.85</v>
      </c>
      <c r="AI286" s="19">
        <f>ROUND(VLOOKUP($B286,'3.ข้อมูลงบทดลองปัจจุบัน เติมเอง'!$A$5:$CL$846,34,0),2)</f>
        <v>326596.88</v>
      </c>
      <c r="AJ286" s="19">
        <f>ROUND(VLOOKUP($B286,'3.ข้อมูลงบทดลองปัจจุบัน เติมเอง'!$A$5:$CL$846,35,0),2)</f>
        <v>64683.41</v>
      </c>
      <c r="AK286" s="19">
        <f>ROUND(VLOOKUP($B286,'3.ข้อมูลงบทดลองปัจจุบัน เติมเอง'!$A$5:$CL$846,36,0),2)</f>
        <v>790859.34</v>
      </c>
      <c r="AL286" s="19">
        <f>ROUND(VLOOKUP($B286,'3.ข้อมูลงบทดลองปัจจุบัน เติมเอง'!$A$5:$CL$846,37,0),2)</f>
        <v>28020384.870000001</v>
      </c>
      <c r="AM286" s="19">
        <f>ROUND(VLOOKUP($B286,'3.ข้อมูลงบทดลองปัจจุบัน เติมเอง'!$A$5:$CL$846,38,0),2)</f>
        <v>993779.26</v>
      </c>
      <c r="AN286" s="19">
        <f>ROUND(VLOOKUP($B286,'3.ข้อมูลงบทดลองปัจจุบัน เติมเอง'!$A$5:$CL$846,39,0),2)</f>
        <v>532292.24</v>
      </c>
      <c r="AO286" s="19">
        <f>ROUND(VLOOKUP($B286,'3.ข้อมูลงบทดลองปัจจุบัน เติมเอง'!$A$5:$CL$846,40,0),2)</f>
        <v>1208237.42</v>
      </c>
      <c r="AP286" s="19">
        <f>ROUND(VLOOKUP($B286,'3.ข้อมูลงบทดลองปัจจุบัน เติมเอง'!$A$5:$CL$846,41,0),2)</f>
        <v>1758084.1</v>
      </c>
      <c r="AQ286" s="19">
        <f>ROUND(VLOOKUP($B286,'3.ข้อมูลงบทดลองปัจจุบัน เติมเอง'!$A$5:$CL$846,42,0),2)</f>
        <v>937978.31</v>
      </c>
      <c r="AR286" s="19">
        <f>ROUND(VLOOKUP($B286,'3.ข้อมูลงบทดลองปัจจุบัน เติมเอง'!$A$5:$CL$846,43,0),2)</f>
        <v>162832.04999999999</v>
      </c>
      <c r="AS286" s="19">
        <f>ROUND(VLOOKUP($B286,'3.ข้อมูลงบทดลองปัจจุบัน เติมเอง'!$A$5:$CL$846,44,0),2)</f>
        <v>0</v>
      </c>
      <c r="AT286" s="19">
        <f>ROUND(VLOOKUP($B286,'3.ข้อมูลงบทดลองปัจจุบัน เติมเอง'!$A$5:$CL$846,45,0),2)</f>
        <v>496107.06</v>
      </c>
      <c r="AU286" s="19">
        <f>ROUND(VLOOKUP($B286,'3.ข้อมูลงบทดลองปัจจุบัน เติมเอง'!$A$5:$CL$846,46,0),2)</f>
        <v>1013528.34</v>
      </c>
      <c r="AV286" s="19">
        <f>ROUND(VLOOKUP($B286,'3.ข้อมูลงบทดลองปัจจุบัน เติมเอง'!$A$5:$CL$846,47,0),2)</f>
        <v>2148149.38</v>
      </c>
      <c r="AW286" s="19">
        <f>ROUND(VLOOKUP($B286,'3.ข้อมูลงบทดลองปัจจุบัน เติมเอง'!$A$5:$CL$846,48,0),2)</f>
        <v>999300.75</v>
      </c>
      <c r="AX286" s="19">
        <f>ROUND(VLOOKUP($B286,'3.ข้อมูลงบทดลองปัจจุบัน เติมเอง'!$A$5:$CL$846,49,0),2)</f>
        <v>504479.96</v>
      </c>
      <c r="AY286" s="19">
        <f>ROUND(VLOOKUP($B286,'3.ข้อมูลงบทดลองปัจจุบัน เติมเอง'!$A$5:$CL$846,50,0),2)</f>
        <v>660786.15</v>
      </c>
      <c r="AZ286" s="19">
        <f>ROUND(VLOOKUP($B286,'3.ข้อมูลงบทดลองปัจจุบัน เติมเอง'!$A$5:$CL$846,51,0),2)</f>
        <v>548357.31999999995</v>
      </c>
      <c r="BA286" s="19">
        <f>ROUND(VLOOKUP($B286,'3.ข้อมูลงบทดลองปัจจุบัน เติมเอง'!$A$5:$CL$846,52,0),2)</f>
        <v>783363.55</v>
      </c>
      <c r="BB286" s="19">
        <f>ROUND(VLOOKUP($B286,'3.ข้อมูลงบทดลองปัจจุบัน เติมเอง'!$A$5:$CL$846,53,0),2)</f>
        <v>1655417.1</v>
      </c>
      <c r="BC286" s="19">
        <f>ROUND(VLOOKUP($B286,'3.ข้อมูลงบทดลองปัจจุบัน เติมเอง'!$A$5:$CL$846,54,0),2)</f>
        <v>1108137.1299999999</v>
      </c>
      <c r="BD286" s="19">
        <f>ROUND(VLOOKUP($B286,'3.ข้อมูลงบทดลองปัจจุบัน เติมเอง'!$A$5:$CL$846,55,0),2)</f>
        <v>8067953.0899999999</v>
      </c>
      <c r="BE286" s="19">
        <f>ROUND(VLOOKUP($B286,'3.ข้อมูลงบทดลองปัจจุบัน เติมเอง'!$A$5:$CL$846,56,0),2)</f>
        <v>892895.12</v>
      </c>
      <c r="BF286" s="19">
        <f>ROUND(VLOOKUP($B286,'3.ข้อมูลงบทดลองปัจจุบัน เติมเอง'!$A$5:$CL$846,57,0),2)</f>
        <v>658248.51</v>
      </c>
      <c r="BG286" s="19">
        <f>ROUND(VLOOKUP($B286,'3.ข้อมูลงบทดลองปัจจุบัน เติมเอง'!$A$5:$CL$846,58,0),2)</f>
        <v>428588.15</v>
      </c>
      <c r="BH286" s="19">
        <f>ROUND(VLOOKUP($B286,'3.ข้อมูลงบทดลองปัจจุบัน เติมเอง'!$A$5:$CL$846,59,0),2)</f>
        <v>3133931.12</v>
      </c>
      <c r="BI286" s="19">
        <f>ROUND(VLOOKUP($B286,'3.ข้อมูลงบทดลองปัจจุบัน เติมเอง'!$A$5:$CL$846,60,0),2)</f>
        <v>1143181.1599999999</v>
      </c>
      <c r="BJ286" s="19">
        <f>ROUND(VLOOKUP($B286,'3.ข้อมูลงบทดลองปัจจุบัน เติมเอง'!$A$5:$CL$846,61,0),2)</f>
        <v>345994.23999999999</v>
      </c>
      <c r="BK286" s="19">
        <f>ROUND(VLOOKUP($B286,'3.ข้อมูลงบทดลองปัจจุบัน เติมเอง'!$A$5:$CL$846,62,0),2)</f>
        <v>151687.95000000001</v>
      </c>
      <c r="BL286" s="19">
        <f>ROUND(VLOOKUP($B286,'3.ข้อมูลงบทดลองปัจจุบัน เติมเอง'!$A$5:$CL$846,63,0),2)</f>
        <v>144469.35999999999</v>
      </c>
      <c r="BM286" s="19">
        <f>ROUND(VLOOKUP($B286,'3.ข้อมูลงบทดลองปัจจุบัน เติมเอง'!$A$5:$CL$846,64,0),2)</f>
        <v>8047127.2400000002</v>
      </c>
      <c r="BN286" s="19">
        <f>ROUND(VLOOKUP($B286,'3.ข้อมูลงบทดลองปัจจุบัน เติมเอง'!$A$5:$CL$846,65,0),2)</f>
        <v>1089850.25</v>
      </c>
      <c r="BO286" s="19">
        <f>ROUND(VLOOKUP($B286,'3.ข้อมูลงบทดลองปัจจุบัน เติมเอง'!$A$5:$CL$846,66,0),2)</f>
        <v>606524.09</v>
      </c>
      <c r="BP286" s="19">
        <f>ROUND(VLOOKUP($B286,'3.ข้อมูลงบทดลองปัจจุบัน เติมเอง'!$A$5:$CL$846,67,0),2)</f>
        <v>2646892.11</v>
      </c>
      <c r="BQ286" s="19">
        <f>ROUND(VLOOKUP($B286,'3.ข้อมูลงบทดลองปัจจุบัน เติมเอง'!$A$5:$CL$846,68,0),2)</f>
        <v>687058.9</v>
      </c>
      <c r="BR286" s="19">
        <f>ROUND(VLOOKUP($B286,'3.ข้อมูลงบทดลองปัจจุบัน เติมเอง'!$A$5:$CL$846,69,0),2)</f>
        <v>854067.98</v>
      </c>
      <c r="BS286" s="19">
        <f>ROUND(VLOOKUP($B286,'3.ข้อมูลงบทดลองปัจจุบัน เติมเอง'!$A$5:$CL$846,70,0),2)</f>
        <v>10242840.24</v>
      </c>
      <c r="BT286" s="19">
        <f>ROUND(VLOOKUP($B286,'3.ข้อมูลงบทดลองปัจจุบัน เติมเอง'!$A$5:$CL$846,71,0),2)</f>
        <v>416531.84</v>
      </c>
      <c r="BU286" s="19">
        <f>ROUND(VLOOKUP($B286,'3.ข้อมูลงบทดลองปัจจุบัน เติมเอง'!$A$5:$CL$846,72,0),2)</f>
        <v>437450.74</v>
      </c>
      <c r="BV286" s="19">
        <f>ROUND(VLOOKUP($B286,'3.ข้อมูลงบทดลองปัจจุบัน เติมเอง'!$A$5:$CL$846,73,0),2)</f>
        <v>3059380.58</v>
      </c>
      <c r="BW286" s="19">
        <f>ROUND(VLOOKUP($B286,'3.ข้อมูลงบทดลองปัจจุบัน เติมเอง'!$A$5:$CL$846,74,0),2)</f>
        <v>5948.16</v>
      </c>
      <c r="BX286" s="19">
        <f>ROUND(VLOOKUP($B286,'3.ข้อมูลงบทดลองปัจจุบัน เติมเอง'!$A$5:$CL$846,75,0),2)</f>
        <v>855185.71</v>
      </c>
      <c r="BY286" s="19">
        <f>ROUND(VLOOKUP($B286,'3.ข้อมูลงบทดลองปัจจุบัน เติมเอง'!$A$5:$CL$846,76,0),2)</f>
        <v>1729472.71</v>
      </c>
      <c r="BZ286" s="19">
        <f>ROUND(VLOOKUP($B286,'3.ข้อมูลงบทดลองปัจจุบัน เติมเอง'!$A$5:$CL$846,77,0),2)</f>
        <v>943042.74</v>
      </c>
      <c r="CA286" s="19">
        <f>ROUND(VLOOKUP($B286,'3.ข้อมูลงบทดลองปัจจุบัน เติมเอง'!$A$5:$CL$846,78,0),2)</f>
        <v>264193.94</v>
      </c>
      <c r="CB286" s="19">
        <f>ROUND(VLOOKUP($B286,'3.ข้อมูลงบทดลองปัจจุบัน เติมเอง'!$A$5:$CL$846,79,0),2)</f>
        <v>825050.06</v>
      </c>
      <c r="CC286" s="19">
        <f>ROUND(VLOOKUP($B286,'3.ข้อมูลงบทดลองปัจจุบัน เติมเอง'!$A$5:$CL$846,80,0),2)</f>
        <v>1050403.99</v>
      </c>
      <c r="CD286" s="19">
        <f>ROUND(VLOOKUP($B286,'3.ข้อมูลงบทดลองปัจจุบัน เติมเอง'!$A$5:$CL$846,81,0),2)</f>
        <v>1860147.54</v>
      </c>
      <c r="CE286" s="19">
        <f>ROUND(VLOOKUP($B286,'3.ข้อมูลงบทดลองปัจจุบัน เติมเอง'!$A$5:$CL$846,82,0),2)</f>
        <v>847738.46</v>
      </c>
      <c r="CF286" s="19">
        <f>ROUND(VLOOKUP($B286,'3.ข้อมูลงบทดลองปัจจุบัน เติมเอง'!$A$5:$CL$846,83,0),2)</f>
        <v>782291.36</v>
      </c>
      <c r="CG286" s="19">
        <f>ROUND(VLOOKUP($B286,'3.ข้อมูลงบทดลองปัจจุบัน เติมเอง'!$A$5:$CL$846,84,0),2)</f>
        <v>659656.69999999995</v>
      </c>
      <c r="CH286" s="19">
        <f>ROUND(VLOOKUP($B286,'3.ข้อมูลงบทดลองปัจจุบัน เติมเอง'!$A$5:$CL$846,85,0),2)</f>
        <v>495609.21</v>
      </c>
      <c r="CI286" s="19">
        <f>ROUND(VLOOKUP($B286,'3.ข้อมูลงบทดลองปัจจุบัน เติมเอง'!$A$5:$CL$846,86,0),2)</f>
        <v>713631.65</v>
      </c>
      <c r="CJ286" s="19">
        <f>ROUND(VLOOKUP($B286,'3.ข้อมูลงบทดลองปัจจุบัน เติมเอง'!$A$5:$CL$846,87,0),2)</f>
        <v>465070.25</v>
      </c>
      <c r="CK286" s="19">
        <f>ROUND(VLOOKUP($B286,'3.ข้อมูลงบทดลองปัจจุบัน เติมเอง'!$A$5:$CL$846,88,0),2)</f>
        <v>1113765.69</v>
      </c>
      <c r="CL286" s="19">
        <f>ROUND(VLOOKUP($B286,'3.ข้อมูลงบทดลองปัจจุบัน เติมเอง'!$A$5:$CL$846,89,0),2)</f>
        <v>401504.48</v>
      </c>
      <c r="CM286" s="19">
        <f>ROUND(VLOOKUP($B286,'3.ข้อมูลงบทดลองปัจจุบัน เติมเอง'!$A$5:$CL$846,90,0),2)</f>
        <v>598191.94999999995</v>
      </c>
      <c r="CO286" s="29"/>
    </row>
    <row r="287" spans="1:94" x14ac:dyDescent="0.7">
      <c r="A287" s="54" t="s">
        <v>2323</v>
      </c>
      <c r="B287" s="3" t="s">
        <v>471</v>
      </c>
      <c r="C287" s="55" t="s">
        <v>472</v>
      </c>
      <c r="D287" s="19">
        <f>ROUND(VLOOKUP($B287,'3.ข้อมูลงบทดลองปัจจุบัน เติมเอง'!$A$5:$CL$846,3,0),2)</f>
        <v>0</v>
      </c>
      <c r="E287" s="19">
        <f>ROUND(VLOOKUP($B287,'3.ข้อมูลงบทดลองปัจจุบัน เติมเอง'!$A$5:$CL$846,4,0),2)</f>
        <v>-74477.929999999993</v>
      </c>
      <c r="F287" s="19">
        <f>ROUND(VLOOKUP($B287,'3.ข้อมูลงบทดลองปัจจุบัน เติมเอง'!$A$5:$CL$846,5,0),2)</f>
        <v>-129</v>
      </c>
      <c r="G287" s="19">
        <f>ROUND(VLOOKUP($B287,'3.ข้อมูลงบทดลองปัจจุบัน เติมเอง'!$A$5:$CL$846,6,0),2)</f>
        <v>0</v>
      </c>
      <c r="H287" s="19">
        <f>ROUND(VLOOKUP($B287,'3.ข้อมูลงบทดลองปัจจุบัน เติมเอง'!$A$5:$CL$846,7,0),2)</f>
        <v>0</v>
      </c>
      <c r="I287" s="19">
        <f>ROUND(VLOOKUP($B287,'3.ข้อมูลงบทดลองปัจจุบัน เติมเอง'!$A$5:$CL$846,8,0),2)</f>
        <v>-522661.75</v>
      </c>
      <c r="J287" s="19">
        <f>ROUND(VLOOKUP($B287,'3.ข้อมูลงบทดลองปัจจุบัน เติมเอง'!$A$5:$CL$846,9,0),2)</f>
        <v>-64446.55</v>
      </c>
      <c r="K287" s="19">
        <f>ROUND(VLOOKUP($B287,'3.ข้อมูลงบทดลองปัจจุบัน เติมเอง'!$A$5:$CL$846,10,0),2)</f>
        <v>-869</v>
      </c>
      <c r="L287" s="19">
        <f>ROUND(VLOOKUP($B287,'3.ข้อมูลงบทดลองปัจจุบัน เติมเอง'!$A$5:$CL$846,11,0),2)</f>
        <v>-1389</v>
      </c>
      <c r="M287" s="19">
        <f>ROUND(VLOOKUP($B287,'3.ข้อมูลงบทดลองปัจจุบัน เติมเอง'!$A$5:$CL$846,12,0),2)</f>
        <v>0</v>
      </c>
      <c r="N287" s="19">
        <f>ROUND(VLOOKUP($B287,'3.ข้อมูลงบทดลองปัจจุบัน เติมเอง'!$A$5:$CL$846,13,0),2)</f>
        <v>-549862.5</v>
      </c>
      <c r="O287" s="19">
        <f>ROUND(VLOOKUP($B287,'3.ข้อมูลงบทดลองปัจจุบัน เติมเอง'!$A$5:$CL$846,14,0),2)</f>
        <v>0</v>
      </c>
      <c r="P287" s="19">
        <f>ROUND(VLOOKUP($B287,'3.ข้อมูลงบทดลองปัจจุบัน เติมเอง'!$A$5:$CL$846,15,0),2)</f>
        <v>-3076572.2</v>
      </c>
      <c r="Q287" s="19">
        <f>ROUND(VLOOKUP($B287,'3.ข้อมูลงบทดลองปัจจุบัน เติมเอง'!$A$5:$CL$846,16,0),2)</f>
        <v>-65211.27</v>
      </c>
      <c r="R287" s="19">
        <f>ROUND(VLOOKUP($B287,'3.ข้อมูลงบทดลองปัจจุบัน เติมเอง'!$A$5:$CL$846,17,0),2)</f>
        <v>-80450.5</v>
      </c>
      <c r="S287" s="19">
        <f>ROUND(VLOOKUP($B287,'3.ข้อมูลงบทดลองปัจจุบัน เติมเอง'!$A$5:$CL$846,18,0),2)</f>
        <v>0</v>
      </c>
      <c r="T287" s="19">
        <f>ROUND(VLOOKUP($B287,'3.ข้อมูลงบทดลองปัจจุบัน เติมเอง'!$A$5:$CL$846,19,0),2)</f>
        <v>-448447</v>
      </c>
      <c r="U287" s="19">
        <f>ROUND(VLOOKUP($B287,'3.ข้อมูลงบทดลองปัจจุบัน เติมเอง'!$A$5:$CL$846,20,0),2)</f>
        <v>-32854.79</v>
      </c>
      <c r="V287" s="19">
        <f>ROUND(VLOOKUP($B287,'3.ข้อมูลงบทดลองปัจจุบัน เติมเอง'!$A$5:$CL$846,21,0),2)</f>
        <v>0</v>
      </c>
      <c r="W287" s="19">
        <f>ROUND(VLOOKUP($B287,'3.ข้อมูลงบทดลองปัจจุบัน เติมเอง'!$A$5:$CL$846,22,0),2)</f>
        <v>-2102</v>
      </c>
      <c r="X287" s="19">
        <f>ROUND(VLOOKUP($B287,'3.ข้อมูลงบทดลองปัจจุบัน เติมเอง'!$A$5:$CL$846,23,0),2)</f>
        <v>0</v>
      </c>
      <c r="Y287" s="19">
        <f>ROUND(VLOOKUP($B287,'3.ข้อมูลงบทดลองปัจจุบัน เติมเอง'!$A$5:$CL$846,24,0),2)</f>
        <v>-2932.05</v>
      </c>
      <c r="Z287" s="19">
        <f>ROUND(VLOOKUP($B287,'3.ข้อมูลงบทดลองปัจจุบัน เติมเอง'!$A$5:$CL$846,25,0),2)</f>
        <v>-31611</v>
      </c>
      <c r="AA287" s="19">
        <f>ROUND(VLOOKUP($B287,'3.ข้อมูลงบทดลองปัจจุบัน เติมเอง'!$A$5:$CL$846,26,0),2)</f>
        <v>0</v>
      </c>
      <c r="AB287" s="19">
        <f>ROUND(VLOOKUP($B287,'3.ข้อมูลงบทดลองปัจจุบัน เติมเอง'!$A$5:$CL$846,27,0),2)</f>
        <v>0</v>
      </c>
      <c r="AC287" s="19">
        <f>ROUND(VLOOKUP($B287,'3.ข้อมูลงบทดลองปัจจุบัน เติมเอง'!$A$5:$CL$846,28,0),2)</f>
        <v>0</v>
      </c>
      <c r="AD287" s="19">
        <f>ROUND(VLOOKUP($B287,'3.ข้อมูลงบทดลองปัจจุบัน เติมเอง'!$A$5:$CL$846,29,0),2)</f>
        <v>0</v>
      </c>
      <c r="AE287" s="19">
        <f>ROUND(VLOOKUP($B287,'3.ข้อมูลงบทดลองปัจจุบัน เติมเอง'!$A$5:$CL$846,30,0),2)</f>
        <v>0</v>
      </c>
      <c r="AF287" s="19">
        <f>ROUND(VLOOKUP($B287,'3.ข้อมูลงบทดลองปัจจุบัน เติมเอง'!$A$5:$CL$846,31,0),2)</f>
        <v>0</v>
      </c>
      <c r="AG287" s="19">
        <f>ROUND(VLOOKUP($B287,'3.ข้อมูลงบทดลองปัจจุบัน เติมเอง'!$A$5:$CL$846,32,0),2)</f>
        <v>0</v>
      </c>
      <c r="AH287" s="19">
        <f>ROUND(VLOOKUP($B287,'3.ข้อมูลงบทดลองปัจจุบัน เติมเอง'!$A$5:$CL$846,33,0),2)</f>
        <v>-42993</v>
      </c>
      <c r="AI287" s="19">
        <f>ROUND(VLOOKUP($B287,'3.ข้อมูลงบทดลองปัจจุบัน เติมเอง'!$A$5:$CL$846,34,0),2)</f>
        <v>-12045</v>
      </c>
      <c r="AJ287" s="19">
        <f>ROUND(VLOOKUP($B287,'3.ข้อมูลงบทดลองปัจจุบัน เติมเอง'!$A$5:$CL$846,35,0),2)</f>
        <v>0</v>
      </c>
      <c r="AK287" s="19">
        <f>ROUND(VLOOKUP($B287,'3.ข้อมูลงบทดลองปัจจุบัน เติมเอง'!$A$5:$CL$846,36,0),2)</f>
        <v>-56813</v>
      </c>
      <c r="AL287" s="19">
        <f>ROUND(VLOOKUP($B287,'3.ข้อมูลงบทดลองปัจจุบัน เติมเอง'!$A$5:$CL$846,37,0),2)</f>
        <v>0</v>
      </c>
      <c r="AM287" s="19">
        <f>ROUND(VLOOKUP($B287,'3.ข้อมูลงบทดลองปัจจุบัน เติมเอง'!$A$5:$CL$846,38,0),2)</f>
        <v>0</v>
      </c>
      <c r="AN287" s="19">
        <f>ROUND(VLOOKUP($B287,'3.ข้อมูลงบทดลองปัจจุบัน เติมเอง'!$A$5:$CL$846,39,0),2)</f>
        <v>0</v>
      </c>
      <c r="AO287" s="19">
        <f>ROUND(VLOOKUP($B287,'3.ข้อมูลงบทดลองปัจจุบัน เติมเอง'!$A$5:$CL$846,40,0),2)</f>
        <v>0</v>
      </c>
      <c r="AP287" s="19">
        <f>ROUND(VLOOKUP($B287,'3.ข้อมูลงบทดลองปัจจุบัน เติมเอง'!$A$5:$CL$846,41,0),2)</f>
        <v>-456582</v>
      </c>
      <c r="AQ287" s="19">
        <f>ROUND(VLOOKUP($B287,'3.ข้อมูลงบทดลองปัจจุบัน เติมเอง'!$A$5:$CL$846,42,0),2)</f>
        <v>0</v>
      </c>
      <c r="AR287" s="19">
        <f>ROUND(VLOOKUP($B287,'3.ข้อมูลงบทดลองปัจจุบัน เติมเอง'!$A$5:$CL$846,43,0),2)</f>
        <v>-13003.5</v>
      </c>
      <c r="AS287" s="19">
        <f>ROUND(VLOOKUP($B287,'3.ข้อมูลงบทดลองปัจจุบัน เติมเอง'!$A$5:$CL$846,44,0),2)</f>
        <v>-6227473.5099999998</v>
      </c>
      <c r="AT287" s="19">
        <f>ROUND(VLOOKUP($B287,'3.ข้อมูลงบทดลองปัจจุบัน เติมเอง'!$A$5:$CL$846,45,0),2)</f>
        <v>-157137</v>
      </c>
      <c r="AU287" s="19">
        <f>ROUND(VLOOKUP($B287,'3.ข้อมูลงบทดลองปัจจุบัน เติมเอง'!$A$5:$CL$846,46,0),2)</f>
        <v>-471215</v>
      </c>
      <c r="AV287" s="19">
        <f>ROUND(VLOOKUP($B287,'3.ข้อมูลงบทดลองปัจจุบัน เติมเอง'!$A$5:$CL$846,47,0),2)</f>
        <v>-2322.94</v>
      </c>
      <c r="AW287" s="19">
        <f>ROUND(VLOOKUP($B287,'3.ข้อมูลงบทดลองปัจจุบัน เติมเอง'!$A$5:$CL$846,48,0),2)</f>
        <v>0</v>
      </c>
      <c r="AX287" s="19">
        <f>ROUND(VLOOKUP($B287,'3.ข้อมูลงบทดลองปัจจุบัน เติมเอง'!$A$5:$CL$846,49,0),2)</f>
        <v>-0.5</v>
      </c>
      <c r="AY287" s="19">
        <f>ROUND(VLOOKUP($B287,'3.ข้อมูลงบทดลองปัจจุบัน เติมเอง'!$A$5:$CL$846,50,0),2)</f>
        <v>-17763</v>
      </c>
      <c r="AZ287" s="19">
        <f>ROUND(VLOOKUP($B287,'3.ข้อมูลงบทดลองปัจจุบัน เติมเอง'!$A$5:$CL$846,51,0),2)</f>
        <v>0</v>
      </c>
      <c r="BA287" s="19">
        <f>ROUND(VLOOKUP($B287,'3.ข้อมูลงบทดลองปัจจุบัน เติมเอง'!$A$5:$CL$846,52,0),2)</f>
        <v>0</v>
      </c>
      <c r="BB287" s="19">
        <f>ROUND(VLOOKUP($B287,'3.ข้อมูลงบทดลองปัจจุบัน เติมเอง'!$A$5:$CL$846,53,0),2)</f>
        <v>-5053994.09</v>
      </c>
      <c r="BC287" s="19">
        <f>ROUND(VLOOKUP($B287,'3.ข้อมูลงบทดลองปัจจุบัน เติมเอง'!$A$5:$CL$846,54,0),2)</f>
        <v>-89073</v>
      </c>
      <c r="BD287" s="19">
        <f>ROUND(VLOOKUP($B287,'3.ข้อมูลงบทดลองปัจจุบัน เติมเอง'!$A$5:$CL$846,55,0),2)</f>
        <v>-5014176.25</v>
      </c>
      <c r="BE287" s="19">
        <f>ROUND(VLOOKUP($B287,'3.ข้อมูลงบทดลองปัจจุบัน เติมเอง'!$A$5:$CL$846,56,0),2)</f>
        <v>-1135128.31</v>
      </c>
      <c r="BF287" s="19">
        <f>ROUND(VLOOKUP($B287,'3.ข้อมูลงบทดลองปัจจุบัน เติมเอง'!$A$5:$CL$846,57,0),2)</f>
        <v>-6961</v>
      </c>
      <c r="BG287" s="19">
        <f>ROUND(VLOOKUP($B287,'3.ข้อมูลงบทดลองปัจจุบัน เติมเอง'!$A$5:$CL$846,58,0),2)</f>
        <v>0</v>
      </c>
      <c r="BH287" s="19">
        <f>ROUND(VLOOKUP($B287,'3.ข้อมูลงบทดลองปัจจุบัน เติมเอง'!$A$5:$CL$846,59,0),2)</f>
        <v>-480361</v>
      </c>
      <c r="BI287" s="19">
        <f>ROUND(VLOOKUP($B287,'3.ข้อมูลงบทดลองปัจจุบัน เติมเอง'!$A$5:$CL$846,60,0),2)</f>
        <v>0</v>
      </c>
      <c r="BJ287" s="19">
        <f>ROUND(VLOOKUP($B287,'3.ข้อมูลงบทดลองปัจจุบัน เติมเอง'!$A$5:$CL$846,61,0),2)</f>
        <v>-22841.9</v>
      </c>
      <c r="BK287" s="19">
        <f>ROUND(VLOOKUP($B287,'3.ข้อมูลงบทดลองปัจจุบัน เติมเอง'!$A$5:$CL$846,62,0),2)</f>
        <v>-56342</v>
      </c>
      <c r="BL287" s="19">
        <f>ROUND(VLOOKUP($B287,'3.ข้อมูลงบทดลองปัจจุบัน เติมเอง'!$A$5:$CL$846,63,0),2)</f>
        <v>0</v>
      </c>
      <c r="BM287" s="19">
        <f>ROUND(VLOOKUP($B287,'3.ข้อมูลงบทดลองปัจจุบัน เติมเอง'!$A$5:$CL$846,64,0),2)</f>
        <v>-13085269.25</v>
      </c>
      <c r="BN287" s="19">
        <f>ROUND(VLOOKUP($B287,'3.ข้อมูลงบทดลองปัจจุบัน เติมเอง'!$A$5:$CL$846,65,0),2)</f>
        <v>0</v>
      </c>
      <c r="BO287" s="19">
        <f>ROUND(VLOOKUP($B287,'3.ข้อมูลงบทดลองปัจจุบัน เติมเอง'!$A$5:$CL$846,66,0),2)</f>
        <v>0</v>
      </c>
      <c r="BP287" s="19">
        <f>ROUND(VLOOKUP($B287,'3.ข้อมูลงบทดลองปัจจุบัน เติมเอง'!$A$5:$CL$846,67,0),2)</f>
        <v>-260223</v>
      </c>
      <c r="BQ287" s="19">
        <f>ROUND(VLOOKUP($B287,'3.ข้อมูลงบทดลองปัจจุบัน เติมเอง'!$A$5:$CL$846,68,0),2)</f>
        <v>-45421.67</v>
      </c>
      <c r="BR287" s="19">
        <f>ROUND(VLOOKUP($B287,'3.ข้อมูลงบทดลองปัจจุบัน เติมเอง'!$A$5:$CL$846,69,0),2)</f>
        <v>0</v>
      </c>
      <c r="BS287" s="19">
        <f>ROUND(VLOOKUP($B287,'3.ข้อมูลงบทดลองปัจจุบัน เติมเอง'!$A$5:$CL$846,70,0),2)</f>
        <v>-41114695</v>
      </c>
      <c r="BT287" s="19">
        <f>ROUND(VLOOKUP($B287,'3.ข้อมูลงบทดลองปัจจุบัน เติมเอง'!$A$5:$CL$846,71,0),2)</f>
        <v>-56835</v>
      </c>
      <c r="BU287" s="19">
        <f>ROUND(VLOOKUP($B287,'3.ข้อมูลงบทดลองปัจจุบัน เติมเอง'!$A$5:$CL$846,72,0),2)</f>
        <v>-60640.82</v>
      </c>
      <c r="BV287" s="19">
        <f>ROUND(VLOOKUP($B287,'3.ข้อมูลงบทดลองปัจจุบัน เติมเอง'!$A$5:$CL$846,73,0),2)</f>
        <v>-3700766</v>
      </c>
      <c r="BW287" s="19">
        <f>ROUND(VLOOKUP($B287,'3.ข้อมูลงบทดลองปัจจุบัน เติมเอง'!$A$5:$CL$846,74,0),2)</f>
        <v>-100493.5</v>
      </c>
      <c r="BX287" s="19">
        <f>ROUND(VLOOKUP($B287,'3.ข้อมูลงบทดลองปัจจุบัน เติมเอง'!$A$5:$CL$846,75,0),2)</f>
        <v>0</v>
      </c>
      <c r="BY287" s="19">
        <f>ROUND(VLOOKUP($B287,'3.ข้อมูลงบทดลองปัจจุบัน เติมเอง'!$A$5:$CL$846,76,0),2)</f>
        <v>-726931.5</v>
      </c>
      <c r="BZ287" s="19">
        <f>ROUND(VLOOKUP($B287,'3.ข้อมูลงบทดลองปัจจุบัน เติมเอง'!$A$5:$CL$846,77,0),2)</f>
        <v>-19657.75</v>
      </c>
      <c r="CA287" s="19">
        <f>ROUND(VLOOKUP($B287,'3.ข้อมูลงบทดลองปัจจุบัน เติมเอง'!$A$5:$CL$846,78,0),2)</f>
        <v>-30544</v>
      </c>
      <c r="CB287" s="19">
        <f>ROUND(VLOOKUP($B287,'3.ข้อมูลงบทดลองปัจจุบัน เติมเอง'!$A$5:$CL$846,79,0),2)</f>
        <v>-24862</v>
      </c>
      <c r="CC287" s="19">
        <f>ROUND(VLOOKUP($B287,'3.ข้อมูลงบทดลองปัจจุบัน เติมเอง'!$A$5:$CL$846,80,0),2)</f>
        <v>-340</v>
      </c>
      <c r="CD287" s="19">
        <f>ROUND(VLOOKUP($B287,'3.ข้อมูลงบทดลองปัจจุบัน เติมเอง'!$A$5:$CL$846,81,0),2)</f>
        <v>-156491.5</v>
      </c>
      <c r="CE287" s="19">
        <f>ROUND(VLOOKUP($B287,'3.ข้อมูลงบทดลองปัจจุบัน เติมเอง'!$A$5:$CL$846,82,0),2)</f>
        <v>0</v>
      </c>
      <c r="CF287" s="19">
        <f>ROUND(VLOOKUP($B287,'3.ข้อมูลงบทดลองปัจจุบัน เติมเอง'!$A$5:$CL$846,83,0),2)</f>
        <v>-417987.52</v>
      </c>
      <c r="CG287" s="19">
        <f>ROUND(VLOOKUP($B287,'3.ข้อมูลงบทดลองปัจจุบัน เติมเอง'!$A$5:$CL$846,84,0),2)</f>
        <v>-11167</v>
      </c>
      <c r="CH287" s="19">
        <f>ROUND(VLOOKUP($B287,'3.ข้อมูลงบทดลองปัจจุบัน เติมเอง'!$A$5:$CL$846,85,0),2)</f>
        <v>-543</v>
      </c>
      <c r="CI287" s="19">
        <f>ROUND(VLOOKUP($B287,'3.ข้อมูลงบทดลองปัจจุบัน เติมเอง'!$A$5:$CL$846,86,0),2)</f>
        <v>-1802</v>
      </c>
      <c r="CJ287" s="19">
        <f>ROUND(VLOOKUP($B287,'3.ข้อมูลงบทดลองปัจจุบัน เติมเอง'!$A$5:$CL$846,87,0),2)</f>
        <v>-127967</v>
      </c>
      <c r="CK287" s="19">
        <f>ROUND(VLOOKUP($B287,'3.ข้อมูลงบทดลองปัจจุบัน เติมเอง'!$A$5:$CL$846,88,0),2)</f>
        <v>-85718.98</v>
      </c>
      <c r="CL287" s="19">
        <f>ROUND(VLOOKUP($B287,'3.ข้อมูลงบทดลองปัจจุบัน เติมเอง'!$A$5:$CL$846,89,0),2)</f>
        <v>-25</v>
      </c>
      <c r="CM287" s="19">
        <f>ROUND(VLOOKUP($B287,'3.ข้อมูลงบทดลองปัจจุบัน เติมเอง'!$A$5:$CL$846,90,0),2)</f>
        <v>-185</v>
      </c>
      <c r="CO287" s="29"/>
    </row>
    <row r="288" spans="1:94" x14ac:dyDescent="0.7">
      <c r="A288" s="54" t="s">
        <v>2323</v>
      </c>
      <c r="B288" s="3" t="s">
        <v>1308</v>
      </c>
      <c r="C288" s="55" t="s">
        <v>473</v>
      </c>
      <c r="D288" s="19">
        <f>ROUND(VLOOKUP($B288,'3.ข้อมูลงบทดลองปัจจุบัน เติมเอง'!$A$5:$CL$846,3,0),2)</f>
        <v>0</v>
      </c>
      <c r="E288" s="19">
        <f>ROUND(VLOOKUP($B288,'3.ข้อมูลงบทดลองปัจจุบัน เติมเอง'!$A$5:$CL$846,4,0),2)</f>
        <v>0</v>
      </c>
      <c r="F288" s="19">
        <f>ROUND(VLOOKUP($B288,'3.ข้อมูลงบทดลองปัจจุบัน เติมเอง'!$A$5:$CL$846,5,0),2)</f>
        <v>935631.24</v>
      </c>
      <c r="G288" s="19">
        <f>ROUND(VLOOKUP($B288,'3.ข้อมูลงบทดลองปัจจุบัน เติมเอง'!$A$5:$CL$846,6,0),2)</f>
        <v>0</v>
      </c>
      <c r="H288" s="19">
        <f>ROUND(VLOOKUP($B288,'3.ข้อมูลงบทดลองปัจจุบัน เติมเอง'!$A$5:$CL$846,7,0),2)</f>
        <v>1353</v>
      </c>
      <c r="I288" s="19">
        <f>ROUND(VLOOKUP($B288,'3.ข้อมูลงบทดลองปัจจุบัน เติมเอง'!$A$5:$CL$846,8,0),2)</f>
        <v>999356.1</v>
      </c>
      <c r="J288" s="19">
        <f>ROUND(VLOOKUP($B288,'3.ข้อมูลงบทดลองปัจจุบัน เติมเอง'!$A$5:$CL$846,9,0),2)</f>
        <v>1132025.3</v>
      </c>
      <c r="K288" s="19">
        <f>ROUND(VLOOKUP($B288,'3.ข้อมูลงบทดลองปัจจุบัน เติมเอง'!$A$5:$CL$846,10,0),2)</f>
        <v>389637.5</v>
      </c>
      <c r="L288" s="19">
        <f>ROUND(VLOOKUP($B288,'3.ข้อมูลงบทดลองปัจจุบัน เติมเอง'!$A$5:$CL$846,11,0),2)</f>
        <v>399508.93</v>
      </c>
      <c r="M288" s="19">
        <f>ROUND(VLOOKUP($B288,'3.ข้อมูลงบทดลองปัจจุบัน เติมเอง'!$A$5:$CL$846,12,0),2)</f>
        <v>0</v>
      </c>
      <c r="N288" s="19">
        <f>ROUND(VLOOKUP($B288,'3.ข้อมูลงบทดลองปัจจุบัน เติมเอง'!$A$5:$CL$846,13,0),2)</f>
        <v>985163</v>
      </c>
      <c r="O288" s="19">
        <f>ROUND(VLOOKUP($B288,'3.ข้อมูลงบทดลองปัจจุบัน เติมเอง'!$A$5:$CL$846,14,0),2)</f>
        <v>0</v>
      </c>
      <c r="P288" s="19">
        <f>ROUND(VLOOKUP($B288,'3.ข้อมูลงบทดลองปัจจุบัน เติมเอง'!$A$5:$CL$846,15,0),2)</f>
        <v>528389</v>
      </c>
      <c r="Q288" s="19">
        <f>ROUND(VLOOKUP($B288,'3.ข้อมูลงบทดลองปัจจุบัน เติมเอง'!$A$5:$CL$846,16,0),2)</f>
        <v>810091.75</v>
      </c>
      <c r="R288" s="19">
        <f>ROUND(VLOOKUP($B288,'3.ข้อมูลงบทดลองปัจจุบัน เติมเอง'!$A$5:$CL$846,17,0),2)</f>
        <v>948741.5</v>
      </c>
      <c r="S288" s="19">
        <f>ROUND(VLOOKUP($B288,'3.ข้อมูลงบทดลองปัจจุบัน เติมเอง'!$A$5:$CL$846,18,0),2)</f>
        <v>133817</v>
      </c>
      <c r="T288" s="19">
        <f>ROUND(VLOOKUP($B288,'3.ข้อมูลงบทดลองปัจจุบัน เติมเอง'!$A$5:$CL$846,19,0),2)</f>
        <v>34</v>
      </c>
      <c r="U288" s="19">
        <f>ROUND(VLOOKUP($B288,'3.ข้อมูลงบทดลองปัจจุบัน เติมเอง'!$A$5:$CL$846,20,0),2)</f>
        <v>316011.25</v>
      </c>
      <c r="V288" s="19">
        <f>ROUND(VLOOKUP($B288,'3.ข้อมูลงบทดลองปัจจุบัน เติมเอง'!$A$5:$CL$846,21,0),2)</f>
        <v>0</v>
      </c>
      <c r="W288" s="19">
        <f>ROUND(VLOOKUP($B288,'3.ข้อมูลงบทดลองปัจจุบัน เติมเอง'!$A$5:$CL$846,22,0),2)</f>
        <v>266942.5</v>
      </c>
      <c r="X288" s="19">
        <f>ROUND(VLOOKUP($B288,'3.ข้อมูลงบทดลองปัจจุบัน เติมเอง'!$A$5:$CL$846,23,0),2)</f>
        <v>0</v>
      </c>
      <c r="Y288" s="19">
        <f>ROUND(VLOOKUP($B288,'3.ข้อมูลงบทดลองปัจจุบัน เติมเอง'!$A$5:$CL$846,24,0),2)</f>
        <v>1477900.98</v>
      </c>
      <c r="Z288" s="19">
        <f>ROUND(VLOOKUP($B288,'3.ข้อมูลงบทดลองปัจจุบัน เติมเอง'!$A$5:$CL$846,25,0),2)</f>
        <v>4088852.42</v>
      </c>
      <c r="AA288" s="19">
        <f>ROUND(VLOOKUP($B288,'3.ข้อมูลงบทดลองปัจจุบัน เติมเอง'!$A$5:$CL$846,26,0),2)</f>
        <v>0</v>
      </c>
      <c r="AB288" s="19">
        <f>ROUND(VLOOKUP($B288,'3.ข้อมูลงบทดลองปัจจุบัน เติมเอง'!$A$5:$CL$846,27,0),2)</f>
        <v>444500</v>
      </c>
      <c r="AC288" s="19">
        <f>ROUND(VLOOKUP($B288,'3.ข้อมูลงบทดลองปัจจุบัน เติมเอง'!$A$5:$CL$846,28,0),2)</f>
        <v>0</v>
      </c>
      <c r="AD288" s="19">
        <f>ROUND(VLOOKUP($B288,'3.ข้อมูลงบทดลองปัจจุบัน เติมเอง'!$A$5:$CL$846,29,0),2)</f>
        <v>0</v>
      </c>
      <c r="AE288" s="19">
        <f>ROUND(VLOOKUP($B288,'3.ข้อมูลงบทดลองปัจจุบัน เติมเอง'!$A$5:$CL$846,30,0),2)</f>
        <v>492034</v>
      </c>
      <c r="AF288" s="19">
        <f>ROUND(VLOOKUP($B288,'3.ข้อมูลงบทดลองปัจจุบัน เติมเอง'!$A$5:$CL$846,31,0),2)</f>
        <v>0</v>
      </c>
      <c r="AG288" s="19">
        <f>ROUND(VLOOKUP($B288,'3.ข้อมูลงบทดลองปัจจุบัน เติมเอง'!$A$5:$CL$846,32,0),2)</f>
        <v>0</v>
      </c>
      <c r="AH288" s="19">
        <f>ROUND(VLOOKUP($B288,'3.ข้อมูลงบทดลองปัจจุบัน เติมเอง'!$A$5:$CL$846,33,0),2)</f>
        <v>0</v>
      </c>
      <c r="AI288" s="19">
        <f>ROUND(VLOOKUP($B288,'3.ข้อมูลงบทดลองปัจจุบัน เติมเอง'!$A$5:$CL$846,34,0),2)</f>
        <v>0</v>
      </c>
      <c r="AJ288" s="19">
        <f>ROUND(VLOOKUP($B288,'3.ข้อมูลงบทดลองปัจจุบัน เติมเอง'!$A$5:$CL$846,35,0),2)</f>
        <v>0</v>
      </c>
      <c r="AK288" s="19">
        <f>ROUND(VLOOKUP($B288,'3.ข้อมูลงบทดลองปัจจุบัน เติมเอง'!$A$5:$CL$846,36,0),2)</f>
        <v>0</v>
      </c>
      <c r="AL288" s="19">
        <f>ROUND(VLOOKUP($B288,'3.ข้อมูลงบทดลองปัจจุบัน เติมเอง'!$A$5:$CL$846,37,0),2)</f>
        <v>680222.02</v>
      </c>
      <c r="AM288" s="19">
        <f>ROUND(VLOOKUP($B288,'3.ข้อมูลงบทดลองปัจจุบัน เติมเอง'!$A$5:$CL$846,38,0),2)</f>
        <v>515</v>
      </c>
      <c r="AN288" s="19">
        <f>ROUND(VLOOKUP($B288,'3.ข้อมูลงบทดลองปัจจุบัน เติมเอง'!$A$5:$CL$846,39,0),2)</f>
        <v>0</v>
      </c>
      <c r="AO288" s="19">
        <f>ROUND(VLOOKUP($B288,'3.ข้อมูลงบทดลองปัจจุบัน เติมเอง'!$A$5:$CL$846,40,0),2)</f>
        <v>0</v>
      </c>
      <c r="AP288" s="19">
        <f>ROUND(VLOOKUP($B288,'3.ข้อมูลงบทดลองปัจจุบัน เติมเอง'!$A$5:$CL$846,41,0),2)</f>
        <v>36390</v>
      </c>
      <c r="AQ288" s="19">
        <f>ROUND(VLOOKUP($B288,'3.ข้อมูลงบทดลองปัจจุบัน เติมเอง'!$A$5:$CL$846,42,0),2)</f>
        <v>0</v>
      </c>
      <c r="AR288" s="19">
        <f>ROUND(VLOOKUP($B288,'3.ข้อมูลงบทดลองปัจจุบัน เติมเอง'!$A$5:$CL$846,43,0),2)</f>
        <v>1670</v>
      </c>
      <c r="AS288" s="19">
        <f>ROUND(VLOOKUP($B288,'3.ข้อมูลงบทดลองปัจจุบัน เติมเอง'!$A$5:$CL$846,44,0),2)</f>
        <v>0</v>
      </c>
      <c r="AT288" s="19">
        <f>ROUND(VLOOKUP($B288,'3.ข้อมูลงบทดลองปัจจุบัน เติมเอง'!$A$5:$CL$846,45,0),2)</f>
        <v>10892629.470000001</v>
      </c>
      <c r="AU288" s="19">
        <f>ROUND(VLOOKUP($B288,'3.ข้อมูลงบทดลองปัจจุบัน เติมเอง'!$A$5:$CL$846,46,0),2)</f>
        <v>7936</v>
      </c>
      <c r="AV288" s="19">
        <f>ROUND(VLOOKUP($B288,'3.ข้อมูลงบทดลองปัจจุบัน เติมเอง'!$A$5:$CL$846,47,0),2)</f>
        <v>0</v>
      </c>
      <c r="AW288" s="19">
        <f>ROUND(VLOOKUP($B288,'3.ข้อมูลงบทดลองปัจจุบัน เติมเอง'!$A$5:$CL$846,48,0),2)</f>
        <v>0</v>
      </c>
      <c r="AX288" s="19">
        <f>ROUND(VLOOKUP($B288,'3.ข้อมูลงบทดลองปัจจุบัน เติมเอง'!$A$5:$CL$846,49,0),2)</f>
        <v>1.5</v>
      </c>
      <c r="AY288" s="19">
        <f>ROUND(VLOOKUP($B288,'3.ข้อมูลงบทดลองปัจจุบัน เติมเอง'!$A$5:$CL$846,50,0),2)</f>
        <v>0</v>
      </c>
      <c r="AZ288" s="19">
        <f>ROUND(VLOOKUP($B288,'3.ข้อมูลงบทดลองปัจจุบัน เติมเอง'!$A$5:$CL$846,51,0),2)</f>
        <v>0</v>
      </c>
      <c r="BA288" s="19">
        <f>ROUND(VLOOKUP($B288,'3.ข้อมูลงบทดลองปัจจุบัน เติมเอง'!$A$5:$CL$846,52,0),2)</f>
        <v>0</v>
      </c>
      <c r="BB288" s="19">
        <f>ROUND(VLOOKUP($B288,'3.ข้อมูลงบทดลองปัจจุบัน เติมเอง'!$A$5:$CL$846,53,0),2)</f>
        <v>1760613</v>
      </c>
      <c r="BC288" s="19">
        <f>ROUND(VLOOKUP($B288,'3.ข้อมูลงบทดลองปัจจุบัน เติมเอง'!$A$5:$CL$846,54,0),2)</f>
        <v>0</v>
      </c>
      <c r="BD288" s="19">
        <f>ROUND(VLOOKUP($B288,'3.ข้อมูลงบทดลองปัจจุบัน เติมเอง'!$A$5:$CL$846,55,0),2)</f>
        <v>18817.740000000002</v>
      </c>
      <c r="BE288" s="19">
        <f>ROUND(VLOOKUP($B288,'3.ข้อมูลงบทดลองปัจจุบัน เติมเอง'!$A$5:$CL$846,56,0),2)</f>
        <v>1976663.5</v>
      </c>
      <c r="BF288" s="19">
        <f>ROUND(VLOOKUP($B288,'3.ข้อมูลงบทดลองปัจจุบัน เติมเอง'!$A$5:$CL$846,57,0),2)</f>
        <v>828381.43</v>
      </c>
      <c r="BG288" s="19">
        <f>ROUND(VLOOKUP($B288,'3.ข้อมูลงบทดลองปัจจุบัน เติมเอง'!$A$5:$CL$846,58,0),2)</f>
        <v>96</v>
      </c>
      <c r="BH288" s="19">
        <f>ROUND(VLOOKUP($B288,'3.ข้อมูลงบทดลองปัจจุบัน เติมเอง'!$A$5:$CL$846,59,0),2)</f>
        <v>11757.5</v>
      </c>
      <c r="BI288" s="19">
        <f>ROUND(VLOOKUP($B288,'3.ข้อมูลงบทดลองปัจจุบัน เติมเอง'!$A$5:$CL$846,60,0),2)</f>
        <v>0</v>
      </c>
      <c r="BJ288" s="19">
        <f>ROUND(VLOOKUP($B288,'3.ข้อมูลงบทดลองปัจจุบัน เติมเอง'!$A$5:$CL$846,61,0),2)</f>
        <v>0</v>
      </c>
      <c r="BK288" s="19">
        <f>ROUND(VLOOKUP($B288,'3.ข้อมูลงบทดลองปัจจุบัน เติมเอง'!$A$5:$CL$846,62,0),2)</f>
        <v>0</v>
      </c>
      <c r="BL288" s="19">
        <f>ROUND(VLOOKUP($B288,'3.ข้อมูลงบทดลองปัจจุบัน เติมเอง'!$A$5:$CL$846,63,0),2)</f>
        <v>0</v>
      </c>
      <c r="BM288" s="19">
        <f>ROUND(VLOOKUP($B288,'3.ข้อมูลงบทดลองปัจจุบัน เติมเอง'!$A$5:$CL$846,64,0),2)</f>
        <v>728357.25</v>
      </c>
      <c r="BN288" s="19">
        <f>ROUND(VLOOKUP($B288,'3.ข้อมูลงบทดลองปัจจุบัน เติมเอง'!$A$5:$CL$846,65,0),2)</f>
        <v>0</v>
      </c>
      <c r="BO288" s="19">
        <f>ROUND(VLOOKUP($B288,'3.ข้อมูลงบทดลองปัจจุบัน เติมเอง'!$A$5:$CL$846,66,0),2)</f>
        <v>5497</v>
      </c>
      <c r="BP288" s="19">
        <f>ROUND(VLOOKUP($B288,'3.ข้อมูลงบทดลองปัจจุบัน เติมเอง'!$A$5:$CL$846,67,0),2)</f>
        <v>21427.5</v>
      </c>
      <c r="BQ288" s="19">
        <f>ROUND(VLOOKUP($B288,'3.ข้อมูลงบทดลองปัจจุบัน เติมเอง'!$A$5:$CL$846,68,0),2)</f>
        <v>0</v>
      </c>
      <c r="BR288" s="19">
        <f>ROUND(VLOOKUP($B288,'3.ข้อมูลงบทดลองปัจจุบัน เติมเอง'!$A$5:$CL$846,69,0),2)</f>
        <v>0</v>
      </c>
      <c r="BS288" s="19">
        <f>ROUND(VLOOKUP($B288,'3.ข้อมูลงบทดลองปัจจุบัน เติมเอง'!$A$5:$CL$846,70,0),2)</f>
        <v>1685436.5</v>
      </c>
      <c r="BT288" s="19">
        <f>ROUND(VLOOKUP($B288,'3.ข้อมูลงบทดลองปัจจุบัน เติมเอง'!$A$5:$CL$846,71,0),2)</f>
        <v>3857873.08</v>
      </c>
      <c r="BU288" s="19">
        <f>ROUND(VLOOKUP($B288,'3.ข้อมูลงบทดลองปัจจุบัน เติมเอง'!$A$5:$CL$846,72,0),2)</f>
        <v>2157615.25</v>
      </c>
      <c r="BV288" s="19">
        <f>ROUND(VLOOKUP($B288,'3.ข้อมูลงบทดลองปัจจุบัน เติมเอง'!$A$5:$CL$846,73,0),2)</f>
        <v>744645</v>
      </c>
      <c r="BW288" s="19">
        <f>ROUND(VLOOKUP($B288,'3.ข้อมูลงบทดลองปัจจุบัน เติมเอง'!$A$5:$CL$846,74,0),2)</f>
        <v>672975</v>
      </c>
      <c r="BX288" s="19">
        <f>ROUND(VLOOKUP($B288,'3.ข้อมูลงบทดลองปัจจุบัน เติมเอง'!$A$5:$CL$846,75,0),2)</f>
        <v>408811</v>
      </c>
      <c r="BY288" s="19">
        <f>ROUND(VLOOKUP($B288,'3.ข้อมูลงบทดลองปัจจุบัน เติมเอง'!$A$5:$CL$846,76,0),2)</f>
        <v>36887.61</v>
      </c>
      <c r="BZ288" s="19">
        <f>ROUND(VLOOKUP($B288,'3.ข้อมูลงบทดลองปัจจุบัน เติมเอง'!$A$5:$CL$846,77,0),2)</f>
        <v>1290279.5</v>
      </c>
      <c r="CA288" s="19">
        <f>ROUND(VLOOKUP($B288,'3.ข้อมูลงบทดลองปัจจุบัน เติมเอง'!$A$5:$CL$846,78,0),2)</f>
        <v>5889</v>
      </c>
      <c r="CB288" s="19">
        <f>ROUND(VLOOKUP($B288,'3.ข้อมูลงบทดลองปัจจุบัน เติมเอง'!$A$5:$CL$846,79,0),2)</f>
        <v>657840</v>
      </c>
      <c r="CC288" s="19">
        <f>ROUND(VLOOKUP($B288,'3.ข้อมูลงบทดลองปัจจุบัน เติมเอง'!$A$5:$CL$846,80,0),2)</f>
        <v>1805084.26</v>
      </c>
      <c r="CD288" s="19">
        <f>ROUND(VLOOKUP($B288,'3.ข้อมูลงบทดลองปัจจุบัน เติมเอง'!$A$5:$CL$846,81,0),2)</f>
        <v>2548072.39</v>
      </c>
      <c r="CE288" s="19">
        <f>ROUND(VLOOKUP($B288,'3.ข้อมูลงบทดลองปัจจุบัน เติมเอง'!$A$5:$CL$846,82,0),2)</f>
        <v>0</v>
      </c>
      <c r="CF288" s="19">
        <f>ROUND(VLOOKUP($B288,'3.ข้อมูลงบทดลองปัจจุบัน เติมเอง'!$A$5:$CL$846,83,0),2)</f>
        <v>3360171.55</v>
      </c>
      <c r="CG288" s="19">
        <f>ROUND(VLOOKUP($B288,'3.ข้อมูลงบทดลองปัจจุบัน เติมเอง'!$A$5:$CL$846,84,0),2)</f>
        <v>1244010.94</v>
      </c>
      <c r="CH288" s="19">
        <f>ROUND(VLOOKUP($B288,'3.ข้อมูลงบทดลองปัจจุบัน เติมเอง'!$A$5:$CL$846,85,0),2)</f>
        <v>1270316.46</v>
      </c>
      <c r="CI288" s="19">
        <f>ROUND(VLOOKUP($B288,'3.ข้อมูลงบทดลองปัจจุบัน เติมเอง'!$A$5:$CL$846,86,0),2)</f>
        <v>457</v>
      </c>
      <c r="CJ288" s="19">
        <f>ROUND(VLOOKUP($B288,'3.ข้อมูลงบทดลองปัจจุบัน เติมเอง'!$A$5:$CL$846,87,0),2)</f>
        <v>636241</v>
      </c>
      <c r="CK288" s="19">
        <f>ROUND(VLOOKUP($B288,'3.ข้อมูลงบทดลองปัจจุบัน เติมเอง'!$A$5:$CL$846,88,0),2)</f>
        <v>1847816.5</v>
      </c>
      <c r="CL288" s="19">
        <f>ROUND(VLOOKUP($B288,'3.ข้อมูลงบทดลองปัจจุบัน เติมเอง'!$A$5:$CL$846,89,0),2)</f>
        <v>1220881</v>
      </c>
      <c r="CM288" s="19">
        <f>ROUND(VLOOKUP($B288,'3.ข้อมูลงบทดลองปัจจุบัน เติมเอง'!$A$5:$CL$846,90,0),2)</f>
        <v>931669</v>
      </c>
      <c r="CO288" s="29"/>
    </row>
    <row r="289" spans="1:94" x14ac:dyDescent="0.7">
      <c r="A289" s="54" t="s">
        <v>2323</v>
      </c>
      <c r="B289" s="3" t="s">
        <v>476</v>
      </c>
      <c r="C289" s="55" t="s">
        <v>477</v>
      </c>
      <c r="D289" s="19">
        <f>ROUND(VLOOKUP($B289,'3.ข้อมูลงบทดลองปัจจุบัน เติมเอง'!$A$5:$CL$846,3,0),2)</f>
        <v>0</v>
      </c>
      <c r="E289" s="19">
        <f>ROUND(VLOOKUP($B289,'3.ข้อมูลงบทดลองปัจจุบัน เติมเอง'!$A$5:$CL$846,4,0),2)</f>
        <v>0</v>
      </c>
      <c r="F289" s="19">
        <f>ROUND(VLOOKUP($B289,'3.ข้อมูลงบทดลองปัจจุบัน เติมเอง'!$A$5:$CL$846,5,0),2)</f>
        <v>0</v>
      </c>
      <c r="G289" s="19">
        <f>ROUND(VLOOKUP($B289,'3.ข้อมูลงบทดลองปัจจุบัน เติมเอง'!$A$5:$CL$846,6,0),2)</f>
        <v>0</v>
      </c>
      <c r="H289" s="19">
        <f>ROUND(VLOOKUP($B289,'3.ข้อมูลงบทดลองปัจจุบัน เติมเอง'!$A$5:$CL$846,7,0),2)</f>
        <v>4163465.04</v>
      </c>
      <c r="I289" s="19">
        <f>ROUND(VLOOKUP($B289,'3.ข้อมูลงบทดลองปัจจุบัน เติมเอง'!$A$5:$CL$846,8,0),2)</f>
        <v>0</v>
      </c>
      <c r="J289" s="19">
        <f>ROUND(VLOOKUP($B289,'3.ข้อมูลงบทดลองปัจจุบัน เติมเอง'!$A$5:$CL$846,9,0),2)</f>
        <v>0</v>
      </c>
      <c r="K289" s="19">
        <f>ROUND(VLOOKUP($B289,'3.ข้อมูลงบทดลองปัจจุบัน เติมเอง'!$A$5:$CL$846,10,0),2)</f>
        <v>0</v>
      </c>
      <c r="L289" s="19">
        <f>ROUND(VLOOKUP($B289,'3.ข้อมูลงบทดลองปัจจุบัน เติมเอง'!$A$5:$CL$846,11,0),2)</f>
        <v>0</v>
      </c>
      <c r="M289" s="19">
        <f>ROUND(VLOOKUP($B289,'3.ข้อมูลงบทดลองปัจจุบัน เติมเอง'!$A$5:$CL$846,12,0),2)</f>
        <v>0</v>
      </c>
      <c r="N289" s="19">
        <f>ROUND(VLOOKUP($B289,'3.ข้อมูลงบทดลองปัจจุบัน เติมเอง'!$A$5:$CL$846,13,0),2)</f>
        <v>0</v>
      </c>
      <c r="O289" s="19">
        <f>ROUND(VLOOKUP($B289,'3.ข้อมูลงบทดลองปัจจุบัน เติมเอง'!$A$5:$CL$846,14,0),2)</f>
        <v>0</v>
      </c>
      <c r="P289" s="19">
        <f>ROUND(VLOOKUP($B289,'3.ข้อมูลงบทดลองปัจจุบัน เติมเอง'!$A$5:$CL$846,15,0),2)</f>
        <v>7939359.3499999996</v>
      </c>
      <c r="Q289" s="19">
        <f>ROUND(VLOOKUP($B289,'3.ข้อมูลงบทดลองปัจจุบัน เติมเอง'!$A$5:$CL$846,16,0),2)</f>
        <v>0</v>
      </c>
      <c r="R289" s="19">
        <f>ROUND(VLOOKUP($B289,'3.ข้อมูลงบทดลองปัจจุบัน เติมเอง'!$A$5:$CL$846,17,0),2)</f>
        <v>0</v>
      </c>
      <c r="S289" s="19">
        <f>ROUND(VLOOKUP($B289,'3.ข้อมูลงบทดลองปัจจุบัน เติมเอง'!$A$5:$CL$846,18,0),2)</f>
        <v>0</v>
      </c>
      <c r="T289" s="19">
        <f>ROUND(VLOOKUP($B289,'3.ข้อมูลงบทดลองปัจจุบัน เติมเอง'!$A$5:$CL$846,19,0),2)</f>
        <v>0</v>
      </c>
      <c r="U289" s="19">
        <f>ROUND(VLOOKUP($B289,'3.ข้อมูลงบทดลองปัจจุบัน เติมเอง'!$A$5:$CL$846,20,0),2)</f>
        <v>4061393.5</v>
      </c>
      <c r="V289" s="19">
        <f>ROUND(VLOOKUP($B289,'3.ข้อมูลงบทดลองปัจจุบัน เติมเอง'!$A$5:$CL$846,21,0),2)</f>
        <v>0</v>
      </c>
      <c r="W289" s="19">
        <f>ROUND(VLOOKUP($B289,'3.ข้อมูลงบทดลองปัจจุบัน เติมเอง'!$A$5:$CL$846,22,0),2)</f>
        <v>3895527.24</v>
      </c>
      <c r="X289" s="19">
        <f>ROUND(VLOOKUP($B289,'3.ข้อมูลงบทดลองปัจจุบัน เติมเอง'!$A$5:$CL$846,23,0),2)</f>
        <v>0</v>
      </c>
      <c r="Y289" s="19">
        <f>ROUND(VLOOKUP($B289,'3.ข้อมูลงบทดลองปัจจุบัน เติมเอง'!$A$5:$CL$846,24,0),2)</f>
        <v>0</v>
      </c>
      <c r="Z289" s="19">
        <f>ROUND(VLOOKUP($B289,'3.ข้อมูลงบทดลองปัจจุบัน เติมเอง'!$A$5:$CL$846,25,0),2)</f>
        <v>0</v>
      </c>
      <c r="AA289" s="19">
        <f>ROUND(VLOOKUP($B289,'3.ข้อมูลงบทดลองปัจจุบัน เติมเอง'!$A$5:$CL$846,26,0),2)</f>
        <v>4839689.03</v>
      </c>
      <c r="AB289" s="19">
        <f>ROUND(VLOOKUP($B289,'3.ข้อมูลงบทดลองปัจจุบัน เติมเอง'!$A$5:$CL$846,27,0),2)</f>
        <v>5137947.16</v>
      </c>
      <c r="AC289" s="19">
        <f>ROUND(VLOOKUP($B289,'3.ข้อมูลงบทดลองปัจจุบัน เติมเอง'!$A$5:$CL$846,28,0),2)</f>
        <v>0</v>
      </c>
      <c r="AD289" s="19">
        <f>ROUND(VLOOKUP($B289,'3.ข้อมูลงบทดลองปัจจุบัน เติมเอง'!$A$5:$CL$846,29,0),2)</f>
        <v>0</v>
      </c>
      <c r="AE289" s="19">
        <f>ROUND(VLOOKUP($B289,'3.ข้อมูลงบทดลองปัจจุบัน เติมเอง'!$A$5:$CL$846,30,0),2)</f>
        <v>0</v>
      </c>
      <c r="AF289" s="19">
        <f>ROUND(VLOOKUP($B289,'3.ข้อมูลงบทดลองปัจจุบัน เติมเอง'!$A$5:$CL$846,31,0),2)</f>
        <v>0</v>
      </c>
      <c r="AG289" s="19">
        <f>ROUND(VLOOKUP($B289,'3.ข้อมูลงบทดลองปัจจุบัน เติมเอง'!$A$5:$CL$846,32,0),2)</f>
        <v>4176223.98</v>
      </c>
      <c r="AH289" s="19">
        <f>ROUND(VLOOKUP($B289,'3.ข้อมูลงบทดลองปัจจุบัน เติมเอง'!$A$5:$CL$846,33,0),2)</f>
        <v>4316572.3600000003</v>
      </c>
      <c r="AI289" s="19">
        <f>ROUND(VLOOKUP($B289,'3.ข้อมูลงบทดลองปัจจุบัน เติมเอง'!$A$5:$CL$846,34,0),2)</f>
        <v>5222457.32</v>
      </c>
      <c r="AJ289" s="19">
        <f>ROUND(VLOOKUP($B289,'3.ข้อมูลงบทดลองปัจจุบัน เติมเอง'!$A$5:$CL$846,35,0),2)</f>
        <v>0</v>
      </c>
      <c r="AK289" s="19">
        <f>ROUND(VLOOKUP($B289,'3.ข้อมูลงบทดลองปัจจุบัน เติมเอง'!$A$5:$CL$846,36,0),2)</f>
        <v>0</v>
      </c>
      <c r="AL289" s="19">
        <f>ROUND(VLOOKUP($B289,'3.ข้อมูลงบทดลองปัจจุบัน เติมเอง'!$A$5:$CL$846,37,0),2)</f>
        <v>0</v>
      </c>
      <c r="AM289" s="19">
        <f>ROUND(VLOOKUP($B289,'3.ข้อมูลงบทดลองปัจจุบัน เติมเอง'!$A$5:$CL$846,38,0),2)</f>
        <v>0</v>
      </c>
      <c r="AN289" s="19">
        <f>ROUND(VLOOKUP($B289,'3.ข้อมูลงบทดลองปัจจุบัน เติมเอง'!$A$5:$CL$846,39,0),2)</f>
        <v>0</v>
      </c>
      <c r="AO289" s="19">
        <f>ROUND(VLOOKUP($B289,'3.ข้อมูลงบทดลองปัจจุบัน เติมเอง'!$A$5:$CL$846,40,0),2)</f>
        <v>0</v>
      </c>
      <c r="AP289" s="19">
        <f>ROUND(VLOOKUP($B289,'3.ข้อมูลงบทดลองปัจจุบัน เติมเอง'!$A$5:$CL$846,41,0),2)</f>
        <v>0</v>
      </c>
      <c r="AQ289" s="19">
        <f>ROUND(VLOOKUP($B289,'3.ข้อมูลงบทดลองปัจจุบัน เติมเอง'!$A$5:$CL$846,42,0),2)</f>
        <v>0</v>
      </c>
      <c r="AR289" s="19">
        <f>ROUND(VLOOKUP($B289,'3.ข้อมูลงบทดลองปัจจุบัน เติมเอง'!$A$5:$CL$846,43,0),2)</f>
        <v>4010357.72</v>
      </c>
      <c r="AS289" s="19">
        <f>ROUND(VLOOKUP($B289,'3.ข้อมูลงบทดลองปัจจุบัน เติมเอง'!$A$5:$CL$846,44,0),2)</f>
        <v>5323583.2699999996</v>
      </c>
      <c r="AT289" s="19">
        <f>ROUND(VLOOKUP($B289,'3.ข้อมูลงบทดลองปัจจุบัน เติมเอง'!$A$5:$CL$846,45,0),2)</f>
        <v>0</v>
      </c>
      <c r="AU289" s="19">
        <f>ROUND(VLOOKUP($B289,'3.ข้อมูลงบทดลองปัจจุบัน เติมเอง'!$A$5:$CL$846,46,0),2)</f>
        <v>0</v>
      </c>
      <c r="AV289" s="19">
        <f>ROUND(VLOOKUP($B289,'3.ข้อมูลงบทดลองปัจจุบัน เติมเอง'!$A$5:$CL$846,47,0),2)</f>
        <v>0</v>
      </c>
      <c r="AW289" s="19">
        <f>ROUND(VLOOKUP($B289,'3.ข้อมูลงบทดลองปัจจุบัน เติมเอง'!$A$5:$CL$846,48,0),2)</f>
        <v>0</v>
      </c>
      <c r="AX289" s="19">
        <f>ROUND(VLOOKUP($B289,'3.ข้อมูลงบทดลองปัจจุบัน เติมเอง'!$A$5:$CL$846,49,0),2)</f>
        <v>0</v>
      </c>
      <c r="AY289" s="19">
        <f>ROUND(VLOOKUP($B289,'3.ข้อมูลงบทดลองปัจจุบัน เติมเอง'!$A$5:$CL$846,50,0),2)</f>
        <v>0</v>
      </c>
      <c r="AZ289" s="19">
        <f>ROUND(VLOOKUP($B289,'3.ข้อมูลงบทดลองปัจจุบัน เติมเอง'!$A$5:$CL$846,51,0),2)</f>
        <v>0</v>
      </c>
      <c r="BA289" s="19">
        <f>ROUND(VLOOKUP($B289,'3.ข้อมูลงบทดลองปัจจุบัน เติมเอง'!$A$5:$CL$846,52,0),2)</f>
        <v>0</v>
      </c>
      <c r="BB289" s="19">
        <f>ROUND(VLOOKUP($B289,'3.ข้อมูลงบทดลองปัจจุบัน เติมเอง'!$A$5:$CL$846,53,0),2)</f>
        <v>5529681.4699999997</v>
      </c>
      <c r="BC289" s="19">
        <f>ROUND(VLOOKUP($B289,'3.ข้อมูลงบทดลองปัจจุบัน เติมเอง'!$A$5:$CL$846,54,0),2)</f>
        <v>0</v>
      </c>
      <c r="BD289" s="19">
        <f>ROUND(VLOOKUP($B289,'3.ข้อมูลงบทดลองปัจจุบัน เติมเอง'!$A$5:$CL$846,55,0),2)</f>
        <v>0</v>
      </c>
      <c r="BE289" s="19">
        <f>ROUND(VLOOKUP($B289,'3.ข้อมูลงบทดลองปัจจุบัน เติมเอง'!$A$5:$CL$846,56,0),2)</f>
        <v>0</v>
      </c>
      <c r="BF289" s="19">
        <f>ROUND(VLOOKUP($B289,'3.ข้อมูลงบทดลองปัจจุบัน เติมเอง'!$A$5:$CL$846,57,0),2)</f>
        <v>0</v>
      </c>
      <c r="BG289" s="19">
        <f>ROUND(VLOOKUP($B289,'3.ข้อมูลงบทดลองปัจจุบัน เติมเอง'!$A$5:$CL$846,58,0),2)</f>
        <v>4176223.98</v>
      </c>
      <c r="BH289" s="19">
        <f>ROUND(VLOOKUP($B289,'3.ข้อมูลงบทดลองปัจจุบัน เติมเอง'!$A$5:$CL$846,59,0),2)</f>
        <v>4479562.04</v>
      </c>
      <c r="BI289" s="19">
        <f>ROUND(VLOOKUP($B289,'3.ข้อมูลงบทดลองปัจจุบัน เติมเอง'!$A$5:$CL$846,60,0),2)</f>
        <v>0</v>
      </c>
      <c r="BJ289" s="19">
        <f>ROUND(VLOOKUP($B289,'3.ข้อมูลงบทดลองปัจจุบัน เติมเอง'!$A$5:$CL$846,61,0),2)</f>
        <v>0</v>
      </c>
      <c r="BK289" s="19">
        <f>ROUND(VLOOKUP($B289,'3.ข้อมูลงบทดลองปัจจุบัน เติมเอง'!$A$5:$CL$846,62,0),2)</f>
        <v>0</v>
      </c>
      <c r="BL289" s="19">
        <f>ROUND(VLOOKUP($B289,'3.ข้อมูลงบทดลองปัจจุบัน เติมเอง'!$A$5:$CL$846,63,0),2)</f>
        <v>0</v>
      </c>
      <c r="BM289" s="19">
        <f>ROUND(VLOOKUP($B289,'3.ข้อมูลงบทดลองปัจจุบัน เติมเอง'!$A$5:$CL$846,64,0),2)</f>
        <v>0</v>
      </c>
      <c r="BN289" s="19">
        <f>ROUND(VLOOKUP($B289,'3.ข้อมูลงบทดลองปัจจุบัน เติมเอง'!$A$5:$CL$846,65,0),2)</f>
        <v>0</v>
      </c>
      <c r="BO289" s="19">
        <f>ROUND(VLOOKUP($B289,'3.ข้อมูลงบทดลองปัจจุบัน เติมเอง'!$A$5:$CL$846,66,0),2)</f>
        <v>0</v>
      </c>
      <c r="BP289" s="19">
        <f>ROUND(VLOOKUP($B289,'3.ข้อมูลงบทดลองปัจจุบัน เติมเอง'!$A$5:$CL$846,67,0),2)</f>
        <v>0</v>
      </c>
      <c r="BQ289" s="19">
        <f>ROUND(VLOOKUP($B289,'3.ข้อมูลงบทดลองปัจจุบัน เติมเอง'!$A$5:$CL$846,68,0),2)</f>
        <v>5273493.09</v>
      </c>
      <c r="BR289" s="19">
        <f>ROUND(VLOOKUP($B289,'3.ข้อมูลงบทดลองปัจจุบัน เติมเอง'!$A$5:$CL$846,69,0),2)</f>
        <v>0</v>
      </c>
      <c r="BS289" s="19">
        <f>ROUND(VLOOKUP($B289,'3.ข้อมูลงบทดลองปัจจุบัน เติมเอง'!$A$5:$CL$846,70,0),2)</f>
        <v>0</v>
      </c>
      <c r="BT289" s="19">
        <f>ROUND(VLOOKUP($B289,'3.ข้อมูลงบทดลองปัจจุบัน เติมเอง'!$A$5:$CL$846,71,0),2)</f>
        <v>0</v>
      </c>
      <c r="BU289" s="19">
        <f>ROUND(VLOOKUP($B289,'3.ข้อมูลงบทดลองปัจจุบัน เติมเอง'!$A$5:$CL$846,72,0),2)</f>
        <v>0</v>
      </c>
      <c r="BV289" s="19">
        <f>ROUND(VLOOKUP($B289,'3.ข้อมูลงบทดลองปัจจุบัน เติมเอง'!$A$5:$CL$846,73,0),2)</f>
        <v>5097856.66</v>
      </c>
      <c r="BW289" s="19">
        <f>ROUND(VLOOKUP($B289,'3.ข้อมูลงบทดลองปัจจุบัน เติมเอง'!$A$5:$CL$846,74,0),2)</f>
        <v>0</v>
      </c>
      <c r="BX289" s="19">
        <f>ROUND(VLOOKUP($B289,'3.ข้อมูลงบทดลองปัจจุบัน เติมเอง'!$A$5:$CL$846,75,0),2)</f>
        <v>0</v>
      </c>
      <c r="BY289" s="19">
        <f>ROUND(VLOOKUP($B289,'3.ข้อมูลงบทดลองปัจจุบัน เติมเอง'!$A$5:$CL$846,76,0),2)</f>
        <v>0</v>
      </c>
      <c r="BZ289" s="19">
        <f>ROUND(VLOOKUP($B289,'3.ข้อมูลงบทดลองปัจจุบัน เติมเอง'!$A$5:$CL$846,77,0),2)</f>
        <v>0</v>
      </c>
      <c r="CA289" s="19">
        <f>ROUND(VLOOKUP($B289,'3.ข้อมูลงบทดลองปัจจุบัน เติมเอง'!$A$5:$CL$846,78,0),2)</f>
        <v>0</v>
      </c>
      <c r="CB289" s="19">
        <f>ROUND(VLOOKUP($B289,'3.ข้อมูลงบทดลองปัจจุบัน เติมเอง'!$A$5:$CL$846,79,0),2)</f>
        <v>0</v>
      </c>
      <c r="CC289" s="19">
        <f>ROUND(VLOOKUP($B289,'3.ข้อมูลงบทดลองปัจจุบัน เติมเอง'!$A$5:$CL$846,80,0),2)</f>
        <v>0</v>
      </c>
      <c r="CD289" s="19">
        <f>ROUND(VLOOKUP($B289,'3.ข้อมูลงบทดลองปัจจุบัน เติมเอง'!$A$5:$CL$846,81,0),2)</f>
        <v>0</v>
      </c>
      <c r="CE289" s="19">
        <f>ROUND(VLOOKUP($B289,'3.ข้อมูลงบทดลองปัจจุบัน เติมเอง'!$A$5:$CL$846,82,0),2)</f>
        <v>4712099.59</v>
      </c>
      <c r="CF289" s="19">
        <f>ROUND(VLOOKUP($B289,'3.ข้อมูลงบทดลองปัจจุบัน เติมเอง'!$A$5:$CL$846,83,0),2)</f>
        <v>0</v>
      </c>
      <c r="CG289" s="19">
        <f>ROUND(VLOOKUP($B289,'3.ข้อมูลงบทดลองปัจจุบัน เติมเอง'!$A$5:$CL$846,84,0),2)</f>
        <v>0</v>
      </c>
      <c r="CH289" s="19">
        <f>ROUND(VLOOKUP($B289,'3.ข้อมูลงบทดลองปัจจุบัน เติมเอง'!$A$5:$CL$846,85,0),2)</f>
        <v>0</v>
      </c>
      <c r="CI289" s="19">
        <f>ROUND(VLOOKUP($B289,'3.ข้อมูลงบทดลองปัจจุบัน เติมเอง'!$A$5:$CL$846,86,0),2)</f>
        <v>4686581.71</v>
      </c>
      <c r="CJ289" s="19">
        <f>ROUND(VLOOKUP($B289,'3.ข้อมูลงบทดลองปัจจุบัน เติมเอง'!$A$5:$CL$846,87,0),2)</f>
        <v>0</v>
      </c>
      <c r="CK289" s="19">
        <f>ROUND(VLOOKUP($B289,'3.ข้อมูลงบทดลองปัจจุบัน เติมเอง'!$A$5:$CL$846,88,0),2)</f>
        <v>0</v>
      </c>
      <c r="CL289" s="19">
        <f>ROUND(VLOOKUP($B289,'3.ข้อมูลงบทดลองปัจจุบัน เติมเอง'!$A$5:$CL$846,89,0),2)</f>
        <v>0</v>
      </c>
      <c r="CM289" s="19">
        <f>ROUND(VLOOKUP($B289,'3.ข้อมูลงบทดลองปัจจุบัน เติมเอง'!$A$5:$CL$846,90,0),2)</f>
        <v>0</v>
      </c>
      <c r="CO289" s="29"/>
    </row>
    <row r="290" spans="1:94" x14ac:dyDescent="0.7">
      <c r="A290" s="54" t="s">
        <v>2323</v>
      </c>
      <c r="B290" s="3" t="s">
        <v>478</v>
      </c>
      <c r="C290" s="55" t="s">
        <v>479</v>
      </c>
      <c r="D290" s="19">
        <f>ROUND(VLOOKUP($B290,'3.ข้อมูลงบทดลองปัจจุบัน เติมเอง'!$A$5:$CL$846,3,0),2)</f>
        <v>3074418.52</v>
      </c>
      <c r="E290" s="19">
        <f>ROUND(VLOOKUP($B290,'3.ข้อมูลงบทดลองปัจจุบัน เติมเอง'!$A$5:$CL$846,4,0),2)</f>
        <v>1135951.8500000001</v>
      </c>
      <c r="F290" s="19">
        <f>ROUND(VLOOKUP($B290,'3.ข้อมูลงบทดลองปัจจุบัน เติมเอง'!$A$5:$CL$846,5,0),2)</f>
        <v>1276448.02</v>
      </c>
      <c r="G290" s="19">
        <f>ROUND(VLOOKUP($B290,'3.ข้อมูลงบทดลองปัจจุบัน เติมเอง'!$A$5:$CL$846,6,0),2)</f>
        <v>773523.98</v>
      </c>
      <c r="H290" s="19">
        <f>ROUND(VLOOKUP($B290,'3.ข้อมูลงบทดลองปัจจุบัน เติมเอง'!$A$5:$CL$846,7,0),2)</f>
        <v>507552.35</v>
      </c>
      <c r="I290" s="19">
        <f>ROUND(VLOOKUP($B290,'3.ข้อมูลงบทดลองปัจจุบัน เติมเอง'!$A$5:$CL$846,8,0),2)</f>
        <v>4684281.41</v>
      </c>
      <c r="J290" s="19">
        <f>ROUND(VLOOKUP($B290,'3.ข้อมูลงบทดลองปัจจุบัน เติมเอง'!$A$5:$CL$846,9,0),2)</f>
        <v>4832569.28</v>
      </c>
      <c r="K290" s="19">
        <f>ROUND(VLOOKUP($B290,'3.ข้อมูลงบทดลองปัจจุบัน เติมเอง'!$A$5:$CL$846,10,0),2)</f>
        <v>3523436.4</v>
      </c>
      <c r="L290" s="19">
        <f>ROUND(VLOOKUP($B290,'3.ข้อมูลงบทดลองปัจจุบัน เติมเอง'!$A$5:$CL$846,11,0),2)</f>
        <v>1085296</v>
      </c>
      <c r="M290" s="19">
        <f>ROUND(VLOOKUP($B290,'3.ข้อมูลงบทดลองปัจจุบัน เติมเอง'!$A$5:$CL$846,12,0),2)</f>
        <v>4243993.07</v>
      </c>
      <c r="N290" s="19">
        <f>ROUND(VLOOKUP($B290,'3.ข้อมูลงบทดลองปัจจุบัน เติมเอง'!$A$5:$CL$846,13,0),2)</f>
        <v>2960206.63</v>
      </c>
      <c r="O290" s="19">
        <f>ROUND(VLOOKUP($B290,'3.ข้อมูลงบทดลองปัจจุบัน เติมเอง'!$A$5:$CL$846,14,0),2)</f>
        <v>1331790.18</v>
      </c>
      <c r="P290" s="19">
        <f>ROUND(VLOOKUP($B290,'3.ข้อมูลงบทดลองปัจจุบัน เติมเอง'!$A$5:$CL$846,15,0),2)</f>
        <v>1728924</v>
      </c>
      <c r="Q290" s="19">
        <f>ROUND(VLOOKUP($B290,'3.ข้อมูลงบทดลองปัจจุบัน เติมเอง'!$A$5:$CL$846,16,0),2)</f>
        <v>1259087</v>
      </c>
      <c r="R290" s="19">
        <f>ROUND(VLOOKUP($B290,'3.ข้อมูลงบทดลองปัจจุบัน เติมเอง'!$A$5:$CL$846,17,0),2)</f>
        <v>11300486.23</v>
      </c>
      <c r="S290" s="19">
        <f>ROUND(VLOOKUP($B290,'3.ข้อมูลงบทดลองปัจจุบัน เติมเอง'!$A$5:$CL$846,18,0),2)</f>
        <v>728577.32</v>
      </c>
      <c r="T290" s="19">
        <f>ROUND(VLOOKUP($B290,'3.ข้อมูลงบทดลองปัจจุบัน เติมเอง'!$A$5:$CL$846,19,0),2)</f>
        <v>756735</v>
      </c>
      <c r="U290" s="19">
        <f>ROUND(VLOOKUP($B290,'3.ข้อมูลงบทดลองปัจจุบัน เติมเอง'!$A$5:$CL$846,20,0),2)</f>
        <v>112160</v>
      </c>
      <c r="V290" s="19">
        <f>ROUND(VLOOKUP($B290,'3.ข้อมูลงบทดลองปัจจุบัน เติมเอง'!$A$5:$CL$846,21,0),2)</f>
        <v>0</v>
      </c>
      <c r="W290" s="19">
        <f>ROUND(VLOOKUP($B290,'3.ข้อมูลงบทดลองปัจจุบัน เติมเอง'!$A$5:$CL$846,22,0),2)</f>
        <v>3544537.59</v>
      </c>
      <c r="X290" s="19">
        <f>ROUND(VLOOKUP($B290,'3.ข้อมูลงบทดลองปัจจุบัน เติมเอง'!$A$5:$CL$846,23,0),2)</f>
        <v>3623434.92</v>
      </c>
      <c r="Y290" s="19">
        <f>ROUND(VLOOKUP($B290,'3.ข้อมูลงบทดลองปัจจุบัน เติมเอง'!$A$5:$CL$846,24,0),2)</f>
        <v>1234918.75</v>
      </c>
      <c r="Z290" s="19">
        <f>ROUND(VLOOKUP($B290,'3.ข้อมูลงบทดลองปัจจุบัน เติมเอง'!$A$5:$CL$846,25,0),2)</f>
        <v>0</v>
      </c>
      <c r="AA290" s="19">
        <f>ROUND(VLOOKUP($B290,'3.ข้อมูลงบทดลองปัจจุบัน เติมเอง'!$A$5:$CL$846,26,0),2)</f>
        <v>0</v>
      </c>
      <c r="AB290" s="19">
        <f>ROUND(VLOOKUP($B290,'3.ข้อมูลงบทดลองปัจจุบัน เติมเอง'!$A$5:$CL$846,27,0),2)</f>
        <v>2096378.05</v>
      </c>
      <c r="AC290" s="19">
        <f>ROUND(VLOOKUP($B290,'3.ข้อมูลงบทดลองปัจจุบัน เติมเอง'!$A$5:$CL$846,28,0),2)</f>
        <v>1201903.5900000001</v>
      </c>
      <c r="AD290" s="19">
        <f>ROUND(VLOOKUP($B290,'3.ข้อมูลงบทดลองปัจจุบัน เติมเอง'!$A$5:$CL$846,29,0),2)</f>
        <v>1250134.8600000001</v>
      </c>
      <c r="AE290" s="19">
        <f>ROUND(VLOOKUP($B290,'3.ข้อมูลงบทดลองปัจจุบัน เติมเอง'!$A$5:$CL$846,30,0),2)</f>
        <v>3980092.85</v>
      </c>
      <c r="AF290" s="19">
        <f>ROUND(VLOOKUP($B290,'3.ข้อมูลงบทดลองปัจจุบัน เติมเอง'!$A$5:$CL$846,31,0),2)</f>
        <v>1297235.47</v>
      </c>
      <c r="AG290" s="19">
        <f>ROUND(VLOOKUP($B290,'3.ข้อมูลงบทดลองปัจจุบัน เติมเอง'!$A$5:$CL$846,32,0),2)</f>
        <v>2221569.25</v>
      </c>
      <c r="AH290" s="19">
        <f>ROUND(VLOOKUP($B290,'3.ข้อมูลงบทดลองปัจจุบัน เติมเอง'!$A$5:$CL$846,33,0),2)</f>
        <v>1350912.42</v>
      </c>
      <c r="AI290" s="19">
        <f>ROUND(VLOOKUP($B290,'3.ข้อมูลงบทดลองปัจจุบัน เติมเอง'!$A$5:$CL$846,34,0),2)</f>
        <v>3463161.75</v>
      </c>
      <c r="AJ290" s="19">
        <f>ROUND(VLOOKUP($B290,'3.ข้อมูลงบทดลองปัจจุบัน เติมเอง'!$A$5:$CL$846,35,0),2)</f>
        <v>1405203.08</v>
      </c>
      <c r="AK290" s="19">
        <f>ROUND(VLOOKUP($B290,'3.ข้อมูลงบทดลองปัจจุบัน เติมเอง'!$A$5:$CL$846,36,0),2)</f>
        <v>1220941.6299999999</v>
      </c>
      <c r="AL290" s="19">
        <f>ROUND(VLOOKUP($B290,'3.ข้อมูลงบทดลองปัจจุบัน เติมเอง'!$A$5:$CL$846,37,0),2)</f>
        <v>0</v>
      </c>
      <c r="AM290" s="19">
        <f>ROUND(VLOOKUP($B290,'3.ข้อมูลงบทดลองปัจจุบัน เติมเอง'!$A$5:$CL$846,38,0),2)</f>
        <v>1315653.95</v>
      </c>
      <c r="AN290" s="19">
        <f>ROUND(VLOOKUP($B290,'3.ข้อมูลงบทดลองปัจจุบัน เติมเอง'!$A$5:$CL$846,39,0),2)</f>
        <v>1430209.56</v>
      </c>
      <c r="AO290" s="19">
        <f>ROUND(VLOOKUP($B290,'3.ข้อมูลงบทดลองปัจจุบัน เติมเอง'!$A$5:$CL$846,40,0),2)</f>
        <v>2891687.11</v>
      </c>
      <c r="AP290" s="19">
        <f>ROUND(VLOOKUP($B290,'3.ข้อมูลงบทดลองปัจจุบัน เติมเอง'!$A$5:$CL$846,41,0),2)</f>
        <v>4208505.22</v>
      </c>
      <c r="AQ290" s="19">
        <f>ROUND(VLOOKUP($B290,'3.ข้อมูลงบทดลองปัจจุบัน เติมเอง'!$A$5:$CL$846,42,0),2)</f>
        <v>2609760.5699999998</v>
      </c>
      <c r="AR290" s="19">
        <f>ROUND(VLOOKUP($B290,'3.ข้อมูลงบทดลองปัจจุบัน เติมเอง'!$A$5:$CL$846,43,0),2)</f>
        <v>2406008.19</v>
      </c>
      <c r="AS290" s="19">
        <f>ROUND(VLOOKUP($B290,'3.ข้อมูลงบทดลองปัจจุบัน เติมเอง'!$A$5:$CL$846,44,0),2)</f>
        <v>2245371.48</v>
      </c>
      <c r="AT290" s="19">
        <f>ROUND(VLOOKUP($B290,'3.ข้อมูลงบทดลองปัจจุบัน เติมเอง'!$A$5:$CL$846,45,0),2)</f>
        <v>173017.44</v>
      </c>
      <c r="AU290" s="19">
        <f>ROUND(VLOOKUP($B290,'3.ข้อมูลงบทดลองปัจจุบัน เติมเอง'!$A$5:$CL$846,46,0),2)</f>
        <v>2558761.6800000002</v>
      </c>
      <c r="AV290" s="19">
        <f>ROUND(VLOOKUP($B290,'3.ข้อมูลงบทดลองปัจจุบัน เติมเอง'!$A$5:$CL$846,47,0),2)</f>
        <v>3793781.04</v>
      </c>
      <c r="AW290" s="19">
        <f>ROUND(VLOOKUP($B290,'3.ข้อมูลงบทดลองปัจจุบัน เติมเอง'!$A$5:$CL$846,48,0),2)</f>
        <v>2127327.65</v>
      </c>
      <c r="AX290" s="19">
        <f>ROUND(VLOOKUP($B290,'3.ข้อมูลงบทดลองปัจจุบัน เติมเอง'!$A$5:$CL$846,49,0),2)</f>
        <v>1811756.8</v>
      </c>
      <c r="AY290" s="19">
        <f>ROUND(VLOOKUP($B290,'3.ข้อมูลงบทดลองปัจจุบัน เติมเอง'!$A$5:$CL$846,50,0),2)</f>
        <v>1395950.15</v>
      </c>
      <c r="AZ290" s="19">
        <f>ROUND(VLOOKUP($B290,'3.ข้อมูลงบทดลองปัจจุบัน เติมเอง'!$A$5:$CL$846,51,0),2)</f>
        <v>1624460.62</v>
      </c>
      <c r="BA290" s="19">
        <f>ROUND(VLOOKUP($B290,'3.ข้อมูลงบทดลองปัจจุบัน เติมเอง'!$A$5:$CL$846,52,0),2)</f>
        <v>1801405.51</v>
      </c>
      <c r="BB290" s="19">
        <f>ROUND(VLOOKUP($B290,'3.ข้อมูลงบทดลองปัจจุบัน เติมเอง'!$A$5:$CL$846,53,0),2)</f>
        <v>4297653.46</v>
      </c>
      <c r="BC290" s="19">
        <f>ROUND(VLOOKUP($B290,'3.ข้อมูลงบทดลองปัจจุบัน เติมเอง'!$A$5:$CL$846,54,0),2)</f>
        <v>1911788.8</v>
      </c>
      <c r="BD290" s="19">
        <f>ROUND(VLOOKUP($B290,'3.ข้อมูลงบทดลองปัจจุบัน เติมเอง'!$A$5:$CL$846,55,0),2)</f>
        <v>5800</v>
      </c>
      <c r="BE290" s="19">
        <f>ROUND(VLOOKUP($B290,'3.ข้อมูลงบทดลองปัจจุบัน เติมเอง'!$A$5:$CL$846,56,0),2)</f>
        <v>583900.92000000004</v>
      </c>
      <c r="BF290" s="19">
        <f>ROUND(VLOOKUP($B290,'3.ข้อมูลงบทดลองปัจจุบัน เติมเอง'!$A$5:$CL$846,57,0),2)</f>
        <v>0</v>
      </c>
      <c r="BG290" s="19">
        <f>ROUND(VLOOKUP($B290,'3.ข้อมูลงบทดลองปัจจุบัน เติมเอง'!$A$5:$CL$846,58,0),2)</f>
        <v>12240223.369999999</v>
      </c>
      <c r="BH290" s="19">
        <f>ROUND(VLOOKUP($B290,'3.ข้อมูลงบทดลองปัจจุบัน เติมเอง'!$A$5:$CL$846,59,0),2)</f>
        <v>10000000</v>
      </c>
      <c r="BI290" s="19">
        <f>ROUND(VLOOKUP($B290,'3.ข้อมูลงบทดลองปัจจุบัน เติมเอง'!$A$5:$CL$846,60,0),2)</f>
        <v>0</v>
      </c>
      <c r="BJ290" s="19">
        <f>ROUND(VLOOKUP($B290,'3.ข้อมูลงบทดลองปัจจุบัน เติมเอง'!$A$5:$CL$846,61,0),2)</f>
        <v>0</v>
      </c>
      <c r="BK290" s="19">
        <f>ROUND(VLOOKUP($B290,'3.ข้อมูลงบทดลองปัจจุบัน เติมเอง'!$A$5:$CL$846,62,0),2)</f>
        <v>0</v>
      </c>
      <c r="BL290" s="19">
        <f>ROUND(VLOOKUP($B290,'3.ข้อมูลงบทดลองปัจจุบัน เติมเอง'!$A$5:$CL$846,63,0),2)</f>
        <v>0</v>
      </c>
      <c r="BM290" s="19">
        <f>ROUND(VLOOKUP($B290,'3.ข้อมูลงบทดลองปัจจุบัน เติมเอง'!$A$5:$CL$846,64,0),2)</f>
        <v>5476607.0099999998</v>
      </c>
      <c r="BN290" s="19">
        <f>ROUND(VLOOKUP($B290,'3.ข้อมูลงบทดลองปัจจุบัน เติมเอง'!$A$5:$CL$846,65,0),2)</f>
        <v>0</v>
      </c>
      <c r="BO290" s="19">
        <f>ROUND(VLOOKUP($B290,'3.ข้อมูลงบทดลองปัจจุบัน เติมเอง'!$A$5:$CL$846,66,0),2)</f>
        <v>2839276.3</v>
      </c>
      <c r="BP290" s="19">
        <f>ROUND(VLOOKUP($B290,'3.ข้อมูลงบทดลองปัจจุบัน เติมเอง'!$A$5:$CL$846,67,0),2)</f>
        <v>5241348.09</v>
      </c>
      <c r="BQ290" s="19">
        <f>ROUND(VLOOKUP($B290,'3.ข้อมูลงบทดลองปัจจุบัน เติมเอง'!$A$5:$CL$846,68,0),2)</f>
        <v>3867527.65</v>
      </c>
      <c r="BR290" s="19">
        <f>ROUND(VLOOKUP($B290,'3.ข้อมูลงบทดลองปัจจุบัน เติมเอง'!$A$5:$CL$846,69,0),2)</f>
        <v>1491069.45</v>
      </c>
      <c r="BS290" s="19">
        <f>ROUND(VLOOKUP($B290,'3.ข้อมูลงบทดลองปัจจุบัน เติมเอง'!$A$5:$CL$846,70,0),2)</f>
        <v>8787845.6799999997</v>
      </c>
      <c r="BT290" s="19">
        <f>ROUND(VLOOKUP($B290,'3.ข้อมูลงบทดลองปัจจุบัน เติมเอง'!$A$5:$CL$846,71,0),2)</f>
        <v>2590002.77</v>
      </c>
      <c r="BU290" s="19">
        <f>ROUND(VLOOKUP($B290,'3.ข้อมูลงบทดลองปัจจุบัน เติมเอง'!$A$5:$CL$846,72,0),2)</f>
        <v>2150382.11</v>
      </c>
      <c r="BV290" s="19">
        <f>ROUND(VLOOKUP($B290,'3.ข้อมูลงบทดลองปัจจุบัน เติมเอง'!$A$5:$CL$846,73,0),2)</f>
        <v>0</v>
      </c>
      <c r="BW290" s="19">
        <f>ROUND(VLOOKUP($B290,'3.ข้อมูลงบทดลองปัจจุบัน เติมเอง'!$A$5:$CL$846,74,0),2)</f>
        <v>288818.8</v>
      </c>
      <c r="BX290" s="19">
        <f>ROUND(VLOOKUP($B290,'3.ข้อมูลงบทดลองปัจจุบัน เติมเอง'!$A$5:$CL$846,75,0),2)</f>
        <v>3446002.36</v>
      </c>
      <c r="BY290" s="19">
        <f>ROUND(VLOOKUP($B290,'3.ข้อมูลงบทดลองปัจจุบัน เติมเอง'!$A$5:$CL$846,76,0),2)</f>
        <v>5122580.6900000004</v>
      </c>
      <c r="BZ290" s="19">
        <f>ROUND(VLOOKUP($B290,'3.ข้อมูลงบทดลองปัจจุบัน เติมเอง'!$A$5:$CL$846,77,0),2)</f>
        <v>1039902.18</v>
      </c>
      <c r="CA290" s="19">
        <f>ROUND(VLOOKUP($B290,'3.ข้อมูลงบทดลองปัจจุบัน เติมเอง'!$A$5:$CL$846,78,0),2)</f>
        <v>2816124.12</v>
      </c>
      <c r="CB290" s="19">
        <f>ROUND(VLOOKUP($B290,'3.ข้อมูลงบทดลองปัจจุบัน เติมเอง'!$A$5:$CL$846,79,0),2)</f>
        <v>11141650.42</v>
      </c>
      <c r="CC290" s="19">
        <f>ROUND(VLOOKUP($B290,'3.ข้อมูลงบทดลองปัจจุบัน เติมเอง'!$A$5:$CL$846,80,0),2)</f>
        <v>2053533.16</v>
      </c>
      <c r="CD290" s="19">
        <f>ROUND(VLOOKUP($B290,'3.ข้อมูลงบทดลองปัจจุบัน เติมเอง'!$A$5:$CL$846,81,0),2)</f>
        <v>6271752.8099999996</v>
      </c>
      <c r="CE290" s="19">
        <f>ROUND(VLOOKUP($B290,'3.ข้อมูลงบทดลองปัจจุบัน เติมเอง'!$A$5:$CL$846,82,0),2)</f>
        <v>2428699.69</v>
      </c>
      <c r="CF290" s="19">
        <f>ROUND(VLOOKUP($B290,'3.ข้อมูลงบทดลองปัจจุบัน เติมเอง'!$A$5:$CL$846,83,0),2)</f>
        <v>4448947.1900000004</v>
      </c>
      <c r="CG290" s="19">
        <f>ROUND(VLOOKUP($B290,'3.ข้อมูลงบทดลองปัจจุบัน เติมเอง'!$A$5:$CL$846,84,0),2)</f>
        <v>816716.68</v>
      </c>
      <c r="CH290" s="19">
        <f>ROUND(VLOOKUP($B290,'3.ข้อมูลงบทดลองปัจจุบัน เติมเอง'!$A$5:$CL$846,85,0),2)</f>
        <v>0</v>
      </c>
      <c r="CI290" s="19">
        <f>ROUND(VLOOKUP($B290,'3.ข้อมูลงบทดลองปัจจุบัน เติมเอง'!$A$5:$CL$846,86,0),2)</f>
        <v>1940427.45</v>
      </c>
      <c r="CJ290" s="19">
        <f>ROUND(VLOOKUP($B290,'3.ข้อมูลงบทดลองปัจจุบัน เติมเอง'!$A$5:$CL$846,87,0),2)</f>
        <v>0</v>
      </c>
      <c r="CK290" s="19">
        <f>ROUND(VLOOKUP($B290,'3.ข้อมูลงบทดลองปัจจุบัน เติมเอง'!$A$5:$CL$846,88,0),2)</f>
        <v>5741233.1600000001</v>
      </c>
      <c r="CL290" s="19">
        <f>ROUND(VLOOKUP($B290,'3.ข้อมูลงบทดลองปัจจุบัน เติมเอง'!$A$5:$CL$846,89,0),2)</f>
        <v>1848708.35</v>
      </c>
      <c r="CM290" s="19">
        <f>ROUND(VLOOKUP($B290,'3.ข้อมูลงบทดลองปัจจุบัน เติมเอง'!$A$5:$CL$846,90,0),2)</f>
        <v>752118.74</v>
      </c>
      <c r="CO290" s="29"/>
    </row>
    <row r="291" spans="1:94" x14ac:dyDescent="0.7">
      <c r="A291" s="54" t="s">
        <v>2323</v>
      </c>
      <c r="B291" s="3" t="s">
        <v>482</v>
      </c>
      <c r="C291" s="55" t="s">
        <v>2279</v>
      </c>
      <c r="D291" s="19">
        <f>ROUND(VLOOKUP($B291,'3.ข้อมูลงบทดลองปัจจุบัน เติมเอง'!$A$5:$CL$846,3,0),2)</f>
        <v>0</v>
      </c>
      <c r="E291" s="19">
        <f>ROUND(VLOOKUP($B291,'3.ข้อมูลงบทดลองปัจจุบัน เติมเอง'!$A$5:$CL$846,4,0),2)</f>
        <v>0</v>
      </c>
      <c r="F291" s="19">
        <f>ROUND(VLOOKUP($B291,'3.ข้อมูลงบทดลองปัจจุบัน เติมเอง'!$A$5:$CL$846,5,0),2)</f>
        <v>0</v>
      </c>
      <c r="G291" s="19">
        <f>ROUND(VLOOKUP($B291,'3.ข้อมูลงบทดลองปัจจุบัน เติมเอง'!$A$5:$CL$846,6,0),2)</f>
        <v>0</v>
      </c>
      <c r="H291" s="19">
        <f>ROUND(VLOOKUP($B291,'3.ข้อมูลงบทดลองปัจจุบัน เติมเอง'!$A$5:$CL$846,7,0),2)</f>
        <v>-2979.97</v>
      </c>
      <c r="I291" s="19">
        <f>ROUND(VLOOKUP($B291,'3.ข้อมูลงบทดลองปัจจุบัน เติมเอง'!$A$5:$CL$846,8,0),2)</f>
        <v>0</v>
      </c>
      <c r="J291" s="19">
        <f>ROUND(VLOOKUP($B291,'3.ข้อมูลงบทดลองปัจจุบัน เติมเอง'!$A$5:$CL$846,9,0),2)</f>
        <v>0</v>
      </c>
      <c r="K291" s="19">
        <f>ROUND(VLOOKUP($B291,'3.ข้อมูลงบทดลองปัจจุบัน เติมเอง'!$A$5:$CL$846,10,0),2)</f>
        <v>-507977.19</v>
      </c>
      <c r="L291" s="19">
        <f>ROUND(VLOOKUP($B291,'3.ข้อมูลงบทดลองปัจจุบัน เติมเอง'!$A$5:$CL$846,11,0),2)</f>
        <v>0</v>
      </c>
      <c r="M291" s="19">
        <f>ROUND(VLOOKUP($B291,'3.ข้อมูลงบทดลองปัจจุบัน เติมเอง'!$A$5:$CL$846,12,0),2)</f>
        <v>0</v>
      </c>
      <c r="N291" s="19">
        <f>ROUND(VLOOKUP($B291,'3.ข้อมูลงบทดลองปัจจุบัน เติมเอง'!$A$5:$CL$846,13,0),2)</f>
        <v>0</v>
      </c>
      <c r="O291" s="19">
        <f>ROUND(VLOOKUP($B291,'3.ข้อมูลงบทดลองปัจจุบัน เติมเอง'!$A$5:$CL$846,14,0),2)</f>
        <v>0</v>
      </c>
      <c r="P291" s="19">
        <f>ROUND(VLOOKUP($B291,'3.ข้อมูลงบทดลองปัจจุบัน เติมเอง'!$A$5:$CL$846,15,0),2)</f>
        <v>-1763694</v>
      </c>
      <c r="Q291" s="19">
        <f>ROUND(VLOOKUP($B291,'3.ข้อมูลงบทดลองปัจจุบัน เติมเอง'!$A$5:$CL$846,16,0),2)</f>
        <v>0</v>
      </c>
      <c r="R291" s="19">
        <f>ROUND(VLOOKUP($B291,'3.ข้อมูลงบทดลองปัจจุบัน เติมเอง'!$A$5:$CL$846,17,0),2)</f>
        <v>0</v>
      </c>
      <c r="S291" s="19">
        <f>ROUND(VLOOKUP($B291,'3.ข้อมูลงบทดลองปัจจุบัน เติมเอง'!$A$5:$CL$846,18,0),2)</f>
        <v>0</v>
      </c>
      <c r="T291" s="19">
        <f>ROUND(VLOOKUP($B291,'3.ข้อมูลงบทดลองปัจจุบัน เติมเอง'!$A$5:$CL$846,19,0),2)</f>
        <v>0</v>
      </c>
      <c r="U291" s="19">
        <f>ROUND(VLOOKUP($B291,'3.ข้อมูลงบทดลองปัจจุบัน เติมเอง'!$A$5:$CL$846,20,0),2)</f>
        <v>0</v>
      </c>
      <c r="V291" s="19">
        <f>ROUND(VLOOKUP($B291,'3.ข้อมูลงบทดลองปัจจุบัน เติมเอง'!$A$5:$CL$846,21,0),2)</f>
        <v>0</v>
      </c>
      <c r="W291" s="19">
        <f>ROUND(VLOOKUP($B291,'3.ข้อมูลงบทดลองปัจจุบัน เติมเอง'!$A$5:$CL$846,22,0),2)</f>
        <v>0</v>
      </c>
      <c r="X291" s="19">
        <f>ROUND(VLOOKUP($B291,'3.ข้อมูลงบทดลองปัจจุบัน เติมเอง'!$A$5:$CL$846,23,0),2)</f>
        <v>-3777010.42</v>
      </c>
      <c r="Y291" s="19">
        <f>ROUND(VLOOKUP($B291,'3.ข้อมูลงบทดลองปัจจุบัน เติมเอง'!$A$5:$CL$846,24,0),2)</f>
        <v>-70902.06</v>
      </c>
      <c r="Z291" s="19">
        <f>ROUND(VLOOKUP($B291,'3.ข้อมูลงบทดลองปัจจุบัน เติมเอง'!$A$5:$CL$846,25,0),2)</f>
        <v>0</v>
      </c>
      <c r="AA291" s="19">
        <f>ROUND(VLOOKUP($B291,'3.ข้อมูลงบทดลองปัจจุบัน เติมเอง'!$A$5:$CL$846,26,0),2)</f>
        <v>0</v>
      </c>
      <c r="AB291" s="19">
        <f>ROUND(VLOOKUP($B291,'3.ข้อมูลงบทดลองปัจจุบัน เติมเอง'!$A$5:$CL$846,27,0),2)</f>
        <v>0</v>
      </c>
      <c r="AC291" s="19">
        <f>ROUND(VLOOKUP($B291,'3.ข้อมูลงบทดลองปัจจุบัน เติมเอง'!$A$5:$CL$846,28,0),2)</f>
        <v>0</v>
      </c>
      <c r="AD291" s="19">
        <f>ROUND(VLOOKUP($B291,'3.ข้อมูลงบทดลองปัจจุบัน เติมเอง'!$A$5:$CL$846,29,0),2)</f>
        <v>0</v>
      </c>
      <c r="AE291" s="19">
        <f>ROUND(VLOOKUP($B291,'3.ข้อมูลงบทดลองปัจจุบัน เติมเอง'!$A$5:$CL$846,30,0),2)</f>
        <v>-3437.54</v>
      </c>
      <c r="AF291" s="19">
        <f>ROUND(VLOOKUP($B291,'3.ข้อมูลงบทดลองปัจจุบัน เติมเอง'!$A$5:$CL$846,31,0),2)</f>
        <v>0</v>
      </c>
      <c r="AG291" s="19">
        <f>ROUND(VLOOKUP($B291,'3.ข้อมูลงบทดลองปัจจุบัน เติมเอง'!$A$5:$CL$846,32,0),2)</f>
        <v>0</v>
      </c>
      <c r="AH291" s="19">
        <f>ROUND(VLOOKUP($B291,'3.ข้อมูลงบทดลองปัจจุบัน เติมเอง'!$A$5:$CL$846,33,0),2)</f>
        <v>0</v>
      </c>
      <c r="AI291" s="19">
        <f>ROUND(VLOOKUP($B291,'3.ข้อมูลงบทดลองปัจจุบัน เติมเอง'!$A$5:$CL$846,34,0),2)</f>
        <v>-2555</v>
      </c>
      <c r="AJ291" s="19">
        <f>ROUND(VLOOKUP($B291,'3.ข้อมูลงบทดลองปัจจุบัน เติมเอง'!$A$5:$CL$846,35,0),2)</f>
        <v>0</v>
      </c>
      <c r="AK291" s="19">
        <f>ROUND(VLOOKUP($B291,'3.ข้อมูลงบทดลองปัจจุบัน เติมเอง'!$A$5:$CL$846,36,0),2)</f>
        <v>-61831.67</v>
      </c>
      <c r="AL291" s="19">
        <f>ROUND(VLOOKUP($B291,'3.ข้อมูลงบทดลองปัจจุบัน เติมเอง'!$A$5:$CL$846,37,0),2)</f>
        <v>-10944054.960000001</v>
      </c>
      <c r="AM291" s="19">
        <f>ROUND(VLOOKUP($B291,'3.ข้อมูลงบทดลองปัจจุบัน เติมเอง'!$A$5:$CL$846,38,0),2)</f>
        <v>0</v>
      </c>
      <c r="AN291" s="19">
        <f>ROUND(VLOOKUP($B291,'3.ข้อมูลงบทดลองปัจจุบัน เติมเอง'!$A$5:$CL$846,39,0),2)</f>
        <v>0</v>
      </c>
      <c r="AO291" s="19">
        <f>ROUND(VLOOKUP($B291,'3.ข้อมูลงบทดลองปัจจุบัน เติมเอง'!$A$5:$CL$846,40,0),2)</f>
        <v>-4449209</v>
      </c>
      <c r="AP291" s="19">
        <f>ROUND(VLOOKUP($B291,'3.ข้อมูลงบทดลองปัจจุบัน เติมเอง'!$A$5:$CL$846,41,0),2)</f>
        <v>0</v>
      </c>
      <c r="AQ291" s="19">
        <f>ROUND(VLOOKUP($B291,'3.ข้อมูลงบทดลองปัจจุบัน เติมเอง'!$A$5:$CL$846,42,0),2)</f>
        <v>0</v>
      </c>
      <c r="AR291" s="19">
        <f>ROUND(VLOOKUP($B291,'3.ข้อมูลงบทดลองปัจจุบัน เติมเอง'!$A$5:$CL$846,43,0),2)</f>
        <v>-4534.68</v>
      </c>
      <c r="AS291" s="19">
        <f>ROUND(VLOOKUP($B291,'3.ข้อมูลงบทดลองปัจจุบัน เติมเอง'!$A$5:$CL$846,44,0),2)</f>
        <v>0</v>
      </c>
      <c r="AT291" s="19">
        <f>ROUND(VLOOKUP($B291,'3.ข้อมูลงบทดลองปัจจุบัน เติมเอง'!$A$5:$CL$846,45,0),2)</f>
        <v>-16059.8</v>
      </c>
      <c r="AU291" s="19">
        <f>ROUND(VLOOKUP($B291,'3.ข้อมูลงบทดลองปัจจุบัน เติมเอง'!$A$5:$CL$846,46,0),2)</f>
        <v>0</v>
      </c>
      <c r="AV291" s="19">
        <f>ROUND(VLOOKUP($B291,'3.ข้อมูลงบทดลองปัจจุบัน เติมเอง'!$A$5:$CL$846,47,0),2)</f>
        <v>0</v>
      </c>
      <c r="AW291" s="19">
        <f>ROUND(VLOOKUP($B291,'3.ข้อมูลงบทดลองปัจจุบัน เติมเอง'!$A$5:$CL$846,48,0),2)</f>
        <v>0</v>
      </c>
      <c r="AX291" s="19">
        <f>ROUND(VLOOKUP($B291,'3.ข้อมูลงบทดลองปัจจุบัน เติมเอง'!$A$5:$CL$846,49,0),2)</f>
        <v>0</v>
      </c>
      <c r="AY291" s="19">
        <f>ROUND(VLOOKUP($B291,'3.ข้อมูลงบทดลองปัจจุบัน เติมเอง'!$A$5:$CL$846,50,0),2)</f>
        <v>-5809.36</v>
      </c>
      <c r="AZ291" s="19">
        <f>ROUND(VLOOKUP($B291,'3.ข้อมูลงบทดลองปัจจุบัน เติมเอง'!$A$5:$CL$846,51,0),2)</f>
        <v>0</v>
      </c>
      <c r="BA291" s="19">
        <f>ROUND(VLOOKUP($B291,'3.ข้อมูลงบทดลองปัจจุบัน เติมเอง'!$A$5:$CL$846,52,0),2)</f>
        <v>0</v>
      </c>
      <c r="BB291" s="19">
        <f>ROUND(VLOOKUP($B291,'3.ข้อมูลงบทดลองปัจจุบัน เติมเอง'!$A$5:$CL$846,53,0),2)</f>
        <v>-68045.740000000005</v>
      </c>
      <c r="BC291" s="19">
        <f>ROUND(VLOOKUP($B291,'3.ข้อมูลงบทดลองปัจจุบัน เติมเอง'!$A$5:$CL$846,54,0),2)</f>
        <v>0</v>
      </c>
      <c r="BD291" s="19">
        <f>ROUND(VLOOKUP($B291,'3.ข้อมูลงบทดลองปัจจุบัน เติมเอง'!$A$5:$CL$846,55,0),2)</f>
        <v>-704627.9</v>
      </c>
      <c r="BE291" s="19">
        <f>ROUND(VLOOKUP($B291,'3.ข้อมูลงบทดลองปัจจุบัน เติมเอง'!$A$5:$CL$846,56,0),2)</f>
        <v>-29789.05</v>
      </c>
      <c r="BF291" s="19">
        <f>ROUND(VLOOKUP($B291,'3.ข้อมูลงบทดลองปัจจุบัน เติมเอง'!$A$5:$CL$846,57,0),2)</f>
        <v>0</v>
      </c>
      <c r="BG291" s="19">
        <f>ROUND(VLOOKUP($B291,'3.ข้อมูลงบทดลองปัจจุบัน เติมเอง'!$A$5:$CL$846,58,0),2)</f>
        <v>0</v>
      </c>
      <c r="BH291" s="19">
        <f>ROUND(VLOOKUP($B291,'3.ข้อมูลงบทดลองปัจจุบัน เติมเอง'!$A$5:$CL$846,59,0),2)</f>
        <v>-4242.3</v>
      </c>
      <c r="BI291" s="19">
        <f>ROUND(VLOOKUP($B291,'3.ข้อมูลงบทดลองปัจจุบัน เติมเอง'!$A$5:$CL$846,60,0),2)</f>
        <v>0</v>
      </c>
      <c r="BJ291" s="19">
        <f>ROUND(VLOOKUP($B291,'3.ข้อมูลงบทดลองปัจจุบัน เติมเอง'!$A$5:$CL$846,61,0),2)</f>
        <v>0</v>
      </c>
      <c r="BK291" s="19">
        <f>ROUND(VLOOKUP($B291,'3.ข้อมูลงบทดลองปัจจุบัน เติมเอง'!$A$5:$CL$846,62,0),2)</f>
        <v>0</v>
      </c>
      <c r="BL291" s="19">
        <f>ROUND(VLOOKUP($B291,'3.ข้อมูลงบทดลองปัจจุบัน เติมเอง'!$A$5:$CL$846,63,0),2)</f>
        <v>0</v>
      </c>
      <c r="BM291" s="19">
        <f>ROUND(VLOOKUP($B291,'3.ข้อมูลงบทดลองปัจจุบัน เติมเอง'!$A$5:$CL$846,64,0),2)</f>
        <v>-2393992.75</v>
      </c>
      <c r="BN291" s="19">
        <f>ROUND(VLOOKUP($B291,'3.ข้อมูลงบทดลองปัจจุบัน เติมเอง'!$A$5:$CL$846,65,0),2)</f>
        <v>0</v>
      </c>
      <c r="BO291" s="19">
        <f>ROUND(VLOOKUP($B291,'3.ข้อมูลงบทดลองปัจจุบัน เติมเอง'!$A$5:$CL$846,66,0),2)</f>
        <v>0</v>
      </c>
      <c r="BP291" s="19">
        <f>ROUND(VLOOKUP($B291,'3.ข้อมูลงบทดลองปัจจุบัน เติมเอง'!$A$5:$CL$846,67,0),2)</f>
        <v>0</v>
      </c>
      <c r="BQ291" s="19">
        <f>ROUND(VLOOKUP($B291,'3.ข้อมูลงบทดลองปัจจุบัน เติมเอง'!$A$5:$CL$846,68,0),2)</f>
        <v>0</v>
      </c>
      <c r="BR291" s="19">
        <f>ROUND(VLOOKUP($B291,'3.ข้อมูลงบทดลองปัจจุบัน เติมเอง'!$A$5:$CL$846,69,0),2)</f>
        <v>-560628</v>
      </c>
      <c r="BS291" s="19">
        <f>ROUND(VLOOKUP($B291,'3.ข้อมูลงบทดลองปัจจุบัน เติมเอง'!$A$5:$CL$846,70,0),2)</f>
        <v>-5484284.1900000004</v>
      </c>
      <c r="BT291" s="19">
        <f>ROUND(VLOOKUP($B291,'3.ข้อมูลงบทดลองปัจจุบัน เติมเอง'!$A$5:$CL$846,71,0),2)</f>
        <v>0</v>
      </c>
      <c r="BU291" s="19">
        <f>ROUND(VLOOKUP($B291,'3.ข้อมูลงบทดลองปัจจุบัน เติมเอง'!$A$5:$CL$846,72,0),2)</f>
        <v>0</v>
      </c>
      <c r="BV291" s="19">
        <f>ROUND(VLOOKUP($B291,'3.ข้อมูลงบทดลองปัจจุบัน เติมเอง'!$A$5:$CL$846,73,0),2)</f>
        <v>-451083</v>
      </c>
      <c r="BW291" s="19">
        <f>ROUND(VLOOKUP($B291,'3.ข้อมูลงบทดลองปัจจุบัน เติมเอง'!$A$5:$CL$846,74,0),2)</f>
        <v>0</v>
      </c>
      <c r="BX291" s="19">
        <f>ROUND(VLOOKUP($B291,'3.ข้อมูลงบทดลองปัจจุบัน เติมเอง'!$A$5:$CL$846,75,0),2)</f>
        <v>-1218.78</v>
      </c>
      <c r="BY291" s="19">
        <f>ROUND(VLOOKUP($B291,'3.ข้อมูลงบทดลองปัจจุบัน เติมเอง'!$A$5:$CL$846,76,0),2)</f>
        <v>-109992</v>
      </c>
      <c r="BZ291" s="19">
        <f>ROUND(VLOOKUP($B291,'3.ข้อมูลงบทดลองปัจจุบัน เติมเอง'!$A$5:$CL$846,77,0),2)</f>
        <v>0</v>
      </c>
      <c r="CA291" s="19">
        <f>ROUND(VLOOKUP($B291,'3.ข้อมูลงบทดลองปัจจุบัน เติมเอง'!$A$5:$CL$846,78,0),2)</f>
        <v>0</v>
      </c>
      <c r="CB291" s="19">
        <f>ROUND(VLOOKUP($B291,'3.ข้อมูลงบทดลองปัจจุบัน เติมเอง'!$A$5:$CL$846,79,0),2)</f>
        <v>0</v>
      </c>
      <c r="CC291" s="19">
        <f>ROUND(VLOOKUP($B291,'3.ข้อมูลงบทดลองปัจจุบัน เติมเอง'!$A$5:$CL$846,80,0),2)</f>
        <v>-45399</v>
      </c>
      <c r="CD291" s="19">
        <f>ROUND(VLOOKUP($B291,'3.ข้อมูลงบทดลองปัจจุบัน เติมเอง'!$A$5:$CL$846,81,0),2)</f>
        <v>-1216.44</v>
      </c>
      <c r="CE291" s="19">
        <f>ROUND(VLOOKUP($B291,'3.ข้อมูลงบทดลองปัจจุบัน เติมเอง'!$A$5:$CL$846,82,0),2)</f>
        <v>0</v>
      </c>
      <c r="CF291" s="19">
        <f>ROUND(VLOOKUP($B291,'3.ข้อมูลงบทดลองปัจจุบัน เติมเอง'!$A$5:$CL$846,83,0),2)</f>
        <v>-3021.9</v>
      </c>
      <c r="CG291" s="19">
        <f>ROUND(VLOOKUP($B291,'3.ข้อมูลงบทดลองปัจจุบัน เติมเอง'!$A$5:$CL$846,84,0),2)</f>
        <v>-1312.45</v>
      </c>
      <c r="CH291" s="19">
        <f>ROUND(VLOOKUP($B291,'3.ข้อมูลงบทดลองปัจจุบัน เติมเอง'!$A$5:$CL$846,85,0),2)</f>
        <v>0</v>
      </c>
      <c r="CI291" s="19">
        <f>ROUND(VLOOKUP($B291,'3.ข้อมูลงบทดลองปัจจุบัน เติมเอง'!$A$5:$CL$846,86,0),2)</f>
        <v>0</v>
      </c>
      <c r="CJ291" s="19">
        <f>ROUND(VLOOKUP($B291,'3.ข้อมูลงบทดลองปัจจุบัน เติมเอง'!$A$5:$CL$846,87,0),2)</f>
        <v>0</v>
      </c>
      <c r="CK291" s="19">
        <f>ROUND(VLOOKUP($B291,'3.ข้อมูลงบทดลองปัจจุบัน เติมเอง'!$A$5:$CL$846,88,0),2)</f>
        <v>-183118</v>
      </c>
      <c r="CL291" s="19">
        <f>ROUND(VLOOKUP($B291,'3.ข้อมูลงบทดลองปัจจุบัน เติมเอง'!$A$5:$CL$846,89,0),2)</f>
        <v>0</v>
      </c>
      <c r="CM291" s="19">
        <f>ROUND(VLOOKUP($B291,'3.ข้อมูลงบทดลองปัจจุบัน เติมเอง'!$A$5:$CL$846,90,0),2)</f>
        <v>0</v>
      </c>
      <c r="CO291" s="29"/>
    </row>
    <row r="292" spans="1:94" x14ac:dyDescent="0.7">
      <c r="A292" s="54" t="s">
        <v>2323</v>
      </c>
      <c r="B292" s="3" t="s">
        <v>483</v>
      </c>
      <c r="C292" s="55" t="s">
        <v>1948</v>
      </c>
      <c r="D292" s="19">
        <f>ROUND(VLOOKUP($B292,'3.ข้อมูลงบทดลองปัจจุบัน เติมเอง'!$A$5:$CL$846,3,0),2)</f>
        <v>0</v>
      </c>
      <c r="E292" s="19">
        <f>ROUND(VLOOKUP($B292,'3.ข้อมูลงบทดลองปัจจุบัน เติมเอง'!$A$5:$CL$846,4,0),2)</f>
        <v>16089.07</v>
      </c>
      <c r="F292" s="19">
        <f>ROUND(VLOOKUP($B292,'3.ข้อมูลงบทดลองปัจจุบัน เติมเอง'!$A$5:$CL$846,5,0),2)</f>
        <v>0</v>
      </c>
      <c r="G292" s="19">
        <f>ROUND(VLOOKUP($B292,'3.ข้อมูลงบทดลองปัจจุบัน เติมเอง'!$A$5:$CL$846,6,0),2)</f>
        <v>0</v>
      </c>
      <c r="H292" s="19">
        <f>ROUND(VLOOKUP($B292,'3.ข้อมูลงบทดลองปัจจุบัน เติมเอง'!$A$5:$CL$846,7,0),2)</f>
        <v>1155.8599999999999</v>
      </c>
      <c r="I292" s="19">
        <f>ROUND(VLOOKUP($B292,'3.ข้อมูลงบทดลองปัจจุบัน เติมเอง'!$A$5:$CL$846,8,0),2)</f>
        <v>0</v>
      </c>
      <c r="J292" s="19">
        <f>ROUND(VLOOKUP($B292,'3.ข้อมูลงบทดลองปัจจุบัน เติมเอง'!$A$5:$CL$846,9,0),2)</f>
        <v>0</v>
      </c>
      <c r="K292" s="19">
        <f>ROUND(VLOOKUP($B292,'3.ข้อมูลงบทดลองปัจจุบัน เติมเอง'!$A$5:$CL$846,10,0),2)</f>
        <v>141168.43</v>
      </c>
      <c r="L292" s="19">
        <f>ROUND(VLOOKUP($B292,'3.ข้อมูลงบทดลองปัจจุบัน เติมเอง'!$A$5:$CL$846,11,0),2)</f>
        <v>0</v>
      </c>
      <c r="M292" s="19">
        <f>ROUND(VLOOKUP($B292,'3.ข้อมูลงบทดลองปัจจุบัน เติมเอง'!$A$5:$CL$846,12,0),2)</f>
        <v>0</v>
      </c>
      <c r="N292" s="19">
        <f>ROUND(VLOOKUP($B292,'3.ข้อมูลงบทดลองปัจจุบัน เติมเอง'!$A$5:$CL$846,13,0),2)</f>
        <v>0</v>
      </c>
      <c r="O292" s="19">
        <f>ROUND(VLOOKUP($B292,'3.ข้อมูลงบทดลองปัจจุบัน เติมเอง'!$A$5:$CL$846,14,0),2)</f>
        <v>0</v>
      </c>
      <c r="P292" s="19">
        <f>ROUND(VLOOKUP($B292,'3.ข้อมูลงบทดลองปัจจุบัน เติมเอง'!$A$5:$CL$846,15,0),2)</f>
        <v>38508</v>
      </c>
      <c r="Q292" s="19">
        <f>ROUND(VLOOKUP($B292,'3.ข้อมูลงบทดลองปัจจุบัน เติมเอง'!$A$5:$CL$846,16,0),2)</f>
        <v>0</v>
      </c>
      <c r="R292" s="19">
        <f>ROUND(VLOOKUP($B292,'3.ข้อมูลงบทดลองปัจจุบัน เติมเอง'!$A$5:$CL$846,17,0),2)</f>
        <v>0</v>
      </c>
      <c r="S292" s="19">
        <f>ROUND(VLOOKUP($B292,'3.ข้อมูลงบทดลองปัจจุบัน เติมเอง'!$A$5:$CL$846,18,0),2)</f>
        <v>0</v>
      </c>
      <c r="T292" s="19">
        <f>ROUND(VLOOKUP($B292,'3.ข้อมูลงบทดลองปัจจุบัน เติมเอง'!$A$5:$CL$846,19,0),2)</f>
        <v>0</v>
      </c>
      <c r="U292" s="19">
        <f>ROUND(VLOOKUP($B292,'3.ข้อมูลงบทดลองปัจจุบัน เติมเอง'!$A$5:$CL$846,20,0),2)</f>
        <v>0</v>
      </c>
      <c r="V292" s="19">
        <f>ROUND(VLOOKUP($B292,'3.ข้อมูลงบทดลองปัจจุบัน เติมเอง'!$A$5:$CL$846,21,0),2)</f>
        <v>0</v>
      </c>
      <c r="W292" s="19">
        <f>ROUND(VLOOKUP($B292,'3.ข้อมูลงบทดลองปัจจุบัน เติมเอง'!$A$5:$CL$846,22,0),2)</f>
        <v>0</v>
      </c>
      <c r="X292" s="19">
        <f>ROUND(VLOOKUP($B292,'3.ข้อมูลงบทดลองปัจจุบัน เติมเอง'!$A$5:$CL$846,23,0),2)</f>
        <v>0</v>
      </c>
      <c r="Y292" s="19">
        <f>ROUND(VLOOKUP($B292,'3.ข้อมูลงบทดลองปัจจุบัน เติมเอง'!$A$5:$CL$846,24,0),2)</f>
        <v>32560.07</v>
      </c>
      <c r="Z292" s="19">
        <f>ROUND(VLOOKUP($B292,'3.ข้อมูลงบทดลองปัจจุบัน เติมเอง'!$A$5:$CL$846,25,0),2)</f>
        <v>0</v>
      </c>
      <c r="AA292" s="19">
        <f>ROUND(VLOOKUP($B292,'3.ข้อมูลงบทดลองปัจจุบัน เติมเอง'!$A$5:$CL$846,26,0),2)</f>
        <v>0</v>
      </c>
      <c r="AB292" s="19">
        <f>ROUND(VLOOKUP($B292,'3.ข้อมูลงบทดลองปัจจุบัน เติมเอง'!$A$5:$CL$846,27,0),2)</f>
        <v>0</v>
      </c>
      <c r="AC292" s="19">
        <f>ROUND(VLOOKUP($B292,'3.ข้อมูลงบทดลองปัจจุบัน เติมเอง'!$A$5:$CL$846,28,0),2)</f>
        <v>0</v>
      </c>
      <c r="AD292" s="19">
        <f>ROUND(VLOOKUP($B292,'3.ข้อมูลงบทดลองปัจจุบัน เติมเอง'!$A$5:$CL$846,29,0),2)</f>
        <v>0</v>
      </c>
      <c r="AE292" s="19">
        <f>ROUND(VLOOKUP($B292,'3.ข้อมูลงบทดลองปัจจุบัน เติมเอง'!$A$5:$CL$846,30,0),2)</f>
        <v>4899.46</v>
      </c>
      <c r="AF292" s="19">
        <f>ROUND(VLOOKUP($B292,'3.ข้อมูลงบทดลองปัจจุบัน เติมเอง'!$A$5:$CL$846,31,0),2)</f>
        <v>0</v>
      </c>
      <c r="AG292" s="19">
        <f>ROUND(VLOOKUP($B292,'3.ข้อมูลงบทดลองปัจจุบัน เติมเอง'!$A$5:$CL$846,32,0),2)</f>
        <v>0</v>
      </c>
      <c r="AH292" s="19">
        <f>ROUND(VLOOKUP($B292,'3.ข้อมูลงบทดลองปัจจุบัน เติมเอง'!$A$5:$CL$846,33,0),2)</f>
        <v>0</v>
      </c>
      <c r="AI292" s="19">
        <f>ROUND(VLOOKUP($B292,'3.ข้อมูลงบทดลองปัจจุบัน เติมเอง'!$A$5:$CL$846,34,0),2)</f>
        <v>0</v>
      </c>
      <c r="AJ292" s="19">
        <f>ROUND(VLOOKUP($B292,'3.ข้อมูลงบทดลองปัจจุบัน เติมเอง'!$A$5:$CL$846,35,0),2)</f>
        <v>0</v>
      </c>
      <c r="AK292" s="19">
        <f>ROUND(VLOOKUP($B292,'3.ข้อมูลงบทดลองปัจจุบัน เติมเอง'!$A$5:$CL$846,36,0),2)</f>
        <v>0</v>
      </c>
      <c r="AL292" s="19">
        <f>ROUND(VLOOKUP($B292,'3.ข้อมูลงบทดลองปัจจุบัน เติมเอง'!$A$5:$CL$846,37,0),2)</f>
        <v>0</v>
      </c>
      <c r="AM292" s="19">
        <f>ROUND(VLOOKUP($B292,'3.ข้อมูลงบทดลองปัจจุบัน เติมเอง'!$A$5:$CL$846,38,0),2)</f>
        <v>0</v>
      </c>
      <c r="AN292" s="19">
        <f>ROUND(VLOOKUP($B292,'3.ข้อมูลงบทดลองปัจจุบัน เติมเอง'!$A$5:$CL$846,39,0),2)</f>
        <v>0</v>
      </c>
      <c r="AO292" s="19">
        <f>ROUND(VLOOKUP($B292,'3.ข้อมูลงบทดลองปัจจุบัน เติมเอง'!$A$5:$CL$846,40,0),2)</f>
        <v>0</v>
      </c>
      <c r="AP292" s="19">
        <f>ROUND(VLOOKUP($B292,'3.ข้อมูลงบทดลองปัจจุบัน เติมเอง'!$A$5:$CL$846,41,0),2)</f>
        <v>0</v>
      </c>
      <c r="AQ292" s="19">
        <f>ROUND(VLOOKUP($B292,'3.ข้อมูลงบทดลองปัจจุบัน เติมเอง'!$A$5:$CL$846,42,0),2)</f>
        <v>0</v>
      </c>
      <c r="AR292" s="19">
        <f>ROUND(VLOOKUP($B292,'3.ข้อมูลงบทดลองปัจจุบัน เติมเอง'!$A$5:$CL$846,43,0),2)</f>
        <v>714.92</v>
      </c>
      <c r="AS292" s="19">
        <f>ROUND(VLOOKUP($B292,'3.ข้อมูลงบทดลองปัจจุบัน เติมเอง'!$A$5:$CL$846,44,0),2)</f>
        <v>0</v>
      </c>
      <c r="AT292" s="19">
        <f>ROUND(VLOOKUP($B292,'3.ข้อมูลงบทดลองปัจจุบัน เติมเอง'!$A$5:$CL$846,45,0),2)</f>
        <v>398813.42</v>
      </c>
      <c r="AU292" s="19">
        <f>ROUND(VLOOKUP($B292,'3.ข้อมูลงบทดลองปัจจุบัน เติมเอง'!$A$5:$CL$846,46,0),2)</f>
        <v>0</v>
      </c>
      <c r="AV292" s="19">
        <f>ROUND(VLOOKUP($B292,'3.ข้อมูลงบทดลองปัจจุบัน เติมเอง'!$A$5:$CL$846,47,0),2)</f>
        <v>6726.9</v>
      </c>
      <c r="AW292" s="19">
        <f>ROUND(VLOOKUP($B292,'3.ข้อมูลงบทดลองปัจจุบัน เติมเอง'!$A$5:$CL$846,48,0),2)</f>
        <v>0</v>
      </c>
      <c r="AX292" s="19">
        <f>ROUND(VLOOKUP($B292,'3.ข้อมูลงบทดลองปัจจุบัน เติมเอง'!$A$5:$CL$846,49,0),2)</f>
        <v>0</v>
      </c>
      <c r="AY292" s="19">
        <f>ROUND(VLOOKUP($B292,'3.ข้อมูลงบทดลองปัจจุบัน เติมเอง'!$A$5:$CL$846,50,0),2)</f>
        <v>11093.69</v>
      </c>
      <c r="AZ292" s="19">
        <f>ROUND(VLOOKUP($B292,'3.ข้อมูลงบทดลองปัจจุบัน เติมเอง'!$A$5:$CL$846,51,0),2)</f>
        <v>201.36</v>
      </c>
      <c r="BA292" s="19">
        <f>ROUND(VLOOKUP($B292,'3.ข้อมูลงบทดลองปัจจุบัน เติมเอง'!$A$5:$CL$846,52,0),2)</f>
        <v>0</v>
      </c>
      <c r="BB292" s="19">
        <f>ROUND(VLOOKUP($B292,'3.ข้อมูลงบทดลองปัจจุบัน เติมเอง'!$A$5:$CL$846,53,0),2)</f>
        <v>36582.25</v>
      </c>
      <c r="BC292" s="19">
        <f>ROUND(VLOOKUP($B292,'3.ข้อมูลงบทดลองปัจจุบัน เติมเอง'!$A$5:$CL$846,54,0),2)</f>
        <v>0</v>
      </c>
      <c r="BD292" s="19">
        <f>ROUND(VLOOKUP($B292,'3.ข้อมูลงบทดลองปัจจุบัน เติมเอง'!$A$5:$CL$846,55,0),2)</f>
        <v>0</v>
      </c>
      <c r="BE292" s="19">
        <f>ROUND(VLOOKUP($B292,'3.ข้อมูลงบทดลองปัจจุบัน เติมเอง'!$A$5:$CL$846,56,0),2)</f>
        <v>999</v>
      </c>
      <c r="BF292" s="19">
        <f>ROUND(VLOOKUP($B292,'3.ข้อมูลงบทดลองปัจจุบัน เติมเอง'!$A$5:$CL$846,57,0),2)</f>
        <v>0</v>
      </c>
      <c r="BG292" s="19">
        <f>ROUND(VLOOKUP($B292,'3.ข้อมูลงบทดลองปัจจุบัน เติมเอง'!$A$5:$CL$846,58,0),2)</f>
        <v>0</v>
      </c>
      <c r="BH292" s="19">
        <f>ROUND(VLOOKUP($B292,'3.ข้อมูลงบทดลองปัจจุบัน เติมเอง'!$A$5:$CL$846,59,0),2)</f>
        <v>27569.75</v>
      </c>
      <c r="BI292" s="19">
        <f>ROUND(VLOOKUP($B292,'3.ข้อมูลงบทดลองปัจจุบัน เติมเอง'!$A$5:$CL$846,60,0),2)</f>
        <v>7586</v>
      </c>
      <c r="BJ292" s="19">
        <f>ROUND(VLOOKUP($B292,'3.ข้อมูลงบทดลองปัจจุบัน เติมเอง'!$A$5:$CL$846,61,0),2)</f>
        <v>0</v>
      </c>
      <c r="BK292" s="19">
        <f>ROUND(VLOOKUP($B292,'3.ข้อมูลงบทดลองปัจจุบัน เติมเอง'!$A$5:$CL$846,62,0),2)</f>
        <v>0</v>
      </c>
      <c r="BL292" s="19">
        <f>ROUND(VLOOKUP($B292,'3.ข้อมูลงบทดลองปัจจุบัน เติมเอง'!$A$5:$CL$846,63,0),2)</f>
        <v>0</v>
      </c>
      <c r="BM292" s="19">
        <f>ROUND(VLOOKUP($B292,'3.ข้อมูลงบทดลองปัจจุบัน เติมเอง'!$A$5:$CL$846,64,0),2)</f>
        <v>126784.56</v>
      </c>
      <c r="BN292" s="19">
        <f>ROUND(VLOOKUP($B292,'3.ข้อมูลงบทดลองปัจจุบัน เติมเอง'!$A$5:$CL$846,65,0),2)</f>
        <v>0</v>
      </c>
      <c r="BO292" s="19">
        <f>ROUND(VLOOKUP($B292,'3.ข้อมูลงบทดลองปัจจุบัน เติมเอง'!$A$5:$CL$846,66,0),2)</f>
        <v>0</v>
      </c>
      <c r="BP292" s="19">
        <f>ROUND(VLOOKUP($B292,'3.ข้อมูลงบทดลองปัจจุบัน เติมเอง'!$A$5:$CL$846,67,0),2)</f>
        <v>0</v>
      </c>
      <c r="BQ292" s="19">
        <f>ROUND(VLOOKUP($B292,'3.ข้อมูลงบทดลองปัจจุบัน เติมเอง'!$A$5:$CL$846,68,0),2)</f>
        <v>0</v>
      </c>
      <c r="BR292" s="19">
        <f>ROUND(VLOOKUP($B292,'3.ข้อมูลงบทดลองปัจจุบัน เติมเอง'!$A$5:$CL$846,69,0),2)</f>
        <v>0</v>
      </c>
      <c r="BS292" s="19">
        <f>ROUND(VLOOKUP($B292,'3.ข้อมูลงบทดลองปัจจุบัน เติมเอง'!$A$5:$CL$846,70,0),2)</f>
        <v>93496.13</v>
      </c>
      <c r="BT292" s="19">
        <f>ROUND(VLOOKUP($B292,'3.ข้อมูลงบทดลองปัจจุบัน เติมเอง'!$A$5:$CL$846,71,0),2)</f>
        <v>0</v>
      </c>
      <c r="BU292" s="19">
        <f>ROUND(VLOOKUP($B292,'3.ข้อมูลงบทดลองปัจจุบัน เติมเอง'!$A$5:$CL$846,72,0),2)</f>
        <v>0</v>
      </c>
      <c r="BV292" s="19">
        <f>ROUND(VLOOKUP($B292,'3.ข้อมูลงบทดลองปัจจุบัน เติมเอง'!$A$5:$CL$846,73,0),2)</f>
        <v>103085.94</v>
      </c>
      <c r="BW292" s="19">
        <f>ROUND(VLOOKUP($B292,'3.ข้อมูลงบทดลองปัจจุบัน เติมเอง'!$A$5:$CL$846,74,0),2)</f>
        <v>0</v>
      </c>
      <c r="BX292" s="19">
        <f>ROUND(VLOOKUP($B292,'3.ข้อมูลงบทดลองปัจจุบัน เติมเอง'!$A$5:$CL$846,75,0),2)</f>
        <v>0</v>
      </c>
      <c r="BY292" s="19">
        <f>ROUND(VLOOKUP($B292,'3.ข้อมูลงบทดลองปัจจุบัน เติมเอง'!$A$5:$CL$846,76,0),2)</f>
        <v>20698.060000000001</v>
      </c>
      <c r="BZ292" s="19">
        <f>ROUND(VLOOKUP($B292,'3.ข้อมูลงบทดลองปัจจุบัน เติมเอง'!$A$5:$CL$846,77,0),2)</f>
        <v>0</v>
      </c>
      <c r="CA292" s="19">
        <f>ROUND(VLOOKUP($B292,'3.ข้อมูลงบทดลองปัจจุบัน เติมเอง'!$A$5:$CL$846,78,0),2)</f>
        <v>0</v>
      </c>
      <c r="CB292" s="19">
        <f>ROUND(VLOOKUP($B292,'3.ข้อมูลงบทดลองปัจจุบัน เติมเอง'!$A$5:$CL$846,79,0),2)</f>
        <v>0</v>
      </c>
      <c r="CC292" s="19">
        <f>ROUND(VLOOKUP($B292,'3.ข้อมูลงบทดลองปัจจุบัน เติมเอง'!$A$5:$CL$846,80,0),2)</f>
        <v>0</v>
      </c>
      <c r="CD292" s="19">
        <f>ROUND(VLOOKUP($B292,'3.ข้อมูลงบทดลองปัจจุบัน เติมเอง'!$A$5:$CL$846,81,0),2)</f>
        <v>52.1</v>
      </c>
      <c r="CE292" s="19">
        <f>ROUND(VLOOKUP($B292,'3.ข้อมูลงบทดลองปัจจุบัน เติมเอง'!$A$5:$CL$846,82,0),2)</f>
        <v>0</v>
      </c>
      <c r="CF292" s="19">
        <f>ROUND(VLOOKUP($B292,'3.ข้อมูลงบทดลองปัจจุบัน เติมเอง'!$A$5:$CL$846,83,0),2)</f>
        <v>1031844.02</v>
      </c>
      <c r="CG292" s="19">
        <f>ROUND(VLOOKUP($B292,'3.ข้อมูลงบทดลองปัจจุบัน เติมเอง'!$A$5:$CL$846,84,0),2)</f>
        <v>12080.31</v>
      </c>
      <c r="CH292" s="19">
        <f>ROUND(VLOOKUP($B292,'3.ข้อมูลงบทดลองปัจจุบัน เติมเอง'!$A$5:$CL$846,85,0),2)</f>
        <v>0</v>
      </c>
      <c r="CI292" s="19">
        <f>ROUND(VLOOKUP($B292,'3.ข้อมูลงบทดลองปัจจุบัน เติมเอง'!$A$5:$CL$846,86,0),2)</f>
        <v>61.52</v>
      </c>
      <c r="CJ292" s="19">
        <f>ROUND(VLOOKUP($B292,'3.ข้อมูลงบทดลองปัจจุบัน เติมเอง'!$A$5:$CL$846,87,0),2)</f>
        <v>0</v>
      </c>
      <c r="CK292" s="19">
        <f>ROUND(VLOOKUP($B292,'3.ข้อมูลงบทดลองปัจจุบัน เติมเอง'!$A$5:$CL$846,88,0),2)</f>
        <v>2168.5</v>
      </c>
      <c r="CL292" s="19">
        <f>ROUND(VLOOKUP($B292,'3.ข้อมูลงบทดลองปัจจุบัน เติมเอง'!$A$5:$CL$846,89,0),2)</f>
        <v>940</v>
      </c>
      <c r="CM292" s="19">
        <f>ROUND(VLOOKUP($B292,'3.ข้อมูลงบทดลองปัจจุบัน เติมเอง'!$A$5:$CL$846,90,0),2)</f>
        <v>0</v>
      </c>
      <c r="CO292" s="29"/>
    </row>
    <row r="293" spans="1:94" x14ac:dyDescent="0.7">
      <c r="A293" s="54" t="s">
        <v>2323</v>
      </c>
      <c r="B293" s="3" t="s">
        <v>484</v>
      </c>
      <c r="C293" s="55" t="s">
        <v>485</v>
      </c>
      <c r="D293" s="19">
        <f>ROUND(VLOOKUP($B293,'3.ข้อมูลงบทดลองปัจจุบัน เติมเอง'!$A$5:$CL$846,3,0),2)</f>
        <v>0</v>
      </c>
      <c r="E293" s="19">
        <f>ROUND(VLOOKUP($B293,'3.ข้อมูลงบทดลองปัจจุบัน เติมเอง'!$A$5:$CL$846,4,0),2)</f>
        <v>0</v>
      </c>
      <c r="F293" s="19">
        <f>ROUND(VLOOKUP($B293,'3.ข้อมูลงบทดลองปัจจุบัน เติมเอง'!$A$5:$CL$846,5,0),2)</f>
        <v>0</v>
      </c>
      <c r="G293" s="19">
        <f>ROUND(VLOOKUP($B293,'3.ข้อมูลงบทดลองปัจจุบัน เติมเอง'!$A$5:$CL$846,6,0),2)</f>
        <v>0</v>
      </c>
      <c r="H293" s="19">
        <f>ROUND(VLOOKUP($B293,'3.ข้อมูลงบทดลองปัจจุบัน เติมเอง'!$A$5:$CL$846,7,0),2)</f>
        <v>0</v>
      </c>
      <c r="I293" s="19">
        <f>ROUND(VLOOKUP($B293,'3.ข้อมูลงบทดลองปัจจุบัน เติมเอง'!$A$5:$CL$846,8,0),2)</f>
        <v>0</v>
      </c>
      <c r="J293" s="19">
        <f>ROUND(VLOOKUP($B293,'3.ข้อมูลงบทดลองปัจจุบัน เติมเอง'!$A$5:$CL$846,9,0),2)</f>
        <v>0</v>
      </c>
      <c r="K293" s="19">
        <f>ROUND(VLOOKUP($B293,'3.ข้อมูลงบทดลองปัจจุบัน เติมเอง'!$A$5:$CL$846,10,0),2)</f>
        <v>0</v>
      </c>
      <c r="L293" s="19">
        <f>ROUND(VLOOKUP($B293,'3.ข้อมูลงบทดลองปัจจุบัน เติมเอง'!$A$5:$CL$846,11,0),2)</f>
        <v>0</v>
      </c>
      <c r="M293" s="19">
        <f>ROUND(VLOOKUP($B293,'3.ข้อมูลงบทดลองปัจจุบัน เติมเอง'!$A$5:$CL$846,12,0),2)</f>
        <v>0</v>
      </c>
      <c r="N293" s="19">
        <f>ROUND(VLOOKUP($B293,'3.ข้อมูลงบทดลองปัจจุบัน เติมเอง'!$A$5:$CL$846,13,0),2)</f>
        <v>0</v>
      </c>
      <c r="O293" s="19">
        <f>ROUND(VLOOKUP($B293,'3.ข้อมูลงบทดลองปัจจุบัน เติมเอง'!$A$5:$CL$846,14,0),2)</f>
        <v>0</v>
      </c>
      <c r="P293" s="19">
        <f>ROUND(VLOOKUP($B293,'3.ข้อมูลงบทดลองปัจจุบัน เติมเอง'!$A$5:$CL$846,15,0),2)</f>
        <v>0</v>
      </c>
      <c r="Q293" s="19">
        <f>ROUND(VLOOKUP($B293,'3.ข้อมูลงบทดลองปัจจุบัน เติมเอง'!$A$5:$CL$846,16,0),2)</f>
        <v>0</v>
      </c>
      <c r="R293" s="19">
        <f>ROUND(VLOOKUP($B293,'3.ข้อมูลงบทดลองปัจจุบัน เติมเอง'!$A$5:$CL$846,17,0),2)</f>
        <v>0</v>
      </c>
      <c r="S293" s="19">
        <f>ROUND(VLOOKUP($B293,'3.ข้อมูลงบทดลองปัจจุบัน เติมเอง'!$A$5:$CL$846,18,0),2)</f>
        <v>0</v>
      </c>
      <c r="T293" s="19">
        <f>ROUND(VLOOKUP($B293,'3.ข้อมูลงบทดลองปัจจุบัน เติมเอง'!$A$5:$CL$846,19,0),2)</f>
        <v>0</v>
      </c>
      <c r="U293" s="19">
        <f>ROUND(VLOOKUP($B293,'3.ข้อมูลงบทดลองปัจจุบัน เติมเอง'!$A$5:$CL$846,20,0),2)</f>
        <v>0</v>
      </c>
      <c r="V293" s="19">
        <f>ROUND(VLOOKUP($B293,'3.ข้อมูลงบทดลองปัจจุบัน เติมเอง'!$A$5:$CL$846,21,0),2)</f>
        <v>0</v>
      </c>
      <c r="W293" s="19">
        <f>ROUND(VLOOKUP($B293,'3.ข้อมูลงบทดลองปัจจุบัน เติมเอง'!$A$5:$CL$846,22,0),2)</f>
        <v>0</v>
      </c>
      <c r="X293" s="19">
        <f>ROUND(VLOOKUP($B293,'3.ข้อมูลงบทดลองปัจจุบัน เติมเอง'!$A$5:$CL$846,23,0),2)</f>
        <v>0</v>
      </c>
      <c r="Y293" s="19">
        <f>ROUND(VLOOKUP($B293,'3.ข้อมูลงบทดลองปัจจุบัน เติมเอง'!$A$5:$CL$846,24,0),2)</f>
        <v>0</v>
      </c>
      <c r="Z293" s="19">
        <f>ROUND(VLOOKUP($B293,'3.ข้อมูลงบทดลองปัจจุบัน เติมเอง'!$A$5:$CL$846,25,0),2)</f>
        <v>0</v>
      </c>
      <c r="AA293" s="19">
        <f>ROUND(VLOOKUP($B293,'3.ข้อมูลงบทดลองปัจจุบัน เติมเอง'!$A$5:$CL$846,26,0),2)</f>
        <v>0</v>
      </c>
      <c r="AB293" s="19">
        <f>ROUND(VLOOKUP($B293,'3.ข้อมูลงบทดลองปัจจุบัน เติมเอง'!$A$5:$CL$846,27,0),2)</f>
        <v>0</v>
      </c>
      <c r="AC293" s="19">
        <f>ROUND(VLOOKUP($B293,'3.ข้อมูลงบทดลองปัจจุบัน เติมเอง'!$A$5:$CL$846,28,0),2)</f>
        <v>0</v>
      </c>
      <c r="AD293" s="19">
        <f>ROUND(VLOOKUP($B293,'3.ข้อมูลงบทดลองปัจจุบัน เติมเอง'!$A$5:$CL$846,29,0),2)</f>
        <v>0</v>
      </c>
      <c r="AE293" s="19">
        <f>ROUND(VLOOKUP($B293,'3.ข้อมูลงบทดลองปัจจุบัน เติมเอง'!$A$5:$CL$846,30,0),2)</f>
        <v>0</v>
      </c>
      <c r="AF293" s="19">
        <f>ROUND(VLOOKUP($B293,'3.ข้อมูลงบทดลองปัจจุบัน เติมเอง'!$A$5:$CL$846,31,0),2)</f>
        <v>0</v>
      </c>
      <c r="AG293" s="19">
        <f>ROUND(VLOOKUP($B293,'3.ข้อมูลงบทดลองปัจจุบัน เติมเอง'!$A$5:$CL$846,32,0),2)</f>
        <v>0</v>
      </c>
      <c r="AH293" s="19">
        <f>ROUND(VLOOKUP($B293,'3.ข้อมูลงบทดลองปัจจุบัน เติมเอง'!$A$5:$CL$846,33,0),2)</f>
        <v>0</v>
      </c>
      <c r="AI293" s="19">
        <f>ROUND(VLOOKUP($B293,'3.ข้อมูลงบทดลองปัจจุบัน เติมเอง'!$A$5:$CL$846,34,0),2)</f>
        <v>0</v>
      </c>
      <c r="AJ293" s="19">
        <f>ROUND(VLOOKUP($B293,'3.ข้อมูลงบทดลองปัจจุบัน เติมเอง'!$A$5:$CL$846,35,0),2)</f>
        <v>0</v>
      </c>
      <c r="AK293" s="19">
        <f>ROUND(VLOOKUP($B293,'3.ข้อมูลงบทดลองปัจจุบัน เติมเอง'!$A$5:$CL$846,36,0),2)</f>
        <v>0</v>
      </c>
      <c r="AL293" s="19">
        <f>ROUND(VLOOKUP($B293,'3.ข้อมูลงบทดลองปัจจุบัน เติมเอง'!$A$5:$CL$846,37,0),2)</f>
        <v>0</v>
      </c>
      <c r="AM293" s="19">
        <f>ROUND(VLOOKUP($B293,'3.ข้อมูลงบทดลองปัจจุบัน เติมเอง'!$A$5:$CL$846,38,0),2)</f>
        <v>0</v>
      </c>
      <c r="AN293" s="19">
        <f>ROUND(VLOOKUP($B293,'3.ข้อมูลงบทดลองปัจจุบัน เติมเอง'!$A$5:$CL$846,39,0),2)</f>
        <v>0</v>
      </c>
      <c r="AO293" s="19">
        <f>ROUND(VLOOKUP($B293,'3.ข้อมูลงบทดลองปัจจุบัน เติมเอง'!$A$5:$CL$846,40,0),2)</f>
        <v>0</v>
      </c>
      <c r="AP293" s="19">
        <f>ROUND(VLOOKUP($B293,'3.ข้อมูลงบทดลองปัจจุบัน เติมเอง'!$A$5:$CL$846,41,0),2)</f>
        <v>0</v>
      </c>
      <c r="AQ293" s="19">
        <f>ROUND(VLOOKUP($B293,'3.ข้อมูลงบทดลองปัจจุบัน เติมเอง'!$A$5:$CL$846,42,0),2)</f>
        <v>0</v>
      </c>
      <c r="AR293" s="19">
        <f>ROUND(VLOOKUP($B293,'3.ข้อมูลงบทดลองปัจจุบัน เติมเอง'!$A$5:$CL$846,43,0),2)</f>
        <v>0</v>
      </c>
      <c r="AS293" s="19">
        <f>ROUND(VLOOKUP($B293,'3.ข้อมูลงบทดลองปัจจุบัน เติมเอง'!$A$5:$CL$846,44,0),2)</f>
        <v>0</v>
      </c>
      <c r="AT293" s="19">
        <f>ROUND(VLOOKUP($B293,'3.ข้อมูลงบทดลองปัจจุบัน เติมเอง'!$A$5:$CL$846,45,0),2)</f>
        <v>0</v>
      </c>
      <c r="AU293" s="19">
        <f>ROUND(VLOOKUP($B293,'3.ข้อมูลงบทดลองปัจจุบัน เติมเอง'!$A$5:$CL$846,46,0),2)</f>
        <v>0</v>
      </c>
      <c r="AV293" s="19">
        <f>ROUND(VLOOKUP($B293,'3.ข้อมูลงบทดลองปัจจุบัน เติมเอง'!$A$5:$CL$846,47,0),2)</f>
        <v>0</v>
      </c>
      <c r="AW293" s="19">
        <f>ROUND(VLOOKUP($B293,'3.ข้อมูลงบทดลองปัจจุบัน เติมเอง'!$A$5:$CL$846,48,0),2)</f>
        <v>0</v>
      </c>
      <c r="AX293" s="19">
        <f>ROUND(VLOOKUP($B293,'3.ข้อมูลงบทดลองปัจจุบัน เติมเอง'!$A$5:$CL$846,49,0),2)</f>
        <v>0</v>
      </c>
      <c r="AY293" s="19">
        <f>ROUND(VLOOKUP($B293,'3.ข้อมูลงบทดลองปัจจุบัน เติมเอง'!$A$5:$CL$846,50,0),2)</f>
        <v>0</v>
      </c>
      <c r="AZ293" s="19">
        <f>ROUND(VLOOKUP($B293,'3.ข้อมูลงบทดลองปัจจุบัน เติมเอง'!$A$5:$CL$846,51,0),2)</f>
        <v>0</v>
      </c>
      <c r="BA293" s="19">
        <f>ROUND(VLOOKUP($B293,'3.ข้อมูลงบทดลองปัจจุบัน เติมเอง'!$A$5:$CL$846,52,0),2)</f>
        <v>0</v>
      </c>
      <c r="BB293" s="19">
        <f>ROUND(VLOOKUP($B293,'3.ข้อมูลงบทดลองปัจจุบัน เติมเอง'!$A$5:$CL$846,53,0),2)</f>
        <v>0</v>
      </c>
      <c r="BC293" s="19">
        <f>ROUND(VLOOKUP($B293,'3.ข้อมูลงบทดลองปัจจุบัน เติมเอง'!$A$5:$CL$846,54,0),2)</f>
        <v>0</v>
      </c>
      <c r="BD293" s="19">
        <f>ROUND(VLOOKUP($B293,'3.ข้อมูลงบทดลองปัจจุบัน เติมเอง'!$A$5:$CL$846,55,0),2)</f>
        <v>0</v>
      </c>
      <c r="BE293" s="19">
        <f>ROUND(VLOOKUP($B293,'3.ข้อมูลงบทดลองปัจจุบัน เติมเอง'!$A$5:$CL$846,56,0),2)</f>
        <v>0</v>
      </c>
      <c r="BF293" s="19">
        <f>ROUND(VLOOKUP($B293,'3.ข้อมูลงบทดลองปัจจุบัน เติมเอง'!$A$5:$CL$846,57,0),2)</f>
        <v>0</v>
      </c>
      <c r="BG293" s="19">
        <f>ROUND(VLOOKUP($B293,'3.ข้อมูลงบทดลองปัจจุบัน เติมเอง'!$A$5:$CL$846,58,0),2)</f>
        <v>0</v>
      </c>
      <c r="BH293" s="19">
        <f>ROUND(VLOOKUP($B293,'3.ข้อมูลงบทดลองปัจจุบัน เติมเอง'!$A$5:$CL$846,59,0),2)</f>
        <v>0</v>
      </c>
      <c r="BI293" s="19">
        <f>ROUND(VLOOKUP($B293,'3.ข้อมูลงบทดลองปัจจุบัน เติมเอง'!$A$5:$CL$846,60,0),2)</f>
        <v>0</v>
      </c>
      <c r="BJ293" s="19">
        <f>ROUND(VLOOKUP($B293,'3.ข้อมูลงบทดลองปัจจุบัน เติมเอง'!$A$5:$CL$846,61,0),2)</f>
        <v>0</v>
      </c>
      <c r="BK293" s="19">
        <f>ROUND(VLOOKUP($B293,'3.ข้อมูลงบทดลองปัจจุบัน เติมเอง'!$A$5:$CL$846,62,0),2)</f>
        <v>0</v>
      </c>
      <c r="BL293" s="19">
        <f>ROUND(VLOOKUP($B293,'3.ข้อมูลงบทดลองปัจจุบัน เติมเอง'!$A$5:$CL$846,63,0),2)</f>
        <v>0</v>
      </c>
      <c r="BM293" s="19">
        <f>ROUND(VLOOKUP($B293,'3.ข้อมูลงบทดลองปัจจุบัน เติมเอง'!$A$5:$CL$846,64,0),2)</f>
        <v>0</v>
      </c>
      <c r="BN293" s="19">
        <f>ROUND(VLOOKUP($B293,'3.ข้อมูลงบทดลองปัจจุบัน เติมเอง'!$A$5:$CL$846,65,0),2)</f>
        <v>0</v>
      </c>
      <c r="BO293" s="19">
        <f>ROUND(VLOOKUP($B293,'3.ข้อมูลงบทดลองปัจจุบัน เติมเอง'!$A$5:$CL$846,66,0),2)</f>
        <v>0</v>
      </c>
      <c r="BP293" s="19">
        <f>ROUND(VLOOKUP($B293,'3.ข้อมูลงบทดลองปัจจุบัน เติมเอง'!$A$5:$CL$846,67,0),2)</f>
        <v>0</v>
      </c>
      <c r="BQ293" s="19">
        <f>ROUND(VLOOKUP($B293,'3.ข้อมูลงบทดลองปัจจุบัน เติมเอง'!$A$5:$CL$846,68,0),2)</f>
        <v>0</v>
      </c>
      <c r="BR293" s="19">
        <f>ROUND(VLOOKUP($B293,'3.ข้อมูลงบทดลองปัจจุบัน เติมเอง'!$A$5:$CL$846,69,0),2)</f>
        <v>0</v>
      </c>
      <c r="BS293" s="19">
        <f>ROUND(VLOOKUP($B293,'3.ข้อมูลงบทดลองปัจจุบัน เติมเอง'!$A$5:$CL$846,70,0),2)</f>
        <v>0</v>
      </c>
      <c r="BT293" s="19">
        <f>ROUND(VLOOKUP($B293,'3.ข้อมูลงบทดลองปัจจุบัน เติมเอง'!$A$5:$CL$846,71,0),2)</f>
        <v>0</v>
      </c>
      <c r="BU293" s="19">
        <f>ROUND(VLOOKUP($B293,'3.ข้อมูลงบทดลองปัจจุบัน เติมเอง'!$A$5:$CL$846,72,0),2)</f>
        <v>0</v>
      </c>
      <c r="BV293" s="19">
        <f>ROUND(VLOOKUP($B293,'3.ข้อมูลงบทดลองปัจจุบัน เติมเอง'!$A$5:$CL$846,73,0),2)</f>
        <v>0</v>
      </c>
      <c r="BW293" s="19">
        <f>ROUND(VLOOKUP($B293,'3.ข้อมูลงบทดลองปัจจุบัน เติมเอง'!$A$5:$CL$846,74,0),2)</f>
        <v>0</v>
      </c>
      <c r="BX293" s="19">
        <f>ROUND(VLOOKUP($B293,'3.ข้อมูลงบทดลองปัจจุบัน เติมเอง'!$A$5:$CL$846,75,0),2)</f>
        <v>0</v>
      </c>
      <c r="BY293" s="19">
        <f>ROUND(VLOOKUP($B293,'3.ข้อมูลงบทดลองปัจจุบัน เติมเอง'!$A$5:$CL$846,76,0),2)</f>
        <v>0</v>
      </c>
      <c r="BZ293" s="19">
        <f>ROUND(VLOOKUP($B293,'3.ข้อมูลงบทดลองปัจจุบัน เติมเอง'!$A$5:$CL$846,77,0),2)</f>
        <v>0</v>
      </c>
      <c r="CA293" s="19">
        <f>ROUND(VLOOKUP($B293,'3.ข้อมูลงบทดลองปัจจุบัน เติมเอง'!$A$5:$CL$846,78,0),2)</f>
        <v>0</v>
      </c>
      <c r="CB293" s="19">
        <f>ROUND(VLOOKUP($B293,'3.ข้อมูลงบทดลองปัจจุบัน เติมเอง'!$A$5:$CL$846,79,0),2)</f>
        <v>0</v>
      </c>
      <c r="CC293" s="19">
        <f>ROUND(VLOOKUP($B293,'3.ข้อมูลงบทดลองปัจจุบัน เติมเอง'!$A$5:$CL$846,80,0),2)</f>
        <v>0</v>
      </c>
      <c r="CD293" s="19">
        <f>ROUND(VLOOKUP($B293,'3.ข้อมูลงบทดลองปัจจุบัน เติมเอง'!$A$5:$CL$846,81,0),2)</f>
        <v>0</v>
      </c>
      <c r="CE293" s="19">
        <f>ROUND(VLOOKUP($B293,'3.ข้อมูลงบทดลองปัจจุบัน เติมเอง'!$A$5:$CL$846,82,0),2)</f>
        <v>0</v>
      </c>
      <c r="CF293" s="19">
        <f>ROUND(VLOOKUP($B293,'3.ข้อมูลงบทดลองปัจจุบัน เติมเอง'!$A$5:$CL$846,83,0),2)</f>
        <v>0</v>
      </c>
      <c r="CG293" s="19">
        <f>ROUND(VLOOKUP($B293,'3.ข้อมูลงบทดลองปัจจุบัน เติมเอง'!$A$5:$CL$846,84,0),2)</f>
        <v>0</v>
      </c>
      <c r="CH293" s="19">
        <f>ROUND(VLOOKUP($B293,'3.ข้อมูลงบทดลองปัจจุบัน เติมเอง'!$A$5:$CL$846,85,0),2)</f>
        <v>0</v>
      </c>
      <c r="CI293" s="19">
        <f>ROUND(VLOOKUP($B293,'3.ข้อมูลงบทดลองปัจจุบัน เติมเอง'!$A$5:$CL$846,86,0),2)</f>
        <v>0</v>
      </c>
      <c r="CJ293" s="19">
        <f>ROUND(VLOOKUP($B293,'3.ข้อมูลงบทดลองปัจจุบัน เติมเอง'!$A$5:$CL$846,87,0),2)</f>
        <v>0</v>
      </c>
      <c r="CK293" s="19">
        <f>ROUND(VLOOKUP($B293,'3.ข้อมูลงบทดลองปัจจุบัน เติมเอง'!$A$5:$CL$846,88,0),2)</f>
        <v>0</v>
      </c>
      <c r="CL293" s="19">
        <f>ROUND(VLOOKUP($B293,'3.ข้อมูลงบทดลองปัจจุบัน เติมเอง'!$A$5:$CL$846,89,0),2)</f>
        <v>0</v>
      </c>
      <c r="CM293" s="19">
        <f>ROUND(VLOOKUP($B293,'3.ข้อมูลงบทดลองปัจจุบัน เติมเอง'!$A$5:$CL$846,90,0),2)</f>
        <v>0</v>
      </c>
      <c r="CO293" s="29"/>
    </row>
    <row r="294" spans="1:94" x14ac:dyDescent="0.7">
      <c r="A294" s="54" t="s">
        <v>2323</v>
      </c>
      <c r="B294" s="3" t="s">
        <v>486</v>
      </c>
      <c r="C294" s="55" t="s">
        <v>487</v>
      </c>
      <c r="D294" s="19">
        <f>ROUND(VLOOKUP($B294,'3.ข้อมูลงบทดลองปัจจุบัน เติมเอง'!$A$5:$CL$846,3,0),2)</f>
        <v>0</v>
      </c>
      <c r="E294" s="19">
        <f>ROUND(VLOOKUP($B294,'3.ข้อมูลงบทดลองปัจจุบัน เติมเอง'!$A$5:$CL$846,4,0),2)</f>
        <v>0</v>
      </c>
      <c r="F294" s="19">
        <f>ROUND(VLOOKUP($B294,'3.ข้อมูลงบทดลองปัจจุบัน เติมเอง'!$A$5:$CL$846,5,0),2)</f>
        <v>0</v>
      </c>
      <c r="G294" s="19">
        <f>ROUND(VLOOKUP($B294,'3.ข้อมูลงบทดลองปัจจุบัน เติมเอง'!$A$5:$CL$846,6,0),2)</f>
        <v>0</v>
      </c>
      <c r="H294" s="19">
        <f>ROUND(VLOOKUP($B294,'3.ข้อมูลงบทดลองปัจจุบัน เติมเอง'!$A$5:$CL$846,7,0),2)</f>
        <v>0</v>
      </c>
      <c r="I294" s="19">
        <f>ROUND(VLOOKUP($B294,'3.ข้อมูลงบทดลองปัจจุบัน เติมเอง'!$A$5:$CL$846,8,0),2)</f>
        <v>0</v>
      </c>
      <c r="J294" s="19">
        <f>ROUND(VLOOKUP($B294,'3.ข้อมูลงบทดลองปัจจุบัน เติมเอง'!$A$5:$CL$846,9,0),2)</f>
        <v>0</v>
      </c>
      <c r="K294" s="19">
        <f>ROUND(VLOOKUP($B294,'3.ข้อมูลงบทดลองปัจจุบัน เติมเอง'!$A$5:$CL$846,10,0),2)</f>
        <v>0</v>
      </c>
      <c r="L294" s="19">
        <f>ROUND(VLOOKUP($B294,'3.ข้อมูลงบทดลองปัจจุบัน เติมเอง'!$A$5:$CL$846,11,0),2)</f>
        <v>0</v>
      </c>
      <c r="M294" s="19">
        <f>ROUND(VLOOKUP($B294,'3.ข้อมูลงบทดลองปัจจุบัน เติมเอง'!$A$5:$CL$846,12,0),2)</f>
        <v>0</v>
      </c>
      <c r="N294" s="19">
        <f>ROUND(VLOOKUP($B294,'3.ข้อมูลงบทดลองปัจจุบัน เติมเอง'!$A$5:$CL$846,13,0),2)</f>
        <v>0</v>
      </c>
      <c r="O294" s="19">
        <f>ROUND(VLOOKUP($B294,'3.ข้อมูลงบทดลองปัจจุบัน เติมเอง'!$A$5:$CL$846,14,0),2)</f>
        <v>0</v>
      </c>
      <c r="P294" s="19">
        <f>ROUND(VLOOKUP($B294,'3.ข้อมูลงบทดลองปัจจุบัน เติมเอง'!$A$5:$CL$846,15,0),2)</f>
        <v>0</v>
      </c>
      <c r="Q294" s="19">
        <f>ROUND(VLOOKUP($B294,'3.ข้อมูลงบทดลองปัจจุบัน เติมเอง'!$A$5:$CL$846,16,0),2)</f>
        <v>0</v>
      </c>
      <c r="R294" s="19">
        <f>ROUND(VLOOKUP($B294,'3.ข้อมูลงบทดลองปัจจุบัน เติมเอง'!$A$5:$CL$846,17,0),2)</f>
        <v>0</v>
      </c>
      <c r="S294" s="19">
        <f>ROUND(VLOOKUP($B294,'3.ข้อมูลงบทดลองปัจจุบัน เติมเอง'!$A$5:$CL$846,18,0),2)</f>
        <v>0</v>
      </c>
      <c r="T294" s="19">
        <f>ROUND(VLOOKUP($B294,'3.ข้อมูลงบทดลองปัจจุบัน เติมเอง'!$A$5:$CL$846,19,0),2)</f>
        <v>0</v>
      </c>
      <c r="U294" s="19">
        <f>ROUND(VLOOKUP($B294,'3.ข้อมูลงบทดลองปัจจุบัน เติมเอง'!$A$5:$CL$846,20,0),2)</f>
        <v>0</v>
      </c>
      <c r="V294" s="19">
        <f>ROUND(VLOOKUP($B294,'3.ข้อมูลงบทดลองปัจจุบัน เติมเอง'!$A$5:$CL$846,21,0),2)</f>
        <v>0</v>
      </c>
      <c r="W294" s="19">
        <f>ROUND(VLOOKUP($B294,'3.ข้อมูลงบทดลองปัจจุบัน เติมเอง'!$A$5:$CL$846,22,0),2)</f>
        <v>0</v>
      </c>
      <c r="X294" s="19">
        <f>ROUND(VLOOKUP($B294,'3.ข้อมูลงบทดลองปัจจุบัน เติมเอง'!$A$5:$CL$846,23,0),2)</f>
        <v>0</v>
      </c>
      <c r="Y294" s="19">
        <f>ROUND(VLOOKUP($B294,'3.ข้อมูลงบทดลองปัจจุบัน เติมเอง'!$A$5:$CL$846,24,0),2)</f>
        <v>0</v>
      </c>
      <c r="Z294" s="19">
        <f>ROUND(VLOOKUP($B294,'3.ข้อมูลงบทดลองปัจจุบัน เติมเอง'!$A$5:$CL$846,25,0),2)</f>
        <v>0</v>
      </c>
      <c r="AA294" s="19">
        <f>ROUND(VLOOKUP($B294,'3.ข้อมูลงบทดลองปัจจุบัน เติมเอง'!$A$5:$CL$846,26,0),2)</f>
        <v>0</v>
      </c>
      <c r="AB294" s="19">
        <f>ROUND(VLOOKUP($B294,'3.ข้อมูลงบทดลองปัจจุบัน เติมเอง'!$A$5:$CL$846,27,0),2)</f>
        <v>0</v>
      </c>
      <c r="AC294" s="19">
        <f>ROUND(VLOOKUP($B294,'3.ข้อมูลงบทดลองปัจจุบัน เติมเอง'!$A$5:$CL$846,28,0),2)</f>
        <v>0</v>
      </c>
      <c r="AD294" s="19">
        <f>ROUND(VLOOKUP($B294,'3.ข้อมูลงบทดลองปัจจุบัน เติมเอง'!$A$5:$CL$846,29,0),2)</f>
        <v>0</v>
      </c>
      <c r="AE294" s="19">
        <f>ROUND(VLOOKUP($B294,'3.ข้อมูลงบทดลองปัจจุบัน เติมเอง'!$A$5:$CL$846,30,0),2)</f>
        <v>0</v>
      </c>
      <c r="AF294" s="19">
        <f>ROUND(VLOOKUP($B294,'3.ข้อมูลงบทดลองปัจจุบัน เติมเอง'!$A$5:$CL$846,31,0),2)</f>
        <v>0</v>
      </c>
      <c r="AG294" s="19">
        <f>ROUND(VLOOKUP($B294,'3.ข้อมูลงบทดลองปัจจุบัน เติมเอง'!$A$5:$CL$846,32,0),2)</f>
        <v>0</v>
      </c>
      <c r="AH294" s="19">
        <f>ROUND(VLOOKUP($B294,'3.ข้อมูลงบทดลองปัจจุบัน เติมเอง'!$A$5:$CL$846,33,0),2)</f>
        <v>0</v>
      </c>
      <c r="AI294" s="19">
        <f>ROUND(VLOOKUP($B294,'3.ข้อมูลงบทดลองปัจจุบัน เติมเอง'!$A$5:$CL$846,34,0),2)</f>
        <v>0</v>
      </c>
      <c r="AJ294" s="19">
        <f>ROUND(VLOOKUP($B294,'3.ข้อมูลงบทดลองปัจจุบัน เติมเอง'!$A$5:$CL$846,35,0),2)</f>
        <v>0</v>
      </c>
      <c r="AK294" s="19">
        <f>ROUND(VLOOKUP($B294,'3.ข้อมูลงบทดลองปัจจุบัน เติมเอง'!$A$5:$CL$846,36,0),2)</f>
        <v>0</v>
      </c>
      <c r="AL294" s="19">
        <f>ROUND(VLOOKUP($B294,'3.ข้อมูลงบทดลองปัจจุบัน เติมเอง'!$A$5:$CL$846,37,0),2)</f>
        <v>0</v>
      </c>
      <c r="AM294" s="19">
        <f>ROUND(VLOOKUP($B294,'3.ข้อมูลงบทดลองปัจจุบัน เติมเอง'!$A$5:$CL$846,38,0),2)</f>
        <v>0</v>
      </c>
      <c r="AN294" s="19">
        <f>ROUND(VLOOKUP($B294,'3.ข้อมูลงบทดลองปัจจุบัน เติมเอง'!$A$5:$CL$846,39,0),2)</f>
        <v>0</v>
      </c>
      <c r="AO294" s="19">
        <f>ROUND(VLOOKUP($B294,'3.ข้อมูลงบทดลองปัจจุบัน เติมเอง'!$A$5:$CL$846,40,0),2)</f>
        <v>0</v>
      </c>
      <c r="AP294" s="19">
        <f>ROUND(VLOOKUP($B294,'3.ข้อมูลงบทดลองปัจจุบัน เติมเอง'!$A$5:$CL$846,41,0),2)</f>
        <v>0</v>
      </c>
      <c r="AQ294" s="19">
        <f>ROUND(VLOOKUP($B294,'3.ข้อมูลงบทดลองปัจจุบัน เติมเอง'!$A$5:$CL$846,42,0),2)</f>
        <v>0</v>
      </c>
      <c r="AR294" s="19">
        <f>ROUND(VLOOKUP($B294,'3.ข้อมูลงบทดลองปัจจุบัน เติมเอง'!$A$5:$CL$846,43,0),2)</f>
        <v>0</v>
      </c>
      <c r="AS294" s="19">
        <f>ROUND(VLOOKUP($B294,'3.ข้อมูลงบทดลองปัจจุบัน เติมเอง'!$A$5:$CL$846,44,0),2)</f>
        <v>0</v>
      </c>
      <c r="AT294" s="19">
        <f>ROUND(VLOOKUP($B294,'3.ข้อมูลงบทดลองปัจจุบัน เติมเอง'!$A$5:$CL$846,45,0),2)</f>
        <v>0</v>
      </c>
      <c r="AU294" s="19">
        <f>ROUND(VLOOKUP($B294,'3.ข้อมูลงบทดลองปัจจุบัน เติมเอง'!$A$5:$CL$846,46,0),2)</f>
        <v>0</v>
      </c>
      <c r="AV294" s="19">
        <f>ROUND(VLOOKUP($B294,'3.ข้อมูลงบทดลองปัจจุบัน เติมเอง'!$A$5:$CL$846,47,0),2)</f>
        <v>0</v>
      </c>
      <c r="AW294" s="19">
        <f>ROUND(VLOOKUP($B294,'3.ข้อมูลงบทดลองปัจจุบัน เติมเอง'!$A$5:$CL$846,48,0),2)</f>
        <v>0</v>
      </c>
      <c r="AX294" s="19">
        <f>ROUND(VLOOKUP($B294,'3.ข้อมูลงบทดลองปัจจุบัน เติมเอง'!$A$5:$CL$846,49,0),2)</f>
        <v>0</v>
      </c>
      <c r="AY294" s="19">
        <f>ROUND(VLOOKUP($B294,'3.ข้อมูลงบทดลองปัจจุบัน เติมเอง'!$A$5:$CL$846,50,0),2)</f>
        <v>0</v>
      </c>
      <c r="AZ294" s="19">
        <f>ROUND(VLOOKUP($B294,'3.ข้อมูลงบทดลองปัจจุบัน เติมเอง'!$A$5:$CL$846,51,0),2)</f>
        <v>0</v>
      </c>
      <c r="BA294" s="19">
        <f>ROUND(VLOOKUP($B294,'3.ข้อมูลงบทดลองปัจจุบัน เติมเอง'!$A$5:$CL$846,52,0),2)</f>
        <v>0</v>
      </c>
      <c r="BB294" s="19">
        <f>ROUND(VLOOKUP($B294,'3.ข้อมูลงบทดลองปัจจุบัน เติมเอง'!$A$5:$CL$846,53,0),2)</f>
        <v>0</v>
      </c>
      <c r="BC294" s="19">
        <f>ROUND(VLOOKUP($B294,'3.ข้อมูลงบทดลองปัจจุบัน เติมเอง'!$A$5:$CL$846,54,0),2)</f>
        <v>0</v>
      </c>
      <c r="BD294" s="19">
        <f>ROUND(VLOOKUP($B294,'3.ข้อมูลงบทดลองปัจจุบัน เติมเอง'!$A$5:$CL$846,55,0),2)</f>
        <v>0</v>
      </c>
      <c r="BE294" s="19">
        <f>ROUND(VLOOKUP($B294,'3.ข้อมูลงบทดลองปัจจุบัน เติมเอง'!$A$5:$CL$846,56,0),2)</f>
        <v>0</v>
      </c>
      <c r="BF294" s="19">
        <f>ROUND(VLOOKUP($B294,'3.ข้อมูลงบทดลองปัจจุบัน เติมเอง'!$A$5:$CL$846,57,0),2)</f>
        <v>0</v>
      </c>
      <c r="BG294" s="19">
        <f>ROUND(VLOOKUP($B294,'3.ข้อมูลงบทดลองปัจจุบัน เติมเอง'!$A$5:$CL$846,58,0),2)</f>
        <v>0</v>
      </c>
      <c r="BH294" s="19">
        <f>ROUND(VLOOKUP($B294,'3.ข้อมูลงบทดลองปัจจุบัน เติมเอง'!$A$5:$CL$846,59,0),2)</f>
        <v>0</v>
      </c>
      <c r="BI294" s="19">
        <f>ROUND(VLOOKUP($B294,'3.ข้อมูลงบทดลองปัจจุบัน เติมเอง'!$A$5:$CL$846,60,0),2)</f>
        <v>0</v>
      </c>
      <c r="BJ294" s="19">
        <f>ROUND(VLOOKUP($B294,'3.ข้อมูลงบทดลองปัจจุบัน เติมเอง'!$A$5:$CL$846,61,0),2)</f>
        <v>0</v>
      </c>
      <c r="BK294" s="19">
        <f>ROUND(VLOOKUP($B294,'3.ข้อมูลงบทดลองปัจจุบัน เติมเอง'!$A$5:$CL$846,62,0),2)</f>
        <v>0</v>
      </c>
      <c r="BL294" s="19">
        <f>ROUND(VLOOKUP($B294,'3.ข้อมูลงบทดลองปัจจุบัน เติมเอง'!$A$5:$CL$846,63,0),2)</f>
        <v>0</v>
      </c>
      <c r="BM294" s="19">
        <f>ROUND(VLOOKUP($B294,'3.ข้อมูลงบทดลองปัจจุบัน เติมเอง'!$A$5:$CL$846,64,0),2)</f>
        <v>0</v>
      </c>
      <c r="BN294" s="19">
        <f>ROUND(VLOOKUP($B294,'3.ข้อมูลงบทดลองปัจจุบัน เติมเอง'!$A$5:$CL$846,65,0),2)</f>
        <v>0</v>
      </c>
      <c r="BO294" s="19">
        <f>ROUND(VLOOKUP($B294,'3.ข้อมูลงบทดลองปัจจุบัน เติมเอง'!$A$5:$CL$846,66,0),2)</f>
        <v>0</v>
      </c>
      <c r="BP294" s="19">
        <f>ROUND(VLOOKUP($B294,'3.ข้อมูลงบทดลองปัจจุบัน เติมเอง'!$A$5:$CL$846,67,0),2)</f>
        <v>0</v>
      </c>
      <c r="BQ294" s="19">
        <f>ROUND(VLOOKUP($B294,'3.ข้อมูลงบทดลองปัจจุบัน เติมเอง'!$A$5:$CL$846,68,0),2)</f>
        <v>0</v>
      </c>
      <c r="BR294" s="19">
        <f>ROUND(VLOOKUP($B294,'3.ข้อมูลงบทดลองปัจจุบัน เติมเอง'!$A$5:$CL$846,69,0),2)</f>
        <v>0</v>
      </c>
      <c r="BS294" s="19">
        <f>ROUND(VLOOKUP($B294,'3.ข้อมูลงบทดลองปัจจุบัน เติมเอง'!$A$5:$CL$846,70,0),2)</f>
        <v>0</v>
      </c>
      <c r="BT294" s="19">
        <f>ROUND(VLOOKUP($B294,'3.ข้อมูลงบทดลองปัจจุบัน เติมเอง'!$A$5:$CL$846,71,0),2)</f>
        <v>0</v>
      </c>
      <c r="BU294" s="19">
        <f>ROUND(VLOOKUP($B294,'3.ข้อมูลงบทดลองปัจจุบัน เติมเอง'!$A$5:$CL$846,72,0),2)</f>
        <v>0</v>
      </c>
      <c r="BV294" s="19">
        <f>ROUND(VLOOKUP($B294,'3.ข้อมูลงบทดลองปัจจุบัน เติมเอง'!$A$5:$CL$846,73,0),2)</f>
        <v>0</v>
      </c>
      <c r="BW294" s="19">
        <f>ROUND(VLOOKUP($B294,'3.ข้อมูลงบทดลองปัจจุบัน เติมเอง'!$A$5:$CL$846,74,0),2)</f>
        <v>0</v>
      </c>
      <c r="BX294" s="19">
        <f>ROUND(VLOOKUP($B294,'3.ข้อมูลงบทดลองปัจจุบัน เติมเอง'!$A$5:$CL$846,75,0),2)</f>
        <v>0</v>
      </c>
      <c r="BY294" s="19">
        <f>ROUND(VLOOKUP($B294,'3.ข้อมูลงบทดลองปัจจุบัน เติมเอง'!$A$5:$CL$846,76,0),2)</f>
        <v>0</v>
      </c>
      <c r="BZ294" s="19">
        <f>ROUND(VLOOKUP($B294,'3.ข้อมูลงบทดลองปัจจุบัน เติมเอง'!$A$5:$CL$846,77,0),2)</f>
        <v>0</v>
      </c>
      <c r="CA294" s="19">
        <f>ROUND(VLOOKUP($B294,'3.ข้อมูลงบทดลองปัจจุบัน เติมเอง'!$A$5:$CL$846,78,0),2)</f>
        <v>0</v>
      </c>
      <c r="CB294" s="19">
        <f>ROUND(VLOOKUP($B294,'3.ข้อมูลงบทดลองปัจจุบัน เติมเอง'!$A$5:$CL$846,79,0),2)</f>
        <v>0</v>
      </c>
      <c r="CC294" s="19">
        <f>ROUND(VLOOKUP($B294,'3.ข้อมูลงบทดลองปัจจุบัน เติมเอง'!$A$5:$CL$846,80,0),2)</f>
        <v>0</v>
      </c>
      <c r="CD294" s="19">
        <f>ROUND(VLOOKUP($B294,'3.ข้อมูลงบทดลองปัจจุบัน เติมเอง'!$A$5:$CL$846,81,0),2)</f>
        <v>0</v>
      </c>
      <c r="CE294" s="19">
        <f>ROUND(VLOOKUP($B294,'3.ข้อมูลงบทดลองปัจจุบัน เติมเอง'!$A$5:$CL$846,82,0),2)</f>
        <v>0</v>
      </c>
      <c r="CF294" s="19">
        <f>ROUND(VLOOKUP($B294,'3.ข้อมูลงบทดลองปัจจุบัน เติมเอง'!$A$5:$CL$846,83,0),2)</f>
        <v>0</v>
      </c>
      <c r="CG294" s="19">
        <f>ROUND(VLOOKUP($B294,'3.ข้อมูลงบทดลองปัจจุบัน เติมเอง'!$A$5:$CL$846,84,0),2)</f>
        <v>0</v>
      </c>
      <c r="CH294" s="19">
        <f>ROUND(VLOOKUP($B294,'3.ข้อมูลงบทดลองปัจจุบัน เติมเอง'!$A$5:$CL$846,85,0),2)</f>
        <v>0</v>
      </c>
      <c r="CI294" s="19">
        <f>ROUND(VLOOKUP($B294,'3.ข้อมูลงบทดลองปัจจุบัน เติมเอง'!$A$5:$CL$846,86,0),2)</f>
        <v>0</v>
      </c>
      <c r="CJ294" s="19">
        <f>ROUND(VLOOKUP($B294,'3.ข้อมูลงบทดลองปัจจุบัน เติมเอง'!$A$5:$CL$846,87,0),2)</f>
        <v>0</v>
      </c>
      <c r="CK294" s="19">
        <f>ROUND(VLOOKUP($B294,'3.ข้อมูลงบทดลองปัจจุบัน เติมเอง'!$A$5:$CL$846,88,0),2)</f>
        <v>0</v>
      </c>
      <c r="CL294" s="19">
        <f>ROUND(VLOOKUP($B294,'3.ข้อมูลงบทดลองปัจจุบัน เติมเอง'!$A$5:$CL$846,89,0),2)</f>
        <v>0</v>
      </c>
      <c r="CM294" s="19">
        <f>ROUND(VLOOKUP($B294,'3.ข้อมูลงบทดลองปัจจุบัน เติมเอง'!$A$5:$CL$846,90,0),2)</f>
        <v>0</v>
      </c>
      <c r="CO294" s="29"/>
    </row>
    <row r="295" spans="1:94" x14ac:dyDescent="0.7">
      <c r="A295" s="54" t="s">
        <v>2323</v>
      </c>
      <c r="B295" s="3" t="s">
        <v>488</v>
      </c>
      <c r="C295" s="55" t="s">
        <v>489</v>
      </c>
      <c r="D295" s="19">
        <f>ROUND(VLOOKUP($B295,'3.ข้อมูลงบทดลองปัจจุบัน เติมเอง'!$A$5:$CL$846,3,0),2)</f>
        <v>0</v>
      </c>
      <c r="E295" s="19">
        <f>ROUND(VLOOKUP($B295,'3.ข้อมูลงบทดลองปัจจุบัน เติมเอง'!$A$5:$CL$846,4,0),2)</f>
        <v>0</v>
      </c>
      <c r="F295" s="19">
        <f>ROUND(VLOOKUP($B295,'3.ข้อมูลงบทดลองปัจจุบัน เติมเอง'!$A$5:$CL$846,5,0),2)</f>
        <v>0</v>
      </c>
      <c r="G295" s="19">
        <f>ROUND(VLOOKUP($B295,'3.ข้อมูลงบทดลองปัจจุบัน เติมเอง'!$A$5:$CL$846,6,0),2)</f>
        <v>0</v>
      </c>
      <c r="H295" s="19">
        <f>ROUND(VLOOKUP($B295,'3.ข้อมูลงบทดลองปัจจุบัน เติมเอง'!$A$5:$CL$846,7,0),2)</f>
        <v>0</v>
      </c>
      <c r="I295" s="19">
        <f>ROUND(VLOOKUP($B295,'3.ข้อมูลงบทดลองปัจจุบัน เติมเอง'!$A$5:$CL$846,8,0),2)</f>
        <v>0</v>
      </c>
      <c r="J295" s="19">
        <f>ROUND(VLOOKUP($B295,'3.ข้อมูลงบทดลองปัจจุบัน เติมเอง'!$A$5:$CL$846,9,0),2)</f>
        <v>0</v>
      </c>
      <c r="K295" s="19">
        <f>ROUND(VLOOKUP($B295,'3.ข้อมูลงบทดลองปัจจุบัน เติมเอง'!$A$5:$CL$846,10,0),2)</f>
        <v>0</v>
      </c>
      <c r="L295" s="19">
        <f>ROUND(VLOOKUP($B295,'3.ข้อมูลงบทดลองปัจจุบัน เติมเอง'!$A$5:$CL$846,11,0),2)</f>
        <v>0</v>
      </c>
      <c r="M295" s="19">
        <f>ROUND(VLOOKUP($B295,'3.ข้อมูลงบทดลองปัจจุบัน เติมเอง'!$A$5:$CL$846,12,0),2)</f>
        <v>0</v>
      </c>
      <c r="N295" s="19">
        <f>ROUND(VLOOKUP($B295,'3.ข้อมูลงบทดลองปัจจุบัน เติมเอง'!$A$5:$CL$846,13,0),2)</f>
        <v>0</v>
      </c>
      <c r="O295" s="19">
        <f>ROUND(VLOOKUP($B295,'3.ข้อมูลงบทดลองปัจจุบัน เติมเอง'!$A$5:$CL$846,14,0),2)</f>
        <v>0</v>
      </c>
      <c r="P295" s="19">
        <f>ROUND(VLOOKUP($B295,'3.ข้อมูลงบทดลองปัจจุบัน เติมเอง'!$A$5:$CL$846,15,0),2)</f>
        <v>0</v>
      </c>
      <c r="Q295" s="19">
        <f>ROUND(VLOOKUP($B295,'3.ข้อมูลงบทดลองปัจจุบัน เติมเอง'!$A$5:$CL$846,16,0),2)</f>
        <v>0</v>
      </c>
      <c r="R295" s="19">
        <f>ROUND(VLOOKUP($B295,'3.ข้อมูลงบทดลองปัจจุบัน เติมเอง'!$A$5:$CL$846,17,0),2)</f>
        <v>0</v>
      </c>
      <c r="S295" s="19">
        <f>ROUND(VLOOKUP($B295,'3.ข้อมูลงบทดลองปัจจุบัน เติมเอง'!$A$5:$CL$846,18,0),2)</f>
        <v>0</v>
      </c>
      <c r="T295" s="19">
        <f>ROUND(VLOOKUP($B295,'3.ข้อมูลงบทดลองปัจจุบัน เติมเอง'!$A$5:$CL$846,19,0),2)</f>
        <v>0</v>
      </c>
      <c r="U295" s="19">
        <f>ROUND(VLOOKUP($B295,'3.ข้อมูลงบทดลองปัจจุบัน เติมเอง'!$A$5:$CL$846,20,0),2)</f>
        <v>0</v>
      </c>
      <c r="V295" s="19">
        <f>ROUND(VLOOKUP($B295,'3.ข้อมูลงบทดลองปัจจุบัน เติมเอง'!$A$5:$CL$846,21,0),2)</f>
        <v>0</v>
      </c>
      <c r="W295" s="19">
        <f>ROUND(VLOOKUP($B295,'3.ข้อมูลงบทดลองปัจจุบัน เติมเอง'!$A$5:$CL$846,22,0),2)</f>
        <v>0</v>
      </c>
      <c r="X295" s="19">
        <f>ROUND(VLOOKUP($B295,'3.ข้อมูลงบทดลองปัจจุบัน เติมเอง'!$A$5:$CL$846,23,0),2)</f>
        <v>0</v>
      </c>
      <c r="Y295" s="19">
        <f>ROUND(VLOOKUP($B295,'3.ข้อมูลงบทดลองปัจจุบัน เติมเอง'!$A$5:$CL$846,24,0),2)</f>
        <v>270</v>
      </c>
      <c r="Z295" s="19">
        <f>ROUND(VLOOKUP($B295,'3.ข้อมูลงบทดลองปัจจุบัน เติมเอง'!$A$5:$CL$846,25,0),2)</f>
        <v>0</v>
      </c>
      <c r="AA295" s="19">
        <f>ROUND(VLOOKUP($B295,'3.ข้อมูลงบทดลองปัจจุบัน เติมเอง'!$A$5:$CL$846,26,0),2)</f>
        <v>0</v>
      </c>
      <c r="AB295" s="19">
        <f>ROUND(VLOOKUP($B295,'3.ข้อมูลงบทดลองปัจจุบัน เติมเอง'!$A$5:$CL$846,27,0),2)</f>
        <v>0</v>
      </c>
      <c r="AC295" s="19">
        <f>ROUND(VLOOKUP($B295,'3.ข้อมูลงบทดลองปัจจุบัน เติมเอง'!$A$5:$CL$846,28,0),2)</f>
        <v>0</v>
      </c>
      <c r="AD295" s="19">
        <f>ROUND(VLOOKUP($B295,'3.ข้อมูลงบทดลองปัจจุบัน เติมเอง'!$A$5:$CL$846,29,0),2)</f>
        <v>0</v>
      </c>
      <c r="AE295" s="19">
        <f>ROUND(VLOOKUP($B295,'3.ข้อมูลงบทดลองปัจจุบัน เติมเอง'!$A$5:$CL$846,30,0),2)</f>
        <v>0</v>
      </c>
      <c r="AF295" s="19">
        <f>ROUND(VLOOKUP($B295,'3.ข้อมูลงบทดลองปัจจุบัน เติมเอง'!$A$5:$CL$846,31,0),2)</f>
        <v>0</v>
      </c>
      <c r="AG295" s="19">
        <f>ROUND(VLOOKUP($B295,'3.ข้อมูลงบทดลองปัจจุบัน เติมเอง'!$A$5:$CL$846,32,0),2)</f>
        <v>0</v>
      </c>
      <c r="AH295" s="19">
        <f>ROUND(VLOOKUP($B295,'3.ข้อมูลงบทดลองปัจจุบัน เติมเอง'!$A$5:$CL$846,33,0),2)</f>
        <v>0</v>
      </c>
      <c r="AI295" s="19">
        <f>ROUND(VLOOKUP($B295,'3.ข้อมูลงบทดลองปัจจุบัน เติมเอง'!$A$5:$CL$846,34,0),2)</f>
        <v>0</v>
      </c>
      <c r="AJ295" s="19">
        <f>ROUND(VLOOKUP($B295,'3.ข้อมูลงบทดลองปัจจุบัน เติมเอง'!$A$5:$CL$846,35,0),2)</f>
        <v>0</v>
      </c>
      <c r="AK295" s="19">
        <f>ROUND(VLOOKUP($B295,'3.ข้อมูลงบทดลองปัจจุบัน เติมเอง'!$A$5:$CL$846,36,0),2)</f>
        <v>0</v>
      </c>
      <c r="AL295" s="19">
        <f>ROUND(VLOOKUP($B295,'3.ข้อมูลงบทดลองปัจจุบัน เติมเอง'!$A$5:$CL$846,37,0),2)</f>
        <v>0</v>
      </c>
      <c r="AM295" s="19">
        <f>ROUND(VLOOKUP($B295,'3.ข้อมูลงบทดลองปัจจุบัน เติมเอง'!$A$5:$CL$846,38,0),2)</f>
        <v>0</v>
      </c>
      <c r="AN295" s="19">
        <f>ROUND(VLOOKUP($B295,'3.ข้อมูลงบทดลองปัจจุบัน เติมเอง'!$A$5:$CL$846,39,0),2)</f>
        <v>0</v>
      </c>
      <c r="AO295" s="19">
        <f>ROUND(VLOOKUP($B295,'3.ข้อมูลงบทดลองปัจจุบัน เติมเอง'!$A$5:$CL$846,40,0),2)</f>
        <v>0</v>
      </c>
      <c r="AP295" s="19">
        <f>ROUND(VLOOKUP($B295,'3.ข้อมูลงบทดลองปัจจุบัน เติมเอง'!$A$5:$CL$846,41,0),2)</f>
        <v>0</v>
      </c>
      <c r="AQ295" s="19">
        <f>ROUND(VLOOKUP($B295,'3.ข้อมูลงบทดลองปัจจุบัน เติมเอง'!$A$5:$CL$846,42,0),2)</f>
        <v>0</v>
      </c>
      <c r="AR295" s="19">
        <f>ROUND(VLOOKUP($B295,'3.ข้อมูลงบทดลองปัจจุบัน เติมเอง'!$A$5:$CL$846,43,0),2)</f>
        <v>0</v>
      </c>
      <c r="AS295" s="19">
        <f>ROUND(VLOOKUP($B295,'3.ข้อมูลงบทดลองปัจจุบัน เติมเอง'!$A$5:$CL$846,44,0),2)</f>
        <v>0</v>
      </c>
      <c r="AT295" s="19">
        <f>ROUND(VLOOKUP($B295,'3.ข้อมูลงบทดลองปัจจุบัน เติมเอง'!$A$5:$CL$846,45,0),2)</f>
        <v>0</v>
      </c>
      <c r="AU295" s="19">
        <f>ROUND(VLOOKUP($B295,'3.ข้อมูลงบทดลองปัจจุบัน เติมเอง'!$A$5:$CL$846,46,0),2)</f>
        <v>0</v>
      </c>
      <c r="AV295" s="19">
        <f>ROUND(VLOOKUP($B295,'3.ข้อมูลงบทดลองปัจจุบัน เติมเอง'!$A$5:$CL$846,47,0),2)</f>
        <v>0</v>
      </c>
      <c r="AW295" s="19">
        <f>ROUND(VLOOKUP($B295,'3.ข้อมูลงบทดลองปัจจุบัน เติมเอง'!$A$5:$CL$846,48,0),2)</f>
        <v>0</v>
      </c>
      <c r="AX295" s="19">
        <f>ROUND(VLOOKUP($B295,'3.ข้อมูลงบทดลองปัจจุบัน เติมเอง'!$A$5:$CL$846,49,0),2)</f>
        <v>0</v>
      </c>
      <c r="AY295" s="19">
        <f>ROUND(VLOOKUP($B295,'3.ข้อมูลงบทดลองปัจจุบัน เติมเอง'!$A$5:$CL$846,50,0),2)</f>
        <v>0</v>
      </c>
      <c r="AZ295" s="19">
        <f>ROUND(VLOOKUP($B295,'3.ข้อมูลงบทดลองปัจจุบัน เติมเอง'!$A$5:$CL$846,51,0),2)</f>
        <v>0</v>
      </c>
      <c r="BA295" s="19">
        <f>ROUND(VLOOKUP($B295,'3.ข้อมูลงบทดลองปัจจุบัน เติมเอง'!$A$5:$CL$846,52,0),2)</f>
        <v>0</v>
      </c>
      <c r="BB295" s="19">
        <f>ROUND(VLOOKUP($B295,'3.ข้อมูลงบทดลองปัจจุบัน เติมเอง'!$A$5:$CL$846,53,0),2)</f>
        <v>0</v>
      </c>
      <c r="BC295" s="19">
        <f>ROUND(VLOOKUP($B295,'3.ข้อมูลงบทดลองปัจจุบัน เติมเอง'!$A$5:$CL$846,54,0),2)</f>
        <v>0</v>
      </c>
      <c r="BD295" s="19">
        <f>ROUND(VLOOKUP($B295,'3.ข้อมูลงบทดลองปัจจุบัน เติมเอง'!$A$5:$CL$846,55,0),2)</f>
        <v>1097</v>
      </c>
      <c r="BE295" s="19">
        <f>ROUND(VLOOKUP($B295,'3.ข้อมูลงบทดลองปัจจุบัน เติมเอง'!$A$5:$CL$846,56,0),2)</f>
        <v>0</v>
      </c>
      <c r="BF295" s="19">
        <f>ROUND(VLOOKUP($B295,'3.ข้อมูลงบทดลองปัจจุบัน เติมเอง'!$A$5:$CL$846,57,0),2)</f>
        <v>0</v>
      </c>
      <c r="BG295" s="19">
        <f>ROUND(VLOOKUP($B295,'3.ข้อมูลงบทดลองปัจจุบัน เติมเอง'!$A$5:$CL$846,58,0),2)</f>
        <v>0</v>
      </c>
      <c r="BH295" s="19">
        <f>ROUND(VLOOKUP($B295,'3.ข้อมูลงบทดลองปัจจุบัน เติมเอง'!$A$5:$CL$846,59,0),2)</f>
        <v>0</v>
      </c>
      <c r="BI295" s="19">
        <f>ROUND(VLOOKUP($B295,'3.ข้อมูลงบทดลองปัจจุบัน เติมเอง'!$A$5:$CL$846,60,0),2)</f>
        <v>0</v>
      </c>
      <c r="BJ295" s="19">
        <f>ROUND(VLOOKUP($B295,'3.ข้อมูลงบทดลองปัจจุบัน เติมเอง'!$A$5:$CL$846,61,0),2)</f>
        <v>0</v>
      </c>
      <c r="BK295" s="19">
        <f>ROUND(VLOOKUP($B295,'3.ข้อมูลงบทดลองปัจจุบัน เติมเอง'!$A$5:$CL$846,62,0),2)</f>
        <v>0</v>
      </c>
      <c r="BL295" s="19">
        <f>ROUND(VLOOKUP($B295,'3.ข้อมูลงบทดลองปัจจุบัน เติมเอง'!$A$5:$CL$846,63,0),2)</f>
        <v>0</v>
      </c>
      <c r="BM295" s="19">
        <f>ROUND(VLOOKUP($B295,'3.ข้อมูลงบทดลองปัจจุบัน เติมเอง'!$A$5:$CL$846,64,0),2)</f>
        <v>0</v>
      </c>
      <c r="BN295" s="19">
        <f>ROUND(VLOOKUP($B295,'3.ข้อมูลงบทดลองปัจจุบัน เติมเอง'!$A$5:$CL$846,65,0),2)</f>
        <v>0</v>
      </c>
      <c r="BO295" s="19">
        <f>ROUND(VLOOKUP($B295,'3.ข้อมูลงบทดลองปัจจุบัน เติมเอง'!$A$5:$CL$846,66,0),2)</f>
        <v>0</v>
      </c>
      <c r="BP295" s="19">
        <f>ROUND(VLOOKUP($B295,'3.ข้อมูลงบทดลองปัจจุบัน เติมเอง'!$A$5:$CL$846,67,0),2)</f>
        <v>0</v>
      </c>
      <c r="BQ295" s="19">
        <f>ROUND(VLOOKUP($B295,'3.ข้อมูลงบทดลองปัจจุบัน เติมเอง'!$A$5:$CL$846,68,0),2)</f>
        <v>0</v>
      </c>
      <c r="BR295" s="19">
        <f>ROUND(VLOOKUP($B295,'3.ข้อมูลงบทดลองปัจจุบัน เติมเอง'!$A$5:$CL$846,69,0),2)</f>
        <v>0</v>
      </c>
      <c r="BS295" s="19">
        <f>ROUND(VLOOKUP($B295,'3.ข้อมูลงบทดลองปัจจุบัน เติมเอง'!$A$5:$CL$846,70,0),2)</f>
        <v>0</v>
      </c>
      <c r="BT295" s="19">
        <f>ROUND(VLOOKUP($B295,'3.ข้อมูลงบทดลองปัจจุบัน เติมเอง'!$A$5:$CL$846,71,0),2)</f>
        <v>0</v>
      </c>
      <c r="BU295" s="19">
        <f>ROUND(VLOOKUP($B295,'3.ข้อมูลงบทดลองปัจจุบัน เติมเอง'!$A$5:$CL$846,72,0),2)</f>
        <v>0</v>
      </c>
      <c r="BV295" s="19">
        <f>ROUND(VLOOKUP($B295,'3.ข้อมูลงบทดลองปัจจุบัน เติมเอง'!$A$5:$CL$846,73,0),2)</f>
        <v>0</v>
      </c>
      <c r="BW295" s="19">
        <f>ROUND(VLOOKUP($B295,'3.ข้อมูลงบทดลองปัจจุบัน เติมเอง'!$A$5:$CL$846,74,0),2)</f>
        <v>0</v>
      </c>
      <c r="BX295" s="19">
        <f>ROUND(VLOOKUP($B295,'3.ข้อมูลงบทดลองปัจจุบัน เติมเอง'!$A$5:$CL$846,75,0),2)</f>
        <v>0</v>
      </c>
      <c r="BY295" s="19">
        <f>ROUND(VLOOKUP($B295,'3.ข้อมูลงบทดลองปัจจุบัน เติมเอง'!$A$5:$CL$846,76,0),2)</f>
        <v>0</v>
      </c>
      <c r="BZ295" s="19">
        <f>ROUND(VLOOKUP($B295,'3.ข้อมูลงบทดลองปัจจุบัน เติมเอง'!$A$5:$CL$846,77,0),2)</f>
        <v>0</v>
      </c>
      <c r="CA295" s="19">
        <f>ROUND(VLOOKUP($B295,'3.ข้อมูลงบทดลองปัจจุบัน เติมเอง'!$A$5:$CL$846,78,0),2)</f>
        <v>0</v>
      </c>
      <c r="CB295" s="19">
        <f>ROUND(VLOOKUP($B295,'3.ข้อมูลงบทดลองปัจจุบัน เติมเอง'!$A$5:$CL$846,79,0),2)</f>
        <v>0</v>
      </c>
      <c r="CC295" s="19">
        <f>ROUND(VLOOKUP($B295,'3.ข้อมูลงบทดลองปัจจุบัน เติมเอง'!$A$5:$CL$846,80,0),2)</f>
        <v>0</v>
      </c>
      <c r="CD295" s="19">
        <f>ROUND(VLOOKUP($B295,'3.ข้อมูลงบทดลองปัจจุบัน เติมเอง'!$A$5:$CL$846,81,0),2)</f>
        <v>0</v>
      </c>
      <c r="CE295" s="19">
        <f>ROUND(VLOOKUP($B295,'3.ข้อมูลงบทดลองปัจจุบัน เติมเอง'!$A$5:$CL$846,82,0),2)</f>
        <v>0</v>
      </c>
      <c r="CF295" s="19">
        <f>ROUND(VLOOKUP($B295,'3.ข้อมูลงบทดลองปัจจุบัน เติมเอง'!$A$5:$CL$846,83,0),2)</f>
        <v>0</v>
      </c>
      <c r="CG295" s="19">
        <f>ROUND(VLOOKUP($B295,'3.ข้อมูลงบทดลองปัจจุบัน เติมเอง'!$A$5:$CL$846,84,0),2)</f>
        <v>0</v>
      </c>
      <c r="CH295" s="19">
        <f>ROUND(VLOOKUP($B295,'3.ข้อมูลงบทดลองปัจจุบัน เติมเอง'!$A$5:$CL$846,85,0),2)</f>
        <v>0</v>
      </c>
      <c r="CI295" s="19">
        <f>ROUND(VLOOKUP($B295,'3.ข้อมูลงบทดลองปัจจุบัน เติมเอง'!$A$5:$CL$846,86,0),2)</f>
        <v>0</v>
      </c>
      <c r="CJ295" s="19">
        <f>ROUND(VLOOKUP($B295,'3.ข้อมูลงบทดลองปัจจุบัน เติมเอง'!$A$5:$CL$846,87,0),2)</f>
        <v>0</v>
      </c>
      <c r="CK295" s="19">
        <f>ROUND(VLOOKUP($B295,'3.ข้อมูลงบทดลองปัจจุบัน เติมเอง'!$A$5:$CL$846,88,0),2)</f>
        <v>0</v>
      </c>
      <c r="CL295" s="19">
        <f>ROUND(VLOOKUP($B295,'3.ข้อมูลงบทดลองปัจจุบัน เติมเอง'!$A$5:$CL$846,89,0),2)</f>
        <v>0</v>
      </c>
      <c r="CM295" s="19">
        <f>ROUND(VLOOKUP($B295,'3.ข้อมูลงบทดลองปัจจุบัน เติมเอง'!$A$5:$CL$846,90,0),2)</f>
        <v>0</v>
      </c>
      <c r="CO295" s="29"/>
    </row>
    <row r="296" spans="1:94" x14ac:dyDescent="0.7">
      <c r="A296" s="54" t="s">
        <v>2323</v>
      </c>
      <c r="B296" s="3" t="s">
        <v>490</v>
      </c>
      <c r="C296" s="55" t="s">
        <v>1235</v>
      </c>
      <c r="D296" s="19">
        <f>ROUND(VLOOKUP($B296,'3.ข้อมูลงบทดลองปัจจุบัน เติมเอง'!$A$5:$CL$846,3,0),2)</f>
        <v>-3595008.45</v>
      </c>
      <c r="E296" s="19">
        <f>ROUND(VLOOKUP($B296,'3.ข้อมูลงบทดลองปัจจุบัน เติมเอง'!$A$5:$CL$846,4,0),2)</f>
        <v>-51624.25</v>
      </c>
      <c r="F296" s="19">
        <f>ROUND(VLOOKUP($B296,'3.ข้อมูลงบทดลองปัจจุบัน เติมเอง'!$A$5:$CL$846,5,0),2)</f>
        <v>-5197.5</v>
      </c>
      <c r="G296" s="19">
        <f>ROUND(VLOOKUP($B296,'3.ข้อมูลงบทดลองปัจจุบัน เติมเอง'!$A$5:$CL$846,6,0),2)</f>
        <v>0</v>
      </c>
      <c r="H296" s="19">
        <f>ROUND(VLOOKUP($B296,'3.ข้อมูลงบทดลองปัจจุบัน เติมเอง'!$A$5:$CL$846,7,0),2)</f>
        <v>0</v>
      </c>
      <c r="I296" s="19">
        <f>ROUND(VLOOKUP($B296,'3.ข้อมูลงบทดลองปัจจุบัน เติมเอง'!$A$5:$CL$846,8,0),2)</f>
        <v>0</v>
      </c>
      <c r="J296" s="19">
        <f>ROUND(VLOOKUP($B296,'3.ข้อมูลงบทดลองปัจจุบัน เติมเอง'!$A$5:$CL$846,9,0),2)</f>
        <v>-89360.75</v>
      </c>
      <c r="K296" s="19">
        <f>ROUND(VLOOKUP($B296,'3.ข้อมูลงบทดลองปัจจุบัน เติมเอง'!$A$5:$CL$846,10,0),2)</f>
        <v>0</v>
      </c>
      <c r="L296" s="19">
        <f>ROUND(VLOOKUP($B296,'3.ข้อมูลงบทดลองปัจจุบัน เติมเอง'!$A$5:$CL$846,11,0),2)</f>
        <v>-146</v>
      </c>
      <c r="M296" s="19">
        <f>ROUND(VLOOKUP($B296,'3.ข้อมูลงบทดลองปัจจุบัน เติมเอง'!$A$5:$CL$846,12,0),2)</f>
        <v>0</v>
      </c>
      <c r="N296" s="19">
        <f>ROUND(VLOOKUP($B296,'3.ข้อมูลงบทดลองปัจจุบัน เติมเอง'!$A$5:$CL$846,13,0),2)</f>
        <v>-3217</v>
      </c>
      <c r="O296" s="19">
        <f>ROUND(VLOOKUP($B296,'3.ข้อมูลงบทดลองปัจจุบัน เติมเอง'!$A$5:$CL$846,14,0),2)</f>
        <v>0</v>
      </c>
      <c r="P296" s="19">
        <f>ROUND(VLOOKUP($B296,'3.ข้อมูลงบทดลองปัจจุบัน เติมเอง'!$A$5:$CL$846,15,0),2)</f>
        <v>-106528.8</v>
      </c>
      <c r="Q296" s="19">
        <f>ROUND(VLOOKUP($B296,'3.ข้อมูลงบทดลองปัจจุบัน เติมเอง'!$A$5:$CL$846,16,0),2)</f>
        <v>-7479</v>
      </c>
      <c r="R296" s="19">
        <f>ROUND(VLOOKUP($B296,'3.ข้อมูลงบทดลองปัจจุบัน เติมเอง'!$A$5:$CL$846,17,0),2)</f>
        <v>-15629.4</v>
      </c>
      <c r="S296" s="19">
        <f>ROUND(VLOOKUP($B296,'3.ข้อมูลงบทดลองปัจจุบัน เติมเอง'!$A$5:$CL$846,18,0),2)</f>
        <v>0</v>
      </c>
      <c r="T296" s="19">
        <f>ROUND(VLOOKUP($B296,'3.ข้อมูลงบทดลองปัจจุบัน เติมเอง'!$A$5:$CL$846,19,0),2)</f>
        <v>-1225.5</v>
      </c>
      <c r="U296" s="19">
        <f>ROUND(VLOOKUP($B296,'3.ข้อมูลงบทดลองปัจจุบัน เติมเอง'!$A$5:$CL$846,20,0),2)</f>
        <v>-17209</v>
      </c>
      <c r="V296" s="19">
        <f>ROUND(VLOOKUP($B296,'3.ข้อมูลงบทดลองปัจจุบัน เติมเอง'!$A$5:$CL$846,21,0),2)</f>
        <v>0</v>
      </c>
      <c r="W296" s="19">
        <f>ROUND(VLOOKUP($B296,'3.ข้อมูลงบทดลองปัจจุบัน เติมเอง'!$A$5:$CL$846,22,0),2)</f>
        <v>-43892</v>
      </c>
      <c r="X296" s="19">
        <f>ROUND(VLOOKUP($B296,'3.ข้อมูลงบทดลองปัจจุบัน เติมเอง'!$A$5:$CL$846,23,0),2)</f>
        <v>0</v>
      </c>
      <c r="Y296" s="19">
        <f>ROUND(VLOOKUP($B296,'3.ข้อมูลงบทดลองปัจจุบัน เติมเอง'!$A$5:$CL$846,24,0),2)</f>
        <v>-133799.75</v>
      </c>
      <c r="Z296" s="19">
        <f>ROUND(VLOOKUP($B296,'3.ข้อมูลงบทดลองปัจจุบัน เติมเอง'!$A$5:$CL$846,25,0),2)</f>
        <v>0</v>
      </c>
      <c r="AA296" s="19">
        <f>ROUND(VLOOKUP($B296,'3.ข้อมูลงบทดลองปัจจุบัน เติมเอง'!$A$5:$CL$846,26,0),2)</f>
        <v>-89016.4</v>
      </c>
      <c r="AB296" s="19">
        <f>ROUND(VLOOKUP($B296,'3.ข้อมูลงบทดลองปัจจุบัน เติมเอง'!$A$5:$CL$846,27,0),2)</f>
        <v>-8648.5</v>
      </c>
      <c r="AC296" s="19">
        <f>ROUND(VLOOKUP($B296,'3.ข้อมูลงบทดลองปัจจุบัน เติมเอง'!$A$5:$CL$846,28,0),2)</f>
        <v>-4677</v>
      </c>
      <c r="AD296" s="19">
        <f>ROUND(VLOOKUP($B296,'3.ข้อมูลงบทดลองปัจจุบัน เติมเอง'!$A$5:$CL$846,29,0),2)</f>
        <v>0</v>
      </c>
      <c r="AE296" s="19">
        <f>ROUND(VLOOKUP($B296,'3.ข้อมูลงบทดลองปัจจุบัน เติมเอง'!$A$5:$CL$846,30,0),2)</f>
        <v>-77964.75</v>
      </c>
      <c r="AF296" s="19">
        <f>ROUND(VLOOKUP($B296,'3.ข้อมูลงบทดลองปัจจุบัน เติมเอง'!$A$5:$CL$846,31,0),2)</f>
        <v>0</v>
      </c>
      <c r="AG296" s="19">
        <f>ROUND(VLOOKUP($B296,'3.ข้อมูลงบทดลองปัจจุบัน เติมเอง'!$A$5:$CL$846,32,0),2)</f>
        <v>0</v>
      </c>
      <c r="AH296" s="19">
        <f>ROUND(VLOOKUP($B296,'3.ข้อมูลงบทดลองปัจจุบัน เติมเอง'!$A$5:$CL$846,33,0),2)</f>
        <v>-9675.9699999999993</v>
      </c>
      <c r="AI296" s="19">
        <f>ROUND(VLOOKUP($B296,'3.ข้อมูลงบทดลองปัจจุบัน เติมเอง'!$A$5:$CL$846,34,0),2)</f>
        <v>0</v>
      </c>
      <c r="AJ296" s="19">
        <f>ROUND(VLOOKUP($B296,'3.ข้อมูลงบทดลองปัจจุบัน เติมเอง'!$A$5:$CL$846,35,0),2)</f>
        <v>0</v>
      </c>
      <c r="AK296" s="19">
        <f>ROUND(VLOOKUP($B296,'3.ข้อมูลงบทดลองปัจจุบัน เติมเอง'!$A$5:$CL$846,36,0),2)</f>
        <v>0</v>
      </c>
      <c r="AL296" s="19">
        <f>ROUND(VLOOKUP($B296,'3.ข้อมูลงบทดลองปัจจุบัน เติมเอง'!$A$5:$CL$846,37,0),2)</f>
        <v>0</v>
      </c>
      <c r="AM296" s="19">
        <f>ROUND(VLOOKUP($B296,'3.ข้อมูลงบทดลองปัจจุบัน เติมเอง'!$A$5:$CL$846,38,0),2)</f>
        <v>0</v>
      </c>
      <c r="AN296" s="19">
        <f>ROUND(VLOOKUP($B296,'3.ข้อมูลงบทดลองปัจจุบัน เติมเอง'!$A$5:$CL$846,39,0),2)</f>
        <v>0</v>
      </c>
      <c r="AO296" s="19">
        <f>ROUND(VLOOKUP($B296,'3.ข้อมูลงบทดลองปัจจุบัน เติมเอง'!$A$5:$CL$846,40,0),2)</f>
        <v>-2965.5</v>
      </c>
      <c r="AP296" s="19">
        <f>ROUND(VLOOKUP($B296,'3.ข้อมูลงบทดลองปัจจุบัน เติมเอง'!$A$5:$CL$846,41,0),2)</f>
        <v>0</v>
      </c>
      <c r="AQ296" s="19">
        <f>ROUND(VLOOKUP($B296,'3.ข้อมูลงบทดลองปัจจุบัน เติมเอง'!$A$5:$CL$846,42,0),2)</f>
        <v>-102544.05</v>
      </c>
      <c r="AR296" s="19">
        <f>ROUND(VLOOKUP($B296,'3.ข้อมูลงบทดลองปัจจุบัน เติมเอง'!$A$5:$CL$846,43,0),2)</f>
        <v>0</v>
      </c>
      <c r="AS296" s="19">
        <f>ROUND(VLOOKUP($B296,'3.ข้อมูลงบทดลองปัจจุบัน เติมเอง'!$A$5:$CL$846,44,0),2)</f>
        <v>0</v>
      </c>
      <c r="AT296" s="19">
        <f>ROUND(VLOOKUP($B296,'3.ข้อมูลงบทดลองปัจจุบัน เติมเอง'!$A$5:$CL$846,45,0),2)</f>
        <v>0</v>
      </c>
      <c r="AU296" s="19">
        <f>ROUND(VLOOKUP($B296,'3.ข้อมูลงบทดลองปัจจุบัน เติมเอง'!$A$5:$CL$846,46,0),2)</f>
        <v>0</v>
      </c>
      <c r="AV296" s="19">
        <f>ROUND(VLOOKUP($B296,'3.ข้อมูลงบทดลองปัจจุบัน เติมเอง'!$A$5:$CL$846,47,0),2)</f>
        <v>0</v>
      </c>
      <c r="AW296" s="19">
        <f>ROUND(VLOOKUP($B296,'3.ข้อมูลงบทดลองปัจจุบัน เติมเอง'!$A$5:$CL$846,48,0),2)</f>
        <v>0</v>
      </c>
      <c r="AX296" s="19">
        <f>ROUND(VLOOKUP($B296,'3.ข้อมูลงบทดลองปัจจุบัน เติมเอง'!$A$5:$CL$846,49,0),2)</f>
        <v>-2458</v>
      </c>
      <c r="AY296" s="19">
        <f>ROUND(VLOOKUP($B296,'3.ข้อมูลงบทดลองปัจจุบัน เติมเอง'!$A$5:$CL$846,50,0),2)</f>
        <v>0</v>
      </c>
      <c r="AZ296" s="19">
        <f>ROUND(VLOOKUP($B296,'3.ข้อมูลงบทดลองปัจจุบัน เติมเอง'!$A$5:$CL$846,51,0),2)</f>
        <v>-7015.25</v>
      </c>
      <c r="BA296" s="19">
        <f>ROUND(VLOOKUP($B296,'3.ข้อมูลงบทดลองปัจจุบัน เติมเอง'!$A$5:$CL$846,52,0),2)</f>
        <v>-10827</v>
      </c>
      <c r="BB296" s="19">
        <f>ROUND(VLOOKUP($B296,'3.ข้อมูลงบทดลองปัจจุบัน เติมเอง'!$A$5:$CL$846,53,0),2)</f>
        <v>-465175</v>
      </c>
      <c r="BC296" s="19">
        <f>ROUND(VLOOKUP($B296,'3.ข้อมูลงบทดลองปัจจุบัน เติมเอง'!$A$5:$CL$846,54,0),2)</f>
        <v>0</v>
      </c>
      <c r="BD296" s="19">
        <f>ROUND(VLOOKUP($B296,'3.ข้อมูลงบทดลองปัจจุบัน เติมเอง'!$A$5:$CL$846,55,0),2)</f>
        <v>-189073.25</v>
      </c>
      <c r="BE296" s="19">
        <f>ROUND(VLOOKUP($B296,'3.ข้อมูลงบทดลองปัจจุบัน เติมเอง'!$A$5:$CL$846,56,0),2)</f>
        <v>-117076</v>
      </c>
      <c r="BF296" s="19">
        <f>ROUND(VLOOKUP($B296,'3.ข้อมูลงบทดลองปัจจุบัน เติมเอง'!$A$5:$CL$846,57,0),2)</f>
        <v>-1583.5</v>
      </c>
      <c r="BG296" s="19">
        <f>ROUND(VLOOKUP($B296,'3.ข้อมูลงบทดลองปัจจุบัน เติมเอง'!$A$5:$CL$846,58,0),2)</f>
        <v>-191647</v>
      </c>
      <c r="BH296" s="19">
        <f>ROUND(VLOOKUP($B296,'3.ข้อมูลงบทดลองปัจจุบัน เติมเอง'!$A$5:$CL$846,59,0),2)</f>
        <v>-278502.5</v>
      </c>
      <c r="BI296" s="19">
        <f>ROUND(VLOOKUP($B296,'3.ข้อมูลงบทดลองปัจจุบัน เติมเอง'!$A$5:$CL$846,60,0),2)</f>
        <v>-8595.5</v>
      </c>
      <c r="BJ296" s="19">
        <f>ROUND(VLOOKUP($B296,'3.ข้อมูลงบทดลองปัจจุบัน เติมเอง'!$A$5:$CL$846,61,0),2)</f>
        <v>-24021.1</v>
      </c>
      <c r="BK296" s="19">
        <f>ROUND(VLOOKUP($B296,'3.ข้อมูลงบทดลองปัจจุบัน เติมเอง'!$A$5:$CL$846,62,0),2)</f>
        <v>-16335.5</v>
      </c>
      <c r="BL296" s="19">
        <f>ROUND(VLOOKUP($B296,'3.ข้อมูลงบทดลองปัจจุบัน เติมเอง'!$A$5:$CL$846,63,0),2)</f>
        <v>0</v>
      </c>
      <c r="BM296" s="19">
        <f>ROUND(VLOOKUP($B296,'3.ข้อมูลงบทดลองปัจจุบัน เติมเอง'!$A$5:$CL$846,64,0),2)</f>
        <v>-10392.5</v>
      </c>
      <c r="BN296" s="19">
        <f>ROUND(VLOOKUP($B296,'3.ข้อมูลงบทดลองปัจจุบัน เติมเอง'!$A$5:$CL$846,65,0),2)</f>
        <v>-336.25</v>
      </c>
      <c r="BO296" s="19">
        <f>ROUND(VLOOKUP($B296,'3.ข้อมูลงบทดลองปัจจุบัน เติมเอง'!$A$5:$CL$846,66,0),2)</f>
        <v>0</v>
      </c>
      <c r="BP296" s="19">
        <f>ROUND(VLOOKUP($B296,'3.ข้อมูลงบทดลองปัจจุบัน เติมเอง'!$A$5:$CL$846,67,0),2)</f>
        <v>0</v>
      </c>
      <c r="BQ296" s="19">
        <f>ROUND(VLOOKUP($B296,'3.ข้อมูลงบทดลองปัจจุบัน เติมเอง'!$A$5:$CL$846,68,0),2)</f>
        <v>0</v>
      </c>
      <c r="BR296" s="19">
        <f>ROUND(VLOOKUP($B296,'3.ข้อมูลงบทดลองปัจจุบัน เติมเอง'!$A$5:$CL$846,69,0),2)</f>
        <v>-8663.25</v>
      </c>
      <c r="BS296" s="19">
        <f>ROUND(VLOOKUP($B296,'3.ข้อมูลงบทดลองปัจจุบัน เติมเอง'!$A$5:$CL$846,70,0),2)</f>
        <v>-2590279.04</v>
      </c>
      <c r="BT296" s="19">
        <f>ROUND(VLOOKUP($B296,'3.ข้อมูลงบทดลองปัจจุบัน เติมเอง'!$A$5:$CL$846,71,0),2)</f>
        <v>-10373</v>
      </c>
      <c r="BU296" s="19">
        <f>ROUND(VLOOKUP($B296,'3.ข้อมูลงบทดลองปัจจุบัน เติมเอง'!$A$5:$CL$846,72,0),2)</f>
        <v>0</v>
      </c>
      <c r="BV296" s="19">
        <f>ROUND(VLOOKUP($B296,'3.ข้อมูลงบทดลองปัจจุบัน เติมเอง'!$A$5:$CL$846,73,0),2)</f>
        <v>-273497.71999999997</v>
      </c>
      <c r="BW296" s="19">
        <f>ROUND(VLOOKUP($B296,'3.ข้อมูลงบทดลองปัจจุบัน เติมเอง'!$A$5:$CL$846,74,0),2)</f>
        <v>0</v>
      </c>
      <c r="BX296" s="19">
        <f>ROUND(VLOOKUP($B296,'3.ข้อมูลงบทดลองปัจจุบัน เติมเอง'!$A$5:$CL$846,75,0),2)</f>
        <v>0</v>
      </c>
      <c r="BY296" s="19">
        <f>ROUND(VLOOKUP($B296,'3.ข้อมูลงบทดลองปัจจุบัน เติมเอง'!$A$5:$CL$846,76,0),2)</f>
        <v>-2287.5</v>
      </c>
      <c r="BZ296" s="19">
        <f>ROUND(VLOOKUP($B296,'3.ข้อมูลงบทดลองปัจจุบัน เติมเอง'!$A$5:$CL$846,77,0),2)</f>
        <v>-41.5</v>
      </c>
      <c r="CA296" s="19">
        <f>ROUND(VLOOKUP($B296,'3.ข้อมูลงบทดลองปัจจุบัน เติมเอง'!$A$5:$CL$846,78,0),2)</f>
        <v>0</v>
      </c>
      <c r="CB296" s="19">
        <f>ROUND(VLOOKUP($B296,'3.ข้อมูลงบทดลองปัจจุบัน เติมเอง'!$A$5:$CL$846,79,0),2)</f>
        <v>-321.5</v>
      </c>
      <c r="CC296" s="19">
        <f>ROUND(VLOOKUP($B296,'3.ข้อมูลงบทดลองปัจจุบัน เติมเอง'!$A$5:$CL$846,80,0),2)</f>
        <v>0</v>
      </c>
      <c r="CD296" s="19">
        <f>ROUND(VLOOKUP($B296,'3.ข้อมูลงบทดลองปัจจุบัน เติมเอง'!$A$5:$CL$846,81,0),2)</f>
        <v>-14109</v>
      </c>
      <c r="CE296" s="19">
        <f>ROUND(VLOOKUP($B296,'3.ข้อมูลงบทดลองปัจจุบัน เติมเอง'!$A$5:$CL$846,82,0),2)</f>
        <v>-55451.15</v>
      </c>
      <c r="CF296" s="19">
        <f>ROUND(VLOOKUP($B296,'3.ข้อมูลงบทดลองปัจจุบัน เติมเอง'!$A$5:$CL$846,83,0),2)</f>
        <v>-8139.5</v>
      </c>
      <c r="CG296" s="19">
        <f>ROUND(VLOOKUP($B296,'3.ข้อมูลงบทดลองปัจจุบัน เติมเอง'!$A$5:$CL$846,84,0),2)</f>
        <v>-3498</v>
      </c>
      <c r="CH296" s="19">
        <f>ROUND(VLOOKUP($B296,'3.ข้อมูลงบทดลองปัจจุบัน เติมเอง'!$A$5:$CL$846,85,0),2)</f>
        <v>0</v>
      </c>
      <c r="CI296" s="19">
        <f>ROUND(VLOOKUP($B296,'3.ข้อมูลงบทดลองปัจจุบัน เติมเอง'!$A$5:$CL$846,86,0),2)</f>
        <v>-5108.09</v>
      </c>
      <c r="CJ296" s="19">
        <f>ROUND(VLOOKUP($B296,'3.ข้อมูลงบทดลองปัจจุบัน เติมเอง'!$A$5:$CL$846,87,0),2)</f>
        <v>0</v>
      </c>
      <c r="CK296" s="19">
        <f>ROUND(VLOOKUP($B296,'3.ข้อมูลงบทดลองปัจจุบัน เติมเอง'!$A$5:$CL$846,88,0),2)</f>
        <v>-342787.7</v>
      </c>
      <c r="CL296" s="19">
        <f>ROUND(VLOOKUP($B296,'3.ข้อมูลงบทดลองปัจจุบัน เติมเอง'!$A$5:$CL$846,89,0),2)</f>
        <v>0</v>
      </c>
      <c r="CM296" s="19">
        <f>ROUND(VLOOKUP($B296,'3.ข้อมูลงบทดลองปัจจุบัน เติมเอง'!$A$5:$CL$846,90,0),2)</f>
        <v>-6152.25</v>
      </c>
      <c r="CO296" s="29"/>
    </row>
    <row r="297" spans="1:94" x14ac:dyDescent="0.7">
      <c r="A297" s="54" t="s">
        <v>2323</v>
      </c>
      <c r="B297" s="3" t="s">
        <v>491</v>
      </c>
      <c r="C297" s="55" t="s">
        <v>1236</v>
      </c>
      <c r="D297" s="19">
        <f>ROUND(VLOOKUP($B297,'3.ข้อมูลงบทดลองปัจจุบัน เติมเอง'!$A$5:$CL$846,3,0),2)</f>
        <v>773632.5</v>
      </c>
      <c r="E297" s="19">
        <f>ROUND(VLOOKUP($B297,'3.ข้อมูลงบทดลองปัจจุบัน เติมเอง'!$A$5:$CL$846,4,0),2)</f>
        <v>0</v>
      </c>
      <c r="F297" s="19">
        <f>ROUND(VLOOKUP($B297,'3.ข้อมูลงบทดลองปัจจุบัน เติมเอง'!$A$5:$CL$846,5,0),2)</f>
        <v>0</v>
      </c>
      <c r="G297" s="19">
        <f>ROUND(VLOOKUP($B297,'3.ข้อมูลงบทดลองปัจจุบัน เติมเอง'!$A$5:$CL$846,6,0),2)</f>
        <v>0</v>
      </c>
      <c r="H297" s="19">
        <f>ROUND(VLOOKUP($B297,'3.ข้อมูลงบทดลองปัจจุบัน เติมเอง'!$A$5:$CL$846,7,0),2)</f>
        <v>308.63</v>
      </c>
      <c r="I297" s="19">
        <f>ROUND(VLOOKUP($B297,'3.ข้อมูลงบทดลองปัจจุบัน เติมเอง'!$A$5:$CL$846,8,0),2)</f>
        <v>0</v>
      </c>
      <c r="J297" s="19">
        <f>ROUND(VLOOKUP($B297,'3.ข้อมูลงบทดลองปัจจุบัน เติมเอง'!$A$5:$CL$846,9,0),2)</f>
        <v>0</v>
      </c>
      <c r="K297" s="19">
        <f>ROUND(VLOOKUP($B297,'3.ข้อมูลงบทดลองปัจจุบัน เติมเอง'!$A$5:$CL$846,10,0),2)</f>
        <v>0</v>
      </c>
      <c r="L297" s="19">
        <f>ROUND(VLOOKUP($B297,'3.ข้อมูลงบทดลองปัจจุบัน เติมเอง'!$A$5:$CL$846,11,0),2)</f>
        <v>0</v>
      </c>
      <c r="M297" s="19">
        <f>ROUND(VLOOKUP($B297,'3.ข้อมูลงบทดลองปัจจุบัน เติมเอง'!$A$5:$CL$846,12,0),2)</f>
        <v>0</v>
      </c>
      <c r="N297" s="19">
        <f>ROUND(VLOOKUP($B297,'3.ข้อมูลงบทดลองปัจจุบัน เติมเอง'!$A$5:$CL$846,13,0),2)</f>
        <v>0</v>
      </c>
      <c r="O297" s="19">
        <f>ROUND(VLOOKUP($B297,'3.ข้อมูลงบทดลองปัจจุบัน เติมเอง'!$A$5:$CL$846,14,0),2)</f>
        <v>0</v>
      </c>
      <c r="P297" s="19">
        <f>ROUND(VLOOKUP($B297,'3.ข้อมูลงบทดลองปัจจุบัน เติมเอง'!$A$5:$CL$846,15,0),2)</f>
        <v>180273.45</v>
      </c>
      <c r="Q297" s="19">
        <f>ROUND(VLOOKUP($B297,'3.ข้อมูลงบทดลองปัจจุบัน เติมเอง'!$A$5:$CL$846,16,0),2)</f>
        <v>0</v>
      </c>
      <c r="R297" s="19">
        <f>ROUND(VLOOKUP($B297,'3.ข้อมูลงบทดลองปัจจุบัน เติมเอง'!$A$5:$CL$846,17,0),2)</f>
        <v>13847.1</v>
      </c>
      <c r="S297" s="19">
        <f>ROUND(VLOOKUP($B297,'3.ข้อมูลงบทดลองปัจจุบัน เติมเอง'!$A$5:$CL$846,18,0),2)</f>
        <v>0</v>
      </c>
      <c r="T297" s="19">
        <f>ROUND(VLOOKUP($B297,'3.ข้อมูลงบทดลองปัจจุบัน เติมเอง'!$A$5:$CL$846,19,0),2)</f>
        <v>0</v>
      </c>
      <c r="U297" s="19">
        <f>ROUND(VLOOKUP($B297,'3.ข้อมูลงบทดลองปัจจุบัน เติมเอง'!$A$5:$CL$846,20,0),2)</f>
        <v>0</v>
      </c>
      <c r="V297" s="19">
        <f>ROUND(VLOOKUP($B297,'3.ข้อมูลงบทดลองปัจจุบัน เติมเอง'!$A$5:$CL$846,21,0),2)</f>
        <v>0</v>
      </c>
      <c r="W297" s="19">
        <f>ROUND(VLOOKUP($B297,'3.ข้อมูลงบทดลองปัจจุบัน เติมเอง'!$A$5:$CL$846,22,0),2)</f>
        <v>0</v>
      </c>
      <c r="X297" s="19">
        <f>ROUND(VLOOKUP($B297,'3.ข้อมูลงบทดลองปัจจุบัน เติมเอง'!$A$5:$CL$846,23,0),2)</f>
        <v>0</v>
      </c>
      <c r="Y297" s="19">
        <f>ROUND(VLOOKUP($B297,'3.ข้อมูลงบทดลองปัจจุบัน เติมเอง'!$A$5:$CL$846,24,0),2)</f>
        <v>0</v>
      </c>
      <c r="Z297" s="19">
        <f>ROUND(VLOOKUP($B297,'3.ข้อมูลงบทดลองปัจจุบัน เติมเอง'!$A$5:$CL$846,25,0),2)</f>
        <v>0</v>
      </c>
      <c r="AA297" s="19">
        <f>ROUND(VLOOKUP($B297,'3.ข้อมูลงบทดลองปัจจุบัน เติมเอง'!$A$5:$CL$846,26,0),2)</f>
        <v>0</v>
      </c>
      <c r="AB297" s="19">
        <f>ROUND(VLOOKUP($B297,'3.ข้อมูลงบทดลองปัจจุบัน เติมเอง'!$A$5:$CL$846,27,0),2)</f>
        <v>0</v>
      </c>
      <c r="AC297" s="19">
        <f>ROUND(VLOOKUP($B297,'3.ข้อมูลงบทดลองปัจจุบัน เติมเอง'!$A$5:$CL$846,28,0),2)</f>
        <v>0</v>
      </c>
      <c r="AD297" s="19">
        <f>ROUND(VLOOKUP($B297,'3.ข้อมูลงบทดลองปัจจุบัน เติมเอง'!$A$5:$CL$846,29,0),2)</f>
        <v>0</v>
      </c>
      <c r="AE297" s="19">
        <f>ROUND(VLOOKUP($B297,'3.ข้อมูลงบทดลองปัจจุบัน เติมเอง'!$A$5:$CL$846,30,0),2)</f>
        <v>0</v>
      </c>
      <c r="AF297" s="19">
        <f>ROUND(VLOOKUP($B297,'3.ข้อมูลงบทดลองปัจจุบัน เติมเอง'!$A$5:$CL$846,31,0),2)</f>
        <v>0</v>
      </c>
      <c r="AG297" s="19">
        <f>ROUND(VLOOKUP($B297,'3.ข้อมูลงบทดลองปัจจุบัน เติมเอง'!$A$5:$CL$846,32,0),2)</f>
        <v>0</v>
      </c>
      <c r="AH297" s="19">
        <f>ROUND(VLOOKUP($B297,'3.ข้อมูลงบทดลองปัจจุบัน เติมเอง'!$A$5:$CL$846,33,0),2)</f>
        <v>399</v>
      </c>
      <c r="AI297" s="19">
        <f>ROUND(VLOOKUP($B297,'3.ข้อมูลงบทดลองปัจจุบัน เติมเอง'!$A$5:$CL$846,34,0),2)</f>
        <v>0</v>
      </c>
      <c r="AJ297" s="19">
        <f>ROUND(VLOOKUP($B297,'3.ข้อมูลงบทดลองปัจจุบัน เติมเอง'!$A$5:$CL$846,35,0),2)</f>
        <v>0</v>
      </c>
      <c r="AK297" s="19">
        <f>ROUND(VLOOKUP($B297,'3.ข้อมูลงบทดลองปัจจุบัน เติมเอง'!$A$5:$CL$846,36,0),2)</f>
        <v>0</v>
      </c>
      <c r="AL297" s="19">
        <f>ROUND(VLOOKUP($B297,'3.ข้อมูลงบทดลองปัจจุบัน เติมเอง'!$A$5:$CL$846,37,0),2)</f>
        <v>0</v>
      </c>
      <c r="AM297" s="19">
        <f>ROUND(VLOOKUP($B297,'3.ข้อมูลงบทดลองปัจจุบัน เติมเอง'!$A$5:$CL$846,38,0),2)</f>
        <v>0</v>
      </c>
      <c r="AN297" s="19">
        <f>ROUND(VLOOKUP($B297,'3.ข้อมูลงบทดลองปัจจุบัน เติมเอง'!$A$5:$CL$846,39,0),2)</f>
        <v>0</v>
      </c>
      <c r="AO297" s="19">
        <f>ROUND(VLOOKUP($B297,'3.ข้อมูลงบทดลองปัจจุบัน เติมเอง'!$A$5:$CL$846,40,0),2)</f>
        <v>0</v>
      </c>
      <c r="AP297" s="19">
        <f>ROUND(VLOOKUP($B297,'3.ข้อมูลงบทดลองปัจจุบัน เติมเอง'!$A$5:$CL$846,41,0),2)</f>
        <v>0</v>
      </c>
      <c r="AQ297" s="19">
        <f>ROUND(VLOOKUP($B297,'3.ข้อมูลงบทดลองปัจจุบัน เติมเอง'!$A$5:$CL$846,42,0),2)</f>
        <v>0</v>
      </c>
      <c r="AR297" s="19">
        <f>ROUND(VLOOKUP($B297,'3.ข้อมูลงบทดลองปัจจุบัน เติมเอง'!$A$5:$CL$846,43,0),2)</f>
        <v>0</v>
      </c>
      <c r="AS297" s="19">
        <f>ROUND(VLOOKUP($B297,'3.ข้อมูลงบทดลองปัจจุบัน เติมเอง'!$A$5:$CL$846,44,0),2)</f>
        <v>0</v>
      </c>
      <c r="AT297" s="19">
        <f>ROUND(VLOOKUP($B297,'3.ข้อมูลงบทดลองปัจจุบัน เติมเอง'!$A$5:$CL$846,45,0),2)</f>
        <v>0</v>
      </c>
      <c r="AU297" s="19">
        <f>ROUND(VLOOKUP($B297,'3.ข้อมูลงบทดลองปัจจุบัน เติมเอง'!$A$5:$CL$846,46,0),2)</f>
        <v>0</v>
      </c>
      <c r="AV297" s="19">
        <f>ROUND(VLOOKUP($B297,'3.ข้อมูลงบทดลองปัจจุบัน เติมเอง'!$A$5:$CL$846,47,0),2)</f>
        <v>0</v>
      </c>
      <c r="AW297" s="19">
        <f>ROUND(VLOOKUP($B297,'3.ข้อมูลงบทดลองปัจจุบัน เติมเอง'!$A$5:$CL$846,48,0),2)</f>
        <v>0</v>
      </c>
      <c r="AX297" s="19">
        <f>ROUND(VLOOKUP($B297,'3.ข้อมูลงบทดลองปัจจุบัน เติมเอง'!$A$5:$CL$846,49,0),2)</f>
        <v>0</v>
      </c>
      <c r="AY297" s="19">
        <f>ROUND(VLOOKUP($B297,'3.ข้อมูลงบทดลองปัจจุบัน เติมเอง'!$A$5:$CL$846,50,0),2)</f>
        <v>0</v>
      </c>
      <c r="AZ297" s="19">
        <f>ROUND(VLOOKUP($B297,'3.ข้อมูลงบทดลองปัจจุบัน เติมเอง'!$A$5:$CL$846,51,0),2)</f>
        <v>4300.2</v>
      </c>
      <c r="BA297" s="19">
        <f>ROUND(VLOOKUP($B297,'3.ข้อมูลงบทดลองปัจจุบัน เติมเอง'!$A$5:$CL$846,52,0),2)</f>
        <v>0</v>
      </c>
      <c r="BB297" s="19">
        <f>ROUND(VLOOKUP($B297,'3.ข้อมูลงบทดลองปัจจุบัน เติมเอง'!$A$5:$CL$846,53,0),2)</f>
        <v>463</v>
      </c>
      <c r="BC297" s="19">
        <f>ROUND(VLOOKUP($B297,'3.ข้อมูลงบทดลองปัจจุบัน เติมเอง'!$A$5:$CL$846,54,0),2)</f>
        <v>0</v>
      </c>
      <c r="BD297" s="19">
        <f>ROUND(VLOOKUP($B297,'3.ข้อมูลงบทดลองปัจจุบัน เติมเอง'!$A$5:$CL$846,55,0),2)</f>
        <v>0</v>
      </c>
      <c r="BE297" s="19">
        <f>ROUND(VLOOKUP($B297,'3.ข้อมูลงบทดลองปัจจุบัน เติมเอง'!$A$5:$CL$846,56,0),2)</f>
        <v>3945</v>
      </c>
      <c r="BF297" s="19">
        <f>ROUND(VLOOKUP($B297,'3.ข้อมูลงบทดลองปัจจุบัน เติมเอง'!$A$5:$CL$846,57,0),2)</f>
        <v>32.5</v>
      </c>
      <c r="BG297" s="19">
        <f>ROUND(VLOOKUP($B297,'3.ข้อมูลงบทดลองปัจจุบัน เติมเอง'!$A$5:$CL$846,58,0),2)</f>
        <v>0</v>
      </c>
      <c r="BH297" s="19">
        <f>ROUND(VLOOKUP($B297,'3.ข้อมูลงบทดลองปัจจุบัน เติมเอง'!$A$5:$CL$846,59,0),2)</f>
        <v>23553</v>
      </c>
      <c r="BI297" s="19">
        <f>ROUND(VLOOKUP($B297,'3.ข้อมูลงบทดลองปัจจุบัน เติมเอง'!$A$5:$CL$846,60,0),2)</f>
        <v>0</v>
      </c>
      <c r="BJ297" s="19">
        <f>ROUND(VLOOKUP($B297,'3.ข้อมูลงบทดลองปัจจุบัน เติมเอง'!$A$5:$CL$846,61,0),2)</f>
        <v>25318.35</v>
      </c>
      <c r="BK297" s="19">
        <f>ROUND(VLOOKUP($B297,'3.ข้อมูลงบทดลองปัจจุบัน เติมเอง'!$A$5:$CL$846,62,0),2)</f>
        <v>0</v>
      </c>
      <c r="BL297" s="19">
        <f>ROUND(VLOOKUP($B297,'3.ข้อมูลงบทดลองปัจจุบัน เติมเอง'!$A$5:$CL$846,63,0),2)</f>
        <v>0</v>
      </c>
      <c r="BM297" s="19">
        <f>ROUND(VLOOKUP($B297,'3.ข้อมูลงบทดลองปัจจุบัน เติมเอง'!$A$5:$CL$846,64,0),2)</f>
        <v>36384.239999999998</v>
      </c>
      <c r="BN297" s="19">
        <f>ROUND(VLOOKUP($B297,'3.ข้อมูลงบทดลองปัจจุบัน เติมเอง'!$A$5:$CL$846,65,0),2)</f>
        <v>0</v>
      </c>
      <c r="BO297" s="19">
        <f>ROUND(VLOOKUP($B297,'3.ข้อมูลงบทดลองปัจจุบัน เติมเอง'!$A$5:$CL$846,66,0),2)</f>
        <v>0</v>
      </c>
      <c r="BP297" s="19">
        <f>ROUND(VLOOKUP($B297,'3.ข้อมูลงบทดลองปัจจุบัน เติมเอง'!$A$5:$CL$846,67,0),2)</f>
        <v>0</v>
      </c>
      <c r="BQ297" s="19">
        <f>ROUND(VLOOKUP($B297,'3.ข้อมูลงบทดลองปัจจุบัน เติมเอง'!$A$5:$CL$846,68,0),2)</f>
        <v>0</v>
      </c>
      <c r="BR297" s="19">
        <f>ROUND(VLOOKUP($B297,'3.ข้อมูลงบทดลองปัจจุบัน เติมเอง'!$A$5:$CL$846,69,0),2)</f>
        <v>552.29999999999995</v>
      </c>
      <c r="BS297" s="19">
        <f>ROUND(VLOOKUP($B297,'3.ข้อมูลงบทดลองปัจจุบัน เติมเอง'!$A$5:$CL$846,70,0),2)</f>
        <v>530172</v>
      </c>
      <c r="BT297" s="19">
        <f>ROUND(VLOOKUP($B297,'3.ข้อมูลงบทดลองปัจจุบัน เติมเอง'!$A$5:$CL$846,71,0),2)</f>
        <v>0</v>
      </c>
      <c r="BU297" s="19">
        <f>ROUND(VLOOKUP($B297,'3.ข้อมูลงบทดลองปัจจุบัน เติมเอง'!$A$5:$CL$846,72,0),2)</f>
        <v>0</v>
      </c>
      <c r="BV297" s="19">
        <f>ROUND(VLOOKUP($B297,'3.ข้อมูลงบทดลองปัจจุบัน เติมเอง'!$A$5:$CL$846,73,0),2)</f>
        <v>9410.01</v>
      </c>
      <c r="BW297" s="19">
        <f>ROUND(VLOOKUP($B297,'3.ข้อมูลงบทดลองปัจจุบัน เติมเอง'!$A$5:$CL$846,74,0),2)</f>
        <v>0</v>
      </c>
      <c r="BX297" s="19">
        <f>ROUND(VLOOKUP($B297,'3.ข้อมูลงบทดลองปัจจุบัน เติมเอง'!$A$5:$CL$846,75,0),2)</f>
        <v>0</v>
      </c>
      <c r="BY297" s="19">
        <f>ROUND(VLOOKUP($B297,'3.ข้อมูลงบทดลองปัจจุบัน เติมเอง'!$A$5:$CL$846,76,0),2)</f>
        <v>560</v>
      </c>
      <c r="BZ297" s="19">
        <f>ROUND(VLOOKUP($B297,'3.ข้อมูลงบทดลองปัจจุบัน เติมเอง'!$A$5:$CL$846,77,0),2)</f>
        <v>0</v>
      </c>
      <c r="CA297" s="19">
        <f>ROUND(VLOOKUP($B297,'3.ข้อมูลงบทดลองปัจจุบัน เติมเอง'!$A$5:$CL$846,78,0),2)</f>
        <v>0</v>
      </c>
      <c r="CB297" s="19">
        <f>ROUND(VLOOKUP($B297,'3.ข้อมูลงบทดลองปัจจุบัน เติมเอง'!$A$5:$CL$846,79,0),2)</f>
        <v>0</v>
      </c>
      <c r="CC297" s="19">
        <f>ROUND(VLOOKUP($B297,'3.ข้อมูลงบทดลองปัจจุบัน เติมเอง'!$A$5:$CL$846,80,0),2)</f>
        <v>0</v>
      </c>
      <c r="CD297" s="19">
        <f>ROUND(VLOOKUP($B297,'3.ข้อมูลงบทดลองปัจจุบัน เติมเอง'!$A$5:$CL$846,81,0),2)</f>
        <v>535</v>
      </c>
      <c r="CE297" s="19">
        <f>ROUND(VLOOKUP($B297,'3.ข้อมูลงบทดลองปัจจุบัน เติมเอง'!$A$5:$CL$846,82,0),2)</f>
        <v>0</v>
      </c>
      <c r="CF297" s="19">
        <f>ROUND(VLOOKUP($B297,'3.ข้อมูลงบทดลองปัจจุบัน เติมเอง'!$A$5:$CL$846,83,0),2)</f>
        <v>638.5</v>
      </c>
      <c r="CG297" s="19">
        <f>ROUND(VLOOKUP($B297,'3.ข้อมูลงบทดลองปัจจุบัน เติมเอง'!$A$5:$CL$846,84,0),2)</f>
        <v>6407</v>
      </c>
      <c r="CH297" s="19">
        <f>ROUND(VLOOKUP($B297,'3.ข้อมูลงบทดลองปัจจุบัน เติมเอง'!$A$5:$CL$846,85,0),2)</f>
        <v>0</v>
      </c>
      <c r="CI297" s="19">
        <f>ROUND(VLOOKUP($B297,'3.ข้อมูลงบทดลองปัจจุบัน เติมเอง'!$A$5:$CL$846,86,0),2)</f>
        <v>0</v>
      </c>
      <c r="CJ297" s="19">
        <f>ROUND(VLOOKUP($B297,'3.ข้อมูลงบทดลองปัจจุบัน เติมเอง'!$A$5:$CL$846,87,0),2)</f>
        <v>0</v>
      </c>
      <c r="CK297" s="19">
        <f>ROUND(VLOOKUP($B297,'3.ข้อมูลงบทดลองปัจจุบัน เติมเอง'!$A$5:$CL$846,88,0),2)</f>
        <v>36762</v>
      </c>
      <c r="CL297" s="19">
        <f>ROUND(VLOOKUP($B297,'3.ข้อมูลงบทดลองปัจจุบัน เติมเอง'!$A$5:$CL$846,89,0),2)</f>
        <v>0</v>
      </c>
      <c r="CM297" s="19">
        <f>ROUND(VLOOKUP($B297,'3.ข้อมูลงบทดลองปัจจุบัน เติมเอง'!$A$5:$CL$846,90,0),2)</f>
        <v>0</v>
      </c>
      <c r="CO297" s="29"/>
    </row>
    <row r="298" spans="1:94" x14ac:dyDescent="0.7">
      <c r="A298" s="54" t="s">
        <v>2323</v>
      </c>
      <c r="B298" s="3" t="s">
        <v>494</v>
      </c>
      <c r="C298" s="55" t="s">
        <v>495</v>
      </c>
      <c r="D298" s="19">
        <f>ROUND(VLOOKUP($B298,'3.ข้อมูลงบทดลองปัจจุบัน เติมเอง'!$A$5:$CL$846,3,0),2)</f>
        <v>-75451335.379999995</v>
      </c>
      <c r="E298" s="19">
        <f>ROUND(VLOOKUP($B298,'3.ข้อมูลงบทดลองปัจจุบัน เติมเอง'!$A$5:$CL$846,4,0),2)</f>
        <v>-22905544.73</v>
      </c>
      <c r="F298" s="19">
        <f>ROUND(VLOOKUP($B298,'3.ข้อมูลงบทดลองปัจจุบัน เติมเอง'!$A$5:$CL$846,5,0),2)</f>
        <v>-29205678.670000002</v>
      </c>
      <c r="G298" s="19">
        <f>ROUND(VLOOKUP($B298,'3.ข้อมูลงบทดลองปัจจุบัน เติมเอง'!$A$5:$CL$846,6,0),2)</f>
        <v>-20685081.739999998</v>
      </c>
      <c r="H298" s="19">
        <f>ROUND(VLOOKUP($B298,'3.ข้อมูลงบทดลองปัจจุบัน เติมเอง'!$A$5:$CL$846,7,0),2)</f>
        <v>-12328008.43</v>
      </c>
      <c r="I298" s="19">
        <f>ROUND(VLOOKUP($B298,'3.ข้อมูลงบทดลองปัจจุบัน เติมเอง'!$A$5:$CL$846,8,0),2)</f>
        <v>-28458552.859999999</v>
      </c>
      <c r="J298" s="19">
        <f>ROUND(VLOOKUP($B298,'3.ข้อมูลงบทดลองปัจจุบัน เติมเอง'!$A$5:$CL$846,9,0),2)</f>
        <v>-35094974.420000002</v>
      </c>
      <c r="K298" s="19">
        <f>ROUND(VLOOKUP($B298,'3.ข้อมูลงบทดลองปัจจุบัน เติมเอง'!$A$5:$CL$846,10,0),2)</f>
        <v>-29809641.629999999</v>
      </c>
      <c r="L298" s="19">
        <f>ROUND(VLOOKUP($B298,'3.ข้อมูลงบทดลองปัจจุบัน เติมเอง'!$A$5:$CL$846,11,0),2)</f>
        <v>-21942432.489999998</v>
      </c>
      <c r="M298" s="19">
        <f>ROUND(VLOOKUP($B298,'3.ข้อมูลงบทดลองปัจจุบัน เติมเอง'!$A$5:$CL$846,12,0),2)</f>
        <v>-22852943.649999999</v>
      </c>
      <c r="N298" s="19">
        <f>ROUND(VLOOKUP($B298,'3.ข้อมูลงบทดลองปัจจุบัน เติมเอง'!$A$5:$CL$846,13,0),2)</f>
        <v>-43402592.25</v>
      </c>
      <c r="O298" s="19">
        <f>ROUND(VLOOKUP($B298,'3.ข้อมูลงบทดลองปัจจุบัน เติมเอง'!$A$5:$CL$846,14,0),2)</f>
        <v>-10225231.039999999</v>
      </c>
      <c r="P298" s="19">
        <f>ROUND(VLOOKUP($B298,'3.ข้อมูลงบทดลองปัจจุบัน เติมเอง'!$A$5:$CL$846,15,0),2)</f>
        <v>-35968529.439999998</v>
      </c>
      <c r="Q298" s="19">
        <f>ROUND(VLOOKUP($B298,'3.ข้อมูลงบทดลองปัจจุบัน เติมเอง'!$A$5:$CL$846,16,0),2)</f>
        <v>-19025045.489999998</v>
      </c>
      <c r="R298" s="19">
        <f>ROUND(VLOOKUP($B298,'3.ข้อมูลงบทดลองปัจจุบัน เติมเอง'!$A$5:$CL$846,17,0),2)</f>
        <v>-21471901.91</v>
      </c>
      <c r="S298" s="19">
        <f>ROUND(VLOOKUP($B298,'3.ข้อมูลงบทดลองปัจจุบัน เติมเอง'!$A$5:$CL$846,18,0),2)</f>
        <v>-26179740.489999998</v>
      </c>
      <c r="T298" s="19">
        <f>ROUND(VLOOKUP($B298,'3.ข้อมูลงบทดลองปัจจุบัน เติมเอง'!$A$5:$CL$846,19,0),2)</f>
        <v>-17473777.149999999</v>
      </c>
      <c r="U298" s="19">
        <f>ROUND(VLOOKUP($B298,'3.ข้อมูลงบทดลองปัจจุบัน เติมเอง'!$A$5:$CL$846,20,0),2)</f>
        <v>-15735531.82</v>
      </c>
      <c r="V298" s="19">
        <f>ROUND(VLOOKUP($B298,'3.ข้อมูลงบทดลองปัจจุบัน เติมเอง'!$A$5:$CL$846,21,0),2)</f>
        <v>-17749460.059999999</v>
      </c>
      <c r="W298" s="19">
        <f>ROUND(VLOOKUP($B298,'3.ข้อมูลงบทดลองปัจจุบัน เติมเอง'!$A$5:$CL$846,22,0),2)</f>
        <v>-9174750.4199999999</v>
      </c>
      <c r="X298" s="19">
        <f>ROUND(VLOOKUP($B298,'3.ข้อมูลงบทดลองปัจจุบัน เติมเอง'!$A$5:$CL$846,23,0),2)</f>
        <v>-58606197.450000003</v>
      </c>
      <c r="Y298" s="19">
        <f>ROUND(VLOOKUP($B298,'3.ข้อมูลงบทดลองปัจจุบัน เติมเอง'!$A$5:$CL$846,24,0),2)</f>
        <v>-13388197.279999999</v>
      </c>
      <c r="Z298" s="19">
        <f>ROUND(VLOOKUP($B298,'3.ข้อมูลงบทดลองปัจจุบัน เติมเอง'!$A$5:$CL$846,25,0),2)</f>
        <v>-26093928.940000001</v>
      </c>
      <c r="AA298" s="19">
        <f>ROUND(VLOOKUP($B298,'3.ข้อมูลงบทดลองปัจจุบัน เติมเอง'!$A$5:$CL$846,26,0),2)</f>
        <v>-15041725.369999999</v>
      </c>
      <c r="AB298" s="19">
        <f>ROUND(VLOOKUP($B298,'3.ข้อมูลงบทดลองปัจจุบัน เติมเอง'!$A$5:$CL$846,27,0),2)</f>
        <v>-9818498.3599999994</v>
      </c>
      <c r="AC298" s="19">
        <f>ROUND(VLOOKUP($B298,'3.ข้อมูลงบทดลองปัจจุบัน เติมเอง'!$A$5:$CL$846,28,0),2)</f>
        <v>-14387733.18</v>
      </c>
      <c r="AD298" s="19">
        <f>ROUND(VLOOKUP($B298,'3.ข้อมูลงบทดลองปัจจุบัน เติมเอง'!$A$5:$CL$846,29,0),2)</f>
        <v>-16783613.649999999</v>
      </c>
      <c r="AE298" s="19">
        <f>ROUND(VLOOKUP($B298,'3.ข้อมูลงบทดลองปัจจุบัน เติมเอง'!$A$5:$CL$846,30,0),2)</f>
        <v>-52130032.509999998</v>
      </c>
      <c r="AF298" s="19">
        <f>ROUND(VLOOKUP($B298,'3.ข้อมูลงบทดลองปัจจุบัน เติมเอง'!$A$5:$CL$846,31,0),2)</f>
        <v>-18015206.210000001</v>
      </c>
      <c r="AG298" s="19">
        <f>ROUND(VLOOKUP($B298,'3.ข้อมูลงบทดลองปัจจุบัน เติมเอง'!$A$5:$CL$846,32,0),2)</f>
        <v>-13397986.35</v>
      </c>
      <c r="AH298" s="19">
        <f>ROUND(VLOOKUP($B298,'3.ข้อมูลงบทดลองปัจจุบัน เติมเอง'!$A$5:$CL$846,33,0),2)</f>
        <v>-15939648.18</v>
      </c>
      <c r="AI298" s="19">
        <f>ROUND(VLOOKUP($B298,'3.ข้อมูลงบทดลองปัจจุบัน เติมเอง'!$A$5:$CL$846,34,0),2)</f>
        <v>-27499878.129999999</v>
      </c>
      <c r="AJ298" s="19">
        <f>ROUND(VLOOKUP($B298,'3.ข้อมูลงบทดลองปัจจุบัน เติมเอง'!$A$5:$CL$846,35,0),2)</f>
        <v>-16003747.720000001</v>
      </c>
      <c r="AK298" s="19">
        <f>ROUND(VLOOKUP($B298,'3.ข้อมูลงบทดลองปัจจุบัน เติมเอง'!$A$5:$CL$846,36,0),2)</f>
        <v>-13928267.49</v>
      </c>
      <c r="AL298" s="19">
        <f>ROUND(VLOOKUP($B298,'3.ข้อมูลงบทดลองปัจจุบัน เติมเอง'!$A$5:$CL$846,37,0),2)</f>
        <v>-76207186.640000001</v>
      </c>
      <c r="AM298" s="19">
        <f>ROUND(VLOOKUP($B298,'3.ข้อมูลงบทดลองปัจจุบัน เติมเอง'!$A$5:$CL$846,38,0),2)</f>
        <v>-19025247.91</v>
      </c>
      <c r="AN298" s="19">
        <f>ROUND(VLOOKUP($B298,'3.ข้อมูลงบทดลองปัจจุบัน เติมเอง'!$A$5:$CL$846,39,0),2)</f>
        <v>-17115823.02</v>
      </c>
      <c r="AO298" s="19">
        <f>ROUND(VLOOKUP($B298,'3.ข้อมูลงบทดลองปัจจุบัน เติมเอง'!$A$5:$CL$846,40,0),2)</f>
        <v>-36705812.729999997</v>
      </c>
      <c r="AP298" s="19">
        <f>ROUND(VLOOKUP($B298,'3.ข้อมูลงบทดลองปัจจุบัน เติมเอง'!$A$5:$CL$846,41,0),2)</f>
        <v>-28572359.25</v>
      </c>
      <c r="AQ298" s="19">
        <f>ROUND(VLOOKUP($B298,'3.ข้อมูลงบทดลองปัจจุบัน เติมเอง'!$A$5:$CL$846,42,0),2)</f>
        <v>-22800310.690000001</v>
      </c>
      <c r="AR298" s="19">
        <f>ROUND(VLOOKUP($B298,'3.ข้อมูลงบทดลองปัจจุบัน เติมเอง'!$A$5:$CL$846,43,0),2)</f>
        <v>-10785761.460000001</v>
      </c>
      <c r="AS298" s="19">
        <f>ROUND(VLOOKUP($B298,'3.ข้อมูลงบทดลองปัจจุบัน เติมเอง'!$A$5:$CL$846,44,0),2)</f>
        <v>-39839444.350000001</v>
      </c>
      <c r="AT298" s="19">
        <f>ROUND(VLOOKUP($B298,'3.ข้อมูลงบทดลองปัจจุบัน เติมเอง'!$A$5:$CL$846,45,0),2)</f>
        <v>-18472020</v>
      </c>
      <c r="AU298" s="19">
        <f>ROUND(VLOOKUP($B298,'3.ข้อมูลงบทดลองปัจจุบัน เติมเอง'!$A$5:$CL$846,46,0),2)</f>
        <v>-28724249.59</v>
      </c>
      <c r="AV298" s="19">
        <f>ROUND(VLOOKUP($B298,'3.ข้อมูลงบทดลองปัจจุบัน เติมเอง'!$A$5:$CL$846,47,0),2)</f>
        <v>-33456181.149999999</v>
      </c>
      <c r="AW298" s="19">
        <f>ROUND(VLOOKUP($B298,'3.ข้อมูลงบทดลองปัจจุบัน เติมเอง'!$A$5:$CL$846,48,0),2)</f>
        <v>-16560295.83</v>
      </c>
      <c r="AX298" s="19">
        <f>ROUND(VLOOKUP($B298,'3.ข้อมูลงบทดลองปัจจุบัน เติมเอง'!$A$5:$CL$846,49,0),2)</f>
        <v>-15353407.23</v>
      </c>
      <c r="AY298" s="19">
        <f>ROUND(VLOOKUP($B298,'3.ข้อมูลงบทดลองปัจจุบัน เติมเอง'!$A$5:$CL$846,50,0),2)</f>
        <v>-21154630.280000001</v>
      </c>
      <c r="AZ298" s="19">
        <f>ROUND(VLOOKUP($B298,'3.ข้อมูลงบทดลองปัจจุบัน เติมเอง'!$A$5:$CL$846,51,0),2)</f>
        <v>-19338305</v>
      </c>
      <c r="BA298" s="19">
        <f>ROUND(VLOOKUP($B298,'3.ข้อมูลงบทดลองปัจจุบัน เติมเอง'!$A$5:$CL$846,52,0),2)</f>
        <v>-16677070.49</v>
      </c>
      <c r="BB298" s="19">
        <f>ROUND(VLOOKUP($B298,'3.ข้อมูลงบทดลองปัจจุบัน เติมเอง'!$A$5:$CL$846,53,0),2)</f>
        <v>-58880438.270000003</v>
      </c>
      <c r="BC298" s="19">
        <f>ROUND(VLOOKUP($B298,'3.ข้อมูลงบทดลองปัจจุบัน เติมเอง'!$A$5:$CL$846,54,0),2)</f>
        <v>-16617149.5</v>
      </c>
      <c r="BD298" s="19">
        <f>ROUND(VLOOKUP($B298,'3.ข้อมูลงบทดลองปัจจุบัน เติมเอง'!$A$5:$CL$846,55,0),2)</f>
        <v>-81474838.549999997</v>
      </c>
      <c r="BE298" s="19">
        <f>ROUND(VLOOKUP($B298,'3.ข้อมูลงบทดลองปัจจุบัน เติมเอง'!$A$5:$CL$846,56,0),2)</f>
        <v>-38687067.829999998</v>
      </c>
      <c r="BF298" s="19">
        <f>ROUND(VLOOKUP($B298,'3.ข้อมูลงบทดลองปัจจุบัน เติมเอง'!$A$5:$CL$846,57,0),2)</f>
        <v>-20037322.550000001</v>
      </c>
      <c r="BG298" s="19">
        <f>ROUND(VLOOKUP($B298,'3.ข้อมูลงบทดลองปัจจุบัน เติมเอง'!$A$5:$CL$846,58,0),2)</f>
        <v>-14655923.029999999</v>
      </c>
      <c r="BH298" s="19">
        <f>ROUND(VLOOKUP($B298,'3.ข้อมูลงบทดลองปัจจุบัน เติมเอง'!$A$5:$CL$846,59,0),2)</f>
        <v>-38285328.75</v>
      </c>
      <c r="BI298" s="19">
        <f>ROUND(VLOOKUP($B298,'3.ข้อมูลงบทดลองปัจจุบัน เติมเอง'!$A$5:$CL$846,60,0),2)</f>
        <v>-13130168.039999999</v>
      </c>
      <c r="BJ298" s="19">
        <f>ROUND(VLOOKUP($B298,'3.ข้อมูลงบทดลองปัจจุบัน เติมเอง'!$A$5:$CL$846,61,0),2)</f>
        <v>-8251233.2999999998</v>
      </c>
      <c r="BK298" s="19">
        <f>ROUND(VLOOKUP($B298,'3.ข้อมูลงบทดลองปัจจุบัน เติมเอง'!$A$5:$CL$846,62,0),2)</f>
        <v>-12570642.85</v>
      </c>
      <c r="BL298" s="19">
        <f>ROUND(VLOOKUP($B298,'3.ข้อมูลงบทดลองปัจจุบัน เติมเอง'!$A$5:$CL$846,63,0),2)</f>
        <v>-12177018.5</v>
      </c>
      <c r="BM298" s="19">
        <f>ROUND(VLOOKUP($B298,'3.ข้อมูลงบทดลองปัจจุบัน เติมเอง'!$A$5:$CL$846,64,0),2)</f>
        <v>-59813735.07</v>
      </c>
      <c r="BN298" s="19">
        <f>ROUND(VLOOKUP($B298,'3.ข้อมูลงบทดลองปัจจุบัน เติมเอง'!$A$5:$CL$846,65,0),2)</f>
        <v>-33308456.079999998</v>
      </c>
      <c r="BO298" s="19">
        <f>ROUND(VLOOKUP($B298,'3.ข้อมูลงบทดลองปัจจุบัน เติมเอง'!$A$5:$CL$846,66,0),2)</f>
        <v>-26023875.25</v>
      </c>
      <c r="BP298" s="19">
        <f>ROUND(VLOOKUP($B298,'3.ข้อมูลงบทดลองปัจจุบัน เติมเอง'!$A$5:$CL$846,67,0),2)</f>
        <v>-35820452.450000003</v>
      </c>
      <c r="BQ298" s="19">
        <f>ROUND(VLOOKUP($B298,'3.ข้อมูลงบทดลองปัจจุบัน เติมเอง'!$A$5:$CL$846,68,0),2)</f>
        <v>-24596609.399999999</v>
      </c>
      <c r="BR298" s="19">
        <f>ROUND(VLOOKUP($B298,'3.ข้อมูลงบทดลองปัจจุบัน เติมเอง'!$A$5:$CL$846,69,0),2)</f>
        <v>-14615921.960000001</v>
      </c>
      <c r="BS298" s="19">
        <f>ROUND(VLOOKUP($B298,'3.ข้อมูลงบทดลองปัจจุบัน เติมเอง'!$A$5:$CL$846,70,0),2)</f>
        <v>-113589669.09</v>
      </c>
      <c r="BT298" s="19">
        <f>ROUND(VLOOKUP($B298,'3.ข้อมูลงบทดลองปัจจุบัน เติมเอง'!$A$5:$CL$846,71,0),2)</f>
        <v>-23905574.140000001</v>
      </c>
      <c r="BU298" s="19">
        <f>ROUND(VLOOKUP($B298,'3.ข้อมูลงบทดลองปัจจุบัน เติมเอง'!$A$5:$CL$846,72,0),2)</f>
        <v>-29538553.190000001</v>
      </c>
      <c r="BV298" s="19">
        <f>ROUND(VLOOKUP($B298,'3.ข้อมูลงบทดลองปัจจุบัน เติมเอง'!$A$5:$CL$846,73,0),2)</f>
        <v>-46163911.270000003</v>
      </c>
      <c r="BW298" s="19">
        <f>ROUND(VLOOKUP($B298,'3.ข้อมูลงบทดลองปัจจุบัน เติมเอง'!$A$5:$CL$846,74,0),2)</f>
        <v>-7146510.0300000003</v>
      </c>
      <c r="BX298" s="19">
        <f>ROUND(VLOOKUP($B298,'3.ข้อมูลงบทดลองปัจจุบัน เติมเอง'!$A$5:$CL$846,75,0),2)</f>
        <v>-19596938.789999999</v>
      </c>
      <c r="BY298" s="19">
        <f>ROUND(VLOOKUP($B298,'3.ข้อมูลงบทดลองปัจจุบัน เติมเอง'!$A$5:$CL$846,76,0),2)</f>
        <v>-45474009.100000001</v>
      </c>
      <c r="BZ298" s="19">
        <f>ROUND(VLOOKUP($B298,'3.ข้อมูลงบทดลองปัจจุบัน เติมเอง'!$A$5:$CL$846,77,0),2)</f>
        <v>-15832375</v>
      </c>
      <c r="CA298" s="19">
        <f>ROUND(VLOOKUP($B298,'3.ข้อมูลงบทดลองปัจจุบัน เติมเอง'!$A$5:$CL$846,78,0),2)</f>
        <v>-13592756.34</v>
      </c>
      <c r="CB298" s="19">
        <f>ROUND(VLOOKUP($B298,'3.ข้อมูลงบทดลองปัจจุบัน เติมเอง'!$A$5:$CL$846,79,0),2)</f>
        <v>-20176369.780000001</v>
      </c>
      <c r="CC298" s="19">
        <f>ROUND(VLOOKUP($B298,'3.ข้อมูลงบทดลองปัจจุบัน เติมเอง'!$A$5:$CL$846,80,0),2)</f>
        <v>-22550003.629999999</v>
      </c>
      <c r="CD298" s="19">
        <f>ROUND(VLOOKUP($B298,'3.ข้อมูลงบทดลองปัจจุบัน เติมเอง'!$A$5:$CL$846,81,0),2)</f>
        <v>-38603101.340000004</v>
      </c>
      <c r="CE298" s="19">
        <f>ROUND(VLOOKUP($B298,'3.ข้อมูลงบทดลองปัจจุบัน เติมเอง'!$A$5:$CL$846,82,0),2)</f>
        <v>-22273931.59</v>
      </c>
      <c r="CF298" s="19">
        <f>ROUND(VLOOKUP($B298,'3.ข้อมูลงบทดลองปัจจุบัน เติมเอง'!$A$5:$CL$846,83,0),2)</f>
        <v>-34855041.299999997</v>
      </c>
      <c r="CG298" s="19">
        <f>ROUND(VLOOKUP($B298,'3.ข้อมูลงบทดลองปัจจุบัน เติมเอง'!$A$5:$CL$846,84,0),2)</f>
        <v>-12210449.33</v>
      </c>
      <c r="CH298" s="19">
        <f>ROUND(VLOOKUP($B298,'3.ข้อมูลงบทดลองปัจจุบัน เติมเอง'!$A$5:$CL$846,85,0),2)</f>
        <v>-15779180.02</v>
      </c>
      <c r="CI298" s="19">
        <f>ROUND(VLOOKUP($B298,'3.ข้อมูลงบทดลองปัจจุบัน เติมเอง'!$A$5:$CL$846,86,0),2)</f>
        <v>-11115396.130000001</v>
      </c>
      <c r="CJ298" s="19">
        <f>ROUND(VLOOKUP($B298,'3.ข้อมูลงบทดลองปัจจุบัน เติมเอง'!$A$5:$CL$846,87,0),2)</f>
        <v>-12387077.970000001</v>
      </c>
      <c r="CK298" s="19">
        <f>ROUND(VLOOKUP($B298,'3.ข้อมูลงบทดลองปัจจุบัน เติมเอง'!$A$5:$CL$846,88,0),2)</f>
        <v>-37847252.149999999</v>
      </c>
      <c r="CL298" s="19">
        <f>ROUND(VLOOKUP($B298,'3.ข้อมูลงบทดลองปัจจุบัน เติมเอง'!$A$5:$CL$846,89,0),2)</f>
        <v>-9291014.0199999996</v>
      </c>
      <c r="CM298" s="19">
        <f>ROUND(VLOOKUP($B298,'3.ข้อมูลงบทดลองปัจจุบัน เติมเอง'!$A$5:$CL$846,90,0),2)</f>
        <v>-10079248.609999999</v>
      </c>
      <c r="CO298" s="29"/>
    </row>
    <row r="299" spans="1:94" x14ac:dyDescent="0.7">
      <c r="A299" s="54" t="s">
        <v>2323</v>
      </c>
      <c r="B299" s="3" t="s">
        <v>496</v>
      </c>
      <c r="C299" s="55" t="s">
        <v>497</v>
      </c>
      <c r="D299" s="19">
        <f>ROUND(VLOOKUP($B299,'3.ข้อมูลงบทดลองปัจจุบัน เติมเอง'!$A$5:$CL$846,3,0),2)</f>
        <v>0</v>
      </c>
      <c r="E299" s="19">
        <f>ROUND(VLOOKUP($B299,'3.ข้อมูลงบทดลองปัจจุบัน เติมเอง'!$A$5:$CL$846,4,0),2)</f>
        <v>-277815.53999999998</v>
      </c>
      <c r="F299" s="19">
        <f>ROUND(VLOOKUP($B299,'3.ข้อมูลงบทดลองปัจจุบัน เติมเอง'!$A$5:$CL$846,5,0),2)</f>
        <v>-876237.46</v>
      </c>
      <c r="G299" s="19">
        <f>ROUND(VLOOKUP($B299,'3.ข้อมูลงบทดลองปัจจุบัน เติมเอง'!$A$5:$CL$846,6,0),2)</f>
        <v>-985999.42</v>
      </c>
      <c r="H299" s="19">
        <f>ROUND(VLOOKUP($B299,'3.ข้อมูลงบทดลองปัจจุบัน เติมเอง'!$A$5:$CL$846,7,0),2)</f>
        <v>-595697.78</v>
      </c>
      <c r="I299" s="19">
        <f>ROUND(VLOOKUP($B299,'3.ข้อมูลงบทดลองปัจจุบัน เติมเอง'!$A$5:$CL$846,8,0),2)</f>
        <v>-1429970.78</v>
      </c>
      <c r="J299" s="19">
        <f>ROUND(VLOOKUP($B299,'3.ข้อมูลงบทดลองปัจจุบัน เติมเอง'!$A$5:$CL$846,9,0),2)</f>
        <v>-1312482.8</v>
      </c>
      <c r="K299" s="19">
        <f>ROUND(VLOOKUP($B299,'3.ข้อมูลงบทดลองปัจจุบัน เติมเอง'!$A$5:$CL$846,10,0),2)</f>
        <v>-2124643.84</v>
      </c>
      <c r="L299" s="19">
        <f>ROUND(VLOOKUP($B299,'3.ข้อมูลงบทดลองปัจจุบัน เติมเอง'!$A$5:$CL$846,11,0),2)</f>
        <v>-778276.14</v>
      </c>
      <c r="M299" s="19">
        <f>ROUND(VLOOKUP($B299,'3.ข้อมูลงบทดลองปัจจุบัน เติมเอง'!$A$5:$CL$846,12,0),2)</f>
        <v>-962153.58</v>
      </c>
      <c r="N299" s="19">
        <f>ROUND(VLOOKUP($B299,'3.ข้อมูลงบทดลองปัจจุบัน เติมเอง'!$A$5:$CL$846,13,0),2)</f>
        <v>-3959122.64</v>
      </c>
      <c r="O299" s="19">
        <f>ROUND(VLOOKUP($B299,'3.ข้อมูลงบทดลองปัจจุบัน เติมเอง'!$A$5:$CL$846,14,0),2)</f>
        <v>-530168.57999999996</v>
      </c>
      <c r="P299" s="19">
        <f>ROUND(VLOOKUP($B299,'3.ข้อมูลงบทดลองปัจจุบัน เติมเอง'!$A$5:$CL$846,15,0),2)</f>
        <v>-9698391.5399999991</v>
      </c>
      <c r="Q299" s="19">
        <f>ROUND(VLOOKUP($B299,'3.ข้อมูลงบทดลองปัจจุบัน เติมเอง'!$A$5:$CL$846,16,0),2)</f>
        <v>-931067.3</v>
      </c>
      <c r="R299" s="19">
        <f>ROUND(VLOOKUP($B299,'3.ข้อมูลงบทดลองปัจจุบัน เติมเอง'!$A$5:$CL$846,17,0),2)</f>
        <v>-1114067.28</v>
      </c>
      <c r="S299" s="19">
        <f>ROUND(VLOOKUP($B299,'3.ข้อมูลงบทดลองปัจจุบัน เติมเอง'!$A$5:$CL$846,18,0),2)</f>
        <v>-2783713.2799999998</v>
      </c>
      <c r="T299" s="19">
        <f>ROUND(VLOOKUP($B299,'3.ข้อมูลงบทดลองปัจจุบัน เติมเอง'!$A$5:$CL$846,19,0),2)</f>
        <v>-1147549.6599999999</v>
      </c>
      <c r="U299" s="19">
        <f>ROUND(VLOOKUP($B299,'3.ข้อมูลงบทดลองปัจจุบัน เติมเอง'!$A$5:$CL$846,20,0),2)</f>
        <v>-1199121.26</v>
      </c>
      <c r="V299" s="19">
        <f>ROUND(VLOOKUP($B299,'3.ข้อมูลงบทดลองปัจจุบัน เติมเอง'!$A$5:$CL$846,21,0),2)</f>
        <v>-876844.58</v>
      </c>
      <c r="W299" s="19">
        <f>ROUND(VLOOKUP($B299,'3.ข้อมูลงบทดลองปัจจุบัน เติมเอง'!$A$5:$CL$846,22,0),2)</f>
        <v>-576345.82999999996</v>
      </c>
      <c r="X299" s="19">
        <f>ROUND(VLOOKUP($B299,'3.ข้อมูลงบทดลองปัจจุบัน เติมเอง'!$A$5:$CL$846,23,0),2)</f>
        <v>-29111575.199999999</v>
      </c>
      <c r="Y299" s="19">
        <f>ROUND(VLOOKUP($B299,'3.ข้อมูลงบทดลองปัจจุบัน เติมเอง'!$A$5:$CL$846,24,0),2)</f>
        <v>-760887.32</v>
      </c>
      <c r="Z299" s="19">
        <f>ROUND(VLOOKUP($B299,'3.ข้อมูลงบทดลองปัจจุบัน เติมเอง'!$A$5:$CL$846,25,0),2)</f>
        <v>-737257.67</v>
      </c>
      <c r="AA299" s="19">
        <f>ROUND(VLOOKUP($B299,'3.ข้อมูลงบทดลองปัจจุบัน เติมเอง'!$A$5:$CL$846,26,0),2)</f>
        <v>-1013824.14</v>
      </c>
      <c r="AB299" s="19">
        <f>ROUND(VLOOKUP($B299,'3.ข้อมูลงบทดลองปัจจุบัน เติมเอง'!$A$5:$CL$846,27,0),2)</f>
        <v>-345677.11</v>
      </c>
      <c r="AC299" s="19">
        <f>ROUND(VLOOKUP($B299,'3.ข้อมูลงบทดลองปัจจุบัน เติมเอง'!$A$5:$CL$846,28,0),2)</f>
        <v>-770538.2</v>
      </c>
      <c r="AD299" s="19">
        <f>ROUND(VLOOKUP($B299,'3.ข้อมูลงบทดลองปัจจุบัน เติมเอง'!$A$5:$CL$846,29,0),2)</f>
        <v>-1097993.42</v>
      </c>
      <c r="AE299" s="19">
        <f>ROUND(VLOOKUP($B299,'3.ข้อมูลงบทดลองปัจจุบัน เติมเอง'!$A$5:$CL$846,30,0),2)</f>
        <v>-3721362</v>
      </c>
      <c r="AF299" s="19">
        <f>ROUND(VLOOKUP($B299,'3.ข้อมูลงบทดลองปัจจุบัน เติมเอง'!$A$5:$CL$846,31,0),2)</f>
        <v>-1016157.6</v>
      </c>
      <c r="AG299" s="19">
        <f>ROUND(VLOOKUP($B299,'3.ข้อมูลงบทดลองปัจจุบัน เติมเอง'!$A$5:$CL$846,32,0),2)</f>
        <v>-999194.2</v>
      </c>
      <c r="AH299" s="19">
        <f>ROUND(VLOOKUP($B299,'3.ข้อมูลงบทดลองปัจจุบัน เติมเอง'!$A$5:$CL$846,33,0),2)</f>
        <v>-948759.2</v>
      </c>
      <c r="AI299" s="19">
        <f>ROUND(VLOOKUP($B299,'3.ข้อมูลงบทดลองปัจจุบัน เติมเอง'!$A$5:$CL$846,34,0),2)</f>
        <v>-1669187.28</v>
      </c>
      <c r="AJ299" s="19">
        <f>ROUND(VLOOKUP($B299,'3.ข้อมูลงบทดลองปัจจุบัน เติมเอง'!$A$5:$CL$846,35,0),2)</f>
        <v>-497227.2</v>
      </c>
      <c r="AK299" s="19">
        <f>ROUND(VLOOKUP($B299,'3.ข้อมูลงบทดลองปัจจุบัน เติมเอง'!$A$5:$CL$846,36,0),2)</f>
        <v>-713708</v>
      </c>
      <c r="AL299" s="19">
        <f>ROUND(VLOOKUP($B299,'3.ข้อมูลงบทดลองปัจจุบัน เติมเอง'!$A$5:$CL$846,37,0),2)</f>
        <v>0</v>
      </c>
      <c r="AM299" s="19">
        <f>ROUND(VLOOKUP($B299,'3.ข้อมูลงบทดลองปัจจุบัน เติมเอง'!$A$5:$CL$846,38,0),2)</f>
        <v>-1012350</v>
      </c>
      <c r="AN299" s="19">
        <f>ROUND(VLOOKUP($B299,'3.ข้อมูลงบทดลองปัจจุบัน เติมเอง'!$A$5:$CL$846,39,0),2)</f>
        <v>-1001429.5</v>
      </c>
      <c r="AO299" s="19">
        <f>ROUND(VLOOKUP($B299,'3.ข้อมูลงบทดลองปัจจุบัน เติมเอง'!$A$5:$CL$846,40,0),2)</f>
        <v>-2523549.27</v>
      </c>
      <c r="AP299" s="19">
        <f>ROUND(VLOOKUP($B299,'3.ข้อมูลงบทดลองปัจจุบัน เติมเอง'!$A$5:$CL$846,41,0),2)</f>
        <v>-2914842.88</v>
      </c>
      <c r="AQ299" s="19">
        <f>ROUND(VLOOKUP($B299,'3.ข้อมูลงบทดลองปัจจุบัน เติมเอง'!$A$5:$CL$846,42,0),2)</f>
        <v>-854254.24</v>
      </c>
      <c r="AR299" s="19">
        <f>ROUND(VLOOKUP($B299,'3.ข้อมูลงบทดลองปัจจุบัน เติมเอง'!$A$5:$CL$846,43,0),2)</f>
        <v>-456324.7</v>
      </c>
      <c r="AS299" s="19">
        <f>ROUND(VLOOKUP($B299,'3.ข้อมูลงบทดลองปัจจุบัน เติมเอง'!$A$5:$CL$846,44,0),2)</f>
        <v>-5497369.6200000001</v>
      </c>
      <c r="AT299" s="19">
        <f>ROUND(VLOOKUP($B299,'3.ข้อมูลงบทดลองปัจจุบัน เติมเอง'!$A$5:$CL$846,45,0),2)</f>
        <v>-971058.4</v>
      </c>
      <c r="AU299" s="19">
        <f>ROUND(VLOOKUP($B299,'3.ข้อมูลงบทดลองปัจจุบัน เติมเอง'!$A$5:$CL$846,46,0),2)</f>
        <v>-1748282.84</v>
      </c>
      <c r="AV299" s="19">
        <f>ROUND(VLOOKUP($B299,'3.ข้อมูลงบทดลองปัจจุบัน เติมเอง'!$A$5:$CL$846,47,0),2)</f>
        <v>-2801295.88</v>
      </c>
      <c r="AW299" s="19">
        <f>ROUND(VLOOKUP($B299,'3.ข้อมูลงบทดลองปัจจุบัน เติมเอง'!$A$5:$CL$846,48,0),2)</f>
        <v>-968348.3</v>
      </c>
      <c r="AX299" s="19">
        <f>ROUND(VLOOKUP($B299,'3.ข้อมูลงบทดลองปัจจุบัน เติมเอง'!$A$5:$CL$846,49,0),2)</f>
        <v>-983133.32</v>
      </c>
      <c r="AY299" s="19">
        <f>ROUND(VLOOKUP($B299,'3.ข้อมูลงบทดลองปัจจุบัน เติมเอง'!$A$5:$CL$846,50,0),2)</f>
        <v>-1468739.34</v>
      </c>
      <c r="AZ299" s="19">
        <f>ROUND(VLOOKUP($B299,'3.ข้อมูลงบทดลองปัจจุบัน เติมเอง'!$A$5:$CL$846,51,0),2)</f>
        <v>-740380.82</v>
      </c>
      <c r="BA299" s="19">
        <f>ROUND(VLOOKUP($B299,'3.ข้อมูลงบทดลองปัจจุบัน เติมเอง'!$A$5:$CL$846,52,0),2)</f>
        <v>-885732.12</v>
      </c>
      <c r="BB299" s="19">
        <f>ROUND(VLOOKUP($B299,'3.ข้อมูลงบทดลองปัจจุบัน เติมเอง'!$A$5:$CL$846,53,0),2)</f>
        <v>-7970679.8899999997</v>
      </c>
      <c r="BC299" s="19">
        <f>ROUND(VLOOKUP($B299,'3.ข้อมูลงบทดลองปัจจุบัน เติมเอง'!$A$5:$CL$846,54,0),2)</f>
        <v>-554912.5</v>
      </c>
      <c r="BD299" s="19">
        <f>ROUND(VLOOKUP($B299,'3.ข้อมูลงบทดลองปัจจุบัน เติมเอง'!$A$5:$CL$846,55,0),2)</f>
        <v>-21466717.739999998</v>
      </c>
      <c r="BE299" s="19">
        <f>ROUND(VLOOKUP($B299,'3.ข้อมูลงบทดลองปัจจุบัน เติมเอง'!$A$5:$CL$846,56,0),2)</f>
        <v>-2945732.02</v>
      </c>
      <c r="BF299" s="19">
        <f>ROUND(VLOOKUP($B299,'3.ข้อมูลงบทดลองปัจจุบัน เติมเอง'!$A$5:$CL$846,57,0),2)</f>
        <v>-866295.28</v>
      </c>
      <c r="BG299" s="19">
        <f>ROUND(VLOOKUP($B299,'3.ข้อมูลงบทดลองปัจจุบัน เติมเอง'!$A$5:$CL$846,58,0),2)</f>
        <v>-1085535.04</v>
      </c>
      <c r="BH299" s="19">
        <f>ROUND(VLOOKUP($B299,'3.ข้อมูลงบทดลองปัจจุบัน เติมเอง'!$A$5:$CL$846,59,0),2)</f>
        <v>-9989390.3800000008</v>
      </c>
      <c r="BI299" s="19">
        <f>ROUND(VLOOKUP($B299,'3.ข้อมูลงบทดลองปัจจุบัน เติมเอง'!$A$5:$CL$846,60,0),2)</f>
        <v>-473075.86</v>
      </c>
      <c r="BJ299" s="19">
        <f>ROUND(VLOOKUP($B299,'3.ข้อมูลงบทดลองปัจจุบัน เติมเอง'!$A$5:$CL$846,61,0),2)</f>
        <v>-481247.68</v>
      </c>
      <c r="BK299" s="19">
        <f>ROUND(VLOOKUP($B299,'3.ข้อมูลงบทดลองปัจจุบัน เติมเอง'!$A$5:$CL$846,62,0),2)</f>
        <v>-424577.19</v>
      </c>
      <c r="BL299" s="19">
        <f>ROUND(VLOOKUP($B299,'3.ข้อมูลงบทดลองปัจจุบัน เติมเอง'!$A$5:$CL$846,63,0),2)</f>
        <v>-160558.88</v>
      </c>
      <c r="BM299" s="19">
        <f>ROUND(VLOOKUP($B299,'3.ข้อมูลงบทดลองปัจจุบัน เติมเอง'!$A$5:$CL$846,64,0),2)</f>
        <v>-15957571.4</v>
      </c>
      <c r="BN299" s="19">
        <f>ROUND(VLOOKUP($B299,'3.ข้อมูลงบทดลองปัจจุบัน เติมเอง'!$A$5:$CL$846,65,0),2)</f>
        <v>-860965.08</v>
      </c>
      <c r="BO299" s="19">
        <f>ROUND(VLOOKUP($B299,'3.ข้อมูลงบทดลองปัจจุบัน เติมเอง'!$A$5:$CL$846,66,0),2)</f>
        <v>-1076668.8999999999</v>
      </c>
      <c r="BP299" s="19">
        <f>ROUND(VLOOKUP($B299,'3.ข้อมูลงบทดลองปัจจุบัน เติมเอง'!$A$5:$CL$846,67,0),2)</f>
        <v>-2360902.08</v>
      </c>
      <c r="BQ299" s="19">
        <f>ROUND(VLOOKUP($B299,'3.ข้อมูลงบทดลองปัจจุบัน เติมเอง'!$A$5:$CL$846,68,0),2)</f>
        <v>-1124591.78</v>
      </c>
      <c r="BR299" s="19">
        <f>ROUND(VLOOKUP($B299,'3.ข้อมูลงบทดลองปัจจุบัน เติมเอง'!$A$5:$CL$846,69,0),2)</f>
        <v>-825682.38</v>
      </c>
      <c r="BS299" s="19">
        <f>ROUND(VLOOKUP($B299,'3.ข้อมูลงบทดลองปัจจุบัน เติมเอง'!$A$5:$CL$846,70,0),2)</f>
        <v>-70114674.879999995</v>
      </c>
      <c r="BT299" s="19">
        <f>ROUND(VLOOKUP($B299,'3.ข้อมูลงบทดลองปัจจุบัน เติมเอง'!$A$5:$CL$846,71,0),2)</f>
        <v>-1265965.28</v>
      </c>
      <c r="BU299" s="19">
        <f>ROUND(VLOOKUP($B299,'3.ข้อมูลงบทดลองปัจจุบัน เติมเอง'!$A$5:$CL$846,72,0),2)</f>
        <v>-1482086.58</v>
      </c>
      <c r="BV299" s="19">
        <f>ROUND(VLOOKUP($B299,'3.ข้อมูลงบทดลองปัจจุบัน เติมเอง'!$A$5:$CL$846,73,0),2)</f>
        <v>-8969653.0399999991</v>
      </c>
      <c r="BW299" s="19">
        <f>ROUND(VLOOKUP($B299,'3.ข้อมูลงบทดลองปัจจุบัน เติมเอง'!$A$5:$CL$846,74,0),2)</f>
        <v>0</v>
      </c>
      <c r="BX299" s="19">
        <f>ROUND(VLOOKUP($B299,'3.ข้อมูลงบทดลองปัจจุบัน เติมเอง'!$A$5:$CL$846,75,0),2)</f>
        <v>-1213290.1000000001</v>
      </c>
      <c r="BY299" s="19">
        <f>ROUND(VLOOKUP($B299,'3.ข้อมูลงบทดลองปัจจุบัน เติมเอง'!$A$5:$CL$846,76,0),2)</f>
        <v>-3647124.34</v>
      </c>
      <c r="BZ299" s="19">
        <f>ROUND(VLOOKUP($B299,'3.ข้อมูลงบทดลองปัจจุบัน เติมเอง'!$A$5:$CL$846,77,0),2)</f>
        <v>-747008.96</v>
      </c>
      <c r="CA299" s="19">
        <f>ROUND(VLOOKUP($B299,'3.ข้อมูลงบทดลองปัจจุบัน เติมเอง'!$A$5:$CL$846,78,0),2)</f>
        <v>-528402.14</v>
      </c>
      <c r="CB299" s="19">
        <f>ROUND(VLOOKUP($B299,'3.ข้อมูลงบทดลองปัจจุบัน เติมเอง'!$A$5:$CL$846,79,0),2)</f>
        <v>-976130.85</v>
      </c>
      <c r="CC299" s="19">
        <f>ROUND(VLOOKUP($B299,'3.ข้อมูลงบทดลองปัจจุบัน เติมเอง'!$A$5:$CL$846,80,0),2)</f>
        <v>-666801.18000000005</v>
      </c>
      <c r="CD299" s="19">
        <f>ROUND(VLOOKUP($B299,'3.ข้อมูลงบทดลองปัจจุบัน เติมเอง'!$A$5:$CL$846,81,0),2)</f>
        <v>-3221291.48</v>
      </c>
      <c r="CE299" s="19">
        <f>ROUND(VLOOKUP($B299,'3.ข้อมูลงบทดลองปัจจุบัน เติมเอง'!$A$5:$CL$846,82,0),2)</f>
        <v>-1419882.56</v>
      </c>
      <c r="CF299" s="19">
        <f>ROUND(VLOOKUP($B299,'3.ข้อมูลงบทดลองปัจจุบัน เติมเอง'!$A$5:$CL$846,83,0),2)</f>
        <v>-2344297</v>
      </c>
      <c r="CG299" s="19">
        <f>ROUND(VLOOKUP($B299,'3.ข้อมูลงบทดลองปัจจุบัน เติมเอง'!$A$5:$CL$846,84,0),2)</f>
        <v>-691275.44</v>
      </c>
      <c r="CH299" s="19">
        <f>ROUND(VLOOKUP($B299,'3.ข้อมูลงบทดลองปัจจุบัน เติมเอง'!$A$5:$CL$846,85,0),2)</f>
        <v>-743501.22</v>
      </c>
      <c r="CI299" s="19">
        <f>ROUND(VLOOKUP($B299,'3.ข้อมูลงบทดลองปัจจุบัน เติมเอง'!$A$5:$CL$846,86,0),2)</f>
        <v>-623863.81999999995</v>
      </c>
      <c r="CJ299" s="19">
        <f>ROUND(VLOOKUP($B299,'3.ข้อมูลงบทดลองปัจจุบัน เติมเอง'!$A$5:$CL$846,87,0),2)</f>
        <v>-947359.68</v>
      </c>
      <c r="CK299" s="19">
        <f>ROUND(VLOOKUP($B299,'3.ข้อมูลงบทดลองปัจจุบัน เติมเอง'!$A$5:$CL$846,88,0),2)</f>
        <v>-3147522.89</v>
      </c>
      <c r="CL299" s="19">
        <f>ROUND(VLOOKUP($B299,'3.ข้อมูลงบทดลองปัจจุบัน เติมเอง'!$A$5:$CL$846,89,0),2)</f>
        <v>-476121.98</v>
      </c>
      <c r="CM299" s="19">
        <f>ROUND(VLOOKUP($B299,'3.ข้อมูลงบทดลองปัจจุบัน เติมเอง'!$A$5:$CL$846,90,0),2)</f>
        <v>-383834.64</v>
      </c>
      <c r="CO299" s="29"/>
    </row>
    <row r="300" spans="1:94" x14ac:dyDescent="0.7">
      <c r="A300" s="54" t="s">
        <v>2323</v>
      </c>
      <c r="B300" s="3" t="s">
        <v>498</v>
      </c>
      <c r="C300" s="55" t="s">
        <v>499</v>
      </c>
      <c r="D300" s="19">
        <f>ROUND(VLOOKUP($B300,'3.ข้อมูลงบทดลองปัจจุบัน เติมเอง'!$A$5:$CL$846,3,0),2)</f>
        <v>-14969616.439999999</v>
      </c>
      <c r="E300" s="19">
        <f>ROUND(VLOOKUP($B300,'3.ข้อมูลงบทดลองปัจจุบัน เติมเอง'!$A$5:$CL$846,4,0),2)</f>
        <v>-4543553.83</v>
      </c>
      <c r="F300" s="19">
        <f>ROUND(VLOOKUP($B300,'3.ข้อมูลงบทดลองปัจจุบัน เติมเอง'!$A$5:$CL$846,5,0),2)</f>
        <v>-5792828.6100000003</v>
      </c>
      <c r="G300" s="19">
        <f>ROUND(VLOOKUP($B300,'3.ข้อมูลงบทดลองปัจจุบัน เติมเอง'!$A$5:$CL$846,6,0),2)</f>
        <v>-4103593.42</v>
      </c>
      <c r="H300" s="19">
        <f>ROUND(VLOOKUP($B300,'3.ข้อมูลงบทดลองปัจจุบัน เติมเอง'!$A$5:$CL$846,7,0),2)</f>
        <v>-2445785.87</v>
      </c>
      <c r="I300" s="19">
        <f>ROUND(VLOOKUP($B300,'3.ข้อมูลงบทดลองปัจจุบัน เติมเอง'!$A$5:$CL$846,8,0),2)</f>
        <v>-5647317.4500000002</v>
      </c>
      <c r="J300" s="19">
        <f>ROUND(VLOOKUP($B300,'3.ข้อมูลงบทดลองปัจจุบัน เติมเอง'!$A$5:$CL$846,9,0),2)</f>
        <v>-6966062.79</v>
      </c>
      <c r="K300" s="19">
        <f>ROUND(VLOOKUP($B300,'3.ข้อมูลงบทดลองปัจจุบัน เติมเอง'!$A$5:$CL$846,10,0),2)</f>
        <v>-5913457.3600000003</v>
      </c>
      <c r="L300" s="19">
        <f>ROUND(VLOOKUP($B300,'3.ข้อมูลงบทดลองปัจจุบัน เติมเอง'!$A$5:$CL$846,11,0),2)</f>
        <v>-4353804.7</v>
      </c>
      <c r="M300" s="19">
        <f>ROUND(VLOOKUP($B300,'3.ข้อมูลงบทดลองปัจจุบัน เติมเอง'!$A$5:$CL$846,12,0),2)</f>
        <v>-4532787.87</v>
      </c>
      <c r="N300" s="19">
        <f>ROUND(VLOOKUP($B300,'3.ข้อมูลงบทดลองปัจจุบัน เติมเอง'!$A$5:$CL$846,13,0),2)</f>
        <v>-8615353.9399999995</v>
      </c>
      <c r="O300" s="19">
        <f>ROUND(VLOOKUP($B300,'3.ข้อมูลงบทดลองปัจจุบัน เติมเอง'!$A$5:$CL$846,14,0),2)</f>
        <v>-2028068.47</v>
      </c>
      <c r="P300" s="19">
        <f>ROUND(VLOOKUP($B300,'3.ข้อมูลงบทดลองปัจจุบัน เติมเอง'!$A$5:$CL$846,15,0),2)</f>
        <v>-7218036.3499999996</v>
      </c>
      <c r="Q300" s="19">
        <f>ROUND(VLOOKUP($B300,'3.ข้อมูลงบทดลองปัจจุบัน เติมเอง'!$A$5:$CL$846,16,0),2)</f>
        <v>-3818086.68</v>
      </c>
      <c r="R300" s="19">
        <f>ROUND(VLOOKUP($B300,'3.ข้อมูลงบทดลองปัจจุบัน เติมเอง'!$A$5:$CL$846,17,0),2)</f>
        <v>-4308015.4000000004</v>
      </c>
      <c r="S300" s="19">
        <f>ROUND(VLOOKUP($B300,'3.ข้อมูลงบทดลองปัจจุบัน เติมเอง'!$A$5:$CL$846,18,0),2)</f>
        <v>-5251350.78</v>
      </c>
      <c r="T300" s="19">
        <f>ROUND(VLOOKUP($B300,'3.ข้อมูลงบทดลองปัจจุบัน เติมเอง'!$A$5:$CL$846,19,0),2)</f>
        <v>-3505343.91</v>
      </c>
      <c r="U300" s="19">
        <f>ROUND(VLOOKUP($B300,'3.ข้อมูลงบทดลองปัจจุบัน เติมเอง'!$A$5:$CL$846,20,0),2)</f>
        <v>-3156497.6</v>
      </c>
      <c r="V300" s="19">
        <f>ROUND(VLOOKUP($B300,'3.ข้อมูลงบทดลองปัจจุบัน เติมเอง'!$A$5:$CL$846,21,0),2)</f>
        <v>-3560520.43</v>
      </c>
      <c r="W300" s="19">
        <f>ROUND(VLOOKUP($B300,'3.ข้อมูลงบทดลองปัจจุบัน เติมเอง'!$A$5:$CL$846,22,0),2)</f>
        <v>-1836107.6</v>
      </c>
      <c r="X300" s="19">
        <f>ROUND(VLOOKUP($B300,'3.ข้อมูลงบทดลองปัจจุบัน เติมเอง'!$A$5:$CL$846,23,0),2)</f>
        <v>-11222463.34</v>
      </c>
      <c r="Y300" s="19">
        <f>ROUND(VLOOKUP($B300,'3.ข้อมูลงบทดลองปัจจุบัน เติมเอง'!$A$5:$CL$846,24,0),2)</f>
        <v>-2564788.75</v>
      </c>
      <c r="Z300" s="19">
        <f>ROUND(VLOOKUP($B300,'3.ข้อมูลงบทดลองปัจจุบัน เติมเอง'!$A$5:$CL$846,25,0),2)</f>
        <v>-5000703.97</v>
      </c>
      <c r="AA300" s="19">
        <f>ROUND(VLOOKUP($B300,'3.ข้อมูลงบทดลองปัจจุบัน เติมเอง'!$A$5:$CL$846,26,0),2)</f>
        <v>-2880636.84</v>
      </c>
      <c r="AB300" s="19">
        <f>ROUND(VLOOKUP($B300,'3.ข้อมูลงบทดลองปัจจุบัน เติมเอง'!$A$5:$CL$846,27,0),2)</f>
        <v>-1890124.36</v>
      </c>
      <c r="AC300" s="19">
        <f>ROUND(VLOOKUP($B300,'3.ข้อมูลงบทดลองปัจจุบัน เติมเอง'!$A$5:$CL$846,28,0),2)</f>
        <v>-2755653.59</v>
      </c>
      <c r="AD300" s="19">
        <f>ROUND(VLOOKUP($B300,'3.ข้อมูลงบทดลองปัจจุบัน เติมเอง'!$A$5:$CL$846,29,0),2)</f>
        <v>-3214222.86</v>
      </c>
      <c r="AE300" s="19">
        <f>ROUND(VLOOKUP($B300,'3.ข้อมูลงบทดลองปัจจุบัน เติมเอง'!$A$5:$CL$846,30,0),2)</f>
        <v>-9990252.4600000009</v>
      </c>
      <c r="AF300" s="19">
        <f>ROUND(VLOOKUP($B300,'3.ข้อมูลงบทดลองปัจจุบัน เติมเอง'!$A$5:$CL$846,31,0),2)</f>
        <v>-3450893.23</v>
      </c>
      <c r="AG300" s="19">
        <f>ROUND(VLOOKUP($B300,'3.ข้อมูลงบทดลองปัจจุบัน เติมเอง'!$A$5:$CL$846,32,0),2)</f>
        <v>-2567160.4700000002</v>
      </c>
      <c r="AH300" s="19">
        <f>ROUND(VLOOKUP($B300,'3.ข้อมูลงบทดลองปัจจุบัน เติมเอง'!$A$5:$CL$846,33,0),2)</f>
        <v>-3053638.66</v>
      </c>
      <c r="AI300" s="19">
        <f>ROUND(VLOOKUP($B300,'3.ข้อมูลงบทดลองปัจจุบัน เติมเอง'!$A$5:$CL$846,34,0),2)</f>
        <v>-5266389.2300000004</v>
      </c>
      <c r="AJ300" s="19">
        <f>ROUND(VLOOKUP($B300,'3.ข้อมูลงบทดลองปัจจุบัน เติมเอง'!$A$5:$CL$846,35,0),2)</f>
        <v>-3065233.94</v>
      </c>
      <c r="AK300" s="19">
        <f>ROUND(VLOOKUP($B300,'3.ข้อมูลงบทดลองปัจจุบัน เติมเอง'!$A$5:$CL$846,36,0),2)</f>
        <v>-2668314.4700000002</v>
      </c>
      <c r="AL300" s="19">
        <f>ROUND(VLOOKUP($B300,'3.ข้อมูลงบทดลองปัจจุบัน เติมเอง'!$A$5:$CL$846,37,0),2)</f>
        <v>-15142144.58</v>
      </c>
      <c r="AM300" s="19">
        <f>ROUND(VLOOKUP($B300,'3.ข้อมูลงบทดลองปัจจุบัน เติมเอง'!$A$5:$CL$846,38,0),2)</f>
        <v>-3783676.14</v>
      </c>
      <c r="AN300" s="19">
        <f>ROUND(VLOOKUP($B300,'3.ข้อมูลงบทดลองปัจจุบัน เติมเอง'!$A$5:$CL$846,39,0),2)</f>
        <v>-3403533.93</v>
      </c>
      <c r="AO300" s="19">
        <f>ROUND(VLOOKUP($B300,'3.ข้อมูลงบทดลองปัจจุบัน เติมเอง'!$A$5:$CL$846,40,0),2)</f>
        <v>-7298577.6500000004</v>
      </c>
      <c r="AP300" s="19">
        <f>ROUND(VLOOKUP($B300,'3.ข้อมูลงบทดลองปัจจุบัน เติมเอง'!$A$5:$CL$846,41,0),2)</f>
        <v>-5681356.4800000004</v>
      </c>
      <c r="AQ300" s="19">
        <f>ROUND(VLOOKUP($B300,'3.ข้อมูลงบทดลองปัจจุบัน เติมเอง'!$A$5:$CL$846,42,0),2)</f>
        <v>-4534742.8899999997</v>
      </c>
      <c r="AR300" s="19">
        <f>ROUND(VLOOKUP($B300,'3.ข้อมูลงบทดลองปัจจุบัน เติมเอง'!$A$5:$CL$846,43,0),2)</f>
        <v>-2139609.38</v>
      </c>
      <c r="AS300" s="19">
        <f>ROUND(VLOOKUP($B300,'3.ข้อมูลงบทดลองปัจจุบัน เติมเอง'!$A$5:$CL$846,44,0),2)</f>
        <v>-7921056.9299999997</v>
      </c>
      <c r="AT300" s="19">
        <f>ROUND(VLOOKUP($B300,'3.ข้อมูลงบทดลองปัจจุบัน เติมเอง'!$A$5:$CL$846,45,0),2)</f>
        <v>-3672586.65</v>
      </c>
      <c r="AU300" s="19">
        <f>ROUND(VLOOKUP($B300,'3.ข้อมูลงบทดลองปัจจุบัน เติมเอง'!$A$5:$CL$846,46,0),2)</f>
        <v>-5709809.3899999997</v>
      </c>
      <c r="AV300" s="19">
        <f>ROUND(VLOOKUP($B300,'3.ข้อมูลงบทดลองปัจจุบัน เติมเอง'!$A$5:$CL$846,47,0),2)</f>
        <v>-6653670.5999999996</v>
      </c>
      <c r="AW300" s="19">
        <f>ROUND(VLOOKUP($B300,'3.ข้อมูลงบทดลองปัจจุบัน เติมเอง'!$A$5:$CL$846,48,0),2)</f>
        <v>-3292555.33</v>
      </c>
      <c r="AX300" s="19">
        <f>ROUND(VLOOKUP($B300,'3.ข้อมูลงบทดลองปัจจุบัน เติมเอง'!$A$5:$CL$846,49,0),2)</f>
        <v>-3052695.82</v>
      </c>
      <c r="AY300" s="19">
        <f>ROUND(VLOOKUP($B300,'3.ข้อมูลงบทดลองปัจจุบัน เติมเอง'!$A$5:$CL$846,50,0),2)</f>
        <v>-4202906.68</v>
      </c>
      <c r="AZ300" s="19">
        <f>ROUND(VLOOKUP($B300,'3.ข้อมูลงบทดลองปัจจุบัน เติมเอง'!$A$5:$CL$846,51,0),2)</f>
        <v>-3845560.08</v>
      </c>
      <c r="BA300" s="19">
        <f>ROUND(VLOOKUP($B300,'3.ข้อมูลงบทดลองปัจจุบัน เติมเอง'!$A$5:$CL$846,52,0),2)</f>
        <v>-3315168.79</v>
      </c>
      <c r="BB300" s="19">
        <f>ROUND(VLOOKUP($B300,'3.ข้อมูลงบทดลองปัจจุบัน เติมเอง'!$A$5:$CL$846,53,0),2)</f>
        <v>-11671916.390000001</v>
      </c>
      <c r="BC300" s="19">
        <f>ROUND(VLOOKUP($B300,'3.ข้อมูลงบทดลองปัจจุบัน เติมเอง'!$A$5:$CL$846,54,0),2)</f>
        <v>-3303899.46</v>
      </c>
      <c r="BD300" s="19">
        <f>ROUND(VLOOKUP($B300,'3.ข้อมูลงบทดลองปัจจุบัน เติมเอง'!$A$5:$CL$846,55,0),2)</f>
        <v>-15729954.960000001</v>
      </c>
      <c r="BE300" s="19">
        <f>ROUND(VLOOKUP($B300,'3.ข้อมูลงบทดลองปัจจุบัน เติมเอง'!$A$5:$CL$846,56,0),2)</f>
        <v>-7468053.0199999996</v>
      </c>
      <c r="BF300" s="19">
        <f>ROUND(VLOOKUP($B300,'3.ข้อมูลงบทดลองปัจจุบัน เติมเอง'!$A$5:$CL$846,57,0),2)</f>
        <v>-3867770.76</v>
      </c>
      <c r="BG300" s="19">
        <f>ROUND(VLOOKUP($B300,'3.ข้อมูลงบทดลองปัจจุบัน เติมเอง'!$A$5:$CL$846,58,0),2)</f>
        <v>-2829430.7</v>
      </c>
      <c r="BH300" s="19">
        <f>ROUND(VLOOKUP($B300,'3.ข้อมูลงบทดลองปัจจุบัน เติมเอง'!$A$5:$CL$846,59,0),2)</f>
        <v>-7393029</v>
      </c>
      <c r="BI300" s="19">
        <f>ROUND(VLOOKUP($B300,'3.ข้อมูลงบทดลองปัจจุบัน เติมเอง'!$A$5:$CL$846,60,0),2)</f>
        <v>-2534995.7999999998</v>
      </c>
      <c r="BJ300" s="19">
        <f>ROUND(VLOOKUP($B300,'3.ข้อมูลงบทดลองปัจจุบัน เติมเอง'!$A$5:$CL$846,61,0),2)</f>
        <v>-1592700.64</v>
      </c>
      <c r="BK300" s="19">
        <f>ROUND(VLOOKUP($B300,'3.ข้อมูลงบทดลองปัจจุบัน เติมเอง'!$A$5:$CL$846,62,0),2)</f>
        <v>-2426406.0099999998</v>
      </c>
      <c r="BL300" s="19">
        <f>ROUND(VLOOKUP($B300,'3.ข้อมูลงบทดลองปัจจุบัน เติมเอง'!$A$5:$CL$846,63,0),2)</f>
        <v>-2349517.96</v>
      </c>
      <c r="BM300" s="19">
        <f>ROUND(VLOOKUP($B300,'3.ข้อมูลงบทดลองปัจจุบัน เติมเอง'!$A$5:$CL$846,64,0),2)</f>
        <v>-11564991.529999999</v>
      </c>
      <c r="BN300" s="19">
        <f>ROUND(VLOOKUP($B300,'3.ข้อมูลงบทดลองปัจจุบัน เติมเอง'!$A$5:$CL$846,65,0),2)</f>
        <v>-6440335.9699999997</v>
      </c>
      <c r="BO300" s="19">
        <f>ROUND(VLOOKUP($B300,'3.ข้อมูลงบทดลองปัจจุบัน เติมเอง'!$A$5:$CL$846,66,0),2)</f>
        <v>-5030707.32</v>
      </c>
      <c r="BP300" s="19">
        <f>ROUND(VLOOKUP($B300,'3.ข้อมูลงบทดลองปัจจุบัน เติมเอง'!$A$5:$CL$846,67,0),2)</f>
        <v>-6926198.0700000003</v>
      </c>
      <c r="BQ300" s="19">
        <f>ROUND(VLOOKUP($B300,'3.ข้อมูลงบทดลองปัจจุบัน เติมเอง'!$A$5:$CL$846,68,0),2)</f>
        <v>-4758304.8899999997</v>
      </c>
      <c r="BR300" s="19">
        <f>ROUND(VLOOKUP($B300,'3.ข้อมูลงบทดลองปัจจุบัน เติมเอง'!$A$5:$CL$846,69,0),2)</f>
        <v>-2826431.74</v>
      </c>
      <c r="BS300" s="19">
        <f>ROUND(VLOOKUP($B300,'3.ข้อมูลงบทดลองปัจจุบัน เติมเอง'!$A$5:$CL$846,70,0),2)</f>
        <v>-22261571.600000001</v>
      </c>
      <c r="BT300" s="19">
        <f>ROUND(VLOOKUP($B300,'3.ข้อมูลงบทดลองปัจจุบัน เติมเอง'!$A$5:$CL$846,71,0),2)</f>
        <v>-4686303.1399999997</v>
      </c>
      <c r="BU300" s="19">
        <f>ROUND(VLOOKUP($B300,'3.ข้อมูลงบทดลองปัจจุบัน เติมเอง'!$A$5:$CL$846,72,0),2)</f>
        <v>-5788318.2800000003</v>
      </c>
      <c r="BV300" s="19">
        <f>ROUND(VLOOKUP($B300,'3.ข้อมูลงบทดลองปัจจุบัน เติมเอง'!$A$5:$CL$846,73,0),2)</f>
        <v>-9049609.4399999995</v>
      </c>
      <c r="BW300" s="19">
        <f>ROUND(VLOOKUP($B300,'3.ข้อมูลงบทดลองปัจจุบัน เติมเอง'!$A$5:$CL$846,74,0),2)</f>
        <v>-1400897.97</v>
      </c>
      <c r="BX300" s="19">
        <f>ROUND(VLOOKUP($B300,'3.ข้อมูลงบทดลองปัจจุบัน เติมเอง'!$A$5:$CL$846,75,0),2)</f>
        <v>-3839525.63</v>
      </c>
      <c r="BY300" s="19">
        <f>ROUND(VLOOKUP($B300,'3.ข้อมูลงบทดลองปัจจุบัน เติมเอง'!$A$5:$CL$846,76,0),2)</f>
        <v>-8916322.8200000003</v>
      </c>
      <c r="BZ300" s="19">
        <f>ROUND(VLOOKUP($B300,'3.ข้อมูลงบทดลองปัจจุบัน เติมเอง'!$A$5:$CL$846,77,0),2)</f>
        <v>-3102780.19</v>
      </c>
      <c r="CA300" s="19">
        <f>ROUND(VLOOKUP($B300,'3.ข้อมูลงบทดลองปัจจุบัน เติมเอง'!$A$5:$CL$846,78,0),2)</f>
        <v>-2663379.87</v>
      </c>
      <c r="CB300" s="19">
        <f>ROUND(VLOOKUP($B300,'3.ข้อมูลงบทดลองปัจจุบัน เติมเอง'!$A$5:$CL$846,79,0),2)</f>
        <v>-3955504.12</v>
      </c>
      <c r="CC300" s="19">
        <f>ROUND(VLOOKUP($B300,'3.ข้อมูลงบทดลองปัจจุบัน เติมเอง'!$A$5:$CL$846,80,0),2)</f>
        <v>-4420472.18</v>
      </c>
      <c r="CD300" s="19">
        <f>ROUND(VLOOKUP($B300,'3.ข้อมูลงบทดลองปัจจุบัน เติมเอง'!$A$5:$CL$846,81,0),2)</f>
        <v>-7564740.7599999998</v>
      </c>
      <c r="CE300" s="19">
        <f>ROUND(VLOOKUP($B300,'3.ข้อมูลงบทดลองปัจจุบัน เติมเอง'!$A$5:$CL$846,82,0),2)</f>
        <v>-4366886.03</v>
      </c>
      <c r="CF300" s="19">
        <f>ROUND(VLOOKUP($B300,'3.ข้อมูลงบทดลองปัจจุบัน เติมเอง'!$A$5:$CL$846,83,0),2)</f>
        <v>-6829402.6900000004</v>
      </c>
      <c r="CG300" s="19">
        <f>ROUND(VLOOKUP($B300,'3.ข้อมูลงบทดลองปัจจุบัน เติมเอง'!$A$5:$CL$846,84,0),2)</f>
        <v>-2392588.04</v>
      </c>
      <c r="CH300" s="19">
        <f>ROUND(VLOOKUP($B300,'3.ข้อมูลงบทดลองปัจจุบัน เติมเอง'!$A$5:$CL$846,85,0),2)</f>
        <v>-3091440.71</v>
      </c>
      <c r="CI300" s="19">
        <f>ROUND(VLOOKUP($B300,'3.ข้อมูลงบทดลองปัจจุบัน เติมเอง'!$A$5:$CL$846,86,0),2)</f>
        <v>-2179121.96</v>
      </c>
      <c r="CJ300" s="19">
        <f>ROUND(VLOOKUP($B300,'3.ข้อมูลงบทดลองปัจจุบัน เติมเอง'!$A$5:$CL$846,87,0),2)</f>
        <v>-2426989.96</v>
      </c>
      <c r="CK300" s="19">
        <f>ROUND(VLOOKUP($B300,'3.ข้อมูลงบทดลองปัจจุบัน เติมเอง'!$A$5:$CL$846,88,0),2)</f>
        <v>-7415495.5099999998</v>
      </c>
      <c r="CL300" s="19">
        <f>ROUND(VLOOKUP($B300,'3.ข้อมูลงบทดลองปัจจุบัน เติมเอง'!$A$5:$CL$846,89,0),2)</f>
        <v>-1821603.11</v>
      </c>
      <c r="CM300" s="19">
        <f>ROUND(VLOOKUP($B300,'3.ข้อมูลงบทดลองปัจจุบัน เติมเอง'!$A$5:$CL$846,90,0),2)</f>
        <v>-1975647.59</v>
      </c>
      <c r="CO300" s="29"/>
    </row>
    <row r="301" spans="1:94" s="33" customFormat="1" x14ac:dyDescent="0.7">
      <c r="A301" s="54" t="s">
        <v>2323</v>
      </c>
      <c r="B301" s="3" t="s">
        <v>500</v>
      </c>
      <c r="C301" s="55" t="s">
        <v>501</v>
      </c>
      <c r="D301" s="40">
        <f>ROUND(VLOOKUP($B301,'3.ข้อมูลงบทดลองปัจจุบัน เติมเอง'!$A$5:$CL$846,3,0),2)</f>
        <v>8558547.6699999999</v>
      </c>
      <c r="E301" s="40">
        <f>ROUND(VLOOKUP($B301,'3.ข้อมูลงบทดลองปัจจุบัน เติมเอง'!$A$5:$CL$846,4,0),2)</f>
        <v>0</v>
      </c>
      <c r="F301" s="40">
        <f>ROUND(VLOOKUP($B301,'3.ข้อมูลงบทดลองปัจจุบัน เติมเอง'!$A$5:$CL$846,5,0),2)</f>
        <v>600718.31000000006</v>
      </c>
      <c r="G301" s="40">
        <f>ROUND(VLOOKUP($B301,'3.ข้อมูลงบทดลองปัจจุบัน เติมเอง'!$A$5:$CL$846,6,0),2)</f>
        <v>0</v>
      </c>
      <c r="H301" s="40">
        <f>ROUND(VLOOKUP($B301,'3.ข้อมูลงบทดลองปัจจุบัน เติมเอง'!$A$5:$CL$846,7,0),2)</f>
        <v>0</v>
      </c>
      <c r="I301" s="40">
        <f>ROUND(VLOOKUP($B301,'3.ข้อมูลงบทดลองปัจจุบัน เติมเอง'!$A$5:$CL$846,8,0),2)</f>
        <v>0</v>
      </c>
      <c r="J301" s="40">
        <f>ROUND(VLOOKUP($B301,'3.ข้อมูลงบทดลองปัจจุบัน เติมเอง'!$A$5:$CL$846,9,0),2)</f>
        <v>226271.83</v>
      </c>
      <c r="K301" s="40">
        <f>ROUND(VLOOKUP($B301,'3.ข้อมูลงบทดลองปัจจุบัน เติมเอง'!$A$5:$CL$846,10,0),2)</f>
        <v>0</v>
      </c>
      <c r="L301" s="40">
        <f>ROUND(VLOOKUP($B301,'3.ข้อมูลงบทดลองปัจจุบัน เติมเอง'!$A$5:$CL$846,11,0),2)</f>
        <v>62691.8</v>
      </c>
      <c r="M301" s="40">
        <f>ROUND(VLOOKUP($B301,'3.ข้อมูลงบทดลองปัจจุบัน เติมเอง'!$A$5:$CL$846,12,0),2)</f>
        <v>0</v>
      </c>
      <c r="N301" s="40">
        <f>ROUND(VLOOKUP($B301,'3.ข้อมูลงบทดลองปัจจุบัน เติมเอง'!$A$5:$CL$846,13,0),2)</f>
        <v>0</v>
      </c>
      <c r="O301" s="40">
        <f>ROUND(VLOOKUP($B301,'3.ข้อมูลงบทดลองปัจจุบัน เติมเอง'!$A$5:$CL$846,14,0),2)</f>
        <v>0</v>
      </c>
      <c r="P301" s="40">
        <f>ROUND(VLOOKUP($B301,'3.ข้อมูลงบทดลองปัจจุบัน เติมเอง'!$A$5:$CL$846,15,0),2)</f>
        <v>0</v>
      </c>
      <c r="Q301" s="40">
        <f>ROUND(VLOOKUP($B301,'3.ข้อมูลงบทดลองปัจจุบัน เติมเอง'!$A$5:$CL$846,16,0),2)</f>
        <v>0</v>
      </c>
      <c r="R301" s="40">
        <f>ROUND(VLOOKUP($B301,'3.ข้อมูลงบทดลองปัจจุบัน เติมเอง'!$A$5:$CL$846,17,0),2)</f>
        <v>0</v>
      </c>
      <c r="S301" s="40">
        <f>ROUND(VLOOKUP($B301,'3.ข้อมูลงบทดลองปัจจุบัน เติมเอง'!$A$5:$CL$846,18,0),2)</f>
        <v>56396.4</v>
      </c>
      <c r="T301" s="40">
        <f>ROUND(VLOOKUP($B301,'3.ข้อมูลงบทดลองปัจจุบัน เติมเอง'!$A$5:$CL$846,19,0),2)</f>
        <v>78246.5</v>
      </c>
      <c r="U301" s="40">
        <f>ROUND(VLOOKUP($B301,'3.ข้อมูลงบทดลองปัจจุบัน เติมเอง'!$A$5:$CL$846,20,0),2)</f>
        <v>0</v>
      </c>
      <c r="V301" s="40">
        <f>ROUND(VLOOKUP($B301,'3.ข้อมูลงบทดลองปัจจุบัน เติมเอง'!$A$5:$CL$846,21,0),2)</f>
        <v>45919.37</v>
      </c>
      <c r="W301" s="40">
        <f>ROUND(VLOOKUP($B301,'3.ข้อมูลงบทดลองปัจจุบัน เติมเอง'!$A$5:$CL$846,22,0),2)</f>
        <v>0</v>
      </c>
      <c r="X301" s="40">
        <f>ROUND(VLOOKUP($B301,'3.ข้อมูลงบทดลองปัจจุบัน เติมเอง'!$A$5:$CL$846,23,0),2)</f>
        <v>17096720.440000001</v>
      </c>
      <c r="Y301" s="40">
        <f>ROUND(VLOOKUP($B301,'3.ข้อมูลงบทดลองปัจจุบัน เติมเอง'!$A$5:$CL$846,24,0),2)</f>
        <v>31335.98</v>
      </c>
      <c r="Z301" s="40">
        <f>ROUND(VLOOKUP($B301,'3.ข้อมูลงบทดลองปัจจุบัน เติมเอง'!$A$5:$CL$846,25,0),2)</f>
        <v>0</v>
      </c>
      <c r="AA301" s="40">
        <f>ROUND(VLOOKUP($B301,'3.ข้อมูลงบทดลองปัจจุบัน เติมเอง'!$A$5:$CL$846,26,0),2)</f>
        <v>31938</v>
      </c>
      <c r="AB301" s="40">
        <f>ROUND(VLOOKUP($B301,'3.ข้อมูลงบทดลองปัจจุบัน เติมเอง'!$A$5:$CL$846,27,0),2)</f>
        <v>0</v>
      </c>
      <c r="AC301" s="40">
        <f>ROUND(VLOOKUP($B301,'3.ข้อมูลงบทดลองปัจจุบัน เติมเอง'!$A$5:$CL$846,28,0),2)</f>
        <v>0</v>
      </c>
      <c r="AD301" s="40">
        <f>ROUND(VLOOKUP($B301,'3.ข้อมูลงบทดลองปัจจุบัน เติมเอง'!$A$5:$CL$846,29,0),2)</f>
        <v>0</v>
      </c>
      <c r="AE301" s="40">
        <f>ROUND(VLOOKUP($B301,'3.ข้อมูลงบทดลองปัจจุบัน เติมเอง'!$A$5:$CL$846,30,0),2)</f>
        <v>0</v>
      </c>
      <c r="AF301" s="40">
        <f>ROUND(VLOOKUP($B301,'3.ข้อมูลงบทดลองปัจจุบัน เติมเอง'!$A$5:$CL$846,31,0),2)</f>
        <v>0</v>
      </c>
      <c r="AG301" s="40">
        <f>ROUND(VLOOKUP($B301,'3.ข้อมูลงบทดลองปัจจุบัน เติมเอง'!$A$5:$CL$846,32,0),2)</f>
        <v>0</v>
      </c>
      <c r="AH301" s="40">
        <f>ROUND(VLOOKUP($B301,'3.ข้อมูลงบทดลองปัจจุบัน เติมเอง'!$A$5:$CL$846,33,0),2)</f>
        <v>0</v>
      </c>
      <c r="AI301" s="40">
        <f>ROUND(VLOOKUP($B301,'3.ข้อมูลงบทดลองปัจจุบัน เติมเอง'!$A$5:$CL$846,34,0),2)</f>
        <v>0</v>
      </c>
      <c r="AJ301" s="40">
        <f>ROUND(VLOOKUP($B301,'3.ข้อมูลงบทดลองปัจจุบัน เติมเอง'!$A$5:$CL$846,35,0),2)</f>
        <v>0</v>
      </c>
      <c r="AK301" s="40">
        <f>ROUND(VLOOKUP($B301,'3.ข้อมูลงบทดลองปัจจุบัน เติมเอง'!$A$5:$CL$846,36,0),2)</f>
        <v>0</v>
      </c>
      <c r="AL301" s="40">
        <f>ROUND(VLOOKUP($B301,'3.ข้อมูลงบทดลองปัจจุบัน เติมเอง'!$A$5:$CL$846,37,0),2)</f>
        <v>8857084.8499999996</v>
      </c>
      <c r="AM301" s="40">
        <f>ROUND(VLOOKUP($B301,'3.ข้อมูลงบทดลองปัจจุบัน เติมเอง'!$A$5:$CL$846,38,0),2)</f>
        <v>0</v>
      </c>
      <c r="AN301" s="40">
        <f>ROUND(VLOOKUP($B301,'3.ข้อมูลงบทดลองปัจจุบัน เติมเอง'!$A$5:$CL$846,39,0),2)</f>
        <v>0</v>
      </c>
      <c r="AO301" s="40">
        <f>ROUND(VLOOKUP($B301,'3.ข้อมูลงบทดลองปัจจุบัน เติมเอง'!$A$5:$CL$846,40,0),2)</f>
        <v>0</v>
      </c>
      <c r="AP301" s="40">
        <f>ROUND(VLOOKUP($B301,'3.ข้อมูลงบทดลองปัจจุบัน เติมเอง'!$A$5:$CL$846,41,0),2)</f>
        <v>0</v>
      </c>
      <c r="AQ301" s="40">
        <f>ROUND(VLOOKUP($B301,'3.ข้อมูลงบทดลองปัจจุบัน เติมเอง'!$A$5:$CL$846,42,0),2)</f>
        <v>18926.29</v>
      </c>
      <c r="AR301" s="40">
        <f>ROUND(VLOOKUP($B301,'3.ข้อมูลงบทดลองปัจจุบัน เติมเอง'!$A$5:$CL$846,43,0),2)</f>
        <v>39849.11</v>
      </c>
      <c r="AS301" s="40">
        <f>ROUND(VLOOKUP($B301,'3.ข้อมูลงบทดลองปัจจุบัน เติมเอง'!$A$5:$CL$846,44,0),2)</f>
        <v>0</v>
      </c>
      <c r="AT301" s="40">
        <f>ROUND(VLOOKUP($B301,'3.ข้อมูลงบทดลองปัจจุบัน เติมเอง'!$A$5:$CL$846,45,0),2)</f>
        <v>0</v>
      </c>
      <c r="AU301" s="40">
        <f>ROUND(VLOOKUP($B301,'3.ข้อมูลงบทดลองปัจจุบัน เติมเอง'!$A$5:$CL$846,46,0),2)</f>
        <v>0</v>
      </c>
      <c r="AV301" s="40">
        <f>ROUND(VLOOKUP($B301,'3.ข้อมูลงบทดลองปัจจุบัน เติมเอง'!$A$5:$CL$846,47,0),2)</f>
        <v>0</v>
      </c>
      <c r="AW301" s="40">
        <f>ROUND(VLOOKUP($B301,'3.ข้อมูลงบทดลองปัจจุบัน เติมเอง'!$A$5:$CL$846,48,0),2)</f>
        <v>0</v>
      </c>
      <c r="AX301" s="40">
        <f>ROUND(VLOOKUP($B301,'3.ข้อมูลงบทดลองปัจจุบัน เติมเอง'!$A$5:$CL$846,49,0),2)</f>
        <v>0</v>
      </c>
      <c r="AY301" s="40">
        <f>ROUND(VLOOKUP($B301,'3.ข้อมูลงบทดลองปัจจุบัน เติมเอง'!$A$5:$CL$846,50,0),2)</f>
        <v>0</v>
      </c>
      <c r="AZ301" s="40">
        <f>ROUND(VLOOKUP($B301,'3.ข้อมูลงบทดลองปัจจุบัน เติมเอง'!$A$5:$CL$846,51,0),2)</f>
        <v>0</v>
      </c>
      <c r="BA301" s="40">
        <f>ROUND(VLOOKUP($B301,'3.ข้อมูลงบทดลองปัจจุบัน เติมเอง'!$A$5:$CL$846,52,0),2)</f>
        <v>0</v>
      </c>
      <c r="BB301" s="40">
        <f>ROUND(VLOOKUP($B301,'3.ข้อมูลงบทดลองปัจจุบัน เติมเอง'!$A$5:$CL$846,53,0),2)</f>
        <v>0</v>
      </c>
      <c r="BC301" s="40">
        <f>ROUND(VLOOKUP($B301,'3.ข้อมูลงบทดลองปัจจุบัน เติมเอง'!$A$5:$CL$846,54,0),2)</f>
        <v>0</v>
      </c>
      <c r="BD301" s="40">
        <f>ROUND(VLOOKUP($B301,'3.ข้อมูลงบทดลองปัจจุบัน เติมเอง'!$A$5:$CL$846,55,0),2)</f>
        <v>4012592.38</v>
      </c>
      <c r="BE301" s="40">
        <f>ROUND(VLOOKUP($B301,'3.ข้อมูลงบทดลองปัจจุบัน เติมเอง'!$A$5:$CL$846,56,0),2)</f>
        <v>0</v>
      </c>
      <c r="BF301" s="40">
        <f>ROUND(VLOOKUP($B301,'3.ข้อมูลงบทดลองปัจจุบัน เติมเอง'!$A$5:$CL$846,57,0),2)</f>
        <v>0</v>
      </c>
      <c r="BG301" s="40">
        <f>ROUND(VLOOKUP($B301,'3.ข้อมูลงบทดลองปัจจุบัน เติมเอง'!$A$5:$CL$846,58,0),2)</f>
        <v>0</v>
      </c>
      <c r="BH301" s="40">
        <f>ROUND(VLOOKUP($B301,'3.ข้อมูลงบทดลองปัจจุบัน เติมเอง'!$A$5:$CL$846,59,0),2)</f>
        <v>1224518</v>
      </c>
      <c r="BI301" s="40">
        <f>ROUND(VLOOKUP($B301,'3.ข้อมูลงบทดลองปัจจุบัน เติมเอง'!$A$5:$CL$846,60,0),2)</f>
        <v>0</v>
      </c>
      <c r="BJ301" s="40">
        <f>ROUND(VLOOKUP($B301,'3.ข้อมูลงบทดลองปัจจุบัน เติมเอง'!$A$5:$CL$846,61,0),2)</f>
        <v>0</v>
      </c>
      <c r="BK301" s="40">
        <f>ROUND(VLOOKUP($B301,'3.ข้อมูลงบทดลองปัจจุบัน เติมเอง'!$A$5:$CL$846,62,0),2)</f>
        <v>0</v>
      </c>
      <c r="BL301" s="40">
        <f>ROUND(VLOOKUP($B301,'3.ข้อมูลงบทดลองปัจจุบัน เติมเอง'!$A$5:$CL$846,63,0),2)</f>
        <v>0</v>
      </c>
      <c r="BM301" s="40">
        <f>ROUND(VLOOKUP($B301,'3.ข้อมูลงบทดลองปัจจุบัน เติมเอง'!$A$5:$CL$846,64,0),2)</f>
        <v>1493665.54</v>
      </c>
      <c r="BN301" s="40">
        <f>ROUND(VLOOKUP($B301,'3.ข้อมูลงบทดลองปัจจุบัน เติมเอง'!$A$5:$CL$846,65,0),2)</f>
        <v>0</v>
      </c>
      <c r="BO301" s="40">
        <f>ROUND(VLOOKUP($B301,'3.ข้อมูลงบทดลองปัจจุบัน เติมเอง'!$A$5:$CL$846,66,0),2)</f>
        <v>0</v>
      </c>
      <c r="BP301" s="40">
        <f>ROUND(VLOOKUP($B301,'3.ข้อมูลงบทดลองปัจจุบัน เติมเอง'!$A$5:$CL$846,67,0),2)</f>
        <v>19341</v>
      </c>
      <c r="BQ301" s="40">
        <f>ROUND(VLOOKUP($B301,'3.ข้อมูลงบทดลองปัจจุบัน เติมเอง'!$A$5:$CL$846,68,0),2)</f>
        <v>421125</v>
      </c>
      <c r="BR301" s="40">
        <f>ROUND(VLOOKUP($B301,'3.ข้อมูลงบทดลองปัจจุบัน เติมเอง'!$A$5:$CL$846,69,0),2)</f>
        <v>0</v>
      </c>
      <c r="BS301" s="40">
        <f>ROUND(VLOOKUP($B301,'3.ข้อมูลงบทดลองปัจจุบัน เติมเอง'!$A$5:$CL$846,70,0),2)</f>
        <v>2567391.73</v>
      </c>
      <c r="BT301" s="40">
        <f>ROUND(VLOOKUP($B301,'3.ข้อมูลงบทดลองปัจจุบัน เติมเอง'!$A$5:$CL$846,71,0),2)</f>
        <v>0</v>
      </c>
      <c r="BU301" s="40">
        <f>ROUND(VLOOKUP($B301,'3.ข้อมูลงบทดลองปัจจุบัน เติมเอง'!$A$5:$CL$846,72,0),2)</f>
        <v>208447.12</v>
      </c>
      <c r="BV301" s="40">
        <f>ROUND(VLOOKUP($B301,'3.ข้อมูลงบทดลองปัจจุบัน เติมเอง'!$A$5:$CL$846,73,0),2)</f>
        <v>602378.82999999996</v>
      </c>
      <c r="BW301" s="40">
        <f>ROUND(VLOOKUP($B301,'3.ข้อมูลงบทดลองปัจจุบัน เติมเอง'!$A$5:$CL$846,74,0),2)</f>
        <v>0</v>
      </c>
      <c r="BX301" s="40">
        <f>ROUND(VLOOKUP($B301,'3.ข้อมูลงบทดลองปัจจุบัน เติมเอง'!$A$5:$CL$846,75,0),2)</f>
        <v>0</v>
      </c>
      <c r="BY301" s="40">
        <f>ROUND(VLOOKUP($B301,'3.ข้อมูลงบทดลองปัจจุบัน เติมเอง'!$A$5:$CL$846,76,0),2)</f>
        <v>0</v>
      </c>
      <c r="BZ301" s="40">
        <f>ROUND(VLOOKUP($B301,'3.ข้อมูลงบทดลองปัจจุบัน เติมเอง'!$A$5:$CL$846,77,0),2)</f>
        <v>0</v>
      </c>
      <c r="CA301" s="40">
        <f>ROUND(VLOOKUP($B301,'3.ข้อมูลงบทดลองปัจจุบัน เติมเอง'!$A$5:$CL$846,78,0),2)</f>
        <v>0</v>
      </c>
      <c r="CB301" s="40">
        <f>ROUND(VLOOKUP($B301,'3.ข้อมูลงบทดลองปัจจุบัน เติมเอง'!$A$5:$CL$846,79,0),2)</f>
        <v>0</v>
      </c>
      <c r="CC301" s="40">
        <f>ROUND(VLOOKUP($B301,'3.ข้อมูลงบทดลองปัจจุบัน เติมเอง'!$A$5:$CL$846,80,0),2)</f>
        <v>146252.4</v>
      </c>
      <c r="CD301" s="40">
        <f>ROUND(VLOOKUP($B301,'3.ข้อมูลงบทดลองปัจจุบัน เติมเอง'!$A$5:$CL$846,81,0),2)</f>
        <v>0</v>
      </c>
      <c r="CE301" s="40">
        <f>ROUND(VLOOKUP($B301,'3.ข้อมูลงบทดลองปัจจุบัน เติมเอง'!$A$5:$CL$846,82,0),2)</f>
        <v>0</v>
      </c>
      <c r="CF301" s="40">
        <f>ROUND(VLOOKUP($B301,'3.ข้อมูลงบทดลองปัจจุบัน เติมเอง'!$A$5:$CL$846,83,0),2)</f>
        <v>291378.2</v>
      </c>
      <c r="CG301" s="40">
        <f>ROUND(VLOOKUP($B301,'3.ข้อมูลงบทดลองปัจจุบัน เติมเอง'!$A$5:$CL$846,84,0),2)</f>
        <v>322092.59999999998</v>
      </c>
      <c r="CH301" s="40">
        <f>ROUND(VLOOKUP($B301,'3.ข้อมูลงบทดลองปัจจุบัน เติมเอง'!$A$5:$CL$846,85,0),2)</f>
        <v>71807</v>
      </c>
      <c r="CI301" s="40">
        <f>ROUND(VLOOKUP($B301,'3.ข้อมูลงบทดลองปัจจุบัน เติมเอง'!$A$5:$CL$846,86,0),2)</f>
        <v>0</v>
      </c>
      <c r="CJ301" s="40">
        <f>ROUND(VLOOKUP($B301,'3.ข้อมูลงบทดลองปัจจุบัน เติมเอง'!$A$5:$CL$846,87,0),2)</f>
        <v>19369</v>
      </c>
      <c r="CK301" s="40">
        <f>ROUND(VLOOKUP($B301,'3.ข้อมูลงบทดลองปัจจุบัน เติมเอง'!$A$5:$CL$846,88,0),2)</f>
        <v>278099.14</v>
      </c>
      <c r="CL301" s="40">
        <f>ROUND(VLOOKUP($B301,'3.ข้อมูลงบทดลองปัจจุบัน เติมเอง'!$A$5:$CL$846,89,0),2)</f>
        <v>0</v>
      </c>
      <c r="CM301" s="40">
        <f>ROUND(VLOOKUP($B301,'3.ข้อมูลงบทดลองปัจจุบัน เติมเอง'!$A$5:$CL$846,90,0),2)</f>
        <v>0</v>
      </c>
      <c r="CO301" s="34"/>
      <c r="CP301" s="34"/>
    </row>
    <row r="302" spans="1:94" s="33" customFormat="1" x14ac:dyDescent="0.7">
      <c r="A302" s="54" t="s">
        <v>2323</v>
      </c>
      <c r="B302" s="3" t="s">
        <v>510</v>
      </c>
      <c r="C302" s="55" t="s">
        <v>511</v>
      </c>
      <c r="D302" s="40">
        <f>ROUND(VLOOKUP($B302,'3.ข้อมูลงบทดลองปัจจุบัน เติมเอง'!$A$5:$CL$846,3,0),2)</f>
        <v>508289</v>
      </c>
      <c r="E302" s="40">
        <f>ROUND(VLOOKUP($B302,'3.ข้อมูลงบทดลองปัจจุบัน เติมเอง'!$A$5:$CL$846,4,0),2)</f>
        <v>26546.5</v>
      </c>
      <c r="F302" s="40">
        <f>ROUND(VLOOKUP($B302,'3.ข้อมูลงบทดลองปัจจุบัน เติมเอง'!$A$5:$CL$846,5,0),2)</f>
        <v>46167.5</v>
      </c>
      <c r="G302" s="40">
        <f>ROUND(VLOOKUP($B302,'3.ข้อมูลงบทดลองปัจจุบัน เติมเอง'!$A$5:$CL$846,6,0),2)</f>
        <v>29850</v>
      </c>
      <c r="H302" s="40">
        <f>ROUND(VLOOKUP($B302,'3.ข้อมูลงบทดลองปัจจุบัน เติมเอง'!$A$5:$CL$846,7,0),2)</f>
        <v>27375</v>
      </c>
      <c r="I302" s="40">
        <f>ROUND(VLOOKUP($B302,'3.ข้อมูลงบทดลองปัจจุบัน เติมเอง'!$A$5:$CL$846,8,0),2)</f>
        <v>70010</v>
      </c>
      <c r="J302" s="40">
        <f>ROUND(VLOOKUP($B302,'3.ข้อมูลงบทดลองปัจจุบัน เติมเอง'!$A$5:$CL$846,9,0),2)</f>
        <v>39940.75</v>
      </c>
      <c r="K302" s="40">
        <f>ROUND(VLOOKUP($B302,'3.ข้อมูลงบทดลองปัจจุบัน เติมเอง'!$A$5:$CL$846,10,0),2)</f>
        <v>35069.75</v>
      </c>
      <c r="L302" s="40">
        <f>ROUND(VLOOKUP($B302,'3.ข้อมูลงบทดลองปัจจุบัน เติมเอง'!$A$5:$CL$846,11,0),2)</f>
        <v>32008</v>
      </c>
      <c r="M302" s="40">
        <f>ROUND(VLOOKUP($B302,'3.ข้อมูลงบทดลองปัจจุบัน เติมเอง'!$A$5:$CL$846,12,0),2)</f>
        <v>62661.25</v>
      </c>
      <c r="N302" s="40">
        <f>ROUND(VLOOKUP($B302,'3.ข้อมูลงบทดลองปัจจุบัน เติมเอง'!$A$5:$CL$846,13,0),2)</f>
        <v>45888</v>
      </c>
      <c r="O302" s="40">
        <f>ROUND(VLOOKUP($B302,'3.ข้อมูลงบทดลองปัจจุบัน เติมเอง'!$A$5:$CL$846,14,0),2)</f>
        <v>44859.7</v>
      </c>
      <c r="P302" s="40">
        <f>ROUND(VLOOKUP($B302,'3.ข้อมูลงบทดลองปัจจุบัน เติมเอง'!$A$5:$CL$846,15,0),2)</f>
        <v>465675.15</v>
      </c>
      <c r="Q302" s="40">
        <f>ROUND(VLOOKUP($B302,'3.ข้อมูลงบทดลองปัจจุบัน เติมเอง'!$A$5:$CL$846,16,0),2)</f>
        <v>21127.5</v>
      </c>
      <c r="R302" s="40">
        <f>ROUND(VLOOKUP($B302,'3.ข้อมูลงบทดลองปัจจุบัน เติมเอง'!$A$5:$CL$846,17,0),2)</f>
        <v>58026</v>
      </c>
      <c r="S302" s="40">
        <f>ROUND(VLOOKUP($B302,'3.ข้อมูลงบทดลองปัจจุบัน เติมเอง'!$A$5:$CL$846,18,0),2)</f>
        <v>116745.75</v>
      </c>
      <c r="T302" s="40">
        <f>ROUND(VLOOKUP($B302,'3.ข้อมูลงบทดลองปัจจุบัน เติมเอง'!$A$5:$CL$846,19,0),2)</f>
        <v>36356.300000000003</v>
      </c>
      <c r="U302" s="40">
        <f>ROUND(VLOOKUP($B302,'3.ข้อมูลงบทดลองปัจจุบัน เติมเอง'!$A$5:$CL$846,20,0),2)</f>
        <v>40117</v>
      </c>
      <c r="V302" s="40">
        <f>ROUND(VLOOKUP($B302,'3.ข้อมูลงบทดลองปัจจุบัน เติมเอง'!$A$5:$CL$846,21,0),2)</f>
        <v>37887.5</v>
      </c>
      <c r="W302" s="40">
        <f>ROUND(VLOOKUP($B302,'3.ข้อมูลงบทดลองปัจจุบัน เติมเอง'!$A$5:$CL$846,22,0),2)</f>
        <v>18555</v>
      </c>
      <c r="X302" s="40">
        <f>ROUND(VLOOKUP($B302,'3.ข้อมูลงบทดลองปัจจุบัน เติมเอง'!$A$5:$CL$846,23,0),2)</f>
        <v>168537.96</v>
      </c>
      <c r="Y302" s="40">
        <f>ROUND(VLOOKUP($B302,'3.ข้อมูลงบทดลองปัจจุบัน เติมเอง'!$A$5:$CL$846,24,0),2)</f>
        <v>48957</v>
      </c>
      <c r="Z302" s="40">
        <f>ROUND(VLOOKUP($B302,'3.ข้อมูลงบทดลองปัจจุบัน เติมเอง'!$A$5:$CL$846,25,0),2)</f>
        <v>109404</v>
      </c>
      <c r="AA302" s="40">
        <f>ROUND(VLOOKUP($B302,'3.ข้อมูลงบทดลองปัจจุบัน เติมเอง'!$A$5:$CL$846,26,0),2)</f>
        <v>29847.87</v>
      </c>
      <c r="AB302" s="40">
        <f>ROUND(VLOOKUP($B302,'3.ข้อมูลงบทดลองปัจจุบัน เติมเอง'!$A$5:$CL$846,27,0),2)</f>
        <v>11083</v>
      </c>
      <c r="AC302" s="40">
        <f>ROUND(VLOOKUP($B302,'3.ข้อมูลงบทดลองปัจจุบัน เติมเอง'!$A$5:$CL$846,28,0),2)</f>
        <v>40334</v>
      </c>
      <c r="AD302" s="40">
        <f>ROUND(VLOOKUP($B302,'3.ข้อมูลงบทดลองปัจจุบัน เติมเอง'!$A$5:$CL$846,29,0),2)</f>
        <v>14624</v>
      </c>
      <c r="AE302" s="40">
        <f>ROUND(VLOOKUP($B302,'3.ข้อมูลงบทดลองปัจจุบัน เติมเอง'!$A$5:$CL$846,30,0),2)</f>
        <v>42123</v>
      </c>
      <c r="AF302" s="40">
        <f>ROUND(VLOOKUP($B302,'3.ข้อมูลงบทดลองปัจจุบัน เติมเอง'!$A$5:$CL$846,31,0),2)</f>
        <v>68479</v>
      </c>
      <c r="AG302" s="40">
        <f>ROUND(VLOOKUP($B302,'3.ข้อมูลงบทดลองปัจจุบัน เติมเอง'!$A$5:$CL$846,32,0),2)</f>
        <v>12400</v>
      </c>
      <c r="AH302" s="40">
        <f>ROUND(VLOOKUP($B302,'3.ข้อมูลงบทดลองปัจจุบัน เติมเอง'!$A$5:$CL$846,33,0),2)</f>
        <v>958532</v>
      </c>
      <c r="AI302" s="40">
        <f>ROUND(VLOOKUP($B302,'3.ข้อมูลงบทดลองปัจจุบัน เติมเอง'!$A$5:$CL$846,34,0),2)</f>
        <v>93669</v>
      </c>
      <c r="AJ302" s="40">
        <f>ROUND(VLOOKUP($B302,'3.ข้อมูลงบทดลองปัจจุบัน เติมเอง'!$A$5:$CL$846,35,0),2)</f>
        <v>25868</v>
      </c>
      <c r="AK302" s="40">
        <f>ROUND(VLOOKUP($B302,'3.ข้อมูลงบทดลองปัจจุบัน เติมเอง'!$A$5:$CL$846,36,0),2)</f>
        <v>29690</v>
      </c>
      <c r="AL302" s="40">
        <f>ROUND(VLOOKUP($B302,'3.ข้อมูลงบทดลองปัจจุบัน เติมเอง'!$A$5:$CL$846,37,0),2)</f>
        <v>843274.25</v>
      </c>
      <c r="AM302" s="40">
        <f>ROUND(VLOOKUP($B302,'3.ข้อมูลงบทดลองปัจจุบัน เติมเอง'!$A$5:$CL$846,38,0),2)</f>
        <v>100830</v>
      </c>
      <c r="AN302" s="40">
        <f>ROUND(VLOOKUP($B302,'3.ข้อมูลงบทดลองปัจจุบัน เติมเอง'!$A$5:$CL$846,39,0),2)</f>
        <v>44690</v>
      </c>
      <c r="AO302" s="40">
        <f>ROUND(VLOOKUP($B302,'3.ข้อมูลงบทดลองปัจจุบัน เติมเอง'!$A$5:$CL$846,40,0),2)</f>
        <v>89520</v>
      </c>
      <c r="AP302" s="40">
        <f>ROUND(VLOOKUP($B302,'3.ข้อมูลงบทดลองปัจจุบัน เติมเอง'!$A$5:$CL$846,41,0),2)</f>
        <v>62592</v>
      </c>
      <c r="AQ302" s="40">
        <f>ROUND(VLOOKUP($B302,'3.ข้อมูลงบทดลองปัจจุบัน เติมเอง'!$A$5:$CL$846,42,0),2)</f>
        <v>81439</v>
      </c>
      <c r="AR302" s="40">
        <f>ROUND(VLOOKUP($B302,'3.ข้อมูลงบทดลองปัจจุบัน เติมเอง'!$A$5:$CL$846,43,0),2)</f>
        <v>7806</v>
      </c>
      <c r="AS302" s="40">
        <f>ROUND(VLOOKUP($B302,'3.ข้อมูลงบทดลองปัจจุบัน เติมเอง'!$A$5:$CL$846,44,0),2)</f>
        <v>189486.97</v>
      </c>
      <c r="AT302" s="40">
        <f>ROUND(VLOOKUP($B302,'3.ข้อมูลงบทดลองปัจจุบัน เติมเอง'!$A$5:$CL$846,45,0),2)</f>
        <v>102743.75</v>
      </c>
      <c r="AU302" s="40">
        <f>ROUND(VLOOKUP($B302,'3.ข้อมูลงบทดลองปัจจุบัน เติมเอง'!$A$5:$CL$846,46,0),2)</f>
        <v>22581</v>
      </c>
      <c r="AV302" s="40">
        <f>ROUND(VLOOKUP($B302,'3.ข้อมูลงบทดลองปัจจุบัน เติมเอง'!$A$5:$CL$846,47,0),2)</f>
        <v>44265.37</v>
      </c>
      <c r="AW302" s="40">
        <f>ROUND(VLOOKUP($B302,'3.ข้อมูลงบทดลองปัจจุบัน เติมเอง'!$A$5:$CL$846,48,0),2)</f>
        <v>1374</v>
      </c>
      <c r="AX302" s="40">
        <f>ROUND(VLOOKUP($B302,'3.ข้อมูลงบทดลองปัจจุบัน เติมเอง'!$A$5:$CL$846,49,0),2)</f>
        <v>25049.25</v>
      </c>
      <c r="AY302" s="40">
        <f>ROUND(VLOOKUP($B302,'3.ข้อมูลงบทดลองปัจจุบัน เติมเอง'!$A$5:$CL$846,50,0),2)</f>
        <v>36465</v>
      </c>
      <c r="AZ302" s="40">
        <f>ROUND(VLOOKUP($B302,'3.ข้อมูลงบทดลองปัจจุบัน เติมเอง'!$A$5:$CL$846,51,0),2)</f>
        <v>24669</v>
      </c>
      <c r="BA302" s="40">
        <f>ROUND(VLOOKUP($B302,'3.ข้อมูลงบทดลองปัจจุบัน เติมเอง'!$A$5:$CL$846,52,0),2)</f>
        <v>73780</v>
      </c>
      <c r="BB302" s="40">
        <f>ROUND(VLOOKUP($B302,'3.ข้อมูลงบทดลองปัจจุบัน เติมเอง'!$A$5:$CL$846,53,0),2)</f>
        <v>233418.56</v>
      </c>
      <c r="BC302" s="40">
        <f>ROUND(VLOOKUP($B302,'3.ข้อมูลงบทดลองปัจจุบัน เติมเอง'!$A$5:$CL$846,54,0),2)</f>
        <v>84542</v>
      </c>
      <c r="BD302" s="40">
        <f>ROUND(VLOOKUP($B302,'3.ข้อมูลงบทดลองปัจจุบัน เติมเอง'!$A$5:$CL$846,55,0),2)</f>
        <v>1257916.3999999999</v>
      </c>
      <c r="BE302" s="40">
        <f>ROUND(VLOOKUP($B302,'3.ข้อมูลงบทดลองปัจจุบัน เติมเอง'!$A$5:$CL$846,56,0),2)</f>
        <v>79909.5</v>
      </c>
      <c r="BF302" s="40">
        <f>ROUND(VLOOKUP($B302,'3.ข้อมูลงบทดลองปัจจุบัน เติมเอง'!$A$5:$CL$846,57,0),2)</f>
        <v>129696</v>
      </c>
      <c r="BG302" s="40">
        <f>ROUND(VLOOKUP($B302,'3.ข้อมูลงบทดลองปัจจุบัน เติมเอง'!$A$5:$CL$846,58,0),2)</f>
        <v>12188.5</v>
      </c>
      <c r="BH302" s="40">
        <f>ROUND(VLOOKUP($B302,'3.ข้อมูลงบทดลองปัจจุบัน เติมเอง'!$A$5:$CL$846,59,0),2)</f>
        <v>96088.4</v>
      </c>
      <c r="BI302" s="40">
        <f>ROUND(VLOOKUP($B302,'3.ข้อมูลงบทดลองปัจจุบัน เติมเอง'!$A$5:$CL$846,60,0),2)</f>
        <v>21437</v>
      </c>
      <c r="BJ302" s="40">
        <f>ROUND(VLOOKUP($B302,'3.ข้อมูลงบทดลองปัจจุบัน เติมเอง'!$A$5:$CL$846,61,0),2)</f>
        <v>33330</v>
      </c>
      <c r="BK302" s="40">
        <f>ROUND(VLOOKUP($B302,'3.ข้อมูลงบทดลองปัจจุบัน เติมเอง'!$A$5:$CL$846,62,0),2)</f>
        <v>20968</v>
      </c>
      <c r="BL302" s="40">
        <f>ROUND(VLOOKUP($B302,'3.ข้อมูลงบทดลองปัจจุบัน เติมเอง'!$A$5:$CL$846,63,0),2)</f>
        <v>254727</v>
      </c>
      <c r="BM302" s="40">
        <f>ROUND(VLOOKUP($B302,'3.ข้อมูลงบทดลองปัจจุบัน เติมเอง'!$A$5:$CL$846,64,0),2)</f>
        <v>365343.5</v>
      </c>
      <c r="BN302" s="40">
        <f>ROUND(VLOOKUP($B302,'3.ข้อมูลงบทดลองปัจจุบัน เติมเอง'!$A$5:$CL$846,65,0),2)</f>
        <v>63176</v>
      </c>
      <c r="BO302" s="40">
        <f>ROUND(VLOOKUP($B302,'3.ข้อมูลงบทดลองปัจจุบัน เติมเอง'!$A$5:$CL$846,66,0),2)</f>
        <v>32531</v>
      </c>
      <c r="BP302" s="40">
        <f>ROUND(VLOOKUP($B302,'3.ข้อมูลงบทดลองปัจจุบัน เติมเอง'!$A$5:$CL$846,67,0),2)</f>
        <v>72215.5</v>
      </c>
      <c r="BQ302" s="40">
        <f>ROUND(VLOOKUP($B302,'3.ข้อมูลงบทดลองปัจจุบัน เติมเอง'!$A$5:$CL$846,68,0),2)</f>
        <v>52674</v>
      </c>
      <c r="BR302" s="40">
        <f>ROUND(VLOOKUP($B302,'3.ข้อมูลงบทดลองปัจจุบัน เติมเอง'!$A$5:$CL$846,69,0),2)</f>
        <v>41464</v>
      </c>
      <c r="BS302" s="40">
        <f>ROUND(VLOOKUP($B302,'3.ข้อมูลงบทดลองปัจจุบัน เติมเอง'!$A$5:$CL$846,70,0),2)</f>
        <v>1715349.4</v>
      </c>
      <c r="BT302" s="40">
        <f>ROUND(VLOOKUP($B302,'3.ข้อมูลงบทดลองปัจจุบัน เติมเอง'!$A$5:$CL$846,71,0),2)</f>
        <v>86971</v>
      </c>
      <c r="BU302" s="40">
        <f>ROUND(VLOOKUP($B302,'3.ข้อมูลงบทดลองปัจจุบัน เติมเอง'!$A$5:$CL$846,72,0),2)</f>
        <v>0</v>
      </c>
      <c r="BV302" s="40">
        <f>ROUND(VLOOKUP($B302,'3.ข้อมูลงบทดลองปัจจุบัน เติมเอง'!$A$5:$CL$846,73,0),2)</f>
        <v>432518</v>
      </c>
      <c r="BW302" s="40">
        <f>ROUND(VLOOKUP($B302,'3.ข้อมูลงบทดลองปัจจุบัน เติมเอง'!$A$5:$CL$846,74,0),2)</f>
        <v>4245</v>
      </c>
      <c r="BX302" s="40">
        <f>ROUND(VLOOKUP($B302,'3.ข้อมูลงบทดลองปัจจุบัน เติมเอง'!$A$5:$CL$846,75,0),2)</f>
        <v>43271</v>
      </c>
      <c r="BY302" s="40">
        <f>ROUND(VLOOKUP($B302,'3.ข้อมูลงบทดลองปัจจุบัน เติมเอง'!$A$5:$CL$846,76,0),2)</f>
        <v>155225</v>
      </c>
      <c r="BZ302" s="40">
        <f>ROUND(VLOOKUP($B302,'3.ข้อมูลงบทดลองปัจจุบัน เติมเอง'!$A$5:$CL$846,77,0),2)</f>
        <v>38965.5</v>
      </c>
      <c r="CA302" s="40">
        <f>ROUND(VLOOKUP($B302,'3.ข้อมูลงบทดลองปัจจุบัน เติมเอง'!$A$5:$CL$846,78,0),2)</f>
        <v>44579</v>
      </c>
      <c r="CB302" s="40">
        <f>ROUND(VLOOKUP($B302,'3.ข้อมูลงบทดลองปัจจุบัน เติมเอง'!$A$5:$CL$846,79,0),2)</f>
        <v>49078</v>
      </c>
      <c r="CC302" s="40">
        <f>ROUND(VLOOKUP($B302,'3.ข้อมูลงบทดลองปัจจุบัน เติมเอง'!$A$5:$CL$846,80,0),2)</f>
        <v>17960</v>
      </c>
      <c r="CD302" s="40">
        <f>ROUND(VLOOKUP($B302,'3.ข้อมูลงบทดลองปัจจุบัน เติมเอง'!$A$5:$CL$846,81,0),2)</f>
        <v>121132.25</v>
      </c>
      <c r="CE302" s="40">
        <f>ROUND(VLOOKUP($B302,'3.ข้อมูลงบทดลองปัจจุบัน เติมเอง'!$A$5:$CL$846,82,0),2)</f>
        <v>31698</v>
      </c>
      <c r="CF302" s="40">
        <f>ROUND(VLOOKUP($B302,'3.ข้อมูลงบทดลองปัจจุบัน เติมเอง'!$A$5:$CL$846,83,0),2)</f>
        <v>66486</v>
      </c>
      <c r="CG302" s="40">
        <f>ROUND(VLOOKUP($B302,'3.ข้อมูลงบทดลองปัจจุบัน เติมเอง'!$A$5:$CL$846,84,0),2)</f>
        <v>25247</v>
      </c>
      <c r="CH302" s="40">
        <f>ROUND(VLOOKUP($B302,'3.ข้อมูลงบทดลองปัจจุบัน เติมเอง'!$A$5:$CL$846,85,0),2)</f>
        <v>36301</v>
      </c>
      <c r="CI302" s="40">
        <f>ROUND(VLOOKUP($B302,'3.ข้อมูลงบทดลองปัจจุบัน เติมเอง'!$A$5:$CL$846,86,0),2)</f>
        <v>21511</v>
      </c>
      <c r="CJ302" s="40">
        <f>ROUND(VLOOKUP($B302,'3.ข้อมูลงบทดลองปัจจุบัน เติมเอง'!$A$5:$CL$846,87,0),2)</f>
        <v>17908</v>
      </c>
      <c r="CK302" s="40">
        <f>ROUND(VLOOKUP($B302,'3.ข้อมูลงบทดลองปัจจุบัน เติมเอง'!$A$5:$CL$846,88,0),2)</f>
        <v>66293</v>
      </c>
      <c r="CL302" s="40">
        <f>ROUND(VLOOKUP($B302,'3.ข้อมูลงบทดลองปัจจุบัน เติมเอง'!$A$5:$CL$846,89,0),2)</f>
        <v>16686</v>
      </c>
      <c r="CM302" s="40">
        <f>ROUND(VLOOKUP($B302,'3.ข้อมูลงบทดลองปัจจุบัน เติมเอง'!$A$5:$CL$846,90,0),2)</f>
        <v>28649.5</v>
      </c>
      <c r="CO302" s="34"/>
      <c r="CP302" s="34"/>
    </row>
    <row r="303" spans="1:94" x14ac:dyDescent="0.7">
      <c r="A303" s="54" t="s">
        <v>2323</v>
      </c>
      <c r="B303" s="3" t="s">
        <v>518</v>
      </c>
      <c r="C303" s="55" t="s">
        <v>519</v>
      </c>
      <c r="D303" s="19">
        <f>ROUND(VLOOKUP($B303,'3.ข้อมูลงบทดลองปัจจุบัน เติมเอง'!$A$5:$CL$846,3,0),2)</f>
        <v>-3635438.03</v>
      </c>
      <c r="E303" s="19">
        <f>ROUND(VLOOKUP($B303,'3.ข้อมูลงบทดลองปัจจุบัน เติมเอง'!$A$5:$CL$846,4,0),2)</f>
        <v>-115661.3</v>
      </c>
      <c r="F303" s="19">
        <f>ROUND(VLOOKUP($B303,'3.ข้อมูลงบทดลองปัจจุบัน เติมเอง'!$A$5:$CL$846,5,0),2)</f>
        <v>-312109.09999999998</v>
      </c>
      <c r="G303" s="19">
        <f>ROUND(VLOOKUP($B303,'3.ข้อมูลงบทดลองปัจจุบัน เติมเอง'!$A$5:$CL$846,6,0),2)</f>
        <v>-311213.65000000002</v>
      </c>
      <c r="H303" s="19">
        <f>ROUND(VLOOKUP($B303,'3.ข้อมูลงบทดลองปัจจุบัน เติมเอง'!$A$5:$CL$846,7,0),2)</f>
        <v>-42673.7</v>
      </c>
      <c r="I303" s="19">
        <f>ROUND(VLOOKUP($B303,'3.ข้อมูลงบทดลองปัจจุบัน เติมเอง'!$A$5:$CL$846,8,0),2)</f>
        <v>-230764.83</v>
      </c>
      <c r="J303" s="19">
        <f>ROUND(VLOOKUP($B303,'3.ข้อมูลงบทดลองปัจจุบัน เติมเอง'!$A$5:$CL$846,9,0),2)</f>
        <v>-64784.6</v>
      </c>
      <c r="K303" s="19">
        <f>ROUND(VLOOKUP($B303,'3.ข้อมูลงบทดลองปัจจุบัน เติมเอง'!$A$5:$CL$846,10,0),2)</f>
        <v>0</v>
      </c>
      <c r="L303" s="19">
        <f>ROUND(VLOOKUP($B303,'3.ข้อมูลงบทดลองปัจจุบัน เติมเอง'!$A$5:$CL$846,11,0),2)</f>
        <v>-38686.71</v>
      </c>
      <c r="M303" s="19">
        <f>ROUND(VLOOKUP($B303,'3.ข้อมูลงบทดลองปัจจุบัน เติมเอง'!$A$5:$CL$846,12,0),2)</f>
        <v>-88179.3</v>
      </c>
      <c r="N303" s="19">
        <f>ROUND(VLOOKUP($B303,'3.ข้อมูลงบทดลองปัจจุบัน เติมเอง'!$A$5:$CL$846,13,0),2)</f>
        <v>-456317.72</v>
      </c>
      <c r="O303" s="19">
        <f>ROUND(VLOOKUP($B303,'3.ข้อมูลงบทดลองปัจจุบัน เติมเอง'!$A$5:$CL$846,14,0),2)</f>
        <v>0</v>
      </c>
      <c r="P303" s="19">
        <f>ROUND(VLOOKUP($B303,'3.ข้อมูลงบทดลองปัจจุบัน เติมเอง'!$A$5:$CL$846,15,0),2)</f>
        <v>-2057687.59</v>
      </c>
      <c r="Q303" s="19">
        <f>ROUND(VLOOKUP($B303,'3.ข้อมูลงบทดลองปัจจุบัน เติมเอง'!$A$5:$CL$846,16,0),2)</f>
        <v>-220096.46</v>
      </c>
      <c r="R303" s="19">
        <f>ROUND(VLOOKUP($B303,'3.ข้อมูลงบทดลองปัจจุบัน เติมเอง'!$A$5:$CL$846,17,0),2)</f>
        <v>-89399.53</v>
      </c>
      <c r="S303" s="19">
        <f>ROUND(VLOOKUP($B303,'3.ข้อมูลงบทดลองปัจจุบัน เติมเอง'!$A$5:$CL$846,18,0),2)</f>
        <v>-4473.8500000000004</v>
      </c>
      <c r="T303" s="19">
        <f>ROUND(VLOOKUP($B303,'3.ข้อมูลงบทดลองปัจจุบัน เติมเอง'!$A$5:$CL$846,19,0),2)</f>
        <v>-445953.47</v>
      </c>
      <c r="U303" s="19">
        <f>ROUND(VLOOKUP($B303,'3.ข้อมูลงบทดลองปัจจุบัน เติมเอง'!$A$5:$CL$846,20,0),2)</f>
        <v>-213708.17</v>
      </c>
      <c r="V303" s="19">
        <f>ROUND(VLOOKUP($B303,'3.ข้อมูลงบทดลองปัจจุบัน เติมเอง'!$A$5:$CL$846,21,0),2)</f>
        <v>-192130.56</v>
      </c>
      <c r="W303" s="19">
        <f>ROUND(VLOOKUP($B303,'3.ข้อมูลงบทดลองปัจจุบัน เติมเอง'!$A$5:$CL$846,22,0),2)</f>
        <v>-164383.29999999999</v>
      </c>
      <c r="X303" s="19">
        <f>ROUND(VLOOKUP($B303,'3.ข้อมูลงบทดลองปัจจุบัน เติมเอง'!$A$5:$CL$846,23,0),2)</f>
        <v>-5590067.5499999998</v>
      </c>
      <c r="Y303" s="19">
        <f>ROUND(VLOOKUP($B303,'3.ข้อมูลงบทดลองปัจจุบัน เติมเอง'!$A$5:$CL$846,24,0),2)</f>
        <v>-173295.5</v>
      </c>
      <c r="Z303" s="19">
        <f>ROUND(VLOOKUP($B303,'3.ข้อมูลงบทดลองปัจจุบัน เติมเอง'!$A$5:$CL$846,25,0),2)</f>
        <v>-373981.73</v>
      </c>
      <c r="AA303" s="19">
        <f>ROUND(VLOOKUP($B303,'3.ข้อมูลงบทดลองปัจจุบัน เติมเอง'!$A$5:$CL$846,26,0),2)</f>
        <v>-180138.74</v>
      </c>
      <c r="AB303" s="19">
        <f>ROUND(VLOOKUP($B303,'3.ข้อมูลงบทดลองปัจจุบัน เติมเอง'!$A$5:$CL$846,27,0),2)</f>
        <v>-87549.01</v>
      </c>
      <c r="AC303" s="19">
        <f>ROUND(VLOOKUP($B303,'3.ข้อมูลงบทดลองปัจจุบัน เติมเอง'!$A$5:$CL$846,28,0),2)</f>
        <v>-104657.21</v>
      </c>
      <c r="AD303" s="19">
        <f>ROUND(VLOOKUP($B303,'3.ข้อมูลงบทดลองปัจจุบัน เติมเอง'!$A$5:$CL$846,29,0),2)</f>
        <v>-110889.1</v>
      </c>
      <c r="AE303" s="19">
        <f>ROUND(VLOOKUP($B303,'3.ข้อมูลงบทดลองปัจจุบัน เติมเอง'!$A$5:$CL$846,30,0),2)</f>
        <v>-531919.66</v>
      </c>
      <c r="AF303" s="19">
        <f>ROUND(VLOOKUP($B303,'3.ข้อมูลงบทดลองปัจจุบัน เติมเอง'!$A$5:$CL$846,31,0),2)</f>
        <v>0</v>
      </c>
      <c r="AG303" s="19">
        <f>ROUND(VLOOKUP($B303,'3.ข้อมูลงบทดลองปัจจุบัน เติมเอง'!$A$5:$CL$846,32,0),2)</f>
        <v>34029.08</v>
      </c>
      <c r="AH303" s="19">
        <f>ROUND(VLOOKUP($B303,'3.ข้อมูลงบทดลองปัจจุบัน เติมเอง'!$A$5:$CL$846,33,0),2)</f>
        <v>-21713.66</v>
      </c>
      <c r="AI303" s="19">
        <f>ROUND(VLOOKUP($B303,'3.ข้อมูลงบทดลองปัจจุบัน เติมเอง'!$A$5:$CL$846,34,0),2)</f>
        <v>-562910.16</v>
      </c>
      <c r="AJ303" s="19">
        <f>ROUND(VLOOKUP($B303,'3.ข้อมูลงบทดลองปัจจุบัน เติมเอง'!$A$5:$CL$846,35,0),2)</f>
        <v>-99385.29</v>
      </c>
      <c r="AK303" s="19">
        <f>ROUND(VLOOKUP($B303,'3.ข้อมูลงบทดลองปัจจุบัน เติมเอง'!$A$5:$CL$846,36,0),2)</f>
        <v>-17932.05</v>
      </c>
      <c r="AL303" s="19">
        <f>ROUND(VLOOKUP($B303,'3.ข้อมูลงบทดลองปัจจุบัน เติมเอง'!$A$5:$CL$846,37,0),2)</f>
        <v>-11564839.02</v>
      </c>
      <c r="AM303" s="19">
        <f>ROUND(VLOOKUP($B303,'3.ข้อมูลงบทดลองปัจจุบัน เติมเอง'!$A$5:$CL$846,38,0),2)</f>
        <v>-231877.9</v>
      </c>
      <c r="AN303" s="19">
        <f>ROUND(VLOOKUP($B303,'3.ข้อมูลงบทดลองปัจจุบัน เติมเอง'!$A$5:$CL$846,39,0),2)</f>
        <v>-207319.9</v>
      </c>
      <c r="AO303" s="19">
        <f>ROUND(VLOOKUP($B303,'3.ข้อมูลงบทดลองปัจจุบัน เติมเอง'!$A$5:$CL$846,40,0),2)</f>
        <v>-574833.15</v>
      </c>
      <c r="AP303" s="19">
        <f>ROUND(VLOOKUP($B303,'3.ข้อมูลงบทดลองปัจจุบัน เติมเอง'!$A$5:$CL$846,41,0),2)</f>
        <v>-443442.72</v>
      </c>
      <c r="AQ303" s="19">
        <f>ROUND(VLOOKUP($B303,'3.ข้อมูลงบทดลองปัจจุบัน เติมเอง'!$A$5:$CL$846,42,0),2)</f>
        <v>-217050.31</v>
      </c>
      <c r="AR303" s="19">
        <f>ROUND(VLOOKUP($B303,'3.ข้อมูลงบทดลองปัจจุบัน เติมเอง'!$A$5:$CL$846,43,0),2)</f>
        <v>-13751.54</v>
      </c>
      <c r="AS303" s="19">
        <f>ROUND(VLOOKUP($B303,'3.ข้อมูลงบทดลองปัจจุบัน เติมเอง'!$A$5:$CL$846,44,0),2)</f>
        <v>-3538195.31</v>
      </c>
      <c r="AT303" s="19">
        <f>ROUND(VLOOKUP($B303,'3.ข้อมูลงบทดลองปัจจุบัน เติมเอง'!$A$5:$CL$846,45,0),2)</f>
        <v>-194652.04</v>
      </c>
      <c r="AU303" s="19">
        <f>ROUND(VLOOKUP($B303,'3.ข้อมูลงบทดลองปัจจุบัน เติมเอง'!$A$5:$CL$846,46,0),2)</f>
        <v>-567554.38</v>
      </c>
      <c r="AV303" s="19">
        <f>ROUND(VLOOKUP($B303,'3.ข้อมูลงบทดลองปัจจุบัน เติมเอง'!$A$5:$CL$846,47,0),2)</f>
        <v>-323602.69</v>
      </c>
      <c r="AW303" s="19">
        <f>ROUND(VLOOKUP($B303,'3.ข้อมูลงบทดลองปัจจุบัน เติมเอง'!$A$5:$CL$846,48,0),2)</f>
        <v>-144215.41</v>
      </c>
      <c r="AX303" s="19">
        <f>ROUND(VLOOKUP($B303,'3.ข้อมูลงบทดลองปัจจุบัน เติมเอง'!$A$5:$CL$846,49,0),2)</f>
        <v>-141613.44</v>
      </c>
      <c r="AY303" s="19">
        <f>ROUND(VLOOKUP($B303,'3.ข้อมูลงบทดลองปัจจุบัน เติมเอง'!$A$5:$CL$846,50,0),2)</f>
        <v>-173648.34</v>
      </c>
      <c r="AZ303" s="19">
        <f>ROUND(VLOOKUP($B303,'3.ข้อมูลงบทดลองปัจจุบัน เติมเอง'!$A$5:$CL$846,51,0),2)</f>
        <v>-206533.25</v>
      </c>
      <c r="BA303" s="19">
        <f>ROUND(VLOOKUP($B303,'3.ข้อมูลงบทดลองปัจจุบัน เติมเอง'!$A$5:$CL$846,52,0),2)</f>
        <v>-305427.01</v>
      </c>
      <c r="BB303" s="19">
        <f>ROUND(VLOOKUP($B303,'3.ข้อมูลงบทดลองปัจจุบัน เติมเอง'!$A$5:$CL$846,53,0),2)</f>
        <v>-1312560.3500000001</v>
      </c>
      <c r="BC303" s="19">
        <f>ROUND(VLOOKUP($B303,'3.ข้อมูลงบทดลองปัจจุบัน เติมเอง'!$A$5:$CL$846,54,0),2)</f>
        <v>-58595</v>
      </c>
      <c r="BD303" s="19">
        <f>ROUND(VLOOKUP($B303,'3.ข้อมูลงบทดลองปัจจุบัน เติมเอง'!$A$5:$CL$846,55,0),2)</f>
        <v>-8383804.4400000004</v>
      </c>
      <c r="BE303" s="19">
        <f>ROUND(VLOOKUP($B303,'3.ข้อมูลงบทดลองปัจจุบัน เติมเอง'!$A$5:$CL$846,56,0),2)</f>
        <v>-816646.13</v>
      </c>
      <c r="BF303" s="19">
        <f>ROUND(VLOOKUP($B303,'3.ข้อมูลงบทดลองปัจจุบัน เติมเอง'!$A$5:$CL$846,57,0),2)</f>
        <v>-216807.34</v>
      </c>
      <c r="BG303" s="19">
        <f>ROUND(VLOOKUP($B303,'3.ข้อมูลงบทดลองปัจจุบัน เติมเอง'!$A$5:$CL$846,58,0),2)</f>
        <v>-149577.98000000001</v>
      </c>
      <c r="BH303" s="19">
        <f>ROUND(VLOOKUP($B303,'3.ข้อมูลงบทดลองปัจจุบัน เติมเอง'!$A$5:$CL$846,59,0),2)</f>
        <v>-1284002.28</v>
      </c>
      <c r="BI303" s="19">
        <f>ROUND(VLOOKUP($B303,'3.ข้อมูลงบทดลองปัจจุบัน เติมเอง'!$A$5:$CL$846,60,0),2)</f>
        <v>-137749.45000000001</v>
      </c>
      <c r="BJ303" s="19">
        <f>ROUND(VLOOKUP($B303,'3.ข้อมูลงบทดลองปัจจุบัน เติมเอง'!$A$5:$CL$846,61,0),2)</f>
        <v>-53256.23</v>
      </c>
      <c r="BK303" s="19">
        <f>ROUND(VLOOKUP($B303,'3.ข้อมูลงบทดลองปัจจุบัน เติมเอง'!$A$5:$CL$846,62,0),2)</f>
        <v>-166976.14000000001</v>
      </c>
      <c r="BL303" s="19">
        <f>ROUND(VLOOKUP($B303,'3.ข้อมูลงบทดลองปัจจุบัน เติมเอง'!$A$5:$CL$846,63,0),2)</f>
        <v>-318402.08</v>
      </c>
      <c r="BM303" s="19">
        <f>ROUND(VLOOKUP($B303,'3.ข้อมูลงบทดลองปัจจุบัน เติมเอง'!$A$5:$CL$846,64,0),2)</f>
        <v>-2632109.7999999998</v>
      </c>
      <c r="BN303" s="19">
        <f>ROUND(VLOOKUP($B303,'3.ข้อมูลงบทดลองปัจจุบัน เติมเอง'!$A$5:$CL$846,65,0),2)</f>
        <v>-216984</v>
      </c>
      <c r="BO303" s="19">
        <f>ROUND(VLOOKUP($B303,'3.ข้อมูลงบทดลองปัจจุบัน เติมเอง'!$A$5:$CL$846,66,0),2)</f>
        <v>-426821.4</v>
      </c>
      <c r="BP303" s="19">
        <f>ROUND(VLOOKUP($B303,'3.ข้อมูลงบทดลองปัจจุบัน เติมเอง'!$A$5:$CL$846,67,0),2)</f>
        <v>-340032.91</v>
      </c>
      <c r="BQ303" s="19">
        <f>ROUND(VLOOKUP($B303,'3.ข้อมูลงบทดลองปัจจุบัน เติมเอง'!$A$5:$CL$846,68,0),2)</f>
        <v>-114543</v>
      </c>
      <c r="BR303" s="19">
        <f>ROUND(VLOOKUP($B303,'3.ข้อมูลงบทดลองปัจจุบัน เติมเอง'!$A$5:$CL$846,69,0),2)</f>
        <v>-168271.2</v>
      </c>
      <c r="BS303" s="19">
        <f>ROUND(VLOOKUP($B303,'3.ข้อมูลงบทดลองปัจจุบัน เติมเอง'!$A$5:$CL$846,70,0),2)</f>
        <v>-17912078.239999998</v>
      </c>
      <c r="BT303" s="19">
        <f>ROUND(VLOOKUP($B303,'3.ข้อมูลงบทดลองปัจจุบัน เติมเอง'!$A$5:$CL$846,71,0),2)</f>
        <v>-355051</v>
      </c>
      <c r="BU303" s="19">
        <f>ROUND(VLOOKUP($B303,'3.ข้อมูลงบทดลองปัจจุบัน เติมเอง'!$A$5:$CL$846,72,0),2)</f>
        <v>-106981.55</v>
      </c>
      <c r="BV303" s="19">
        <f>ROUND(VLOOKUP($B303,'3.ข้อมูลงบทดลองปัจจุบัน เติมเอง'!$A$5:$CL$846,73,0),2)</f>
        <v>-1581320</v>
      </c>
      <c r="BW303" s="19">
        <f>ROUND(VLOOKUP($B303,'3.ข้อมูลงบทดลองปัจจุบัน เติมเอง'!$A$5:$CL$846,74,0),2)</f>
        <v>-61527</v>
      </c>
      <c r="BX303" s="19">
        <f>ROUND(VLOOKUP($B303,'3.ข้อมูลงบทดลองปัจจุบัน เติมเอง'!$A$5:$CL$846,75,0),2)</f>
        <v>-69516</v>
      </c>
      <c r="BY303" s="19">
        <f>ROUND(VLOOKUP($B303,'3.ข้อมูลงบทดลองปัจจุบัน เติมเอง'!$A$5:$CL$846,76,0),2)</f>
        <v>-754384.48</v>
      </c>
      <c r="BZ303" s="19">
        <f>ROUND(VLOOKUP($B303,'3.ข้อมูลงบทดลองปัจจุบัน เติมเอง'!$A$5:$CL$846,77,0),2)</f>
        <v>-43468.05</v>
      </c>
      <c r="CA303" s="19">
        <f>ROUND(VLOOKUP($B303,'3.ข้อมูลงบทดลองปัจจุบัน เติมเอง'!$A$5:$CL$846,78,0),2)</f>
        <v>-67309</v>
      </c>
      <c r="CB303" s="19">
        <f>ROUND(VLOOKUP($B303,'3.ข้อมูลงบทดลองปัจจุบัน เติมเอง'!$A$5:$CL$846,79,0),2)</f>
        <v>-226819</v>
      </c>
      <c r="CC303" s="19">
        <f>ROUND(VLOOKUP($B303,'3.ข้อมูลงบทดลองปัจจุบัน เติมเอง'!$A$5:$CL$846,80,0),2)</f>
        <v>-381720</v>
      </c>
      <c r="CD303" s="19">
        <f>ROUND(VLOOKUP($B303,'3.ข้อมูลงบทดลองปัจจุบัน เติมเอง'!$A$5:$CL$846,81,0),2)</f>
        <v>-495411.25</v>
      </c>
      <c r="CE303" s="19">
        <f>ROUND(VLOOKUP($B303,'3.ข้อมูลงบทดลองปัจจุบัน เติมเอง'!$A$5:$CL$846,82,0),2)</f>
        <v>-119120</v>
      </c>
      <c r="CF303" s="19">
        <f>ROUND(VLOOKUP($B303,'3.ข้อมูลงบทดลองปัจจุบัน เติมเอง'!$A$5:$CL$846,83,0),2)</f>
        <v>-480915.16</v>
      </c>
      <c r="CG303" s="19">
        <f>ROUND(VLOOKUP($B303,'3.ข้อมูลงบทดลองปัจจุบัน เติมเอง'!$A$5:$CL$846,84,0),2)</f>
        <v>-5214</v>
      </c>
      <c r="CH303" s="19">
        <f>ROUND(VLOOKUP($B303,'3.ข้อมูลงบทดลองปัจจุบัน เติมเอง'!$A$5:$CL$846,85,0),2)</f>
        <v>-57861.5</v>
      </c>
      <c r="CI303" s="19">
        <f>ROUND(VLOOKUP($B303,'3.ข้อมูลงบทดลองปัจจุบัน เติมเอง'!$A$5:$CL$846,86,0),2)</f>
        <v>-33964</v>
      </c>
      <c r="CJ303" s="19">
        <f>ROUND(VLOOKUP($B303,'3.ข้อมูลงบทดลองปัจจุบัน เติมเอง'!$A$5:$CL$846,87,0),2)</f>
        <v>-52154</v>
      </c>
      <c r="CK303" s="19">
        <f>ROUND(VLOOKUP($B303,'3.ข้อมูลงบทดลองปัจจุบัน เติมเอง'!$A$5:$CL$846,88,0),2)</f>
        <v>-911179.25</v>
      </c>
      <c r="CL303" s="19">
        <f>ROUND(VLOOKUP($B303,'3.ข้อมูลงบทดลองปัจจุบัน เติมเอง'!$A$5:$CL$846,89,0),2)</f>
        <v>-52368</v>
      </c>
      <c r="CM303" s="19">
        <f>ROUND(VLOOKUP($B303,'3.ข้อมูลงบทดลองปัจจุบัน เติมเอง'!$A$5:$CL$846,90,0),2)</f>
        <v>-45972.25</v>
      </c>
      <c r="CO303" s="29"/>
    </row>
    <row r="304" spans="1:94" x14ac:dyDescent="0.7">
      <c r="A304" s="54" t="s">
        <v>2323</v>
      </c>
      <c r="B304" s="3" t="s">
        <v>520</v>
      </c>
      <c r="C304" s="55" t="s">
        <v>521</v>
      </c>
      <c r="D304" s="19">
        <f>ROUND(VLOOKUP($B304,'3.ข้อมูลงบทดลองปัจจุบัน เติมเอง'!$A$5:$CL$846,3,0),2)</f>
        <v>-2215481.0099999998</v>
      </c>
      <c r="E304" s="19">
        <f>ROUND(VLOOKUP($B304,'3.ข้อมูลงบทดลองปัจจุบัน เติมเอง'!$A$5:$CL$846,4,0),2)</f>
        <v>-12121.14</v>
      </c>
      <c r="F304" s="19">
        <f>ROUND(VLOOKUP($B304,'3.ข้อมูลงบทดลองปัจจุบัน เติมเอง'!$A$5:$CL$846,5,0),2)</f>
        <v>-90799.62</v>
      </c>
      <c r="G304" s="19">
        <f>ROUND(VLOOKUP($B304,'3.ข้อมูลงบทดลองปัจจุบัน เติมเอง'!$A$5:$CL$846,6,0),2)</f>
        <v>0</v>
      </c>
      <c r="H304" s="19">
        <f>ROUND(VLOOKUP($B304,'3.ข้อมูลงบทดลองปัจจุบัน เติมเอง'!$A$5:$CL$846,7,0),2)</f>
        <v>-76135.289999999994</v>
      </c>
      <c r="I304" s="19">
        <f>ROUND(VLOOKUP($B304,'3.ข้อมูลงบทดลองปัจจุบัน เติมเอง'!$A$5:$CL$846,8,0),2)</f>
        <v>0</v>
      </c>
      <c r="J304" s="19">
        <f>ROUND(VLOOKUP($B304,'3.ข้อมูลงบทดลองปัจจุบัน เติมเอง'!$A$5:$CL$846,9,0),2)</f>
        <v>0</v>
      </c>
      <c r="K304" s="19">
        <f>ROUND(VLOOKUP($B304,'3.ข้อมูลงบทดลองปัจจุบัน เติมเอง'!$A$5:$CL$846,10,0),2)</f>
        <v>0</v>
      </c>
      <c r="L304" s="19">
        <f>ROUND(VLOOKUP($B304,'3.ข้อมูลงบทดลองปัจจุบัน เติมเอง'!$A$5:$CL$846,11,0),2)</f>
        <v>-31612.91</v>
      </c>
      <c r="M304" s="19">
        <f>ROUND(VLOOKUP($B304,'3.ข้อมูลงบทดลองปัจจุบัน เติมเอง'!$A$5:$CL$846,12,0),2)</f>
        <v>0</v>
      </c>
      <c r="N304" s="19">
        <f>ROUND(VLOOKUP($B304,'3.ข้อมูลงบทดลองปัจจุบัน เติมเอง'!$A$5:$CL$846,13,0),2)</f>
        <v>-496070.99</v>
      </c>
      <c r="O304" s="19">
        <f>ROUND(VLOOKUP($B304,'3.ข้อมูลงบทดลองปัจจุบัน เติมเอง'!$A$5:$CL$846,14,0),2)</f>
        <v>0</v>
      </c>
      <c r="P304" s="19">
        <f>ROUND(VLOOKUP($B304,'3.ข้อมูลงบทดลองปัจจุบัน เติมเอง'!$A$5:$CL$846,15,0),2)</f>
        <v>-1965051.99</v>
      </c>
      <c r="Q304" s="19">
        <f>ROUND(VLOOKUP($B304,'3.ข้อมูลงบทดลองปัจจุบัน เติมเอง'!$A$5:$CL$846,16,0),2)</f>
        <v>-53518.04</v>
      </c>
      <c r="R304" s="19">
        <f>ROUND(VLOOKUP($B304,'3.ข้อมูลงบทดลองปัจจุบัน เติมเอง'!$A$5:$CL$846,17,0),2)</f>
        <v>-29565.77</v>
      </c>
      <c r="S304" s="19">
        <f>ROUND(VLOOKUP($B304,'3.ข้อมูลงบทดลองปัจจุบัน เติมเอง'!$A$5:$CL$846,18,0),2)</f>
        <v>-65368.74</v>
      </c>
      <c r="T304" s="19">
        <f>ROUND(VLOOKUP($B304,'3.ข้อมูลงบทดลองปัจจุบัน เติมเอง'!$A$5:$CL$846,19,0),2)</f>
        <v>-33238.94</v>
      </c>
      <c r="U304" s="19">
        <f>ROUND(VLOOKUP($B304,'3.ข้อมูลงบทดลองปัจจุบัน เติมเอง'!$A$5:$CL$846,20,0),2)</f>
        <v>-49703.51</v>
      </c>
      <c r="V304" s="19">
        <f>ROUND(VLOOKUP($B304,'3.ข้อมูลงบทดลองปัจจุบัน เติมเอง'!$A$5:$CL$846,21,0),2)</f>
        <v>-82491.47</v>
      </c>
      <c r="W304" s="19">
        <f>ROUND(VLOOKUP($B304,'3.ข้อมูลงบทดลองปัจจุบัน เติมเอง'!$A$5:$CL$846,22,0),2)</f>
        <v>-9961.01</v>
      </c>
      <c r="X304" s="19">
        <f>ROUND(VLOOKUP($B304,'3.ข้อมูลงบทดลองปัจจุบัน เติมเอง'!$A$5:$CL$846,23,0),2)</f>
        <v>-3671442.71</v>
      </c>
      <c r="Y304" s="19">
        <f>ROUND(VLOOKUP($B304,'3.ข้อมูลงบทดลองปัจจุบัน เติมเอง'!$A$5:$CL$846,24,0),2)</f>
        <v>-43539.68</v>
      </c>
      <c r="Z304" s="19">
        <f>ROUND(VLOOKUP($B304,'3.ข้อมูลงบทดลองปัจจุบัน เติมเอง'!$A$5:$CL$846,25,0),2)</f>
        <v>-225991.27</v>
      </c>
      <c r="AA304" s="19">
        <f>ROUND(VLOOKUP($B304,'3.ข้อมูลงบทดลองปัจจุบัน เติมเอง'!$A$5:$CL$846,26,0),2)</f>
        <v>-31150.45</v>
      </c>
      <c r="AB304" s="19">
        <f>ROUND(VLOOKUP($B304,'3.ข้อมูลงบทดลองปัจจุบัน เติมเอง'!$A$5:$CL$846,27,0),2)</f>
        <v>-706.39</v>
      </c>
      <c r="AC304" s="19">
        <f>ROUND(VLOOKUP($B304,'3.ข้อมูลงบทดลองปัจจุบัน เติมเอง'!$A$5:$CL$846,28,0),2)</f>
        <v>-66295.8</v>
      </c>
      <c r="AD304" s="19">
        <f>ROUND(VLOOKUP($B304,'3.ข้อมูลงบทดลองปัจจุบัน เติมเอง'!$A$5:$CL$846,29,0),2)</f>
        <v>-32640.86</v>
      </c>
      <c r="AE304" s="19">
        <f>ROUND(VLOOKUP($B304,'3.ข้อมูลงบทดลองปัจจุบัน เติมเอง'!$A$5:$CL$846,30,0),2)</f>
        <v>-284070.52</v>
      </c>
      <c r="AF304" s="19">
        <f>ROUND(VLOOKUP($B304,'3.ข้อมูลงบทดลองปัจจุบัน เติมเอง'!$A$5:$CL$846,31,0),2)</f>
        <v>0</v>
      </c>
      <c r="AG304" s="19">
        <f>ROUND(VLOOKUP($B304,'3.ข้อมูลงบทดลองปัจจุบัน เติมเอง'!$A$5:$CL$846,32,0),2)</f>
        <v>-22665.53</v>
      </c>
      <c r="AH304" s="19">
        <f>ROUND(VLOOKUP($B304,'3.ข้อมูลงบทดลองปัจจุบัน เติมเอง'!$A$5:$CL$846,33,0),2)</f>
        <v>0</v>
      </c>
      <c r="AI304" s="19">
        <f>ROUND(VLOOKUP($B304,'3.ข้อมูลงบทดลองปัจจุบัน เติมเอง'!$A$5:$CL$846,34,0),2)</f>
        <v>-119787.64</v>
      </c>
      <c r="AJ304" s="19">
        <f>ROUND(VLOOKUP($B304,'3.ข้อมูลงบทดลองปัจจุบัน เติมเอง'!$A$5:$CL$846,35,0),2)</f>
        <v>0</v>
      </c>
      <c r="AK304" s="19">
        <f>ROUND(VLOOKUP($B304,'3.ข้อมูลงบทดลองปัจจุบัน เติมเอง'!$A$5:$CL$846,36,0),2)</f>
        <v>0</v>
      </c>
      <c r="AL304" s="19">
        <f>ROUND(VLOOKUP($B304,'3.ข้อมูลงบทดลองปัจจุบัน เติมเอง'!$A$5:$CL$846,37,0),2)</f>
        <v>-12742637.18</v>
      </c>
      <c r="AM304" s="19">
        <f>ROUND(VLOOKUP($B304,'3.ข้อมูลงบทดลองปัจจุบัน เติมเอง'!$A$5:$CL$846,38,0),2)</f>
        <v>0</v>
      </c>
      <c r="AN304" s="19">
        <f>ROUND(VLOOKUP($B304,'3.ข้อมูลงบทดลองปัจจุบัน เติมเอง'!$A$5:$CL$846,39,0),2)</f>
        <v>-72518.62</v>
      </c>
      <c r="AO304" s="19">
        <f>ROUND(VLOOKUP($B304,'3.ข้อมูลงบทดลองปัจจุบัน เติมเอง'!$A$5:$CL$846,40,0),2)</f>
        <v>-252293.37</v>
      </c>
      <c r="AP304" s="19">
        <f>ROUND(VLOOKUP($B304,'3.ข้อมูลงบทดลองปัจจุบัน เติมเอง'!$A$5:$CL$846,41,0),2)</f>
        <v>0</v>
      </c>
      <c r="AQ304" s="19">
        <f>ROUND(VLOOKUP($B304,'3.ข้อมูลงบทดลองปัจจุบัน เติมเอง'!$A$5:$CL$846,42,0),2)</f>
        <v>-43799.76</v>
      </c>
      <c r="AR304" s="19">
        <f>ROUND(VLOOKUP($B304,'3.ข้อมูลงบทดลองปัจจุบัน เติมเอง'!$A$5:$CL$846,43,0),2)</f>
        <v>0</v>
      </c>
      <c r="AS304" s="19">
        <f>ROUND(VLOOKUP($B304,'3.ข้อมูลงบทดลองปัจจุบัน เติมเอง'!$A$5:$CL$846,44,0),2)</f>
        <v>-3079766.27</v>
      </c>
      <c r="AT304" s="19">
        <f>ROUND(VLOOKUP($B304,'3.ข้อมูลงบทดลองปัจจุบัน เติมเอง'!$A$5:$CL$846,45,0),2)</f>
        <v>-9009.86</v>
      </c>
      <c r="AU304" s="19">
        <f>ROUND(VLOOKUP($B304,'3.ข้อมูลงบทดลองปัจจุบัน เติมเอง'!$A$5:$CL$846,46,0),2)</f>
        <v>-51726.59</v>
      </c>
      <c r="AV304" s="19">
        <f>ROUND(VLOOKUP($B304,'3.ข้อมูลงบทดลองปัจจุบัน เติมเอง'!$A$5:$CL$846,47,0),2)</f>
        <v>-49643.23</v>
      </c>
      <c r="AW304" s="19">
        <f>ROUND(VLOOKUP($B304,'3.ข้อมูลงบทดลองปัจจุบัน เติมเอง'!$A$5:$CL$846,48,0),2)</f>
        <v>-9554.2800000000007</v>
      </c>
      <c r="AX304" s="19">
        <f>ROUND(VLOOKUP($B304,'3.ข้อมูลงบทดลองปัจจุบัน เติมเอง'!$A$5:$CL$846,49,0),2)</f>
        <v>-143735.63</v>
      </c>
      <c r="AY304" s="19">
        <f>ROUND(VLOOKUP($B304,'3.ข้อมูลงบทดลองปัจจุบัน เติมเอง'!$A$5:$CL$846,50,0),2)</f>
        <v>0</v>
      </c>
      <c r="AZ304" s="19">
        <f>ROUND(VLOOKUP($B304,'3.ข้อมูลงบทดลองปัจจุบัน เติมเอง'!$A$5:$CL$846,51,0),2)</f>
        <v>-9320.19</v>
      </c>
      <c r="BA304" s="19">
        <f>ROUND(VLOOKUP($B304,'3.ข้อมูลงบทดลองปัจจุบัน เติมเอง'!$A$5:$CL$846,52,0),2)</f>
        <v>35455.050000000003</v>
      </c>
      <c r="BB304" s="19">
        <f>ROUND(VLOOKUP($B304,'3.ข้อมูลงบทดลองปัจจุบัน เติมเอง'!$A$5:$CL$846,53,0),2)</f>
        <v>-1421625.6</v>
      </c>
      <c r="BC304" s="19">
        <f>ROUND(VLOOKUP($B304,'3.ข้อมูลงบทดลองปัจจุบัน เติมเอง'!$A$5:$CL$846,54,0),2)</f>
        <v>-32385.01</v>
      </c>
      <c r="BD304" s="19">
        <f>ROUND(VLOOKUP($B304,'3.ข้อมูลงบทดลองปัจจุบัน เติมเอง'!$A$5:$CL$846,55,0),2)</f>
        <v>-8984540.3300000001</v>
      </c>
      <c r="BE304" s="19">
        <f>ROUND(VLOOKUP($B304,'3.ข้อมูลงบทดลองปัจจุบัน เติมเอง'!$A$5:$CL$846,56,0),2)</f>
        <v>-526296.51</v>
      </c>
      <c r="BF304" s="19">
        <f>ROUND(VLOOKUP($B304,'3.ข้อมูลงบทดลองปัจจุบัน เติมเอง'!$A$5:$CL$846,57,0),2)</f>
        <v>-45144.800000000003</v>
      </c>
      <c r="BG304" s="19">
        <f>ROUND(VLOOKUP($B304,'3.ข้อมูลงบทดลองปัจจุบัน เติมเอง'!$A$5:$CL$846,58,0),2)</f>
        <v>-61167.23</v>
      </c>
      <c r="BH304" s="19">
        <f>ROUND(VLOOKUP($B304,'3.ข้อมูลงบทดลองปัจจุบัน เติมเอง'!$A$5:$CL$846,59,0),2)</f>
        <v>-2348623.8199999998</v>
      </c>
      <c r="BI304" s="19">
        <f>ROUND(VLOOKUP($B304,'3.ข้อมูลงบทดลองปัจจุบัน เติมเอง'!$A$5:$CL$846,60,0),2)</f>
        <v>-80669.279999999999</v>
      </c>
      <c r="BJ304" s="19">
        <f>ROUND(VLOOKUP($B304,'3.ข้อมูลงบทดลองปัจจุบัน เติมเอง'!$A$5:$CL$846,61,0),2)</f>
        <v>-9130.94</v>
      </c>
      <c r="BK304" s="19">
        <f>ROUND(VLOOKUP($B304,'3.ข้อมูลงบทดลองปัจจุบัน เติมเอง'!$A$5:$CL$846,62,0),2)</f>
        <v>-4107.08</v>
      </c>
      <c r="BL304" s="19">
        <f>ROUND(VLOOKUP($B304,'3.ข้อมูลงบทดลองปัจจุบัน เติมเอง'!$A$5:$CL$846,63,0),2)</f>
        <v>-49492.25</v>
      </c>
      <c r="BM304" s="19">
        <f>ROUND(VLOOKUP($B304,'3.ข้อมูลงบทดลองปัจจุบัน เติมเอง'!$A$5:$CL$846,64,0),2)</f>
        <v>-1151237.1499999999</v>
      </c>
      <c r="BN304" s="19">
        <f>ROUND(VLOOKUP($B304,'3.ข้อมูลงบทดลองปัจจุบัน เติมเอง'!$A$5:$CL$846,65,0),2)</f>
        <v>-59433</v>
      </c>
      <c r="BO304" s="19">
        <f>ROUND(VLOOKUP($B304,'3.ข้อมูลงบทดลองปัจจุบัน เติมเอง'!$A$5:$CL$846,66,0),2)</f>
        <v>-98129.5</v>
      </c>
      <c r="BP304" s="19">
        <f>ROUND(VLOOKUP($B304,'3.ข้อมูลงบทดลองปัจจุบัน เติมเอง'!$A$5:$CL$846,67,0),2)</f>
        <v>0</v>
      </c>
      <c r="BQ304" s="19">
        <f>ROUND(VLOOKUP($B304,'3.ข้อมูลงบทดลองปัจจุบัน เติมเอง'!$A$5:$CL$846,68,0),2)</f>
        <v>-49106</v>
      </c>
      <c r="BR304" s="19">
        <f>ROUND(VLOOKUP($B304,'3.ข้อมูลงบทดลองปัจจุบัน เติมเอง'!$A$5:$CL$846,69,0),2)</f>
        <v>-50279</v>
      </c>
      <c r="BS304" s="19">
        <f>ROUND(VLOOKUP($B304,'3.ข้อมูลงบทดลองปัจจุบัน เติมเอง'!$A$5:$CL$846,70,0),2)</f>
        <v>-13984330.66</v>
      </c>
      <c r="BT304" s="19">
        <f>ROUND(VLOOKUP($B304,'3.ข้อมูลงบทดลองปัจจุบัน เติมเอง'!$A$5:$CL$846,71,0),2)</f>
        <v>-72930</v>
      </c>
      <c r="BU304" s="19">
        <f>ROUND(VLOOKUP($B304,'3.ข้อมูลงบทดลองปัจจุบัน เติมเอง'!$A$5:$CL$846,72,0),2)</f>
        <v>-104482.45</v>
      </c>
      <c r="BV304" s="19">
        <f>ROUND(VLOOKUP($B304,'3.ข้อมูลงบทดลองปัจจุบัน เติมเอง'!$A$5:$CL$846,73,0),2)</f>
        <v>-1802221</v>
      </c>
      <c r="BW304" s="19">
        <f>ROUND(VLOOKUP($B304,'3.ข้อมูลงบทดลองปัจจุบัน เติมเอง'!$A$5:$CL$846,74,0),2)</f>
        <v>0</v>
      </c>
      <c r="BX304" s="19">
        <f>ROUND(VLOOKUP($B304,'3.ข้อมูลงบทดลองปัจจุบัน เติมเอง'!$A$5:$CL$846,75,0),2)</f>
        <v>-37207</v>
      </c>
      <c r="BY304" s="19">
        <f>ROUND(VLOOKUP($B304,'3.ข้อมูลงบทดลองปัจจุบัน เติมเอง'!$A$5:$CL$846,76,0),2)</f>
        <v>-403059.6</v>
      </c>
      <c r="BZ304" s="19">
        <f>ROUND(VLOOKUP($B304,'3.ข้อมูลงบทดลองปัจจุบัน เติมเอง'!$A$5:$CL$846,77,0),2)</f>
        <v>0</v>
      </c>
      <c r="CA304" s="19">
        <f>ROUND(VLOOKUP($B304,'3.ข้อมูลงบทดลองปัจจุบัน เติมเอง'!$A$5:$CL$846,78,0),2)</f>
        <v>-11896</v>
      </c>
      <c r="CB304" s="19">
        <f>ROUND(VLOOKUP($B304,'3.ข้อมูลงบทดลองปัจจุบัน เติมเอง'!$A$5:$CL$846,79,0),2)</f>
        <v>-135016</v>
      </c>
      <c r="CC304" s="19">
        <f>ROUND(VLOOKUP($B304,'3.ข้อมูลงบทดลองปัจจุบัน เติมเอง'!$A$5:$CL$846,80,0),2)</f>
        <v>-73216.33</v>
      </c>
      <c r="CD304" s="19">
        <f>ROUND(VLOOKUP($B304,'3.ข้อมูลงบทดลองปัจจุบัน เติมเอง'!$A$5:$CL$846,81,0),2)</f>
        <v>-403587.4</v>
      </c>
      <c r="CE304" s="19">
        <f>ROUND(VLOOKUP($B304,'3.ข้อมูลงบทดลองปัจจุบัน เติมเอง'!$A$5:$CL$846,82,0),2)</f>
        <v>-206482</v>
      </c>
      <c r="CF304" s="19">
        <f>ROUND(VLOOKUP($B304,'3.ข้อมูลงบทดลองปัจจุบัน เติมเอง'!$A$5:$CL$846,83,0),2)</f>
        <v>-58945.9</v>
      </c>
      <c r="CG304" s="19">
        <f>ROUND(VLOOKUP($B304,'3.ข้อมูลงบทดลองปัจจุบัน เติมเอง'!$A$5:$CL$846,84,0),2)</f>
        <v>-14529</v>
      </c>
      <c r="CH304" s="19">
        <f>ROUND(VLOOKUP($B304,'3.ข้อมูลงบทดลองปัจจุบัน เติมเอง'!$A$5:$CL$846,85,0),2)</f>
        <v>0</v>
      </c>
      <c r="CI304" s="19">
        <f>ROUND(VLOOKUP($B304,'3.ข้อมูลงบทดลองปัจจุบัน เติมเอง'!$A$5:$CL$846,86,0),2)</f>
        <v>-47755</v>
      </c>
      <c r="CJ304" s="19">
        <f>ROUND(VLOOKUP($B304,'3.ข้อมูลงบทดลองปัจจุบัน เติมเอง'!$A$5:$CL$846,87,0),2)</f>
        <v>-10556</v>
      </c>
      <c r="CK304" s="19">
        <f>ROUND(VLOOKUP($B304,'3.ข้อมูลงบทดลองปัจจุบัน เติมเอง'!$A$5:$CL$846,88,0),2)</f>
        <v>-518052.71</v>
      </c>
      <c r="CL304" s="19">
        <f>ROUND(VLOOKUP($B304,'3.ข้อมูลงบทดลองปัจจุบัน เติมเอง'!$A$5:$CL$846,89,0),2)</f>
        <v>-190583.2</v>
      </c>
      <c r="CM304" s="19">
        <f>ROUND(VLOOKUP($B304,'3.ข้อมูลงบทดลองปัจจุบัน เติมเอง'!$A$5:$CL$846,90,0),2)</f>
        <v>0</v>
      </c>
      <c r="CO304" s="29"/>
    </row>
    <row r="305" spans="1:93" x14ac:dyDescent="0.7">
      <c r="A305" s="54" t="s">
        <v>2323</v>
      </c>
      <c r="B305" s="3" t="s">
        <v>522</v>
      </c>
      <c r="C305" s="55" t="s">
        <v>1237</v>
      </c>
      <c r="D305" s="19">
        <f>ROUND(VLOOKUP($B305,'3.ข้อมูลงบทดลองปัจจุบัน เติมเอง'!$A$5:$CL$846,3,0),2)</f>
        <v>0</v>
      </c>
      <c r="E305" s="19">
        <f>ROUND(VLOOKUP($B305,'3.ข้อมูลงบทดลองปัจจุบัน เติมเอง'!$A$5:$CL$846,4,0),2)</f>
        <v>-27707.25</v>
      </c>
      <c r="F305" s="19">
        <f>ROUND(VLOOKUP($B305,'3.ข้อมูลงบทดลองปัจจุบัน เติมเอง'!$A$5:$CL$846,5,0),2)</f>
        <v>-122015.5</v>
      </c>
      <c r="G305" s="19">
        <f>ROUND(VLOOKUP($B305,'3.ข้อมูลงบทดลองปัจจุบัน เติมเอง'!$A$5:$CL$846,6,0),2)</f>
        <v>0</v>
      </c>
      <c r="H305" s="19">
        <f>ROUND(VLOOKUP($B305,'3.ข้อมูลงบทดลองปัจจุบัน เติมเอง'!$A$5:$CL$846,7,0),2)</f>
        <v>0</v>
      </c>
      <c r="I305" s="19">
        <f>ROUND(VLOOKUP($B305,'3.ข้อมูลงบทดลองปัจจุบัน เติมเอง'!$A$5:$CL$846,8,0),2)</f>
        <v>-107875.73</v>
      </c>
      <c r="J305" s="19">
        <f>ROUND(VLOOKUP($B305,'3.ข้อมูลงบทดลองปัจจุบัน เติมเอง'!$A$5:$CL$846,9,0),2)</f>
        <v>0</v>
      </c>
      <c r="K305" s="19">
        <f>ROUND(VLOOKUP($B305,'3.ข้อมูลงบทดลองปัจจุบัน เติมเอง'!$A$5:$CL$846,10,0),2)</f>
        <v>0</v>
      </c>
      <c r="L305" s="19">
        <f>ROUND(VLOOKUP($B305,'3.ข้อมูลงบทดลองปัจจุบัน เติมเอง'!$A$5:$CL$846,11,0),2)</f>
        <v>-18979.5</v>
      </c>
      <c r="M305" s="19">
        <f>ROUND(VLOOKUP($B305,'3.ข้อมูลงบทดลองปัจจุบัน เติมเอง'!$A$5:$CL$846,12,0),2)</f>
        <v>0</v>
      </c>
      <c r="N305" s="19">
        <f>ROUND(VLOOKUP($B305,'3.ข้อมูลงบทดลองปัจจุบัน เติมเอง'!$A$5:$CL$846,13,0),2)</f>
        <v>0</v>
      </c>
      <c r="O305" s="19">
        <f>ROUND(VLOOKUP($B305,'3.ข้อมูลงบทดลองปัจจุบัน เติมเอง'!$A$5:$CL$846,14,0),2)</f>
        <v>0</v>
      </c>
      <c r="P305" s="19">
        <f>ROUND(VLOOKUP($B305,'3.ข้อมูลงบทดลองปัจจุบัน เติมเอง'!$A$5:$CL$846,15,0),2)</f>
        <v>0</v>
      </c>
      <c r="Q305" s="19">
        <f>ROUND(VLOOKUP($B305,'3.ข้อมูลงบทดลองปัจจุบัน เติมเอง'!$A$5:$CL$846,16,0),2)</f>
        <v>0</v>
      </c>
      <c r="R305" s="19">
        <f>ROUND(VLOOKUP($B305,'3.ข้อมูลงบทดลองปัจจุบัน เติมเอง'!$A$5:$CL$846,17,0),2)</f>
        <v>-52737</v>
      </c>
      <c r="S305" s="19">
        <f>ROUND(VLOOKUP($B305,'3.ข้อมูลงบทดลองปัจจุบัน เติมเอง'!$A$5:$CL$846,18,0),2)</f>
        <v>0</v>
      </c>
      <c r="T305" s="19">
        <f>ROUND(VLOOKUP($B305,'3.ข้อมูลงบทดลองปัจจุบัน เติมเอง'!$A$5:$CL$846,19,0),2)</f>
        <v>-154473.18</v>
      </c>
      <c r="U305" s="19">
        <f>ROUND(VLOOKUP($B305,'3.ข้อมูลงบทดลองปัจจุบัน เติมเอง'!$A$5:$CL$846,20,0),2)</f>
        <v>0</v>
      </c>
      <c r="V305" s="19">
        <f>ROUND(VLOOKUP($B305,'3.ข้อมูลงบทดลองปัจจุบัน เติมเอง'!$A$5:$CL$846,21,0),2)</f>
        <v>0</v>
      </c>
      <c r="W305" s="19">
        <f>ROUND(VLOOKUP($B305,'3.ข้อมูลงบทดลองปัจจุบัน เติมเอง'!$A$5:$CL$846,22,0),2)</f>
        <v>0</v>
      </c>
      <c r="X305" s="19">
        <f>ROUND(VLOOKUP($B305,'3.ข้อมูลงบทดลองปัจจุบัน เติมเอง'!$A$5:$CL$846,23,0),2)</f>
        <v>0</v>
      </c>
      <c r="Y305" s="19">
        <f>ROUND(VLOOKUP($B305,'3.ข้อมูลงบทดลองปัจจุบัน เติมเอง'!$A$5:$CL$846,24,0),2)</f>
        <v>-48733.65</v>
      </c>
      <c r="Z305" s="19">
        <f>ROUND(VLOOKUP($B305,'3.ข้อมูลงบทดลองปัจจุบัน เติมเอง'!$A$5:$CL$846,25,0),2)</f>
        <v>0</v>
      </c>
      <c r="AA305" s="19">
        <f>ROUND(VLOOKUP($B305,'3.ข้อมูลงบทดลองปัจจุบัน เติมเอง'!$A$5:$CL$846,26,0),2)</f>
        <v>0</v>
      </c>
      <c r="AB305" s="19">
        <f>ROUND(VLOOKUP($B305,'3.ข้อมูลงบทดลองปัจจุบัน เติมเอง'!$A$5:$CL$846,27,0),2)</f>
        <v>0</v>
      </c>
      <c r="AC305" s="19">
        <f>ROUND(VLOOKUP($B305,'3.ข้อมูลงบทดลองปัจจุบัน เติมเอง'!$A$5:$CL$846,28,0),2)</f>
        <v>0</v>
      </c>
      <c r="AD305" s="19">
        <f>ROUND(VLOOKUP($B305,'3.ข้อมูลงบทดลองปัจจุบัน เติมเอง'!$A$5:$CL$846,29,0),2)</f>
        <v>0</v>
      </c>
      <c r="AE305" s="19">
        <f>ROUND(VLOOKUP($B305,'3.ข้อมูลงบทดลองปัจจุบัน เติมเอง'!$A$5:$CL$846,30,0),2)</f>
        <v>0</v>
      </c>
      <c r="AF305" s="19">
        <f>ROUND(VLOOKUP($B305,'3.ข้อมูลงบทดลองปัจจุบัน เติมเอง'!$A$5:$CL$846,31,0),2)</f>
        <v>0</v>
      </c>
      <c r="AG305" s="19">
        <f>ROUND(VLOOKUP($B305,'3.ข้อมูลงบทดลองปัจจุบัน เติมเอง'!$A$5:$CL$846,32,0),2)</f>
        <v>-124630.5</v>
      </c>
      <c r="AH305" s="19">
        <f>ROUND(VLOOKUP($B305,'3.ข้อมูลงบทดลองปัจจุบัน เติมเอง'!$A$5:$CL$846,33,0),2)</f>
        <v>-200</v>
      </c>
      <c r="AI305" s="19">
        <f>ROUND(VLOOKUP($B305,'3.ข้อมูลงบทดลองปัจจุบัน เติมเอง'!$A$5:$CL$846,34,0),2)</f>
        <v>0</v>
      </c>
      <c r="AJ305" s="19">
        <f>ROUND(VLOOKUP($B305,'3.ข้อมูลงบทดลองปัจจุบัน เติมเอง'!$A$5:$CL$846,35,0),2)</f>
        <v>-20071.349999999999</v>
      </c>
      <c r="AK305" s="19">
        <f>ROUND(VLOOKUP($B305,'3.ข้อมูลงบทดลองปัจจุบัน เติมเอง'!$A$5:$CL$846,36,0),2)</f>
        <v>0</v>
      </c>
      <c r="AL305" s="19">
        <f>ROUND(VLOOKUP($B305,'3.ข้อมูลงบทดลองปัจจุบัน เติมเอง'!$A$5:$CL$846,37,0),2)</f>
        <v>-467321.35</v>
      </c>
      <c r="AM305" s="19">
        <f>ROUND(VLOOKUP($B305,'3.ข้อมูลงบทดลองปัจจุบัน เติมเอง'!$A$5:$CL$846,38,0),2)</f>
        <v>0</v>
      </c>
      <c r="AN305" s="19">
        <f>ROUND(VLOOKUP($B305,'3.ข้อมูลงบทดลองปัจจุบัน เติมเอง'!$A$5:$CL$846,39,0),2)</f>
        <v>0</v>
      </c>
      <c r="AO305" s="19">
        <f>ROUND(VLOOKUP($B305,'3.ข้อมูลงบทดลองปัจจุบัน เติมเอง'!$A$5:$CL$846,40,0),2)</f>
        <v>-13517</v>
      </c>
      <c r="AP305" s="19">
        <f>ROUND(VLOOKUP($B305,'3.ข้อมูลงบทดลองปัจจุบัน เติมเอง'!$A$5:$CL$846,41,0),2)</f>
        <v>-215706.01</v>
      </c>
      <c r="AQ305" s="19">
        <f>ROUND(VLOOKUP($B305,'3.ข้อมูลงบทดลองปัจจุบัน เติมเอง'!$A$5:$CL$846,42,0),2)</f>
        <v>0</v>
      </c>
      <c r="AR305" s="19">
        <f>ROUND(VLOOKUP($B305,'3.ข้อมูลงบทดลองปัจจุบัน เติมเอง'!$A$5:$CL$846,43,0),2)</f>
        <v>0</v>
      </c>
      <c r="AS305" s="19">
        <f>ROUND(VLOOKUP($B305,'3.ข้อมูลงบทดลองปัจจุบัน เติมเอง'!$A$5:$CL$846,44,0),2)</f>
        <v>-476484.2</v>
      </c>
      <c r="AT305" s="19">
        <f>ROUND(VLOOKUP($B305,'3.ข้อมูลงบทดลองปัจจุบัน เติมเอง'!$A$5:$CL$846,45,0),2)</f>
        <v>0</v>
      </c>
      <c r="AU305" s="19">
        <f>ROUND(VLOOKUP($B305,'3.ข้อมูลงบทดลองปัจจุบัน เติมเอง'!$A$5:$CL$846,46,0),2)</f>
        <v>0</v>
      </c>
      <c r="AV305" s="19">
        <f>ROUND(VLOOKUP($B305,'3.ข้อมูลงบทดลองปัจจุบัน เติมเอง'!$A$5:$CL$846,47,0),2)</f>
        <v>-1918.22</v>
      </c>
      <c r="AW305" s="19">
        <f>ROUND(VLOOKUP($B305,'3.ข้อมูลงบทดลองปัจจุบัน เติมเอง'!$A$5:$CL$846,48,0),2)</f>
        <v>0</v>
      </c>
      <c r="AX305" s="19">
        <f>ROUND(VLOOKUP($B305,'3.ข้อมูลงบทดลองปัจจุบัน เติมเอง'!$A$5:$CL$846,49,0),2)</f>
        <v>0</v>
      </c>
      <c r="AY305" s="19">
        <f>ROUND(VLOOKUP($B305,'3.ข้อมูลงบทดลองปัจจุบัน เติมเอง'!$A$5:$CL$846,50,0),2)</f>
        <v>-100</v>
      </c>
      <c r="AZ305" s="19">
        <f>ROUND(VLOOKUP($B305,'3.ข้อมูลงบทดลองปัจจุบัน เติมเอง'!$A$5:$CL$846,51,0),2)</f>
        <v>0</v>
      </c>
      <c r="BA305" s="19">
        <f>ROUND(VLOOKUP($B305,'3.ข้อมูลงบทดลองปัจจุบัน เติมเอง'!$A$5:$CL$846,52,0),2)</f>
        <v>0</v>
      </c>
      <c r="BB305" s="19">
        <f>ROUND(VLOOKUP($B305,'3.ข้อมูลงบทดลองปัจจุบัน เติมเอง'!$A$5:$CL$846,53,0),2)</f>
        <v>-66362.850000000006</v>
      </c>
      <c r="BC305" s="19">
        <f>ROUND(VLOOKUP($B305,'3.ข้อมูลงบทดลองปัจจุบัน เติมเอง'!$A$5:$CL$846,54,0),2)</f>
        <v>0</v>
      </c>
      <c r="BD305" s="19">
        <f>ROUND(VLOOKUP($B305,'3.ข้อมูลงบทดลองปัจจุบัน เติมเอง'!$A$5:$CL$846,55,0),2)</f>
        <v>0</v>
      </c>
      <c r="BE305" s="19">
        <f>ROUND(VLOOKUP($B305,'3.ข้อมูลงบทดลองปัจจุบัน เติมเอง'!$A$5:$CL$846,56,0),2)</f>
        <v>0</v>
      </c>
      <c r="BF305" s="19">
        <f>ROUND(VLOOKUP($B305,'3.ข้อมูลงบทดลองปัจจุบัน เติมเอง'!$A$5:$CL$846,57,0),2)</f>
        <v>0</v>
      </c>
      <c r="BG305" s="19">
        <f>ROUND(VLOOKUP($B305,'3.ข้อมูลงบทดลองปัจจุบัน เติมเอง'!$A$5:$CL$846,58,0),2)</f>
        <v>0</v>
      </c>
      <c r="BH305" s="19">
        <f>ROUND(VLOOKUP($B305,'3.ข้อมูลงบทดลองปัจจุบัน เติมเอง'!$A$5:$CL$846,59,0),2)</f>
        <v>0</v>
      </c>
      <c r="BI305" s="19">
        <f>ROUND(VLOOKUP($B305,'3.ข้อมูลงบทดลองปัจจุบัน เติมเอง'!$A$5:$CL$846,60,0),2)</f>
        <v>-63893.89</v>
      </c>
      <c r="BJ305" s="19">
        <f>ROUND(VLOOKUP($B305,'3.ข้อมูลงบทดลองปัจจุบัน เติมเอง'!$A$5:$CL$846,61,0),2)</f>
        <v>0</v>
      </c>
      <c r="BK305" s="19">
        <f>ROUND(VLOOKUP($B305,'3.ข้อมูลงบทดลองปัจจุบัน เติมเอง'!$A$5:$CL$846,62,0),2)</f>
        <v>0</v>
      </c>
      <c r="BL305" s="19">
        <f>ROUND(VLOOKUP($B305,'3.ข้อมูลงบทดลองปัจจุบัน เติมเอง'!$A$5:$CL$846,63,0),2)</f>
        <v>0</v>
      </c>
      <c r="BM305" s="19">
        <f>ROUND(VLOOKUP($B305,'3.ข้อมูลงบทดลองปัจจุบัน เติมเอง'!$A$5:$CL$846,64,0),2)</f>
        <v>0</v>
      </c>
      <c r="BN305" s="19">
        <f>ROUND(VLOOKUP($B305,'3.ข้อมูลงบทดลองปัจจุบัน เติมเอง'!$A$5:$CL$846,65,0),2)</f>
        <v>0</v>
      </c>
      <c r="BO305" s="19">
        <f>ROUND(VLOOKUP($B305,'3.ข้อมูลงบทดลองปัจจุบัน เติมเอง'!$A$5:$CL$846,66,0),2)</f>
        <v>0</v>
      </c>
      <c r="BP305" s="19">
        <f>ROUND(VLOOKUP($B305,'3.ข้อมูลงบทดลองปัจจุบัน เติมเอง'!$A$5:$CL$846,67,0),2)</f>
        <v>0</v>
      </c>
      <c r="BQ305" s="19">
        <f>ROUND(VLOOKUP($B305,'3.ข้อมูลงบทดลองปัจจุบัน เติมเอง'!$A$5:$CL$846,68,0),2)</f>
        <v>0</v>
      </c>
      <c r="BR305" s="19">
        <f>ROUND(VLOOKUP($B305,'3.ข้อมูลงบทดลองปัจจุบัน เติมเอง'!$A$5:$CL$846,69,0),2)</f>
        <v>0</v>
      </c>
      <c r="BS305" s="19">
        <f>ROUND(VLOOKUP($B305,'3.ข้อมูลงบทดลองปัจจุบัน เติมเอง'!$A$5:$CL$846,70,0),2)</f>
        <v>-908929.2</v>
      </c>
      <c r="BT305" s="19">
        <f>ROUND(VLOOKUP($B305,'3.ข้อมูลงบทดลองปัจจุบัน เติมเอง'!$A$5:$CL$846,71,0),2)</f>
        <v>0</v>
      </c>
      <c r="BU305" s="19">
        <f>ROUND(VLOOKUP($B305,'3.ข้อมูลงบทดลองปัจจุบัน เติมเอง'!$A$5:$CL$846,72,0),2)</f>
        <v>0</v>
      </c>
      <c r="BV305" s="19">
        <f>ROUND(VLOOKUP($B305,'3.ข้อมูลงบทดลองปัจจุบัน เติมเอง'!$A$5:$CL$846,73,0),2)</f>
        <v>-9000</v>
      </c>
      <c r="BW305" s="19">
        <f>ROUND(VLOOKUP($B305,'3.ข้อมูลงบทดลองปัจจุบัน เติมเอง'!$A$5:$CL$846,74,0),2)</f>
        <v>0</v>
      </c>
      <c r="BX305" s="19">
        <f>ROUND(VLOOKUP($B305,'3.ข้อมูลงบทดลองปัจจุบัน เติมเอง'!$A$5:$CL$846,75,0),2)</f>
        <v>0</v>
      </c>
      <c r="BY305" s="19">
        <f>ROUND(VLOOKUP($B305,'3.ข้อมูลงบทดลองปัจจุบัน เติมเอง'!$A$5:$CL$846,76,0),2)</f>
        <v>0</v>
      </c>
      <c r="BZ305" s="19">
        <f>ROUND(VLOOKUP($B305,'3.ข้อมูลงบทดลองปัจจุบัน เติมเอง'!$A$5:$CL$846,77,0),2)</f>
        <v>-2136</v>
      </c>
      <c r="CA305" s="19">
        <f>ROUND(VLOOKUP($B305,'3.ข้อมูลงบทดลองปัจจุบัน เติมเอง'!$A$5:$CL$846,78,0),2)</f>
        <v>0</v>
      </c>
      <c r="CB305" s="19">
        <f>ROUND(VLOOKUP($B305,'3.ข้อมูลงบทดลองปัจจุบัน เติมเอง'!$A$5:$CL$846,79,0),2)</f>
        <v>-3040</v>
      </c>
      <c r="CC305" s="19">
        <f>ROUND(VLOOKUP($B305,'3.ข้อมูลงบทดลองปัจจุบัน เติมเอง'!$A$5:$CL$846,80,0),2)</f>
        <v>0</v>
      </c>
      <c r="CD305" s="19">
        <f>ROUND(VLOOKUP($B305,'3.ข้อมูลงบทดลองปัจจุบัน เติมเอง'!$A$5:$CL$846,81,0),2)</f>
        <v>0</v>
      </c>
      <c r="CE305" s="19">
        <f>ROUND(VLOOKUP($B305,'3.ข้อมูลงบทดลองปัจจุบัน เติมเอง'!$A$5:$CL$846,82,0),2)</f>
        <v>0</v>
      </c>
      <c r="CF305" s="19">
        <f>ROUND(VLOOKUP($B305,'3.ข้อมูลงบทดลองปัจจุบัน เติมเอง'!$A$5:$CL$846,83,0),2)</f>
        <v>0</v>
      </c>
      <c r="CG305" s="19">
        <f>ROUND(VLOOKUP($B305,'3.ข้อมูลงบทดลองปัจจุบัน เติมเอง'!$A$5:$CL$846,84,0),2)</f>
        <v>-6195</v>
      </c>
      <c r="CH305" s="19">
        <f>ROUND(VLOOKUP($B305,'3.ข้อมูลงบทดลองปัจจุบัน เติมเอง'!$A$5:$CL$846,85,0),2)</f>
        <v>-38976.550000000003</v>
      </c>
      <c r="CI305" s="19">
        <f>ROUND(VLOOKUP($B305,'3.ข้อมูลงบทดลองปัจจุบัน เติมเอง'!$A$5:$CL$846,86,0),2)</f>
        <v>0</v>
      </c>
      <c r="CJ305" s="19">
        <f>ROUND(VLOOKUP($B305,'3.ข้อมูลงบทดลองปัจจุบัน เติมเอง'!$A$5:$CL$846,87,0),2)</f>
        <v>0</v>
      </c>
      <c r="CK305" s="19">
        <f>ROUND(VLOOKUP($B305,'3.ข้อมูลงบทดลองปัจจุบัน เติมเอง'!$A$5:$CL$846,88,0),2)</f>
        <v>0</v>
      </c>
      <c r="CL305" s="19">
        <f>ROUND(VLOOKUP($B305,'3.ข้อมูลงบทดลองปัจจุบัน เติมเอง'!$A$5:$CL$846,89,0),2)</f>
        <v>0</v>
      </c>
      <c r="CM305" s="19">
        <f>ROUND(VLOOKUP($B305,'3.ข้อมูลงบทดลองปัจจุบัน เติมเอง'!$A$5:$CL$846,90,0),2)</f>
        <v>0</v>
      </c>
      <c r="CO305" s="29"/>
    </row>
    <row r="306" spans="1:93" x14ac:dyDescent="0.7">
      <c r="A306" s="54" t="s">
        <v>2323</v>
      </c>
      <c r="B306" s="3" t="s">
        <v>523</v>
      </c>
      <c r="C306" s="55" t="s">
        <v>1238</v>
      </c>
      <c r="D306" s="19">
        <f>ROUND(VLOOKUP($B306,'3.ข้อมูลงบทดลองปัจจุบัน เติมเอง'!$A$5:$CL$846,3,0),2)</f>
        <v>0</v>
      </c>
      <c r="E306" s="19">
        <f>ROUND(VLOOKUP($B306,'3.ข้อมูลงบทดลองปัจจุบัน เติมเอง'!$A$5:$CL$846,4,0),2)</f>
        <v>26565.97</v>
      </c>
      <c r="F306" s="19">
        <f>ROUND(VLOOKUP($B306,'3.ข้อมูลงบทดลองปัจจุบัน เติมเอง'!$A$5:$CL$846,5,0),2)</f>
        <v>132822.29999999999</v>
      </c>
      <c r="G306" s="19">
        <f>ROUND(VLOOKUP($B306,'3.ข้อมูลงบทดลองปัจจุบัน เติมเอง'!$A$5:$CL$846,6,0),2)</f>
        <v>0</v>
      </c>
      <c r="H306" s="19">
        <f>ROUND(VLOOKUP($B306,'3.ข้อมูลงบทดลองปัจจุบัน เติมเอง'!$A$5:$CL$846,7,0),2)</f>
        <v>0</v>
      </c>
      <c r="I306" s="19">
        <f>ROUND(VLOOKUP($B306,'3.ข้อมูลงบทดลองปัจจุบัน เติมเอง'!$A$5:$CL$846,8,0),2)</f>
        <v>0</v>
      </c>
      <c r="J306" s="19">
        <f>ROUND(VLOOKUP($B306,'3.ข้อมูลงบทดลองปัจจุบัน เติมเอง'!$A$5:$CL$846,9,0),2)</f>
        <v>0</v>
      </c>
      <c r="K306" s="19">
        <f>ROUND(VLOOKUP($B306,'3.ข้อมูลงบทดลองปัจจุบัน เติมเอง'!$A$5:$CL$846,10,0),2)</f>
        <v>304464</v>
      </c>
      <c r="L306" s="19">
        <f>ROUND(VLOOKUP($B306,'3.ข้อมูลงบทดลองปัจจุบัน เติมเอง'!$A$5:$CL$846,11,0),2)</f>
        <v>0</v>
      </c>
      <c r="M306" s="19">
        <f>ROUND(VLOOKUP($B306,'3.ข้อมูลงบทดลองปัจจุบัน เติมเอง'!$A$5:$CL$846,12,0),2)</f>
        <v>197798.88</v>
      </c>
      <c r="N306" s="19">
        <f>ROUND(VLOOKUP($B306,'3.ข้อมูลงบทดลองปัจจุบัน เติมเอง'!$A$5:$CL$846,13,0),2)</f>
        <v>0</v>
      </c>
      <c r="O306" s="19">
        <f>ROUND(VLOOKUP($B306,'3.ข้อมูลงบทดลองปัจจุบัน เติมเอง'!$A$5:$CL$846,14,0),2)</f>
        <v>0</v>
      </c>
      <c r="P306" s="19">
        <f>ROUND(VLOOKUP($B306,'3.ข้อมูลงบทดลองปัจจุบัน เติมเอง'!$A$5:$CL$846,15,0),2)</f>
        <v>0</v>
      </c>
      <c r="Q306" s="19">
        <f>ROUND(VLOOKUP($B306,'3.ข้อมูลงบทดลองปัจจุบัน เติมเอง'!$A$5:$CL$846,16,0),2)</f>
        <v>0</v>
      </c>
      <c r="R306" s="19">
        <f>ROUND(VLOOKUP($B306,'3.ข้อมูลงบทดลองปัจจุบัน เติมเอง'!$A$5:$CL$846,17,0),2)</f>
        <v>0</v>
      </c>
      <c r="S306" s="19">
        <f>ROUND(VLOOKUP($B306,'3.ข้อมูลงบทดลองปัจจุบัน เติมเอง'!$A$5:$CL$846,18,0),2)</f>
        <v>0</v>
      </c>
      <c r="T306" s="19">
        <f>ROUND(VLOOKUP($B306,'3.ข้อมูลงบทดลองปัจจุบัน เติมเอง'!$A$5:$CL$846,19,0),2)</f>
        <v>0</v>
      </c>
      <c r="U306" s="19">
        <f>ROUND(VLOOKUP($B306,'3.ข้อมูลงบทดลองปัจจุบัน เติมเอง'!$A$5:$CL$846,20,0),2)</f>
        <v>11945.5</v>
      </c>
      <c r="V306" s="19">
        <f>ROUND(VLOOKUP($B306,'3.ข้อมูลงบทดลองปัจจุบัน เติมเอง'!$A$5:$CL$846,21,0),2)</f>
        <v>0</v>
      </c>
      <c r="W306" s="19">
        <f>ROUND(VLOOKUP($B306,'3.ข้อมูลงบทดลองปัจจุบัน เติมเอง'!$A$5:$CL$846,22,0),2)</f>
        <v>0</v>
      </c>
      <c r="X306" s="19">
        <f>ROUND(VLOOKUP($B306,'3.ข้อมูลงบทดลองปัจจุบัน เติมเอง'!$A$5:$CL$846,23,0),2)</f>
        <v>0</v>
      </c>
      <c r="Y306" s="19">
        <f>ROUND(VLOOKUP($B306,'3.ข้อมูลงบทดลองปัจจุบัน เติมเอง'!$A$5:$CL$846,24,0),2)</f>
        <v>0</v>
      </c>
      <c r="Z306" s="19">
        <f>ROUND(VLOOKUP($B306,'3.ข้อมูลงบทดลองปัจจุบัน เติมเอง'!$A$5:$CL$846,25,0),2)</f>
        <v>0</v>
      </c>
      <c r="AA306" s="19">
        <f>ROUND(VLOOKUP($B306,'3.ข้อมูลงบทดลองปัจจุบัน เติมเอง'!$A$5:$CL$846,26,0),2)</f>
        <v>0</v>
      </c>
      <c r="AB306" s="19">
        <f>ROUND(VLOOKUP($B306,'3.ข้อมูลงบทดลองปัจจุบัน เติมเอง'!$A$5:$CL$846,27,0),2)</f>
        <v>0</v>
      </c>
      <c r="AC306" s="19">
        <f>ROUND(VLOOKUP($B306,'3.ข้อมูลงบทดลองปัจจุบัน เติมเอง'!$A$5:$CL$846,28,0),2)</f>
        <v>0</v>
      </c>
      <c r="AD306" s="19">
        <f>ROUND(VLOOKUP($B306,'3.ข้อมูลงบทดลองปัจจุบัน เติมเอง'!$A$5:$CL$846,29,0),2)</f>
        <v>0</v>
      </c>
      <c r="AE306" s="19">
        <f>ROUND(VLOOKUP($B306,'3.ข้อมูลงบทดลองปัจจุบัน เติมเอง'!$A$5:$CL$846,30,0),2)</f>
        <v>0</v>
      </c>
      <c r="AF306" s="19">
        <f>ROUND(VLOOKUP($B306,'3.ข้อมูลงบทดลองปัจจุบัน เติมเอง'!$A$5:$CL$846,31,0),2)</f>
        <v>0</v>
      </c>
      <c r="AG306" s="19">
        <f>ROUND(VLOOKUP($B306,'3.ข้อมูลงบทดลองปัจจุบัน เติมเอง'!$A$5:$CL$846,32,0),2)</f>
        <v>51520.46</v>
      </c>
      <c r="AH306" s="19">
        <f>ROUND(VLOOKUP($B306,'3.ข้อมูลงบทดลองปัจจุบัน เติมเอง'!$A$5:$CL$846,33,0),2)</f>
        <v>19178.919999999998</v>
      </c>
      <c r="AI306" s="19">
        <f>ROUND(VLOOKUP($B306,'3.ข้อมูลงบทดลองปัจจุบัน เติมเอง'!$A$5:$CL$846,34,0),2)</f>
        <v>0</v>
      </c>
      <c r="AJ306" s="19">
        <f>ROUND(VLOOKUP($B306,'3.ข้อมูลงบทดลองปัจจุบัน เติมเอง'!$A$5:$CL$846,35,0),2)</f>
        <v>0</v>
      </c>
      <c r="AK306" s="19">
        <f>ROUND(VLOOKUP($B306,'3.ข้อมูลงบทดลองปัจจุบัน เติมเอง'!$A$5:$CL$846,36,0),2)</f>
        <v>0</v>
      </c>
      <c r="AL306" s="19">
        <f>ROUND(VLOOKUP($B306,'3.ข้อมูลงบทดลองปัจจุบัน เติมเอง'!$A$5:$CL$846,37,0),2)</f>
        <v>0</v>
      </c>
      <c r="AM306" s="19">
        <f>ROUND(VLOOKUP($B306,'3.ข้อมูลงบทดลองปัจจุบัน เติมเอง'!$A$5:$CL$846,38,0),2)</f>
        <v>0</v>
      </c>
      <c r="AN306" s="19">
        <f>ROUND(VLOOKUP($B306,'3.ข้อมูลงบทดลองปัจจุบัน เติมเอง'!$A$5:$CL$846,39,0),2)</f>
        <v>0</v>
      </c>
      <c r="AO306" s="19">
        <f>ROUND(VLOOKUP($B306,'3.ข้อมูลงบทดลองปัจจุบัน เติมเอง'!$A$5:$CL$846,40,0),2)</f>
        <v>0</v>
      </c>
      <c r="AP306" s="19">
        <f>ROUND(VLOOKUP($B306,'3.ข้อมูลงบทดลองปัจจุบัน เติมเอง'!$A$5:$CL$846,41,0),2)</f>
        <v>4849</v>
      </c>
      <c r="AQ306" s="19">
        <f>ROUND(VLOOKUP($B306,'3.ข้อมูลงบทดลองปัจจุบัน เติมเอง'!$A$5:$CL$846,42,0),2)</f>
        <v>0</v>
      </c>
      <c r="AR306" s="19">
        <f>ROUND(VLOOKUP($B306,'3.ข้อมูลงบทดลองปัจจุบัน เติมเอง'!$A$5:$CL$846,43,0),2)</f>
        <v>146333</v>
      </c>
      <c r="AS306" s="19">
        <f>ROUND(VLOOKUP($B306,'3.ข้อมูลงบทดลองปัจจุบัน เติมเอง'!$A$5:$CL$846,44,0),2)</f>
        <v>0</v>
      </c>
      <c r="AT306" s="19">
        <f>ROUND(VLOOKUP($B306,'3.ข้อมูลงบทดลองปัจจุบัน เติมเอง'!$A$5:$CL$846,45,0),2)</f>
        <v>29301.85</v>
      </c>
      <c r="AU306" s="19">
        <f>ROUND(VLOOKUP($B306,'3.ข้อมูลงบทดลองปัจจุบัน เติมเอง'!$A$5:$CL$846,46,0),2)</f>
        <v>32763.22</v>
      </c>
      <c r="AV306" s="19">
        <f>ROUND(VLOOKUP($B306,'3.ข้อมูลงบทดลองปัจจุบัน เติมเอง'!$A$5:$CL$846,47,0),2)</f>
        <v>0</v>
      </c>
      <c r="AW306" s="19">
        <f>ROUND(VLOOKUP($B306,'3.ข้อมูลงบทดลองปัจจุบัน เติมเอง'!$A$5:$CL$846,48,0),2)</f>
        <v>49214.49</v>
      </c>
      <c r="AX306" s="19">
        <f>ROUND(VLOOKUP($B306,'3.ข้อมูลงบทดลองปัจจุบัน เติมเอง'!$A$5:$CL$846,49,0),2)</f>
        <v>0</v>
      </c>
      <c r="AY306" s="19">
        <f>ROUND(VLOOKUP($B306,'3.ข้อมูลงบทดลองปัจจุบัน เติมเอง'!$A$5:$CL$846,50,0),2)</f>
        <v>35571.21</v>
      </c>
      <c r="AZ306" s="19">
        <f>ROUND(VLOOKUP($B306,'3.ข้อมูลงบทดลองปัจจุบัน เติมเอง'!$A$5:$CL$846,51,0),2)</f>
        <v>0</v>
      </c>
      <c r="BA306" s="19">
        <f>ROUND(VLOOKUP($B306,'3.ข้อมูลงบทดลองปัจจุบัน เติมเอง'!$A$5:$CL$846,52,0),2)</f>
        <v>10698.6</v>
      </c>
      <c r="BB306" s="19">
        <f>ROUND(VLOOKUP($B306,'3.ข้อมูลงบทดลองปัจจุบัน เติมเอง'!$A$5:$CL$846,53,0),2)</f>
        <v>0</v>
      </c>
      <c r="BC306" s="19">
        <f>ROUND(VLOOKUP($B306,'3.ข้อมูลงบทดลองปัจจุบัน เติมเอง'!$A$5:$CL$846,54,0),2)</f>
        <v>0</v>
      </c>
      <c r="BD306" s="19">
        <f>ROUND(VLOOKUP($B306,'3.ข้อมูลงบทดลองปัจจุบัน เติมเอง'!$A$5:$CL$846,55,0),2)</f>
        <v>0</v>
      </c>
      <c r="BE306" s="19">
        <f>ROUND(VLOOKUP($B306,'3.ข้อมูลงบทดลองปัจจุบัน เติมเอง'!$A$5:$CL$846,56,0),2)</f>
        <v>0</v>
      </c>
      <c r="BF306" s="19">
        <f>ROUND(VLOOKUP($B306,'3.ข้อมูลงบทดลองปัจจุบัน เติมเอง'!$A$5:$CL$846,57,0),2)</f>
        <v>0</v>
      </c>
      <c r="BG306" s="19">
        <f>ROUND(VLOOKUP($B306,'3.ข้อมูลงบทดลองปัจจุบัน เติมเอง'!$A$5:$CL$846,58,0),2)</f>
        <v>0</v>
      </c>
      <c r="BH306" s="19">
        <f>ROUND(VLOOKUP($B306,'3.ข้อมูลงบทดลองปัจจุบัน เติมเอง'!$A$5:$CL$846,59,0),2)</f>
        <v>0</v>
      </c>
      <c r="BI306" s="19">
        <f>ROUND(VLOOKUP($B306,'3.ข้อมูลงบทดลองปัจจุบัน เติมเอง'!$A$5:$CL$846,60,0),2)</f>
        <v>11454.34</v>
      </c>
      <c r="BJ306" s="19">
        <f>ROUND(VLOOKUP($B306,'3.ข้อมูลงบทดลองปัจจุบัน เติมเอง'!$A$5:$CL$846,61,0),2)</f>
        <v>0</v>
      </c>
      <c r="BK306" s="19">
        <f>ROUND(VLOOKUP($B306,'3.ข้อมูลงบทดลองปัจจุบัน เติมเอง'!$A$5:$CL$846,62,0),2)</f>
        <v>0</v>
      </c>
      <c r="BL306" s="19">
        <f>ROUND(VLOOKUP($B306,'3.ข้อมูลงบทดลองปัจจุบัน เติมเอง'!$A$5:$CL$846,63,0),2)</f>
        <v>0</v>
      </c>
      <c r="BM306" s="19">
        <f>ROUND(VLOOKUP($B306,'3.ข้อมูลงบทดลองปัจจุบัน เติมเอง'!$A$5:$CL$846,64,0),2)</f>
        <v>0</v>
      </c>
      <c r="BN306" s="19">
        <f>ROUND(VLOOKUP($B306,'3.ข้อมูลงบทดลองปัจจุบัน เติมเอง'!$A$5:$CL$846,65,0),2)</f>
        <v>0</v>
      </c>
      <c r="BO306" s="19">
        <f>ROUND(VLOOKUP($B306,'3.ข้อมูลงบทดลองปัจจุบัน เติมเอง'!$A$5:$CL$846,66,0),2)</f>
        <v>0</v>
      </c>
      <c r="BP306" s="19">
        <f>ROUND(VLOOKUP($B306,'3.ข้อมูลงบทดลองปัจจุบัน เติมเอง'!$A$5:$CL$846,67,0),2)</f>
        <v>0</v>
      </c>
      <c r="BQ306" s="19">
        <f>ROUND(VLOOKUP($B306,'3.ข้อมูลงบทดลองปัจจุบัน เติมเอง'!$A$5:$CL$846,68,0),2)</f>
        <v>0</v>
      </c>
      <c r="BR306" s="19">
        <f>ROUND(VLOOKUP($B306,'3.ข้อมูลงบทดลองปัจจุบัน เติมเอง'!$A$5:$CL$846,69,0),2)</f>
        <v>0</v>
      </c>
      <c r="BS306" s="19">
        <f>ROUND(VLOOKUP($B306,'3.ข้อมูลงบทดลองปัจจุบัน เติมเอง'!$A$5:$CL$846,70,0),2)</f>
        <v>195174.8</v>
      </c>
      <c r="BT306" s="19">
        <f>ROUND(VLOOKUP($B306,'3.ข้อมูลงบทดลองปัจจุบัน เติมเอง'!$A$5:$CL$846,71,0),2)</f>
        <v>0</v>
      </c>
      <c r="BU306" s="19">
        <f>ROUND(VLOOKUP($B306,'3.ข้อมูลงบทดลองปัจจุบัน เติมเอง'!$A$5:$CL$846,72,0),2)</f>
        <v>0</v>
      </c>
      <c r="BV306" s="19">
        <f>ROUND(VLOOKUP($B306,'3.ข้อมูลงบทดลองปัจจุบัน เติมเอง'!$A$5:$CL$846,73,0),2)</f>
        <v>1758670.8</v>
      </c>
      <c r="BW306" s="19">
        <f>ROUND(VLOOKUP($B306,'3.ข้อมูลงบทดลองปัจจุบัน เติมเอง'!$A$5:$CL$846,74,0),2)</f>
        <v>0</v>
      </c>
      <c r="BX306" s="19">
        <f>ROUND(VLOOKUP($B306,'3.ข้อมูลงบทดลองปัจจุบัน เติมเอง'!$A$5:$CL$846,75,0),2)</f>
        <v>0</v>
      </c>
      <c r="BY306" s="19">
        <f>ROUND(VLOOKUP($B306,'3.ข้อมูลงบทดลองปัจจุบัน เติมเอง'!$A$5:$CL$846,76,0),2)</f>
        <v>0</v>
      </c>
      <c r="BZ306" s="19">
        <f>ROUND(VLOOKUP($B306,'3.ข้อมูลงบทดลองปัจจุบัน เติมเอง'!$A$5:$CL$846,77,0),2)</f>
        <v>30227.5</v>
      </c>
      <c r="CA306" s="19">
        <f>ROUND(VLOOKUP($B306,'3.ข้อมูลงบทดลองปัจจุบัน เติมเอง'!$A$5:$CL$846,78,0),2)</f>
        <v>0</v>
      </c>
      <c r="CB306" s="19">
        <f>ROUND(VLOOKUP($B306,'3.ข้อมูลงบทดลองปัจจุบัน เติมเอง'!$A$5:$CL$846,79,0),2)</f>
        <v>0</v>
      </c>
      <c r="CC306" s="19">
        <f>ROUND(VLOOKUP($B306,'3.ข้อมูลงบทดลองปัจจุบัน เติมเอง'!$A$5:$CL$846,80,0),2)</f>
        <v>119011.32</v>
      </c>
      <c r="CD306" s="19">
        <f>ROUND(VLOOKUP($B306,'3.ข้อมูลงบทดลองปัจจุบัน เติมเอง'!$A$5:$CL$846,81,0),2)</f>
        <v>20698.3</v>
      </c>
      <c r="CE306" s="19">
        <f>ROUND(VLOOKUP($B306,'3.ข้อมูลงบทดลองปัจจุบัน เติมเอง'!$A$5:$CL$846,82,0),2)</f>
        <v>0</v>
      </c>
      <c r="CF306" s="19">
        <f>ROUND(VLOOKUP($B306,'3.ข้อมูลงบทดลองปัจจุบัน เติมเอง'!$A$5:$CL$846,83,0),2)</f>
        <v>0</v>
      </c>
      <c r="CG306" s="19">
        <f>ROUND(VLOOKUP($B306,'3.ข้อมูลงบทดลองปัจจุบัน เติมเอง'!$A$5:$CL$846,84,0),2)</f>
        <v>0</v>
      </c>
      <c r="CH306" s="19">
        <f>ROUND(VLOOKUP($B306,'3.ข้อมูลงบทดลองปัจจุบัน เติมเอง'!$A$5:$CL$846,85,0),2)</f>
        <v>0</v>
      </c>
      <c r="CI306" s="19">
        <f>ROUND(VLOOKUP($B306,'3.ข้อมูลงบทดลองปัจจุบัน เติมเอง'!$A$5:$CL$846,86,0),2)</f>
        <v>28337</v>
      </c>
      <c r="CJ306" s="19">
        <f>ROUND(VLOOKUP($B306,'3.ข้อมูลงบทดลองปัจจุบัน เติมเอง'!$A$5:$CL$846,87,0),2)</f>
        <v>0</v>
      </c>
      <c r="CK306" s="19">
        <f>ROUND(VLOOKUP($B306,'3.ข้อมูลงบทดลองปัจจุบัน เติมเอง'!$A$5:$CL$846,88,0),2)</f>
        <v>0</v>
      </c>
      <c r="CL306" s="19">
        <f>ROUND(VLOOKUP($B306,'3.ข้อมูลงบทดลองปัจจุบัน เติมเอง'!$A$5:$CL$846,89,0),2)</f>
        <v>0</v>
      </c>
      <c r="CM306" s="19">
        <f>ROUND(VLOOKUP($B306,'3.ข้อมูลงบทดลองปัจจุบัน เติมเอง'!$A$5:$CL$846,90,0),2)</f>
        <v>0</v>
      </c>
      <c r="CO306" s="29"/>
    </row>
    <row r="307" spans="1:93" x14ac:dyDescent="0.7">
      <c r="A307" s="54" t="s">
        <v>2323</v>
      </c>
      <c r="B307" s="3" t="s">
        <v>524</v>
      </c>
      <c r="C307" s="55" t="s">
        <v>525</v>
      </c>
      <c r="D307" s="19">
        <f>ROUND(VLOOKUP($B307,'3.ข้อมูลงบทดลองปัจจุบัน เติมเอง'!$A$5:$CL$846,3,0),2)</f>
        <v>191487.08</v>
      </c>
      <c r="E307" s="19">
        <f>ROUND(VLOOKUP($B307,'3.ข้อมูลงบทดลองปัจจุบัน เติมเอง'!$A$5:$CL$846,4,0),2)</f>
        <v>0</v>
      </c>
      <c r="F307" s="19">
        <f>ROUND(VLOOKUP($B307,'3.ข้อมูลงบทดลองปัจจุบัน เติมเอง'!$A$5:$CL$846,5,0),2)</f>
        <v>0</v>
      </c>
      <c r="G307" s="19">
        <f>ROUND(VLOOKUP($B307,'3.ข้อมูลงบทดลองปัจจุบัน เติมเอง'!$A$5:$CL$846,6,0),2)</f>
        <v>0</v>
      </c>
      <c r="H307" s="19">
        <f>ROUND(VLOOKUP($B307,'3.ข้อมูลงบทดลองปัจจุบัน เติมเอง'!$A$5:$CL$846,7,0),2)</f>
        <v>0</v>
      </c>
      <c r="I307" s="19">
        <f>ROUND(VLOOKUP($B307,'3.ข้อมูลงบทดลองปัจจุบัน เติมเอง'!$A$5:$CL$846,8,0),2)</f>
        <v>0</v>
      </c>
      <c r="J307" s="19">
        <f>ROUND(VLOOKUP($B307,'3.ข้อมูลงบทดลองปัจจุบัน เติมเอง'!$A$5:$CL$846,9,0),2)</f>
        <v>0</v>
      </c>
      <c r="K307" s="19">
        <f>ROUND(VLOOKUP($B307,'3.ข้อมูลงบทดลองปัจจุบัน เติมเอง'!$A$5:$CL$846,10,0),2)</f>
        <v>0</v>
      </c>
      <c r="L307" s="19">
        <f>ROUND(VLOOKUP($B307,'3.ข้อมูลงบทดลองปัจจุบัน เติมเอง'!$A$5:$CL$846,11,0),2)</f>
        <v>0</v>
      </c>
      <c r="M307" s="19">
        <f>ROUND(VLOOKUP($B307,'3.ข้อมูลงบทดลองปัจจุบัน เติมเอง'!$A$5:$CL$846,12,0),2)</f>
        <v>0</v>
      </c>
      <c r="N307" s="19">
        <f>ROUND(VLOOKUP($B307,'3.ข้อมูลงบทดลองปัจจุบัน เติมเอง'!$A$5:$CL$846,13,0),2)</f>
        <v>0</v>
      </c>
      <c r="O307" s="19">
        <f>ROUND(VLOOKUP($B307,'3.ข้อมูลงบทดลองปัจจุบัน เติมเอง'!$A$5:$CL$846,14,0),2)</f>
        <v>0</v>
      </c>
      <c r="P307" s="19">
        <f>ROUND(VLOOKUP($B307,'3.ข้อมูลงบทดลองปัจจุบัน เติมเอง'!$A$5:$CL$846,15,0),2)</f>
        <v>50806.8</v>
      </c>
      <c r="Q307" s="19">
        <f>ROUND(VLOOKUP($B307,'3.ข้อมูลงบทดลองปัจจุบัน เติมเอง'!$A$5:$CL$846,16,0),2)</f>
        <v>0</v>
      </c>
      <c r="R307" s="19">
        <f>ROUND(VLOOKUP($B307,'3.ข้อมูลงบทดลองปัจจุบัน เติมเอง'!$A$5:$CL$846,17,0),2)</f>
        <v>0</v>
      </c>
      <c r="S307" s="19">
        <f>ROUND(VLOOKUP($B307,'3.ข้อมูลงบทดลองปัจจุบัน เติมเอง'!$A$5:$CL$846,18,0),2)</f>
        <v>0</v>
      </c>
      <c r="T307" s="19">
        <f>ROUND(VLOOKUP($B307,'3.ข้อมูลงบทดลองปัจจุบัน เติมเอง'!$A$5:$CL$846,19,0),2)</f>
        <v>0</v>
      </c>
      <c r="U307" s="19">
        <f>ROUND(VLOOKUP($B307,'3.ข้อมูลงบทดลองปัจจุบัน เติมเอง'!$A$5:$CL$846,20,0),2)</f>
        <v>107130</v>
      </c>
      <c r="V307" s="19">
        <f>ROUND(VLOOKUP($B307,'3.ข้อมูลงบทดลองปัจจุบัน เติมเอง'!$A$5:$CL$846,21,0),2)</f>
        <v>0</v>
      </c>
      <c r="W307" s="19">
        <f>ROUND(VLOOKUP($B307,'3.ข้อมูลงบทดลองปัจจุบัน เติมเอง'!$A$5:$CL$846,22,0),2)</f>
        <v>0</v>
      </c>
      <c r="X307" s="19">
        <f>ROUND(VLOOKUP($B307,'3.ข้อมูลงบทดลองปัจจุบัน เติมเอง'!$A$5:$CL$846,23,0),2)</f>
        <v>101230</v>
      </c>
      <c r="Y307" s="19">
        <f>ROUND(VLOOKUP($B307,'3.ข้อมูลงบทดลองปัจจุบัน เติมเอง'!$A$5:$CL$846,24,0),2)</f>
        <v>0</v>
      </c>
      <c r="Z307" s="19">
        <f>ROUND(VLOOKUP($B307,'3.ข้อมูลงบทดลองปัจจุบัน เติมเอง'!$A$5:$CL$846,25,0),2)</f>
        <v>0</v>
      </c>
      <c r="AA307" s="19">
        <f>ROUND(VLOOKUP($B307,'3.ข้อมูลงบทดลองปัจจุบัน เติมเอง'!$A$5:$CL$846,26,0),2)</f>
        <v>0</v>
      </c>
      <c r="AB307" s="19">
        <f>ROUND(VLOOKUP($B307,'3.ข้อมูลงบทดลองปัจจุบัน เติมเอง'!$A$5:$CL$846,27,0),2)</f>
        <v>0</v>
      </c>
      <c r="AC307" s="19">
        <f>ROUND(VLOOKUP($B307,'3.ข้อมูลงบทดลองปัจจุบัน เติมเอง'!$A$5:$CL$846,28,0),2)</f>
        <v>0</v>
      </c>
      <c r="AD307" s="19">
        <f>ROUND(VLOOKUP($B307,'3.ข้อมูลงบทดลองปัจจุบัน เติมเอง'!$A$5:$CL$846,29,0),2)</f>
        <v>0</v>
      </c>
      <c r="AE307" s="19">
        <f>ROUND(VLOOKUP($B307,'3.ข้อมูลงบทดลองปัจจุบัน เติมเอง'!$A$5:$CL$846,30,0),2)</f>
        <v>0</v>
      </c>
      <c r="AF307" s="19">
        <f>ROUND(VLOOKUP($B307,'3.ข้อมูลงบทดลองปัจจุบัน เติมเอง'!$A$5:$CL$846,31,0),2)</f>
        <v>0</v>
      </c>
      <c r="AG307" s="19">
        <f>ROUND(VLOOKUP($B307,'3.ข้อมูลงบทดลองปัจจุบัน เติมเอง'!$A$5:$CL$846,32,0),2)</f>
        <v>0</v>
      </c>
      <c r="AH307" s="19">
        <f>ROUND(VLOOKUP($B307,'3.ข้อมูลงบทดลองปัจจุบัน เติมเอง'!$A$5:$CL$846,33,0),2)</f>
        <v>0</v>
      </c>
      <c r="AI307" s="19">
        <f>ROUND(VLOOKUP($B307,'3.ข้อมูลงบทดลองปัจจุบัน เติมเอง'!$A$5:$CL$846,34,0),2)</f>
        <v>0</v>
      </c>
      <c r="AJ307" s="19">
        <f>ROUND(VLOOKUP($B307,'3.ข้อมูลงบทดลองปัจจุบัน เติมเอง'!$A$5:$CL$846,35,0),2)</f>
        <v>0</v>
      </c>
      <c r="AK307" s="19">
        <f>ROUND(VLOOKUP($B307,'3.ข้อมูลงบทดลองปัจจุบัน เติมเอง'!$A$5:$CL$846,36,0),2)</f>
        <v>0</v>
      </c>
      <c r="AL307" s="19">
        <f>ROUND(VLOOKUP($B307,'3.ข้อมูลงบทดลองปัจจุบัน เติมเอง'!$A$5:$CL$846,37,0),2)</f>
        <v>499000</v>
      </c>
      <c r="AM307" s="19">
        <f>ROUND(VLOOKUP($B307,'3.ข้อมูลงบทดลองปัจจุบัน เติมเอง'!$A$5:$CL$846,38,0),2)</f>
        <v>0</v>
      </c>
      <c r="AN307" s="19">
        <f>ROUND(VLOOKUP($B307,'3.ข้อมูลงบทดลองปัจจุบัน เติมเอง'!$A$5:$CL$846,39,0),2)</f>
        <v>0</v>
      </c>
      <c r="AO307" s="19">
        <f>ROUND(VLOOKUP($B307,'3.ข้อมูลงบทดลองปัจจุบัน เติมเอง'!$A$5:$CL$846,40,0),2)</f>
        <v>0</v>
      </c>
      <c r="AP307" s="19">
        <f>ROUND(VLOOKUP($B307,'3.ข้อมูลงบทดลองปัจจุบัน เติมเอง'!$A$5:$CL$846,41,0),2)</f>
        <v>0</v>
      </c>
      <c r="AQ307" s="19">
        <f>ROUND(VLOOKUP($B307,'3.ข้อมูลงบทดลองปัจจุบัน เติมเอง'!$A$5:$CL$846,42,0),2)</f>
        <v>0</v>
      </c>
      <c r="AR307" s="19">
        <f>ROUND(VLOOKUP($B307,'3.ข้อมูลงบทดลองปัจจุบัน เติมเอง'!$A$5:$CL$846,43,0),2)</f>
        <v>0</v>
      </c>
      <c r="AS307" s="19">
        <f>ROUND(VLOOKUP($B307,'3.ข้อมูลงบทดลองปัจจุบัน เติมเอง'!$A$5:$CL$846,44,0),2)</f>
        <v>0</v>
      </c>
      <c r="AT307" s="19">
        <f>ROUND(VLOOKUP($B307,'3.ข้อมูลงบทดลองปัจจุบัน เติมเอง'!$A$5:$CL$846,45,0),2)</f>
        <v>0</v>
      </c>
      <c r="AU307" s="19">
        <f>ROUND(VLOOKUP($B307,'3.ข้อมูลงบทดลองปัจจุบัน เติมเอง'!$A$5:$CL$846,46,0),2)</f>
        <v>0</v>
      </c>
      <c r="AV307" s="19">
        <f>ROUND(VLOOKUP($B307,'3.ข้อมูลงบทดลองปัจจุบัน เติมเอง'!$A$5:$CL$846,47,0),2)</f>
        <v>0</v>
      </c>
      <c r="AW307" s="19">
        <f>ROUND(VLOOKUP($B307,'3.ข้อมูลงบทดลองปัจจุบัน เติมเอง'!$A$5:$CL$846,48,0),2)</f>
        <v>0</v>
      </c>
      <c r="AX307" s="19">
        <f>ROUND(VLOOKUP($B307,'3.ข้อมูลงบทดลองปัจจุบัน เติมเอง'!$A$5:$CL$846,49,0),2)</f>
        <v>0</v>
      </c>
      <c r="AY307" s="19">
        <f>ROUND(VLOOKUP($B307,'3.ข้อมูลงบทดลองปัจจุบัน เติมเอง'!$A$5:$CL$846,50,0),2)</f>
        <v>0</v>
      </c>
      <c r="AZ307" s="19">
        <f>ROUND(VLOOKUP($B307,'3.ข้อมูลงบทดลองปัจจุบัน เติมเอง'!$A$5:$CL$846,51,0),2)</f>
        <v>0</v>
      </c>
      <c r="BA307" s="19">
        <f>ROUND(VLOOKUP($B307,'3.ข้อมูลงบทดลองปัจจุบัน เติมเอง'!$A$5:$CL$846,52,0),2)</f>
        <v>0</v>
      </c>
      <c r="BB307" s="19">
        <f>ROUND(VLOOKUP($B307,'3.ข้อมูลงบทดลองปัจจุบัน เติมเอง'!$A$5:$CL$846,53,0),2)</f>
        <v>0</v>
      </c>
      <c r="BC307" s="19">
        <f>ROUND(VLOOKUP($B307,'3.ข้อมูลงบทดลองปัจจุบัน เติมเอง'!$A$5:$CL$846,54,0),2)</f>
        <v>0</v>
      </c>
      <c r="BD307" s="19">
        <f>ROUND(VLOOKUP($B307,'3.ข้อมูลงบทดลองปัจจุบัน เติมเอง'!$A$5:$CL$846,55,0),2)</f>
        <v>0</v>
      </c>
      <c r="BE307" s="19">
        <f>ROUND(VLOOKUP($B307,'3.ข้อมูลงบทดลองปัจจุบัน เติมเอง'!$A$5:$CL$846,56,0),2)</f>
        <v>0</v>
      </c>
      <c r="BF307" s="19">
        <f>ROUND(VLOOKUP($B307,'3.ข้อมูลงบทดลองปัจจุบัน เติมเอง'!$A$5:$CL$846,57,0),2)</f>
        <v>0</v>
      </c>
      <c r="BG307" s="19">
        <f>ROUND(VLOOKUP($B307,'3.ข้อมูลงบทดลองปัจจุบัน เติมเอง'!$A$5:$CL$846,58,0),2)</f>
        <v>0</v>
      </c>
      <c r="BH307" s="19">
        <f>ROUND(VLOOKUP($B307,'3.ข้อมูลงบทดลองปัจจุบัน เติมเอง'!$A$5:$CL$846,59,0),2)</f>
        <v>0</v>
      </c>
      <c r="BI307" s="19">
        <f>ROUND(VLOOKUP($B307,'3.ข้อมูลงบทดลองปัจจุบัน เติมเอง'!$A$5:$CL$846,60,0),2)</f>
        <v>0</v>
      </c>
      <c r="BJ307" s="19">
        <f>ROUND(VLOOKUP($B307,'3.ข้อมูลงบทดลองปัจจุบัน เติมเอง'!$A$5:$CL$846,61,0),2)</f>
        <v>0</v>
      </c>
      <c r="BK307" s="19">
        <f>ROUND(VLOOKUP($B307,'3.ข้อมูลงบทดลองปัจจุบัน เติมเอง'!$A$5:$CL$846,62,0),2)</f>
        <v>0</v>
      </c>
      <c r="BL307" s="19">
        <f>ROUND(VLOOKUP($B307,'3.ข้อมูลงบทดลองปัจจุบัน เติมเอง'!$A$5:$CL$846,63,0),2)</f>
        <v>0</v>
      </c>
      <c r="BM307" s="19">
        <f>ROUND(VLOOKUP($B307,'3.ข้อมูลงบทดลองปัจจุบัน เติมเอง'!$A$5:$CL$846,64,0),2)</f>
        <v>156016</v>
      </c>
      <c r="BN307" s="19">
        <f>ROUND(VLOOKUP($B307,'3.ข้อมูลงบทดลองปัจจุบัน เติมเอง'!$A$5:$CL$846,65,0),2)</f>
        <v>0</v>
      </c>
      <c r="BO307" s="19">
        <f>ROUND(VLOOKUP($B307,'3.ข้อมูลงบทดลองปัจจุบัน เติมเอง'!$A$5:$CL$846,66,0),2)</f>
        <v>0</v>
      </c>
      <c r="BP307" s="19">
        <f>ROUND(VLOOKUP($B307,'3.ข้อมูลงบทดลองปัจจุบัน เติมเอง'!$A$5:$CL$846,67,0),2)</f>
        <v>0</v>
      </c>
      <c r="BQ307" s="19">
        <f>ROUND(VLOOKUP($B307,'3.ข้อมูลงบทดลองปัจจุบัน เติมเอง'!$A$5:$CL$846,68,0),2)</f>
        <v>0</v>
      </c>
      <c r="BR307" s="19">
        <f>ROUND(VLOOKUP($B307,'3.ข้อมูลงบทดลองปัจจุบัน เติมเอง'!$A$5:$CL$846,69,0),2)</f>
        <v>0</v>
      </c>
      <c r="BS307" s="19">
        <f>ROUND(VLOOKUP($B307,'3.ข้อมูลงบทดลองปัจจุบัน เติมเอง'!$A$5:$CL$846,70,0),2)</f>
        <v>0</v>
      </c>
      <c r="BT307" s="19">
        <f>ROUND(VLOOKUP($B307,'3.ข้อมูลงบทดลองปัจจุบัน เติมเอง'!$A$5:$CL$846,71,0),2)</f>
        <v>0</v>
      </c>
      <c r="BU307" s="19">
        <f>ROUND(VLOOKUP($B307,'3.ข้อมูลงบทดลองปัจจุบัน เติมเอง'!$A$5:$CL$846,72,0),2)</f>
        <v>0</v>
      </c>
      <c r="BV307" s="19">
        <f>ROUND(VLOOKUP($B307,'3.ข้อมูลงบทดลองปัจจุบัน เติมเอง'!$A$5:$CL$846,73,0),2)</f>
        <v>0</v>
      </c>
      <c r="BW307" s="19">
        <f>ROUND(VLOOKUP($B307,'3.ข้อมูลงบทดลองปัจจุบัน เติมเอง'!$A$5:$CL$846,74,0),2)</f>
        <v>0</v>
      </c>
      <c r="BX307" s="19">
        <f>ROUND(VLOOKUP($B307,'3.ข้อมูลงบทดลองปัจจุบัน เติมเอง'!$A$5:$CL$846,75,0),2)</f>
        <v>0</v>
      </c>
      <c r="BY307" s="19">
        <f>ROUND(VLOOKUP($B307,'3.ข้อมูลงบทดลองปัจจุบัน เติมเอง'!$A$5:$CL$846,76,0),2)</f>
        <v>0</v>
      </c>
      <c r="BZ307" s="19">
        <f>ROUND(VLOOKUP($B307,'3.ข้อมูลงบทดลองปัจจุบัน เติมเอง'!$A$5:$CL$846,77,0),2)</f>
        <v>0</v>
      </c>
      <c r="CA307" s="19">
        <f>ROUND(VLOOKUP($B307,'3.ข้อมูลงบทดลองปัจจุบัน เติมเอง'!$A$5:$CL$846,78,0),2)</f>
        <v>0</v>
      </c>
      <c r="CB307" s="19">
        <f>ROUND(VLOOKUP($B307,'3.ข้อมูลงบทดลองปัจจุบัน เติมเอง'!$A$5:$CL$846,79,0),2)</f>
        <v>0</v>
      </c>
      <c r="CC307" s="19">
        <f>ROUND(VLOOKUP($B307,'3.ข้อมูลงบทดลองปัจจุบัน เติมเอง'!$A$5:$CL$846,80,0),2)</f>
        <v>0</v>
      </c>
      <c r="CD307" s="19">
        <f>ROUND(VLOOKUP($B307,'3.ข้อมูลงบทดลองปัจจุบัน เติมเอง'!$A$5:$CL$846,81,0),2)</f>
        <v>0</v>
      </c>
      <c r="CE307" s="19">
        <f>ROUND(VLOOKUP($B307,'3.ข้อมูลงบทดลองปัจจุบัน เติมเอง'!$A$5:$CL$846,82,0),2)</f>
        <v>0</v>
      </c>
      <c r="CF307" s="19">
        <f>ROUND(VLOOKUP($B307,'3.ข้อมูลงบทดลองปัจจุบัน เติมเอง'!$A$5:$CL$846,83,0),2)</f>
        <v>0</v>
      </c>
      <c r="CG307" s="19">
        <f>ROUND(VLOOKUP($B307,'3.ข้อมูลงบทดลองปัจจุบัน เติมเอง'!$A$5:$CL$846,84,0),2)</f>
        <v>0</v>
      </c>
      <c r="CH307" s="19">
        <f>ROUND(VLOOKUP($B307,'3.ข้อมูลงบทดลองปัจจุบัน เติมเอง'!$A$5:$CL$846,85,0),2)</f>
        <v>0</v>
      </c>
      <c r="CI307" s="19">
        <f>ROUND(VLOOKUP($B307,'3.ข้อมูลงบทดลองปัจจุบัน เติมเอง'!$A$5:$CL$846,86,0),2)</f>
        <v>0</v>
      </c>
      <c r="CJ307" s="19">
        <f>ROUND(VLOOKUP($B307,'3.ข้อมูลงบทดลองปัจจุบัน เติมเอง'!$A$5:$CL$846,87,0),2)</f>
        <v>0</v>
      </c>
      <c r="CK307" s="19">
        <f>ROUND(VLOOKUP($B307,'3.ข้อมูลงบทดลองปัจจุบัน เติมเอง'!$A$5:$CL$846,88,0),2)</f>
        <v>0</v>
      </c>
      <c r="CL307" s="19">
        <f>ROUND(VLOOKUP($B307,'3.ข้อมูลงบทดลองปัจจุบัน เติมเอง'!$A$5:$CL$846,89,0),2)</f>
        <v>0</v>
      </c>
      <c r="CM307" s="19">
        <f>ROUND(VLOOKUP($B307,'3.ข้อมูลงบทดลองปัจจุบัน เติมเอง'!$A$5:$CL$846,90,0),2)</f>
        <v>0</v>
      </c>
      <c r="CO307" s="29"/>
    </row>
    <row r="308" spans="1:93" x14ac:dyDescent="0.7">
      <c r="A308" s="54" t="s">
        <v>2323</v>
      </c>
      <c r="B308" s="3" t="s">
        <v>526</v>
      </c>
      <c r="C308" s="55" t="s">
        <v>527</v>
      </c>
      <c r="D308" s="19">
        <f>ROUND(VLOOKUP($B308,'3.ข้อมูลงบทดลองปัจจุบัน เติมเอง'!$A$5:$CL$846,3,0),2)</f>
        <v>0</v>
      </c>
      <c r="E308" s="19">
        <f>ROUND(VLOOKUP($B308,'3.ข้อมูลงบทดลองปัจจุบัน เติมเอง'!$A$5:$CL$846,4,0),2)</f>
        <v>0</v>
      </c>
      <c r="F308" s="19">
        <f>ROUND(VLOOKUP($B308,'3.ข้อมูลงบทดลองปัจจุบัน เติมเอง'!$A$5:$CL$846,5,0),2)</f>
        <v>0</v>
      </c>
      <c r="G308" s="19">
        <f>ROUND(VLOOKUP($B308,'3.ข้อมูลงบทดลองปัจจุบัน เติมเอง'!$A$5:$CL$846,6,0),2)</f>
        <v>0</v>
      </c>
      <c r="H308" s="19">
        <f>ROUND(VLOOKUP($B308,'3.ข้อมูลงบทดลองปัจจุบัน เติมเอง'!$A$5:$CL$846,7,0),2)</f>
        <v>0</v>
      </c>
      <c r="I308" s="19">
        <f>ROUND(VLOOKUP($B308,'3.ข้อมูลงบทดลองปัจจุบัน เติมเอง'!$A$5:$CL$846,8,0),2)</f>
        <v>0</v>
      </c>
      <c r="J308" s="19">
        <f>ROUND(VLOOKUP($B308,'3.ข้อมูลงบทดลองปัจจุบัน เติมเอง'!$A$5:$CL$846,9,0),2)</f>
        <v>0</v>
      </c>
      <c r="K308" s="19">
        <f>ROUND(VLOOKUP($B308,'3.ข้อมูลงบทดลองปัจจุบัน เติมเอง'!$A$5:$CL$846,10,0),2)</f>
        <v>0</v>
      </c>
      <c r="L308" s="19">
        <f>ROUND(VLOOKUP($B308,'3.ข้อมูลงบทดลองปัจจุบัน เติมเอง'!$A$5:$CL$846,11,0),2)</f>
        <v>0</v>
      </c>
      <c r="M308" s="19">
        <f>ROUND(VLOOKUP($B308,'3.ข้อมูลงบทดลองปัจจุบัน เติมเอง'!$A$5:$CL$846,12,0),2)</f>
        <v>0</v>
      </c>
      <c r="N308" s="19">
        <f>ROUND(VLOOKUP($B308,'3.ข้อมูลงบทดลองปัจจุบัน เติมเอง'!$A$5:$CL$846,13,0),2)</f>
        <v>0</v>
      </c>
      <c r="O308" s="19">
        <f>ROUND(VLOOKUP($B308,'3.ข้อมูลงบทดลองปัจจุบัน เติมเอง'!$A$5:$CL$846,14,0),2)</f>
        <v>0</v>
      </c>
      <c r="P308" s="19">
        <f>ROUND(VLOOKUP($B308,'3.ข้อมูลงบทดลองปัจจุบัน เติมเอง'!$A$5:$CL$846,15,0),2)</f>
        <v>0</v>
      </c>
      <c r="Q308" s="19">
        <f>ROUND(VLOOKUP($B308,'3.ข้อมูลงบทดลองปัจจุบัน เติมเอง'!$A$5:$CL$846,16,0),2)</f>
        <v>0</v>
      </c>
      <c r="R308" s="19">
        <f>ROUND(VLOOKUP($B308,'3.ข้อมูลงบทดลองปัจจุบัน เติมเอง'!$A$5:$CL$846,17,0),2)</f>
        <v>0</v>
      </c>
      <c r="S308" s="19">
        <f>ROUND(VLOOKUP($B308,'3.ข้อมูลงบทดลองปัจจุบัน เติมเอง'!$A$5:$CL$846,18,0),2)</f>
        <v>0</v>
      </c>
      <c r="T308" s="19">
        <f>ROUND(VLOOKUP($B308,'3.ข้อมูลงบทดลองปัจจุบัน เติมเอง'!$A$5:$CL$846,19,0),2)</f>
        <v>0</v>
      </c>
      <c r="U308" s="19">
        <f>ROUND(VLOOKUP($B308,'3.ข้อมูลงบทดลองปัจจุบัน เติมเอง'!$A$5:$CL$846,20,0),2)</f>
        <v>0</v>
      </c>
      <c r="V308" s="19">
        <f>ROUND(VLOOKUP($B308,'3.ข้อมูลงบทดลองปัจจุบัน เติมเอง'!$A$5:$CL$846,21,0),2)</f>
        <v>0</v>
      </c>
      <c r="W308" s="19">
        <f>ROUND(VLOOKUP($B308,'3.ข้อมูลงบทดลองปัจจุบัน เติมเอง'!$A$5:$CL$846,22,0),2)</f>
        <v>0</v>
      </c>
      <c r="X308" s="19">
        <f>ROUND(VLOOKUP($B308,'3.ข้อมูลงบทดลองปัจจุบัน เติมเอง'!$A$5:$CL$846,23,0),2)</f>
        <v>0</v>
      </c>
      <c r="Y308" s="19">
        <f>ROUND(VLOOKUP($B308,'3.ข้อมูลงบทดลองปัจจุบัน เติมเอง'!$A$5:$CL$846,24,0),2)</f>
        <v>0</v>
      </c>
      <c r="Z308" s="19">
        <f>ROUND(VLOOKUP($B308,'3.ข้อมูลงบทดลองปัจจุบัน เติมเอง'!$A$5:$CL$846,25,0),2)</f>
        <v>0</v>
      </c>
      <c r="AA308" s="19">
        <f>ROUND(VLOOKUP($B308,'3.ข้อมูลงบทดลองปัจจุบัน เติมเอง'!$A$5:$CL$846,26,0),2)</f>
        <v>0</v>
      </c>
      <c r="AB308" s="19">
        <f>ROUND(VLOOKUP($B308,'3.ข้อมูลงบทดลองปัจจุบัน เติมเอง'!$A$5:$CL$846,27,0),2)</f>
        <v>0</v>
      </c>
      <c r="AC308" s="19">
        <f>ROUND(VLOOKUP($B308,'3.ข้อมูลงบทดลองปัจจุบัน เติมเอง'!$A$5:$CL$846,28,0),2)</f>
        <v>0</v>
      </c>
      <c r="AD308" s="19">
        <f>ROUND(VLOOKUP($B308,'3.ข้อมูลงบทดลองปัจจุบัน เติมเอง'!$A$5:$CL$846,29,0),2)</f>
        <v>0</v>
      </c>
      <c r="AE308" s="19">
        <f>ROUND(VLOOKUP($B308,'3.ข้อมูลงบทดลองปัจจุบัน เติมเอง'!$A$5:$CL$846,30,0),2)</f>
        <v>0</v>
      </c>
      <c r="AF308" s="19">
        <f>ROUND(VLOOKUP($B308,'3.ข้อมูลงบทดลองปัจจุบัน เติมเอง'!$A$5:$CL$846,31,0),2)</f>
        <v>0</v>
      </c>
      <c r="AG308" s="19">
        <f>ROUND(VLOOKUP($B308,'3.ข้อมูลงบทดลองปัจจุบัน เติมเอง'!$A$5:$CL$846,32,0),2)</f>
        <v>0</v>
      </c>
      <c r="AH308" s="19">
        <f>ROUND(VLOOKUP($B308,'3.ข้อมูลงบทดลองปัจจุบัน เติมเอง'!$A$5:$CL$846,33,0),2)</f>
        <v>0</v>
      </c>
      <c r="AI308" s="19">
        <f>ROUND(VLOOKUP($B308,'3.ข้อมูลงบทดลองปัจจุบัน เติมเอง'!$A$5:$CL$846,34,0),2)</f>
        <v>0</v>
      </c>
      <c r="AJ308" s="19">
        <f>ROUND(VLOOKUP($B308,'3.ข้อมูลงบทดลองปัจจุบัน เติมเอง'!$A$5:$CL$846,35,0),2)</f>
        <v>0</v>
      </c>
      <c r="AK308" s="19">
        <f>ROUND(VLOOKUP($B308,'3.ข้อมูลงบทดลองปัจจุบัน เติมเอง'!$A$5:$CL$846,36,0),2)</f>
        <v>0</v>
      </c>
      <c r="AL308" s="19">
        <f>ROUND(VLOOKUP($B308,'3.ข้อมูลงบทดลองปัจจุบัน เติมเอง'!$A$5:$CL$846,37,0),2)</f>
        <v>4153514.6</v>
      </c>
      <c r="AM308" s="19">
        <f>ROUND(VLOOKUP($B308,'3.ข้อมูลงบทดลองปัจจุบัน เติมเอง'!$A$5:$CL$846,38,0),2)</f>
        <v>0</v>
      </c>
      <c r="AN308" s="19">
        <f>ROUND(VLOOKUP($B308,'3.ข้อมูลงบทดลองปัจจุบัน เติมเอง'!$A$5:$CL$846,39,0),2)</f>
        <v>0</v>
      </c>
      <c r="AO308" s="19">
        <f>ROUND(VLOOKUP($B308,'3.ข้อมูลงบทดลองปัจจุบัน เติมเอง'!$A$5:$CL$846,40,0),2)</f>
        <v>0</v>
      </c>
      <c r="AP308" s="19">
        <f>ROUND(VLOOKUP($B308,'3.ข้อมูลงบทดลองปัจจุบัน เติมเอง'!$A$5:$CL$846,41,0),2)</f>
        <v>0</v>
      </c>
      <c r="AQ308" s="19">
        <f>ROUND(VLOOKUP($B308,'3.ข้อมูลงบทดลองปัจจุบัน เติมเอง'!$A$5:$CL$846,42,0),2)</f>
        <v>0</v>
      </c>
      <c r="AR308" s="19">
        <f>ROUND(VLOOKUP($B308,'3.ข้อมูลงบทดลองปัจจุบัน เติมเอง'!$A$5:$CL$846,43,0),2)</f>
        <v>0</v>
      </c>
      <c r="AS308" s="19">
        <f>ROUND(VLOOKUP($B308,'3.ข้อมูลงบทดลองปัจจุบัน เติมเอง'!$A$5:$CL$846,44,0),2)</f>
        <v>0</v>
      </c>
      <c r="AT308" s="19">
        <f>ROUND(VLOOKUP($B308,'3.ข้อมูลงบทดลองปัจจุบัน เติมเอง'!$A$5:$CL$846,45,0),2)</f>
        <v>0</v>
      </c>
      <c r="AU308" s="19">
        <f>ROUND(VLOOKUP($B308,'3.ข้อมูลงบทดลองปัจจุบัน เติมเอง'!$A$5:$CL$846,46,0),2)</f>
        <v>0</v>
      </c>
      <c r="AV308" s="19">
        <f>ROUND(VLOOKUP($B308,'3.ข้อมูลงบทดลองปัจจุบัน เติมเอง'!$A$5:$CL$846,47,0),2)</f>
        <v>0</v>
      </c>
      <c r="AW308" s="19">
        <f>ROUND(VLOOKUP($B308,'3.ข้อมูลงบทดลองปัจจุบัน เติมเอง'!$A$5:$CL$846,48,0),2)</f>
        <v>0</v>
      </c>
      <c r="AX308" s="19">
        <f>ROUND(VLOOKUP($B308,'3.ข้อมูลงบทดลองปัจจุบัน เติมเอง'!$A$5:$CL$846,49,0),2)</f>
        <v>0</v>
      </c>
      <c r="AY308" s="19">
        <f>ROUND(VLOOKUP($B308,'3.ข้อมูลงบทดลองปัจจุบัน เติมเอง'!$A$5:$CL$846,50,0),2)</f>
        <v>0</v>
      </c>
      <c r="AZ308" s="19">
        <f>ROUND(VLOOKUP($B308,'3.ข้อมูลงบทดลองปัจจุบัน เติมเอง'!$A$5:$CL$846,51,0),2)</f>
        <v>0</v>
      </c>
      <c r="BA308" s="19">
        <f>ROUND(VLOOKUP($B308,'3.ข้อมูลงบทดลองปัจจุบัน เติมเอง'!$A$5:$CL$846,52,0),2)</f>
        <v>0</v>
      </c>
      <c r="BB308" s="19">
        <f>ROUND(VLOOKUP($B308,'3.ข้อมูลงบทดลองปัจจุบัน เติมเอง'!$A$5:$CL$846,53,0),2)</f>
        <v>0</v>
      </c>
      <c r="BC308" s="19">
        <f>ROUND(VLOOKUP($B308,'3.ข้อมูลงบทดลองปัจจุบัน เติมเอง'!$A$5:$CL$846,54,0),2)</f>
        <v>0</v>
      </c>
      <c r="BD308" s="19">
        <f>ROUND(VLOOKUP($B308,'3.ข้อมูลงบทดลองปัจจุบัน เติมเอง'!$A$5:$CL$846,55,0),2)</f>
        <v>0</v>
      </c>
      <c r="BE308" s="19">
        <f>ROUND(VLOOKUP($B308,'3.ข้อมูลงบทดลองปัจจุบัน เติมเอง'!$A$5:$CL$846,56,0),2)</f>
        <v>0</v>
      </c>
      <c r="BF308" s="19">
        <f>ROUND(VLOOKUP($B308,'3.ข้อมูลงบทดลองปัจจุบัน เติมเอง'!$A$5:$CL$846,57,0),2)</f>
        <v>0</v>
      </c>
      <c r="BG308" s="19">
        <f>ROUND(VLOOKUP($B308,'3.ข้อมูลงบทดลองปัจจุบัน เติมเอง'!$A$5:$CL$846,58,0),2)</f>
        <v>0</v>
      </c>
      <c r="BH308" s="19">
        <f>ROUND(VLOOKUP($B308,'3.ข้อมูลงบทดลองปัจจุบัน เติมเอง'!$A$5:$CL$846,59,0),2)</f>
        <v>0</v>
      </c>
      <c r="BI308" s="19">
        <f>ROUND(VLOOKUP($B308,'3.ข้อมูลงบทดลองปัจจุบัน เติมเอง'!$A$5:$CL$846,60,0),2)</f>
        <v>0</v>
      </c>
      <c r="BJ308" s="19">
        <f>ROUND(VLOOKUP($B308,'3.ข้อมูลงบทดลองปัจจุบัน เติมเอง'!$A$5:$CL$846,61,0),2)</f>
        <v>0</v>
      </c>
      <c r="BK308" s="19">
        <f>ROUND(VLOOKUP($B308,'3.ข้อมูลงบทดลองปัจจุบัน เติมเอง'!$A$5:$CL$846,62,0),2)</f>
        <v>0</v>
      </c>
      <c r="BL308" s="19">
        <f>ROUND(VLOOKUP($B308,'3.ข้อมูลงบทดลองปัจจุบัน เติมเอง'!$A$5:$CL$846,63,0),2)</f>
        <v>0</v>
      </c>
      <c r="BM308" s="19">
        <f>ROUND(VLOOKUP($B308,'3.ข้อมูลงบทดลองปัจจุบัน เติมเอง'!$A$5:$CL$846,64,0),2)</f>
        <v>0</v>
      </c>
      <c r="BN308" s="19">
        <f>ROUND(VLOOKUP($B308,'3.ข้อมูลงบทดลองปัจจุบัน เติมเอง'!$A$5:$CL$846,65,0),2)</f>
        <v>0</v>
      </c>
      <c r="BO308" s="19">
        <f>ROUND(VLOOKUP($B308,'3.ข้อมูลงบทดลองปัจจุบัน เติมเอง'!$A$5:$CL$846,66,0),2)</f>
        <v>0</v>
      </c>
      <c r="BP308" s="19">
        <f>ROUND(VLOOKUP($B308,'3.ข้อมูลงบทดลองปัจจุบัน เติมเอง'!$A$5:$CL$846,67,0),2)</f>
        <v>0</v>
      </c>
      <c r="BQ308" s="19">
        <f>ROUND(VLOOKUP($B308,'3.ข้อมูลงบทดลองปัจจุบัน เติมเอง'!$A$5:$CL$846,68,0),2)</f>
        <v>0</v>
      </c>
      <c r="BR308" s="19">
        <f>ROUND(VLOOKUP($B308,'3.ข้อมูลงบทดลองปัจจุบัน เติมเอง'!$A$5:$CL$846,69,0),2)</f>
        <v>0</v>
      </c>
      <c r="BS308" s="19">
        <f>ROUND(VLOOKUP($B308,'3.ข้อมูลงบทดลองปัจจุบัน เติมเอง'!$A$5:$CL$846,70,0),2)</f>
        <v>0</v>
      </c>
      <c r="BT308" s="19">
        <f>ROUND(VLOOKUP($B308,'3.ข้อมูลงบทดลองปัจจุบัน เติมเอง'!$A$5:$CL$846,71,0),2)</f>
        <v>0</v>
      </c>
      <c r="BU308" s="19">
        <f>ROUND(VLOOKUP($B308,'3.ข้อมูลงบทดลองปัจจุบัน เติมเอง'!$A$5:$CL$846,72,0),2)</f>
        <v>0</v>
      </c>
      <c r="BV308" s="19">
        <f>ROUND(VLOOKUP($B308,'3.ข้อมูลงบทดลองปัจจุบัน เติมเอง'!$A$5:$CL$846,73,0),2)</f>
        <v>0</v>
      </c>
      <c r="BW308" s="19">
        <f>ROUND(VLOOKUP($B308,'3.ข้อมูลงบทดลองปัจจุบัน เติมเอง'!$A$5:$CL$846,74,0),2)</f>
        <v>0</v>
      </c>
      <c r="BX308" s="19">
        <f>ROUND(VLOOKUP($B308,'3.ข้อมูลงบทดลองปัจจุบัน เติมเอง'!$A$5:$CL$846,75,0),2)</f>
        <v>0</v>
      </c>
      <c r="BY308" s="19">
        <f>ROUND(VLOOKUP($B308,'3.ข้อมูลงบทดลองปัจจุบัน เติมเอง'!$A$5:$CL$846,76,0),2)</f>
        <v>0</v>
      </c>
      <c r="BZ308" s="19">
        <f>ROUND(VLOOKUP($B308,'3.ข้อมูลงบทดลองปัจจุบัน เติมเอง'!$A$5:$CL$846,77,0),2)</f>
        <v>0</v>
      </c>
      <c r="CA308" s="19">
        <f>ROUND(VLOOKUP($B308,'3.ข้อมูลงบทดลองปัจจุบัน เติมเอง'!$A$5:$CL$846,78,0),2)</f>
        <v>0</v>
      </c>
      <c r="CB308" s="19">
        <f>ROUND(VLOOKUP($B308,'3.ข้อมูลงบทดลองปัจจุบัน เติมเอง'!$A$5:$CL$846,79,0),2)</f>
        <v>0</v>
      </c>
      <c r="CC308" s="19">
        <f>ROUND(VLOOKUP($B308,'3.ข้อมูลงบทดลองปัจจุบัน เติมเอง'!$A$5:$CL$846,80,0),2)</f>
        <v>0</v>
      </c>
      <c r="CD308" s="19">
        <f>ROUND(VLOOKUP($B308,'3.ข้อมูลงบทดลองปัจจุบัน เติมเอง'!$A$5:$CL$846,81,0),2)</f>
        <v>0</v>
      </c>
      <c r="CE308" s="19">
        <f>ROUND(VLOOKUP($B308,'3.ข้อมูลงบทดลองปัจจุบัน เติมเอง'!$A$5:$CL$846,82,0),2)</f>
        <v>0</v>
      </c>
      <c r="CF308" s="19">
        <f>ROUND(VLOOKUP($B308,'3.ข้อมูลงบทดลองปัจจุบัน เติมเอง'!$A$5:$CL$846,83,0),2)</f>
        <v>0</v>
      </c>
      <c r="CG308" s="19">
        <f>ROUND(VLOOKUP($B308,'3.ข้อมูลงบทดลองปัจจุบัน เติมเอง'!$A$5:$CL$846,84,0),2)</f>
        <v>0</v>
      </c>
      <c r="CH308" s="19">
        <f>ROUND(VLOOKUP($B308,'3.ข้อมูลงบทดลองปัจจุบัน เติมเอง'!$A$5:$CL$846,85,0),2)</f>
        <v>0</v>
      </c>
      <c r="CI308" s="19">
        <f>ROUND(VLOOKUP($B308,'3.ข้อมูลงบทดลองปัจจุบัน เติมเอง'!$A$5:$CL$846,86,0),2)</f>
        <v>0</v>
      </c>
      <c r="CJ308" s="19">
        <f>ROUND(VLOOKUP($B308,'3.ข้อมูลงบทดลองปัจจุบัน เติมเอง'!$A$5:$CL$846,87,0),2)</f>
        <v>0</v>
      </c>
      <c r="CK308" s="19">
        <f>ROUND(VLOOKUP($B308,'3.ข้อมูลงบทดลองปัจจุบัน เติมเอง'!$A$5:$CL$846,88,0),2)</f>
        <v>363471.02</v>
      </c>
      <c r="CL308" s="19">
        <f>ROUND(VLOOKUP($B308,'3.ข้อมูลงบทดลองปัจจุบัน เติมเอง'!$A$5:$CL$846,89,0),2)</f>
        <v>0</v>
      </c>
      <c r="CM308" s="19">
        <f>ROUND(VLOOKUP($B308,'3.ข้อมูลงบทดลองปัจจุบัน เติมเอง'!$A$5:$CL$846,90,0),2)</f>
        <v>0</v>
      </c>
      <c r="CO308" s="29"/>
    </row>
    <row r="309" spans="1:93" x14ac:dyDescent="0.7">
      <c r="A309" s="54" t="s">
        <v>2323</v>
      </c>
      <c r="B309" s="3" t="s">
        <v>1266</v>
      </c>
      <c r="C309" s="55" t="s">
        <v>1267</v>
      </c>
      <c r="D309" s="19">
        <f>ROUND(VLOOKUP($B309,'3.ข้อมูลงบทดลองปัจจุบัน เติมเอง'!$A$5:$CL$846,3,0),2)</f>
        <v>0</v>
      </c>
      <c r="E309" s="19">
        <f>ROUND(VLOOKUP($B309,'3.ข้อมูลงบทดลองปัจจุบัน เติมเอง'!$A$5:$CL$846,4,0),2)</f>
        <v>0</v>
      </c>
      <c r="F309" s="19">
        <f>ROUND(VLOOKUP($B309,'3.ข้อมูลงบทดลองปัจจุบัน เติมเอง'!$A$5:$CL$846,5,0),2)</f>
        <v>0</v>
      </c>
      <c r="G309" s="19">
        <f>ROUND(VLOOKUP($B309,'3.ข้อมูลงบทดลองปัจจุบัน เติมเอง'!$A$5:$CL$846,6,0),2)</f>
        <v>1698.81</v>
      </c>
      <c r="H309" s="19">
        <f>ROUND(VLOOKUP($B309,'3.ข้อมูลงบทดลองปัจจุบัน เติมเอง'!$A$5:$CL$846,7,0),2)</f>
        <v>0</v>
      </c>
      <c r="I309" s="19">
        <f>ROUND(VLOOKUP($B309,'3.ข้อมูลงบทดลองปัจจุบัน เติมเอง'!$A$5:$CL$846,8,0),2)</f>
        <v>0</v>
      </c>
      <c r="J309" s="19">
        <f>ROUND(VLOOKUP($B309,'3.ข้อมูลงบทดลองปัจจุบัน เติมเอง'!$A$5:$CL$846,9,0),2)</f>
        <v>0</v>
      </c>
      <c r="K309" s="19">
        <f>ROUND(VLOOKUP($B309,'3.ข้อมูลงบทดลองปัจจุบัน เติมเอง'!$A$5:$CL$846,10,0),2)</f>
        <v>0</v>
      </c>
      <c r="L309" s="19">
        <f>ROUND(VLOOKUP($B309,'3.ข้อมูลงบทดลองปัจจุบัน เติมเอง'!$A$5:$CL$846,11,0),2)</f>
        <v>0</v>
      </c>
      <c r="M309" s="19">
        <f>ROUND(VLOOKUP($B309,'3.ข้อมูลงบทดลองปัจจุบัน เติมเอง'!$A$5:$CL$846,12,0),2)</f>
        <v>0</v>
      </c>
      <c r="N309" s="19">
        <f>ROUND(VLOOKUP($B309,'3.ข้อมูลงบทดลองปัจจุบัน เติมเอง'!$A$5:$CL$846,13,0),2)</f>
        <v>3469.82</v>
      </c>
      <c r="O309" s="19">
        <f>ROUND(VLOOKUP($B309,'3.ข้อมูลงบทดลองปัจจุบัน เติมเอง'!$A$5:$CL$846,14,0),2)</f>
        <v>0</v>
      </c>
      <c r="P309" s="19">
        <f>ROUND(VLOOKUP($B309,'3.ข้อมูลงบทดลองปัจจุบัน เติมเอง'!$A$5:$CL$846,15,0),2)</f>
        <v>0</v>
      </c>
      <c r="Q309" s="19">
        <f>ROUND(VLOOKUP($B309,'3.ข้อมูลงบทดลองปัจจุบัน เติมเอง'!$A$5:$CL$846,16,0),2)</f>
        <v>0</v>
      </c>
      <c r="R309" s="19">
        <f>ROUND(VLOOKUP($B309,'3.ข้อมูลงบทดลองปัจจุบัน เติมเอง'!$A$5:$CL$846,17,0),2)</f>
        <v>0</v>
      </c>
      <c r="S309" s="19">
        <f>ROUND(VLOOKUP($B309,'3.ข้อมูลงบทดลองปัจจุบัน เติมเอง'!$A$5:$CL$846,18,0),2)</f>
        <v>0</v>
      </c>
      <c r="T309" s="19">
        <f>ROUND(VLOOKUP($B309,'3.ข้อมูลงบทดลองปัจจุบัน เติมเอง'!$A$5:$CL$846,19,0),2)</f>
        <v>0</v>
      </c>
      <c r="U309" s="19">
        <f>ROUND(VLOOKUP($B309,'3.ข้อมูลงบทดลองปัจจุบัน เติมเอง'!$A$5:$CL$846,20,0),2)</f>
        <v>0</v>
      </c>
      <c r="V309" s="19">
        <f>ROUND(VLOOKUP($B309,'3.ข้อมูลงบทดลองปัจจุบัน เติมเอง'!$A$5:$CL$846,21,0),2)</f>
        <v>8373.27</v>
      </c>
      <c r="W309" s="19">
        <f>ROUND(VLOOKUP($B309,'3.ข้อมูลงบทดลองปัจจุบัน เติมเอง'!$A$5:$CL$846,22,0),2)</f>
        <v>0</v>
      </c>
      <c r="X309" s="19">
        <f>ROUND(VLOOKUP($B309,'3.ข้อมูลงบทดลองปัจจุบัน เติมเอง'!$A$5:$CL$846,23,0),2)</f>
        <v>0</v>
      </c>
      <c r="Y309" s="19">
        <f>ROUND(VLOOKUP($B309,'3.ข้อมูลงบทดลองปัจจุบัน เติมเอง'!$A$5:$CL$846,24,0),2)</f>
        <v>1413.91</v>
      </c>
      <c r="Z309" s="19">
        <f>ROUND(VLOOKUP($B309,'3.ข้อมูลงบทดลองปัจจุบัน เติมเอง'!$A$5:$CL$846,25,0),2)</f>
        <v>0</v>
      </c>
      <c r="AA309" s="19">
        <f>ROUND(VLOOKUP($B309,'3.ข้อมูลงบทดลองปัจจุบัน เติมเอง'!$A$5:$CL$846,26,0),2)</f>
        <v>1313.79</v>
      </c>
      <c r="AB309" s="19">
        <f>ROUND(VLOOKUP($B309,'3.ข้อมูลงบทดลองปัจจุบัน เติมเอง'!$A$5:$CL$846,27,0),2)</f>
        <v>0</v>
      </c>
      <c r="AC309" s="19">
        <f>ROUND(VLOOKUP($B309,'3.ข้อมูลงบทดลองปัจจุบัน เติมเอง'!$A$5:$CL$846,28,0),2)</f>
        <v>18271.060000000001</v>
      </c>
      <c r="AD309" s="19">
        <f>ROUND(VLOOKUP($B309,'3.ข้อมูลงบทดลองปัจจุบัน เติมเอง'!$A$5:$CL$846,29,0),2)</f>
        <v>0</v>
      </c>
      <c r="AE309" s="19">
        <f>ROUND(VLOOKUP($B309,'3.ข้อมูลงบทดลองปัจจุบัน เติมเอง'!$A$5:$CL$846,30,0),2)</f>
        <v>0</v>
      </c>
      <c r="AF309" s="19">
        <f>ROUND(VLOOKUP($B309,'3.ข้อมูลงบทดลองปัจจุบัน เติมเอง'!$A$5:$CL$846,31,0),2)</f>
        <v>0</v>
      </c>
      <c r="AG309" s="19">
        <f>ROUND(VLOOKUP($B309,'3.ข้อมูลงบทดลองปัจจุบัน เติมเอง'!$A$5:$CL$846,32,0),2)</f>
        <v>0</v>
      </c>
      <c r="AH309" s="19">
        <f>ROUND(VLOOKUP($B309,'3.ข้อมูลงบทดลองปัจจุบัน เติมเอง'!$A$5:$CL$846,33,0),2)</f>
        <v>6178.17</v>
      </c>
      <c r="AI309" s="19">
        <f>ROUND(VLOOKUP($B309,'3.ข้อมูลงบทดลองปัจจุบัน เติมเอง'!$A$5:$CL$846,34,0),2)</f>
        <v>4522.24</v>
      </c>
      <c r="AJ309" s="19">
        <f>ROUND(VLOOKUP($B309,'3.ข้อมูลงบทดลองปัจจุบัน เติมเอง'!$A$5:$CL$846,35,0),2)</f>
        <v>0</v>
      </c>
      <c r="AK309" s="19">
        <f>ROUND(VLOOKUP($B309,'3.ข้อมูลงบทดลองปัจจุบัน เติมเอง'!$A$5:$CL$846,36,0),2)</f>
        <v>0</v>
      </c>
      <c r="AL309" s="19">
        <f>ROUND(VLOOKUP($B309,'3.ข้อมูลงบทดลองปัจจุบัน เติมเอง'!$A$5:$CL$846,37,0),2)</f>
        <v>0</v>
      </c>
      <c r="AM309" s="19">
        <f>ROUND(VLOOKUP($B309,'3.ข้อมูลงบทดลองปัจจุบัน เติมเอง'!$A$5:$CL$846,38,0),2)</f>
        <v>0</v>
      </c>
      <c r="AN309" s="19">
        <f>ROUND(VLOOKUP($B309,'3.ข้อมูลงบทดลองปัจจุบัน เติมเอง'!$A$5:$CL$846,39,0),2)</f>
        <v>0</v>
      </c>
      <c r="AO309" s="19">
        <f>ROUND(VLOOKUP($B309,'3.ข้อมูลงบทดลองปัจจุบัน เติมเอง'!$A$5:$CL$846,40,0),2)</f>
        <v>0</v>
      </c>
      <c r="AP309" s="19">
        <f>ROUND(VLOOKUP($B309,'3.ข้อมูลงบทดลองปัจจุบัน เติมเอง'!$A$5:$CL$846,41,0),2)</f>
        <v>0</v>
      </c>
      <c r="AQ309" s="19">
        <f>ROUND(VLOOKUP($B309,'3.ข้อมูลงบทดลองปัจจุบัน เติมเอง'!$A$5:$CL$846,42,0),2)</f>
        <v>0</v>
      </c>
      <c r="AR309" s="19">
        <f>ROUND(VLOOKUP($B309,'3.ข้อมูลงบทดลองปัจจุบัน เติมเอง'!$A$5:$CL$846,43,0),2)</f>
        <v>0</v>
      </c>
      <c r="AS309" s="19">
        <f>ROUND(VLOOKUP($B309,'3.ข้อมูลงบทดลองปัจจุบัน เติมเอง'!$A$5:$CL$846,44,0),2)</f>
        <v>0</v>
      </c>
      <c r="AT309" s="19">
        <f>ROUND(VLOOKUP($B309,'3.ข้อมูลงบทดลองปัจจุบัน เติมเอง'!$A$5:$CL$846,45,0),2)</f>
        <v>0</v>
      </c>
      <c r="AU309" s="19">
        <f>ROUND(VLOOKUP($B309,'3.ข้อมูลงบทดลองปัจจุบัน เติมเอง'!$A$5:$CL$846,46,0),2)</f>
        <v>0</v>
      </c>
      <c r="AV309" s="19">
        <f>ROUND(VLOOKUP($B309,'3.ข้อมูลงบทดลองปัจจุบัน เติมเอง'!$A$5:$CL$846,47,0),2)</f>
        <v>0</v>
      </c>
      <c r="AW309" s="19">
        <f>ROUND(VLOOKUP($B309,'3.ข้อมูลงบทดลองปัจจุบัน เติมเอง'!$A$5:$CL$846,48,0),2)</f>
        <v>0</v>
      </c>
      <c r="AX309" s="19">
        <f>ROUND(VLOOKUP($B309,'3.ข้อมูลงบทดลองปัจจุบัน เติมเอง'!$A$5:$CL$846,49,0),2)</f>
        <v>4637.66</v>
      </c>
      <c r="AY309" s="19">
        <f>ROUND(VLOOKUP($B309,'3.ข้อมูลงบทดลองปัจจุบัน เติมเอง'!$A$5:$CL$846,50,0),2)</f>
        <v>0</v>
      </c>
      <c r="AZ309" s="19">
        <f>ROUND(VLOOKUP($B309,'3.ข้อมูลงบทดลองปัจจุบัน เติมเอง'!$A$5:$CL$846,51,0),2)</f>
        <v>0</v>
      </c>
      <c r="BA309" s="19">
        <f>ROUND(VLOOKUP($B309,'3.ข้อมูลงบทดลองปัจจุบัน เติมเอง'!$A$5:$CL$846,52,0),2)</f>
        <v>0</v>
      </c>
      <c r="BB309" s="19">
        <f>ROUND(VLOOKUP($B309,'3.ข้อมูลงบทดลองปัจจุบัน เติมเอง'!$A$5:$CL$846,53,0),2)</f>
        <v>0</v>
      </c>
      <c r="BC309" s="19">
        <f>ROUND(VLOOKUP($B309,'3.ข้อมูลงบทดลองปัจจุบัน เติมเอง'!$A$5:$CL$846,54,0),2)</f>
        <v>0</v>
      </c>
      <c r="BD309" s="19">
        <f>ROUND(VLOOKUP($B309,'3.ข้อมูลงบทดลองปัจจุบัน เติมเอง'!$A$5:$CL$846,55,0),2)</f>
        <v>0</v>
      </c>
      <c r="BE309" s="19">
        <f>ROUND(VLOOKUP($B309,'3.ข้อมูลงบทดลองปัจจุบัน เติมเอง'!$A$5:$CL$846,56,0),2)</f>
        <v>0</v>
      </c>
      <c r="BF309" s="19">
        <f>ROUND(VLOOKUP($B309,'3.ข้อมูลงบทดลองปัจจุบัน เติมเอง'!$A$5:$CL$846,57,0),2)</f>
        <v>0</v>
      </c>
      <c r="BG309" s="19">
        <f>ROUND(VLOOKUP($B309,'3.ข้อมูลงบทดลองปัจจุบัน เติมเอง'!$A$5:$CL$846,58,0),2)</f>
        <v>0</v>
      </c>
      <c r="BH309" s="19">
        <f>ROUND(VLOOKUP($B309,'3.ข้อมูลงบทดลองปัจจุบัน เติมเอง'!$A$5:$CL$846,59,0),2)</f>
        <v>390.4</v>
      </c>
      <c r="BI309" s="19">
        <f>ROUND(VLOOKUP($B309,'3.ข้อมูลงบทดลองปัจจุบัน เติมเอง'!$A$5:$CL$846,60,0),2)</f>
        <v>0</v>
      </c>
      <c r="BJ309" s="19">
        <f>ROUND(VLOOKUP($B309,'3.ข้อมูลงบทดลองปัจจุบัน เติมเอง'!$A$5:$CL$846,61,0),2)</f>
        <v>0</v>
      </c>
      <c r="BK309" s="19">
        <f>ROUND(VLOOKUP($B309,'3.ข้อมูลงบทดลองปัจจุบัน เติมเอง'!$A$5:$CL$846,62,0),2)</f>
        <v>0</v>
      </c>
      <c r="BL309" s="19">
        <f>ROUND(VLOOKUP($B309,'3.ข้อมูลงบทดลองปัจจุบัน เติมเอง'!$A$5:$CL$846,63,0),2)</f>
        <v>0</v>
      </c>
      <c r="BM309" s="19">
        <f>ROUND(VLOOKUP($B309,'3.ข้อมูลงบทดลองปัจจุบัน เติมเอง'!$A$5:$CL$846,64,0),2)</f>
        <v>0</v>
      </c>
      <c r="BN309" s="19">
        <f>ROUND(VLOOKUP($B309,'3.ข้อมูลงบทดลองปัจจุบัน เติมเอง'!$A$5:$CL$846,65,0),2)</f>
        <v>0</v>
      </c>
      <c r="BO309" s="19">
        <f>ROUND(VLOOKUP($B309,'3.ข้อมูลงบทดลองปัจจุบัน เติมเอง'!$A$5:$CL$846,66,0),2)</f>
        <v>0</v>
      </c>
      <c r="BP309" s="19">
        <f>ROUND(VLOOKUP($B309,'3.ข้อมูลงบทดลองปัจจุบัน เติมเอง'!$A$5:$CL$846,67,0),2)</f>
        <v>0</v>
      </c>
      <c r="BQ309" s="19">
        <f>ROUND(VLOOKUP($B309,'3.ข้อมูลงบทดลองปัจจุบัน เติมเอง'!$A$5:$CL$846,68,0),2)</f>
        <v>0</v>
      </c>
      <c r="BR309" s="19">
        <f>ROUND(VLOOKUP($B309,'3.ข้อมูลงบทดลองปัจจุบัน เติมเอง'!$A$5:$CL$846,69,0),2)</f>
        <v>0</v>
      </c>
      <c r="BS309" s="19">
        <f>ROUND(VLOOKUP($B309,'3.ข้อมูลงบทดลองปัจจุบัน เติมเอง'!$A$5:$CL$846,70,0),2)</f>
        <v>0</v>
      </c>
      <c r="BT309" s="19">
        <f>ROUND(VLOOKUP($B309,'3.ข้อมูลงบทดลองปัจจุบัน เติมเอง'!$A$5:$CL$846,71,0),2)</f>
        <v>0</v>
      </c>
      <c r="BU309" s="19">
        <f>ROUND(VLOOKUP($B309,'3.ข้อมูลงบทดลองปัจจุบัน เติมเอง'!$A$5:$CL$846,72,0),2)</f>
        <v>0</v>
      </c>
      <c r="BV309" s="19">
        <f>ROUND(VLOOKUP($B309,'3.ข้อมูลงบทดลองปัจจุบัน เติมเอง'!$A$5:$CL$846,73,0),2)</f>
        <v>0</v>
      </c>
      <c r="BW309" s="19">
        <f>ROUND(VLOOKUP($B309,'3.ข้อมูลงบทดลองปัจจุบัน เติมเอง'!$A$5:$CL$846,74,0),2)</f>
        <v>26.16</v>
      </c>
      <c r="BX309" s="19">
        <f>ROUND(VLOOKUP($B309,'3.ข้อมูลงบทดลองปัจจุบัน เติมเอง'!$A$5:$CL$846,75,0),2)</f>
        <v>0</v>
      </c>
      <c r="BY309" s="19">
        <f>ROUND(VLOOKUP($B309,'3.ข้อมูลงบทดลองปัจจุบัน เติมเอง'!$A$5:$CL$846,76,0),2)</f>
        <v>0</v>
      </c>
      <c r="BZ309" s="19">
        <f>ROUND(VLOOKUP($B309,'3.ข้อมูลงบทดลองปัจจุบัน เติมเอง'!$A$5:$CL$846,77,0),2)</f>
        <v>0</v>
      </c>
      <c r="CA309" s="19">
        <f>ROUND(VLOOKUP($B309,'3.ข้อมูลงบทดลองปัจจุบัน เติมเอง'!$A$5:$CL$846,78,0),2)</f>
        <v>0</v>
      </c>
      <c r="CB309" s="19">
        <f>ROUND(VLOOKUP($B309,'3.ข้อมูลงบทดลองปัจจุบัน เติมเอง'!$A$5:$CL$846,79,0),2)</f>
        <v>956.86</v>
      </c>
      <c r="CC309" s="19">
        <f>ROUND(VLOOKUP($B309,'3.ข้อมูลงบทดลองปัจจุบัน เติมเอง'!$A$5:$CL$846,80,0),2)</f>
        <v>0</v>
      </c>
      <c r="CD309" s="19">
        <f>ROUND(VLOOKUP($B309,'3.ข้อมูลงบทดลองปัจจุบัน เติมเอง'!$A$5:$CL$846,81,0),2)</f>
        <v>0</v>
      </c>
      <c r="CE309" s="19">
        <f>ROUND(VLOOKUP($B309,'3.ข้อมูลงบทดลองปัจจุบัน เติมเอง'!$A$5:$CL$846,82,0),2)</f>
        <v>0</v>
      </c>
      <c r="CF309" s="19">
        <f>ROUND(VLOOKUP($B309,'3.ข้อมูลงบทดลองปัจจุบัน เติมเอง'!$A$5:$CL$846,83,0),2)</f>
        <v>4375.42</v>
      </c>
      <c r="CG309" s="19">
        <f>ROUND(VLOOKUP($B309,'3.ข้อมูลงบทดลองปัจจุบัน เติมเอง'!$A$5:$CL$846,84,0),2)</f>
        <v>0</v>
      </c>
      <c r="CH309" s="19">
        <f>ROUND(VLOOKUP($B309,'3.ข้อมูลงบทดลองปัจจุบัน เติมเอง'!$A$5:$CL$846,85,0),2)</f>
        <v>0</v>
      </c>
      <c r="CI309" s="19">
        <f>ROUND(VLOOKUP($B309,'3.ข้อมูลงบทดลองปัจจุบัน เติมเอง'!$A$5:$CL$846,86,0),2)</f>
        <v>16406.93</v>
      </c>
      <c r="CJ309" s="19">
        <f>ROUND(VLOOKUP($B309,'3.ข้อมูลงบทดลองปัจจุบัน เติมเอง'!$A$5:$CL$846,87,0),2)</f>
        <v>0</v>
      </c>
      <c r="CK309" s="19">
        <f>ROUND(VLOOKUP($B309,'3.ข้อมูลงบทดลองปัจจุบัน เติมเอง'!$A$5:$CL$846,88,0),2)</f>
        <v>0</v>
      </c>
      <c r="CL309" s="19">
        <f>ROUND(VLOOKUP($B309,'3.ข้อมูลงบทดลองปัจจุบัน เติมเอง'!$A$5:$CL$846,89,0),2)</f>
        <v>0</v>
      </c>
      <c r="CM309" s="19">
        <f>ROUND(VLOOKUP($B309,'3.ข้อมูลงบทดลองปัจจุบัน เติมเอง'!$A$5:$CL$846,90,0),2)</f>
        <v>0</v>
      </c>
      <c r="CO309" s="29"/>
    </row>
    <row r="310" spans="1:93" x14ac:dyDescent="0.7">
      <c r="A310" s="54" t="s">
        <v>2323</v>
      </c>
      <c r="B310" s="3" t="s">
        <v>532</v>
      </c>
      <c r="C310" s="55" t="s">
        <v>533</v>
      </c>
      <c r="D310" s="19">
        <f>ROUND(VLOOKUP($B310,'3.ข้อมูลงบทดลองปัจจุบัน เติมเอง'!$A$5:$CL$846,3,0),2)</f>
        <v>-41789</v>
      </c>
      <c r="E310" s="19">
        <f>ROUND(VLOOKUP($B310,'3.ข้อมูลงบทดลองปัจจุบัน เติมเอง'!$A$5:$CL$846,4,0),2)</f>
        <v>-8992</v>
      </c>
      <c r="F310" s="19">
        <f>ROUND(VLOOKUP($B310,'3.ข้อมูลงบทดลองปัจจุบัน เติมเอง'!$A$5:$CL$846,5,0),2)</f>
        <v>0</v>
      </c>
      <c r="G310" s="19">
        <f>ROUND(VLOOKUP($B310,'3.ข้อมูลงบทดลองปัจจุบัน เติมเอง'!$A$5:$CL$846,6,0),2)</f>
        <v>-18557</v>
      </c>
      <c r="H310" s="19">
        <f>ROUND(VLOOKUP($B310,'3.ข้อมูลงบทดลองปัจจุบัน เติมเอง'!$A$5:$CL$846,7,0),2)</f>
        <v>0</v>
      </c>
      <c r="I310" s="19">
        <f>ROUND(VLOOKUP($B310,'3.ข้อมูลงบทดลองปัจจุบัน เติมเอง'!$A$5:$CL$846,8,0),2)</f>
        <v>-31604</v>
      </c>
      <c r="J310" s="19">
        <f>ROUND(VLOOKUP($B310,'3.ข้อมูลงบทดลองปัจจุบัน เติมเอง'!$A$5:$CL$846,9,0),2)</f>
        <v>0</v>
      </c>
      <c r="K310" s="19">
        <f>ROUND(VLOOKUP($B310,'3.ข้อมูลงบทดลองปัจจุบัน เติมเอง'!$A$5:$CL$846,10,0),2)</f>
        <v>-67238</v>
      </c>
      <c r="L310" s="19">
        <f>ROUND(VLOOKUP($B310,'3.ข้อมูลงบทดลองปัจจุบัน เติมเอง'!$A$5:$CL$846,11,0),2)</f>
        <v>0</v>
      </c>
      <c r="M310" s="19">
        <f>ROUND(VLOOKUP($B310,'3.ข้อมูลงบทดลองปัจจุบัน เติมเอง'!$A$5:$CL$846,12,0),2)</f>
        <v>-15713</v>
      </c>
      <c r="N310" s="19">
        <f>ROUND(VLOOKUP($B310,'3.ข้อมูลงบทดลองปัจจุบัน เติมเอง'!$A$5:$CL$846,13,0),2)</f>
        <v>-3406.2</v>
      </c>
      <c r="O310" s="19">
        <f>ROUND(VLOOKUP($B310,'3.ข้อมูลงบทดลองปัจจุบัน เติมเอง'!$A$5:$CL$846,14,0),2)</f>
        <v>-4215.55</v>
      </c>
      <c r="P310" s="19">
        <f>ROUND(VLOOKUP($B310,'3.ข้อมูลงบทดลองปัจจุบัน เติมเอง'!$A$5:$CL$846,15,0),2)</f>
        <v>0</v>
      </c>
      <c r="Q310" s="19">
        <f>ROUND(VLOOKUP($B310,'3.ข้อมูลงบทดลองปัจจุบัน เติมเอง'!$A$5:$CL$846,16,0),2)</f>
        <v>-4264.99</v>
      </c>
      <c r="R310" s="19">
        <f>ROUND(VLOOKUP($B310,'3.ข้อมูลงบทดลองปัจจุบัน เติมเอง'!$A$5:$CL$846,17,0),2)</f>
        <v>-4629.5</v>
      </c>
      <c r="S310" s="19">
        <f>ROUND(VLOOKUP($B310,'3.ข้อมูลงบทดลองปัจจุบัน เติมเอง'!$A$5:$CL$846,18,0),2)</f>
        <v>-8532.8799999999992</v>
      </c>
      <c r="T310" s="19">
        <f>ROUND(VLOOKUP($B310,'3.ข้อมูลงบทดลองปัจจุบัน เติมเอง'!$A$5:$CL$846,19,0),2)</f>
        <v>-875.2</v>
      </c>
      <c r="U310" s="19">
        <f>ROUND(VLOOKUP($B310,'3.ข้อมูลงบทดลองปัจจุบัน เติมเอง'!$A$5:$CL$846,20,0),2)</f>
        <v>-2173.35</v>
      </c>
      <c r="V310" s="19">
        <f>ROUND(VLOOKUP($B310,'3.ข้อมูลงบทดลองปัจจุบัน เติมเอง'!$A$5:$CL$846,21,0),2)</f>
        <v>-2917.15</v>
      </c>
      <c r="W310" s="19">
        <f>ROUND(VLOOKUP($B310,'3.ข้อมูลงบทดลองปัจจุบัน เติมเอง'!$A$5:$CL$846,22,0),2)</f>
        <v>-60049.96</v>
      </c>
      <c r="X310" s="19">
        <f>ROUND(VLOOKUP($B310,'3.ข้อมูลงบทดลองปัจจุบัน เติมเอง'!$A$5:$CL$846,23,0),2)</f>
        <v>0</v>
      </c>
      <c r="Y310" s="19">
        <f>ROUND(VLOOKUP($B310,'3.ข้อมูลงบทดลองปัจจุบัน เติมเอง'!$A$5:$CL$846,24,0),2)</f>
        <v>0</v>
      </c>
      <c r="Z310" s="19">
        <f>ROUND(VLOOKUP($B310,'3.ข้อมูลงบทดลองปัจจุบัน เติมเอง'!$A$5:$CL$846,25,0),2)</f>
        <v>0</v>
      </c>
      <c r="AA310" s="19">
        <f>ROUND(VLOOKUP($B310,'3.ข้อมูลงบทดลองปัจจุบัน เติมเอง'!$A$5:$CL$846,26,0),2)</f>
        <v>0</v>
      </c>
      <c r="AB310" s="19">
        <f>ROUND(VLOOKUP($B310,'3.ข้อมูลงบทดลองปัจจุบัน เติมเอง'!$A$5:$CL$846,27,0),2)</f>
        <v>-4517.26</v>
      </c>
      <c r="AC310" s="19">
        <f>ROUND(VLOOKUP($B310,'3.ข้อมูลงบทดลองปัจจุบัน เติมเอง'!$A$5:$CL$846,28,0),2)</f>
        <v>0</v>
      </c>
      <c r="AD310" s="19">
        <f>ROUND(VLOOKUP($B310,'3.ข้อมูลงบทดลองปัจจุบัน เติมเอง'!$A$5:$CL$846,29,0),2)</f>
        <v>-9157</v>
      </c>
      <c r="AE310" s="19">
        <f>ROUND(VLOOKUP($B310,'3.ข้อมูลงบทดลองปัจจุบัน เติมเอง'!$A$5:$CL$846,30,0),2)</f>
        <v>0</v>
      </c>
      <c r="AF310" s="19">
        <f>ROUND(VLOOKUP($B310,'3.ข้อมูลงบทดลองปัจจุบัน เติมเอง'!$A$5:$CL$846,31,0),2)</f>
        <v>-42</v>
      </c>
      <c r="AG310" s="19">
        <f>ROUND(VLOOKUP($B310,'3.ข้อมูลงบทดลองปัจจุบัน เติมเอง'!$A$5:$CL$846,32,0),2)</f>
        <v>-15788.75</v>
      </c>
      <c r="AH310" s="19">
        <f>ROUND(VLOOKUP($B310,'3.ข้อมูลงบทดลองปัจจุบัน เติมเอง'!$A$5:$CL$846,33,0),2)</f>
        <v>0</v>
      </c>
      <c r="AI310" s="19">
        <f>ROUND(VLOOKUP($B310,'3.ข้อมูลงบทดลองปัจจุบัน เติมเอง'!$A$5:$CL$846,34,0),2)</f>
        <v>-11078.54</v>
      </c>
      <c r="AJ310" s="19">
        <f>ROUND(VLOOKUP($B310,'3.ข้อมูลงบทดลองปัจจุบัน เติมเอง'!$A$5:$CL$846,35,0),2)</f>
        <v>0</v>
      </c>
      <c r="AK310" s="19">
        <f>ROUND(VLOOKUP($B310,'3.ข้อมูลงบทดลองปัจจุบัน เติมเอง'!$A$5:$CL$846,36,0),2)</f>
        <v>-1357.43</v>
      </c>
      <c r="AL310" s="19">
        <f>ROUND(VLOOKUP($B310,'3.ข้อมูลงบทดลองปัจจุบัน เติมเอง'!$A$5:$CL$846,37,0),2)</f>
        <v>-11721.5</v>
      </c>
      <c r="AM310" s="19">
        <f>ROUND(VLOOKUP($B310,'3.ข้อมูลงบทดลองปัจจุบัน เติมเอง'!$A$5:$CL$846,38,0),2)</f>
        <v>-10169.64</v>
      </c>
      <c r="AN310" s="19">
        <f>ROUND(VLOOKUP($B310,'3.ข้อมูลงบทดลองปัจจุบัน เติมเอง'!$A$5:$CL$846,39,0),2)</f>
        <v>-315</v>
      </c>
      <c r="AO310" s="19">
        <f>ROUND(VLOOKUP($B310,'3.ข้อมูลงบทดลองปัจจุบัน เติมเอง'!$A$5:$CL$846,40,0),2)</f>
        <v>0</v>
      </c>
      <c r="AP310" s="19">
        <f>ROUND(VLOOKUP($B310,'3.ข้อมูลงบทดลองปัจจุบัน เติมเอง'!$A$5:$CL$846,41,0),2)</f>
        <v>0</v>
      </c>
      <c r="AQ310" s="19">
        <f>ROUND(VLOOKUP($B310,'3.ข้อมูลงบทดลองปัจจุบัน เติมเอง'!$A$5:$CL$846,42,0),2)</f>
        <v>-5127</v>
      </c>
      <c r="AR310" s="19">
        <f>ROUND(VLOOKUP($B310,'3.ข้อมูลงบทดลองปัจจุบัน เติมเอง'!$A$5:$CL$846,43,0),2)</f>
        <v>0</v>
      </c>
      <c r="AS310" s="19">
        <f>ROUND(VLOOKUP($B310,'3.ข้อมูลงบทดลองปัจจุบัน เติมเอง'!$A$5:$CL$846,44,0),2)</f>
        <v>-6497.67</v>
      </c>
      <c r="AT310" s="19">
        <f>ROUND(VLOOKUP($B310,'3.ข้อมูลงบทดลองปัจจุบัน เติมเอง'!$A$5:$CL$846,45,0),2)</f>
        <v>0</v>
      </c>
      <c r="AU310" s="19">
        <f>ROUND(VLOOKUP($B310,'3.ข้อมูลงบทดลองปัจจุบัน เติมเอง'!$A$5:$CL$846,46,0),2)</f>
        <v>0</v>
      </c>
      <c r="AV310" s="19">
        <f>ROUND(VLOOKUP($B310,'3.ข้อมูลงบทดลองปัจจุบัน เติมเอง'!$A$5:$CL$846,47,0),2)</f>
        <v>0</v>
      </c>
      <c r="AW310" s="19">
        <f>ROUND(VLOOKUP($B310,'3.ข้อมูลงบทดลองปัจจุบัน เติมเอง'!$A$5:$CL$846,48,0),2)</f>
        <v>0</v>
      </c>
      <c r="AX310" s="19">
        <f>ROUND(VLOOKUP($B310,'3.ข้อมูลงบทดลองปัจจุบัน เติมเอง'!$A$5:$CL$846,49,0),2)</f>
        <v>0</v>
      </c>
      <c r="AY310" s="19">
        <f>ROUND(VLOOKUP($B310,'3.ข้อมูลงบทดลองปัจจุบัน เติมเอง'!$A$5:$CL$846,50,0),2)</f>
        <v>-3964.95</v>
      </c>
      <c r="AZ310" s="19">
        <f>ROUND(VLOOKUP($B310,'3.ข้อมูลงบทดลองปัจจุบัน เติมเอง'!$A$5:$CL$846,51,0),2)</f>
        <v>731.77</v>
      </c>
      <c r="BA310" s="19">
        <f>ROUND(VLOOKUP($B310,'3.ข้อมูลงบทดลองปัจจุบัน เติมเอง'!$A$5:$CL$846,52,0),2)</f>
        <v>3555.34</v>
      </c>
      <c r="BB310" s="19">
        <f>ROUND(VLOOKUP($B310,'3.ข้อมูลงบทดลองปัจจุบัน เติมเอง'!$A$5:$CL$846,53,0),2)</f>
        <v>-13453.55</v>
      </c>
      <c r="BC310" s="19">
        <f>ROUND(VLOOKUP($B310,'3.ข้อมูลงบทดลองปัจจุบัน เติมเอง'!$A$5:$CL$846,54,0),2)</f>
        <v>-2447.9699999999998</v>
      </c>
      <c r="BD310" s="19">
        <f>ROUND(VLOOKUP($B310,'3.ข้อมูลงบทดลองปัจจุบัน เติมเอง'!$A$5:$CL$846,55,0),2)</f>
        <v>-109061.25</v>
      </c>
      <c r="BE310" s="19">
        <f>ROUND(VLOOKUP($B310,'3.ข้อมูลงบทดลองปัจจุบัน เติมเอง'!$A$5:$CL$846,56,0),2)</f>
        <v>-34090.660000000003</v>
      </c>
      <c r="BF310" s="19">
        <f>ROUND(VLOOKUP($B310,'3.ข้อมูลงบทดลองปัจจุบัน เติมเอง'!$A$5:$CL$846,57,0),2)</f>
        <v>-43462.34</v>
      </c>
      <c r="BG310" s="19">
        <f>ROUND(VLOOKUP($B310,'3.ข้อมูลงบทดลองปัจจุบัน เติมเอง'!$A$5:$CL$846,58,0),2)</f>
        <v>-7574.38</v>
      </c>
      <c r="BH310" s="19">
        <f>ROUND(VLOOKUP($B310,'3.ข้อมูลงบทดลองปัจจุบัน เติมเอง'!$A$5:$CL$846,59,0),2)</f>
        <v>0</v>
      </c>
      <c r="BI310" s="19">
        <f>ROUND(VLOOKUP($B310,'3.ข้อมูลงบทดลองปัจจุบัน เติมเอง'!$A$5:$CL$846,60,0),2)</f>
        <v>0</v>
      </c>
      <c r="BJ310" s="19">
        <f>ROUND(VLOOKUP($B310,'3.ข้อมูลงบทดลองปัจจุบัน เติมเอง'!$A$5:$CL$846,61,0),2)</f>
        <v>0</v>
      </c>
      <c r="BK310" s="19">
        <f>ROUND(VLOOKUP($B310,'3.ข้อมูลงบทดลองปัจจุบัน เติมเอง'!$A$5:$CL$846,62,0),2)</f>
        <v>0</v>
      </c>
      <c r="BL310" s="19">
        <f>ROUND(VLOOKUP($B310,'3.ข้อมูลงบทดลองปัจจุบัน เติมเอง'!$A$5:$CL$846,63,0),2)</f>
        <v>0</v>
      </c>
      <c r="BM310" s="19">
        <f>ROUND(VLOOKUP($B310,'3.ข้อมูลงบทดลองปัจจุบัน เติมเอง'!$A$5:$CL$846,64,0),2)</f>
        <v>0</v>
      </c>
      <c r="BN310" s="19">
        <f>ROUND(VLOOKUP($B310,'3.ข้อมูลงบทดลองปัจจุบัน เติมเอง'!$A$5:$CL$846,65,0),2)</f>
        <v>0</v>
      </c>
      <c r="BO310" s="19">
        <f>ROUND(VLOOKUP($B310,'3.ข้อมูลงบทดลองปัจจุบัน เติมเอง'!$A$5:$CL$846,66,0),2)</f>
        <v>0</v>
      </c>
      <c r="BP310" s="19">
        <f>ROUND(VLOOKUP($B310,'3.ข้อมูลงบทดลองปัจจุบัน เติมเอง'!$A$5:$CL$846,67,0),2)</f>
        <v>-9858</v>
      </c>
      <c r="BQ310" s="19">
        <f>ROUND(VLOOKUP($B310,'3.ข้อมูลงบทดลองปัจจุบัน เติมเอง'!$A$5:$CL$846,68,0),2)</f>
        <v>-9154.58</v>
      </c>
      <c r="BR310" s="19">
        <f>ROUND(VLOOKUP($B310,'3.ข้อมูลงบทดลองปัจจุบัน เติมเอง'!$A$5:$CL$846,69,0),2)</f>
        <v>0</v>
      </c>
      <c r="BS310" s="19">
        <f>ROUND(VLOOKUP($B310,'3.ข้อมูลงบทดลองปัจจุบัน เติมเอง'!$A$5:$CL$846,70,0),2)</f>
        <v>-130030.28</v>
      </c>
      <c r="BT310" s="19">
        <f>ROUND(VLOOKUP($B310,'3.ข้อมูลงบทดลองปัจจุบัน เติมเอง'!$A$5:$CL$846,71,0),2)</f>
        <v>-4790</v>
      </c>
      <c r="BU310" s="19">
        <f>ROUND(VLOOKUP($B310,'3.ข้อมูลงบทดลองปัจจุบัน เติมเอง'!$A$5:$CL$846,72,0),2)</f>
        <v>-6132</v>
      </c>
      <c r="BV310" s="19">
        <f>ROUND(VLOOKUP($B310,'3.ข้อมูลงบทดลองปัจจุบัน เติมเอง'!$A$5:$CL$846,73,0),2)</f>
        <v>-3981</v>
      </c>
      <c r="BW310" s="19">
        <f>ROUND(VLOOKUP($B310,'3.ข้อมูลงบทดลองปัจจุบัน เติมเอง'!$A$5:$CL$846,74,0),2)</f>
        <v>0</v>
      </c>
      <c r="BX310" s="19">
        <f>ROUND(VLOOKUP($B310,'3.ข้อมูลงบทดลองปัจจุบัน เติมเอง'!$A$5:$CL$846,75,0),2)</f>
        <v>-6550</v>
      </c>
      <c r="BY310" s="19">
        <f>ROUND(VLOOKUP($B310,'3.ข้อมูลงบทดลองปัจจุบัน เติมเอง'!$A$5:$CL$846,76,0),2)</f>
        <v>0</v>
      </c>
      <c r="BZ310" s="19">
        <f>ROUND(VLOOKUP($B310,'3.ข้อมูลงบทดลองปัจจุบัน เติมเอง'!$A$5:$CL$846,77,0),2)</f>
        <v>0</v>
      </c>
      <c r="CA310" s="19">
        <f>ROUND(VLOOKUP($B310,'3.ข้อมูลงบทดลองปัจจุบัน เติมเอง'!$A$5:$CL$846,78,0),2)</f>
        <v>-1350</v>
      </c>
      <c r="CB310" s="19">
        <f>ROUND(VLOOKUP($B310,'3.ข้อมูลงบทดลองปัจจุบัน เติมเอง'!$A$5:$CL$846,79,0),2)</f>
        <v>-5389.14</v>
      </c>
      <c r="CC310" s="19">
        <f>ROUND(VLOOKUP($B310,'3.ข้อมูลงบทดลองปัจจุบัน เติมเอง'!$A$5:$CL$846,80,0),2)</f>
        <v>-22085</v>
      </c>
      <c r="CD310" s="19">
        <f>ROUND(VLOOKUP($B310,'3.ข้อมูลงบทดลองปัจจุบัน เติมเอง'!$A$5:$CL$846,81,0),2)</f>
        <v>-1051.5</v>
      </c>
      <c r="CE310" s="19">
        <f>ROUND(VLOOKUP($B310,'3.ข้อมูลงบทดลองปัจจุบัน เติมเอง'!$A$5:$CL$846,82,0),2)</f>
        <v>-2436</v>
      </c>
      <c r="CF310" s="19">
        <f>ROUND(VLOOKUP($B310,'3.ข้อมูลงบทดลองปัจจุบัน เติมเอง'!$A$5:$CL$846,83,0),2)</f>
        <v>-1519.8</v>
      </c>
      <c r="CG310" s="19">
        <f>ROUND(VLOOKUP($B310,'3.ข้อมูลงบทดลองปัจจุบัน เติมเอง'!$A$5:$CL$846,84,0),2)</f>
        <v>-4180</v>
      </c>
      <c r="CH310" s="19">
        <f>ROUND(VLOOKUP($B310,'3.ข้อมูลงบทดลองปัจจุบัน เติมเอง'!$A$5:$CL$846,85,0),2)</f>
        <v>0</v>
      </c>
      <c r="CI310" s="19">
        <f>ROUND(VLOOKUP($B310,'3.ข้อมูลงบทดลองปัจจุบัน เติมเอง'!$A$5:$CL$846,86,0),2)</f>
        <v>-2941.6</v>
      </c>
      <c r="CJ310" s="19">
        <f>ROUND(VLOOKUP($B310,'3.ข้อมูลงบทดลองปัจจุบัน เติมเอง'!$A$5:$CL$846,87,0),2)</f>
        <v>-170</v>
      </c>
      <c r="CK310" s="19">
        <f>ROUND(VLOOKUP($B310,'3.ข้อมูลงบทดลองปัจจุบัน เติมเอง'!$A$5:$CL$846,88,0),2)</f>
        <v>-2667.08</v>
      </c>
      <c r="CL310" s="19">
        <f>ROUND(VLOOKUP($B310,'3.ข้อมูลงบทดลองปัจจุบัน เติมเอง'!$A$5:$CL$846,89,0),2)</f>
        <v>-50</v>
      </c>
      <c r="CM310" s="19">
        <f>ROUND(VLOOKUP($B310,'3.ข้อมูลงบทดลองปัจจุบัน เติมเอง'!$A$5:$CL$846,90,0),2)</f>
        <v>0</v>
      </c>
      <c r="CO310" s="29"/>
    </row>
    <row r="311" spans="1:93" x14ac:dyDescent="0.7">
      <c r="A311" s="54" t="s">
        <v>2323</v>
      </c>
      <c r="B311" s="3" t="s">
        <v>534</v>
      </c>
      <c r="C311" s="55" t="s">
        <v>535</v>
      </c>
      <c r="D311" s="19">
        <f>ROUND(VLOOKUP($B311,'3.ข้อมูลงบทดลองปัจจุบัน เติมเอง'!$A$5:$CL$846,3,0),2)</f>
        <v>-39953</v>
      </c>
      <c r="E311" s="19">
        <f>ROUND(VLOOKUP($B311,'3.ข้อมูลงบทดลองปัจจุบัน เติมเอง'!$A$5:$CL$846,4,0),2)</f>
        <v>-7664</v>
      </c>
      <c r="F311" s="19">
        <f>ROUND(VLOOKUP($B311,'3.ข้อมูลงบทดลองปัจจุบัน เติมเอง'!$A$5:$CL$846,5,0),2)</f>
        <v>0</v>
      </c>
      <c r="G311" s="19">
        <f>ROUND(VLOOKUP($B311,'3.ข้อมูลงบทดลองปัจจุบัน เติมเอง'!$A$5:$CL$846,6,0),2)</f>
        <v>-10048</v>
      </c>
      <c r="H311" s="19">
        <f>ROUND(VLOOKUP($B311,'3.ข้อมูลงบทดลองปัจจุบัน เติมเอง'!$A$5:$CL$846,7,0),2)</f>
        <v>0</v>
      </c>
      <c r="I311" s="19">
        <f>ROUND(VLOOKUP($B311,'3.ข้อมูลงบทดลองปัจจุบัน เติมเอง'!$A$5:$CL$846,8,0),2)</f>
        <v>-30353</v>
      </c>
      <c r="J311" s="19">
        <f>ROUND(VLOOKUP($B311,'3.ข้อมูลงบทดลองปัจจุบัน เติมเอง'!$A$5:$CL$846,9,0),2)</f>
        <v>-4595.5</v>
      </c>
      <c r="K311" s="19">
        <f>ROUND(VLOOKUP($B311,'3.ข้อมูลงบทดลองปัจจุบัน เติมเอง'!$A$5:$CL$846,10,0),2)</f>
        <v>0</v>
      </c>
      <c r="L311" s="19">
        <f>ROUND(VLOOKUP($B311,'3.ข้อมูลงบทดลองปัจจุบัน เติมเอง'!$A$5:$CL$846,11,0),2)</f>
        <v>0</v>
      </c>
      <c r="M311" s="19">
        <f>ROUND(VLOOKUP($B311,'3.ข้อมูลงบทดลองปัจจุบัน เติมเอง'!$A$5:$CL$846,12,0),2)</f>
        <v>-8367</v>
      </c>
      <c r="N311" s="19">
        <f>ROUND(VLOOKUP($B311,'3.ข้อมูลงบทดลองปัจจุบัน เติมเอง'!$A$5:$CL$846,13,0),2)</f>
        <v>-4356.83</v>
      </c>
      <c r="O311" s="19">
        <f>ROUND(VLOOKUP($B311,'3.ข้อมูลงบทดลองปัจจุบัน เติมเอง'!$A$5:$CL$846,14,0),2)</f>
        <v>-2400.2399999999998</v>
      </c>
      <c r="P311" s="19">
        <f>ROUND(VLOOKUP($B311,'3.ข้อมูลงบทดลองปัจจุบัน เติมเอง'!$A$5:$CL$846,15,0),2)</f>
        <v>0</v>
      </c>
      <c r="Q311" s="19">
        <f>ROUND(VLOOKUP($B311,'3.ข้อมูลงบทดลองปัจจุบัน เติมเอง'!$A$5:$CL$846,16,0),2)</f>
        <v>-1262.6500000000001</v>
      </c>
      <c r="R311" s="19">
        <f>ROUND(VLOOKUP($B311,'3.ข้อมูลงบทดลองปัจจุบัน เติมเอง'!$A$5:$CL$846,17,0),2)</f>
        <v>-7765</v>
      </c>
      <c r="S311" s="19">
        <f>ROUND(VLOOKUP($B311,'3.ข้อมูลงบทดลองปัจจุบัน เติมเอง'!$A$5:$CL$846,18,0),2)</f>
        <v>0</v>
      </c>
      <c r="T311" s="19">
        <f>ROUND(VLOOKUP($B311,'3.ข้อมูลงบทดลองปัจจุบัน เติมเอง'!$A$5:$CL$846,19,0),2)</f>
        <v>-1736.63</v>
      </c>
      <c r="U311" s="19">
        <f>ROUND(VLOOKUP($B311,'3.ข้อมูลงบทดลองปัจจุบัน เติมเอง'!$A$5:$CL$846,20,0),2)</f>
        <v>0</v>
      </c>
      <c r="V311" s="19">
        <f>ROUND(VLOOKUP($B311,'3.ข้อมูลงบทดลองปัจจุบัน เติมเอง'!$A$5:$CL$846,21,0),2)</f>
        <v>-7887.1</v>
      </c>
      <c r="W311" s="19">
        <f>ROUND(VLOOKUP($B311,'3.ข้อมูลงบทดลองปัจจุบัน เติมเอง'!$A$5:$CL$846,22,0),2)</f>
        <v>0</v>
      </c>
      <c r="X311" s="19">
        <f>ROUND(VLOOKUP($B311,'3.ข้อมูลงบทดลองปัจจุบัน เติมเอง'!$A$5:$CL$846,23,0),2)</f>
        <v>0</v>
      </c>
      <c r="Y311" s="19">
        <f>ROUND(VLOOKUP($B311,'3.ข้อมูลงบทดลองปัจจุบัน เติมเอง'!$A$5:$CL$846,24,0),2)</f>
        <v>0</v>
      </c>
      <c r="Z311" s="19">
        <f>ROUND(VLOOKUP($B311,'3.ข้อมูลงบทดลองปัจจุบัน เติมเอง'!$A$5:$CL$846,25,0),2)</f>
        <v>-8206.59</v>
      </c>
      <c r="AA311" s="19">
        <f>ROUND(VLOOKUP($B311,'3.ข้อมูลงบทดลองปัจจุบัน เติมเอง'!$A$5:$CL$846,26,0),2)</f>
        <v>0</v>
      </c>
      <c r="AB311" s="19">
        <f>ROUND(VLOOKUP($B311,'3.ข้อมูลงบทดลองปัจจุบัน เติมเอง'!$A$5:$CL$846,27,0),2)</f>
        <v>0</v>
      </c>
      <c r="AC311" s="19">
        <f>ROUND(VLOOKUP($B311,'3.ข้อมูลงบทดลองปัจจุบัน เติมเอง'!$A$5:$CL$846,28,0),2)</f>
        <v>0</v>
      </c>
      <c r="AD311" s="19">
        <f>ROUND(VLOOKUP($B311,'3.ข้อมูลงบทดลองปัจจุบัน เติมเอง'!$A$5:$CL$846,29,0),2)</f>
        <v>0</v>
      </c>
      <c r="AE311" s="19">
        <f>ROUND(VLOOKUP($B311,'3.ข้อมูลงบทดลองปัจจุบัน เติมเอง'!$A$5:$CL$846,30,0),2)</f>
        <v>-29911.68</v>
      </c>
      <c r="AF311" s="19">
        <f>ROUND(VLOOKUP($B311,'3.ข้อมูลงบทดลองปัจจุบัน เติมเอง'!$A$5:$CL$846,31,0),2)</f>
        <v>0</v>
      </c>
      <c r="AG311" s="19">
        <f>ROUND(VLOOKUP($B311,'3.ข้อมูลงบทดลองปัจจุบัน เติมเอง'!$A$5:$CL$846,32,0),2)</f>
        <v>-1853.75</v>
      </c>
      <c r="AH311" s="19">
        <f>ROUND(VLOOKUP($B311,'3.ข้อมูลงบทดลองปัจจุบัน เติมเอง'!$A$5:$CL$846,33,0),2)</f>
        <v>0</v>
      </c>
      <c r="AI311" s="19">
        <f>ROUND(VLOOKUP($B311,'3.ข้อมูลงบทดลองปัจจุบัน เติมเอง'!$A$5:$CL$846,34,0),2)</f>
        <v>-5880.44</v>
      </c>
      <c r="AJ311" s="19">
        <f>ROUND(VLOOKUP($B311,'3.ข้อมูลงบทดลองปัจจุบัน เติมเอง'!$A$5:$CL$846,35,0),2)</f>
        <v>0</v>
      </c>
      <c r="AK311" s="19">
        <f>ROUND(VLOOKUP($B311,'3.ข้อมูลงบทดลองปัจจุบัน เติมเอง'!$A$5:$CL$846,36,0),2)</f>
        <v>0</v>
      </c>
      <c r="AL311" s="19">
        <f>ROUND(VLOOKUP($B311,'3.ข้อมูลงบทดลองปัจจุบัน เติมเอง'!$A$5:$CL$846,37,0),2)</f>
        <v>-90582.3</v>
      </c>
      <c r="AM311" s="19">
        <f>ROUND(VLOOKUP($B311,'3.ข้อมูลงบทดลองปัจจุบัน เติมเอง'!$A$5:$CL$846,38,0),2)</f>
        <v>0</v>
      </c>
      <c r="AN311" s="19">
        <f>ROUND(VLOOKUP($B311,'3.ข้อมูลงบทดลองปัจจุบัน เติมเอง'!$A$5:$CL$846,39,0),2)</f>
        <v>0</v>
      </c>
      <c r="AO311" s="19">
        <f>ROUND(VLOOKUP($B311,'3.ข้อมูลงบทดลองปัจจุบัน เติมเอง'!$A$5:$CL$846,40,0),2)</f>
        <v>0</v>
      </c>
      <c r="AP311" s="19">
        <f>ROUND(VLOOKUP($B311,'3.ข้อมูลงบทดลองปัจจุบัน เติมเอง'!$A$5:$CL$846,41,0),2)</f>
        <v>0</v>
      </c>
      <c r="AQ311" s="19">
        <f>ROUND(VLOOKUP($B311,'3.ข้อมูลงบทดลองปัจจุบัน เติมเอง'!$A$5:$CL$846,42,0),2)</f>
        <v>-21322.400000000001</v>
      </c>
      <c r="AR311" s="19">
        <f>ROUND(VLOOKUP($B311,'3.ข้อมูลงบทดลองปัจจุบัน เติมเอง'!$A$5:$CL$846,43,0),2)</f>
        <v>0</v>
      </c>
      <c r="AS311" s="19">
        <f>ROUND(VLOOKUP($B311,'3.ข้อมูลงบทดลองปัจจุบัน เติมเอง'!$A$5:$CL$846,44,0),2)</f>
        <v>0</v>
      </c>
      <c r="AT311" s="19">
        <f>ROUND(VLOOKUP($B311,'3.ข้อมูลงบทดลองปัจจุบัน เติมเอง'!$A$5:$CL$846,45,0),2)</f>
        <v>0</v>
      </c>
      <c r="AU311" s="19">
        <f>ROUND(VLOOKUP($B311,'3.ข้อมูลงบทดลองปัจจุบัน เติมเอง'!$A$5:$CL$846,46,0),2)</f>
        <v>-9644</v>
      </c>
      <c r="AV311" s="19">
        <f>ROUND(VLOOKUP($B311,'3.ข้อมูลงบทดลองปัจจุบัน เติมเอง'!$A$5:$CL$846,47,0),2)</f>
        <v>0</v>
      </c>
      <c r="AW311" s="19">
        <f>ROUND(VLOOKUP($B311,'3.ข้อมูลงบทดลองปัจจุบัน เติมเอง'!$A$5:$CL$846,48,0),2)</f>
        <v>0</v>
      </c>
      <c r="AX311" s="19">
        <f>ROUND(VLOOKUP($B311,'3.ข้อมูลงบทดลองปัจจุบัน เติมเอง'!$A$5:$CL$846,49,0),2)</f>
        <v>-5587.17</v>
      </c>
      <c r="AY311" s="19">
        <f>ROUND(VLOOKUP($B311,'3.ข้อมูลงบทดลองปัจจุบัน เติมเอง'!$A$5:$CL$846,50,0),2)</f>
        <v>0</v>
      </c>
      <c r="AZ311" s="19">
        <f>ROUND(VLOOKUP($B311,'3.ข้อมูลงบทดลองปัจจุบัน เติมเอง'!$A$5:$CL$846,51,0),2)</f>
        <v>0</v>
      </c>
      <c r="BA311" s="19">
        <f>ROUND(VLOOKUP($B311,'3.ข้อมูลงบทดลองปัจจุบัน เติมเอง'!$A$5:$CL$846,52,0),2)</f>
        <v>0</v>
      </c>
      <c r="BB311" s="19">
        <f>ROUND(VLOOKUP($B311,'3.ข้อมูลงบทดลองปัจจุบัน เติมเอง'!$A$5:$CL$846,53,0),2)</f>
        <v>-14630.26</v>
      </c>
      <c r="BC311" s="19">
        <f>ROUND(VLOOKUP($B311,'3.ข้อมูลงบทดลองปัจจุบัน เติมเอง'!$A$5:$CL$846,54,0),2)</f>
        <v>-9322</v>
      </c>
      <c r="BD311" s="19">
        <f>ROUND(VLOOKUP($B311,'3.ข้อมูลงบทดลองปัจจุบัน เติมเอง'!$A$5:$CL$846,55,0),2)</f>
        <v>-224614.75</v>
      </c>
      <c r="BE311" s="19">
        <f>ROUND(VLOOKUP($B311,'3.ข้อมูลงบทดลองปัจจุบัน เติมเอง'!$A$5:$CL$846,56,0),2)</f>
        <v>-46452.08</v>
      </c>
      <c r="BF311" s="19">
        <f>ROUND(VLOOKUP($B311,'3.ข้อมูลงบทดลองปัจจุบัน เติมเอง'!$A$5:$CL$846,57,0),2)</f>
        <v>-10576.9</v>
      </c>
      <c r="BG311" s="19">
        <f>ROUND(VLOOKUP($B311,'3.ข้อมูลงบทดลองปัจจุบัน เติมเอง'!$A$5:$CL$846,58,0),2)</f>
        <v>-6665.36</v>
      </c>
      <c r="BH311" s="19">
        <f>ROUND(VLOOKUP($B311,'3.ข้อมูลงบทดลองปัจจุบัน เติมเอง'!$A$5:$CL$846,59,0),2)</f>
        <v>0</v>
      </c>
      <c r="BI311" s="19">
        <f>ROUND(VLOOKUP($B311,'3.ข้อมูลงบทดลองปัจจุบัน เติมเอง'!$A$5:$CL$846,60,0),2)</f>
        <v>0</v>
      </c>
      <c r="BJ311" s="19">
        <f>ROUND(VLOOKUP($B311,'3.ข้อมูลงบทดลองปัจจุบัน เติมเอง'!$A$5:$CL$846,61,0),2)</f>
        <v>0</v>
      </c>
      <c r="BK311" s="19">
        <f>ROUND(VLOOKUP($B311,'3.ข้อมูลงบทดลองปัจจุบัน เติมเอง'!$A$5:$CL$846,62,0),2)</f>
        <v>0</v>
      </c>
      <c r="BL311" s="19">
        <f>ROUND(VLOOKUP($B311,'3.ข้อมูลงบทดลองปัจจุบัน เติมเอง'!$A$5:$CL$846,63,0),2)</f>
        <v>0</v>
      </c>
      <c r="BM311" s="19">
        <f>ROUND(VLOOKUP($B311,'3.ข้อมูลงบทดลองปัจจุบัน เติมเอง'!$A$5:$CL$846,64,0),2)</f>
        <v>0</v>
      </c>
      <c r="BN311" s="19">
        <f>ROUND(VLOOKUP($B311,'3.ข้อมูลงบทดลองปัจจุบัน เติมเอง'!$A$5:$CL$846,65,0),2)</f>
        <v>0</v>
      </c>
      <c r="BO311" s="19">
        <f>ROUND(VLOOKUP($B311,'3.ข้อมูลงบทดลองปัจจุบัน เติมเอง'!$A$5:$CL$846,66,0),2)</f>
        <v>0</v>
      </c>
      <c r="BP311" s="19">
        <f>ROUND(VLOOKUP($B311,'3.ข้อมูลงบทดลองปัจจุบัน เติมเอง'!$A$5:$CL$846,67,0),2)</f>
        <v>-2600</v>
      </c>
      <c r="BQ311" s="19">
        <f>ROUND(VLOOKUP($B311,'3.ข้อมูลงบทดลองปัจจุบัน เติมเอง'!$A$5:$CL$846,68,0),2)</f>
        <v>0</v>
      </c>
      <c r="BR311" s="19">
        <f>ROUND(VLOOKUP($B311,'3.ข้อมูลงบทดลองปัจจุบัน เติมเอง'!$A$5:$CL$846,69,0),2)</f>
        <v>0</v>
      </c>
      <c r="BS311" s="19">
        <f>ROUND(VLOOKUP($B311,'3.ข้อมูลงบทดลองปัจจุบัน เติมเอง'!$A$5:$CL$846,70,0),2)</f>
        <v>-544590.97</v>
      </c>
      <c r="BT311" s="19">
        <f>ROUND(VLOOKUP($B311,'3.ข้อมูลงบทดลองปัจจุบัน เติมเอง'!$A$5:$CL$846,71,0),2)</f>
        <v>0</v>
      </c>
      <c r="BU311" s="19">
        <f>ROUND(VLOOKUP($B311,'3.ข้อมูลงบทดลองปัจจุบัน เติมเอง'!$A$5:$CL$846,72,0),2)</f>
        <v>0</v>
      </c>
      <c r="BV311" s="19">
        <f>ROUND(VLOOKUP($B311,'3.ข้อมูลงบทดลองปัจจุบัน เติมเอง'!$A$5:$CL$846,73,0),2)</f>
        <v>-4477</v>
      </c>
      <c r="BW311" s="19">
        <f>ROUND(VLOOKUP($B311,'3.ข้อมูลงบทดลองปัจจุบัน เติมเอง'!$A$5:$CL$846,74,0),2)</f>
        <v>0</v>
      </c>
      <c r="BX311" s="19">
        <f>ROUND(VLOOKUP($B311,'3.ข้อมูลงบทดลองปัจจุบัน เติมเอง'!$A$5:$CL$846,75,0),2)</f>
        <v>0</v>
      </c>
      <c r="BY311" s="19">
        <f>ROUND(VLOOKUP($B311,'3.ข้อมูลงบทดลองปัจจุบัน เติมเอง'!$A$5:$CL$846,76,0),2)</f>
        <v>0</v>
      </c>
      <c r="BZ311" s="19">
        <f>ROUND(VLOOKUP($B311,'3.ข้อมูลงบทดลองปัจจุบัน เติมเอง'!$A$5:$CL$846,77,0),2)</f>
        <v>0</v>
      </c>
      <c r="CA311" s="19">
        <f>ROUND(VLOOKUP($B311,'3.ข้อมูลงบทดลองปัจจุบัน เติมเอง'!$A$5:$CL$846,78,0),2)</f>
        <v>0</v>
      </c>
      <c r="CB311" s="19">
        <f>ROUND(VLOOKUP($B311,'3.ข้อมูลงบทดลองปัจจุบัน เติมเอง'!$A$5:$CL$846,79,0),2)</f>
        <v>0</v>
      </c>
      <c r="CC311" s="19">
        <f>ROUND(VLOOKUP($B311,'3.ข้อมูลงบทดลองปัจจุบัน เติมเอง'!$A$5:$CL$846,80,0),2)</f>
        <v>0</v>
      </c>
      <c r="CD311" s="19">
        <f>ROUND(VLOOKUP($B311,'3.ข้อมูลงบทดลองปัจจุบัน เติมเอง'!$A$5:$CL$846,81,0),2)</f>
        <v>-4118.25</v>
      </c>
      <c r="CE311" s="19">
        <f>ROUND(VLOOKUP($B311,'3.ข้อมูลงบทดลองปัจจุบัน เติมเอง'!$A$5:$CL$846,82,0),2)</f>
        <v>-25100</v>
      </c>
      <c r="CF311" s="19">
        <f>ROUND(VLOOKUP($B311,'3.ข้อมูลงบทดลองปัจจุบัน เติมเอง'!$A$5:$CL$846,83,0),2)</f>
        <v>0</v>
      </c>
      <c r="CG311" s="19">
        <f>ROUND(VLOOKUP($B311,'3.ข้อมูลงบทดลองปัจจุบัน เติมเอง'!$A$5:$CL$846,84,0),2)</f>
        <v>0</v>
      </c>
      <c r="CH311" s="19">
        <f>ROUND(VLOOKUP($B311,'3.ข้อมูลงบทดลองปัจจุบัน เติมเอง'!$A$5:$CL$846,85,0),2)</f>
        <v>0</v>
      </c>
      <c r="CI311" s="19">
        <f>ROUND(VLOOKUP($B311,'3.ข้อมูลงบทดลองปัจจุบัน เติมเอง'!$A$5:$CL$846,86,0),2)</f>
        <v>0</v>
      </c>
      <c r="CJ311" s="19">
        <f>ROUND(VLOOKUP($B311,'3.ข้อมูลงบทดลองปัจจุบัน เติมเอง'!$A$5:$CL$846,87,0),2)</f>
        <v>0</v>
      </c>
      <c r="CK311" s="19">
        <f>ROUND(VLOOKUP($B311,'3.ข้อมูลงบทดลองปัจจุบัน เติมเอง'!$A$5:$CL$846,88,0),2)</f>
        <v>0</v>
      </c>
      <c r="CL311" s="19">
        <f>ROUND(VLOOKUP($B311,'3.ข้อมูลงบทดลองปัจจุบัน เติมเอง'!$A$5:$CL$846,89,0),2)</f>
        <v>0</v>
      </c>
      <c r="CM311" s="19">
        <f>ROUND(VLOOKUP($B311,'3.ข้อมูลงบทดลองปัจจุบัน เติมเอง'!$A$5:$CL$846,90,0),2)</f>
        <v>0</v>
      </c>
      <c r="CO311" s="29"/>
    </row>
    <row r="312" spans="1:93" x14ac:dyDescent="0.7">
      <c r="A312" s="54" t="s">
        <v>2323</v>
      </c>
      <c r="B312" s="3" t="s">
        <v>538</v>
      </c>
      <c r="C312" s="55" t="s">
        <v>539</v>
      </c>
      <c r="D312" s="19">
        <f>ROUND(VLOOKUP($B312,'3.ข้อมูลงบทดลองปัจจุบัน เติมเอง'!$A$5:$CL$846,3,0),2)</f>
        <v>0</v>
      </c>
      <c r="E312" s="19">
        <f>ROUND(VLOOKUP($B312,'3.ข้อมูลงบทดลองปัจจุบัน เติมเอง'!$A$5:$CL$846,4,0),2)</f>
        <v>0</v>
      </c>
      <c r="F312" s="19">
        <f>ROUND(VLOOKUP($B312,'3.ข้อมูลงบทดลองปัจจุบัน เติมเอง'!$A$5:$CL$846,5,0),2)</f>
        <v>0</v>
      </c>
      <c r="G312" s="19">
        <f>ROUND(VLOOKUP($B312,'3.ข้อมูลงบทดลองปัจจุบัน เติมเอง'!$A$5:$CL$846,6,0),2)</f>
        <v>0</v>
      </c>
      <c r="H312" s="19">
        <f>ROUND(VLOOKUP($B312,'3.ข้อมูลงบทดลองปัจจุบัน เติมเอง'!$A$5:$CL$846,7,0),2)</f>
        <v>0</v>
      </c>
      <c r="I312" s="19">
        <f>ROUND(VLOOKUP($B312,'3.ข้อมูลงบทดลองปัจจุบัน เติมเอง'!$A$5:$CL$846,8,0),2)</f>
        <v>0</v>
      </c>
      <c r="J312" s="19">
        <f>ROUND(VLOOKUP($B312,'3.ข้อมูลงบทดลองปัจจุบัน เติมเอง'!$A$5:$CL$846,9,0),2)</f>
        <v>0</v>
      </c>
      <c r="K312" s="19">
        <f>ROUND(VLOOKUP($B312,'3.ข้อมูลงบทดลองปัจจุบัน เติมเอง'!$A$5:$CL$846,10,0),2)</f>
        <v>0</v>
      </c>
      <c r="L312" s="19">
        <f>ROUND(VLOOKUP($B312,'3.ข้อมูลงบทดลองปัจจุบัน เติมเอง'!$A$5:$CL$846,11,0),2)</f>
        <v>0</v>
      </c>
      <c r="M312" s="19">
        <f>ROUND(VLOOKUP($B312,'3.ข้อมูลงบทดลองปัจจุบัน เติมเอง'!$A$5:$CL$846,12,0),2)</f>
        <v>0</v>
      </c>
      <c r="N312" s="19">
        <f>ROUND(VLOOKUP($B312,'3.ข้อมูลงบทดลองปัจจุบัน เติมเอง'!$A$5:$CL$846,13,0),2)</f>
        <v>0</v>
      </c>
      <c r="O312" s="19">
        <f>ROUND(VLOOKUP($B312,'3.ข้อมูลงบทดลองปัจจุบัน เติมเอง'!$A$5:$CL$846,14,0),2)</f>
        <v>0</v>
      </c>
      <c r="P312" s="19">
        <f>ROUND(VLOOKUP($B312,'3.ข้อมูลงบทดลองปัจจุบัน เติมเอง'!$A$5:$CL$846,15,0),2)</f>
        <v>0</v>
      </c>
      <c r="Q312" s="19">
        <f>ROUND(VLOOKUP($B312,'3.ข้อมูลงบทดลองปัจจุบัน เติมเอง'!$A$5:$CL$846,16,0),2)</f>
        <v>0</v>
      </c>
      <c r="R312" s="19">
        <f>ROUND(VLOOKUP($B312,'3.ข้อมูลงบทดลองปัจจุบัน เติมเอง'!$A$5:$CL$846,17,0),2)</f>
        <v>0</v>
      </c>
      <c r="S312" s="19">
        <f>ROUND(VLOOKUP($B312,'3.ข้อมูลงบทดลองปัจจุบัน เติมเอง'!$A$5:$CL$846,18,0),2)</f>
        <v>-21315.45</v>
      </c>
      <c r="T312" s="19">
        <f>ROUND(VLOOKUP($B312,'3.ข้อมูลงบทดลองปัจจุบัน เติมเอง'!$A$5:$CL$846,19,0),2)</f>
        <v>0</v>
      </c>
      <c r="U312" s="19">
        <f>ROUND(VLOOKUP($B312,'3.ข้อมูลงบทดลองปัจจุบัน เติมเอง'!$A$5:$CL$846,20,0),2)</f>
        <v>0</v>
      </c>
      <c r="V312" s="19">
        <f>ROUND(VLOOKUP($B312,'3.ข้อมูลงบทดลองปัจจุบัน เติมเอง'!$A$5:$CL$846,21,0),2)</f>
        <v>0</v>
      </c>
      <c r="W312" s="19">
        <f>ROUND(VLOOKUP($B312,'3.ข้อมูลงบทดลองปัจจุบัน เติมเอง'!$A$5:$CL$846,22,0),2)</f>
        <v>-2470.0300000000002</v>
      </c>
      <c r="X312" s="19">
        <f>ROUND(VLOOKUP($B312,'3.ข้อมูลงบทดลองปัจจุบัน เติมเอง'!$A$5:$CL$846,23,0),2)</f>
        <v>-12271</v>
      </c>
      <c r="Y312" s="19">
        <f>ROUND(VLOOKUP($B312,'3.ข้อมูลงบทดลองปัจจุบัน เติมเอง'!$A$5:$CL$846,24,0),2)</f>
        <v>-1963.73</v>
      </c>
      <c r="Z312" s="19">
        <f>ROUND(VLOOKUP($B312,'3.ข้อมูลงบทดลองปัจจุบัน เติมเอง'!$A$5:$CL$846,25,0),2)</f>
        <v>0</v>
      </c>
      <c r="AA312" s="19">
        <f>ROUND(VLOOKUP($B312,'3.ข้อมูลงบทดลองปัจจุบัน เติมเอง'!$A$5:$CL$846,26,0),2)</f>
        <v>0</v>
      </c>
      <c r="AB312" s="19">
        <f>ROUND(VLOOKUP($B312,'3.ข้อมูลงบทดลองปัจจุบัน เติมเอง'!$A$5:$CL$846,27,0),2)</f>
        <v>0</v>
      </c>
      <c r="AC312" s="19">
        <f>ROUND(VLOOKUP($B312,'3.ข้อมูลงบทดลองปัจจุบัน เติมเอง'!$A$5:$CL$846,28,0),2)</f>
        <v>0</v>
      </c>
      <c r="AD312" s="19">
        <f>ROUND(VLOOKUP($B312,'3.ข้อมูลงบทดลองปัจจุบัน เติมเอง'!$A$5:$CL$846,29,0),2)</f>
        <v>0</v>
      </c>
      <c r="AE312" s="19">
        <f>ROUND(VLOOKUP($B312,'3.ข้อมูลงบทดลองปัจจุบัน เติมเอง'!$A$5:$CL$846,30,0),2)</f>
        <v>0</v>
      </c>
      <c r="AF312" s="19">
        <f>ROUND(VLOOKUP($B312,'3.ข้อมูลงบทดลองปัจจุบัน เติมเอง'!$A$5:$CL$846,31,0),2)</f>
        <v>0</v>
      </c>
      <c r="AG312" s="19">
        <f>ROUND(VLOOKUP($B312,'3.ข้อมูลงบทดลองปัจจุบัน เติมเอง'!$A$5:$CL$846,32,0),2)</f>
        <v>0</v>
      </c>
      <c r="AH312" s="19">
        <f>ROUND(VLOOKUP($B312,'3.ข้อมูลงบทดลองปัจจุบัน เติมเอง'!$A$5:$CL$846,33,0),2)</f>
        <v>0</v>
      </c>
      <c r="AI312" s="19">
        <f>ROUND(VLOOKUP($B312,'3.ข้อมูลงบทดลองปัจจุบัน เติมเอง'!$A$5:$CL$846,34,0),2)</f>
        <v>0</v>
      </c>
      <c r="AJ312" s="19">
        <f>ROUND(VLOOKUP($B312,'3.ข้อมูลงบทดลองปัจจุบัน เติมเอง'!$A$5:$CL$846,35,0),2)</f>
        <v>0</v>
      </c>
      <c r="AK312" s="19">
        <f>ROUND(VLOOKUP($B312,'3.ข้อมูลงบทดลองปัจจุบัน เติมเอง'!$A$5:$CL$846,36,0),2)</f>
        <v>-4101.32</v>
      </c>
      <c r="AL312" s="19">
        <f>ROUND(VLOOKUP($B312,'3.ข้อมูลงบทดลองปัจจุบัน เติมเอง'!$A$5:$CL$846,37,0),2)</f>
        <v>0</v>
      </c>
      <c r="AM312" s="19">
        <f>ROUND(VLOOKUP($B312,'3.ข้อมูลงบทดลองปัจจุบัน เติมเอง'!$A$5:$CL$846,38,0),2)</f>
        <v>0</v>
      </c>
      <c r="AN312" s="19">
        <f>ROUND(VLOOKUP($B312,'3.ข้อมูลงบทดลองปัจจุบัน เติมเอง'!$A$5:$CL$846,39,0),2)</f>
        <v>0</v>
      </c>
      <c r="AO312" s="19">
        <f>ROUND(VLOOKUP($B312,'3.ข้อมูลงบทดลองปัจจุบัน เติมเอง'!$A$5:$CL$846,40,0),2)</f>
        <v>0</v>
      </c>
      <c r="AP312" s="19">
        <f>ROUND(VLOOKUP($B312,'3.ข้อมูลงบทดลองปัจจุบัน เติมเอง'!$A$5:$CL$846,41,0),2)</f>
        <v>-17778.560000000001</v>
      </c>
      <c r="AQ312" s="19">
        <f>ROUND(VLOOKUP($B312,'3.ข้อมูลงบทดลองปัจจุบัน เติมเอง'!$A$5:$CL$846,42,0),2)</f>
        <v>0</v>
      </c>
      <c r="AR312" s="19">
        <f>ROUND(VLOOKUP($B312,'3.ข้อมูลงบทดลองปัจจุบัน เติมเอง'!$A$5:$CL$846,43,0),2)</f>
        <v>0</v>
      </c>
      <c r="AS312" s="19">
        <f>ROUND(VLOOKUP($B312,'3.ข้อมูลงบทดลองปัจจุบัน เติมเอง'!$A$5:$CL$846,44,0),2)</f>
        <v>0</v>
      </c>
      <c r="AT312" s="19">
        <f>ROUND(VLOOKUP($B312,'3.ข้อมูลงบทดลองปัจจุบัน เติมเอง'!$A$5:$CL$846,45,0),2)</f>
        <v>0</v>
      </c>
      <c r="AU312" s="19">
        <f>ROUND(VLOOKUP($B312,'3.ข้อมูลงบทดลองปัจจุบัน เติมเอง'!$A$5:$CL$846,46,0),2)</f>
        <v>0</v>
      </c>
      <c r="AV312" s="19">
        <f>ROUND(VLOOKUP($B312,'3.ข้อมูลงบทดลองปัจจุบัน เติมเอง'!$A$5:$CL$846,47,0),2)</f>
        <v>0</v>
      </c>
      <c r="AW312" s="19">
        <f>ROUND(VLOOKUP($B312,'3.ข้อมูลงบทดลองปัจจุบัน เติมเอง'!$A$5:$CL$846,48,0),2)</f>
        <v>0</v>
      </c>
      <c r="AX312" s="19">
        <f>ROUND(VLOOKUP($B312,'3.ข้อมูลงบทดลองปัจจุบัน เติมเอง'!$A$5:$CL$846,49,0),2)</f>
        <v>0</v>
      </c>
      <c r="AY312" s="19">
        <f>ROUND(VLOOKUP($B312,'3.ข้อมูลงบทดลองปัจจุบัน เติมเอง'!$A$5:$CL$846,50,0),2)</f>
        <v>0</v>
      </c>
      <c r="AZ312" s="19">
        <f>ROUND(VLOOKUP($B312,'3.ข้อมูลงบทดลองปัจจุบัน เติมเอง'!$A$5:$CL$846,51,0),2)</f>
        <v>0</v>
      </c>
      <c r="BA312" s="19">
        <f>ROUND(VLOOKUP($B312,'3.ข้อมูลงบทดลองปัจจุบัน เติมเอง'!$A$5:$CL$846,52,0),2)</f>
        <v>0</v>
      </c>
      <c r="BB312" s="19">
        <f>ROUND(VLOOKUP($B312,'3.ข้อมูลงบทดลองปัจจุบัน เติมเอง'!$A$5:$CL$846,53,0),2)</f>
        <v>0</v>
      </c>
      <c r="BC312" s="19">
        <f>ROUND(VLOOKUP($B312,'3.ข้อมูลงบทดลองปัจจุบัน เติมเอง'!$A$5:$CL$846,54,0),2)</f>
        <v>0</v>
      </c>
      <c r="BD312" s="19">
        <f>ROUND(VLOOKUP($B312,'3.ข้อมูลงบทดลองปัจจุบัน เติมเอง'!$A$5:$CL$846,55,0),2)</f>
        <v>-1214.8599999999999</v>
      </c>
      <c r="BE312" s="19">
        <f>ROUND(VLOOKUP($B312,'3.ข้อมูลงบทดลองปัจจุบัน เติมเอง'!$A$5:$CL$846,56,0),2)</f>
        <v>0</v>
      </c>
      <c r="BF312" s="19">
        <f>ROUND(VLOOKUP($B312,'3.ข้อมูลงบทดลองปัจจุบัน เติมเอง'!$A$5:$CL$846,57,0),2)</f>
        <v>0</v>
      </c>
      <c r="BG312" s="19">
        <f>ROUND(VLOOKUP($B312,'3.ข้อมูลงบทดลองปัจจุบัน เติมเอง'!$A$5:$CL$846,58,0),2)</f>
        <v>0</v>
      </c>
      <c r="BH312" s="19">
        <f>ROUND(VLOOKUP($B312,'3.ข้อมูลงบทดลองปัจจุบัน เติมเอง'!$A$5:$CL$846,59,0),2)</f>
        <v>0</v>
      </c>
      <c r="BI312" s="19">
        <f>ROUND(VLOOKUP($B312,'3.ข้อมูลงบทดลองปัจจุบัน เติมเอง'!$A$5:$CL$846,60,0),2)</f>
        <v>0</v>
      </c>
      <c r="BJ312" s="19">
        <f>ROUND(VLOOKUP($B312,'3.ข้อมูลงบทดลองปัจจุบัน เติมเอง'!$A$5:$CL$846,61,0),2)</f>
        <v>0</v>
      </c>
      <c r="BK312" s="19">
        <f>ROUND(VLOOKUP($B312,'3.ข้อมูลงบทดลองปัจจุบัน เติมเอง'!$A$5:$CL$846,62,0),2)</f>
        <v>0</v>
      </c>
      <c r="BL312" s="19">
        <f>ROUND(VLOOKUP($B312,'3.ข้อมูลงบทดลองปัจจุบัน เติมเอง'!$A$5:$CL$846,63,0),2)</f>
        <v>0</v>
      </c>
      <c r="BM312" s="19">
        <f>ROUND(VLOOKUP($B312,'3.ข้อมูลงบทดลองปัจจุบัน เติมเอง'!$A$5:$CL$846,64,0),2)</f>
        <v>0</v>
      </c>
      <c r="BN312" s="19">
        <f>ROUND(VLOOKUP($B312,'3.ข้อมูลงบทดลองปัจจุบัน เติมเอง'!$A$5:$CL$846,65,0),2)</f>
        <v>0</v>
      </c>
      <c r="BO312" s="19">
        <f>ROUND(VLOOKUP($B312,'3.ข้อมูลงบทดลองปัจจุบัน เติมเอง'!$A$5:$CL$846,66,0),2)</f>
        <v>0</v>
      </c>
      <c r="BP312" s="19">
        <f>ROUND(VLOOKUP($B312,'3.ข้อมูลงบทดลองปัจจุบัน เติมเอง'!$A$5:$CL$846,67,0),2)</f>
        <v>0</v>
      </c>
      <c r="BQ312" s="19">
        <f>ROUND(VLOOKUP($B312,'3.ข้อมูลงบทดลองปัจจุบัน เติมเอง'!$A$5:$CL$846,68,0),2)</f>
        <v>0</v>
      </c>
      <c r="BR312" s="19">
        <f>ROUND(VLOOKUP($B312,'3.ข้อมูลงบทดลองปัจจุบัน เติมเอง'!$A$5:$CL$846,69,0),2)</f>
        <v>0</v>
      </c>
      <c r="BS312" s="19">
        <f>ROUND(VLOOKUP($B312,'3.ข้อมูลงบทดลองปัจจุบัน เติมเอง'!$A$5:$CL$846,70,0),2)</f>
        <v>-2405681.63</v>
      </c>
      <c r="BT312" s="19">
        <f>ROUND(VLOOKUP($B312,'3.ข้อมูลงบทดลองปัจจุบัน เติมเอง'!$A$5:$CL$846,71,0),2)</f>
        <v>0</v>
      </c>
      <c r="BU312" s="19">
        <f>ROUND(VLOOKUP($B312,'3.ข้อมูลงบทดลองปัจจุบัน เติมเอง'!$A$5:$CL$846,72,0),2)</f>
        <v>0</v>
      </c>
      <c r="BV312" s="19">
        <f>ROUND(VLOOKUP($B312,'3.ข้อมูลงบทดลองปัจจุบัน เติมเอง'!$A$5:$CL$846,73,0),2)</f>
        <v>0</v>
      </c>
      <c r="BW312" s="19">
        <f>ROUND(VLOOKUP($B312,'3.ข้อมูลงบทดลองปัจจุบัน เติมเอง'!$A$5:$CL$846,74,0),2)</f>
        <v>0</v>
      </c>
      <c r="BX312" s="19">
        <f>ROUND(VLOOKUP($B312,'3.ข้อมูลงบทดลองปัจจุบัน เติมเอง'!$A$5:$CL$846,75,0),2)</f>
        <v>0</v>
      </c>
      <c r="BY312" s="19">
        <f>ROUND(VLOOKUP($B312,'3.ข้อมูลงบทดลองปัจจุบัน เติมเอง'!$A$5:$CL$846,76,0),2)</f>
        <v>0</v>
      </c>
      <c r="BZ312" s="19">
        <f>ROUND(VLOOKUP($B312,'3.ข้อมูลงบทดลองปัจจุบัน เติมเอง'!$A$5:$CL$846,77,0),2)</f>
        <v>0</v>
      </c>
      <c r="CA312" s="19">
        <f>ROUND(VLOOKUP($B312,'3.ข้อมูลงบทดลองปัจจุบัน เติมเอง'!$A$5:$CL$846,78,0),2)</f>
        <v>0</v>
      </c>
      <c r="CB312" s="19">
        <f>ROUND(VLOOKUP($B312,'3.ข้อมูลงบทดลองปัจจุบัน เติมเอง'!$A$5:$CL$846,79,0),2)</f>
        <v>0</v>
      </c>
      <c r="CC312" s="19">
        <f>ROUND(VLOOKUP($B312,'3.ข้อมูลงบทดลองปัจจุบัน เติมเอง'!$A$5:$CL$846,80,0),2)</f>
        <v>0</v>
      </c>
      <c r="CD312" s="19">
        <f>ROUND(VLOOKUP($B312,'3.ข้อมูลงบทดลองปัจจุบัน เติมเอง'!$A$5:$CL$846,81,0),2)</f>
        <v>0</v>
      </c>
      <c r="CE312" s="19">
        <f>ROUND(VLOOKUP($B312,'3.ข้อมูลงบทดลองปัจจุบัน เติมเอง'!$A$5:$CL$846,82,0),2)</f>
        <v>0</v>
      </c>
      <c r="CF312" s="19">
        <f>ROUND(VLOOKUP($B312,'3.ข้อมูลงบทดลองปัจจุบัน เติมเอง'!$A$5:$CL$846,83,0),2)</f>
        <v>0</v>
      </c>
      <c r="CG312" s="19">
        <f>ROUND(VLOOKUP($B312,'3.ข้อมูลงบทดลองปัจจุบัน เติมเอง'!$A$5:$CL$846,84,0),2)</f>
        <v>0</v>
      </c>
      <c r="CH312" s="19">
        <f>ROUND(VLOOKUP($B312,'3.ข้อมูลงบทดลองปัจจุบัน เติมเอง'!$A$5:$CL$846,85,0),2)</f>
        <v>0</v>
      </c>
      <c r="CI312" s="19">
        <f>ROUND(VLOOKUP($B312,'3.ข้อมูลงบทดลองปัจจุบัน เติมเอง'!$A$5:$CL$846,86,0),2)</f>
        <v>0</v>
      </c>
      <c r="CJ312" s="19">
        <f>ROUND(VLOOKUP($B312,'3.ข้อมูลงบทดลองปัจจุบัน เติมเอง'!$A$5:$CL$846,87,0),2)</f>
        <v>-5929</v>
      </c>
      <c r="CK312" s="19">
        <f>ROUND(VLOOKUP($B312,'3.ข้อมูลงบทดลองปัจจุบัน เติมเอง'!$A$5:$CL$846,88,0),2)</f>
        <v>-18312.09</v>
      </c>
      <c r="CL312" s="19">
        <f>ROUND(VLOOKUP($B312,'3.ข้อมูลงบทดลองปัจจุบัน เติมเอง'!$A$5:$CL$846,89,0),2)</f>
        <v>-3332</v>
      </c>
      <c r="CM312" s="19">
        <f>ROUND(VLOOKUP($B312,'3.ข้อมูลงบทดลองปัจจุบัน เติมเอง'!$A$5:$CL$846,90,0),2)</f>
        <v>0</v>
      </c>
      <c r="CO312" s="29"/>
    </row>
    <row r="313" spans="1:93" x14ac:dyDescent="0.7">
      <c r="A313" s="54" t="s">
        <v>2323</v>
      </c>
      <c r="B313" s="3" t="s">
        <v>540</v>
      </c>
      <c r="C313" s="55" t="s">
        <v>1518</v>
      </c>
      <c r="D313" s="19">
        <f>ROUND(VLOOKUP($B313,'3.ข้อมูลงบทดลองปัจจุบัน เติมเอง'!$A$5:$CL$846,3,0),2)</f>
        <v>0</v>
      </c>
      <c r="E313" s="19">
        <f>ROUND(VLOOKUP($B313,'3.ข้อมูลงบทดลองปัจจุบัน เติมเอง'!$A$5:$CL$846,4,0),2)</f>
        <v>0</v>
      </c>
      <c r="F313" s="19">
        <f>ROUND(VLOOKUP($B313,'3.ข้อมูลงบทดลองปัจจุบัน เติมเอง'!$A$5:$CL$846,5,0),2)</f>
        <v>0</v>
      </c>
      <c r="G313" s="19">
        <f>ROUND(VLOOKUP($B313,'3.ข้อมูลงบทดลองปัจจุบัน เติมเอง'!$A$5:$CL$846,6,0),2)</f>
        <v>0</v>
      </c>
      <c r="H313" s="19">
        <f>ROUND(VLOOKUP($B313,'3.ข้อมูลงบทดลองปัจจุบัน เติมเอง'!$A$5:$CL$846,7,0),2)</f>
        <v>0</v>
      </c>
      <c r="I313" s="19">
        <f>ROUND(VLOOKUP($B313,'3.ข้อมูลงบทดลองปัจจุบัน เติมเอง'!$A$5:$CL$846,8,0),2)</f>
        <v>0</v>
      </c>
      <c r="J313" s="19">
        <f>ROUND(VLOOKUP($B313,'3.ข้อมูลงบทดลองปัจจุบัน เติมเอง'!$A$5:$CL$846,9,0),2)</f>
        <v>0</v>
      </c>
      <c r="K313" s="19">
        <f>ROUND(VLOOKUP($B313,'3.ข้อมูลงบทดลองปัจจุบัน เติมเอง'!$A$5:$CL$846,10,0),2)</f>
        <v>1726</v>
      </c>
      <c r="L313" s="19">
        <f>ROUND(VLOOKUP($B313,'3.ข้อมูลงบทดลองปัจจุบัน เติมเอง'!$A$5:$CL$846,11,0),2)</f>
        <v>0</v>
      </c>
      <c r="M313" s="19">
        <f>ROUND(VLOOKUP($B313,'3.ข้อมูลงบทดลองปัจจุบัน เติมเอง'!$A$5:$CL$846,12,0),2)</f>
        <v>0</v>
      </c>
      <c r="N313" s="19">
        <f>ROUND(VLOOKUP($B313,'3.ข้อมูลงบทดลองปัจจุบัน เติมเอง'!$A$5:$CL$846,13,0),2)</f>
        <v>700</v>
      </c>
      <c r="O313" s="19">
        <f>ROUND(VLOOKUP($B313,'3.ข้อมูลงบทดลองปัจจุบัน เติมเอง'!$A$5:$CL$846,14,0),2)</f>
        <v>0</v>
      </c>
      <c r="P313" s="19">
        <f>ROUND(VLOOKUP($B313,'3.ข้อมูลงบทดลองปัจจุบัน เติมเอง'!$A$5:$CL$846,15,0),2)</f>
        <v>8061.53</v>
      </c>
      <c r="Q313" s="19">
        <f>ROUND(VLOOKUP($B313,'3.ข้อมูลงบทดลองปัจจุบัน เติมเอง'!$A$5:$CL$846,16,0),2)</f>
        <v>0</v>
      </c>
      <c r="R313" s="19">
        <f>ROUND(VLOOKUP($B313,'3.ข้อมูลงบทดลองปัจจุบัน เติมเอง'!$A$5:$CL$846,17,0),2)</f>
        <v>0</v>
      </c>
      <c r="S313" s="19">
        <f>ROUND(VLOOKUP($B313,'3.ข้อมูลงบทดลองปัจจุบัน เติมเอง'!$A$5:$CL$846,18,0),2)</f>
        <v>0</v>
      </c>
      <c r="T313" s="19">
        <f>ROUND(VLOOKUP($B313,'3.ข้อมูลงบทดลองปัจจุบัน เติมเอง'!$A$5:$CL$846,19,0),2)</f>
        <v>0</v>
      </c>
      <c r="U313" s="19">
        <f>ROUND(VLOOKUP($B313,'3.ข้อมูลงบทดลองปัจจุบัน เติมเอง'!$A$5:$CL$846,20,0),2)</f>
        <v>0</v>
      </c>
      <c r="V313" s="19">
        <f>ROUND(VLOOKUP($B313,'3.ข้อมูลงบทดลองปัจจุบัน เติมเอง'!$A$5:$CL$846,21,0),2)</f>
        <v>0</v>
      </c>
      <c r="W313" s="19">
        <f>ROUND(VLOOKUP($B313,'3.ข้อมูลงบทดลองปัจจุบัน เติมเอง'!$A$5:$CL$846,22,0),2)</f>
        <v>0</v>
      </c>
      <c r="X313" s="19">
        <f>ROUND(VLOOKUP($B313,'3.ข้อมูลงบทดลองปัจจุบัน เติมเอง'!$A$5:$CL$846,23,0),2)</f>
        <v>0</v>
      </c>
      <c r="Y313" s="19">
        <f>ROUND(VLOOKUP($B313,'3.ข้อมูลงบทดลองปัจจุบัน เติมเอง'!$A$5:$CL$846,24,0),2)</f>
        <v>0</v>
      </c>
      <c r="Z313" s="19">
        <f>ROUND(VLOOKUP($B313,'3.ข้อมูลงบทดลองปัจจุบัน เติมเอง'!$A$5:$CL$846,25,0),2)</f>
        <v>0</v>
      </c>
      <c r="AA313" s="19">
        <f>ROUND(VLOOKUP($B313,'3.ข้อมูลงบทดลองปัจจุบัน เติมเอง'!$A$5:$CL$846,26,0),2)</f>
        <v>0</v>
      </c>
      <c r="AB313" s="19">
        <f>ROUND(VLOOKUP($B313,'3.ข้อมูลงบทดลองปัจจุบัน เติมเอง'!$A$5:$CL$846,27,0),2)</f>
        <v>0</v>
      </c>
      <c r="AC313" s="19">
        <f>ROUND(VLOOKUP($B313,'3.ข้อมูลงบทดลองปัจจุบัน เติมเอง'!$A$5:$CL$846,28,0),2)</f>
        <v>0</v>
      </c>
      <c r="AD313" s="19">
        <f>ROUND(VLOOKUP($B313,'3.ข้อมูลงบทดลองปัจจุบัน เติมเอง'!$A$5:$CL$846,29,0),2)</f>
        <v>0</v>
      </c>
      <c r="AE313" s="19">
        <f>ROUND(VLOOKUP($B313,'3.ข้อมูลงบทดลองปัจจุบัน เติมเอง'!$A$5:$CL$846,30,0),2)</f>
        <v>0</v>
      </c>
      <c r="AF313" s="19">
        <f>ROUND(VLOOKUP($B313,'3.ข้อมูลงบทดลองปัจจุบัน เติมเอง'!$A$5:$CL$846,31,0),2)</f>
        <v>0</v>
      </c>
      <c r="AG313" s="19">
        <f>ROUND(VLOOKUP($B313,'3.ข้อมูลงบทดลองปัจจุบัน เติมเอง'!$A$5:$CL$846,32,0),2)</f>
        <v>0</v>
      </c>
      <c r="AH313" s="19">
        <f>ROUND(VLOOKUP($B313,'3.ข้อมูลงบทดลองปัจจุบัน เติมเอง'!$A$5:$CL$846,33,0),2)</f>
        <v>0</v>
      </c>
      <c r="AI313" s="19">
        <f>ROUND(VLOOKUP($B313,'3.ข้อมูลงบทดลองปัจจุบัน เติมเอง'!$A$5:$CL$846,34,0),2)</f>
        <v>0</v>
      </c>
      <c r="AJ313" s="19">
        <f>ROUND(VLOOKUP($B313,'3.ข้อมูลงบทดลองปัจจุบัน เติมเอง'!$A$5:$CL$846,35,0),2)</f>
        <v>0</v>
      </c>
      <c r="AK313" s="19">
        <f>ROUND(VLOOKUP($B313,'3.ข้อมูลงบทดลองปัจจุบัน เติมเอง'!$A$5:$CL$846,36,0),2)</f>
        <v>0</v>
      </c>
      <c r="AL313" s="19">
        <f>ROUND(VLOOKUP($B313,'3.ข้อมูลงบทดลองปัจจุบัน เติมเอง'!$A$5:$CL$846,37,0),2)</f>
        <v>0</v>
      </c>
      <c r="AM313" s="19">
        <f>ROUND(VLOOKUP($B313,'3.ข้อมูลงบทดลองปัจจุบัน เติมเอง'!$A$5:$CL$846,38,0),2)</f>
        <v>0</v>
      </c>
      <c r="AN313" s="19">
        <f>ROUND(VLOOKUP($B313,'3.ข้อมูลงบทดลองปัจจุบัน เติมเอง'!$A$5:$CL$846,39,0),2)</f>
        <v>0</v>
      </c>
      <c r="AO313" s="19">
        <f>ROUND(VLOOKUP($B313,'3.ข้อมูลงบทดลองปัจจุบัน เติมเอง'!$A$5:$CL$846,40,0),2)</f>
        <v>0</v>
      </c>
      <c r="AP313" s="19">
        <f>ROUND(VLOOKUP($B313,'3.ข้อมูลงบทดลองปัจจุบัน เติมเอง'!$A$5:$CL$846,41,0),2)</f>
        <v>-1173.07</v>
      </c>
      <c r="AQ313" s="19">
        <f>ROUND(VLOOKUP($B313,'3.ข้อมูลงบทดลองปัจจุบัน เติมเอง'!$A$5:$CL$846,42,0),2)</f>
        <v>0</v>
      </c>
      <c r="AR313" s="19">
        <f>ROUND(VLOOKUP($B313,'3.ข้อมูลงบทดลองปัจจุบัน เติมเอง'!$A$5:$CL$846,43,0),2)</f>
        <v>0</v>
      </c>
      <c r="AS313" s="19">
        <f>ROUND(VLOOKUP($B313,'3.ข้อมูลงบทดลองปัจจุบัน เติมเอง'!$A$5:$CL$846,44,0),2)</f>
        <v>0</v>
      </c>
      <c r="AT313" s="19">
        <f>ROUND(VLOOKUP($B313,'3.ข้อมูลงบทดลองปัจจุบัน เติมเอง'!$A$5:$CL$846,45,0),2)</f>
        <v>0</v>
      </c>
      <c r="AU313" s="19">
        <f>ROUND(VLOOKUP($B313,'3.ข้อมูลงบทดลองปัจจุบัน เติมเอง'!$A$5:$CL$846,46,0),2)</f>
        <v>0</v>
      </c>
      <c r="AV313" s="19">
        <f>ROUND(VLOOKUP($B313,'3.ข้อมูลงบทดลองปัจจุบัน เติมเอง'!$A$5:$CL$846,47,0),2)</f>
        <v>0</v>
      </c>
      <c r="AW313" s="19">
        <f>ROUND(VLOOKUP($B313,'3.ข้อมูลงบทดลองปัจจุบัน เติมเอง'!$A$5:$CL$846,48,0),2)</f>
        <v>0</v>
      </c>
      <c r="AX313" s="19">
        <f>ROUND(VLOOKUP($B313,'3.ข้อมูลงบทดลองปัจจุบัน เติมเอง'!$A$5:$CL$846,49,0),2)</f>
        <v>0</v>
      </c>
      <c r="AY313" s="19">
        <f>ROUND(VLOOKUP($B313,'3.ข้อมูลงบทดลองปัจจุบัน เติมเอง'!$A$5:$CL$846,50,0),2)</f>
        <v>0</v>
      </c>
      <c r="AZ313" s="19">
        <f>ROUND(VLOOKUP($B313,'3.ข้อมูลงบทดลองปัจจุบัน เติมเอง'!$A$5:$CL$846,51,0),2)</f>
        <v>0</v>
      </c>
      <c r="BA313" s="19">
        <f>ROUND(VLOOKUP($B313,'3.ข้อมูลงบทดลองปัจจุบัน เติมเอง'!$A$5:$CL$846,52,0),2)</f>
        <v>0</v>
      </c>
      <c r="BB313" s="19">
        <f>ROUND(VLOOKUP($B313,'3.ข้อมูลงบทดลองปัจจุบัน เติมเอง'!$A$5:$CL$846,53,0),2)</f>
        <v>0</v>
      </c>
      <c r="BC313" s="19">
        <f>ROUND(VLOOKUP($B313,'3.ข้อมูลงบทดลองปัจจุบัน เติมเอง'!$A$5:$CL$846,54,0),2)</f>
        <v>0</v>
      </c>
      <c r="BD313" s="19">
        <f>ROUND(VLOOKUP($B313,'3.ข้อมูลงบทดลองปัจจุบัน เติมเอง'!$A$5:$CL$846,55,0),2)</f>
        <v>10344.74</v>
      </c>
      <c r="BE313" s="19">
        <f>ROUND(VLOOKUP($B313,'3.ข้อมูลงบทดลองปัจจุบัน เติมเอง'!$A$5:$CL$846,56,0),2)</f>
        <v>0</v>
      </c>
      <c r="BF313" s="19">
        <f>ROUND(VLOOKUP($B313,'3.ข้อมูลงบทดลองปัจจุบัน เติมเอง'!$A$5:$CL$846,57,0),2)</f>
        <v>0</v>
      </c>
      <c r="BG313" s="19">
        <f>ROUND(VLOOKUP($B313,'3.ข้อมูลงบทดลองปัจจุบัน เติมเอง'!$A$5:$CL$846,58,0),2)</f>
        <v>0</v>
      </c>
      <c r="BH313" s="19">
        <f>ROUND(VLOOKUP($B313,'3.ข้อมูลงบทดลองปัจจุบัน เติมเอง'!$A$5:$CL$846,59,0),2)</f>
        <v>0</v>
      </c>
      <c r="BI313" s="19">
        <f>ROUND(VLOOKUP($B313,'3.ข้อมูลงบทดลองปัจจุบัน เติมเอง'!$A$5:$CL$846,60,0),2)</f>
        <v>0</v>
      </c>
      <c r="BJ313" s="19">
        <f>ROUND(VLOOKUP($B313,'3.ข้อมูลงบทดลองปัจจุบัน เติมเอง'!$A$5:$CL$846,61,0),2)</f>
        <v>0</v>
      </c>
      <c r="BK313" s="19">
        <f>ROUND(VLOOKUP($B313,'3.ข้อมูลงบทดลองปัจจุบัน เติมเอง'!$A$5:$CL$846,62,0),2)</f>
        <v>0</v>
      </c>
      <c r="BL313" s="19">
        <f>ROUND(VLOOKUP($B313,'3.ข้อมูลงบทดลองปัจจุบัน เติมเอง'!$A$5:$CL$846,63,0),2)</f>
        <v>0</v>
      </c>
      <c r="BM313" s="19">
        <f>ROUND(VLOOKUP($B313,'3.ข้อมูลงบทดลองปัจจุบัน เติมเอง'!$A$5:$CL$846,64,0),2)</f>
        <v>0</v>
      </c>
      <c r="BN313" s="19">
        <f>ROUND(VLOOKUP($B313,'3.ข้อมูลงบทดลองปัจจุบัน เติมเอง'!$A$5:$CL$846,65,0),2)</f>
        <v>0</v>
      </c>
      <c r="BO313" s="19">
        <f>ROUND(VLOOKUP($B313,'3.ข้อมูลงบทดลองปัจจุบัน เติมเอง'!$A$5:$CL$846,66,0),2)</f>
        <v>0</v>
      </c>
      <c r="BP313" s="19">
        <f>ROUND(VLOOKUP($B313,'3.ข้อมูลงบทดลองปัจจุบัน เติมเอง'!$A$5:$CL$846,67,0),2)</f>
        <v>0</v>
      </c>
      <c r="BQ313" s="19">
        <f>ROUND(VLOOKUP($B313,'3.ข้อมูลงบทดลองปัจจุบัน เติมเอง'!$A$5:$CL$846,68,0),2)</f>
        <v>0</v>
      </c>
      <c r="BR313" s="19">
        <f>ROUND(VLOOKUP($B313,'3.ข้อมูลงบทดลองปัจจุบัน เติมเอง'!$A$5:$CL$846,69,0),2)</f>
        <v>0</v>
      </c>
      <c r="BS313" s="19">
        <f>ROUND(VLOOKUP($B313,'3.ข้อมูลงบทดลองปัจจุบัน เติมเอง'!$A$5:$CL$846,70,0),2)</f>
        <v>2009967.7</v>
      </c>
      <c r="BT313" s="19">
        <f>ROUND(VLOOKUP($B313,'3.ข้อมูลงบทดลองปัจจุบัน เติมเอง'!$A$5:$CL$846,71,0),2)</f>
        <v>0</v>
      </c>
      <c r="BU313" s="19">
        <f>ROUND(VLOOKUP($B313,'3.ข้อมูลงบทดลองปัจจุบัน เติมเอง'!$A$5:$CL$846,72,0),2)</f>
        <v>0</v>
      </c>
      <c r="BV313" s="19">
        <f>ROUND(VLOOKUP($B313,'3.ข้อมูลงบทดลองปัจจุบัน เติมเอง'!$A$5:$CL$846,73,0),2)</f>
        <v>0</v>
      </c>
      <c r="BW313" s="19">
        <f>ROUND(VLOOKUP($B313,'3.ข้อมูลงบทดลองปัจจุบัน เติมเอง'!$A$5:$CL$846,74,0),2)</f>
        <v>0</v>
      </c>
      <c r="BX313" s="19">
        <f>ROUND(VLOOKUP($B313,'3.ข้อมูลงบทดลองปัจจุบัน เติมเอง'!$A$5:$CL$846,75,0),2)</f>
        <v>0</v>
      </c>
      <c r="BY313" s="19">
        <f>ROUND(VLOOKUP($B313,'3.ข้อมูลงบทดลองปัจจุบัน เติมเอง'!$A$5:$CL$846,76,0),2)</f>
        <v>0</v>
      </c>
      <c r="BZ313" s="19">
        <f>ROUND(VLOOKUP($B313,'3.ข้อมูลงบทดลองปัจจุบัน เติมเอง'!$A$5:$CL$846,77,0),2)</f>
        <v>0</v>
      </c>
      <c r="CA313" s="19">
        <f>ROUND(VLOOKUP($B313,'3.ข้อมูลงบทดลองปัจจุบัน เติมเอง'!$A$5:$CL$846,78,0),2)</f>
        <v>0</v>
      </c>
      <c r="CB313" s="19">
        <f>ROUND(VLOOKUP($B313,'3.ข้อมูลงบทดลองปัจจุบัน เติมเอง'!$A$5:$CL$846,79,0),2)</f>
        <v>0</v>
      </c>
      <c r="CC313" s="19">
        <f>ROUND(VLOOKUP($B313,'3.ข้อมูลงบทดลองปัจจุบัน เติมเอง'!$A$5:$CL$846,80,0),2)</f>
        <v>0</v>
      </c>
      <c r="CD313" s="19">
        <f>ROUND(VLOOKUP($B313,'3.ข้อมูลงบทดลองปัจจุบัน เติมเอง'!$A$5:$CL$846,81,0),2)</f>
        <v>0</v>
      </c>
      <c r="CE313" s="19">
        <f>ROUND(VLOOKUP($B313,'3.ข้อมูลงบทดลองปัจจุบัน เติมเอง'!$A$5:$CL$846,82,0),2)</f>
        <v>0</v>
      </c>
      <c r="CF313" s="19">
        <f>ROUND(VLOOKUP($B313,'3.ข้อมูลงบทดลองปัจจุบัน เติมเอง'!$A$5:$CL$846,83,0),2)</f>
        <v>0</v>
      </c>
      <c r="CG313" s="19">
        <f>ROUND(VLOOKUP($B313,'3.ข้อมูลงบทดลองปัจจุบัน เติมเอง'!$A$5:$CL$846,84,0),2)</f>
        <v>0</v>
      </c>
      <c r="CH313" s="19">
        <f>ROUND(VLOOKUP($B313,'3.ข้อมูลงบทดลองปัจจุบัน เติมเอง'!$A$5:$CL$846,85,0),2)</f>
        <v>0</v>
      </c>
      <c r="CI313" s="19">
        <f>ROUND(VLOOKUP($B313,'3.ข้อมูลงบทดลองปัจจุบัน เติมเอง'!$A$5:$CL$846,86,0),2)</f>
        <v>0</v>
      </c>
      <c r="CJ313" s="19">
        <f>ROUND(VLOOKUP($B313,'3.ข้อมูลงบทดลองปัจจุบัน เติมเอง'!$A$5:$CL$846,87,0),2)</f>
        <v>0</v>
      </c>
      <c r="CK313" s="19">
        <f>ROUND(VLOOKUP($B313,'3.ข้อมูลงบทดลองปัจจุบัน เติมเอง'!$A$5:$CL$846,88,0),2)</f>
        <v>0</v>
      </c>
      <c r="CL313" s="19">
        <f>ROUND(VLOOKUP($B313,'3.ข้อมูลงบทดลองปัจจุบัน เติมเอง'!$A$5:$CL$846,89,0),2)</f>
        <v>0</v>
      </c>
      <c r="CM313" s="19">
        <f>ROUND(VLOOKUP($B313,'3.ข้อมูลงบทดลองปัจจุบัน เติมเอง'!$A$5:$CL$846,90,0),2)</f>
        <v>0</v>
      </c>
      <c r="CO313" s="29"/>
    </row>
    <row r="314" spans="1:93" x14ac:dyDescent="0.7">
      <c r="A314" s="54" t="s">
        <v>2323</v>
      </c>
      <c r="B314" s="3" t="s">
        <v>548</v>
      </c>
      <c r="C314" s="55" t="s">
        <v>549</v>
      </c>
      <c r="D314" s="19">
        <f>ROUND(VLOOKUP($B314,'3.ข้อมูลงบทดลองปัจจุบัน เติมเอง'!$A$5:$CL$846,3,0),2)</f>
        <v>0</v>
      </c>
      <c r="E314" s="19">
        <f>ROUND(VLOOKUP($B314,'3.ข้อมูลงบทดลองปัจจุบัน เติมเอง'!$A$5:$CL$846,4,0),2)</f>
        <v>0</v>
      </c>
      <c r="F314" s="19">
        <f>ROUND(VLOOKUP($B314,'3.ข้อมูลงบทดลองปัจจุบัน เติมเอง'!$A$5:$CL$846,5,0),2)</f>
        <v>0</v>
      </c>
      <c r="G314" s="19">
        <f>ROUND(VLOOKUP($B314,'3.ข้อมูลงบทดลองปัจจุบัน เติมเอง'!$A$5:$CL$846,6,0),2)</f>
        <v>0</v>
      </c>
      <c r="H314" s="19">
        <f>ROUND(VLOOKUP($B314,'3.ข้อมูลงบทดลองปัจจุบัน เติมเอง'!$A$5:$CL$846,7,0),2)</f>
        <v>0</v>
      </c>
      <c r="I314" s="19">
        <f>ROUND(VLOOKUP($B314,'3.ข้อมูลงบทดลองปัจจุบัน เติมเอง'!$A$5:$CL$846,8,0),2)</f>
        <v>0</v>
      </c>
      <c r="J314" s="19">
        <f>ROUND(VLOOKUP($B314,'3.ข้อมูลงบทดลองปัจจุบัน เติมเอง'!$A$5:$CL$846,9,0),2)</f>
        <v>-9078.7000000000007</v>
      </c>
      <c r="K314" s="19">
        <f>ROUND(VLOOKUP($B314,'3.ข้อมูลงบทดลองปัจจุบัน เติมเอง'!$A$5:$CL$846,10,0),2)</f>
        <v>0</v>
      </c>
      <c r="L314" s="19">
        <f>ROUND(VLOOKUP($B314,'3.ข้อมูลงบทดลองปัจจุบัน เติมเอง'!$A$5:$CL$846,11,0),2)</f>
        <v>0</v>
      </c>
      <c r="M314" s="19">
        <f>ROUND(VLOOKUP($B314,'3.ข้อมูลงบทดลองปัจจุบัน เติมเอง'!$A$5:$CL$846,12,0),2)</f>
        <v>0</v>
      </c>
      <c r="N314" s="19">
        <f>ROUND(VLOOKUP($B314,'3.ข้อมูลงบทดลองปัจจุบัน เติมเอง'!$A$5:$CL$846,13,0),2)</f>
        <v>0</v>
      </c>
      <c r="O314" s="19">
        <f>ROUND(VLOOKUP($B314,'3.ข้อมูลงบทดลองปัจจุบัน เติมเอง'!$A$5:$CL$846,14,0),2)</f>
        <v>0</v>
      </c>
      <c r="P314" s="19">
        <f>ROUND(VLOOKUP($B314,'3.ข้อมูลงบทดลองปัจจุบัน เติมเอง'!$A$5:$CL$846,15,0),2)</f>
        <v>-7140</v>
      </c>
      <c r="Q314" s="19">
        <f>ROUND(VLOOKUP($B314,'3.ข้อมูลงบทดลองปัจจุบัน เติมเอง'!$A$5:$CL$846,16,0),2)</f>
        <v>0</v>
      </c>
      <c r="R314" s="19">
        <f>ROUND(VLOOKUP($B314,'3.ข้อมูลงบทดลองปัจจุบัน เติมเอง'!$A$5:$CL$846,17,0),2)</f>
        <v>0</v>
      </c>
      <c r="S314" s="19">
        <f>ROUND(VLOOKUP($B314,'3.ข้อมูลงบทดลองปัจจุบัน เติมเอง'!$A$5:$CL$846,18,0),2)</f>
        <v>0</v>
      </c>
      <c r="T314" s="19">
        <f>ROUND(VLOOKUP($B314,'3.ข้อมูลงบทดลองปัจจุบัน เติมเอง'!$A$5:$CL$846,19,0),2)</f>
        <v>0</v>
      </c>
      <c r="U314" s="19">
        <f>ROUND(VLOOKUP($B314,'3.ข้อมูลงบทดลองปัจจุบัน เติมเอง'!$A$5:$CL$846,20,0),2)</f>
        <v>-3126.12</v>
      </c>
      <c r="V314" s="19">
        <f>ROUND(VLOOKUP($B314,'3.ข้อมูลงบทดลองปัจจุบัน เติมเอง'!$A$5:$CL$846,21,0),2)</f>
        <v>0</v>
      </c>
      <c r="W314" s="19">
        <f>ROUND(VLOOKUP($B314,'3.ข้อมูลงบทดลองปัจจุบัน เติมเอง'!$A$5:$CL$846,22,0),2)</f>
        <v>0</v>
      </c>
      <c r="X314" s="19">
        <f>ROUND(VLOOKUP($B314,'3.ข้อมูลงบทดลองปัจจุบัน เติมเอง'!$A$5:$CL$846,23,0),2)</f>
        <v>0</v>
      </c>
      <c r="Y314" s="19">
        <f>ROUND(VLOOKUP($B314,'3.ข้อมูลงบทดลองปัจจุบัน เติมเอง'!$A$5:$CL$846,24,0),2)</f>
        <v>-3131.73</v>
      </c>
      <c r="Z314" s="19">
        <f>ROUND(VLOOKUP($B314,'3.ข้อมูลงบทดลองปัจจุบัน เติมเอง'!$A$5:$CL$846,25,0),2)</f>
        <v>0</v>
      </c>
      <c r="AA314" s="19">
        <f>ROUND(VLOOKUP($B314,'3.ข้อมูลงบทดลองปัจจุบัน เติมเอง'!$A$5:$CL$846,26,0),2)</f>
        <v>0</v>
      </c>
      <c r="AB314" s="19">
        <f>ROUND(VLOOKUP($B314,'3.ข้อมูลงบทดลองปัจจุบัน เติมเอง'!$A$5:$CL$846,27,0),2)</f>
        <v>0</v>
      </c>
      <c r="AC314" s="19">
        <f>ROUND(VLOOKUP($B314,'3.ข้อมูลงบทดลองปัจจุบัน เติมเอง'!$A$5:$CL$846,28,0),2)</f>
        <v>0</v>
      </c>
      <c r="AD314" s="19">
        <f>ROUND(VLOOKUP($B314,'3.ข้อมูลงบทดลองปัจจุบัน เติมเอง'!$A$5:$CL$846,29,0),2)</f>
        <v>0</v>
      </c>
      <c r="AE314" s="19">
        <f>ROUND(VLOOKUP($B314,'3.ข้อมูลงบทดลองปัจจุบัน เติมเอง'!$A$5:$CL$846,30,0),2)</f>
        <v>0</v>
      </c>
      <c r="AF314" s="19">
        <f>ROUND(VLOOKUP($B314,'3.ข้อมูลงบทดลองปัจจุบัน เติมเอง'!$A$5:$CL$846,31,0),2)</f>
        <v>0</v>
      </c>
      <c r="AG314" s="19">
        <f>ROUND(VLOOKUP($B314,'3.ข้อมูลงบทดลองปัจจุบัน เติมเอง'!$A$5:$CL$846,32,0),2)</f>
        <v>0</v>
      </c>
      <c r="AH314" s="19">
        <f>ROUND(VLOOKUP($B314,'3.ข้อมูลงบทดลองปัจจุบัน เติมเอง'!$A$5:$CL$846,33,0),2)</f>
        <v>0</v>
      </c>
      <c r="AI314" s="19">
        <f>ROUND(VLOOKUP($B314,'3.ข้อมูลงบทดลองปัจจุบัน เติมเอง'!$A$5:$CL$846,34,0),2)</f>
        <v>0</v>
      </c>
      <c r="AJ314" s="19">
        <f>ROUND(VLOOKUP($B314,'3.ข้อมูลงบทดลองปัจจุบัน เติมเอง'!$A$5:$CL$846,35,0),2)</f>
        <v>0</v>
      </c>
      <c r="AK314" s="19">
        <f>ROUND(VLOOKUP($B314,'3.ข้อมูลงบทดลองปัจจุบัน เติมเอง'!$A$5:$CL$846,36,0),2)</f>
        <v>0</v>
      </c>
      <c r="AL314" s="19">
        <f>ROUND(VLOOKUP($B314,'3.ข้อมูลงบทดลองปัจจุบัน เติมเอง'!$A$5:$CL$846,37,0),2)</f>
        <v>0</v>
      </c>
      <c r="AM314" s="19">
        <f>ROUND(VLOOKUP($B314,'3.ข้อมูลงบทดลองปัจจุบัน เติมเอง'!$A$5:$CL$846,38,0),2)</f>
        <v>0</v>
      </c>
      <c r="AN314" s="19">
        <f>ROUND(VLOOKUP($B314,'3.ข้อมูลงบทดลองปัจจุบัน เติมเอง'!$A$5:$CL$846,39,0),2)</f>
        <v>0</v>
      </c>
      <c r="AO314" s="19">
        <f>ROUND(VLOOKUP($B314,'3.ข้อมูลงบทดลองปัจจุบัน เติมเอง'!$A$5:$CL$846,40,0),2)</f>
        <v>0</v>
      </c>
      <c r="AP314" s="19">
        <f>ROUND(VLOOKUP($B314,'3.ข้อมูลงบทดลองปัจจุบัน เติมเอง'!$A$5:$CL$846,41,0),2)</f>
        <v>0</v>
      </c>
      <c r="AQ314" s="19">
        <f>ROUND(VLOOKUP($B314,'3.ข้อมูลงบทดลองปัจจุบัน เติมเอง'!$A$5:$CL$846,42,0),2)</f>
        <v>0</v>
      </c>
      <c r="AR314" s="19">
        <f>ROUND(VLOOKUP($B314,'3.ข้อมูลงบทดลองปัจจุบัน เติมเอง'!$A$5:$CL$846,43,0),2)</f>
        <v>0</v>
      </c>
      <c r="AS314" s="19">
        <f>ROUND(VLOOKUP($B314,'3.ข้อมูลงบทดลองปัจจุบัน เติมเอง'!$A$5:$CL$846,44,0),2)</f>
        <v>0</v>
      </c>
      <c r="AT314" s="19">
        <f>ROUND(VLOOKUP($B314,'3.ข้อมูลงบทดลองปัจจุบัน เติมเอง'!$A$5:$CL$846,45,0),2)</f>
        <v>-180105.95</v>
      </c>
      <c r="AU314" s="19">
        <f>ROUND(VLOOKUP($B314,'3.ข้อมูลงบทดลองปัจจุบัน เติมเอง'!$A$5:$CL$846,46,0),2)</f>
        <v>0</v>
      </c>
      <c r="AV314" s="19">
        <f>ROUND(VLOOKUP($B314,'3.ข้อมูลงบทดลองปัจจุบัน เติมเอง'!$A$5:$CL$846,47,0),2)</f>
        <v>0</v>
      </c>
      <c r="AW314" s="19">
        <f>ROUND(VLOOKUP($B314,'3.ข้อมูลงบทดลองปัจจุบัน เติมเอง'!$A$5:$CL$846,48,0),2)</f>
        <v>0</v>
      </c>
      <c r="AX314" s="19">
        <f>ROUND(VLOOKUP($B314,'3.ข้อมูลงบทดลองปัจจุบัน เติมเอง'!$A$5:$CL$846,49,0),2)</f>
        <v>0</v>
      </c>
      <c r="AY314" s="19">
        <f>ROUND(VLOOKUP($B314,'3.ข้อมูลงบทดลองปัจจุบัน เติมเอง'!$A$5:$CL$846,50,0),2)</f>
        <v>0</v>
      </c>
      <c r="AZ314" s="19">
        <f>ROUND(VLOOKUP($B314,'3.ข้อมูลงบทดลองปัจจุบัน เติมเอง'!$A$5:$CL$846,51,0),2)</f>
        <v>0</v>
      </c>
      <c r="BA314" s="19">
        <f>ROUND(VLOOKUP($B314,'3.ข้อมูลงบทดลองปัจจุบัน เติมเอง'!$A$5:$CL$846,52,0),2)</f>
        <v>0</v>
      </c>
      <c r="BB314" s="19">
        <f>ROUND(VLOOKUP($B314,'3.ข้อมูลงบทดลองปัจจุบัน เติมเอง'!$A$5:$CL$846,53,0),2)</f>
        <v>0</v>
      </c>
      <c r="BC314" s="19">
        <f>ROUND(VLOOKUP($B314,'3.ข้อมูลงบทดลองปัจจุบัน เติมเอง'!$A$5:$CL$846,54,0),2)</f>
        <v>0</v>
      </c>
      <c r="BD314" s="19">
        <f>ROUND(VLOOKUP($B314,'3.ข้อมูลงบทดลองปัจจุบัน เติมเอง'!$A$5:$CL$846,55,0),2)</f>
        <v>-596.5</v>
      </c>
      <c r="BE314" s="19">
        <f>ROUND(VLOOKUP($B314,'3.ข้อมูลงบทดลองปัจจุบัน เติมเอง'!$A$5:$CL$846,56,0),2)</f>
        <v>0</v>
      </c>
      <c r="BF314" s="19">
        <f>ROUND(VLOOKUP($B314,'3.ข้อมูลงบทดลองปัจจุบัน เติมเอง'!$A$5:$CL$846,57,0),2)</f>
        <v>0</v>
      </c>
      <c r="BG314" s="19">
        <f>ROUND(VLOOKUP($B314,'3.ข้อมูลงบทดลองปัจจุบัน เติมเอง'!$A$5:$CL$846,58,0),2)</f>
        <v>0</v>
      </c>
      <c r="BH314" s="19">
        <f>ROUND(VLOOKUP($B314,'3.ข้อมูลงบทดลองปัจจุบัน เติมเอง'!$A$5:$CL$846,59,0),2)</f>
        <v>0</v>
      </c>
      <c r="BI314" s="19">
        <f>ROUND(VLOOKUP($B314,'3.ข้อมูลงบทดลองปัจจุบัน เติมเอง'!$A$5:$CL$846,60,0),2)</f>
        <v>0</v>
      </c>
      <c r="BJ314" s="19">
        <f>ROUND(VLOOKUP($B314,'3.ข้อมูลงบทดลองปัจจุบัน เติมเอง'!$A$5:$CL$846,61,0),2)</f>
        <v>0</v>
      </c>
      <c r="BK314" s="19">
        <f>ROUND(VLOOKUP($B314,'3.ข้อมูลงบทดลองปัจจุบัน เติมเอง'!$A$5:$CL$846,62,0),2)</f>
        <v>0</v>
      </c>
      <c r="BL314" s="19">
        <f>ROUND(VLOOKUP($B314,'3.ข้อมูลงบทดลองปัจจุบัน เติมเอง'!$A$5:$CL$846,63,0),2)</f>
        <v>0</v>
      </c>
      <c r="BM314" s="19">
        <f>ROUND(VLOOKUP($B314,'3.ข้อมูลงบทดลองปัจจุบัน เติมเอง'!$A$5:$CL$846,64,0),2)</f>
        <v>-3848</v>
      </c>
      <c r="BN314" s="19">
        <f>ROUND(VLOOKUP($B314,'3.ข้อมูลงบทดลองปัจจุบัน เติมเอง'!$A$5:$CL$846,65,0),2)</f>
        <v>0</v>
      </c>
      <c r="BO314" s="19">
        <f>ROUND(VLOOKUP($B314,'3.ข้อมูลงบทดลองปัจจุบัน เติมเอง'!$A$5:$CL$846,66,0),2)</f>
        <v>0</v>
      </c>
      <c r="BP314" s="19">
        <f>ROUND(VLOOKUP($B314,'3.ข้อมูลงบทดลองปัจจุบัน เติมเอง'!$A$5:$CL$846,67,0),2)</f>
        <v>0</v>
      </c>
      <c r="BQ314" s="19">
        <f>ROUND(VLOOKUP($B314,'3.ข้อมูลงบทดลองปัจจุบัน เติมเอง'!$A$5:$CL$846,68,0),2)</f>
        <v>0</v>
      </c>
      <c r="BR314" s="19">
        <f>ROUND(VLOOKUP($B314,'3.ข้อมูลงบทดลองปัจจุบัน เติมเอง'!$A$5:$CL$846,69,0),2)</f>
        <v>0</v>
      </c>
      <c r="BS314" s="19">
        <f>ROUND(VLOOKUP($B314,'3.ข้อมูลงบทดลองปัจจุบัน เติมเอง'!$A$5:$CL$846,70,0),2)</f>
        <v>0</v>
      </c>
      <c r="BT314" s="19">
        <f>ROUND(VLOOKUP($B314,'3.ข้อมูลงบทดลองปัจจุบัน เติมเอง'!$A$5:$CL$846,71,0),2)</f>
        <v>0</v>
      </c>
      <c r="BU314" s="19">
        <f>ROUND(VLOOKUP($B314,'3.ข้อมูลงบทดลองปัจจุบัน เติมเอง'!$A$5:$CL$846,72,0),2)</f>
        <v>0</v>
      </c>
      <c r="BV314" s="19">
        <f>ROUND(VLOOKUP($B314,'3.ข้อมูลงบทดลองปัจจุบัน เติมเอง'!$A$5:$CL$846,73,0),2)</f>
        <v>0</v>
      </c>
      <c r="BW314" s="19">
        <f>ROUND(VLOOKUP($B314,'3.ข้อมูลงบทดลองปัจจุบัน เติมเอง'!$A$5:$CL$846,74,0),2)</f>
        <v>0</v>
      </c>
      <c r="BX314" s="19">
        <f>ROUND(VLOOKUP($B314,'3.ข้อมูลงบทดลองปัจจุบัน เติมเอง'!$A$5:$CL$846,75,0),2)</f>
        <v>0</v>
      </c>
      <c r="BY314" s="19">
        <f>ROUND(VLOOKUP($B314,'3.ข้อมูลงบทดลองปัจจุบัน เติมเอง'!$A$5:$CL$846,76,0),2)</f>
        <v>0</v>
      </c>
      <c r="BZ314" s="19">
        <f>ROUND(VLOOKUP($B314,'3.ข้อมูลงบทดลองปัจจุบัน เติมเอง'!$A$5:$CL$846,77,0),2)</f>
        <v>0</v>
      </c>
      <c r="CA314" s="19">
        <f>ROUND(VLOOKUP($B314,'3.ข้อมูลงบทดลองปัจจุบัน เติมเอง'!$A$5:$CL$846,78,0),2)</f>
        <v>0</v>
      </c>
      <c r="CB314" s="19">
        <f>ROUND(VLOOKUP($B314,'3.ข้อมูลงบทดลองปัจจุบัน เติมเอง'!$A$5:$CL$846,79,0),2)</f>
        <v>0</v>
      </c>
      <c r="CC314" s="19">
        <f>ROUND(VLOOKUP($B314,'3.ข้อมูลงบทดลองปัจจุบัน เติมเอง'!$A$5:$CL$846,80,0),2)</f>
        <v>0</v>
      </c>
      <c r="CD314" s="19">
        <f>ROUND(VLOOKUP($B314,'3.ข้อมูลงบทดลองปัจจุบัน เติมเอง'!$A$5:$CL$846,81,0),2)</f>
        <v>0</v>
      </c>
      <c r="CE314" s="19">
        <f>ROUND(VLOOKUP($B314,'3.ข้อมูลงบทดลองปัจจุบัน เติมเอง'!$A$5:$CL$846,82,0),2)</f>
        <v>0</v>
      </c>
      <c r="CF314" s="19">
        <f>ROUND(VLOOKUP($B314,'3.ข้อมูลงบทดลองปัจจุบัน เติมเอง'!$A$5:$CL$846,83,0),2)</f>
        <v>0</v>
      </c>
      <c r="CG314" s="19">
        <f>ROUND(VLOOKUP($B314,'3.ข้อมูลงบทดลองปัจจุบัน เติมเอง'!$A$5:$CL$846,84,0),2)</f>
        <v>0</v>
      </c>
      <c r="CH314" s="19">
        <f>ROUND(VLOOKUP($B314,'3.ข้อมูลงบทดลองปัจจุบัน เติมเอง'!$A$5:$CL$846,85,0),2)</f>
        <v>-488</v>
      </c>
      <c r="CI314" s="19">
        <f>ROUND(VLOOKUP($B314,'3.ข้อมูลงบทดลองปัจจุบัน เติมเอง'!$A$5:$CL$846,86,0),2)</f>
        <v>0</v>
      </c>
      <c r="CJ314" s="19">
        <f>ROUND(VLOOKUP($B314,'3.ข้อมูลงบทดลองปัจจุบัน เติมเอง'!$A$5:$CL$846,87,0),2)</f>
        <v>0</v>
      </c>
      <c r="CK314" s="19">
        <f>ROUND(VLOOKUP($B314,'3.ข้อมูลงบทดลองปัจจุบัน เติมเอง'!$A$5:$CL$846,88,0),2)</f>
        <v>0</v>
      </c>
      <c r="CL314" s="19">
        <f>ROUND(VLOOKUP($B314,'3.ข้อมูลงบทดลองปัจจุบัน เติมเอง'!$A$5:$CL$846,89,0),2)</f>
        <v>0</v>
      </c>
      <c r="CM314" s="19">
        <f>ROUND(VLOOKUP($B314,'3.ข้อมูลงบทดลองปัจจุบัน เติมเอง'!$A$5:$CL$846,90,0),2)</f>
        <v>0</v>
      </c>
      <c r="CO314" s="29"/>
    </row>
    <row r="315" spans="1:93" x14ac:dyDescent="0.7">
      <c r="A315" s="54" t="s">
        <v>2323</v>
      </c>
      <c r="B315" s="3" t="s">
        <v>552</v>
      </c>
      <c r="C315" s="55" t="s">
        <v>553</v>
      </c>
      <c r="D315" s="19">
        <f>ROUND(VLOOKUP($B315,'3.ข้อมูลงบทดลองปัจจุบัน เติมเอง'!$A$5:$CL$846,3,0),2)</f>
        <v>0</v>
      </c>
      <c r="E315" s="19">
        <f>ROUND(VLOOKUP($B315,'3.ข้อมูลงบทดลองปัจจุบัน เติมเอง'!$A$5:$CL$846,4,0),2)</f>
        <v>0</v>
      </c>
      <c r="F315" s="19">
        <f>ROUND(VLOOKUP($B315,'3.ข้อมูลงบทดลองปัจจุบัน เติมเอง'!$A$5:$CL$846,5,0),2)</f>
        <v>4396.6000000000004</v>
      </c>
      <c r="G315" s="19">
        <f>ROUND(VLOOKUP($B315,'3.ข้อมูลงบทดลองปัจจุบัน เติมเอง'!$A$5:$CL$846,6,0),2)</f>
        <v>0</v>
      </c>
      <c r="H315" s="19">
        <f>ROUND(VLOOKUP($B315,'3.ข้อมูลงบทดลองปัจจุบัน เติมเอง'!$A$5:$CL$846,7,0),2)</f>
        <v>0</v>
      </c>
      <c r="I315" s="19">
        <f>ROUND(VLOOKUP($B315,'3.ข้อมูลงบทดลองปัจจุบัน เติมเอง'!$A$5:$CL$846,8,0),2)</f>
        <v>0</v>
      </c>
      <c r="J315" s="19">
        <f>ROUND(VLOOKUP($B315,'3.ข้อมูลงบทดลองปัจจุบัน เติมเอง'!$A$5:$CL$846,9,0),2)</f>
        <v>0</v>
      </c>
      <c r="K315" s="19">
        <f>ROUND(VLOOKUP($B315,'3.ข้อมูลงบทดลองปัจจุบัน เติมเอง'!$A$5:$CL$846,10,0),2)</f>
        <v>0</v>
      </c>
      <c r="L315" s="19">
        <f>ROUND(VLOOKUP($B315,'3.ข้อมูลงบทดลองปัจจุบัน เติมเอง'!$A$5:$CL$846,11,0),2)</f>
        <v>0</v>
      </c>
      <c r="M315" s="19">
        <f>ROUND(VLOOKUP($B315,'3.ข้อมูลงบทดลองปัจจุบัน เติมเอง'!$A$5:$CL$846,12,0),2)</f>
        <v>0</v>
      </c>
      <c r="N315" s="19">
        <f>ROUND(VLOOKUP($B315,'3.ข้อมูลงบทดลองปัจจุบัน เติมเอง'!$A$5:$CL$846,13,0),2)</f>
        <v>0</v>
      </c>
      <c r="O315" s="19">
        <f>ROUND(VLOOKUP($B315,'3.ข้อมูลงบทดลองปัจจุบัน เติมเอง'!$A$5:$CL$846,14,0),2)</f>
        <v>0</v>
      </c>
      <c r="P315" s="19">
        <f>ROUND(VLOOKUP($B315,'3.ข้อมูลงบทดลองปัจจุบัน เติมเอง'!$A$5:$CL$846,15,0),2)</f>
        <v>0</v>
      </c>
      <c r="Q315" s="19">
        <f>ROUND(VLOOKUP($B315,'3.ข้อมูลงบทดลองปัจจุบัน เติมเอง'!$A$5:$CL$846,16,0),2)</f>
        <v>0</v>
      </c>
      <c r="R315" s="19">
        <f>ROUND(VLOOKUP($B315,'3.ข้อมูลงบทดลองปัจจุบัน เติมเอง'!$A$5:$CL$846,17,0),2)</f>
        <v>0</v>
      </c>
      <c r="S315" s="19">
        <f>ROUND(VLOOKUP($B315,'3.ข้อมูลงบทดลองปัจจุบัน เติมเอง'!$A$5:$CL$846,18,0),2)</f>
        <v>0</v>
      </c>
      <c r="T315" s="19">
        <f>ROUND(VLOOKUP($B315,'3.ข้อมูลงบทดลองปัจจุบัน เติมเอง'!$A$5:$CL$846,19,0),2)</f>
        <v>0</v>
      </c>
      <c r="U315" s="19">
        <f>ROUND(VLOOKUP($B315,'3.ข้อมูลงบทดลองปัจจุบัน เติมเอง'!$A$5:$CL$846,20,0),2)</f>
        <v>0</v>
      </c>
      <c r="V315" s="19">
        <f>ROUND(VLOOKUP($B315,'3.ข้อมูลงบทดลองปัจจุบัน เติมเอง'!$A$5:$CL$846,21,0),2)</f>
        <v>0</v>
      </c>
      <c r="W315" s="19">
        <f>ROUND(VLOOKUP($B315,'3.ข้อมูลงบทดลองปัจจุบัน เติมเอง'!$A$5:$CL$846,22,0),2)</f>
        <v>0</v>
      </c>
      <c r="X315" s="19">
        <f>ROUND(VLOOKUP($B315,'3.ข้อมูลงบทดลองปัจจุบัน เติมเอง'!$A$5:$CL$846,23,0),2)</f>
        <v>0</v>
      </c>
      <c r="Y315" s="19">
        <f>ROUND(VLOOKUP($B315,'3.ข้อมูลงบทดลองปัจจุบัน เติมเอง'!$A$5:$CL$846,24,0),2)</f>
        <v>0</v>
      </c>
      <c r="Z315" s="19">
        <f>ROUND(VLOOKUP($B315,'3.ข้อมูลงบทดลองปัจจุบัน เติมเอง'!$A$5:$CL$846,25,0),2)</f>
        <v>0</v>
      </c>
      <c r="AA315" s="19">
        <f>ROUND(VLOOKUP($B315,'3.ข้อมูลงบทดลองปัจจุบัน เติมเอง'!$A$5:$CL$846,26,0),2)</f>
        <v>0</v>
      </c>
      <c r="AB315" s="19">
        <f>ROUND(VLOOKUP($B315,'3.ข้อมูลงบทดลองปัจจุบัน เติมเอง'!$A$5:$CL$846,27,0),2)</f>
        <v>0</v>
      </c>
      <c r="AC315" s="19">
        <f>ROUND(VLOOKUP($B315,'3.ข้อมูลงบทดลองปัจจุบัน เติมเอง'!$A$5:$CL$846,28,0),2)</f>
        <v>0</v>
      </c>
      <c r="AD315" s="19">
        <f>ROUND(VLOOKUP($B315,'3.ข้อมูลงบทดลองปัจจุบัน เติมเอง'!$A$5:$CL$846,29,0),2)</f>
        <v>0</v>
      </c>
      <c r="AE315" s="19">
        <f>ROUND(VLOOKUP($B315,'3.ข้อมูลงบทดลองปัจจุบัน เติมเอง'!$A$5:$CL$846,30,0),2)</f>
        <v>0</v>
      </c>
      <c r="AF315" s="19">
        <f>ROUND(VLOOKUP($B315,'3.ข้อมูลงบทดลองปัจจุบัน เติมเอง'!$A$5:$CL$846,31,0),2)</f>
        <v>0</v>
      </c>
      <c r="AG315" s="19">
        <f>ROUND(VLOOKUP($B315,'3.ข้อมูลงบทดลองปัจจุบัน เติมเอง'!$A$5:$CL$846,32,0),2)</f>
        <v>0</v>
      </c>
      <c r="AH315" s="19">
        <f>ROUND(VLOOKUP($B315,'3.ข้อมูลงบทดลองปัจจุบัน เติมเอง'!$A$5:$CL$846,33,0),2)</f>
        <v>0</v>
      </c>
      <c r="AI315" s="19">
        <f>ROUND(VLOOKUP($B315,'3.ข้อมูลงบทดลองปัจจุบัน เติมเอง'!$A$5:$CL$846,34,0),2)</f>
        <v>0</v>
      </c>
      <c r="AJ315" s="19">
        <f>ROUND(VLOOKUP($B315,'3.ข้อมูลงบทดลองปัจจุบัน เติมเอง'!$A$5:$CL$846,35,0),2)</f>
        <v>0</v>
      </c>
      <c r="AK315" s="19">
        <f>ROUND(VLOOKUP($B315,'3.ข้อมูลงบทดลองปัจจุบัน เติมเอง'!$A$5:$CL$846,36,0),2)</f>
        <v>0</v>
      </c>
      <c r="AL315" s="19">
        <f>ROUND(VLOOKUP($B315,'3.ข้อมูลงบทดลองปัจจุบัน เติมเอง'!$A$5:$CL$846,37,0),2)</f>
        <v>0</v>
      </c>
      <c r="AM315" s="19">
        <f>ROUND(VLOOKUP($B315,'3.ข้อมูลงบทดลองปัจจุบัน เติมเอง'!$A$5:$CL$846,38,0),2)</f>
        <v>0</v>
      </c>
      <c r="AN315" s="19">
        <f>ROUND(VLOOKUP($B315,'3.ข้อมูลงบทดลองปัจจุบัน เติมเอง'!$A$5:$CL$846,39,0),2)</f>
        <v>0</v>
      </c>
      <c r="AO315" s="19">
        <f>ROUND(VLOOKUP($B315,'3.ข้อมูลงบทดลองปัจจุบัน เติมเอง'!$A$5:$CL$846,40,0),2)</f>
        <v>0</v>
      </c>
      <c r="AP315" s="19">
        <f>ROUND(VLOOKUP($B315,'3.ข้อมูลงบทดลองปัจจุบัน เติมเอง'!$A$5:$CL$846,41,0),2)</f>
        <v>0</v>
      </c>
      <c r="AQ315" s="19">
        <f>ROUND(VLOOKUP($B315,'3.ข้อมูลงบทดลองปัจจุบัน เติมเอง'!$A$5:$CL$846,42,0),2)</f>
        <v>0</v>
      </c>
      <c r="AR315" s="19">
        <f>ROUND(VLOOKUP($B315,'3.ข้อมูลงบทดลองปัจจุบัน เติมเอง'!$A$5:$CL$846,43,0),2)</f>
        <v>0</v>
      </c>
      <c r="AS315" s="19">
        <f>ROUND(VLOOKUP($B315,'3.ข้อมูลงบทดลองปัจจุบัน เติมเอง'!$A$5:$CL$846,44,0),2)</f>
        <v>0</v>
      </c>
      <c r="AT315" s="19">
        <f>ROUND(VLOOKUP($B315,'3.ข้อมูลงบทดลองปัจจุบัน เติมเอง'!$A$5:$CL$846,45,0),2)</f>
        <v>0</v>
      </c>
      <c r="AU315" s="19">
        <f>ROUND(VLOOKUP($B315,'3.ข้อมูลงบทดลองปัจจุบัน เติมเอง'!$A$5:$CL$846,46,0),2)</f>
        <v>0</v>
      </c>
      <c r="AV315" s="19">
        <f>ROUND(VLOOKUP($B315,'3.ข้อมูลงบทดลองปัจจุบัน เติมเอง'!$A$5:$CL$846,47,0),2)</f>
        <v>0</v>
      </c>
      <c r="AW315" s="19">
        <f>ROUND(VLOOKUP($B315,'3.ข้อมูลงบทดลองปัจจุบัน เติมเอง'!$A$5:$CL$846,48,0),2)</f>
        <v>0</v>
      </c>
      <c r="AX315" s="19">
        <f>ROUND(VLOOKUP($B315,'3.ข้อมูลงบทดลองปัจจุบัน เติมเอง'!$A$5:$CL$846,49,0),2)</f>
        <v>0</v>
      </c>
      <c r="AY315" s="19">
        <f>ROUND(VLOOKUP($B315,'3.ข้อมูลงบทดลองปัจจุบัน เติมเอง'!$A$5:$CL$846,50,0),2)</f>
        <v>0</v>
      </c>
      <c r="AZ315" s="19">
        <f>ROUND(VLOOKUP($B315,'3.ข้อมูลงบทดลองปัจจุบัน เติมเอง'!$A$5:$CL$846,51,0),2)</f>
        <v>0</v>
      </c>
      <c r="BA315" s="19">
        <f>ROUND(VLOOKUP($B315,'3.ข้อมูลงบทดลองปัจจุบัน เติมเอง'!$A$5:$CL$846,52,0),2)</f>
        <v>0</v>
      </c>
      <c r="BB315" s="19">
        <f>ROUND(VLOOKUP($B315,'3.ข้อมูลงบทดลองปัจจุบัน เติมเอง'!$A$5:$CL$846,53,0),2)</f>
        <v>0</v>
      </c>
      <c r="BC315" s="19">
        <f>ROUND(VLOOKUP($B315,'3.ข้อมูลงบทดลองปัจจุบัน เติมเอง'!$A$5:$CL$846,54,0),2)</f>
        <v>0</v>
      </c>
      <c r="BD315" s="19">
        <f>ROUND(VLOOKUP($B315,'3.ข้อมูลงบทดลองปัจจุบัน เติมเอง'!$A$5:$CL$846,55,0),2)</f>
        <v>0</v>
      </c>
      <c r="BE315" s="19">
        <f>ROUND(VLOOKUP($B315,'3.ข้อมูลงบทดลองปัจจุบัน เติมเอง'!$A$5:$CL$846,56,0),2)</f>
        <v>0</v>
      </c>
      <c r="BF315" s="19">
        <f>ROUND(VLOOKUP($B315,'3.ข้อมูลงบทดลองปัจจุบัน เติมเอง'!$A$5:$CL$846,57,0),2)</f>
        <v>0</v>
      </c>
      <c r="BG315" s="19">
        <f>ROUND(VLOOKUP($B315,'3.ข้อมูลงบทดลองปัจจุบัน เติมเอง'!$A$5:$CL$846,58,0),2)</f>
        <v>0</v>
      </c>
      <c r="BH315" s="19">
        <f>ROUND(VLOOKUP($B315,'3.ข้อมูลงบทดลองปัจจุบัน เติมเอง'!$A$5:$CL$846,59,0),2)</f>
        <v>0</v>
      </c>
      <c r="BI315" s="19">
        <f>ROUND(VLOOKUP($B315,'3.ข้อมูลงบทดลองปัจจุบัน เติมเอง'!$A$5:$CL$846,60,0),2)</f>
        <v>0</v>
      </c>
      <c r="BJ315" s="19">
        <f>ROUND(VLOOKUP($B315,'3.ข้อมูลงบทดลองปัจจุบัน เติมเอง'!$A$5:$CL$846,61,0),2)</f>
        <v>0</v>
      </c>
      <c r="BK315" s="19">
        <f>ROUND(VLOOKUP($B315,'3.ข้อมูลงบทดลองปัจจุบัน เติมเอง'!$A$5:$CL$846,62,0),2)</f>
        <v>0</v>
      </c>
      <c r="BL315" s="19">
        <f>ROUND(VLOOKUP($B315,'3.ข้อมูลงบทดลองปัจจุบัน เติมเอง'!$A$5:$CL$846,63,0),2)</f>
        <v>0</v>
      </c>
      <c r="BM315" s="19">
        <f>ROUND(VLOOKUP($B315,'3.ข้อมูลงบทดลองปัจจุบัน เติมเอง'!$A$5:$CL$846,64,0),2)</f>
        <v>0</v>
      </c>
      <c r="BN315" s="19">
        <f>ROUND(VLOOKUP($B315,'3.ข้อมูลงบทดลองปัจจุบัน เติมเอง'!$A$5:$CL$846,65,0),2)</f>
        <v>0</v>
      </c>
      <c r="BO315" s="19">
        <f>ROUND(VLOOKUP($B315,'3.ข้อมูลงบทดลองปัจจุบัน เติมเอง'!$A$5:$CL$846,66,0),2)</f>
        <v>0</v>
      </c>
      <c r="BP315" s="19">
        <f>ROUND(VLOOKUP($B315,'3.ข้อมูลงบทดลองปัจจุบัน เติมเอง'!$A$5:$CL$846,67,0),2)</f>
        <v>0</v>
      </c>
      <c r="BQ315" s="19">
        <f>ROUND(VLOOKUP($B315,'3.ข้อมูลงบทดลองปัจจุบัน เติมเอง'!$A$5:$CL$846,68,0),2)</f>
        <v>0</v>
      </c>
      <c r="BR315" s="19">
        <f>ROUND(VLOOKUP($B315,'3.ข้อมูลงบทดลองปัจจุบัน เติมเอง'!$A$5:$CL$846,69,0),2)</f>
        <v>0</v>
      </c>
      <c r="BS315" s="19">
        <f>ROUND(VLOOKUP($B315,'3.ข้อมูลงบทดลองปัจจุบัน เติมเอง'!$A$5:$CL$846,70,0),2)</f>
        <v>0</v>
      </c>
      <c r="BT315" s="19">
        <f>ROUND(VLOOKUP($B315,'3.ข้อมูลงบทดลองปัจจุบัน เติมเอง'!$A$5:$CL$846,71,0),2)</f>
        <v>0</v>
      </c>
      <c r="BU315" s="19">
        <f>ROUND(VLOOKUP($B315,'3.ข้อมูลงบทดลองปัจจุบัน เติมเอง'!$A$5:$CL$846,72,0),2)</f>
        <v>0</v>
      </c>
      <c r="BV315" s="19">
        <f>ROUND(VLOOKUP($B315,'3.ข้อมูลงบทดลองปัจจุบัน เติมเอง'!$A$5:$CL$846,73,0),2)</f>
        <v>0</v>
      </c>
      <c r="BW315" s="19">
        <f>ROUND(VLOOKUP($B315,'3.ข้อมูลงบทดลองปัจจุบัน เติมเอง'!$A$5:$CL$846,74,0),2)</f>
        <v>0</v>
      </c>
      <c r="BX315" s="19">
        <f>ROUND(VLOOKUP($B315,'3.ข้อมูลงบทดลองปัจจุบัน เติมเอง'!$A$5:$CL$846,75,0),2)</f>
        <v>0</v>
      </c>
      <c r="BY315" s="19">
        <f>ROUND(VLOOKUP($B315,'3.ข้อมูลงบทดลองปัจจุบัน เติมเอง'!$A$5:$CL$846,76,0),2)</f>
        <v>0</v>
      </c>
      <c r="BZ315" s="19">
        <f>ROUND(VLOOKUP($B315,'3.ข้อมูลงบทดลองปัจจุบัน เติมเอง'!$A$5:$CL$846,77,0),2)</f>
        <v>0</v>
      </c>
      <c r="CA315" s="19">
        <f>ROUND(VLOOKUP($B315,'3.ข้อมูลงบทดลองปัจจุบัน เติมเอง'!$A$5:$CL$846,78,0),2)</f>
        <v>0</v>
      </c>
      <c r="CB315" s="19">
        <f>ROUND(VLOOKUP($B315,'3.ข้อมูลงบทดลองปัจจุบัน เติมเอง'!$A$5:$CL$846,79,0),2)</f>
        <v>0</v>
      </c>
      <c r="CC315" s="19">
        <f>ROUND(VLOOKUP($B315,'3.ข้อมูลงบทดลองปัจจุบัน เติมเอง'!$A$5:$CL$846,80,0),2)</f>
        <v>0</v>
      </c>
      <c r="CD315" s="19">
        <f>ROUND(VLOOKUP($B315,'3.ข้อมูลงบทดลองปัจจุบัน เติมเอง'!$A$5:$CL$846,81,0),2)</f>
        <v>0</v>
      </c>
      <c r="CE315" s="19">
        <f>ROUND(VLOOKUP($B315,'3.ข้อมูลงบทดลองปัจจุบัน เติมเอง'!$A$5:$CL$846,82,0),2)</f>
        <v>0</v>
      </c>
      <c r="CF315" s="19">
        <f>ROUND(VLOOKUP($B315,'3.ข้อมูลงบทดลองปัจจุบัน เติมเอง'!$A$5:$CL$846,83,0),2)</f>
        <v>0</v>
      </c>
      <c r="CG315" s="19">
        <f>ROUND(VLOOKUP($B315,'3.ข้อมูลงบทดลองปัจจุบัน เติมเอง'!$A$5:$CL$846,84,0),2)</f>
        <v>0</v>
      </c>
      <c r="CH315" s="19">
        <f>ROUND(VLOOKUP($B315,'3.ข้อมูลงบทดลองปัจจุบัน เติมเอง'!$A$5:$CL$846,85,0),2)</f>
        <v>0</v>
      </c>
      <c r="CI315" s="19">
        <f>ROUND(VLOOKUP($B315,'3.ข้อมูลงบทดลองปัจจุบัน เติมเอง'!$A$5:$CL$846,86,0),2)</f>
        <v>0</v>
      </c>
      <c r="CJ315" s="19">
        <f>ROUND(VLOOKUP($B315,'3.ข้อมูลงบทดลองปัจจุบัน เติมเอง'!$A$5:$CL$846,87,0),2)</f>
        <v>0</v>
      </c>
      <c r="CK315" s="19">
        <f>ROUND(VLOOKUP($B315,'3.ข้อมูลงบทดลองปัจจุบัน เติมเอง'!$A$5:$CL$846,88,0),2)</f>
        <v>0</v>
      </c>
      <c r="CL315" s="19">
        <f>ROUND(VLOOKUP($B315,'3.ข้อมูลงบทดลองปัจจุบัน เติมเอง'!$A$5:$CL$846,89,0),2)</f>
        <v>0</v>
      </c>
      <c r="CM315" s="19">
        <f>ROUND(VLOOKUP($B315,'3.ข้อมูลงบทดลองปัจจุบัน เติมเอง'!$A$5:$CL$846,90,0),2)</f>
        <v>0</v>
      </c>
      <c r="CO315" s="29"/>
    </row>
    <row r="316" spans="1:93" x14ac:dyDescent="0.7">
      <c r="A316" s="54" t="s">
        <v>2323</v>
      </c>
      <c r="B316" s="3" t="s">
        <v>554</v>
      </c>
      <c r="C316" s="55" t="s">
        <v>555</v>
      </c>
      <c r="D316" s="19">
        <f>ROUND(VLOOKUP($B316,'3.ข้อมูลงบทดลองปัจจุบัน เติมเอง'!$A$5:$CL$846,3,0),2)</f>
        <v>0</v>
      </c>
      <c r="E316" s="19">
        <f>ROUND(VLOOKUP($B316,'3.ข้อมูลงบทดลองปัจจุบัน เติมเอง'!$A$5:$CL$846,4,0),2)</f>
        <v>0</v>
      </c>
      <c r="F316" s="19">
        <f>ROUND(VLOOKUP($B316,'3.ข้อมูลงบทดลองปัจจุบัน เติมเอง'!$A$5:$CL$846,5,0),2)</f>
        <v>0</v>
      </c>
      <c r="G316" s="19">
        <f>ROUND(VLOOKUP($B316,'3.ข้อมูลงบทดลองปัจจุบัน เติมเอง'!$A$5:$CL$846,6,0),2)</f>
        <v>0</v>
      </c>
      <c r="H316" s="19">
        <f>ROUND(VLOOKUP($B316,'3.ข้อมูลงบทดลองปัจจุบัน เติมเอง'!$A$5:$CL$846,7,0),2)</f>
        <v>0</v>
      </c>
      <c r="I316" s="19">
        <f>ROUND(VLOOKUP($B316,'3.ข้อมูลงบทดลองปัจจุบัน เติมเอง'!$A$5:$CL$846,8,0),2)</f>
        <v>0</v>
      </c>
      <c r="J316" s="19">
        <f>ROUND(VLOOKUP($B316,'3.ข้อมูลงบทดลองปัจจุบัน เติมเอง'!$A$5:$CL$846,9,0),2)</f>
        <v>0</v>
      </c>
      <c r="K316" s="19">
        <f>ROUND(VLOOKUP($B316,'3.ข้อมูลงบทดลองปัจจุบัน เติมเอง'!$A$5:$CL$846,10,0),2)</f>
        <v>0</v>
      </c>
      <c r="L316" s="19">
        <f>ROUND(VLOOKUP($B316,'3.ข้อมูลงบทดลองปัจจุบัน เติมเอง'!$A$5:$CL$846,11,0),2)</f>
        <v>0</v>
      </c>
      <c r="M316" s="19">
        <f>ROUND(VLOOKUP($B316,'3.ข้อมูลงบทดลองปัจจุบัน เติมเอง'!$A$5:$CL$846,12,0),2)</f>
        <v>0</v>
      </c>
      <c r="N316" s="19">
        <f>ROUND(VLOOKUP($B316,'3.ข้อมูลงบทดลองปัจจุบัน เติมเอง'!$A$5:$CL$846,13,0),2)</f>
        <v>0</v>
      </c>
      <c r="O316" s="19">
        <f>ROUND(VLOOKUP($B316,'3.ข้อมูลงบทดลองปัจจุบัน เติมเอง'!$A$5:$CL$846,14,0),2)</f>
        <v>0</v>
      </c>
      <c r="P316" s="19">
        <f>ROUND(VLOOKUP($B316,'3.ข้อมูลงบทดลองปัจจุบัน เติมเอง'!$A$5:$CL$846,15,0),2)</f>
        <v>0</v>
      </c>
      <c r="Q316" s="19">
        <f>ROUND(VLOOKUP($B316,'3.ข้อมูลงบทดลองปัจจุบัน เติมเอง'!$A$5:$CL$846,16,0),2)</f>
        <v>0</v>
      </c>
      <c r="R316" s="19">
        <f>ROUND(VLOOKUP($B316,'3.ข้อมูลงบทดลองปัจจุบัน เติมเอง'!$A$5:$CL$846,17,0),2)</f>
        <v>0</v>
      </c>
      <c r="S316" s="19">
        <f>ROUND(VLOOKUP($B316,'3.ข้อมูลงบทดลองปัจจุบัน เติมเอง'!$A$5:$CL$846,18,0),2)</f>
        <v>0</v>
      </c>
      <c r="T316" s="19">
        <f>ROUND(VLOOKUP($B316,'3.ข้อมูลงบทดลองปัจจุบัน เติมเอง'!$A$5:$CL$846,19,0),2)</f>
        <v>0</v>
      </c>
      <c r="U316" s="19">
        <f>ROUND(VLOOKUP($B316,'3.ข้อมูลงบทดลองปัจจุบัน เติมเอง'!$A$5:$CL$846,20,0),2)</f>
        <v>0</v>
      </c>
      <c r="V316" s="19">
        <f>ROUND(VLOOKUP($B316,'3.ข้อมูลงบทดลองปัจจุบัน เติมเอง'!$A$5:$CL$846,21,0),2)</f>
        <v>0</v>
      </c>
      <c r="W316" s="19">
        <f>ROUND(VLOOKUP($B316,'3.ข้อมูลงบทดลองปัจจุบัน เติมเอง'!$A$5:$CL$846,22,0),2)</f>
        <v>0</v>
      </c>
      <c r="X316" s="19">
        <f>ROUND(VLOOKUP($B316,'3.ข้อมูลงบทดลองปัจจุบัน เติมเอง'!$A$5:$CL$846,23,0),2)</f>
        <v>0</v>
      </c>
      <c r="Y316" s="19">
        <f>ROUND(VLOOKUP($B316,'3.ข้อมูลงบทดลองปัจจุบัน เติมเอง'!$A$5:$CL$846,24,0),2)</f>
        <v>0</v>
      </c>
      <c r="Z316" s="19">
        <f>ROUND(VLOOKUP($B316,'3.ข้อมูลงบทดลองปัจจุบัน เติมเอง'!$A$5:$CL$846,25,0),2)</f>
        <v>0</v>
      </c>
      <c r="AA316" s="19">
        <f>ROUND(VLOOKUP($B316,'3.ข้อมูลงบทดลองปัจจุบัน เติมเอง'!$A$5:$CL$846,26,0),2)</f>
        <v>0</v>
      </c>
      <c r="AB316" s="19">
        <f>ROUND(VLOOKUP($B316,'3.ข้อมูลงบทดลองปัจจุบัน เติมเอง'!$A$5:$CL$846,27,0),2)</f>
        <v>0</v>
      </c>
      <c r="AC316" s="19">
        <f>ROUND(VLOOKUP($B316,'3.ข้อมูลงบทดลองปัจจุบัน เติมเอง'!$A$5:$CL$846,28,0),2)</f>
        <v>0</v>
      </c>
      <c r="AD316" s="19">
        <f>ROUND(VLOOKUP($B316,'3.ข้อมูลงบทดลองปัจจุบัน เติมเอง'!$A$5:$CL$846,29,0),2)</f>
        <v>0</v>
      </c>
      <c r="AE316" s="19">
        <f>ROUND(VLOOKUP($B316,'3.ข้อมูลงบทดลองปัจจุบัน เติมเอง'!$A$5:$CL$846,30,0),2)</f>
        <v>0</v>
      </c>
      <c r="AF316" s="19">
        <f>ROUND(VLOOKUP($B316,'3.ข้อมูลงบทดลองปัจจุบัน เติมเอง'!$A$5:$CL$846,31,0),2)</f>
        <v>0</v>
      </c>
      <c r="AG316" s="19">
        <f>ROUND(VLOOKUP($B316,'3.ข้อมูลงบทดลองปัจจุบัน เติมเอง'!$A$5:$CL$846,32,0),2)</f>
        <v>0</v>
      </c>
      <c r="AH316" s="19">
        <f>ROUND(VLOOKUP($B316,'3.ข้อมูลงบทดลองปัจจุบัน เติมเอง'!$A$5:$CL$846,33,0),2)</f>
        <v>0</v>
      </c>
      <c r="AI316" s="19">
        <f>ROUND(VLOOKUP($B316,'3.ข้อมูลงบทดลองปัจจุบัน เติมเอง'!$A$5:$CL$846,34,0),2)</f>
        <v>0</v>
      </c>
      <c r="AJ316" s="19">
        <f>ROUND(VLOOKUP($B316,'3.ข้อมูลงบทดลองปัจจุบัน เติมเอง'!$A$5:$CL$846,35,0),2)</f>
        <v>0</v>
      </c>
      <c r="AK316" s="19">
        <f>ROUND(VLOOKUP($B316,'3.ข้อมูลงบทดลองปัจจุบัน เติมเอง'!$A$5:$CL$846,36,0),2)</f>
        <v>0</v>
      </c>
      <c r="AL316" s="19">
        <f>ROUND(VLOOKUP($B316,'3.ข้อมูลงบทดลองปัจจุบัน เติมเอง'!$A$5:$CL$846,37,0),2)</f>
        <v>0</v>
      </c>
      <c r="AM316" s="19">
        <f>ROUND(VLOOKUP($B316,'3.ข้อมูลงบทดลองปัจจุบัน เติมเอง'!$A$5:$CL$846,38,0),2)</f>
        <v>0</v>
      </c>
      <c r="AN316" s="19">
        <f>ROUND(VLOOKUP($B316,'3.ข้อมูลงบทดลองปัจจุบัน เติมเอง'!$A$5:$CL$846,39,0),2)</f>
        <v>0</v>
      </c>
      <c r="AO316" s="19">
        <f>ROUND(VLOOKUP($B316,'3.ข้อมูลงบทดลองปัจจุบัน เติมเอง'!$A$5:$CL$846,40,0),2)</f>
        <v>0</v>
      </c>
      <c r="AP316" s="19">
        <f>ROUND(VLOOKUP($B316,'3.ข้อมูลงบทดลองปัจจุบัน เติมเอง'!$A$5:$CL$846,41,0),2)</f>
        <v>0</v>
      </c>
      <c r="AQ316" s="19">
        <f>ROUND(VLOOKUP($B316,'3.ข้อมูลงบทดลองปัจจุบัน เติมเอง'!$A$5:$CL$846,42,0),2)</f>
        <v>0</v>
      </c>
      <c r="AR316" s="19">
        <f>ROUND(VLOOKUP($B316,'3.ข้อมูลงบทดลองปัจจุบัน เติมเอง'!$A$5:$CL$846,43,0),2)</f>
        <v>0</v>
      </c>
      <c r="AS316" s="19">
        <f>ROUND(VLOOKUP($B316,'3.ข้อมูลงบทดลองปัจจุบัน เติมเอง'!$A$5:$CL$846,44,0),2)</f>
        <v>0</v>
      </c>
      <c r="AT316" s="19">
        <f>ROUND(VLOOKUP($B316,'3.ข้อมูลงบทดลองปัจจุบัน เติมเอง'!$A$5:$CL$846,45,0),2)</f>
        <v>0</v>
      </c>
      <c r="AU316" s="19">
        <f>ROUND(VLOOKUP($B316,'3.ข้อมูลงบทดลองปัจจุบัน เติมเอง'!$A$5:$CL$846,46,0),2)</f>
        <v>0</v>
      </c>
      <c r="AV316" s="19">
        <f>ROUND(VLOOKUP($B316,'3.ข้อมูลงบทดลองปัจจุบัน เติมเอง'!$A$5:$CL$846,47,0),2)</f>
        <v>0</v>
      </c>
      <c r="AW316" s="19">
        <f>ROUND(VLOOKUP($B316,'3.ข้อมูลงบทดลองปัจจุบัน เติมเอง'!$A$5:$CL$846,48,0),2)</f>
        <v>0</v>
      </c>
      <c r="AX316" s="19">
        <f>ROUND(VLOOKUP($B316,'3.ข้อมูลงบทดลองปัจจุบัน เติมเอง'!$A$5:$CL$846,49,0),2)</f>
        <v>0</v>
      </c>
      <c r="AY316" s="19">
        <f>ROUND(VLOOKUP($B316,'3.ข้อมูลงบทดลองปัจจุบัน เติมเอง'!$A$5:$CL$846,50,0),2)</f>
        <v>0</v>
      </c>
      <c r="AZ316" s="19">
        <f>ROUND(VLOOKUP($B316,'3.ข้อมูลงบทดลองปัจจุบัน เติมเอง'!$A$5:$CL$846,51,0),2)</f>
        <v>0</v>
      </c>
      <c r="BA316" s="19">
        <f>ROUND(VLOOKUP($B316,'3.ข้อมูลงบทดลองปัจจุบัน เติมเอง'!$A$5:$CL$846,52,0),2)</f>
        <v>0</v>
      </c>
      <c r="BB316" s="19">
        <f>ROUND(VLOOKUP($B316,'3.ข้อมูลงบทดลองปัจจุบัน เติมเอง'!$A$5:$CL$846,53,0),2)</f>
        <v>0</v>
      </c>
      <c r="BC316" s="19">
        <f>ROUND(VLOOKUP($B316,'3.ข้อมูลงบทดลองปัจจุบัน เติมเอง'!$A$5:$CL$846,54,0),2)</f>
        <v>0</v>
      </c>
      <c r="BD316" s="19">
        <f>ROUND(VLOOKUP($B316,'3.ข้อมูลงบทดลองปัจจุบัน เติมเอง'!$A$5:$CL$846,55,0),2)</f>
        <v>0</v>
      </c>
      <c r="BE316" s="19">
        <f>ROUND(VLOOKUP($B316,'3.ข้อมูลงบทดลองปัจจุบัน เติมเอง'!$A$5:$CL$846,56,0),2)</f>
        <v>0</v>
      </c>
      <c r="BF316" s="19">
        <f>ROUND(VLOOKUP($B316,'3.ข้อมูลงบทดลองปัจจุบัน เติมเอง'!$A$5:$CL$846,57,0),2)</f>
        <v>0</v>
      </c>
      <c r="BG316" s="19">
        <f>ROUND(VLOOKUP($B316,'3.ข้อมูลงบทดลองปัจจุบัน เติมเอง'!$A$5:$CL$846,58,0),2)</f>
        <v>0</v>
      </c>
      <c r="BH316" s="19">
        <f>ROUND(VLOOKUP($B316,'3.ข้อมูลงบทดลองปัจจุบัน เติมเอง'!$A$5:$CL$846,59,0),2)</f>
        <v>0</v>
      </c>
      <c r="BI316" s="19">
        <f>ROUND(VLOOKUP($B316,'3.ข้อมูลงบทดลองปัจจุบัน เติมเอง'!$A$5:$CL$846,60,0),2)</f>
        <v>0</v>
      </c>
      <c r="BJ316" s="19">
        <f>ROUND(VLOOKUP($B316,'3.ข้อมูลงบทดลองปัจจุบัน เติมเอง'!$A$5:$CL$846,61,0),2)</f>
        <v>0</v>
      </c>
      <c r="BK316" s="19">
        <f>ROUND(VLOOKUP($B316,'3.ข้อมูลงบทดลองปัจจุบัน เติมเอง'!$A$5:$CL$846,62,0),2)</f>
        <v>0</v>
      </c>
      <c r="BL316" s="19">
        <f>ROUND(VLOOKUP($B316,'3.ข้อมูลงบทดลองปัจจุบัน เติมเอง'!$A$5:$CL$846,63,0),2)</f>
        <v>0</v>
      </c>
      <c r="BM316" s="19">
        <f>ROUND(VLOOKUP($B316,'3.ข้อมูลงบทดลองปัจจุบัน เติมเอง'!$A$5:$CL$846,64,0),2)</f>
        <v>0</v>
      </c>
      <c r="BN316" s="19">
        <f>ROUND(VLOOKUP($B316,'3.ข้อมูลงบทดลองปัจจุบัน เติมเอง'!$A$5:$CL$846,65,0),2)</f>
        <v>0</v>
      </c>
      <c r="BO316" s="19">
        <f>ROUND(VLOOKUP($B316,'3.ข้อมูลงบทดลองปัจจุบัน เติมเอง'!$A$5:$CL$846,66,0),2)</f>
        <v>0</v>
      </c>
      <c r="BP316" s="19">
        <f>ROUND(VLOOKUP($B316,'3.ข้อมูลงบทดลองปัจจุบัน เติมเอง'!$A$5:$CL$846,67,0),2)</f>
        <v>0</v>
      </c>
      <c r="BQ316" s="19">
        <f>ROUND(VLOOKUP($B316,'3.ข้อมูลงบทดลองปัจจุบัน เติมเอง'!$A$5:$CL$846,68,0),2)</f>
        <v>0</v>
      </c>
      <c r="BR316" s="19">
        <f>ROUND(VLOOKUP($B316,'3.ข้อมูลงบทดลองปัจจุบัน เติมเอง'!$A$5:$CL$846,69,0),2)</f>
        <v>0</v>
      </c>
      <c r="BS316" s="19">
        <f>ROUND(VLOOKUP($B316,'3.ข้อมูลงบทดลองปัจจุบัน เติมเอง'!$A$5:$CL$846,70,0),2)</f>
        <v>0</v>
      </c>
      <c r="BT316" s="19">
        <f>ROUND(VLOOKUP($B316,'3.ข้อมูลงบทดลองปัจจุบัน เติมเอง'!$A$5:$CL$846,71,0),2)</f>
        <v>0</v>
      </c>
      <c r="BU316" s="19">
        <f>ROUND(VLOOKUP($B316,'3.ข้อมูลงบทดลองปัจจุบัน เติมเอง'!$A$5:$CL$846,72,0),2)</f>
        <v>0</v>
      </c>
      <c r="BV316" s="19">
        <f>ROUND(VLOOKUP($B316,'3.ข้อมูลงบทดลองปัจจุบัน เติมเอง'!$A$5:$CL$846,73,0),2)</f>
        <v>0</v>
      </c>
      <c r="BW316" s="19">
        <f>ROUND(VLOOKUP($B316,'3.ข้อมูลงบทดลองปัจจุบัน เติมเอง'!$A$5:$CL$846,74,0),2)</f>
        <v>0</v>
      </c>
      <c r="BX316" s="19">
        <f>ROUND(VLOOKUP($B316,'3.ข้อมูลงบทดลองปัจจุบัน เติมเอง'!$A$5:$CL$846,75,0),2)</f>
        <v>0</v>
      </c>
      <c r="BY316" s="19">
        <f>ROUND(VLOOKUP($B316,'3.ข้อมูลงบทดลองปัจจุบัน เติมเอง'!$A$5:$CL$846,76,0),2)</f>
        <v>0</v>
      </c>
      <c r="BZ316" s="19">
        <f>ROUND(VLOOKUP($B316,'3.ข้อมูลงบทดลองปัจจุบัน เติมเอง'!$A$5:$CL$846,77,0),2)</f>
        <v>0</v>
      </c>
      <c r="CA316" s="19">
        <f>ROUND(VLOOKUP($B316,'3.ข้อมูลงบทดลองปัจจุบัน เติมเอง'!$A$5:$CL$846,78,0),2)</f>
        <v>0</v>
      </c>
      <c r="CB316" s="19">
        <f>ROUND(VLOOKUP($B316,'3.ข้อมูลงบทดลองปัจจุบัน เติมเอง'!$A$5:$CL$846,79,0),2)</f>
        <v>0</v>
      </c>
      <c r="CC316" s="19">
        <f>ROUND(VLOOKUP($B316,'3.ข้อมูลงบทดลองปัจจุบัน เติมเอง'!$A$5:$CL$846,80,0),2)</f>
        <v>0</v>
      </c>
      <c r="CD316" s="19">
        <f>ROUND(VLOOKUP($B316,'3.ข้อมูลงบทดลองปัจจุบัน เติมเอง'!$A$5:$CL$846,81,0),2)</f>
        <v>0</v>
      </c>
      <c r="CE316" s="19">
        <f>ROUND(VLOOKUP($B316,'3.ข้อมูลงบทดลองปัจจุบัน เติมเอง'!$A$5:$CL$846,82,0),2)</f>
        <v>0</v>
      </c>
      <c r="CF316" s="19">
        <f>ROUND(VLOOKUP($B316,'3.ข้อมูลงบทดลองปัจจุบัน เติมเอง'!$A$5:$CL$846,83,0),2)</f>
        <v>0</v>
      </c>
      <c r="CG316" s="19">
        <f>ROUND(VLOOKUP($B316,'3.ข้อมูลงบทดลองปัจจุบัน เติมเอง'!$A$5:$CL$846,84,0),2)</f>
        <v>0</v>
      </c>
      <c r="CH316" s="19">
        <f>ROUND(VLOOKUP($B316,'3.ข้อมูลงบทดลองปัจจุบัน เติมเอง'!$A$5:$CL$846,85,0),2)</f>
        <v>0</v>
      </c>
      <c r="CI316" s="19">
        <f>ROUND(VLOOKUP($B316,'3.ข้อมูลงบทดลองปัจจุบัน เติมเอง'!$A$5:$CL$846,86,0),2)</f>
        <v>0</v>
      </c>
      <c r="CJ316" s="19">
        <f>ROUND(VLOOKUP($B316,'3.ข้อมูลงบทดลองปัจจุบัน เติมเอง'!$A$5:$CL$846,87,0),2)</f>
        <v>0</v>
      </c>
      <c r="CK316" s="19">
        <f>ROUND(VLOOKUP($B316,'3.ข้อมูลงบทดลองปัจจุบัน เติมเอง'!$A$5:$CL$846,88,0),2)</f>
        <v>0</v>
      </c>
      <c r="CL316" s="19">
        <f>ROUND(VLOOKUP($B316,'3.ข้อมูลงบทดลองปัจจุบัน เติมเอง'!$A$5:$CL$846,89,0),2)</f>
        <v>0</v>
      </c>
      <c r="CM316" s="19">
        <f>ROUND(VLOOKUP($B316,'3.ข้อมูลงบทดลองปัจจุบัน เติมเอง'!$A$5:$CL$846,90,0),2)</f>
        <v>0</v>
      </c>
      <c r="CO316" s="29"/>
    </row>
    <row r="317" spans="1:93" x14ac:dyDescent="0.7">
      <c r="A317" s="54" t="s">
        <v>2323</v>
      </c>
      <c r="B317" s="3" t="s">
        <v>1239</v>
      </c>
      <c r="C317" s="55" t="s">
        <v>1240</v>
      </c>
      <c r="D317" s="19">
        <f>ROUND(VLOOKUP($B317,'3.ข้อมูลงบทดลองปัจจุบัน เติมเอง'!$A$5:$CL$846,3,0),2)</f>
        <v>0</v>
      </c>
      <c r="E317" s="19">
        <f>ROUND(VLOOKUP($B317,'3.ข้อมูลงบทดลองปัจจุบัน เติมเอง'!$A$5:$CL$846,4,0),2)</f>
        <v>0</v>
      </c>
      <c r="F317" s="19">
        <f>ROUND(VLOOKUP($B317,'3.ข้อมูลงบทดลองปัจจุบัน เติมเอง'!$A$5:$CL$846,5,0),2)</f>
        <v>0</v>
      </c>
      <c r="G317" s="19">
        <f>ROUND(VLOOKUP($B317,'3.ข้อมูลงบทดลองปัจจุบัน เติมเอง'!$A$5:$CL$846,6,0),2)</f>
        <v>0</v>
      </c>
      <c r="H317" s="19">
        <f>ROUND(VLOOKUP($B317,'3.ข้อมูลงบทดลองปัจจุบัน เติมเอง'!$A$5:$CL$846,7,0),2)</f>
        <v>0</v>
      </c>
      <c r="I317" s="19">
        <f>ROUND(VLOOKUP($B317,'3.ข้อมูลงบทดลองปัจจุบัน เติมเอง'!$A$5:$CL$846,8,0),2)</f>
        <v>0</v>
      </c>
      <c r="J317" s="19">
        <f>ROUND(VLOOKUP($B317,'3.ข้อมูลงบทดลองปัจจุบัน เติมเอง'!$A$5:$CL$846,9,0),2)</f>
        <v>203.63</v>
      </c>
      <c r="K317" s="19">
        <f>ROUND(VLOOKUP($B317,'3.ข้อมูลงบทดลองปัจจุบัน เติมเอง'!$A$5:$CL$846,10,0),2)</f>
        <v>0</v>
      </c>
      <c r="L317" s="19">
        <f>ROUND(VLOOKUP($B317,'3.ข้อมูลงบทดลองปัจจุบัน เติมเอง'!$A$5:$CL$846,11,0),2)</f>
        <v>0</v>
      </c>
      <c r="M317" s="19">
        <f>ROUND(VLOOKUP($B317,'3.ข้อมูลงบทดลองปัจจุบัน เติมเอง'!$A$5:$CL$846,12,0),2)</f>
        <v>0</v>
      </c>
      <c r="N317" s="19">
        <f>ROUND(VLOOKUP($B317,'3.ข้อมูลงบทดลองปัจจุบัน เติมเอง'!$A$5:$CL$846,13,0),2)</f>
        <v>0</v>
      </c>
      <c r="O317" s="19">
        <f>ROUND(VLOOKUP($B317,'3.ข้อมูลงบทดลองปัจจุบัน เติมเอง'!$A$5:$CL$846,14,0),2)</f>
        <v>0</v>
      </c>
      <c r="P317" s="19">
        <f>ROUND(VLOOKUP($B317,'3.ข้อมูลงบทดลองปัจจุบัน เติมเอง'!$A$5:$CL$846,15,0),2)</f>
        <v>0</v>
      </c>
      <c r="Q317" s="19">
        <f>ROUND(VLOOKUP($B317,'3.ข้อมูลงบทดลองปัจจุบัน เติมเอง'!$A$5:$CL$846,16,0),2)</f>
        <v>0</v>
      </c>
      <c r="R317" s="19">
        <f>ROUND(VLOOKUP($B317,'3.ข้อมูลงบทดลองปัจจุบัน เติมเอง'!$A$5:$CL$846,17,0),2)</f>
        <v>0</v>
      </c>
      <c r="S317" s="19">
        <f>ROUND(VLOOKUP($B317,'3.ข้อมูลงบทดลองปัจจุบัน เติมเอง'!$A$5:$CL$846,18,0),2)</f>
        <v>0</v>
      </c>
      <c r="T317" s="19">
        <f>ROUND(VLOOKUP($B317,'3.ข้อมูลงบทดลองปัจจุบัน เติมเอง'!$A$5:$CL$846,19,0),2)</f>
        <v>0</v>
      </c>
      <c r="U317" s="19">
        <f>ROUND(VLOOKUP($B317,'3.ข้อมูลงบทดลองปัจจุบัน เติมเอง'!$A$5:$CL$846,20,0),2)</f>
        <v>0</v>
      </c>
      <c r="V317" s="19">
        <f>ROUND(VLOOKUP($B317,'3.ข้อมูลงบทดลองปัจจุบัน เติมเอง'!$A$5:$CL$846,21,0),2)</f>
        <v>0</v>
      </c>
      <c r="W317" s="19">
        <f>ROUND(VLOOKUP($B317,'3.ข้อมูลงบทดลองปัจจุบัน เติมเอง'!$A$5:$CL$846,22,0),2)</f>
        <v>0</v>
      </c>
      <c r="X317" s="19">
        <f>ROUND(VLOOKUP($B317,'3.ข้อมูลงบทดลองปัจจุบัน เติมเอง'!$A$5:$CL$846,23,0),2)</f>
        <v>7022.68</v>
      </c>
      <c r="Y317" s="19">
        <f>ROUND(VLOOKUP($B317,'3.ข้อมูลงบทดลองปัจจุบัน เติมเอง'!$A$5:$CL$846,24,0),2)</f>
        <v>0</v>
      </c>
      <c r="Z317" s="19">
        <f>ROUND(VLOOKUP($B317,'3.ข้อมูลงบทดลองปัจจุบัน เติมเอง'!$A$5:$CL$846,25,0),2)</f>
        <v>0</v>
      </c>
      <c r="AA317" s="19">
        <f>ROUND(VLOOKUP($B317,'3.ข้อมูลงบทดลองปัจจุบัน เติมเอง'!$A$5:$CL$846,26,0),2)</f>
        <v>0</v>
      </c>
      <c r="AB317" s="19">
        <f>ROUND(VLOOKUP($B317,'3.ข้อมูลงบทดลองปัจจุบัน เติมเอง'!$A$5:$CL$846,27,0),2)</f>
        <v>0</v>
      </c>
      <c r="AC317" s="19">
        <f>ROUND(VLOOKUP($B317,'3.ข้อมูลงบทดลองปัจจุบัน เติมเอง'!$A$5:$CL$846,28,0),2)</f>
        <v>0</v>
      </c>
      <c r="AD317" s="19">
        <f>ROUND(VLOOKUP($B317,'3.ข้อมูลงบทดลองปัจจุบัน เติมเอง'!$A$5:$CL$846,29,0),2)</f>
        <v>0</v>
      </c>
      <c r="AE317" s="19">
        <f>ROUND(VLOOKUP($B317,'3.ข้อมูลงบทดลองปัจจุบัน เติมเอง'!$A$5:$CL$846,30,0),2)</f>
        <v>0</v>
      </c>
      <c r="AF317" s="19">
        <f>ROUND(VLOOKUP($B317,'3.ข้อมูลงบทดลองปัจจุบัน เติมเอง'!$A$5:$CL$846,31,0),2)</f>
        <v>1560.02</v>
      </c>
      <c r="AG317" s="19">
        <f>ROUND(VLOOKUP($B317,'3.ข้อมูลงบทดลองปัจจุบัน เติมเอง'!$A$5:$CL$846,32,0),2)</f>
        <v>0</v>
      </c>
      <c r="AH317" s="19">
        <f>ROUND(VLOOKUP($B317,'3.ข้อมูลงบทดลองปัจจุบัน เติมเอง'!$A$5:$CL$846,33,0),2)</f>
        <v>0</v>
      </c>
      <c r="AI317" s="19">
        <f>ROUND(VLOOKUP($B317,'3.ข้อมูลงบทดลองปัจจุบัน เติมเอง'!$A$5:$CL$846,34,0),2)</f>
        <v>0</v>
      </c>
      <c r="AJ317" s="19">
        <f>ROUND(VLOOKUP($B317,'3.ข้อมูลงบทดลองปัจจุบัน เติมเอง'!$A$5:$CL$846,35,0),2)</f>
        <v>0</v>
      </c>
      <c r="AK317" s="19">
        <f>ROUND(VLOOKUP($B317,'3.ข้อมูลงบทดลองปัจจุบัน เติมเอง'!$A$5:$CL$846,36,0),2)</f>
        <v>0</v>
      </c>
      <c r="AL317" s="19">
        <f>ROUND(VLOOKUP($B317,'3.ข้อมูลงบทดลองปัจจุบัน เติมเอง'!$A$5:$CL$846,37,0),2)</f>
        <v>0</v>
      </c>
      <c r="AM317" s="19">
        <f>ROUND(VLOOKUP($B317,'3.ข้อมูลงบทดลองปัจจุบัน เติมเอง'!$A$5:$CL$846,38,0),2)</f>
        <v>0</v>
      </c>
      <c r="AN317" s="19">
        <f>ROUND(VLOOKUP($B317,'3.ข้อมูลงบทดลองปัจจุบัน เติมเอง'!$A$5:$CL$846,39,0),2)</f>
        <v>0</v>
      </c>
      <c r="AO317" s="19">
        <f>ROUND(VLOOKUP($B317,'3.ข้อมูลงบทดลองปัจจุบัน เติมเอง'!$A$5:$CL$846,40,0),2)</f>
        <v>0</v>
      </c>
      <c r="AP317" s="19">
        <f>ROUND(VLOOKUP($B317,'3.ข้อมูลงบทดลองปัจจุบัน เติมเอง'!$A$5:$CL$846,41,0),2)</f>
        <v>0</v>
      </c>
      <c r="AQ317" s="19">
        <f>ROUND(VLOOKUP($B317,'3.ข้อมูลงบทดลองปัจจุบัน เติมเอง'!$A$5:$CL$846,42,0),2)</f>
        <v>0</v>
      </c>
      <c r="AR317" s="19">
        <f>ROUND(VLOOKUP($B317,'3.ข้อมูลงบทดลองปัจจุบัน เติมเอง'!$A$5:$CL$846,43,0),2)</f>
        <v>0</v>
      </c>
      <c r="AS317" s="19">
        <f>ROUND(VLOOKUP($B317,'3.ข้อมูลงบทดลองปัจจุบัน เติมเอง'!$A$5:$CL$846,44,0),2)</f>
        <v>0</v>
      </c>
      <c r="AT317" s="19">
        <f>ROUND(VLOOKUP($B317,'3.ข้อมูลงบทดลองปัจจุบัน เติมเอง'!$A$5:$CL$846,45,0),2)</f>
        <v>-10684.03</v>
      </c>
      <c r="AU317" s="19">
        <f>ROUND(VLOOKUP($B317,'3.ข้อมูลงบทดลองปัจจุบัน เติมเอง'!$A$5:$CL$846,46,0),2)</f>
        <v>0</v>
      </c>
      <c r="AV317" s="19">
        <f>ROUND(VLOOKUP($B317,'3.ข้อมูลงบทดลองปัจจุบัน เติมเอง'!$A$5:$CL$846,47,0),2)</f>
        <v>0</v>
      </c>
      <c r="AW317" s="19">
        <f>ROUND(VLOOKUP($B317,'3.ข้อมูลงบทดลองปัจจุบัน เติมเอง'!$A$5:$CL$846,48,0),2)</f>
        <v>250</v>
      </c>
      <c r="AX317" s="19">
        <f>ROUND(VLOOKUP($B317,'3.ข้อมูลงบทดลองปัจจุบัน เติมเอง'!$A$5:$CL$846,49,0),2)</f>
        <v>0</v>
      </c>
      <c r="AY317" s="19">
        <f>ROUND(VLOOKUP($B317,'3.ข้อมูลงบทดลองปัจจุบัน เติมเอง'!$A$5:$CL$846,50,0),2)</f>
        <v>0</v>
      </c>
      <c r="AZ317" s="19">
        <f>ROUND(VLOOKUP($B317,'3.ข้อมูลงบทดลองปัจจุบัน เติมเอง'!$A$5:$CL$846,51,0),2)</f>
        <v>0</v>
      </c>
      <c r="BA317" s="19">
        <f>ROUND(VLOOKUP($B317,'3.ข้อมูลงบทดลองปัจจุบัน เติมเอง'!$A$5:$CL$846,52,0),2)</f>
        <v>0</v>
      </c>
      <c r="BB317" s="19">
        <f>ROUND(VLOOKUP($B317,'3.ข้อมูลงบทดลองปัจจุบัน เติมเอง'!$A$5:$CL$846,53,0),2)</f>
        <v>0</v>
      </c>
      <c r="BC317" s="19">
        <f>ROUND(VLOOKUP($B317,'3.ข้อมูลงบทดลองปัจจุบัน เติมเอง'!$A$5:$CL$846,54,0),2)</f>
        <v>0</v>
      </c>
      <c r="BD317" s="19">
        <f>ROUND(VLOOKUP($B317,'3.ข้อมูลงบทดลองปัจจุบัน เติมเอง'!$A$5:$CL$846,55,0),2)</f>
        <v>0</v>
      </c>
      <c r="BE317" s="19">
        <f>ROUND(VLOOKUP($B317,'3.ข้อมูลงบทดลองปัจจุบัน เติมเอง'!$A$5:$CL$846,56,0),2)</f>
        <v>0</v>
      </c>
      <c r="BF317" s="19">
        <f>ROUND(VLOOKUP($B317,'3.ข้อมูลงบทดลองปัจจุบัน เติมเอง'!$A$5:$CL$846,57,0),2)</f>
        <v>0</v>
      </c>
      <c r="BG317" s="19">
        <f>ROUND(VLOOKUP($B317,'3.ข้อมูลงบทดลองปัจจุบัน เติมเอง'!$A$5:$CL$846,58,0),2)</f>
        <v>0</v>
      </c>
      <c r="BH317" s="19">
        <f>ROUND(VLOOKUP($B317,'3.ข้อมูลงบทดลองปัจจุบัน เติมเอง'!$A$5:$CL$846,59,0),2)</f>
        <v>962.24</v>
      </c>
      <c r="BI317" s="19">
        <f>ROUND(VLOOKUP($B317,'3.ข้อมูลงบทดลองปัจจุบัน เติมเอง'!$A$5:$CL$846,60,0),2)</f>
        <v>0</v>
      </c>
      <c r="BJ317" s="19">
        <f>ROUND(VLOOKUP($B317,'3.ข้อมูลงบทดลองปัจจุบัน เติมเอง'!$A$5:$CL$846,61,0),2)</f>
        <v>0</v>
      </c>
      <c r="BK317" s="19">
        <f>ROUND(VLOOKUP($B317,'3.ข้อมูลงบทดลองปัจจุบัน เติมเอง'!$A$5:$CL$846,62,0),2)</f>
        <v>0</v>
      </c>
      <c r="BL317" s="19">
        <f>ROUND(VLOOKUP($B317,'3.ข้อมูลงบทดลองปัจจุบัน เติมเอง'!$A$5:$CL$846,63,0),2)</f>
        <v>0</v>
      </c>
      <c r="BM317" s="19">
        <f>ROUND(VLOOKUP($B317,'3.ข้อมูลงบทดลองปัจจุบัน เติมเอง'!$A$5:$CL$846,64,0),2)</f>
        <v>0</v>
      </c>
      <c r="BN317" s="19">
        <f>ROUND(VLOOKUP($B317,'3.ข้อมูลงบทดลองปัจจุบัน เติมเอง'!$A$5:$CL$846,65,0),2)</f>
        <v>0</v>
      </c>
      <c r="BO317" s="19">
        <f>ROUND(VLOOKUP($B317,'3.ข้อมูลงบทดลองปัจจุบัน เติมเอง'!$A$5:$CL$846,66,0),2)</f>
        <v>0</v>
      </c>
      <c r="BP317" s="19">
        <f>ROUND(VLOOKUP($B317,'3.ข้อมูลงบทดลองปัจจุบัน เติมเอง'!$A$5:$CL$846,67,0),2)</f>
        <v>0</v>
      </c>
      <c r="BQ317" s="19">
        <f>ROUND(VLOOKUP($B317,'3.ข้อมูลงบทดลองปัจจุบัน เติมเอง'!$A$5:$CL$846,68,0),2)</f>
        <v>0</v>
      </c>
      <c r="BR317" s="19">
        <f>ROUND(VLOOKUP($B317,'3.ข้อมูลงบทดลองปัจจุบัน เติมเอง'!$A$5:$CL$846,69,0),2)</f>
        <v>0</v>
      </c>
      <c r="BS317" s="19">
        <f>ROUND(VLOOKUP($B317,'3.ข้อมูลงบทดลองปัจจุบัน เติมเอง'!$A$5:$CL$846,70,0),2)</f>
        <v>0</v>
      </c>
      <c r="BT317" s="19">
        <f>ROUND(VLOOKUP($B317,'3.ข้อมูลงบทดลองปัจจุบัน เติมเอง'!$A$5:$CL$846,71,0),2)</f>
        <v>0</v>
      </c>
      <c r="BU317" s="19">
        <f>ROUND(VLOOKUP($B317,'3.ข้อมูลงบทดลองปัจจุบัน เติมเอง'!$A$5:$CL$846,72,0),2)</f>
        <v>0</v>
      </c>
      <c r="BV317" s="19">
        <f>ROUND(VLOOKUP($B317,'3.ข้อมูลงบทดลองปัจจุบัน เติมเอง'!$A$5:$CL$846,73,0),2)</f>
        <v>0</v>
      </c>
      <c r="BW317" s="19">
        <f>ROUND(VLOOKUP($B317,'3.ข้อมูลงบทดลองปัจจุบัน เติมเอง'!$A$5:$CL$846,74,0),2)</f>
        <v>0</v>
      </c>
      <c r="BX317" s="19">
        <f>ROUND(VLOOKUP($B317,'3.ข้อมูลงบทดลองปัจจุบัน เติมเอง'!$A$5:$CL$846,75,0),2)</f>
        <v>0</v>
      </c>
      <c r="BY317" s="19">
        <f>ROUND(VLOOKUP($B317,'3.ข้อมูลงบทดลองปัจจุบัน เติมเอง'!$A$5:$CL$846,76,0),2)</f>
        <v>0</v>
      </c>
      <c r="BZ317" s="19">
        <f>ROUND(VLOOKUP($B317,'3.ข้อมูลงบทดลองปัจจุบัน เติมเอง'!$A$5:$CL$846,77,0),2)</f>
        <v>0</v>
      </c>
      <c r="CA317" s="19">
        <f>ROUND(VLOOKUP($B317,'3.ข้อมูลงบทดลองปัจจุบัน เติมเอง'!$A$5:$CL$846,78,0),2)</f>
        <v>0</v>
      </c>
      <c r="CB317" s="19">
        <f>ROUND(VLOOKUP($B317,'3.ข้อมูลงบทดลองปัจจุบัน เติมเอง'!$A$5:$CL$846,79,0),2)</f>
        <v>0</v>
      </c>
      <c r="CC317" s="19">
        <f>ROUND(VLOOKUP($B317,'3.ข้อมูลงบทดลองปัจจุบัน เติมเอง'!$A$5:$CL$846,80,0),2)</f>
        <v>0</v>
      </c>
      <c r="CD317" s="19">
        <f>ROUND(VLOOKUP($B317,'3.ข้อมูลงบทดลองปัจจุบัน เติมเอง'!$A$5:$CL$846,81,0),2)</f>
        <v>0</v>
      </c>
      <c r="CE317" s="19">
        <f>ROUND(VLOOKUP($B317,'3.ข้อมูลงบทดลองปัจจุบัน เติมเอง'!$A$5:$CL$846,82,0),2)</f>
        <v>0</v>
      </c>
      <c r="CF317" s="19">
        <f>ROUND(VLOOKUP($B317,'3.ข้อมูลงบทดลองปัจจุบัน เติมเอง'!$A$5:$CL$846,83,0),2)</f>
        <v>0</v>
      </c>
      <c r="CG317" s="19">
        <f>ROUND(VLOOKUP($B317,'3.ข้อมูลงบทดลองปัจจุบัน เติมเอง'!$A$5:$CL$846,84,0),2)</f>
        <v>0</v>
      </c>
      <c r="CH317" s="19">
        <f>ROUND(VLOOKUP($B317,'3.ข้อมูลงบทดลองปัจจุบัน เติมเอง'!$A$5:$CL$846,85,0),2)</f>
        <v>0</v>
      </c>
      <c r="CI317" s="19">
        <f>ROUND(VLOOKUP($B317,'3.ข้อมูลงบทดลองปัจจุบัน เติมเอง'!$A$5:$CL$846,86,0),2)</f>
        <v>0</v>
      </c>
      <c r="CJ317" s="19">
        <f>ROUND(VLOOKUP($B317,'3.ข้อมูลงบทดลองปัจจุบัน เติมเอง'!$A$5:$CL$846,87,0),2)</f>
        <v>0</v>
      </c>
      <c r="CK317" s="19">
        <f>ROUND(VLOOKUP($B317,'3.ข้อมูลงบทดลองปัจจุบัน เติมเอง'!$A$5:$CL$846,88,0),2)</f>
        <v>0</v>
      </c>
      <c r="CL317" s="19">
        <f>ROUND(VLOOKUP($B317,'3.ข้อมูลงบทดลองปัจจุบัน เติมเอง'!$A$5:$CL$846,89,0),2)</f>
        <v>0</v>
      </c>
      <c r="CM317" s="19">
        <f>ROUND(VLOOKUP($B317,'3.ข้อมูลงบทดลองปัจจุบัน เติมเอง'!$A$5:$CL$846,90,0),2)</f>
        <v>6234.05</v>
      </c>
      <c r="CO317" s="29"/>
    </row>
    <row r="318" spans="1:93" x14ac:dyDescent="0.7">
      <c r="A318" s="54" t="s">
        <v>2323</v>
      </c>
      <c r="B318" s="3" t="s">
        <v>560</v>
      </c>
      <c r="C318" s="55" t="s">
        <v>561</v>
      </c>
      <c r="D318" s="19">
        <f>ROUND(VLOOKUP($B318,'3.ข้อมูลงบทดลองปัจจุบัน เติมเอง'!$A$5:$CL$846,3,0),2)</f>
        <v>-2450</v>
      </c>
      <c r="E318" s="19">
        <f>ROUND(VLOOKUP($B318,'3.ข้อมูลงบทดลองปัจจุบัน เติมเอง'!$A$5:$CL$846,4,0),2)</f>
        <v>0</v>
      </c>
      <c r="F318" s="19">
        <f>ROUND(VLOOKUP($B318,'3.ข้อมูลงบทดลองปัจจุบัน เติมเอง'!$A$5:$CL$846,5,0),2)</f>
        <v>-60467</v>
      </c>
      <c r="G318" s="19">
        <f>ROUND(VLOOKUP($B318,'3.ข้อมูลงบทดลองปัจจุบัน เติมเอง'!$A$5:$CL$846,6,0),2)</f>
        <v>0</v>
      </c>
      <c r="H318" s="19">
        <f>ROUND(VLOOKUP($B318,'3.ข้อมูลงบทดลองปัจจุบัน เติมเอง'!$A$5:$CL$846,7,0),2)</f>
        <v>0</v>
      </c>
      <c r="I318" s="19">
        <f>ROUND(VLOOKUP($B318,'3.ข้อมูลงบทดลองปัจจุบัน เติมเอง'!$A$5:$CL$846,8,0),2)</f>
        <v>0</v>
      </c>
      <c r="J318" s="19">
        <f>ROUND(VLOOKUP($B318,'3.ข้อมูลงบทดลองปัจจุบัน เติมเอง'!$A$5:$CL$846,9,0),2)</f>
        <v>0</v>
      </c>
      <c r="K318" s="19">
        <f>ROUND(VLOOKUP($B318,'3.ข้อมูลงบทดลองปัจจุบัน เติมเอง'!$A$5:$CL$846,10,0),2)</f>
        <v>0</v>
      </c>
      <c r="L318" s="19">
        <f>ROUND(VLOOKUP($B318,'3.ข้อมูลงบทดลองปัจจุบัน เติมเอง'!$A$5:$CL$846,11,0),2)</f>
        <v>0</v>
      </c>
      <c r="M318" s="19">
        <f>ROUND(VLOOKUP($B318,'3.ข้อมูลงบทดลองปัจจุบัน เติมเอง'!$A$5:$CL$846,12,0),2)</f>
        <v>0</v>
      </c>
      <c r="N318" s="19">
        <f>ROUND(VLOOKUP($B318,'3.ข้อมูลงบทดลองปัจจุบัน เติมเอง'!$A$5:$CL$846,13,0),2)</f>
        <v>0</v>
      </c>
      <c r="O318" s="19">
        <f>ROUND(VLOOKUP($B318,'3.ข้อมูลงบทดลองปัจจุบัน เติมเอง'!$A$5:$CL$846,14,0),2)</f>
        <v>-6590.65</v>
      </c>
      <c r="P318" s="19">
        <f>ROUND(VLOOKUP($B318,'3.ข้อมูลงบทดลองปัจจุบัน เติมเอง'!$A$5:$CL$846,15,0),2)</f>
        <v>-2630</v>
      </c>
      <c r="Q318" s="19">
        <f>ROUND(VLOOKUP($B318,'3.ข้อมูลงบทดลองปัจจุบัน เติมเอง'!$A$5:$CL$846,16,0),2)</f>
        <v>0</v>
      </c>
      <c r="R318" s="19">
        <f>ROUND(VLOOKUP($B318,'3.ข้อมูลงบทดลองปัจจุบัน เติมเอง'!$A$5:$CL$846,17,0),2)</f>
        <v>-1330</v>
      </c>
      <c r="S318" s="19">
        <f>ROUND(VLOOKUP($B318,'3.ข้อมูลงบทดลองปัจจุบัน เติมเอง'!$A$5:$CL$846,18,0),2)</f>
        <v>0</v>
      </c>
      <c r="T318" s="19">
        <f>ROUND(VLOOKUP($B318,'3.ข้อมูลงบทดลองปัจจุบัน เติมเอง'!$A$5:$CL$846,19,0),2)</f>
        <v>0</v>
      </c>
      <c r="U318" s="19">
        <f>ROUND(VLOOKUP($B318,'3.ข้อมูลงบทดลองปัจจุบัน เติมเอง'!$A$5:$CL$846,20,0),2)</f>
        <v>0</v>
      </c>
      <c r="V318" s="19">
        <f>ROUND(VLOOKUP($B318,'3.ข้อมูลงบทดลองปัจจุบัน เติมเอง'!$A$5:$CL$846,21,0),2)</f>
        <v>0</v>
      </c>
      <c r="W318" s="19">
        <f>ROUND(VLOOKUP($B318,'3.ข้อมูลงบทดลองปัจจุบัน เติมเอง'!$A$5:$CL$846,22,0),2)</f>
        <v>0</v>
      </c>
      <c r="X318" s="19">
        <f>ROUND(VLOOKUP($B318,'3.ข้อมูลงบทดลองปัจจุบัน เติมเอง'!$A$5:$CL$846,23,0),2)</f>
        <v>-71829.350000000006</v>
      </c>
      <c r="Y318" s="19">
        <f>ROUND(VLOOKUP($B318,'3.ข้อมูลงบทดลองปัจจุบัน เติมเอง'!$A$5:$CL$846,24,0),2)</f>
        <v>0</v>
      </c>
      <c r="Z318" s="19">
        <f>ROUND(VLOOKUP($B318,'3.ข้อมูลงบทดลองปัจจุบัน เติมเอง'!$A$5:$CL$846,25,0),2)</f>
        <v>-214429</v>
      </c>
      <c r="AA318" s="19">
        <f>ROUND(VLOOKUP($B318,'3.ข้อมูลงบทดลองปัจจุบัน เติมเอง'!$A$5:$CL$846,26,0),2)</f>
        <v>0</v>
      </c>
      <c r="AB318" s="19">
        <f>ROUND(VLOOKUP($B318,'3.ข้อมูลงบทดลองปัจจุบัน เติมเอง'!$A$5:$CL$846,27,0),2)</f>
        <v>0</v>
      </c>
      <c r="AC318" s="19">
        <f>ROUND(VLOOKUP($B318,'3.ข้อมูลงบทดลองปัจจุบัน เติมเอง'!$A$5:$CL$846,28,0),2)</f>
        <v>0</v>
      </c>
      <c r="AD318" s="19">
        <f>ROUND(VLOOKUP($B318,'3.ข้อมูลงบทดลองปัจจุบัน เติมเอง'!$A$5:$CL$846,29,0),2)</f>
        <v>0</v>
      </c>
      <c r="AE318" s="19">
        <f>ROUND(VLOOKUP($B318,'3.ข้อมูลงบทดลองปัจจุบัน เติมเอง'!$A$5:$CL$846,30,0),2)</f>
        <v>0</v>
      </c>
      <c r="AF318" s="19">
        <f>ROUND(VLOOKUP($B318,'3.ข้อมูลงบทดลองปัจจุบัน เติมเอง'!$A$5:$CL$846,31,0),2)</f>
        <v>-3033</v>
      </c>
      <c r="AG318" s="19">
        <f>ROUND(VLOOKUP($B318,'3.ข้อมูลงบทดลองปัจจุบัน เติมเอง'!$A$5:$CL$846,32,0),2)</f>
        <v>0</v>
      </c>
      <c r="AH318" s="19">
        <f>ROUND(VLOOKUP($B318,'3.ข้อมูลงบทดลองปัจจุบัน เติมเอง'!$A$5:$CL$846,33,0),2)</f>
        <v>0</v>
      </c>
      <c r="AI318" s="19">
        <f>ROUND(VLOOKUP($B318,'3.ข้อมูลงบทดลองปัจจุบัน เติมเอง'!$A$5:$CL$846,34,0),2)</f>
        <v>0</v>
      </c>
      <c r="AJ318" s="19">
        <f>ROUND(VLOOKUP($B318,'3.ข้อมูลงบทดลองปัจจุบัน เติมเอง'!$A$5:$CL$846,35,0),2)</f>
        <v>-519</v>
      </c>
      <c r="AK318" s="19">
        <f>ROUND(VLOOKUP($B318,'3.ข้อมูลงบทดลองปัจจุบัน เติมเอง'!$A$5:$CL$846,36,0),2)</f>
        <v>-250</v>
      </c>
      <c r="AL318" s="19">
        <f>ROUND(VLOOKUP($B318,'3.ข้อมูลงบทดลองปัจจุบัน เติมเอง'!$A$5:$CL$846,37,0),2)</f>
        <v>0</v>
      </c>
      <c r="AM318" s="19">
        <f>ROUND(VLOOKUP($B318,'3.ข้อมูลงบทดลองปัจจุบัน เติมเอง'!$A$5:$CL$846,38,0),2)</f>
        <v>0</v>
      </c>
      <c r="AN318" s="19">
        <f>ROUND(VLOOKUP($B318,'3.ข้อมูลงบทดลองปัจจุบัน เติมเอง'!$A$5:$CL$846,39,0),2)</f>
        <v>0</v>
      </c>
      <c r="AO318" s="19">
        <f>ROUND(VLOOKUP($B318,'3.ข้อมูลงบทดลองปัจจุบัน เติมเอง'!$A$5:$CL$846,40,0),2)</f>
        <v>0</v>
      </c>
      <c r="AP318" s="19">
        <f>ROUND(VLOOKUP($B318,'3.ข้อมูลงบทดลองปัจจุบัน เติมเอง'!$A$5:$CL$846,41,0),2)</f>
        <v>0</v>
      </c>
      <c r="AQ318" s="19">
        <f>ROUND(VLOOKUP($B318,'3.ข้อมูลงบทดลองปัจจุบัน เติมเอง'!$A$5:$CL$846,42,0),2)</f>
        <v>0</v>
      </c>
      <c r="AR318" s="19">
        <f>ROUND(VLOOKUP($B318,'3.ข้อมูลงบทดลองปัจจุบัน เติมเอง'!$A$5:$CL$846,43,0),2)</f>
        <v>0</v>
      </c>
      <c r="AS318" s="19">
        <f>ROUND(VLOOKUP($B318,'3.ข้อมูลงบทดลองปัจจุบัน เติมเอง'!$A$5:$CL$846,44,0),2)</f>
        <v>0</v>
      </c>
      <c r="AT318" s="19">
        <f>ROUND(VLOOKUP($B318,'3.ข้อมูลงบทดลองปัจจุบัน เติมเอง'!$A$5:$CL$846,45,0),2)</f>
        <v>0</v>
      </c>
      <c r="AU318" s="19">
        <f>ROUND(VLOOKUP($B318,'3.ข้อมูลงบทดลองปัจจุบัน เติมเอง'!$A$5:$CL$846,46,0),2)</f>
        <v>0</v>
      </c>
      <c r="AV318" s="19">
        <f>ROUND(VLOOKUP($B318,'3.ข้อมูลงบทดลองปัจจุบัน เติมเอง'!$A$5:$CL$846,47,0),2)</f>
        <v>0</v>
      </c>
      <c r="AW318" s="19">
        <f>ROUND(VLOOKUP($B318,'3.ข้อมูลงบทดลองปัจจุบัน เติมเอง'!$A$5:$CL$846,48,0),2)</f>
        <v>0</v>
      </c>
      <c r="AX318" s="19">
        <f>ROUND(VLOOKUP($B318,'3.ข้อมูลงบทดลองปัจจุบัน เติมเอง'!$A$5:$CL$846,49,0),2)</f>
        <v>-2144.56</v>
      </c>
      <c r="AY318" s="19">
        <f>ROUND(VLOOKUP($B318,'3.ข้อมูลงบทดลองปัจจุบัน เติมเอง'!$A$5:$CL$846,50,0),2)</f>
        <v>0</v>
      </c>
      <c r="AZ318" s="19">
        <f>ROUND(VLOOKUP($B318,'3.ข้อมูลงบทดลองปัจจุบัน เติมเอง'!$A$5:$CL$846,51,0),2)</f>
        <v>0</v>
      </c>
      <c r="BA318" s="19">
        <f>ROUND(VLOOKUP($B318,'3.ข้อมูลงบทดลองปัจจุบัน เติมเอง'!$A$5:$CL$846,52,0),2)</f>
        <v>0</v>
      </c>
      <c r="BB318" s="19">
        <f>ROUND(VLOOKUP($B318,'3.ข้อมูลงบทดลองปัจจุบัน เติมเอง'!$A$5:$CL$846,53,0),2)</f>
        <v>0</v>
      </c>
      <c r="BC318" s="19">
        <f>ROUND(VLOOKUP($B318,'3.ข้อมูลงบทดลองปัจจุบัน เติมเอง'!$A$5:$CL$846,54,0),2)</f>
        <v>0</v>
      </c>
      <c r="BD318" s="19">
        <f>ROUND(VLOOKUP($B318,'3.ข้อมูลงบทดลองปัจจุบัน เติมเอง'!$A$5:$CL$846,55,0),2)</f>
        <v>-517.25</v>
      </c>
      <c r="BE318" s="19">
        <f>ROUND(VLOOKUP($B318,'3.ข้อมูลงบทดลองปัจจุบัน เติมเอง'!$A$5:$CL$846,56,0),2)</f>
        <v>0</v>
      </c>
      <c r="BF318" s="19">
        <f>ROUND(VLOOKUP($B318,'3.ข้อมูลงบทดลองปัจจุบัน เติมเอง'!$A$5:$CL$846,57,0),2)</f>
        <v>0</v>
      </c>
      <c r="BG318" s="19">
        <f>ROUND(VLOOKUP($B318,'3.ข้อมูลงบทดลองปัจจุบัน เติมเอง'!$A$5:$CL$846,58,0),2)</f>
        <v>0</v>
      </c>
      <c r="BH318" s="19">
        <f>ROUND(VLOOKUP($B318,'3.ข้อมูลงบทดลองปัจจุบัน เติมเอง'!$A$5:$CL$846,59,0),2)</f>
        <v>0</v>
      </c>
      <c r="BI318" s="19">
        <f>ROUND(VLOOKUP($B318,'3.ข้อมูลงบทดลองปัจจุบัน เติมเอง'!$A$5:$CL$846,60,0),2)</f>
        <v>0</v>
      </c>
      <c r="BJ318" s="19">
        <f>ROUND(VLOOKUP($B318,'3.ข้อมูลงบทดลองปัจจุบัน เติมเอง'!$A$5:$CL$846,61,0),2)</f>
        <v>0</v>
      </c>
      <c r="BK318" s="19">
        <f>ROUND(VLOOKUP($B318,'3.ข้อมูลงบทดลองปัจจุบัน เติมเอง'!$A$5:$CL$846,62,0),2)</f>
        <v>0</v>
      </c>
      <c r="BL318" s="19">
        <f>ROUND(VLOOKUP($B318,'3.ข้อมูลงบทดลองปัจจุบัน เติมเอง'!$A$5:$CL$846,63,0),2)</f>
        <v>0</v>
      </c>
      <c r="BM318" s="19">
        <f>ROUND(VLOOKUP($B318,'3.ข้อมูลงบทดลองปัจจุบัน เติมเอง'!$A$5:$CL$846,64,0),2)</f>
        <v>-690</v>
      </c>
      <c r="BN318" s="19">
        <f>ROUND(VLOOKUP($B318,'3.ข้อมูลงบทดลองปัจจุบัน เติมเอง'!$A$5:$CL$846,65,0),2)</f>
        <v>0</v>
      </c>
      <c r="BO318" s="19">
        <f>ROUND(VLOOKUP($B318,'3.ข้อมูลงบทดลองปัจจุบัน เติมเอง'!$A$5:$CL$846,66,0),2)</f>
        <v>0</v>
      </c>
      <c r="BP318" s="19">
        <f>ROUND(VLOOKUP($B318,'3.ข้อมูลงบทดลองปัจจุบัน เติมเอง'!$A$5:$CL$846,67,0),2)</f>
        <v>0</v>
      </c>
      <c r="BQ318" s="19">
        <f>ROUND(VLOOKUP($B318,'3.ข้อมูลงบทดลองปัจจุบัน เติมเอง'!$A$5:$CL$846,68,0),2)</f>
        <v>0</v>
      </c>
      <c r="BR318" s="19">
        <f>ROUND(VLOOKUP($B318,'3.ข้อมูลงบทดลองปัจจุบัน เติมเอง'!$A$5:$CL$846,69,0),2)</f>
        <v>0</v>
      </c>
      <c r="BS318" s="19">
        <f>ROUND(VLOOKUP($B318,'3.ข้อมูลงบทดลองปัจจุบัน เติมเอง'!$A$5:$CL$846,70,0),2)</f>
        <v>0</v>
      </c>
      <c r="BT318" s="19">
        <f>ROUND(VLOOKUP($B318,'3.ข้อมูลงบทดลองปัจจุบัน เติมเอง'!$A$5:$CL$846,71,0),2)</f>
        <v>0</v>
      </c>
      <c r="BU318" s="19">
        <f>ROUND(VLOOKUP($B318,'3.ข้อมูลงบทดลองปัจจุบัน เติมเอง'!$A$5:$CL$846,72,0),2)</f>
        <v>0</v>
      </c>
      <c r="BV318" s="19">
        <f>ROUND(VLOOKUP($B318,'3.ข้อมูลงบทดลองปัจจุบัน เติมเอง'!$A$5:$CL$846,73,0),2)</f>
        <v>0</v>
      </c>
      <c r="BW318" s="19">
        <f>ROUND(VLOOKUP($B318,'3.ข้อมูลงบทดลองปัจจุบัน เติมเอง'!$A$5:$CL$846,74,0),2)</f>
        <v>0</v>
      </c>
      <c r="BX318" s="19">
        <f>ROUND(VLOOKUP($B318,'3.ข้อมูลงบทดลองปัจจุบัน เติมเอง'!$A$5:$CL$846,75,0),2)</f>
        <v>0</v>
      </c>
      <c r="BY318" s="19">
        <f>ROUND(VLOOKUP($B318,'3.ข้อมูลงบทดลองปัจจุบัน เติมเอง'!$A$5:$CL$846,76,0),2)</f>
        <v>0</v>
      </c>
      <c r="BZ318" s="19">
        <f>ROUND(VLOOKUP($B318,'3.ข้อมูลงบทดลองปัจจุบัน เติมเอง'!$A$5:$CL$846,77,0),2)</f>
        <v>-240</v>
      </c>
      <c r="CA318" s="19">
        <f>ROUND(VLOOKUP($B318,'3.ข้อมูลงบทดลองปัจจุบัน เติมเอง'!$A$5:$CL$846,78,0),2)</f>
        <v>0</v>
      </c>
      <c r="CB318" s="19">
        <f>ROUND(VLOOKUP($B318,'3.ข้อมูลงบทดลองปัจจุบัน เติมเอง'!$A$5:$CL$846,79,0),2)</f>
        <v>0</v>
      </c>
      <c r="CC318" s="19">
        <f>ROUND(VLOOKUP($B318,'3.ข้อมูลงบทดลองปัจจุบัน เติมเอง'!$A$5:$CL$846,80,0),2)</f>
        <v>0</v>
      </c>
      <c r="CD318" s="19">
        <f>ROUND(VLOOKUP($B318,'3.ข้อมูลงบทดลองปัจจุบัน เติมเอง'!$A$5:$CL$846,81,0),2)</f>
        <v>0</v>
      </c>
      <c r="CE318" s="19">
        <f>ROUND(VLOOKUP($B318,'3.ข้อมูลงบทดลองปัจจุบัน เติมเอง'!$A$5:$CL$846,82,0),2)</f>
        <v>0</v>
      </c>
      <c r="CF318" s="19">
        <f>ROUND(VLOOKUP($B318,'3.ข้อมูลงบทดลองปัจจุบัน เติมเอง'!$A$5:$CL$846,83,0),2)</f>
        <v>0</v>
      </c>
      <c r="CG318" s="19">
        <f>ROUND(VLOOKUP($B318,'3.ข้อมูลงบทดลองปัจจุบัน เติมเอง'!$A$5:$CL$846,84,0),2)</f>
        <v>0</v>
      </c>
      <c r="CH318" s="19">
        <f>ROUND(VLOOKUP($B318,'3.ข้อมูลงบทดลองปัจจุบัน เติมเอง'!$A$5:$CL$846,85,0),2)</f>
        <v>0</v>
      </c>
      <c r="CI318" s="19">
        <f>ROUND(VLOOKUP($B318,'3.ข้อมูลงบทดลองปัจจุบัน เติมเอง'!$A$5:$CL$846,86,0),2)</f>
        <v>0</v>
      </c>
      <c r="CJ318" s="19">
        <f>ROUND(VLOOKUP($B318,'3.ข้อมูลงบทดลองปัจจุบัน เติมเอง'!$A$5:$CL$846,87,0),2)</f>
        <v>0</v>
      </c>
      <c r="CK318" s="19">
        <f>ROUND(VLOOKUP($B318,'3.ข้อมูลงบทดลองปัจจุบัน เติมเอง'!$A$5:$CL$846,88,0),2)</f>
        <v>0</v>
      </c>
      <c r="CL318" s="19">
        <f>ROUND(VLOOKUP($B318,'3.ข้อมูลงบทดลองปัจจุบัน เติมเอง'!$A$5:$CL$846,89,0),2)</f>
        <v>0</v>
      </c>
      <c r="CM318" s="19">
        <f>ROUND(VLOOKUP($B318,'3.ข้อมูลงบทดลองปัจจุบัน เติมเอง'!$A$5:$CL$846,90,0),2)</f>
        <v>0</v>
      </c>
      <c r="CO318" s="29"/>
    </row>
    <row r="319" spans="1:93" x14ac:dyDescent="0.7">
      <c r="A319" s="54" t="s">
        <v>2323</v>
      </c>
      <c r="B319" s="3" t="s">
        <v>562</v>
      </c>
      <c r="C319" s="55" t="s">
        <v>563</v>
      </c>
      <c r="D319" s="19">
        <f>ROUND(VLOOKUP($B319,'3.ข้อมูลงบทดลองปัจจุบัน เติมเอง'!$A$5:$CL$846,3,0),2)</f>
        <v>0</v>
      </c>
      <c r="E319" s="19">
        <f>ROUND(VLOOKUP($B319,'3.ข้อมูลงบทดลองปัจจุบัน เติมเอง'!$A$5:$CL$846,4,0),2)</f>
        <v>0</v>
      </c>
      <c r="F319" s="19">
        <f>ROUND(VLOOKUP($B319,'3.ข้อมูลงบทดลองปัจจุบัน เติมเอง'!$A$5:$CL$846,5,0),2)</f>
        <v>-5256.08</v>
      </c>
      <c r="G319" s="19">
        <f>ROUND(VLOOKUP($B319,'3.ข้อมูลงบทดลองปัจจุบัน เติมเอง'!$A$5:$CL$846,6,0),2)</f>
        <v>-30257</v>
      </c>
      <c r="H319" s="19">
        <f>ROUND(VLOOKUP($B319,'3.ข้อมูลงบทดลองปัจจุบัน เติมเอง'!$A$5:$CL$846,7,0),2)</f>
        <v>0</v>
      </c>
      <c r="I319" s="19">
        <f>ROUND(VLOOKUP($B319,'3.ข้อมูลงบทดลองปัจจุบัน เติมเอง'!$A$5:$CL$846,8,0),2)</f>
        <v>0</v>
      </c>
      <c r="J319" s="19">
        <f>ROUND(VLOOKUP($B319,'3.ข้อมูลงบทดลองปัจจุบัน เติมเอง'!$A$5:$CL$846,9,0),2)</f>
        <v>0</v>
      </c>
      <c r="K319" s="19">
        <f>ROUND(VLOOKUP($B319,'3.ข้อมูลงบทดลองปัจจุบัน เติมเอง'!$A$5:$CL$846,10,0),2)</f>
        <v>0</v>
      </c>
      <c r="L319" s="19">
        <f>ROUND(VLOOKUP($B319,'3.ข้อมูลงบทดลองปัจจุบัน เติมเอง'!$A$5:$CL$846,11,0),2)</f>
        <v>0</v>
      </c>
      <c r="M319" s="19">
        <f>ROUND(VLOOKUP($B319,'3.ข้อมูลงบทดลองปัจจุบัน เติมเอง'!$A$5:$CL$846,12,0),2)</f>
        <v>0</v>
      </c>
      <c r="N319" s="19">
        <f>ROUND(VLOOKUP($B319,'3.ข้อมูลงบทดลองปัจจุบัน เติมเอง'!$A$5:$CL$846,13,0),2)</f>
        <v>0</v>
      </c>
      <c r="O319" s="19">
        <f>ROUND(VLOOKUP($B319,'3.ข้อมูลงบทดลองปัจจุบัน เติมเอง'!$A$5:$CL$846,14,0),2)</f>
        <v>-4273.8</v>
      </c>
      <c r="P319" s="19">
        <f>ROUND(VLOOKUP($B319,'3.ข้อมูลงบทดลองปัจจุบัน เติมเอง'!$A$5:$CL$846,15,0),2)</f>
        <v>-68189.38</v>
      </c>
      <c r="Q319" s="19">
        <f>ROUND(VLOOKUP($B319,'3.ข้อมูลงบทดลองปัจจุบัน เติมเอง'!$A$5:$CL$846,16,0),2)</f>
        <v>0</v>
      </c>
      <c r="R319" s="19">
        <f>ROUND(VLOOKUP($B319,'3.ข้อมูลงบทดลองปัจจุบัน เติมเอง'!$A$5:$CL$846,17,0),2)</f>
        <v>0</v>
      </c>
      <c r="S319" s="19">
        <f>ROUND(VLOOKUP($B319,'3.ข้อมูลงบทดลองปัจจุบัน เติมเอง'!$A$5:$CL$846,18,0),2)</f>
        <v>0</v>
      </c>
      <c r="T319" s="19">
        <f>ROUND(VLOOKUP($B319,'3.ข้อมูลงบทดลองปัจจุบัน เติมเอง'!$A$5:$CL$846,19,0),2)</f>
        <v>0</v>
      </c>
      <c r="U319" s="19">
        <f>ROUND(VLOOKUP($B319,'3.ข้อมูลงบทดลองปัจจุบัน เติมเอง'!$A$5:$CL$846,20,0),2)</f>
        <v>-3948.33</v>
      </c>
      <c r="V319" s="19">
        <f>ROUND(VLOOKUP($B319,'3.ข้อมูลงบทดลองปัจจุบัน เติมเอง'!$A$5:$CL$846,21,0),2)</f>
        <v>0</v>
      </c>
      <c r="W319" s="19">
        <f>ROUND(VLOOKUP($B319,'3.ข้อมูลงบทดลองปัจจุบัน เติมเอง'!$A$5:$CL$846,22,0),2)</f>
        <v>0</v>
      </c>
      <c r="X319" s="19">
        <f>ROUND(VLOOKUP($B319,'3.ข้อมูลงบทดลองปัจจุบัน เติมเอง'!$A$5:$CL$846,23,0),2)</f>
        <v>-607219.05000000005</v>
      </c>
      <c r="Y319" s="19">
        <f>ROUND(VLOOKUP($B319,'3.ข้อมูลงบทดลองปัจจุบัน เติมเอง'!$A$5:$CL$846,24,0),2)</f>
        <v>-23688.080000000002</v>
      </c>
      <c r="Z319" s="19">
        <f>ROUND(VLOOKUP($B319,'3.ข้อมูลงบทดลองปัจจุบัน เติมเอง'!$A$5:$CL$846,25,0),2)</f>
        <v>-42180</v>
      </c>
      <c r="AA319" s="19">
        <f>ROUND(VLOOKUP($B319,'3.ข้อมูลงบทดลองปัจจุบัน เติมเอง'!$A$5:$CL$846,26,0),2)</f>
        <v>-16952.64</v>
      </c>
      <c r="AB319" s="19">
        <f>ROUND(VLOOKUP($B319,'3.ข้อมูลงบทดลองปัจจุบัน เติมเอง'!$A$5:$CL$846,27,0),2)</f>
        <v>0</v>
      </c>
      <c r="AC319" s="19">
        <f>ROUND(VLOOKUP($B319,'3.ข้อมูลงบทดลองปัจจุบัน เติมเอง'!$A$5:$CL$846,28,0),2)</f>
        <v>0</v>
      </c>
      <c r="AD319" s="19">
        <f>ROUND(VLOOKUP($B319,'3.ข้อมูลงบทดลองปัจจุบัน เติมเอง'!$A$5:$CL$846,29,0),2)</f>
        <v>0</v>
      </c>
      <c r="AE319" s="19">
        <f>ROUND(VLOOKUP($B319,'3.ข้อมูลงบทดลองปัจจุบัน เติมเอง'!$A$5:$CL$846,30,0),2)</f>
        <v>0</v>
      </c>
      <c r="AF319" s="19">
        <f>ROUND(VLOOKUP($B319,'3.ข้อมูลงบทดลองปัจจุบัน เติมเอง'!$A$5:$CL$846,31,0),2)</f>
        <v>0</v>
      </c>
      <c r="AG319" s="19">
        <f>ROUND(VLOOKUP($B319,'3.ข้อมูลงบทดลองปัจจุบัน เติมเอง'!$A$5:$CL$846,32,0),2)</f>
        <v>0</v>
      </c>
      <c r="AH319" s="19">
        <f>ROUND(VLOOKUP($B319,'3.ข้อมูลงบทดลองปัจจุบัน เติมเอง'!$A$5:$CL$846,33,0),2)</f>
        <v>0</v>
      </c>
      <c r="AI319" s="19">
        <f>ROUND(VLOOKUP($B319,'3.ข้อมูลงบทดลองปัจจุบัน เติมเอง'!$A$5:$CL$846,34,0),2)</f>
        <v>0</v>
      </c>
      <c r="AJ319" s="19">
        <f>ROUND(VLOOKUP($B319,'3.ข้อมูลงบทดลองปัจจุบัน เติมเอง'!$A$5:$CL$846,35,0),2)</f>
        <v>0</v>
      </c>
      <c r="AK319" s="19">
        <f>ROUND(VLOOKUP($B319,'3.ข้อมูลงบทดลองปัจจุบัน เติมเอง'!$A$5:$CL$846,36,0),2)</f>
        <v>0</v>
      </c>
      <c r="AL319" s="19">
        <f>ROUND(VLOOKUP($B319,'3.ข้อมูลงบทดลองปัจจุบัน เติมเอง'!$A$5:$CL$846,37,0),2)</f>
        <v>0</v>
      </c>
      <c r="AM319" s="19">
        <f>ROUND(VLOOKUP($B319,'3.ข้อมูลงบทดลองปัจจุบัน เติมเอง'!$A$5:$CL$846,38,0),2)</f>
        <v>0</v>
      </c>
      <c r="AN319" s="19">
        <f>ROUND(VLOOKUP($B319,'3.ข้อมูลงบทดลองปัจจุบัน เติมเอง'!$A$5:$CL$846,39,0),2)</f>
        <v>0</v>
      </c>
      <c r="AO319" s="19">
        <f>ROUND(VLOOKUP($B319,'3.ข้อมูลงบทดลองปัจจุบัน เติมเอง'!$A$5:$CL$846,40,0),2)</f>
        <v>0</v>
      </c>
      <c r="AP319" s="19">
        <f>ROUND(VLOOKUP($B319,'3.ข้อมูลงบทดลองปัจจุบัน เติมเอง'!$A$5:$CL$846,41,0),2)</f>
        <v>-4787</v>
      </c>
      <c r="AQ319" s="19">
        <f>ROUND(VLOOKUP($B319,'3.ข้อมูลงบทดลองปัจจุบัน เติมเอง'!$A$5:$CL$846,42,0),2)</f>
        <v>0</v>
      </c>
      <c r="AR319" s="19">
        <f>ROUND(VLOOKUP($B319,'3.ข้อมูลงบทดลองปัจจุบัน เติมเอง'!$A$5:$CL$846,43,0),2)</f>
        <v>0</v>
      </c>
      <c r="AS319" s="19">
        <f>ROUND(VLOOKUP($B319,'3.ข้อมูลงบทดลองปัจจุบัน เติมเอง'!$A$5:$CL$846,44,0),2)</f>
        <v>0</v>
      </c>
      <c r="AT319" s="19">
        <f>ROUND(VLOOKUP($B319,'3.ข้อมูลงบทดลองปัจจุบัน เติมเอง'!$A$5:$CL$846,45,0),2)</f>
        <v>0</v>
      </c>
      <c r="AU319" s="19">
        <f>ROUND(VLOOKUP($B319,'3.ข้อมูลงบทดลองปัจจุบัน เติมเอง'!$A$5:$CL$846,46,0),2)</f>
        <v>0</v>
      </c>
      <c r="AV319" s="19">
        <f>ROUND(VLOOKUP($B319,'3.ข้อมูลงบทดลองปัจจุบัน เติมเอง'!$A$5:$CL$846,47,0),2)</f>
        <v>0</v>
      </c>
      <c r="AW319" s="19">
        <f>ROUND(VLOOKUP($B319,'3.ข้อมูลงบทดลองปัจจุบัน เติมเอง'!$A$5:$CL$846,48,0),2)</f>
        <v>0</v>
      </c>
      <c r="AX319" s="19">
        <f>ROUND(VLOOKUP($B319,'3.ข้อมูลงบทดลองปัจจุบัน เติมเอง'!$A$5:$CL$846,49,0),2)</f>
        <v>0</v>
      </c>
      <c r="AY319" s="19">
        <f>ROUND(VLOOKUP($B319,'3.ข้อมูลงบทดลองปัจจุบัน เติมเอง'!$A$5:$CL$846,50,0),2)</f>
        <v>0</v>
      </c>
      <c r="AZ319" s="19">
        <f>ROUND(VLOOKUP($B319,'3.ข้อมูลงบทดลองปัจจุบัน เติมเอง'!$A$5:$CL$846,51,0),2)</f>
        <v>0</v>
      </c>
      <c r="BA319" s="19">
        <f>ROUND(VLOOKUP($B319,'3.ข้อมูลงบทดลองปัจจุบัน เติมเอง'!$A$5:$CL$846,52,0),2)</f>
        <v>0</v>
      </c>
      <c r="BB319" s="19">
        <f>ROUND(VLOOKUP($B319,'3.ข้อมูลงบทดลองปัจจุบัน เติมเอง'!$A$5:$CL$846,53,0),2)</f>
        <v>0</v>
      </c>
      <c r="BC319" s="19">
        <f>ROUND(VLOOKUP($B319,'3.ข้อมูลงบทดลองปัจจุบัน เติมเอง'!$A$5:$CL$846,54,0),2)</f>
        <v>0</v>
      </c>
      <c r="BD319" s="19">
        <f>ROUND(VLOOKUP($B319,'3.ข้อมูลงบทดลองปัจจุบัน เติมเอง'!$A$5:$CL$846,55,0),2)</f>
        <v>0</v>
      </c>
      <c r="BE319" s="19">
        <f>ROUND(VLOOKUP($B319,'3.ข้อมูลงบทดลองปัจจุบัน เติมเอง'!$A$5:$CL$846,56,0),2)</f>
        <v>0</v>
      </c>
      <c r="BF319" s="19">
        <f>ROUND(VLOOKUP($B319,'3.ข้อมูลงบทดลองปัจจุบัน เติมเอง'!$A$5:$CL$846,57,0),2)</f>
        <v>-1822.74</v>
      </c>
      <c r="BG319" s="19">
        <f>ROUND(VLOOKUP($B319,'3.ข้อมูลงบทดลองปัจจุบัน เติมเอง'!$A$5:$CL$846,58,0),2)</f>
        <v>0</v>
      </c>
      <c r="BH319" s="19">
        <f>ROUND(VLOOKUP($B319,'3.ข้อมูลงบทดลองปัจจุบัน เติมเอง'!$A$5:$CL$846,59,0),2)</f>
        <v>0</v>
      </c>
      <c r="BI319" s="19">
        <f>ROUND(VLOOKUP($B319,'3.ข้อมูลงบทดลองปัจจุบัน เติมเอง'!$A$5:$CL$846,60,0),2)</f>
        <v>0</v>
      </c>
      <c r="BJ319" s="19">
        <f>ROUND(VLOOKUP($B319,'3.ข้อมูลงบทดลองปัจจุบัน เติมเอง'!$A$5:$CL$846,61,0),2)</f>
        <v>0</v>
      </c>
      <c r="BK319" s="19">
        <f>ROUND(VLOOKUP($B319,'3.ข้อมูลงบทดลองปัจจุบัน เติมเอง'!$A$5:$CL$846,62,0),2)</f>
        <v>0</v>
      </c>
      <c r="BL319" s="19">
        <f>ROUND(VLOOKUP($B319,'3.ข้อมูลงบทดลองปัจจุบัน เติมเอง'!$A$5:$CL$846,63,0),2)</f>
        <v>0</v>
      </c>
      <c r="BM319" s="19">
        <f>ROUND(VLOOKUP($B319,'3.ข้อมูลงบทดลองปัจจุบัน เติมเอง'!$A$5:$CL$846,64,0),2)</f>
        <v>0</v>
      </c>
      <c r="BN319" s="19">
        <f>ROUND(VLOOKUP($B319,'3.ข้อมูลงบทดลองปัจจุบัน เติมเอง'!$A$5:$CL$846,65,0),2)</f>
        <v>0</v>
      </c>
      <c r="BO319" s="19">
        <f>ROUND(VLOOKUP($B319,'3.ข้อมูลงบทดลองปัจจุบัน เติมเอง'!$A$5:$CL$846,66,0),2)</f>
        <v>0</v>
      </c>
      <c r="BP319" s="19">
        <f>ROUND(VLOOKUP($B319,'3.ข้อมูลงบทดลองปัจจุบัน เติมเอง'!$A$5:$CL$846,67,0),2)</f>
        <v>0</v>
      </c>
      <c r="BQ319" s="19">
        <f>ROUND(VLOOKUP($B319,'3.ข้อมูลงบทดลองปัจจุบัน เติมเอง'!$A$5:$CL$846,68,0),2)</f>
        <v>0</v>
      </c>
      <c r="BR319" s="19">
        <f>ROUND(VLOOKUP($B319,'3.ข้อมูลงบทดลองปัจจุบัน เติมเอง'!$A$5:$CL$846,69,0),2)</f>
        <v>0</v>
      </c>
      <c r="BS319" s="19">
        <f>ROUND(VLOOKUP($B319,'3.ข้อมูลงบทดลองปัจจุบัน เติมเอง'!$A$5:$CL$846,70,0),2)</f>
        <v>-857483.4</v>
      </c>
      <c r="BT319" s="19">
        <f>ROUND(VLOOKUP($B319,'3.ข้อมูลงบทดลองปัจจุบัน เติมเอง'!$A$5:$CL$846,71,0),2)</f>
        <v>0</v>
      </c>
      <c r="BU319" s="19">
        <f>ROUND(VLOOKUP($B319,'3.ข้อมูลงบทดลองปัจจุบัน เติมเอง'!$A$5:$CL$846,72,0),2)</f>
        <v>0</v>
      </c>
      <c r="BV319" s="19">
        <f>ROUND(VLOOKUP($B319,'3.ข้อมูลงบทดลองปัจจุบัน เติมเอง'!$A$5:$CL$846,73,0),2)</f>
        <v>0</v>
      </c>
      <c r="BW319" s="19">
        <f>ROUND(VLOOKUP($B319,'3.ข้อมูลงบทดลองปัจจุบัน เติมเอง'!$A$5:$CL$846,74,0),2)</f>
        <v>0</v>
      </c>
      <c r="BX319" s="19">
        <f>ROUND(VLOOKUP($B319,'3.ข้อมูลงบทดลองปัจจุบัน เติมเอง'!$A$5:$CL$846,75,0),2)</f>
        <v>0</v>
      </c>
      <c r="BY319" s="19">
        <f>ROUND(VLOOKUP($B319,'3.ข้อมูลงบทดลองปัจจุบัน เติมเอง'!$A$5:$CL$846,76,0),2)</f>
        <v>0</v>
      </c>
      <c r="BZ319" s="19">
        <f>ROUND(VLOOKUP($B319,'3.ข้อมูลงบทดลองปัจจุบัน เติมเอง'!$A$5:$CL$846,77,0),2)</f>
        <v>0</v>
      </c>
      <c r="CA319" s="19">
        <f>ROUND(VLOOKUP($B319,'3.ข้อมูลงบทดลองปัจจุบัน เติมเอง'!$A$5:$CL$846,78,0),2)</f>
        <v>0</v>
      </c>
      <c r="CB319" s="19">
        <f>ROUND(VLOOKUP($B319,'3.ข้อมูลงบทดลองปัจจุบัน เติมเอง'!$A$5:$CL$846,79,0),2)</f>
        <v>0</v>
      </c>
      <c r="CC319" s="19">
        <f>ROUND(VLOOKUP($B319,'3.ข้อมูลงบทดลองปัจจุบัน เติมเอง'!$A$5:$CL$846,80,0),2)</f>
        <v>0</v>
      </c>
      <c r="CD319" s="19">
        <f>ROUND(VLOOKUP($B319,'3.ข้อมูลงบทดลองปัจจุบัน เติมเอง'!$A$5:$CL$846,81,0),2)</f>
        <v>0</v>
      </c>
      <c r="CE319" s="19">
        <f>ROUND(VLOOKUP($B319,'3.ข้อมูลงบทดลองปัจจุบัน เติมเอง'!$A$5:$CL$846,82,0),2)</f>
        <v>0</v>
      </c>
      <c r="CF319" s="19">
        <f>ROUND(VLOOKUP($B319,'3.ข้อมูลงบทดลองปัจจุบัน เติมเอง'!$A$5:$CL$846,83,0),2)</f>
        <v>0</v>
      </c>
      <c r="CG319" s="19">
        <f>ROUND(VLOOKUP($B319,'3.ข้อมูลงบทดลองปัจจุบัน เติมเอง'!$A$5:$CL$846,84,0),2)</f>
        <v>0</v>
      </c>
      <c r="CH319" s="19">
        <f>ROUND(VLOOKUP($B319,'3.ข้อมูลงบทดลองปัจจุบัน เติมเอง'!$A$5:$CL$846,85,0),2)</f>
        <v>0</v>
      </c>
      <c r="CI319" s="19">
        <f>ROUND(VLOOKUP($B319,'3.ข้อมูลงบทดลองปัจจุบัน เติมเอง'!$A$5:$CL$846,86,0),2)</f>
        <v>0</v>
      </c>
      <c r="CJ319" s="19">
        <f>ROUND(VLOOKUP($B319,'3.ข้อมูลงบทดลองปัจจุบัน เติมเอง'!$A$5:$CL$846,87,0),2)</f>
        <v>0</v>
      </c>
      <c r="CK319" s="19">
        <f>ROUND(VLOOKUP($B319,'3.ข้อมูลงบทดลองปัจจุบัน เติมเอง'!$A$5:$CL$846,88,0),2)</f>
        <v>0</v>
      </c>
      <c r="CL319" s="19">
        <f>ROUND(VLOOKUP($B319,'3.ข้อมูลงบทดลองปัจจุบัน เติมเอง'!$A$5:$CL$846,89,0),2)</f>
        <v>0</v>
      </c>
      <c r="CM319" s="19">
        <f>ROUND(VLOOKUP($B319,'3.ข้อมูลงบทดลองปัจจุบัน เติมเอง'!$A$5:$CL$846,90,0),2)</f>
        <v>0</v>
      </c>
      <c r="CO319" s="29"/>
    </row>
    <row r="320" spans="1:93" x14ac:dyDescent="0.7">
      <c r="A320" s="54" t="s">
        <v>2323</v>
      </c>
      <c r="B320" s="3" t="s">
        <v>564</v>
      </c>
      <c r="C320" s="55" t="s">
        <v>565</v>
      </c>
      <c r="D320" s="19">
        <f>ROUND(VLOOKUP($B320,'3.ข้อมูลงบทดลองปัจจุบัน เติมเอง'!$A$5:$CL$846,3,0),2)</f>
        <v>0</v>
      </c>
      <c r="E320" s="19">
        <f>ROUND(VLOOKUP($B320,'3.ข้อมูลงบทดลองปัจจุบัน เติมเอง'!$A$5:$CL$846,4,0),2)</f>
        <v>0</v>
      </c>
      <c r="F320" s="19">
        <f>ROUND(VLOOKUP($B320,'3.ข้อมูลงบทดลองปัจจุบัน เติมเอง'!$A$5:$CL$846,5,0),2)</f>
        <v>8090.92</v>
      </c>
      <c r="G320" s="19">
        <f>ROUND(VLOOKUP($B320,'3.ข้อมูลงบทดลองปัจจุบัน เติมเอง'!$A$5:$CL$846,6,0),2)</f>
        <v>0</v>
      </c>
      <c r="H320" s="19">
        <f>ROUND(VLOOKUP($B320,'3.ข้อมูลงบทดลองปัจจุบัน เติมเอง'!$A$5:$CL$846,7,0),2)</f>
        <v>0</v>
      </c>
      <c r="I320" s="19">
        <f>ROUND(VLOOKUP($B320,'3.ข้อมูลงบทดลองปัจจุบัน เติมเอง'!$A$5:$CL$846,8,0),2)</f>
        <v>0</v>
      </c>
      <c r="J320" s="19">
        <f>ROUND(VLOOKUP($B320,'3.ข้อมูลงบทดลองปัจจุบัน เติมเอง'!$A$5:$CL$846,9,0),2)</f>
        <v>0</v>
      </c>
      <c r="K320" s="19">
        <f>ROUND(VLOOKUP($B320,'3.ข้อมูลงบทดลองปัจจุบัน เติมเอง'!$A$5:$CL$846,10,0),2)</f>
        <v>0</v>
      </c>
      <c r="L320" s="19">
        <f>ROUND(VLOOKUP($B320,'3.ข้อมูลงบทดลองปัจจุบัน เติมเอง'!$A$5:$CL$846,11,0),2)</f>
        <v>0</v>
      </c>
      <c r="M320" s="19">
        <f>ROUND(VLOOKUP($B320,'3.ข้อมูลงบทดลองปัจจุบัน เติมเอง'!$A$5:$CL$846,12,0),2)</f>
        <v>0</v>
      </c>
      <c r="N320" s="19">
        <f>ROUND(VLOOKUP($B320,'3.ข้อมูลงบทดลองปัจจุบัน เติมเอง'!$A$5:$CL$846,13,0),2)</f>
        <v>0</v>
      </c>
      <c r="O320" s="19">
        <f>ROUND(VLOOKUP($B320,'3.ข้อมูลงบทดลองปัจจุบัน เติมเอง'!$A$5:$CL$846,14,0),2)</f>
        <v>0</v>
      </c>
      <c r="P320" s="19">
        <f>ROUND(VLOOKUP($B320,'3.ข้อมูลงบทดลองปัจจุบัน เติมเอง'!$A$5:$CL$846,15,0),2)</f>
        <v>34216.81</v>
      </c>
      <c r="Q320" s="19">
        <f>ROUND(VLOOKUP($B320,'3.ข้อมูลงบทดลองปัจจุบัน เติมเอง'!$A$5:$CL$846,16,0),2)</f>
        <v>0</v>
      </c>
      <c r="R320" s="19">
        <f>ROUND(VLOOKUP($B320,'3.ข้อมูลงบทดลองปัจจุบัน เติมเอง'!$A$5:$CL$846,17,0),2)</f>
        <v>0</v>
      </c>
      <c r="S320" s="19">
        <f>ROUND(VLOOKUP($B320,'3.ข้อมูลงบทดลองปัจจุบัน เติมเอง'!$A$5:$CL$846,18,0),2)</f>
        <v>0</v>
      </c>
      <c r="T320" s="19">
        <f>ROUND(VLOOKUP($B320,'3.ข้อมูลงบทดลองปัจจุบัน เติมเอง'!$A$5:$CL$846,19,0),2)</f>
        <v>0</v>
      </c>
      <c r="U320" s="19">
        <f>ROUND(VLOOKUP($B320,'3.ข้อมูลงบทดลองปัจจุบัน เติมเอง'!$A$5:$CL$846,20,0),2)</f>
        <v>0</v>
      </c>
      <c r="V320" s="19">
        <f>ROUND(VLOOKUP($B320,'3.ข้อมูลงบทดลองปัจจุบัน เติมเอง'!$A$5:$CL$846,21,0),2)</f>
        <v>0</v>
      </c>
      <c r="W320" s="19">
        <f>ROUND(VLOOKUP($B320,'3.ข้อมูลงบทดลองปัจจุบัน เติมเอง'!$A$5:$CL$846,22,0),2)</f>
        <v>0</v>
      </c>
      <c r="X320" s="19">
        <f>ROUND(VLOOKUP($B320,'3.ข้อมูลงบทดลองปัจจุบัน เติมเอง'!$A$5:$CL$846,23,0),2)</f>
        <v>437855.19</v>
      </c>
      <c r="Y320" s="19">
        <f>ROUND(VLOOKUP($B320,'3.ข้อมูลงบทดลองปัจจุบัน เติมเอง'!$A$5:$CL$846,24,0),2)</f>
        <v>6797.48</v>
      </c>
      <c r="Z320" s="19">
        <f>ROUND(VLOOKUP($B320,'3.ข้อมูลงบทดลองปัจจุบัน เติมเอง'!$A$5:$CL$846,25,0),2)</f>
        <v>24652.95</v>
      </c>
      <c r="AA320" s="19">
        <f>ROUND(VLOOKUP($B320,'3.ข้อมูลงบทดลองปัจจุบัน เติมเอง'!$A$5:$CL$846,26,0),2)</f>
        <v>41281.56</v>
      </c>
      <c r="AB320" s="19">
        <f>ROUND(VLOOKUP($B320,'3.ข้อมูลงบทดลองปัจจุบัน เติมเอง'!$A$5:$CL$846,27,0),2)</f>
        <v>0</v>
      </c>
      <c r="AC320" s="19">
        <f>ROUND(VLOOKUP($B320,'3.ข้อมูลงบทดลองปัจจุบัน เติมเอง'!$A$5:$CL$846,28,0),2)</f>
        <v>0</v>
      </c>
      <c r="AD320" s="19">
        <f>ROUND(VLOOKUP($B320,'3.ข้อมูลงบทดลองปัจจุบัน เติมเอง'!$A$5:$CL$846,29,0),2)</f>
        <v>0</v>
      </c>
      <c r="AE320" s="19">
        <f>ROUND(VLOOKUP($B320,'3.ข้อมูลงบทดลองปัจจุบัน เติมเอง'!$A$5:$CL$846,30,0),2)</f>
        <v>0</v>
      </c>
      <c r="AF320" s="19">
        <f>ROUND(VLOOKUP($B320,'3.ข้อมูลงบทดลองปัจจุบัน เติมเอง'!$A$5:$CL$846,31,0),2)</f>
        <v>0</v>
      </c>
      <c r="AG320" s="19">
        <f>ROUND(VLOOKUP($B320,'3.ข้อมูลงบทดลองปัจจุบัน เติมเอง'!$A$5:$CL$846,32,0),2)</f>
        <v>0</v>
      </c>
      <c r="AH320" s="19">
        <f>ROUND(VLOOKUP($B320,'3.ข้อมูลงบทดลองปัจจุบัน เติมเอง'!$A$5:$CL$846,33,0),2)</f>
        <v>0</v>
      </c>
      <c r="AI320" s="19">
        <f>ROUND(VLOOKUP($B320,'3.ข้อมูลงบทดลองปัจจุบัน เติมเอง'!$A$5:$CL$846,34,0),2)</f>
        <v>0</v>
      </c>
      <c r="AJ320" s="19">
        <f>ROUND(VLOOKUP($B320,'3.ข้อมูลงบทดลองปัจจุบัน เติมเอง'!$A$5:$CL$846,35,0),2)</f>
        <v>0</v>
      </c>
      <c r="AK320" s="19">
        <f>ROUND(VLOOKUP($B320,'3.ข้อมูลงบทดลองปัจจุบัน เติมเอง'!$A$5:$CL$846,36,0),2)</f>
        <v>0</v>
      </c>
      <c r="AL320" s="19">
        <f>ROUND(VLOOKUP($B320,'3.ข้อมูลงบทดลองปัจจุบัน เติมเอง'!$A$5:$CL$846,37,0),2)</f>
        <v>0</v>
      </c>
      <c r="AM320" s="19">
        <f>ROUND(VLOOKUP($B320,'3.ข้อมูลงบทดลองปัจจุบัน เติมเอง'!$A$5:$CL$846,38,0),2)</f>
        <v>0</v>
      </c>
      <c r="AN320" s="19">
        <f>ROUND(VLOOKUP($B320,'3.ข้อมูลงบทดลองปัจจุบัน เติมเอง'!$A$5:$CL$846,39,0),2)</f>
        <v>0</v>
      </c>
      <c r="AO320" s="19">
        <f>ROUND(VLOOKUP($B320,'3.ข้อมูลงบทดลองปัจจุบัน เติมเอง'!$A$5:$CL$846,40,0),2)</f>
        <v>0</v>
      </c>
      <c r="AP320" s="19">
        <f>ROUND(VLOOKUP($B320,'3.ข้อมูลงบทดลองปัจจุบัน เติมเอง'!$A$5:$CL$846,41,0),2)</f>
        <v>9090.8700000000008</v>
      </c>
      <c r="AQ320" s="19">
        <f>ROUND(VLOOKUP($B320,'3.ข้อมูลงบทดลองปัจจุบัน เติมเอง'!$A$5:$CL$846,42,0),2)</f>
        <v>0</v>
      </c>
      <c r="AR320" s="19">
        <f>ROUND(VLOOKUP($B320,'3.ข้อมูลงบทดลองปัจจุบัน เติมเอง'!$A$5:$CL$846,43,0),2)</f>
        <v>0</v>
      </c>
      <c r="AS320" s="19">
        <f>ROUND(VLOOKUP($B320,'3.ข้อมูลงบทดลองปัจจุบัน เติมเอง'!$A$5:$CL$846,44,0),2)</f>
        <v>0</v>
      </c>
      <c r="AT320" s="19">
        <f>ROUND(VLOOKUP($B320,'3.ข้อมูลงบทดลองปัจจุบัน เติมเอง'!$A$5:$CL$846,45,0),2)</f>
        <v>0</v>
      </c>
      <c r="AU320" s="19">
        <f>ROUND(VLOOKUP($B320,'3.ข้อมูลงบทดลองปัจจุบัน เติมเอง'!$A$5:$CL$846,46,0),2)</f>
        <v>0</v>
      </c>
      <c r="AV320" s="19">
        <f>ROUND(VLOOKUP($B320,'3.ข้อมูลงบทดลองปัจจุบัน เติมเอง'!$A$5:$CL$846,47,0),2)</f>
        <v>0</v>
      </c>
      <c r="AW320" s="19">
        <f>ROUND(VLOOKUP($B320,'3.ข้อมูลงบทดลองปัจจุบัน เติมเอง'!$A$5:$CL$846,48,0),2)</f>
        <v>0</v>
      </c>
      <c r="AX320" s="19">
        <f>ROUND(VLOOKUP($B320,'3.ข้อมูลงบทดลองปัจจุบัน เติมเอง'!$A$5:$CL$846,49,0),2)</f>
        <v>0</v>
      </c>
      <c r="AY320" s="19">
        <f>ROUND(VLOOKUP($B320,'3.ข้อมูลงบทดลองปัจจุบัน เติมเอง'!$A$5:$CL$846,50,0),2)</f>
        <v>0</v>
      </c>
      <c r="AZ320" s="19">
        <f>ROUND(VLOOKUP($B320,'3.ข้อมูลงบทดลองปัจจุบัน เติมเอง'!$A$5:$CL$846,51,0),2)</f>
        <v>0</v>
      </c>
      <c r="BA320" s="19">
        <f>ROUND(VLOOKUP($B320,'3.ข้อมูลงบทดลองปัจจุบัน เติมเอง'!$A$5:$CL$846,52,0),2)</f>
        <v>0</v>
      </c>
      <c r="BB320" s="19">
        <f>ROUND(VLOOKUP($B320,'3.ข้อมูลงบทดลองปัจจุบัน เติมเอง'!$A$5:$CL$846,53,0),2)</f>
        <v>0</v>
      </c>
      <c r="BC320" s="19">
        <f>ROUND(VLOOKUP($B320,'3.ข้อมูลงบทดลองปัจจุบัน เติมเอง'!$A$5:$CL$846,54,0),2)</f>
        <v>0</v>
      </c>
      <c r="BD320" s="19">
        <f>ROUND(VLOOKUP($B320,'3.ข้อมูลงบทดลองปัจจุบัน เติมเอง'!$A$5:$CL$846,55,0),2)</f>
        <v>0</v>
      </c>
      <c r="BE320" s="19">
        <f>ROUND(VLOOKUP($B320,'3.ข้อมูลงบทดลองปัจจุบัน เติมเอง'!$A$5:$CL$846,56,0),2)</f>
        <v>0</v>
      </c>
      <c r="BF320" s="19">
        <f>ROUND(VLOOKUP($B320,'3.ข้อมูลงบทดลองปัจจุบัน เติมเอง'!$A$5:$CL$846,57,0),2)</f>
        <v>4196.6000000000004</v>
      </c>
      <c r="BG320" s="19">
        <f>ROUND(VLOOKUP($B320,'3.ข้อมูลงบทดลองปัจจุบัน เติมเอง'!$A$5:$CL$846,58,0),2)</f>
        <v>0</v>
      </c>
      <c r="BH320" s="19">
        <f>ROUND(VLOOKUP($B320,'3.ข้อมูลงบทดลองปัจจุบัน เติมเอง'!$A$5:$CL$846,59,0),2)</f>
        <v>0</v>
      </c>
      <c r="BI320" s="19">
        <f>ROUND(VLOOKUP($B320,'3.ข้อมูลงบทดลองปัจจุบัน เติมเอง'!$A$5:$CL$846,60,0),2)</f>
        <v>0</v>
      </c>
      <c r="BJ320" s="19">
        <f>ROUND(VLOOKUP($B320,'3.ข้อมูลงบทดลองปัจจุบัน เติมเอง'!$A$5:$CL$846,61,0),2)</f>
        <v>0</v>
      </c>
      <c r="BK320" s="19">
        <f>ROUND(VLOOKUP($B320,'3.ข้อมูลงบทดลองปัจจุบัน เติมเอง'!$A$5:$CL$846,62,0),2)</f>
        <v>0</v>
      </c>
      <c r="BL320" s="19">
        <f>ROUND(VLOOKUP($B320,'3.ข้อมูลงบทดลองปัจจุบัน เติมเอง'!$A$5:$CL$846,63,0),2)</f>
        <v>0</v>
      </c>
      <c r="BM320" s="19">
        <f>ROUND(VLOOKUP($B320,'3.ข้อมูลงบทดลองปัจจุบัน เติมเอง'!$A$5:$CL$846,64,0),2)</f>
        <v>0</v>
      </c>
      <c r="BN320" s="19">
        <f>ROUND(VLOOKUP($B320,'3.ข้อมูลงบทดลองปัจจุบัน เติมเอง'!$A$5:$CL$846,65,0),2)</f>
        <v>0</v>
      </c>
      <c r="BO320" s="19">
        <f>ROUND(VLOOKUP($B320,'3.ข้อมูลงบทดลองปัจจุบัน เติมเอง'!$A$5:$CL$846,66,0),2)</f>
        <v>0</v>
      </c>
      <c r="BP320" s="19">
        <f>ROUND(VLOOKUP($B320,'3.ข้อมูลงบทดลองปัจจุบัน เติมเอง'!$A$5:$CL$846,67,0),2)</f>
        <v>0</v>
      </c>
      <c r="BQ320" s="19">
        <f>ROUND(VLOOKUP($B320,'3.ข้อมูลงบทดลองปัจจุบัน เติมเอง'!$A$5:$CL$846,68,0),2)</f>
        <v>0</v>
      </c>
      <c r="BR320" s="19">
        <f>ROUND(VLOOKUP($B320,'3.ข้อมูลงบทดลองปัจจุบัน เติมเอง'!$A$5:$CL$846,69,0),2)</f>
        <v>0</v>
      </c>
      <c r="BS320" s="19">
        <f>ROUND(VLOOKUP($B320,'3.ข้อมูลงบทดลองปัจจุบัน เติมเอง'!$A$5:$CL$846,70,0),2)</f>
        <v>67264.17</v>
      </c>
      <c r="BT320" s="19">
        <f>ROUND(VLOOKUP($B320,'3.ข้อมูลงบทดลองปัจจุบัน เติมเอง'!$A$5:$CL$846,71,0),2)</f>
        <v>0</v>
      </c>
      <c r="BU320" s="19">
        <f>ROUND(VLOOKUP($B320,'3.ข้อมูลงบทดลองปัจจุบัน เติมเอง'!$A$5:$CL$846,72,0),2)</f>
        <v>0</v>
      </c>
      <c r="BV320" s="19">
        <f>ROUND(VLOOKUP($B320,'3.ข้อมูลงบทดลองปัจจุบัน เติมเอง'!$A$5:$CL$846,73,0),2)</f>
        <v>0</v>
      </c>
      <c r="BW320" s="19">
        <f>ROUND(VLOOKUP($B320,'3.ข้อมูลงบทดลองปัจจุบัน เติมเอง'!$A$5:$CL$846,74,0),2)</f>
        <v>0</v>
      </c>
      <c r="BX320" s="19">
        <f>ROUND(VLOOKUP($B320,'3.ข้อมูลงบทดลองปัจจุบัน เติมเอง'!$A$5:$CL$846,75,0),2)</f>
        <v>0</v>
      </c>
      <c r="BY320" s="19">
        <f>ROUND(VLOOKUP($B320,'3.ข้อมูลงบทดลองปัจจุบัน เติมเอง'!$A$5:$CL$846,76,0),2)</f>
        <v>0</v>
      </c>
      <c r="BZ320" s="19">
        <f>ROUND(VLOOKUP($B320,'3.ข้อมูลงบทดลองปัจจุบัน เติมเอง'!$A$5:$CL$846,77,0),2)</f>
        <v>0</v>
      </c>
      <c r="CA320" s="19">
        <f>ROUND(VLOOKUP($B320,'3.ข้อมูลงบทดลองปัจจุบัน เติมเอง'!$A$5:$CL$846,78,0),2)</f>
        <v>0</v>
      </c>
      <c r="CB320" s="19">
        <f>ROUND(VLOOKUP($B320,'3.ข้อมูลงบทดลองปัจจุบัน เติมเอง'!$A$5:$CL$846,79,0),2)</f>
        <v>0</v>
      </c>
      <c r="CC320" s="19">
        <f>ROUND(VLOOKUP($B320,'3.ข้อมูลงบทดลองปัจจุบัน เติมเอง'!$A$5:$CL$846,80,0),2)</f>
        <v>0</v>
      </c>
      <c r="CD320" s="19">
        <f>ROUND(VLOOKUP($B320,'3.ข้อมูลงบทดลองปัจจุบัน เติมเอง'!$A$5:$CL$846,81,0),2)</f>
        <v>0</v>
      </c>
      <c r="CE320" s="19">
        <f>ROUND(VLOOKUP($B320,'3.ข้อมูลงบทดลองปัจจุบัน เติมเอง'!$A$5:$CL$846,82,0),2)</f>
        <v>0</v>
      </c>
      <c r="CF320" s="19">
        <f>ROUND(VLOOKUP($B320,'3.ข้อมูลงบทดลองปัจจุบัน เติมเอง'!$A$5:$CL$846,83,0),2)</f>
        <v>0</v>
      </c>
      <c r="CG320" s="19">
        <f>ROUND(VLOOKUP($B320,'3.ข้อมูลงบทดลองปัจจุบัน เติมเอง'!$A$5:$CL$846,84,0),2)</f>
        <v>0</v>
      </c>
      <c r="CH320" s="19">
        <f>ROUND(VLOOKUP($B320,'3.ข้อมูลงบทดลองปัจจุบัน เติมเอง'!$A$5:$CL$846,85,0),2)</f>
        <v>0</v>
      </c>
      <c r="CI320" s="19">
        <f>ROUND(VLOOKUP($B320,'3.ข้อมูลงบทดลองปัจจุบัน เติมเอง'!$A$5:$CL$846,86,0),2)</f>
        <v>0</v>
      </c>
      <c r="CJ320" s="19">
        <f>ROUND(VLOOKUP($B320,'3.ข้อมูลงบทดลองปัจจุบัน เติมเอง'!$A$5:$CL$846,87,0),2)</f>
        <v>0</v>
      </c>
      <c r="CK320" s="19">
        <f>ROUND(VLOOKUP($B320,'3.ข้อมูลงบทดลองปัจจุบัน เติมเอง'!$A$5:$CL$846,88,0),2)</f>
        <v>0</v>
      </c>
      <c r="CL320" s="19">
        <f>ROUND(VLOOKUP($B320,'3.ข้อมูลงบทดลองปัจจุบัน เติมเอง'!$A$5:$CL$846,89,0),2)</f>
        <v>0</v>
      </c>
      <c r="CM320" s="19">
        <f>ROUND(VLOOKUP($B320,'3.ข้อมูลงบทดลองปัจจุบัน เติมเอง'!$A$5:$CL$846,90,0),2)</f>
        <v>0</v>
      </c>
      <c r="CO320" s="29"/>
    </row>
    <row r="321" spans="1:93" x14ac:dyDescent="0.7">
      <c r="A321" s="54" t="s">
        <v>2323</v>
      </c>
      <c r="B321" s="3" t="s">
        <v>570</v>
      </c>
      <c r="C321" s="55" t="s">
        <v>571</v>
      </c>
      <c r="D321" s="19">
        <f>ROUND(VLOOKUP($B321,'3.ข้อมูลงบทดลองปัจจุบัน เติมเอง'!$A$5:$CL$846,3,0),2)</f>
        <v>0</v>
      </c>
      <c r="E321" s="19">
        <f>ROUND(VLOOKUP($B321,'3.ข้อมูลงบทดลองปัจจุบัน เติมเอง'!$A$5:$CL$846,4,0),2)</f>
        <v>0</v>
      </c>
      <c r="F321" s="19">
        <f>ROUND(VLOOKUP($B321,'3.ข้อมูลงบทดลองปัจจุบัน เติมเอง'!$A$5:$CL$846,5,0),2)</f>
        <v>0</v>
      </c>
      <c r="G321" s="19">
        <f>ROUND(VLOOKUP($B321,'3.ข้อมูลงบทดลองปัจจุบัน เติมเอง'!$A$5:$CL$846,6,0),2)</f>
        <v>0</v>
      </c>
      <c r="H321" s="19">
        <f>ROUND(VLOOKUP($B321,'3.ข้อมูลงบทดลองปัจจุบัน เติมเอง'!$A$5:$CL$846,7,0),2)</f>
        <v>0</v>
      </c>
      <c r="I321" s="19">
        <f>ROUND(VLOOKUP($B321,'3.ข้อมูลงบทดลองปัจจุบัน เติมเอง'!$A$5:$CL$846,8,0),2)</f>
        <v>0</v>
      </c>
      <c r="J321" s="19">
        <f>ROUND(VLOOKUP($B321,'3.ข้อมูลงบทดลองปัจจุบัน เติมเอง'!$A$5:$CL$846,9,0),2)</f>
        <v>65023.48</v>
      </c>
      <c r="K321" s="19">
        <f>ROUND(VLOOKUP($B321,'3.ข้อมูลงบทดลองปัจจุบัน เติมเอง'!$A$5:$CL$846,10,0),2)</f>
        <v>-432</v>
      </c>
      <c r="L321" s="19">
        <f>ROUND(VLOOKUP($B321,'3.ข้อมูลงบทดลองปัจจุบัน เติมเอง'!$A$5:$CL$846,11,0),2)</f>
        <v>0</v>
      </c>
      <c r="M321" s="19">
        <f>ROUND(VLOOKUP($B321,'3.ข้อมูลงบทดลองปัจจุบัน เติมเอง'!$A$5:$CL$846,12,0),2)</f>
        <v>0</v>
      </c>
      <c r="N321" s="19">
        <f>ROUND(VLOOKUP($B321,'3.ข้อมูลงบทดลองปัจจุบัน เติมเอง'!$A$5:$CL$846,13,0),2)</f>
        <v>0</v>
      </c>
      <c r="O321" s="19">
        <f>ROUND(VLOOKUP($B321,'3.ข้อมูลงบทดลองปัจจุบัน เติมเอง'!$A$5:$CL$846,14,0),2)</f>
        <v>0</v>
      </c>
      <c r="P321" s="19">
        <f>ROUND(VLOOKUP($B321,'3.ข้อมูลงบทดลองปัจจุบัน เติมเอง'!$A$5:$CL$846,15,0),2)</f>
        <v>0</v>
      </c>
      <c r="Q321" s="19">
        <f>ROUND(VLOOKUP($B321,'3.ข้อมูลงบทดลองปัจจุบัน เติมเอง'!$A$5:$CL$846,16,0),2)</f>
        <v>0</v>
      </c>
      <c r="R321" s="19">
        <f>ROUND(VLOOKUP($B321,'3.ข้อมูลงบทดลองปัจจุบัน เติมเอง'!$A$5:$CL$846,17,0),2)</f>
        <v>0</v>
      </c>
      <c r="S321" s="19">
        <f>ROUND(VLOOKUP($B321,'3.ข้อมูลงบทดลองปัจจุบัน เติมเอง'!$A$5:$CL$846,18,0),2)</f>
        <v>0</v>
      </c>
      <c r="T321" s="19">
        <f>ROUND(VLOOKUP($B321,'3.ข้อมูลงบทดลองปัจจุบัน เติมเอง'!$A$5:$CL$846,19,0),2)</f>
        <v>-50034.75</v>
      </c>
      <c r="U321" s="19">
        <f>ROUND(VLOOKUP($B321,'3.ข้อมูลงบทดลองปัจจุบัน เติมเอง'!$A$5:$CL$846,20,0),2)</f>
        <v>-5565</v>
      </c>
      <c r="V321" s="19">
        <f>ROUND(VLOOKUP($B321,'3.ข้อมูลงบทดลองปัจจุบัน เติมเอง'!$A$5:$CL$846,21,0),2)</f>
        <v>0</v>
      </c>
      <c r="W321" s="19">
        <f>ROUND(VLOOKUP($B321,'3.ข้อมูลงบทดลองปัจจุบัน เติมเอง'!$A$5:$CL$846,22,0),2)</f>
        <v>-39072.5</v>
      </c>
      <c r="X321" s="19">
        <f>ROUND(VLOOKUP($B321,'3.ข้อมูลงบทดลองปัจจุบัน เติมเอง'!$A$5:$CL$846,23,0),2)</f>
        <v>0</v>
      </c>
      <c r="Y321" s="19">
        <f>ROUND(VLOOKUP($B321,'3.ข้อมูลงบทดลองปัจจุบัน เติมเอง'!$A$5:$CL$846,24,0),2)</f>
        <v>-41419.949999999997</v>
      </c>
      <c r="Z321" s="19">
        <f>ROUND(VLOOKUP($B321,'3.ข้อมูลงบทดลองปัจจุบัน เติมเอง'!$A$5:$CL$846,25,0),2)</f>
        <v>-89852</v>
      </c>
      <c r="AA321" s="19">
        <f>ROUND(VLOOKUP($B321,'3.ข้อมูลงบทดลองปัจจุบัน เติมเอง'!$A$5:$CL$846,26,0),2)</f>
        <v>-201878</v>
      </c>
      <c r="AB321" s="19">
        <f>ROUND(VLOOKUP($B321,'3.ข้อมูลงบทดลองปัจจุบัน เติมเอง'!$A$5:$CL$846,27,0),2)</f>
        <v>-62583.25</v>
      </c>
      <c r="AC321" s="19">
        <f>ROUND(VLOOKUP($B321,'3.ข้อมูลงบทดลองปัจจุบัน เติมเอง'!$A$5:$CL$846,28,0),2)</f>
        <v>-48040</v>
      </c>
      <c r="AD321" s="19">
        <f>ROUND(VLOOKUP($B321,'3.ข้อมูลงบทดลองปัจจุบัน เติมเอง'!$A$5:$CL$846,29,0),2)</f>
        <v>-583259</v>
      </c>
      <c r="AE321" s="19">
        <f>ROUND(VLOOKUP($B321,'3.ข้อมูลงบทดลองปัจจุบัน เติมเอง'!$A$5:$CL$846,30,0),2)</f>
        <v>-27206</v>
      </c>
      <c r="AF321" s="19">
        <f>ROUND(VLOOKUP($B321,'3.ข้อมูลงบทดลองปัจจุบัน เติมเอง'!$A$5:$CL$846,31,0),2)</f>
        <v>0</v>
      </c>
      <c r="AG321" s="19">
        <f>ROUND(VLOOKUP($B321,'3.ข้อมูลงบทดลองปัจจุบัน เติมเอง'!$A$5:$CL$846,32,0),2)</f>
        <v>-1538</v>
      </c>
      <c r="AH321" s="19">
        <f>ROUND(VLOOKUP($B321,'3.ข้อมูลงบทดลองปัจจุบัน เติมเอง'!$A$5:$CL$846,33,0),2)</f>
        <v>-7852</v>
      </c>
      <c r="AI321" s="19">
        <f>ROUND(VLOOKUP($B321,'3.ข้อมูลงบทดลองปัจจุบัน เติมเอง'!$A$5:$CL$846,34,0),2)</f>
        <v>-53118</v>
      </c>
      <c r="AJ321" s="19">
        <f>ROUND(VLOOKUP($B321,'3.ข้อมูลงบทดลองปัจจุบัน เติมเอง'!$A$5:$CL$846,35,0),2)</f>
        <v>-1610</v>
      </c>
      <c r="AK321" s="19">
        <f>ROUND(VLOOKUP($B321,'3.ข้อมูลงบทดลองปัจจุบัน เติมเอง'!$A$5:$CL$846,36,0),2)</f>
        <v>0</v>
      </c>
      <c r="AL321" s="19">
        <f>ROUND(VLOOKUP($B321,'3.ข้อมูลงบทดลองปัจจุบัน เติมเอง'!$A$5:$CL$846,37,0),2)</f>
        <v>0</v>
      </c>
      <c r="AM321" s="19">
        <f>ROUND(VLOOKUP($B321,'3.ข้อมูลงบทดลองปัจจุบัน เติมเอง'!$A$5:$CL$846,38,0),2)</f>
        <v>0</v>
      </c>
      <c r="AN321" s="19">
        <f>ROUND(VLOOKUP($B321,'3.ข้อมูลงบทดลองปัจจุบัน เติมเอง'!$A$5:$CL$846,39,0),2)</f>
        <v>0</v>
      </c>
      <c r="AO321" s="19">
        <f>ROUND(VLOOKUP($B321,'3.ข้อมูลงบทดลองปัจจุบัน เติมเอง'!$A$5:$CL$846,40,0),2)</f>
        <v>-2726.29</v>
      </c>
      <c r="AP321" s="19">
        <f>ROUND(VLOOKUP($B321,'3.ข้อมูลงบทดลองปัจจุบัน เติมเอง'!$A$5:$CL$846,41,0),2)</f>
        <v>-21005</v>
      </c>
      <c r="AQ321" s="19">
        <f>ROUND(VLOOKUP($B321,'3.ข้อมูลงบทดลองปัจจุบัน เติมเอง'!$A$5:$CL$846,42,0),2)</f>
        <v>0</v>
      </c>
      <c r="AR321" s="19">
        <f>ROUND(VLOOKUP($B321,'3.ข้อมูลงบทดลองปัจจุบัน เติมเอง'!$A$5:$CL$846,43,0),2)</f>
        <v>0</v>
      </c>
      <c r="AS321" s="19">
        <f>ROUND(VLOOKUP($B321,'3.ข้อมูลงบทดลองปัจจุบัน เติมเอง'!$A$5:$CL$846,44,0),2)</f>
        <v>0</v>
      </c>
      <c r="AT321" s="19">
        <f>ROUND(VLOOKUP($B321,'3.ข้อมูลงบทดลองปัจจุบัน เติมเอง'!$A$5:$CL$846,45,0),2)</f>
        <v>0</v>
      </c>
      <c r="AU321" s="19">
        <f>ROUND(VLOOKUP($B321,'3.ข้อมูลงบทดลองปัจจุบัน เติมเอง'!$A$5:$CL$846,46,0),2)</f>
        <v>0</v>
      </c>
      <c r="AV321" s="19">
        <f>ROUND(VLOOKUP($B321,'3.ข้อมูลงบทดลองปัจจุบัน เติมเอง'!$A$5:$CL$846,47,0),2)</f>
        <v>0</v>
      </c>
      <c r="AW321" s="19">
        <f>ROUND(VLOOKUP($B321,'3.ข้อมูลงบทดลองปัจจุบัน เติมเอง'!$A$5:$CL$846,48,0),2)</f>
        <v>0</v>
      </c>
      <c r="AX321" s="19">
        <f>ROUND(VLOOKUP($B321,'3.ข้อมูลงบทดลองปัจจุบัน เติมเอง'!$A$5:$CL$846,49,0),2)</f>
        <v>0</v>
      </c>
      <c r="AY321" s="19">
        <f>ROUND(VLOOKUP($B321,'3.ข้อมูลงบทดลองปัจจุบัน เติมเอง'!$A$5:$CL$846,50,0),2)</f>
        <v>0</v>
      </c>
      <c r="AZ321" s="19">
        <f>ROUND(VLOOKUP($B321,'3.ข้อมูลงบทดลองปัจจุบัน เติมเอง'!$A$5:$CL$846,51,0),2)</f>
        <v>0</v>
      </c>
      <c r="BA321" s="19">
        <f>ROUND(VLOOKUP($B321,'3.ข้อมูลงบทดลองปัจจุบัน เติมเอง'!$A$5:$CL$846,52,0),2)</f>
        <v>0</v>
      </c>
      <c r="BB321" s="19">
        <f>ROUND(VLOOKUP($B321,'3.ข้อมูลงบทดลองปัจจุบัน เติมเอง'!$A$5:$CL$846,53,0),2)</f>
        <v>-17313.75</v>
      </c>
      <c r="BC321" s="19">
        <f>ROUND(VLOOKUP($B321,'3.ข้อมูลงบทดลองปัจจุบัน เติมเอง'!$A$5:$CL$846,54,0),2)</f>
        <v>0</v>
      </c>
      <c r="BD321" s="19">
        <f>ROUND(VLOOKUP($B321,'3.ข้อมูลงบทดลองปัจจุบัน เติมเอง'!$A$5:$CL$846,55,0),2)</f>
        <v>-205335.74</v>
      </c>
      <c r="BE321" s="19">
        <f>ROUND(VLOOKUP($B321,'3.ข้อมูลงบทดลองปัจจุบัน เติมเอง'!$A$5:$CL$846,56,0),2)</f>
        <v>-120378</v>
      </c>
      <c r="BF321" s="19">
        <f>ROUND(VLOOKUP($B321,'3.ข้อมูลงบทดลองปัจจุบัน เติมเอง'!$A$5:$CL$846,57,0),2)</f>
        <v>-55095.75</v>
      </c>
      <c r="BG321" s="19">
        <f>ROUND(VLOOKUP($B321,'3.ข้อมูลงบทดลองปัจจุบัน เติมเอง'!$A$5:$CL$846,58,0),2)</f>
        <v>-36955.5</v>
      </c>
      <c r="BH321" s="19">
        <f>ROUND(VLOOKUP($B321,'3.ข้อมูลงบทดลองปัจจุบัน เติมเอง'!$A$5:$CL$846,59,0),2)</f>
        <v>-170461.54</v>
      </c>
      <c r="BI321" s="19">
        <f>ROUND(VLOOKUP($B321,'3.ข้อมูลงบทดลองปัจจุบัน เติมเอง'!$A$5:$CL$846,60,0),2)</f>
        <v>0</v>
      </c>
      <c r="BJ321" s="19">
        <f>ROUND(VLOOKUP($B321,'3.ข้อมูลงบทดลองปัจจุบัน เติมเอง'!$A$5:$CL$846,61,0),2)</f>
        <v>0</v>
      </c>
      <c r="BK321" s="19">
        <f>ROUND(VLOOKUP($B321,'3.ข้อมูลงบทดลองปัจจุบัน เติมเอง'!$A$5:$CL$846,62,0),2)</f>
        <v>0</v>
      </c>
      <c r="BL321" s="19">
        <f>ROUND(VLOOKUP($B321,'3.ข้อมูลงบทดลองปัจจุบัน เติมเอง'!$A$5:$CL$846,63,0),2)</f>
        <v>0</v>
      </c>
      <c r="BM321" s="19">
        <f>ROUND(VLOOKUP($B321,'3.ข้อมูลงบทดลองปัจจุบัน เติมเอง'!$A$5:$CL$846,64,0),2)</f>
        <v>0</v>
      </c>
      <c r="BN321" s="19">
        <f>ROUND(VLOOKUP($B321,'3.ข้อมูลงบทดลองปัจจุบัน เติมเอง'!$A$5:$CL$846,65,0),2)</f>
        <v>0</v>
      </c>
      <c r="BO321" s="19">
        <f>ROUND(VLOOKUP($B321,'3.ข้อมูลงบทดลองปัจจุบัน เติมเอง'!$A$5:$CL$846,66,0),2)</f>
        <v>0</v>
      </c>
      <c r="BP321" s="19">
        <f>ROUND(VLOOKUP($B321,'3.ข้อมูลงบทดลองปัจจุบัน เติมเอง'!$A$5:$CL$846,67,0),2)</f>
        <v>-1081</v>
      </c>
      <c r="BQ321" s="19">
        <f>ROUND(VLOOKUP($B321,'3.ข้อมูลงบทดลองปัจจุบัน เติมเอง'!$A$5:$CL$846,68,0),2)</f>
        <v>0</v>
      </c>
      <c r="BR321" s="19">
        <f>ROUND(VLOOKUP($B321,'3.ข้อมูลงบทดลองปัจจุบัน เติมเอง'!$A$5:$CL$846,69,0),2)</f>
        <v>0</v>
      </c>
      <c r="BS321" s="19">
        <f>ROUND(VLOOKUP($B321,'3.ข้อมูลงบทดลองปัจจุบัน เติมเอง'!$A$5:$CL$846,70,0),2)</f>
        <v>0</v>
      </c>
      <c r="BT321" s="19">
        <f>ROUND(VLOOKUP($B321,'3.ข้อมูลงบทดลองปัจจุบัน เติมเอง'!$A$5:$CL$846,71,0),2)</f>
        <v>0</v>
      </c>
      <c r="BU321" s="19">
        <f>ROUND(VLOOKUP($B321,'3.ข้อมูลงบทดลองปัจจุบัน เติมเอง'!$A$5:$CL$846,72,0),2)</f>
        <v>0</v>
      </c>
      <c r="BV321" s="19">
        <f>ROUND(VLOOKUP($B321,'3.ข้อมูลงบทดลองปัจจุบัน เติมเอง'!$A$5:$CL$846,73,0),2)</f>
        <v>-38273</v>
      </c>
      <c r="BW321" s="19">
        <f>ROUND(VLOOKUP($B321,'3.ข้อมูลงบทดลองปัจจุบัน เติมเอง'!$A$5:$CL$846,74,0),2)</f>
        <v>0</v>
      </c>
      <c r="BX321" s="19">
        <f>ROUND(VLOOKUP($B321,'3.ข้อมูลงบทดลองปัจจุบัน เติมเอง'!$A$5:$CL$846,75,0),2)</f>
        <v>0</v>
      </c>
      <c r="BY321" s="19">
        <f>ROUND(VLOOKUP($B321,'3.ข้อมูลงบทดลองปัจจุบัน เติมเอง'!$A$5:$CL$846,76,0),2)</f>
        <v>0</v>
      </c>
      <c r="BZ321" s="19">
        <f>ROUND(VLOOKUP($B321,'3.ข้อมูลงบทดลองปัจจุบัน เติมเอง'!$A$5:$CL$846,77,0),2)</f>
        <v>0</v>
      </c>
      <c r="CA321" s="19">
        <f>ROUND(VLOOKUP($B321,'3.ข้อมูลงบทดลองปัจจุบัน เติมเอง'!$A$5:$CL$846,78,0),2)</f>
        <v>0</v>
      </c>
      <c r="CB321" s="19">
        <f>ROUND(VLOOKUP($B321,'3.ข้อมูลงบทดลองปัจจุบัน เติมเอง'!$A$5:$CL$846,79,0),2)</f>
        <v>0</v>
      </c>
      <c r="CC321" s="19">
        <f>ROUND(VLOOKUP($B321,'3.ข้อมูลงบทดลองปัจจุบัน เติมเอง'!$A$5:$CL$846,80,0),2)</f>
        <v>-200</v>
      </c>
      <c r="CD321" s="19">
        <f>ROUND(VLOOKUP($B321,'3.ข้อมูลงบทดลองปัจจุบัน เติมเอง'!$A$5:$CL$846,81,0),2)</f>
        <v>-1068</v>
      </c>
      <c r="CE321" s="19">
        <f>ROUND(VLOOKUP($B321,'3.ข้อมูลงบทดลองปัจจุบัน เติมเอง'!$A$5:$CL$846,82,0),2)</f>
        <v>0</v>
      </c>
      <c r="CF321" s="19">
        <f>ROUND(VLOOKUP($B321,'3.ข้อมูลงบทดลองปัจจุบัน เติมเอง'!$A$5:$CL$846,83,0),2)</f>
        <v>0</v>
      </c>
      <c r="CG321" s="19">
        <f>ROUND(VLOOKUP($B321,'3.ข้อมูลงบทดลองปัจจุบัน เติมเอง'!$A$5:$CL$846,84,0),2)</f>
        <v>0</v>
      </c>
      <c r="CH321" s="19">
        <f>ROUND(VLOOKUP($B321,'3.ข้อมูลงบทดลองปัจจุบัน เติมเอง'!$A$5:$CL$846,85,0),2)</f>
        <v>0</v>
      </c>
      <c r="CI321" s="19">
        <f>ROUND(VLOOKUP($B321,'3.ข้อมูลงบทดลองปัจจุบัน เติมเอง'!$A$5:$CL$846,86,0),2)</f>
        <v>-200</v>
      </c>
      <c r="CJ321" s="19">
        <f>ROUND(VLOOKUP($B321,'3.ข้อมูลงบทดลองปัจจุบัน เติมเอง'!$A$5:$CL$846,87,0),2)</f>
        <v>0</v>
      </c>
      <c r="CK321" s="19">
        <f>ROUND(VLOOKUP($B321,'3.ข้อมูลงบทดลองปัจจุบัน เติมเอง'!$A$5:$CL$846,88,0),2)</f>
        <v>-2725</v>
      </c>
      <c r="CL321" s="19">
        <f>ROUND(VLOOKUP($B321,'3.ข้อมูลงบทดลองปัจจุบัน เติมเอง'!$A$5:$CL$846,89,0),2)</f>
        <v>0</v>
      </c>
      <c r="CM321" s="19">
        <f>ROUND(VLOOKUP($B321,'3.ข้อมูลงบทดลองปัจจุบัน เติมเอง'!$A$5:$CL$846,90,0),2)</f>
        <v>0</v>
      </c>
      <c r="CO321" s="29"/>
    </row>
    <row r="322" spans="1:93" x14ac:dyDescent="0.7">
      <c r="A322" s="54" t="s">
        <v>2323</v>
      </c>
      <c r="B322" s="3" t="s">
        <v>572</v>
      </c>
      <c r="C322" s="55" t="s">
        <v>573</v>
      </c>
      <c r="D322" s="19">
        <f>ROUND(VLOOKUP($B322,'3.ข้อมูลงบทดลองปัจจุบัน เติมเอง'!$A$5:$CL$846,3,0),2)</f>
        <v>0</v>
      </c>
      <c r="E322" s="19">
        <f>ROUND(VLOOKUP($B322,'3.ข้อมูลงบทดลองปัจจุบัน เติมเอง'!$A$5:$CL$846,4,0),2)</f>
        <v>0</v>
      </c>
      <c r="F322" s="19">
        <f>ROUND(VLOOKUP($B322,'3.ข้อมูลงบทดลองปัจจุบัน เติมเอง'!$A$5:$CL$846,5,0),2)</f>
        <v>0</v>
      </c>
      <c r="G322" s="19">
        <f>ROUND(VLOOKUP($B322,'3.ข้อมูลงบทดลองปัจจุบัน เติมเอง'!$A$5:$CL$846,6,0),2)</f>
        <v>20</v>
      </c>
      <c r="H322" s="19">
        <f>ROUND(VLOOKUP($B322,'3.ข้อมูลงบทดลองปัจจุบัน เติมเอง'!$A$5:$CL$846,7,0),2)</f>
        <v>0</v>
      </c>
      <c r="I322" s="19">
        <f>ROUND(VLOOKUP($B322,'3.ข้อมูลงบทดลองปัจจุบัน เติมเอง'!$A$5:$CL$846,8,0),2)</f>
        <v>0</v>
      </c>
      <c r="J322" s="19">
        <f>ROUND(VLOOKUP($B322,'3.ข้อมูลงบทดลองปัจจุบัน เติมเอง'!$A$5:$CL$846,9,0),2)</f>
        <v>0</v>
      </c>
      <c r="K322" s="19">
        <f>ROUND(VLOOKUP($B322,'3.ข้อมูลงบทดลองปัจจุบัน เติมเอง'!$A$5:$CL$846,10,0),2)</f>
        <v>-1482</v>
      </c>
      <c r="L322" s="19">
        <f>ROUND(VLOOKUP($B322,'3.ข้อมูลงบทดลองปัจจุบัน เติมเอง'!$A$5:$CL$846,11,0),2)</f>
        <v>0</v>
      </c>
      <c r="M322" s="19">
        <f>ROUND(VLOOKUP($B322,'3.ข้อมูลงบทดลองปัจจุบัน เติมเอง'!$A$5:$CL$846,12,0),2)</f>
        <v>3920</v>
      </c>
      <c r="N322" s="19">
        <f>ROUND(VLOOKUP($B322,'3.ข้อมูลงบทดลองปัจจุบัน เติมเอง'!$A$5:$CL$846,13,0),2)</f>
        <v>-38913</v>
      </c>
      <c r="O322" s="19">
        <f>ROUND(VLOOKUP($B322,'3.ข้อมูลงบทดลองปัจจุบัน เติมเอง'!$A$5:$CL$846,14,0),2)</f>
        <v>0</v>
      </c>
      <c r="P322" s="19">
        <f>ROUND(VLOOKUP($B322,'3.ข้อมูลงบทดลองปัจจุบัน เติมเอง'!$A$5:$CL$846,15,0),2)</f>
        <v>60629</v>
      </c>
      <c r="Q322" s="19">
        <f>ROUND(VLOOKUP($B322,'3.ข้อมูลงบทดลองปัจจุบัน เติมเอง'!$A$5:$CL$846,16,0),2)</f>
        <v>0</v>
      </c>
      <c r="R322" s="19">
        <f>ROUND(VLOOKUP($B322,'3.ข้อมูลงบทดลองปัจจุบัน เติมเอง'!$A$5:$CL$846,17,0),2)</f>
        <v>0</v>
      </c>
      <c r="S322" s="19">
        <f>ROUND(VLOOKUP($B322,'3.ข้อมูลงบทดลองปัจจุบัน เติมเอง'!$A$5:$CL$846,18,0),2)</f>
        <v>0</v>
      </c>
      <c r="T322" s="19">
        <f>ROUND(VLOOKUP($B322,'3.ข้อมูลงบทดลองปัจจุบัน เติมเอง'!$A$5:$CL$846,19,0),2)</f>
        <v>0</v>
      </c>
      <c r="U322" s="19">
        <f>ROUND(VLOOKUP($B322,'3.ข้อมูลงบทดลองปัจจุบัน เติมเอง'!$A$5:$CL$846,20,0),2)</f>
        <v>0</v>
      </c>
      <c r="V322" s="19">
        <f>ROUND(VLOOKUP($B322,'3.ข้อมูลงบทดลองปัจจุบัน เติมเอง'!$A$5:$CL$846,21,0),2)</f>
        <v>0</v>
      </c>
      <c r="W322" s="19">
        <f>ROUND(VLOOKUP($B322,'3.ข้อมูลงบทดลองปัจจุบัน เติมเอง'!$A$5:$CL$846,22,0),2)</f>
        <v>0</v>
      </c>
      <c r="X322" s="19">
        <f>ROUND(VLOOKUP($B322,'3.ข้อมูลงบทดลองปัจจุบัน เติมเอง'!$A$5:$CL$846,23,0),2)</f>
        <v>0</v>
      </c>
      <c r="Y322" s="19">
        <f>ROUND(VLOOKUP($B322,'3.ข้อมูลงบทดลองปัจจุบัน เติมเอง'!$A$5:$CL$846,24,0),2)</f>
        <v>0</v>
      </c>
      <c r="Z322" s="19">
        <f>ROUND(VLOOKUP($B322,'3.ข้อมูลงบทดลองปัจจุบัน เติมเอง'!$A$5:$CL$846,25,0),2)</f>
        <v>0</v>
      </c>
      <c r="AA322" s="19">
        <f>ROUND(VLOOKUP($B322,'3.ข้อมูลงบทดลองปัจจุบัน เติมเอง'!$A$5:$CL$846,26,0),2)</f>
        <v>0</v>
      </c>
      <c r="AB322" s="19">
        <f>ROUND(VLOOKUP($B322,'3.ข้อมูลงบทดลองปัจจุบัน เติมเอง'!$A$5:$CL$846,27,0),2)</f>
        <v>0</v>
      </c>
      <c r="AC322" s="19">
        <f>ROUND(VLOOKUP($B322,'3.ข้อมูลงบทดลองปัจจุบัน เติมเอง'!$A$5:$CL$846,28,0),2)</f>
        <v>0</v>
      </c>
      <c r="AD322" s="19">
        <f>ROUND(VLOOKUP($B322,'3.ข้อมูลงบทดลองปัจจุบัน เติมเอง'!$A$5:$CL$846,29,0),2)</f>
        <v>0</v>
      </c>
      <c r="AE322" s="19">
        <f>ROUND(VLOOKUP($B322,'3.ข้อมูลงบทดลองปัจจุบัน เติมเอง'!$A$5:$CL$846,30,0),2)</f>
        <v>0</v>
      </c>
      <c r="AF322" s="19">
        <f>ROUND(VLOOKUP($B322,'3.ข้อมูลงบทดลองปัจจุบัน เติมเอง'!$A$5:$CL$846,31,0),2)</f>
        <v>0</v>
      </c>
      <c r="AG322" s="19">
        <f>ROUND(VLOOKUP($B322,'3.ข้อมูลงบทดลองปัจจุบัน เติมเอง'!$A$5:$CL$846,32,0),2)</f>
        <v>0</v>
      </c>
      <c r="AH322" s="19">
        <f>ROUND(VLOOKUP($B322,'3.ข้อมูลงบทดลองปัจจุบัน เติมเอง'!$A$5:$CL$846,33,0),2)</f>
        <v>0</v>
      </c>
      <c r="AI322" s="19">
        <f>ROUND(VLOOKUP($B322,'3.ข้อมูลงบทดลองปัจจุบัน เติมเอง'!$A$5:$CL$846,34,0),2)</f>
        <v>0</v>
      </c>
      <c r="AJ322" s="19">
        <f>ROUND(VLOOKUP($B322,'3.ข้อมูลงบทดลองปัจจุบัน เติมเอง'!$A$5:$CL$846,35,0),2)</f>
        <v>0</v>
      </c>
      <c r="AK322" s="19">
        <f>ROUND(VLOOKUP($B322,'3.ข้อมูลงบทดลองปัจจุบัน เติมเอง'!$A$5:$CL$846,36,0),2)</f>
        <v>0</v>
      </c>
      <c r="AL322" s="19">
        <f>ROUND(VLOOKUP($B322,'3.ข้อมูลงบทดลองปัจจุบัน เติมเอง'!$A$5:$CL$846,37,0),2)</f>
        <v>121417.36</v>
      </c>
      <c r="AM322" s="19">
        <f>ROUND(VLOOKUP($B322,'3.ข้อมูลงบทดลองปัจจุบัน เติมเอง'!$A$5:$CL$846,38,0),2)</f>
        <v>0</v>
      </c>
      <c r="AN322" s="19">
        <f>ROUND(VLOOKUP($B322,'3.ข้อมูลงบทดลองปัจจุบัน เติมเอง'!$A$5:$CL$846,39,0),2)</f>
        <v>0</v>
      </c>
      <c r="AO322" s="19">
        <f>ROUND(VLOOKUP($B322,'3.ข้อมูลงบทดลองปัจจุบัน เติมเอง'!$A$5:$CL$846,40,0),2)</f>
        <v>0</v>
      </c>
      <c r="AP322" s="19">
        <f>ROUND(VLOOKUP($B322,'3.ข้อมูลงบทดลองปัจจุบัน เติมเอง'!$A$5:$CL$846,41,0),2)</f>
        <v>0</v>
      </c>
      <c r="AQ322" s="19">
        <f>ROUND(VLOOKUP($B322,'3.ข้อมูลงบทดลองปัจจุบัน เติมเอง'!$A$5:$CL$846,42,0),2)</f>
        <v>0</v>
      </c>
      <c r="AR322" s="19">
        <f>ROUND(VLOOKUP($B322,'3.ข้อมูลงบทดลองปัจจุบัน เติมเอง'!$A$5:$CL$846,43,0),2)</f>
        <v>519.74</v>
      </c>
      <c r="AS322" s="19">
        <f>ROUND(VLOOKUP($B322,'3.ข้อมูลงบทดลองปัจจุบัน เติมเอง'!$A$5:$CL$846,44,0),2)</f>
        <v>0</v>
      </c>
      <c r="AT322" s="19">
        <f>ROUND(VLOOKUP($B322,'3.ข้อมูลงบทดลองปัจจุบัน เติมเอง'!$A$5:$CL$846,45,0),2)</f>
        <v>0</v>
      </c>
      <c r="AU322" s="19">
        <f>ROUND(VLOOKUP($B322,'3.ข้อมูลงบทดลองปัจจุบัน เติมเอง'!$A$5:$CL$846,46,0),2)</f>
        <v>0</v>
      </c>
      <c r="AV322" s="19">
        <f>ROUND(VLOOKUP($B322,'3.ข้อมูลงบทดลองปัจจุบัน เติมเอง'!$A$5:$CL$846,47,0),2)</f>
        <v>0</v>
      </c>
      <c r="AW322" s="19">
        <f>ROUND(VLOOKUP($B322,'3.ข้อมูลงบทดลองปัจจุบัน เติมเอง'!$A$5:$CL$846,48,0),2)</f>
        <v>789.77</v>
      </c>
      <c r="AX322" s="19">
        <f>ROUND(VLOOKUP($B322,'3.ข้อมูลงบทดลองปัจจุบัน เติมเอง'!$A$5:$CL$846,49,0),2)</f>
        <v>0</v>
      </c>
      <c r="AY322" s="19">
        <f>ROUND(VLOOKUP($B322,'3.ข้อมูลงบทดลองปัจจุบัน เติมเอง'!$A$5:$CL$846,50,0),2)</f>
        <v>8350</v>
      </c>
      <c r="AZ322" s="19">
        <f>ROUND(VLOOKUP($B322,'3.ข้อมูลงบทดลองปัจจุบัน เติมเอง'!$A$5:$CL$846,51,0),2)</f>
        <v>0</v>
      </c>
      <c r="BA322" s="19">
        <f>ROUND(VLOOKUP($B322,'3.ข้อมูลงบทดลองปัจจุบัน เติมเอง'!$A$5:$CL$846,52,0),2)</f>
        <v>0</v>
      </c>
      <c r="BB322" s="19">
        <f>ROUND(VLOOKUP($B322,'3.ข้อมูลงบทดลองปัจจุบัน เติมเอง'!$A$5:$CL$846,53,0),2)</f>
        <v>0</v>
      </c>
      <c r="BC322" s="19">
        <f>ROUND(VLOOKUP($B322,'3.ข้อมูลงบทดลองปัจจุบัน เติมเอง'!$A$5:$CL$846,54,0),2)</f>
        <v>0</v>
      </c>
      <c r="BD322" s="19">
        <f>ROUND(VLOOKUP($B322,'3.ข้อมูลงบทดลองปัจจุบัน เติมเอง'!$A$5:$CL$846,55,0),2)</f>
        <v>0</v>
      </c>
      <c r="BE322" s="19">
        <f>ROUND(VLOOKUP($B322,'3.ข้อมูลงบทดลองปัจจุบัน เติมเอง'!$A$5:$CL$846,56,0),2)</f>
        <v>0</v>
      </c>
      <c r="BF322" s="19">
        <f>ROUND(VLOOKUP($B322,'3.ข้อมูลงบทดลองปัจจุบัน เติมเอง'!$A$5:$CL$846,57,0),2)</f>
        <v>0</v>
      </c>
      <c r="BG322" s="19">
        <f>ROUND(VLOOKUP($B322,'3.ข้อมูลงบทดลองปัจจุบัน เติมเอง'!$A$5:$CL$846,58,0),2)</f>
        <v>0</v>
      </c>
      <c r="BH322" s="19">
        <f>ROUND(VLOOKUP($B322,'3.ข้อมูลงบทดลองปัจจุบัน เติมเอง'!$A$5:$CL$846,59,0),2)</f>
        <v>0</v>
      </c>
      <c r="BI322" s="19">
        <f>ROUND(VLOOKUP($B322,'3.ข้อมูลงบทดลองปัจจุบัน เติมเอง'!$A$5:$CL$846,60,0),2)</f>
        <v>0</v>
      </c>
      <c r="BJ322" s="19">
        <f>ROUND(VLOOKUP($B322,'3.ข้อมูลงบทดลองปัจจุบัน เติมเอง'!$A$5:$CL$846,61,0),2)</f>
        <v>0</v>
      </c>
      <c r="BK322" s="19">
        <f>ROUND(VLOOKUP($B322,'3.ข้อมูลงบทดลองปัจจุบัน เติมเอง'!$A$5:$CL$846,62,0),2)</f>
        <v>0</v>
      </c>
      <c r="BL322" s="19">
        <f>ROUND(VLOOKUP($B322,'3.ข้อมูลงบทดลองปัจจุบัน เติมเอง'!$A$5:$CL$846,63,0),2)</f>
        <v>0</v>
      </c>
      <c r="BM322" s="19">
        <f>ROUND(VLOOKUP($B322,'3.ข้อมูลงบทดลองปัจจุบัน เติมเอง'!$A$5:$CL$846,64,0),2)</f>
        <v>107000</v>
      </c>
      <c r="BN322" s="19">
        <f>ROUND(VLOOKUP($B322,'3.ข้อมูลงบทดลองปัจจุบัน เติมเอง'!$A$5:$CL$846,65,0),2)</f>
        <v>0</v>
      </c>
      <c r="BO322" s="19">
        <f>ROUND(VLOOKUP($B322,'3.ข้อมูลงบทดลองปัจจุบัน เติมเอง'!$A$5:$CL$846,66,0),2)</f>
        <v>0</v>
      </c>
      <c r="BP322" s="19">
        <f>ROUND(VLOOKUP($B322,'3.ข้อมูลงบทดลองปัจจุบัน เติมเอง'!$A$5:$CL$846,67,0),2)</f>
        <v>0</v>
      </c>
      <c r="BQ322" s="19">
        <f>ROUND(VLOOKUP($B322,'3.ข้อมูลงบทดลองปัจจุบัน เติมเอง'!$A$5:$CL$846,68,0),2)</f>
        <v>0</v>
      </c>
      <c r="BR322" s="19">
        <f>ROUND(VLOOKUP($B322,'3.ข้อมูลงบทดลองปัจจุบัน เติมเอง'!$A$5:$CL$846,69,0),2)</f>
        <v>0</v>
      </c>
      <c r="BS322" s="19">
        <f>ROUND(VLOOKUP($B322,'3.ข้อมูลงบทดลองปัจจุบัน เติมเอง'!$A$5:$CL$846,70,0),2)</f>
        <v>147570.04999999999</v>
      </c>
      <c r="BT322" s="19">
        <f>ROUND(VLOOKUP($B322,'3.ข้อมูลงบทดลองปัจจุบัน เติมเอง'!$A$5:$CL$846,71,0),2)</f>
        <v>0</v>
      </c>
      <c r="BU322" s="19">
        <f>ROUND(VLOOKUP($B322,'3.ข้อมูลงบทดลองปัจจุบัน เติมเอง'!$A$5:$CL$846,72,0),2)</f>
        <v>0</v>
      </c>
      <c r="BV322" s="19">
        <f>ROUND(VLOOKUP($B322,'3.ข้อมูลงบทดลองปัจจุบัน เติมเอง'!$A$5:$CL$846,73,0),2)</f>
        <v>0</v>
      </c>
      <c r="BW322" s="19">
        <f>ROUND(VLOOKUP($B322,'3.ข้อมูลงบทดลองปัจจุบัน เติมเอง'!$A$5:$CL$846,74,0),2)</f>
        <v>0</v>
      </c>
      <c r="BX322" s="19">
        <f>ROUND(VLOOKUP($B322,'3.ข้อมูลงบทดลองปัจจุบัน เติมเอง'!$A$5:$CL$846,75,0),2)</f>
        <v>0</v>
      </c>
      <c r="BY322" s="19">
        <f>ROUND(VLOOKUP($B322,'3.ข้อมูลงบทดลองปัจจุบัน เติมเอง'!$A$5:$CL$846,76,0),2)</f>
        <v>0</v>
      </c>
      <c r="BZ322" s="19">
        <f>ROUND(VLOOKUP($B322,'3.ข้อมูลงบทดลองปัจจุบัน เติมเอง'!$A$5:$CL$846,77,0),2)</f>
        <v>0</v>
      </c>
      <c r="CA322" s="19">
        <f>ROUND(VLOOKUP($B322,'3.ข้อมูลงบทดลองปัจจุบัน เติมเอง'!$A$5:$CL$846,78,0),2)</f>
        <v>0</v>
      </c>
      <c r="CB322" s="19">
        <f>ROUND(VLOOKUP($B322,'3.ข้อมูลงบทดลองปัจจุบัน เติมเอง'!$A$5:$CL$846,79,0),2)</f>
        <v>0</v>
      </c>
      <c r="CC322" s="19">
        <f>ROUND(VLOOKUP($B322,'3.ข้อมูลงบทดลองปัจจุบัน เติมเอง'!$A$5:$CL$846,80,0),2)</f>
        <v>0</v>
      </c>
      <c r="CD322" s="19">
        <f>ROUND(VLOOKUP($B322,'3.ข้อมูลงบทดลองปัจจุบัน เติมเอง'!$A$5:$CL$846,81,0),2)</f>
        <v>0</v>
      </c>
      <c r="CE322" s="19">
        <f>ROUND(VLOOKUP($B322,'3.ข้อมูลงบทดลองปัจจุบัน เติมเอง'!$A$5:$CL$846,82,0),2)</f>
        <v>0</v>
      </c>
      <c r="CF322" s="19">
        <f>ROUND(VLOOKUP($B322,'3.ข้อมูลงบทดลองปัจจุบัน เติมเอง'!$A$5:$CL$846,83,0),2)</f>
        <v>0</v>
      </c>
      <c r="CG322" s="19">
        <f>ROUND(VLOOKUP($B322,'3.ข้อมูลงบทดลองปัจจุบัน เติมเอง'!$A$5:$CL$846,84,0),2)</f>
        <v>0</v>
      </c>
      <c r="CH322" s="19">
        <f>ROUND(VLOOKUP($B322,'3.ข้อมูลงบทดลองปัจจุบัน เติมเอง'!$A$5:$CL$846,85,0),2)</f>
        <v>0</v>
      </c>
      <c r="CI322" s="19">
        <f>ROUND(VLOOKUP($B322,'3.ข้อมูลงบทดลองปัจจุบัน เติมเอง'!$A$5:$CL$846,86,0),2)</f>
        <v>0</v>
      </c>
      <c r="CJ322" s="19">
        <f>ROUND(VLOOKUP($B322,'3.ข้อมูลงบทดลองปัจจุบัน เติมเอง'!$A$5:$CL$846,87,0),2)</f>
        <v>0</v>
      </c>
      <c r="CK322" s="19">
        <f>ROUND(VLOOKUP($B322,'3.ข้อมูลงบทดลองปัจจุบัน เติมเอง'!$A$5:$CL$846,88,0),2)</f>
        <v>0</v>
      </c>
      <c r="CL322" s="19">
        <f>ROUND(VLOOKUP($B322,'3.ข้อมูลงบทดลองปัจจุบัน เติมเอง'!$A$5:$CL$846,89,0),2)</f>
        <v>0</v>
      </c>
      <c r="CM322" s="19">
        <f>ROUND(VLOOKUP($B322,'3.ข้อมูลงบทดลองปัจจุบัน เติมเอง'!$A$5:$CL$846,90,0),2)</f>
        <v>0</v>
      </c>
      <c r="CO322" s="29"/>
    </row>
    <row r="323" spans="1:93" x14ac:dyDescent="0.7">
      <c r="A323" s="54" t="s">
        <v>2323</v>
      </c>
      <c r="B323" s="3" t="s">
        <v>1138</v>
      </c>
      <c r="C323" s="55" t="s">
        <v>1139</v>
      </c>
      <c r="D323" s="19">
        <f>ROUND(VLOOKUP($B323,'3.ข้อมูลงบทดลองปัจจุบัน เติมเอง'!$A$5:$CL$846,3,0),2)</f>
        <v>0</v>
      </c>
      <c r="E323" s="19">
        <f>ROUND(VLOOKUP($B323,'3.ข้อมูลงบทดลองปัจจุบัน เติมเอง'!$A$5:$CL$846,4,0),2)</f>
        <v>0</v>
      </c>
      <c r="F323" s="19">
        <f>ROUND(VLOOKUP($B323,'3.ข้อมูลงบทดลองปัจจุบัน เติมเอง'!$A$5:$CL$846,5,0),2)</f>
        <v>0</v>
      </c>
      <c r="G323" s="19">
        <f>ROUND(VLOOKUP($B323,'3.ข้อมูลงบทดลองปัจจุบัน เติมเอง'!$A$5:$CL$846,6,0),2)</f>
        <v>0</v>
      </c>
      <c r="H323" s="19">
        <f>ROUND(VLOOKUP($B323,'3.ข้อมูลงบทดลองปัจจุบัน เติมเอง'!$A$5:$CL$846,7,0),2)</f>
        <v>0</v>
      </c>
      <c r="I323" s="19">
        <f>ROUND(VLOOKUP($B323,'3.ข้อมูลงบทดลองปัจจุบัน เติมเอง'!$A$5:$CL$846,8,0),2)</f>
        <v>0</v>
      </c>
      <c r="J323" s="19">
        <f>ROUND(VLOOKUP($B323,'3.ข้อมูลงบทดลองปัจจุบัน เติมเอง'!$A$5:$CL$846,9,0),2)</f>
        <v>0</v>
      </c>
      <c r="K323" s="19">
        <f>ROUND(VLOOKUP($B323,'3.ข้อมูลงบทดลองปัจจุบัน เติมเอง'!$A$5:$CL$846,10,0),2)</f>
        <v>0</v>
      </c>
      <c r="L323" s="19">
        <f>ROUND(VLOOKUP($B323,'3.ข้อมูลงบทดลองปัจจุบัน เติมเอง'!$A$5:$CL$846,11,0),2)</f>
        <v>0</v>
      </c>
      <c r="M323" s="19">
        <f>ROUND(VLOOKUP($B323,'3.ข้อมูลงบทดลองปัจจุบัน เติมเอง'!$A$5:$CL$846,12,0),2)</f>
        <v>0</v>
      </c>
      <c r="N323" s="19">
        <f>ROUND(VLOOKUP($B323,'3.ข้อมูลงบทดลองปัจจุบัน เติมเอง'!$A$5:$CL$846,13,0),2)</f>
        <v>0</v>
      </c>
      <c r="O323" s="19">
        <f>ROUND(VLOOKUP($B323,'3.ข้อมูลงบทดลองปัจจุบัน เติมเอง'!$A$5:$CL$846,14,0),2)</f>
        <v>0</v>
      </c>
      <c r="P323" s="19">
        <f>ROUND(VLOOKUP($B323,'3.ข้อมูลงบทดลองปัจจุบัน เติมเอง'!$A$5:$CL$846,15,0),2)</f>
        <v>0</v>
      </c>
      <c r="Q323" s="19">
        <f>ROUND(VLOOKUP($B323,'3.ข้อมูลงบทดลองปัจจุบัน เติมเอง'!$A$5:$CL$846,16,0),2)</f>
        <v>0</v>
      </c>
      <c r="R323" s="19">
        <f>ROUND(VLOOKUP($B323,'3.ข้อมูลงบทดลองปัจจุบัน เติมเอง'!$A$5:$CL$846,17,0),2)</f>
        <v>0</v>
      </c>
      <c r="S323" s="19">
        <f>ROUND(VLOOKUP($B323,'3.ข้อมูลงบทดลองปัจจุบัน เติมเอง'!$A$5:$CL$846,18,0),2)</f>
        <v>0</v>
      </c>
      <c r="T323" s="19">
        <f>ROUND(VLOOKUP($B323,'3.ข้อมูลงบทดลองปัจจุบัน เติมเอง'!$A$5:$CL$846,19,0),2)</f>
        <v>0</v>
      </c>
      <c r="U323" s="19">
        <f>ROUND(VLOOKUP($B323,'3.ข้อมูลงบทดลองปัจจุบัน เติมเอง'!$A$5:$CL$846,20,0),2)</f>
        <v>0</v>
      </c>
      <c r="V323" s="19">
        <f>ROUND(VLOOKUP($B323,'3.ข้อมูลงบทดลองปัจจุบัน เติมเอง'!$A$5:$CL$846,21,0),2)</f>
        <v>0</v>
      </c>
      <c r="W323" s="19">
        <f>ROUND(VLOOKUP($B323,'3.ข้อมูลงบทดลองปัจจุบัน เติมเอง'!$A$5:$CL$846,22,0),2)</f>
        <v>0</v>
      </c>
      <c r="X323" s="19">
        <f>ROUND(VLOOKUP($B323,'3.ข้อมูลงบทดลองปัจจุบัน เติมเอง'!$A$5:$CL$846,23,0),2)</f>
        <v>0</v>
      </c>
      <c r="Y323" s="19">
        <f>ROUND(VLOOKUP($B323,'3.ข้อมูลงบทดลองปัจจุบัน เติมเอง'!$A$5:$CL$846,24,0),2)</f>
        <v>0</v>
      </c>
      <c r="Z323" s="19">
        <f>ROUND(VLOOKUP($B323,'3.ข้อมูลงบทดลองปัจจุบัน เติมเอง'!$A$5:$CL$846,25,0),2)</f>
        <v>0</v>
      </c>
      <c r="AA323" s="19">
        <f>ROUND(VLOOKUP($B323,'3.ข้อมูลงบทดลองปัจจุบัน เติมเอง'!$A$5:$CL$846,26,0),2)</f>
        <v>0</v>
      </c>
      <c r="AB323" s="19">
        <f>ROUND(VLOOKUP($B323,'3.ข้อมูลงบทดลองปัจจุบัน เติมเอง'!$A$5:$CL$846,27,0),2)</f>
        <v>0</v>
      </c>
      <c r="AC323" s="19">
        <f>ROUND(VLOOKUP($B323,'3.ข้อมูลงบทดลองปัจจุบัน เติมเอง'!$A$5:$CL$846,28,0),2)</f>
        <v>0</v>
      </c>
      <c r="AD323" s="19">
        <f>ROUND(VLOOKUP($B323,'3.ข้อมูลงบทดลองปัจจุบัน เติมเอง'!$A$5:$CL$846,29,0),2)</f>
        <v>0</v>
      </c>
      <c r="AE323" s="19">
        <f>ROUND(VLOOKUP($B323,'3.ข้อมูลงบทดลองปัจจุบัน เติมเอง'!$A$5:$CL$846,30,0),2)</f>
        <v>0</v>
      </c>
      <c r="AF323" s="19">
        <f>ROUND(VLOOKUP($B323,'3.ข้อมูลงบทดลองปัจจุบัน เติมเอง'!$A$5:$CL$846,31,0),2)</f>
        <v>0</v>
      </c>
      <c r="AG323" s="19">
        <f>ROUND(VLOOKUP($B323,'3.ข้อมูลงบทดลองปัจจุบัน เติมเอง'!$A$5:$CL$846,32,0),2)</f>
        <v>0</v>
      </c>
      <c r="AH323" s="19">
        <f>ROUND(VLOOKUP($B323,'3.ข้อมูลงบทดลองปัจจุบัน เติมเอง'!$A$5:$CL$846,33,0),2)</f>
        <v>0</v>
      </c>
      <c r="AI323" s="19">
        <f>ROUND(VLOOKUP($B323,'3.ข้อมูลงบทดลองปัจจุบัน เติมเอง'!$A$5:$CL$846,34,0),2)</f>
        <v>0</v>
      </c>
      <c r="AJ323" s="19">
        <f>ROUND(VLOOKUP($B323,'3.ข้อมูลงบทดลองปัจจุบัน เติมเอง'!$A$5:$CL$846,35,0),2)</f>
        <v>0</v>
      </c>
      <c r="AK323" s="19">
        <f>ROUND(VLOOKUP($B323,'3.ข้อมูลงบทดลองปัจจุบัน เติมเอง'!$A$5:$CL$846,36,0),2)</f>
        <v>0</v>
      </c>
      <c r="AL323" s="19">
        <f>ROUND(VLOOKUP($B323,'3.ข้อมูลงบทดลองปัจจุบัน เติมเอง'!$A$5:$CL$846,37,0),2)</f>
        <v>0</v>
      </c>
      <c r="AM323" s="19">
        <f>ROUND(VLOOKUP($B323,'3.ข้อมูลงบทดลองปัจจุบัน เติมเอง'!$A$5:$CL$846,38,0),2)</f>
        <v>0</v>
      </c>
      <c r="AN323" s="19">
        <f>ROUND(VLOOKUP($B323,'3.ข้อมูลงบทดลองปัจจุบัน เติมเอง'!$A$5:$CL$846,39,0),2)</f>
        <v>0</v>
      </c>
      <c r="AO323" s="19">
        <f>ROUND(VLOOKUP($B323,'3.ข้อมูลงบทดลองปัจจุบัน เติมเอง'!$A$5:$CL$846,40,0),2)</f>
        <v>0</v>
      </c>
      <c r="AP323" s="19">
        <f>ROUND(VLOOKUP($B323,'3.ข้อมูลงบทดลองปัจจุบัน เติมเอง'!$A$5:$CL$846,41,0),2)</f>
        <v>0</v>
      </c>
      <c r="AQ323" s="19">
        <f>ROUND(VLOOKUP($B323,'3.ข้อมูลงบทดลองปัจจุบัน เติมเอง'!$A$5:$CL$846,42,0),2)</f>
        <v>0</v>
      </c>
      <c r="AR323" s="19">
        <f>ROUND(VLOOKUP($B323,'3.ข้อมูลงบทดลองปัจจุบัน เติมเอง'!$A$5:$CL$846,43,0),2)</f>
        <v>0</v>
      </c>
      <c r="AS323" s="19">
        <f>ROUND(VLOOKUP($B323,'3.ข้อมูลงบทดลองปัจจุบัน เติมเอง'!$A$5:$CL$846,44,0),2)</f>
        <v>0</v>
      </c>
      <c r="AT323" s="19">
        <f>ROUND(VLOOKUP($B323,'3.ข้อมูลงบทดลองปัจจุบัน เติมเอง'!$A$5:$CL$846,45,0),2)</f>
        <v>0</v>
      </c>
      <c r="AU323" s="19">
        <f>ROUND(VLOOKUP($B323,'3.ข้อมูลงบทดลองปัจจุบัน เติมเอง'!$A$5:$CL$846,46,0),2)</f>
        <v>0</v>
      </c>
      <c r="AV323" s="19">
        <f>ROUND(VLOOKUP($B323,'3.ข้อมูลงบทดลองปัจจุบัน เติมเอง'!$A$5:$CL$846,47,0),2)</f>
        <v>0</v>
      </c>
      <c r="AW323" s="19">
        <f>ROUND(VLOOKUP($B323,'3.ข้อมูลงบทดลองปัจจุบัน เติมเอง'!$A$5:$CL$846,48,0),2)</f>
        <v>0</v>
      </c>
      <c r="AX323" s="19">
        <f>ROUND(VLOOKUP($B323,'3.ข้อมูลงบทดลองปัจจุบัน เติมเอง'!$A$5:$CL$846,49,0),2)</f>
        <v>0</v>
      </c>
      <c r="AY323" s="19">
        <f>ROUND(VLOOKUP($B323,'3.ข้อมูลงบทดลองปัจจุบัน เติมเอง'!$A$5:$CL$846,50,0),2)</f>
        <v>0</v>
      </c>
      <c r="AZ323" s="19">
        <f>ROUND(VLOOKUP($B323,'3.ข้อมูลงบทดลองปัจจุบัน เติมเอง'!$A$5:$CL$846,51,0),2)</f>
        <v>0</v>
      </c>
      <c r="BA323" s="19">
        <f>ROUND(VLOOKUP($B323,'3.ข้อมูลงบทดลองปัจจุบัน เติมเอง'!$A$5:$CL$846,52,0),2)</f>
        <v>0</v>
      </c>
      <c r="BB323" s="19">
        <f>ROUND(VLOOKUP($B323,'3.ข้อมูลงบทดลองปัจจุบัน เติมเอง'!$A$5:$CL$846,53,0),2)</f>
        <v>0</v>
      </c>
      <c r="BC323" s="19">
        <f>ROUND(VLOOKUP($B323,'3.ข้อมูลงบทดลองปัจจุบัน เติมเอง'!$A$5:$CL$846,54,0),2)</f>
        <v>0</v>
      </c>
      <c r="BD323" s="19">
        <f>ROUND(VLOOKUP($B323,'3.ข้อมูลงบทดลองปัจจุบัน เติมเอง'!$A$5:$CL$846,55,0),2)</f>
        <v>0</v>
      </c>
      <c r="BE323" s="19">
        <f>ROUND(VLOOKUP($B323,'3.ข้อมูลงบทดลองปัจจุบัน เติมเอง'!$A$5:$CL$846,56,0),2)</f>
        <v>0</v>
      </c>
      <c r="BF323" s="19">
        <f>ROUND(VLOOKUP($B323,'3.ข้อมูลงบทดลองปัจจุบัน เติมเอง'!$A$5:$CL$846,57,0),2)</f>
        <v>0</v>
      </c>
      <c r="BG323" s="19">
        <f>ROUND(VLOOKUP($B323,'3.ข้อมูลงบทดลองปัจจุบัน เติมเอง'!$A$5:$CL$846,58,0),2)</f>
        <v>0</v>
      </c>
      <c r="BH323" s="19">
        <f>ROUND(VLOOKUP($B323,'3.ข้อมูลงบทดลองปัจจุบัน เติมเอง'!$A$5:$CL$846,59,0),2)</f>
        <v>0</v>
      </c>
      <c r="BI323" s="19">
        <f>ROUND(VLOOKUP($B323,'3.ข้อมูลงบทดลองปัจจุบัน เติมเอง'!$A$5:$CL$846,60,0),2)</f>
        <v>0</v>
      </c>
      <c r="BJ323" s="19">
        <f>ROUND(VLOOKUP($B323,'3.ข้อมูลงบทดลองปัจจุบัน เติมเอง'!$A$5:$CL$846,61,0),2)</f>
        <v>0</v>
      </c>
      <c r="BK323" s="19">
        <f>ROUND(VLOOKUP($B323,'3.ข้อมูลงบทดลองปัจจุบัน เติมเอง'!$A$5:$CL$846,62,0),2)</f>
        <v>0</v>
      </c>
      <c r="BL323" s="19">
        <f>ROUND(VLOOKUP($B323,'3.ข้อมูลงบทดลองปัจจุบัน เติมเอง'!$A$5:$CL$846,63,0),2)</f>
        <v>0</v>
      </c>
      <c r="BM323" s="19">
        <f>ROUND(VLOOKUP($B323,'3.ข้อมูลงบทดลองปัจจุบัน เติมเอง'!$A$5:$CL$846,64,0),2)</f>
        <v>0</v>
      </c>
      <c r="BN323" s="19">
        <f>ROUND(VLOOKUP($B323,'3.ข้อมูลงบทดลองปัจจุบัน เติมเอง'!$A$5:$CL$846,65,0),2)</f>
        <v>0</v>
      </c>
      <c r="BO323" s="19">
        <f>ROUND(VLOOKUP($B323,'3.ข้อมูลงบทดลองปัจจุบัน เติมเอง'!$A$5:$CL$846,66,0),2)</f>
        <v>0</v>
      </c>
      <c r="BP323" s="19">
        <f>ROUND(VLOOKUP($B323,'3.ข้อมูลงบทดลองปัจจุบัน เติมเอง'!$A$5:$CL$846,67,0),2)</f>
        <v>0</v>
      </c>
      <c r="BQ323" s="19">
        <f>ROUND(VLOOKUP($B323,'3.ข้อมูลงบทดลองปัจจุบัน เติมเอง'!$A$5:$CL$846,68,0),2)</f>
        <v>0</v>
      </c>
      <c r="BR323" s="19">
        <f>ROUND(VLOOKUP($B323,'3.ข้อมูลงบทดลองปัจจุบัน เติมเอง'!$A$5:$CL$846,69,0),2)</f>
        <v>0</v>
      </c>
      <c r="BS323" s="19">
        <f>ROUND(VLOOKUP($B323,'3.ข้อมูลงบทดลองปัจจุบัน เติมเอง'!$A$5:$CL$846,70,0),2)</f>
        <v>0</v>
      </c>
      <c r="BT323" s="19">
        <f>ROUND(VLOOKUP($B323,'3.ข้อมูลงบทดลองปัจจุบัน เติมเอง'!$A$5:$CL$846,71,0),2)</f>
        <v>0</v>
      </c>
      <c r="BU323" s="19">
        <f>ROUND(VLOOKUP($B323,'3.ข้อมูลงบทดลองปัจจุบัน เติมเอง'!$A$5:$CL$846,72,0),2)</f>
        <v>0</v>
      </c>
      <c r="BV323" s="19">
        <f>ROUND(VLOOKUP($B323,'3.ข้อมูลงบทดลองปัจจุบัน เติมเอง'!$A$5:$CL$846,73,0),2)</f>
        <v>0</v>
      </c>
      <c r="BW323" s="19">
        <f>ROUND(VLOOKUP($B323,'3.ข้อมูลงบทดลองปัจจุบัน เติมเอง'!$A$5:$CL$846,74,0),2)</f>
        <v>0</v>
      </c>
      <c r="BX323" s="19">
        <f>ROUND(VLOOKUP($B323,'3.ข้อมูลงบทดลองปัจจุบัน เติมเอง'!$A$5:$CL$846,75,0),2)</f>
        <v>0</v>
      </c>
      <c r="BY323" s="19">
        <f>ROUND(VLOOKUP($B323,'3.ข้อมูลงบทดลองปัจจุบัน เติมเอง'!$A$5:$CL$846,76,0),2)</f>
        <v>0</v>
      </c>
      <c r="BZ323" s="19">
        <f>ROUND(VLOOKUP($B323,'3.ข้อมูลงบทดลองปัจจุบัน เติมเอง'!$A$5:$CL$846,77,0),2)</f>
        <v>0</v>
      </c>
      <c r="CA323" s="19">
        <f>ROUND(VLOOKUP($B323,'3.ข้อมูลงบทดลองปัจจุบัน เติมเอง'!$A$5:$CL$846,78,0),2)</f>
        <v>0</v>
      </c>
      <c r="CB323" s="19">
        <f>ROUND(VLOOKUP($B323,'3.ข้อมูลงบทดลองปัจจุบัน เติมเอง'!$A$5:$CL$846,79,0),2)</f>
        <v>0</v>
      </c>
      <c r="CC323" s="19">
        <f>ROUND(VLOOKUP($B323,'3.ข้อมูลงบทดลองปัจจุบัน เติมเอง'!$A$5:$CL$846,80,0),2)</f>
        <v>0</v>
      </c>
      <c r="CD323" s="19">
        <f>ROUND(VLOOKUP($B323,'3.ข้อมูลงบทดลองปัจจุบัน เติมเอง'!$A$5:$CL$846,81,0),2)</f>
        <v>0</v>
      </c>
      <c r="CE323" s="19">
        <f>ROUND(VLOOKUP($B323,'3.ข้อมูลงบทดลองปัจจุบัน เติมเอง'!$A$5:$CL$846,82,0),2)</f>
        <v>0</v>
      </c>
      <c r="CF323" s="19">
        <f>ROUND(VLOOKUP($B323,'3.ข้อมูลงบทดลองปัจจุบัน เติมเอง'!$A$5:$CL$846,83,0),2)</f>
        <v>0</v>
      </c>
      <c r="CG323" s="19">
        <f>ROUND(VLOOKUP($B323,'3.ข้อมูลงบทดลองปัจจุบัน เติมเอง'!$A$5:$CL$846,84,0),2)</f>
        <v>0</v>
      </c>
      <c r="CH323" s="19">
        <f>ROUND(VLOOKUP($B323,'3.ข้อมูลงบทดลองปัจจุบัน เติมเอง'!$A$5:$CL$846,85,0),2)</f>
        <v>0</v>
      </c>
      <c r="CI323" s="19">
        <f>ROUND(VLOOKUP($B323,'3.ข้อมูลงบทดลองปัจจุบัน เติมเอง'!$A$5:$CL$846,86,0),2)</f>
        <v>0</v>
      </c>
      <c r="CJ323" s="19">
        <f>ROUND(VLOOKUP($B323,'3.ข้อมูลงบทดลองปัจจุบัน เติมเอง'!$A$5:$CL$846,87,0),2)</f>
        <v>0</v>
      </c>
      <c r="CK323" s="19">
        <f>ROUND(VLOOKUP($B323,'3.ข้อมูลงบทดลองปัจจุบัน เติมเอง'!$A$5:$CL$846,88,0),2)</f>
        <v>0</v>
      </c>
      <c r="CL323" s="19">
        <f>ROUND(VLOOKUP($B323,'3.ข้อมูลงบทดลองปัจจุบัน เติมเอง'!$A$5:$CL$846,89,0),2)</f>
        <v>0</v>
      </c>
      <c r="CM323" s="19">
        <f>ROUND(VLOOKUP($B323,'3.ข้อมูลงบทดลองปัจจุบัน เติมเอง'!$A$5:$CL$846,90,0),2)</f>
        <v>0</v>
      </c>
    </row>
    <row r="324" spans="1:93" x14ac:dyDescent="0.7">
      <c r="A324" s="54" t="s">
        <v>2323</v>
      </c>
      <c r="B324" s="3" t="s">
        <v>574</v>
      </c>
      <c r="C324" s="55" t="s">
        <v>575</v>
      </c>
      <c r="D324" s="19">
        <f>ROUND(VLOOKUP($B324,'3.ข้อมูลงบทดลองปัจจุบัน เติมเอง'!$A$5:$CL$846,3,0),2)</f>
        <v>0</v>
      </c>
      <c r="E324" s="19">
        <f>ROUND(VLOOKUP($B324,'3.ข้อมูลงบทดลองปัจจุบัน เติมเอง'!$A$5:$CL$846,4,0),2)</f>
        <v>0</v>
      </c>
      <c r="F324" s="19">
        <f>ROUND(VLOOKUP($B324,'3.ข้อมูลงบทดลองปัจจุบัน เติมเอง'!$A$5:$CL$846,5,0),2)</f>
        <v>0</v>
      </c>
      <c r="G324" s="19">
        <f>ROUND(VLOOKUP($B324,'3.ข้อมูลงบทดลองปัจจุบัน เติมเอง'!$A$5:$CL$846,6,0),2)</f>
        <v>0</v>
      </c>
      <c r="H324" s="19">
        <f>ROUND(VLOOKUP($B324,'3.ข้อมูลงบทดลองปัจจุบัน เติมเอง'!$A$5:$CL$846,7,0),2)</f>
        <v>0</v>
      </c>
      <c r="I324" s="19">
        <f>ROUND(VLOOKUP($B324,'3.ข้อมูลงบทดลองปัจจุบัน เติมเอง'!$A$5:$CL$846,8,0),2)</f>
        <v>0</v>
      </c>
      <c r="J324" s="19">
        <f>ROUND(VLOOKUP($B324,'3.ข้อมูลงบทดลองปัจจุบัน เติมเอง'!$A$5:$CL$846,9,0),2)</f>
        <v>0</v>
      </c>
      <c r="K324" s="19">
        <f>ROUND(VLOOKUP($B324,'3.ข้อมูลงบทดลองปัจจุบัน เติมเอง'!$A$5:$CL$846,10,0),2)</f>
        <v>0</v>
      </c>
      <c r="L324" s="19">
        <f>ROUND(VLOOKUP($B324,'3.ข้อมูลงบทดลองปัจจุบัน เติมเอง'!$A$5:$CL$846,11,0),2)</f>
        <v>0</v>
      </c>
      <c r="M324" s="19">
        <f>ROUND(VLOOKUP($B324,'3.ข้อมูลงบทดลองปัจจุบัน เติมเอง'!$A$5:$CL$846,12,0),2)</f>
        <v>0</v>
      </c>
      <c r="N324" s="19">
        <f>ROUND(VLOOKUP($B324,'3.ข้อมูลงบทดลองปัจจุบัน เติมเอง'!$A$5:$CL$846,13,0),2)</f>
        <v>0</v>
      </c>
      <c r="O324" s="19">
        <f>ROUND(VLOOKUP($B324,'3.ข้อมูลงบทดลองปัจจุบัน เติมเอง'!$A$5:$CL$846,14,0),2)</f>
        <v>0</v>
      </c>
      <c r="P324" s="19">
        <f>ROUND(VLOOKUP($B324,'3.ข้อมูลงบทดลองปัจจุบัน เติมเอง'!$A$5:$CL$846,15,0),2)</f>
        <v>0</v>
      </c>
      <c r="Q324" s="19">
        <f>ROUND(VLOOKUP($B324,'3.ข้อมูลงบทดลองปัจจุบัน เติมเอง'!$A$5:$CL$846,16,0),2)</f>
        <v>0</v>
      </c>
      <c r="R324" s="19">
        <f>ROUND(VLOOKUP($B324,'3.ข้อมูลงบทดลองปัจจุบัน เติมเอง'!$A$5:$CL$846,17,0),2)</f>
        <v>0</v>
      </c>
      <c r="S324" s="19">
        <f>ROUND(VLOOKUP($B324,'3.ข้อมูลงบทดลองปัจจุบัน เติมเอง'!$A$5:$CL$846,18,0),2)</f>
        <v>0</v>
      </c>
      <c r="T324" s="19">
        <f>ROUND(VLOOKUP($B324,'3.ข้อมูลงบทดลองปัจจุบัน เติมเอง'!$A$5:$CL$846,19,0),2)</f>
        <v>0</v>
      </c>
      <c r="U324" s="19">
        <f>ROUND(VLOOKUP($B324,'3.ข้อมูลงบทดลองปัจจุบัน เติมเอง'!$A$5:$CL$846,20,0),2)</f>
        <v>0</v>
      </c>
      <c r="V324" s="19">
        <f>ROUND(VLOOKUP($B324,'3.ข้อมูลงบทดลองปัจจุบัน เติมเอง'!$A$5:$CL$846,21,0),2)</f>
        <v>0</v>
      </c>
      <c r="W324" s="19">
        <f>ROUND(VLOOKUP($B324,'3.ข้อมูลงบทดลองปัจจุบัน เติมเอง'!$A$5:$CL$846,22,0),2)</f>
        <v>0</v>
      </c>
      <c r="X324" s="19">
        <f>ROUND(VLOOKUP($B324,'3.ข้อมูลงบทดลองปัจจุบัน เติมเอง'!$A$5:$CL$846,23,0),2)</f>
        <v>0</v>
      </c>
      <c r="Y324" s="19">
        <f>ROUND(VLOOKUP($B324,'3.ข้อมูลงบทดลองปัจจุบัน เติมเอง'!$A$5:$CL$846,24,0),2)</f>
        <v>0</v>
      </c>
      <c r="Z324" s="19">
        <f>ROUND(VLOOKUP($B324,'3.ข้อมูลงบทดลองปัจจุบัน เติมเอง'!$A$5:$CL$846,25,0),2)</f>
        <v>0</v>
      </c>
      <c r="AA324" s="19">
        <f>ROUND(VLOOKUP($B324,'3.ข้อมูลงบทดลองปัจจุบัน เติมเอง'!$A$5:$CL$846,26,0),2)</f>
        <v>0</v>
      </c>
      <c r="AB324" s="19">
        <f>ROUND(VLOOKUP($B324,'3.ข้อมูลงบทดลองปัจจุบัน เติมเอง'!$A$5:$CL$846,27,0),2)</f>
        <v>0</v>
      </c>
      <c r="AC324" s="19">
        <f>ROUND(VLOOKUP($B324,'3.ข้อมูลงบทดลองปัจจุบัน เติมเอง'!$A$5:$CL$846,28,0),2)</f>
        <v>0</v>
      </c>
      <c r="AD324" s="19">
        <f>ROUND(VLOOKUP($B324,'3.ข้อมูลงบทดลองปัจจุบัน เติมเอง'!$A$5:$CL$846,29,0),2)</f>
        <v>0</v>
      </c>
      <c r="AE324" s="19">
        <f>ROUND(VLOOKUP($B324,'3.ข้อมูลงบทดลองปัจจุบัน เติมเอง'!$A$5:$CL$846,30,0),2)</f>
        <v>0</v>
      </c>
      <c r="AF324" s="19">
        <f>ROUND(VLOOKUP($B324,'3.ข้อมูลงบทดลองปัจจุบัน เติมเอง'!$A$5:$CL$846,31,0),2)</f>
        <v>0</v>
      </c>
      <c r="AG324" s="19">
        <f>ROUND(VLOOKUP($B324,'3.ข้อมูลงบทดลองปัจจุบัน เติมเอง'!$A$5:$CL$846,32,0),2)</f>
        <v>0</v>
      </c>
      <c r="AH324" s="19">
        <f>ROUND(VLOOKUP($B324,'3.ข้อมูลงบทดลองปัจจุบัน เติมเอง'!$A$5:$CL$846,33,0),2)</f>
        <v>0</v>
      </c>
      <c r="AI324" s="19">
        <f>ROUND(VLOOKUP($B324,'3.ข้อมูลงบทดลองปัจจุบัน เติมเอง'!$A$5:$CL$846,34,0),2)</f>
        <v>0</v>
      </c>
      <c r="AJ324" s="19">
        <f>ROUND(VLOOKUP($B324,'3.ข้อมูลงบทดลองปัจจุบัน เติมเอง'!$A$5:$CL$846,35,0),2)</f>
        <v>0</v>
      </c>
      <c r="AK324" s="19">
        <f>ROUND(VLOOKUP($B324,'3.ข้อมูลงบทดลองปัจจุบัน เติมเอง'!$A$5:$CL$846,36,0),2)</f>
        <v>0</v>
      </c>
      <c r="AL324" s="19">
        <f>ROUND(VLOOKUP($B324,'3.ข้อมูลงบทดลองปัจจุบัน เติมเอง'!$A$5:$CL$846,37,0),2)</f>
        <v>0</v>
      </c>
      <c r="AM324" s="19">
        <f>ROUND(VLOOKUP($B324,'3.ข้อมูลงบทดลองปัจจุบัน เติมเอง'!$A$5:$CL$846,38,0),2)</f>
        <v>0</v>
      </c>
      <c r="AN324" s="19">
        <f>ROUND(VLOOKUP($B324,'3.ข้อมูลงบทดลองปัจจุบัน เติมเอง'!$A$5:$CL$846,39,0),2)</f>
        <v>0</v>
      </c>
      <c r="AO324" s="19">
        <f>ROUND(VLOOKUP($B324,'3.ข้อมูลงบทดลองปัจจุบัน เติมเอง'!$A$5:$CL$846,40,0),2)</f>
        <v>0</v>
      </c>
      <c r="AP324" s="19">
        <f>ROUND(VLOOKUP($B324,'3.ข้อมูลงบทดลองปัจจุบัน เติมเอง'!$A$5:$CL$846,41,0),2)</f>
        <v>0</v>
      </c>
      <c r="AQ324" s="19">
        <f>ROUND(VLOOKUP($B324,'3.ข้อมูลงบทดลองปัจจุบัน เติมเอง'!$A$5:$CL$846,42,0),2)</f>
        <v>0</v>
      </c>
      <c r="AR324" s="19">
        <f>ROUND(VLOOKUP($B324,'3.ข้อมูลงบทดลองปัจจุบัน เติมเอง'!$A$5:$CL$846,43,0),2)</f>
        <v>0</v>
      </c>
      <c r="AS324" s="19">
        <f>ROUND(VLOOKUP($B324,'3.ข้อมูลงบทดลองปัจจุบัน เติมเอง'!$A$5:$CL$846,44,0),2)</f>
        <v>0</v>
      </c>
      <c r="AT324" s="19">
        <f>ROUND(VLOOKUP($B324,'3.ข้อมูลงบทดลองปัจจุบัน เติมเอง'!$A$5:$CL$846,45,0),2)</f>
        <v>0</v>
      </c>
      <c r="AU324" s="19">
        <f>ROUND(VLOOKUP($B324,'3.ข้อมูลงบทดลองปัจจุบัน เติมเอง'!$A$5:$CL$846,46,0),2)</f>
        <v>0</v>
      </c>
      <c r="AV324" s="19">
        <f>ROUND(VLOOKUP($B324,'3.ข้อมูลงบทดลองปัจจุบัน เติมเอง'!$A$5:$CL$846,47,0),2)</f>
        <v>0</v>
      </c>
      <c r="AW324" s="19">
        <f>ROUND(VLOOKUP($B324,'3.ข้อมูลงบทดลองปัจจุบัน เติมเอง'!$A$5:$CL$846,48,0),2)</f>
        <v>0</v>
      </c>
      <c r="AX324" s="19">
        <f>ROUND(VLOOKUP($B324,'3.ข้อมูลงบทดลองปัจจุบัน เติมเอง'!$A$5:$CL$846,49,0),2)</f>
        <v>0</v>
      </c>
      <c r="AY324" s="19">
        <f>ROUND(VLOOKUP($B324,'3.ข้อมูลงบทดลองปัจจุบัน เติมเอง'!$A$5:$CL$846,50,0),2)</f>
        <v>0</v>
      </c>
      <c r="AZ324" s="19">
        <f>ROUND(VLOOKUP($B324,'3.ข้อมูลงบทดลองปัจจุบัน เติมเอง'!$A$5:$CL$846,51,0),2)</f>
        <v>7500</v>
      </c>
      <c r="BA324" s="19">
        <f>ROUND(VLOOKUP($B324,'3.ข้อมูลงบทดลองปัจจุบัน เติมเอง'!$A$5:$CL$846,52,0),2)</f>
        <v>0</v>
      </c>
      <c r="BB324" s="19">
        <f>ROUND(VLOOKUP($B324,'3.ข้อมูลงบทดลองปัจจุบัน เติมเอง'!$A$5:$CL$846,53,0),2)</f>
        <v>0</v>
      </c>
      <c r="BC324" s="19">
        <f>ROUND(VLOOKUP($B324,'3.ข้อมูลงบทดลองปัจจุบัน เติมเอง'!$A$5:$CL$846,54,0),2)</f>
        <v>0</v>
      </c>
      <c r="BD324" s="19">
        <f>ROUND(VLOOKUP($B324,'3.ข้อมูลงบทดลองปัจจุบัน เติมเอง'!$A$5:$CL$846,55,0),2)</f>
        <v>0</v>
      </c>
      <c r="BE324" s="19">
        <f>ROUND(VLOOKUP($B324,'3.ข้อมูลงบทดลองปัจจุบัน เติมเอง'!$A$5:$CL$846,56,0),2)</f>
        <v>0</v>
      </c>
      <c r="BF324" s="19">
        <f>ROUND(VLOOKUP($B324,'3.ข้อมูลงบทดลองปัจจุบัน เติมเอง'!$A$5:$CL$846,57,0),2)</f>
        <v>0</v>
      </c>
      <c r="BG324" s="19">
        <f>ROUND(VLOOKUP($B324,'3.ข้อมูลงบทดลองปัจจุบัน เติมเอง'!$A$5:$CL$846,58,0),2)</f>
        <v>0</v>
      </c>
      <c r="BH324" s="19">
        <f>ROUND(VLOOKUP($B324,'3.ข้อมูลงบทดลองปัจจุบัน เติมเอง'!$A$5:$CL$846,59,0),2)</f>
        <v>0</v>
      </c>
      <c r="BI324" s="19">
        <f>ROUND(VLOOKUP($B324,'3.ข้อมูลงบทดลองปัจจุบัน เติมเอง'!$A$5:$CL$846,60,0),2)</f>
        <v>0</v>
      </c>
      <c r="BJ324" s="19">
        <f>ROUND(VLOOKUP($B324,'3.ข้อมูลงบทดลองปัจจุบัน เติมเอง'!$A$5:$CL$846,61,0),2)</f>
        <v>0</v>
      </c>
      <c r="BK324" s="19">
        <f>ROUND(VLOOKUP($B324,'3.ข้อมูลงบทดลองปัจจุบัน เติมเอง'!$A$5:$CL$846,62,0),2)</f>
        <v>0</v>
      </c>
      <c r="BL324" s="19">
        <f>ROUND(VLOOKUP($B324,'3.ข้อมูลงบทดลองปัจจุบัน เติมเอง'!$A$5:$CL$846,63,0),2)</f>
        <v>0</v>
      </c>
      <c r="BM324" s="19">
        <f>ROUND(VLOOKUP($B324,'3.ข้อมูลงบทดลองปัจจุบัน เติมเอง'!$A$5:$CL$846,64,0),2)</f>
        <v>0</v>
      </c>
      <c r="BN324" s="19">
        <f>ROUND(VLOOKUP($B324,'3.ข้อมูลงบทดลองปัจจุบัน เติมเอง'!$A$5:$CL$846,65,0),2)</f>
        <v>0</v>
      </c>
      <c r="BO324" s="19">
        <f>ROUND(VLOOKUP($B324,'3.ข้อมูลงบทดลองปัจจุบัน เติมเอง'!$A$5:$CL$846,66,0),2)</f>
        <v>0</v>
      </c>
      <c r="BP324" s="19">
        <f>ROUND(VLOOKUP($B324,'3.ข้อมูลงบทดลองปัจจุบัน เติมเอง'!$A$5:$CL$846,67,0),2)</f>
        <v>0</v>
      </c>
      <c r="BQ324" s="19">
        <f>ROUND(VLOOKUP($B324,'3.ข้อมูลงบทดลองปัจจุบัน เติมเอง'!$A$5:$CL$846,68,0),2)</f>
        <v>0</v>
      </c>
      <c r="BR324" s="19">
        <f>ROUND(VLOOKUP($B324,'3.ข้อมูลงบทดลองปัจจุบัน เติมเอง'!$A$5:$CL$846,69,0),2)</f>
        <v>0</v>
      </c>
      <c r="BS324" s="19">
        <f>ROUND(VLOOKUP($B324,'3.ข้อมูลงบทดลองปัจจุบัน เติมเอง'!$A$5:$CL$846,70,0),2)</f>
        <v>0</v>
      </c>
      <c r="BT324" s="19">
        <f>ROUND(VLOOKUP($B324,'3.ข้อมูลงบทดลองปัจจุบัน เติมเอง'!$A$5:$CL$846,71,0),2)</f>
        <v>0</v>
      </c>
      <c r="BU324" s="19">
        <f>ROUND(VLOOKUP($B324,'3.ข้อมูลงบทดลองปัจจุบัน เติมเอง'!$A$5:$CL$846,72,0),2)</f>
        <v>0</v>
      </c>
      <c r="BV324" s="19">
        <f>ROUND(VLOOKUP($B324,'3.ข้อมูลงบทดลองปัจจุบัน เติมเอง'!$A$5:$CL$846,73,0),2)</f>
        <v>0</v>
      </c>
      <c r="BW324" s="19">
        <f>ROUND(VLOOKUP($B324,'3.ข้อมูลงบทดลองปัจจุบัน เติมเอง'!$A$5:$CL$846,74,0),2)</f>
        <v>0</v>
      </c>
      <c r="BX324" s="19">
        <f>ROUND(VLOOKUP($B324,'3.ข้อมูลงบทดลองปัจจุบัน เติมเอง'!$A$5:$CL$846,75,0),2)</f>
        <v>0</v>
      </c>
      <c r="BY324" s="19">
        <f>ROUND(VLOOKUP($B324,'3.ข้อมูลงบทดลองปัจจุบัน เติมเอง'!$A$5:$CL$846,76,0),2)</f>
        <v>0</v>
      </c>
      <c r="BZ324" s="19">
        <f>ROUND(VLOOKUP($B324,'3.ข้อมูลงบทดลองปัจจุบัน เติมเอง'!$A$5:$CL$846,77,0),2)</f>
        <v>0</v>
      </c>
      <c r="CA324" s="19">
        <f>ROUND(VLOOKUP($B324,'3.ข้อมูลงบทดลองปัจจุบัน เติมเอง'!$A$5:$CL$846,78,0),2)</f>
        <v>0</v>
      </c>
      <c r="CB324" s="19">
        <f>ROUND(VLOOKUP($B324,'3.ข้อมูลงบทดลองปัจจุบัน เติมเอง'!$A$5:$CL$846,79,0),2)</f>
        <v>0</v>
      </c>
      <c r="CC324" s="19">
        <f>ROUND(VLOOKUP($B324,'3.ข้อมูลงบทดลองปัจจุบัน เติมเอง'!$A$5:$CL$846,80,0),2)</f>
        <v>0</v>
      </c>
      <c r="CD324" s="19">
        <f>ROUND(VLOOKUP($B324,'3.ข้อมูลงบทดลองปัจจุบัน เติมเอง'!$A$5:$CL$846,81,0),2)</f>
        <v>0</v>
      </c>
      <c r="CE324" s="19">
        <f>ROUND(VLOOKUP($B324,'3.ข้อมูลงบทดลองปัจจุบัน เติมเอง'!$A$5:$CL$846,82,0),2)</f>
        <v>0</v>
      </c>
      <c r="CF324" s="19">
        <f>ROUND(VLOOKUP($B324,'3.ข้อมูลงบทดลองปัจจุบัน เติมเอง'!$A$5:$CL$846,83,0),2)</f>
        <v>0</v>
      </c>
      <c r="CG324" s="19">
        <f>ROUND(VLOOKUP($B324,'3.ข้อมูลงบทดลองปัจจุบัน เติมเอง'!$A$5:$CL$846,84,0),2)</f>
        <v>0</v>
      </c>
      <c r="CH324" s="19">
        <f>ROUND(VLOOKUP($B324,'3.ข้อมูลงบทดลองปัจจุบัน เติมเอง'!$A$5:$CL$846,85,0),2)</f>
        <v>0</v>
      </c>
      <c r="CI324" s="19">
        <f>ROUND(VLOOKUP($B324,'3.ข้อมูลงบทดลองปัจจุบัน เติมเอง'!$A$5:$CL$846,86,0),2)</f>
        <v>0</v>
      </c>
      <c r="CJ324" s="19">
        <f>ROUND(VLOOKUP($B324,'3.ข้อมูลงบทดลองปัจจุบัน เติมเอง'!$A$5:$CL$846,87,0),2)</f>
        <v>0</v>
      </c>
      <c r="CK324" s="19">
        <f>ROUND(VLOOKUP($B324,'3.ข้อมูลงบทดลองปัจจุบัน เติมเอง'!$A$5:$CL$846,88,0),2)</f>
        <v>0</v>
      </c>
      <c r="CL324" s="19">
        <f>ROUND(VLOOKUP($B324,'3.ข้อมูลงบทดลองปัจจุบัน เติมเอง'!$A$5:$CL$846,89,0),2)</f>
        <v>0</v>
      </c>
      <c r="CM324" s="19">
        <f>ROUND(VLOOKUP($B324,'3.ข้อมูลงบทดลองปัจจุบัน เติมเอง'!$A$5:$CL$846,90,0),2)</f>
        <v>0</v>
      </c>
    </row>
    <row r="325" spans="1:93" x14ac:dyDescent="0.7">
      <c r="A325" s="54" t="s">
        <v>2323</v>
      </c>
      <c r="B325" s="3" t="s">
        <v>576</v>
      </c>
      <c r="C325" s="55" t="s">
        <v>577</v>
      </c>
      <c r="D325" s="19">
        <f>ROUND(VLOOKUP($B325,'3.ข้อมูลงบทดลองปัจจุบัน เติมเอง'!$A$5:$CL$846,3,0),2)</f>
        <v>0</v>
      </c>
      <c r="E325" s="19">
        <f>ROUND(VLOOKUP($B325,'3.ข้อมูลงบทดลองปัจจุบัน เติมเอง'!$A$5:$CL$846,4,0),2)</f>
        <v>0</v>
      </c>
      <c r="F325" s="19">
        <f>ROUND(VLOOKUP($B325,'3.ข้อมูลงบทดลองปัจจุบัน เติมเอง'!$A$5:$CL$846,5,0),2)</f>
        <v>0</v>
      </c>
      <c r="G325" s="19">
        <f>ROUND(VLOOKUP($B325,'3.ข้อมูลงบทดลองปัจจุบัน เติมเอง'!$A$5:$CL$846,6,0),2)</f>
        <v>30000</v>
      </c>
      <c r="H325" s="19">
        <f>ROUND(VLOOKUP($B325,'3.ข้อมูลงบทดลองปัจจุบัน เติมเอง'!$A$5:$CL$846,7,0),2)</f>
        <v>0</v>
      </c>
      <c r="I325" s="19">
        <f>ROUND(VLOOKUP($B325,'3.ข้อมูลงบทดลองปัจจุบัน เติมเอง'!$A$5:$CL$846,8,0),2)</f>
        <v>0</v>
      </c>
      <c r="J325" s="19">
        <f>ROUND(VLOOKUP($B325,'3.ข้อมูลงบทดลองปัจจุบัน เติมเอง'!$A$5:$CL$846,9,0),2)</f>
        <v>0</v>
      </c>
      <c r="K325" s="19">
        <f>ROUND(VLOOKUP($B325,'3.ข้อมูลงบทดลองปัจจุบัน เติมเอง'!$A$5:$CL$846,10,0),2)</f>
        <v>0</v>
      </c>
      <c r="L325" s="19">
        <f>ROUND(VLOOKUP($B325,'3.ข้อมูลงบทดลองปัจจุบัน เติมเอง'!$A$5:$CL$846,11,0),2)</f>
        <v>0</v>
      </c>
      <c r="M325" s="19">
        <f>ROUND(VLOOKUP($B325,'3.ข้อมูลงบทดลองปัจจุบัน เติมเอง'!$A$5:$CL$846,12,0),2)</f>
        <v>0</v>
      </c>
      <c r="N325" s="19">
        <f>ROUND(VLOOKUP($B325,'3.ข้อมูลงบทดลองปัจจุบัน เติมเอง'!$A$5:$CL$846,13,0),2)</f>
        <v>0</v>
      </c>
      <c r="O325" s="19">
        <f>ROUND(VLOOKUP($B325,'3.ข้อมูลงบทดลองปัจจุบัน เติมเอง'!$A$5:$CL$846,14,0),2)</f>
        <v>0</v>
      </c>
      <c r="P325" s="19">
        <f>ROUND(VLOOKUP($B325,'3.ข้อมูลงบทดลองปัจจุบัน เติมเอง'!$A$5:$CL$846,15,0),2)</f>
        <v>0</v>
      </c>
      <c r="Q325" s="19">
        <f>ROUND(VLOOKUP($B325,'3.ข้อมูลงบทดลองปัจจุบัน เติมเอง'!$A$5:$CL$846,16,0),2)</f>
        <v>0</v>
      </c>
      <c r="R325" s="19">
        <f>ROUND(VLOOKUP($B325,'3.ข้อมูลงบทดลองปัจจุบัน เติมเอง'!$A$5:$CL$846,17,0),2)</f>
        <v>0</v>
      </c>
      <c r="S325" s="19">
        <f>ROUND(VLOOKUP($B325,'3.ข้อมูลงบทดลองปัจจุบัน เติมเอง'!$A$5:$CL$846,18,0),2)</f>
        <v>0</v>
      </c>
      <c r="T325" s="19">
        <f>ROUND(VLOOKUP($B325,'3.ข้อมูลงบทดลองปัจจุบัน เติมเอง'!$A$5:$CL$846,19,0),2)</f>
        <v>0</v>
      </c>
      <c r="U325" s="19">
        <f>ROUND(VLOOKUP($B325,'3.ข้อมูลงบทดลองปัจจุบัน เติมเอง'!$A$5:$CL$846,20,0),2)</f>
        <v>0</v>
      </c>
      <c r="V325" s="19">
        <f>ROUND(VLOOKUP($B325,'3.ข้อมูลงบทดลองปัจจุบัน เติมเอง'!$A$5:$CL$846,21,0),2)</f>
        <v>0</v>
      </c>
      <c r="W325" s="19">
        <f>ROUND(VLOOKUP($B325,'3.ข้อมูลงบทดลองปัจจุบัน เติมเอง'!$A$5:$CL$846,22,0),2)</f>
        <v>0</v>
      </c>
      <c r="X325" s="19">
        <f>ROUND(VLOOKUP($B325,'3.ข้อมูลงบทดลองปัจจุบัน เติมเอง'!$A$5:$CL$846,23,0),2)</f>
        <v>0</v>
      </c>
      <c r="Y325" s="19">
        <f>ROUND(VLOOKUP($B325,'3.ข้อมูลงบทดลองปัจจุบัน เติมเอง'!$A$5:$CL$846,24,0),2)</f>
        <v>0</v>
      </c>
      <c r="Z325" s="19">
        <f>ROUND(VLOOKUP($B325,'3.ข้อมูลงบทดลองปัจจุบัน เติมเอง'!$A$5:$CL$846,25,0),2)</f>
        <v>0</v>
      </c>
      <c r="AA325" s="19">
        <f>ROUND(VLOOKUP($B325,'3.ข้อมูลงบทดลองปัจจุบัน เติมเอง'!$A$5:$CL$846,26,0),2)</f>
        <v>0</v>
      </c>
      <c r="AB325" s="19">
        <f>ROUND(VLOOKUP($B325,'3.ข้อมูลงบทดลองปัจจุบัน เติมเอง'!$A$5:$CL$846,27,0),2)</f>
        <v>0</v>
      </c>
      <c r="AC325" s="19">
        <f>ROUND(VLOOKUP($B325,'3.ข้อมูลงบทดลองปัจจุบัน เติมเอง'!$A$5:$CL$846,28,0),2)</f>
        <v>0</v>
      </c>
      <c r="AD325" s="19">
        <f>ROUND(VLOOKUP($B325,'3.ข้อมูลงบทดลองปัจจุบัน เติมเอง'!$A$5:$CL$846,29,0),2)</f>
        <v>0</v>
      </c>
      <c r="AE325" s="19">
        <f>ROUND(VLOOKUP($B325,'3.ข้อมูลงบทดลองปัจจุบัน เติมเอง'!$A$5:$CL$846,30,0),2)</f>
        <v>0</v>
      </c>
      <c r="AF325" s="19">
        <f>ROUND(VLOOKUP($B325,'3.ข้อมูลงบทดลองปัจจุบัน เติมเอง'!$A$5:$CL$846,31,0),2)</f>
        <v>0</v>
      </c>
      <c r="AG325" s="19">
        <f>ROUND(VLOOKUP($B325,'3.ข้อมูลงบทดลองปัจจุบัน เติมเอง'!$A$5:$CL$846,32,0),2)</f>
        <v>0</v>
      </c>
      <c r="AH325" s="19">
        <f>ROUND(VLOOKUP($B325,'3.ข้อมูลงบทดลองปัจจุบัน เติมเอง'!$A$5:$CL$846,33,0),2)</f>
        <v>0</v>
      </c>
      <c r="AI325" s="19">
        <f>ROUND(VLOOKUP($B325,'3.ข้อมูลงบทดลองปัจจุบัน เติมเอง'!$A$5:$CL$846,34,0),2)</f>
        <v>0</v>
      </c>
      <c r="AJ325" s="19">
        <f>ROUND(VLOOKUP($B325,'3.ข้อมูลงบทดลองปัจจุบัน เติมเอง'!$A$5:$CL$846,35,0),2)</f>
        <v>0</v>
      </c>
      <c r="AK325" s="19">
        <f>ROUND(VLOOKUP($B325,'3.ข้อมูลงบทดลองปัจจุบัน เติมเอง'!$A$5:$CL$846,36,0),2)</f>
        <v>0</v>
      </c>
      <c r="AL325" s="19">
        <f>ROUND(VLOOKUP($B325,'3.ข้อมูลงบทดลองปัจจุบัน เติมเอง'!$A$5:$CL$846,37,0),2)</f>
        <v>0</v>
      </c>
      <c r="AM325" s="19">
        <f>ROUND(VLOOKUP($B325,'3.ข้อมูลงบทดลองปัจจุบัน เติมเอง'!$A$5:$CL$846,38,0),2)</f>
        <v>0</v>
      </c>
      <c r="AN325" s="19">
        <f>ROUND(VLOOKUP($B325,'3.ข้อมูลงบทดลองปัจจุบัน เติมเอง'!$A$5:$CL$846,39,0),2)</f>
        <v>0</v>
      </c>
      <c r="AO325" s="19">
        <f>ROUND(VLOOKUP($B325,'3.ข้อมูลงบทดลองปัจจุบัน เติมเอง'!$A$5:$CL$846,40,0),2)</f>
        <v>0</v>
      </c>
      <c r="AP325" s="19">
        <f>ROUND(VLOOKUP($B325,'3.ข้อมูลงบทดลองปัจจุบัน เติมเอง'!$A$5:$CL$846,41,0),2)</f>
        <v>0</v>
      </c>
      <c r="AQ325" s="19">
        <f>ROUND(VLOOKUP($B325,'3.ข้อมูลงบทดลองปัจจุบัน เติมเอง'!$A$5:$CL$846,42,0),2)</f>
        <v>43500</v>
      </c>
      <c r="AR325" s="19">
        <f>ROUND(VLOOKUP($B325,'3.ข้อมูลงบทดลองปัจจุบัน เติมเอง'!$A$5:$CL$846,43,0),2)</f>
        <v>0</v>
      </c>
      <c r="AS325" s="19">
        <f>ROUND(VLOOKUP($B325,'3.ข้อมูลงบทดลองปัจจุบัน เติมเอง'!$A$5:$CL$846,44,0),2)</f>
        <v>0</v>
      </c>
      <c r="AT325" s="19">
        <f>ROUND(VLOOKUP($B325,'3.ข้อมูลงบทดลองปัจจุบัน เติมเอง'!$A$5:$CL$846,45,0),2)</f>
        <v>0</v>
      </c>
      <c r="AU325" s="19">
        <f>ROUND(VLOOKUP($B325,'3.ข้อมูลงบทดลองปัจจุบัน เติมเอง'!$A$5:$CL$846,46,0),2)</f>
        <v>0</v>
      </c>
      <c r="AV325" s="19">
        <f>ROUND(VLOOKUP($B325,'3.ข้อมูลงบทดลองปัจจุบัน เติมเอง'!$A$5:$CL$846,47,0),2)</f>
        <v>0</v>
      </c>
      <c r="AW325" s="19">
        <f>ROUND(VLOOKUP($B325,'3.ข้อมูลงบทดลองปัจจุบัน เติมเอง'!$A$5:$CL$846,48,0),2)</f>
        <v>0</v>
      </c>
      <c r="AX325" s="19">
        <f>ROUND(VLOOKUP($B325,'3.ข้อมูลงบทดลองปัจจุบัน เติมเอง'!$A$5:$CL$846,49,0),2)</f>
        <v>0</v>
      </c>
      <c r="AY325" s="19">
        <f>ROUND(VLOOKUP($B325,'3.ข้อมูลงบทดลองปัจจุบัน เติมเอง'!$A$5:$CL$846,50,0),2)</f>
        <v>0</v>
      </c>
      <c r="AZ325" s="19">
        <f>ROUND(VLOOKUP($B325,'3.ข้อมูลงบทดลองปัจจุบัน เติมเอง'!$A$5:$CL$846,51,0),2)</f>
        <v>0</v>
      </c>
      <c r="BA325" s="19">
        <f>ROUND(VLOOKUP($B325,'3.ข้อมูลงบทดลองปัจจุบัน เติมเอง'!$A$5:$CL$846,52,0),2)</f>
        <v>0</v>
      </c>
      <c r="BB325" s="19">
        <f>ROUND(VLOOKUP($B325,'3.ข้อมูลงบทดลองปัจจุบัน เติมเอง'!$A$5:$CL$846,53,0),2)</f>
        <v>0</v>
      </c>
      <c r="BC325" s="19">
        <f>ROUND(VLOOKUP($B325,'3.ข้อมูลงบทดลองปัจจุบัน เติมเอง'!$A$5:$CL$846,54,0),2)</f>
        <v>0</v>
      </c>
      <c r="BD325" s="19">
        <f>ROUND(VLOOKUP($B325,'3.ข้อมูลงบทดลองปัจจุบัน เติมเอง'!$A$5:$CL$846,55,0),2)</f>
        <v>0</v>
      </c>
      <c r="BE325" s="19">
        <f>ROUND(VLOOKUP($B325,'3.ข้อมูลงบทดลองปัจจุบัน เติมเอง'!$A$5:$CL$846,56,0),2)</f>
        <v>0</v>
      </c>
      <c r="BF325" s="19">
        <f>ROUND(VLOOKUP($B325,'3.ข้อมูลงบทดลองปัจจุบัน เติมเอง'!$A$5:$CL$846,57,0),2)</f>
        <v>0</v>
      </c>
      <c r="BG325" s="19">
        <f>ROUND(VLOOKUP($B325,'3.ข้อมูลงบทดลองปัจจุบัน เติมเอง'!$A$5:$CL$846,58,0),2)</f>
        <v>0</v>
      </c>
      <c r="BH325" s="19">
        <f>ROUND(VLOOKUP($B325,'3.ข้อมูลงบทดลองปัจจุบัน เติมเอง'!$A$5:$CL$846,59,0),2)</f>
        <v>0</v>
      </c>
      <c r="BI325" s="19">
        <f>ROUND(VLOOKUP($B325,'3.ข้อมูลงบทดลองปัจจุบัน เติมเอง'!$A$5:$CL$846,60,0),2)</f>
        <v>0</v>
      </c>
      <c r="BJ325" s="19">
        <f>ROUND(VLOOKUP($B325,'3.ข้อมูลงบทดลองปัจจุบัน เติมเอง'!$A$5:$CL$846,61,0),2)</f>
        <v>0</v>
      </c>
      <c r="BK325" s="19">
        <f>ROUND(VLOOKUP($B325,'3.ข้อมูลงบทดลองปัจจุบัน เติมเอง'!$A$5:$CL$846,62,0),2)</f>
        <v>0</v>
      </c>
      <c r="BL325" s="19">
        <f>ROUND(VLOOKUP($B325,'3.ข้อมูลงบทดลองปัจจุบัน เติมเอง'!$A$5:$CL$846,63,0),2)</f>
        <v>0</v>
      </c>
      <c r="BM325" s="19">
        <f>ROUND(VLOOKUP($B325,'3.ข้อมูลงบทดลองปัจจุบัน เติมเอง'!$A$5:$CL$846,64,0),2)</f>
        <v>0</v>
      </c>
      <c r="BN325" s="19">
        <f>ROUND(VLOOKUP($B325,'3.ข้อมูลงบทดลองปัจจุบัน เติมเอง'!$A$5:$CL$846,65,0),2)</f>
        <v>0</v>
      </c>
      <c r="BO325" s="19">
        <f>ROUND(VLOOKUP($B325,'3.ข้อมูลงบทดลองปัจจุบัน เติมเอง'!$A$5:$CL$846,66,0),2)</f>
        <v>0</v>
      </c>
      <c r="BP325" s="19">
        <f>ROUND(VLOOKUP($B325,'3.ข้อมูลงบทดลองปัจจุบัน เติมเอง'!$A$5:$CL$846,67,0),2)</f>
        <v>0</v>
      </c>
      <c r="BQ325" s="19">
        <f>ROUND(VLOOKUP($B325,'3.ข้อมูลงบทดลองปัจจุบัน เติมเอง'!$A$5:$CL$846,68,0),2)</f>
        <v>0</v>
      </c>
      <c r="BR325" s="19">
        <f>ROUND(VLOOKUP($B325,'3.ข้อมูลงบทดลองปัจจุบัน เติมเอง'!$A$5:$CL$846,69,0),2)</f>
        <v>0</v>
      </c>
      <c r="BS325" s="19">
        <f>ROUND(VLOOKUP($B325,'3.ข้อมูลงบทดลองปัจจุบัน เติมเอง'!$A$5:$CL$846,70,0),2)</f>
        <v>0</v>
      </c>
      <c r="BT325" s="19">
        <f>ROUND(VLOOKUP($B325,'3.ข้อมูลงบทดลองปัจจุบัน เติมเอง'!$A$5:$CL$846,71,0),2)</f>
        <v>0</v>
      </c>
      <c r="BU325" s="19">
        <f>ROUND(VLOOKUP($B325,'3.ข้อมูลงบทดลองปัจจุบัน เติมเอง'!$A$5:$CL$846,72,0),2)</f>
        <v>0</v>
      </c>
      <c r="BV325" s="19">
        <f>ROUND(VLOOKUP($B325,'3.ข้อมูลงบทดลองปัจจุบัน เติมเอง'!$A$5:$CL$846,73,0),2)</f>
        <v>0</v>
      </c>
      <c r="BW325" s="19">
        <f>ROUND(VLOOKUP($B325,'3.ข้อมูลงบทดลองปัจจุบัน เติมเอง'!$A$5:$CL$846,74,0),2)</f>
        <v>0</v>
      </c>
      <c r="BX325" s="19">
        <f>ROUND(VLOOKUP($B325,'3.ข้อมูลงบทดลองปัจจุบัน เติมเอง'!$A$5:$CL$846,75,0),2)</f>
        <v>0</v>
      </c>
      <c r="BY325" s="19">
        <f>ROUND(VLOOKUP($B325,'3.ข้อมูลงบทดลองปัจจุบัน เติมเอง'!$A$5:$CL$846,76,0),2)</f>
        <v>0</v>
      </c>
      <c r="BZ325" s="19">
        <f>ROUND(VLOOKUP($B325,'3.ข้อมูลงบทดลองปัจจุบัน เติมเอง'!$A$5:$CL$846,77,0),2)</f>
        <v>0</v>
      </c>
      <c r="CA325" s="19">
        <f>ROUND(VLOOKUP($B325,'3.ข้อมูลงบทดลองปัจจุบัน เติมเอง'!$A$5:$CL$846,78,0),2)</f>
        <v>7700</v>
      </c>
      <c r="CB325" s="19">
        <f>ROUND(VLOOKUP($B325,'3.ข้อมูลงบทดลองปัจจุบัน เติมเอง'!$A$5:$CL$846,79,0),2)</f>
        <v>0</v>
      </c>
      <c r="CC325" s="19">
        <f>ROUND(VLOOKUP($B325,'3.ข้อมูลงบทดลองปัจจุบัน เติมเอง'!$A$5:$CL$846,80,0),2)</f>
        <v>0</v>
      </c>
      <c r="CD325" s="19">
        <f>ROUND(VLOOKUP($B325,'3.ข้อมูลงบทดลองปัจจุบัน เติมเอง'!$A$5:$CL$846,81,0),2)</f>
        <v>0</v>
      </c>
      <c r="CE325" s="19">
        <f>ROUND(VLOOKUP($B325,'3.ข้อมูลงบทดลองปัจจุบัน เติมเอง'!$A$5:$CL$846,82,0),2)</f>
        <v>0</v>
      </c>
      <c r="CF325" s="19">
        <f>ROUND(VLOOKUP($B325,'3.ข้อมูลงบทดลองปัจจุบัน เติมเอง'!$A$5:$CL$846,83,0),2)</f>
        <v>0</v>
      </c>
      <c r="CG325" s="19">
        <f>ROUND(VLOOKUP($B325,'3.ข้อมูลงบทดลองปัจจุบัน เติมเอง'!$A$5:$CL$846,84,0),2)</f>
        <v>0</v>
      </c>
      <c r="CH325" s="19">
        <f>ROUND(VLOOKUP($B325,'3.ข้อมูลงบทดลองปัจจุบัน เติมเอง'!$A$5:$CL$846,85,0),2)</f>
        <v>0</v>
      </c>
      <c r="CI325" s="19">
        <f>ROUND(VLOOKUP($B325,'3.ข้อมูลงบทดลองปัจจุบัน เติมเอง'!$A$5:$CL$846,86,0),2)</f>
        <v>0</v>
      </c>
      <c r="CJ325" s="19">
        <f>ROUND(VLOOKUP($B325,'3.ข้อมูลงบทดลองปัจจุบัน เติมเอง'!$A$5:$CL$846,87,0),2)</f>
        <v>0</v>
      </c>
      <c r="CK325" s="19">
        <f>ROUND(VLOOKUP($B325,'3.ข้อมูลงบทดลองปัจจุบัน เติมเอง'!$A$5:$CL$846,88,0),2)</f>
        <v>0</v>
      </c>
      <c r="CL325" s="19">
        <f>ROUND(VLOOKUP($B325,'3.ข้อมูลงบทดลองปัจจุบัน เติมเอง'!$A$5:$CL$846,89,0),2)</f>
        <v>0</v>
      </c>
      <c r="CM325" s="19">
        <f>ROUND(VLOOKUP($B325,'3.ข้อมูลงบทดลองปัจจุบัน เติมเอง'!$A$5:$CL$846,90,0),2)</f>
        <v>0</v>
      </c>
    </row>
    <row r="326" spans="1:93" x14ac:dyDescent="0.7">
      <c r="A326" s="54" t="s">
        <v>2323</v>
      </c>
      <c r="B326" s="3" t="s">
        <v>578</v>
      </c>
      <c r="C326" s="55" t="s">
        <v>579</v>
      </c>
      <c r="D326" s="19">
        <f>ROUND(VLOOKUP($B326,'3.ข้อมูลงบทดลองปัจจุบัน เติมเอง'!$A$5:$CL$846,3,0),2)</f>
        <v>0</v>
      </c>
      <c r="E326" s="19">
        <f>ROUND(VLOOKUP($B326,'3.ข้อมูลงบทดลองปัจจุบัน เติมเอง'!$A$5:$CL$846,4,0),2)</f>
        <v>275700</v>
      </c>
      <c r="F326" s="19">
        <f>ROUND(VLOOKUP($B326,'3.ข้อมูลงบทดลองปัจจุบัน เติมเอง'!$A$5:$CL$846,5,0),2)</f>
        <v>72400</v>
      </c>
      <c r="G326" s="19">
        <f>ROUND(VLOOKUP($B326,'3.ข้อมูลงบทดลองปัจจุบัน เติมเอง'!$A$5:$CL$846,6,0),2)</f>
        <v>43440</v>
      </c>
      <c r="H326" s="19">
        <f>ROUND(VLOOKUP($B326,'3.ข้อมูลงบทดลองปัจจุบัน เติมเอง'!$A$5:$CL$846,7,0),2)</f>
        <v>0</v>
      </c>
      <c r="I326" s="19">
        <f>ROUND(VLOOKUP($B326,'3.ข้อมูลงบทดลองปัจจุบัน เติมเอง'!$A$5:$CL$846,8,0),2)</f>
        <v>160780</v>
      </c>
      <c r="J326" s="19">
        <f>ROUND(VLOOKUP($B326,'3.ข้อมูลงบทดลองปัจจุบัน เติมเอง'!$A$5:$CL$846,9,0),2)</f>
        <v>16200</v>
      </c>
      <c r="K326" s="19">
        <f>ROUND(VLOOKUP($B326,'3.ข้อมูลงบทดลองปัจจุบัน เติมเอง'!$A$5:$CL$846,10,0),2)</f>
        <v>0</v>
      </c>
      <c r="L326" s="19">
        <f>ROUND(VLOOKUP($B326,'3.ข้อมูลงบทดลองปัจจุบัน เติมเอง'!$A$5:$CL$846,11,0),2)</f>
        <v>0</v>
      </c>
      <c r="M326" s="19">
        <f>ROUND(VLOOKUP($B326,'3.ข้อมูลงบทดลองปัจจุบัน เติมเอง'!$A$5:$CL$846,12,0),2)</f>
        <v>0</v>
      </c>
      <c r="N326" s="19">
        <f>ROUND(VLOOKUP($B326,'3.ข้อมูลงบทดลองปัจจุบัน เติมเอง'!$A$5:$CL$846,13,0),2)</f>
        <v>0</v>
      </c>
      <c r="O326" s="19">
        <f>ROUND(VLOOKUP($B326,'3.ข้อมูลงบทดลองปัจจุบัน เติมเอง'!$A$5:$CL$846,14,0),2)</f>
        <v>0</v>
      </c>
      <c r="P326" s="19">
        <f>ROUND(VLOOKUP($B326,'3.ข้อมูลงบทดลองปัจจุบัน เติมเอง'!$A$5:$CL$846,15,0),2)</f>
        <v>41841</v>
      </c>
      <c r="Q326" s="19">
        <f>ROUND(VLOOKUP($B326,'3.ข้อมูลงบทดลองปัจจุบัน เติมเอง'!$A$5:$CL$846,16,0),2)</f>
        <v>33070</v>
      </c>
      <c r="R326" s="19">
        <f>ROUND(VLOOKUP($B326,'3.ข้อมูลงบทดลองปัจจุบัน เติมเอง'!$A$5:$CL$846,17,0),2)</f>
        <v>624700</v>
      </c>
      <c r="S326" s="19">
        <f>ROUND(VLOOKUP($B326,'3.ข้อมูลงบทดลองปัจจุบัน เติมเอง'!$A$5:$CL$846,18,0),2)</f>
        <v>241210</v>
      </c>
      <c r="T326" s="19">
        <f>ROUND(VLOOKUP($B326,'3.ข้อมูลงบทดลองปัจจุบัน เติมเอง'!$A$5:$CL$846,19,0),2)</f>
        <v>0</v>
      </c>
      <c r="U326" s="19">
        <f>ROUND(VLOOKUP($B326,'3.ข้อมูลงบทดลองปัจจุบัน เติมเอง'!$A$5:$CL$846,20,0),2)</f>
        <v>0</v>
      </c>
      <c r="V326" s="19">
        <f>ROUND(VLOOKUP($B326,'3.ข้อมูลงบทดลองปัจจุบัน เติมเอง'!$A$5:$CL$846,21,0),2)</f>
        <v>0</v>
      </c>
      <c r="W326" s="19">
        <f>ROUND(VLOOKUP($B326,'3.ข้อมูลงบทดลองปัจจุบัน เติมเอง'!$A$5:$CL$846,22,0),2)</f>
        <v>0</v>
      </c>
      <c r="X326" s="19">
        <f>ROUND(VLOOKUP($B326,'3.ข้อมูลงบทดลองปัจจุบัน เติมเอง'!$A$5:$CL$846,23,0),2)</f>
        <v>0</v>
      </c>
      <c r="Y326" s="19">
        <f>ROUND(VLOOKUP($B326,'3.ข้อมูลงบทดลองปัจจุบัน เติมเอง'!$A$5:$CL$846,24,0),2)</f>
        <v>35500</v>
      </c>
      <c r="Z326" s="19">
        <f>ROUND(VLOOKUP($B326,'3.ข้อมูลงบทดลองปัจจุบัน เติมเอง'!$A$5:$CL$846,25,0),2)</f>
        <v>35000</v>
      </c>
      <c r="AA326" s="19">
        <f>ROUND(VLOOKUP($B326,'3.ข้อมูลงบทดลองปัจจุบัน เติมเอง'!$A$5:$CL$846,26,0),2)</f>
        <v>0</v>
      </c>
      <c r="AB326" s="19">
        <f>ROUND(VLOOKUP($B326,'3.ข้อมูลงบทดลองปัจจุบัน เติมเอง'!$A$5:$CL$846,27,0),2)</f>
        <v>4500</v>
      </c>
      <c r="AC326" s="19">
        <f>ROUND(VLOOKUP($B326,'3.ข้อมูลงบทดลองปัจจุบัน เติมเอง'!$A$5:$CL$846,28,0),2)</f>
        <v>63000</v>
      </c>
      <c r="AD326" s="19">
        <f>ROUND(VLOOKUP($B326,'3.ข้อมูลงบทดลองปัจจุบัน เติมเอง'!$A$5:$CL$846,29,0),2)</f>
        <v>0</v>
      </c>
      <c r="AE326" s="19">
        <f>ROUND(VLOOKUP($B326,'3.ข้อมูลงบทดลองปัจจุบัน เติมเอง'!$A$5:$CL$846,30,0),2)</f>
        <v>8100</v>
      </c>
      <c r="AF326" s="19">
        <f>ROUND(VLOOKUP($B326,'3.ข้อมูลงบทดลองปัจจุบัน เติมเอง'!$A$5:$CL$846,31,0),2)</f>
        <v>0</v>
      </c>
      <c r="AG326" s="19">
        <f>ROUND(VLOOKUP($B326,'3.ข้อมูลงบทดลองปัจจุบัน เติมเอง'!$A$5:$CL$846,32,0),2)</f>
        <v>0</v>
      </c>
      <c r="AH326" s="19">
        <f>ROUND(VLOOKUP($B326,'3.ข้อมูลงบทดลองปัจจุบัน เติมเอง'!$A$5:$CL$846,33,0),2)</f>
        <v>0</v>
      </c>
      <c r="AI326" s="19">
        <f>ROUND(VLOOKUP($B326,'3.ข้อมูลงบทดลองปัจจุบัน เติมเอง'!$A$5:$CL$846,34,0),2)</f>
        <v>0</v>
      </c>
      <c r="AJ326" s="19">
        <f>ROUND(VLOOKUP($B326,'3.ข้อมูลงบทดลองปัจจุบัน เติมเอง'!$A$5:$CL$846,35,0),2)</f>
        <v>62590</v>
      </c>
      <c r="AK326" s="19">
        <f>ROUND(VLOOKUP($B326,'3.ข้อมูลงบทดลองปัจจุบัน เติมเอง'!$A$5:$CL$846,36,0),2)</f>
        <v>0</v>
      </c>
      <c r="AL326" s="19">
        <f>ROUND(VLOOKUP($B326,'3.ข้อมูลงบทดลองปัจจุบัน เติมเอง'!$A$5:$CL$846,37,0),2)</f>
        <v>0</v>
      </c>
      <c r="AM326" s="19">
        <f>ROUND(VLOOKUP($B326,'3.ข้อมูลงบทดลองปัจจุบัน เติมเอง'!$A$5:$CL$846,38,0),2)</f>
        <v>0</v>
      </c>
      <c r="AN326" s="19">
        <f>ROUND(VLOOKUP($B326,'3.ข้อมูลงบทดลองปัจจุบัน เติมเอง'!$A$5:$CL$846,39,0),2)</f>
        <v>0</v>
      </c>
      <c r="AO326" s="19">
        <f>ROUND(VLOOKUP($B326,'3.ข้อมูลงบทดลองปัจจุบัน เติมเอง'!$A$5:$CL$846,40,0),2)</f>
        <v>23850</v>
      </c>
      <c r="AP326" s="19">
        <f>ROUND(VLOOKUP($B326,'3.ข้อมูลงบทดลองปัจจุบัน เติมเอง'!$A$5:$CL$846,41,0),2)</f>
        <v>95850</v>
      </c>
      <c r="AQ326" s="19">
        <f>ROUND(VLOOKUP($B326,'3.ข้อมูลงบทดลองปัจจุบัน เติมเอง'!$A$5:$CL$846,42,0),2)</f>
        <v>22400</v>
      </c>
      <c r="AR326" s="19">
        <f>ROUND(VLOOKUP($B326,'3.ข้อมูลงบทดลองปัจจุบัน เติมเอง'!$A$5:$CL$846,43,0),2)</f>
        <v>25920</v>
      </c>
      <c r="AS326" s="19">
        <f>ROUND(VLOOKUP($B326,'3.ข้อมูลงบทดลองปัจจุบัน เติมเอง'!$A$5:$CL$846,44,0),2)</f>
        <v>0</v>
      </c>
      <c r="AT326" s="19">
        <f>ROUND(VLOOKUP($B326,'3.ข้อมูลงบทดลองปัจจุบัน เติมเอง'!$A$5:$CL$846,45,0),2)</f>
        <v>0</v>
      </c>
      <c r="AU326" s="19">
        <f>ROUND(VLOOKUP($B326,'3.ข้อมูลงบทดลองปัจจุบัน เติมเอง'!$A$5:$CL$846,46,0),2)</f>
        <v>172375</v>
      </c>
      <c r="AV326" s="19">
        <f>ROUND(VLOOKUP($B326,'3.ข้อมูลงบทดลองปัจจุบัน เติมเอง'!$A$5:$CL$846,47,0),2)</f>
        <v>37500</v>
      </c>
      <c r="AW326" s="19">
        <f>ROUND(VLOOKUP($B326,'3.ข้อมูลงบทดลองปัจจุบัน เติมเอง'!$A$5:$CL$846,48,0),2)</f>
        <v>123600</v>
      </c>
      <c r="AX326" s="19">
        <f>ROUND(VLOOKUP($B326,'3.ข้อมูลงบทดลองปัจจุบัน เติมเอง'!$A$5:$CL$846,49,0),2)</f>
        <v>0</v>
      </c>
      <c r="AY326" s="19">
        <f>ROUND(VLOOKUP($B326,'3.ข้อมูลงบทดลองปัจจุบัน เติมเอง'!$A$5:$CL$846,50,0),2)</f>
        <v>18000</v>
      </c>
      <c r="AZ326" s="19">
        <f>ROUND(VLOOKUP($B326,'3.ข้อมูลงบทดลองปัจจุบัน เติมเอง'!$A$5:$CL$846,51,0),2)</f>
        <v>0</v>
      </c>
      <c r="BA326" s="19">
        <f>ROUND(VLOOKUP($B326,'3.ข้อมูลงบทดลองปัจจุบัน เติมเอง'!$A$5:$CL$846,52,0),2)</f>
        <v>0</v>
      </c>
      <c r="BB326" s="19">
        <f>ROUND(VLOOKUP($B326,'3.ข้อมูลงบทดลองปัจจุบัน เติมเอง'!$A$5:$CL$846,53,0),2)</f>
        <v>0</v>
      </c>
      <c r="BC326" s="19">
        <f>ROUND(VLOOKUP($B326,'3.ข้อมูลงบทดลองปัจจุบัน เติมเอง'!$A$5:$CL$846,54,0),2)</f>
        <v>7200</v>
      </c>
      <c r="BD326" s="19">
        <f>ROUND(VLOOKUP($B326,'3.ข้อมูลงบทดลองปัจจุบัน เติมเอง'!$A$5:$CL$846,55,0),2)</f>
        <v>0</v>
      </c>
      <c r="BE326" s="19">
        <f>ROUND(VLOOKUP($B326,'3.ข้อมูลงบทดลองปัจจุบัน เติมเอง'!$A$5:$CL$846,56,0),2)</f>
        <v>182400.23</v>
      </c>
      <c r="BF326" s="19">
        <f>ROUND(VLOOKUP($B326,'3.ข้อมูลงบทดลองปัจจุบัน เติมเอง'!$A$5:$CL$846,57,0),2)</f>
        <v>0</v>
      </c>
      <c r="BG326" s="19">
        <f>ROUND(VLOOKUP($B326,'3.ข้อมูลงบทดลองปัจจุบัน เติมเอง'!$A$5:$CL$846,58,0),2)</f>
        <v>102000</v>
      </c>
      <c r="BH326" s="19">
        <f>ROUND(VLOOKUP($B326,'3.ข้อมูลงบทดลองปัจจุบัน เติมเอง'!$A$5:$CL$846,59,0),2)</f>
        <v>0</v>
      </c>
      <c r="BI326" s="19">
        <f>ROUND(VLOOKUP($B326,'3.ข้อมูลงบทดลองปัจจุบัน เติมเอง'!$A$5:$CL$846,60,0),2)</f>
        <v>0</v>
      </c>
      <c r="BJ326" s="19">
        <f>ROUND(VLOOKUP($B326,'3.ข้อมูลงบทดลองปัจจุบัน เติมเอง'!$A$5:$CL$846,61,0),2)</f>
        <v>0</v>
      </c>
      <c r="BK326" s="19">
        <f>ROUND(VLOOKUP($B326,'3.ข้อมูลงบทดลองปัจจุบัน เติมเอง'!$A$5:$CL$846,62,0),2)</f>
        <v>0</v>
      </c>
      <c r="BL326" s="19">
        <f>ROUND(VLOOKUP($B326,'3.ข้อมูลงบทดลองปัจจุบัน เติมเอง'!$A$5:$CL$846,63,0),2)</f>
        <v>0</v>
      </c>
      <c r="BM326" s="19">
        <f>ROUND(VLOOKUP($B326,'3.ข้อมูลงบทดลองปัจจุบัน เติมเอง'!$A$5:$CL$846,64,0),2)</f>
        <v>262450</v>
      </c>
      <c r="BN326" s="19">
        <f>ROUND(VLOOKUP($B326,'3.ข้อมูลงบทดลองปัจจุบัน เติมเอง'!$A$5:$CL$846,65,0),2)</f>
        <v>77000</v>
      </c>
      <c r="BO326" s="19">
        <f>ROUND(VLOOKUP($B326,'3.ข้อมูลงบทดลองปัจจุบัน เติมเอง'!$A$5:$CL$846,66,0),2)</f>
        <v>151260</v>
      </c>
      <c r="BP326" s="19">
        <f>ROUND(VLOOKUP($B326,'3.ข้อมูลงบทดลองปัจจุบัน เติมเอง'!$A$5:$CL$846,67,0),2)</f>
        <v>61800</v>
      </c>
      <c r="BQ326" s="19">
        <f>ROUND(VLOOKUP($B326,'3.ข้อมูลงบทดลองปัจจุบัน เติมเอง'!$A$5:$CL$846,68,0),2)</f>
        <v>112602</v>
      </c>
      <c r="BR326" s="19">
        <f>ROUND(VLOOKUP($B326,'3.ข้อมูลงบทดลองปัจจุบัน เติมเอง'!$A$5:$CL$846,69,0),2)</f>
        <v>0</v>
      </c>
      <c r="BS326" s="19">
        <f>ROUND(VLOOKUP($B326,'3.ข้อมูลงบทดลองปัจจุบัน เติมเอง'!$A$5:$CL$846,70,0),2)</f>
        <v>78400</v>
      </c>
      <c r="BT326" s="19">
        <f>ROUND(VLOOKUP($B326,'3.ข้อมูลงบทดลองปัจจุบัน เติมเอง'!$A$5:$CL$846,71,0),2)</f>
        <v>18000</v>
      </c>
      <c r="BU326" s="19">
        <f>ROUND(VLOOKUP($B326,'3.ข้อมูลงบทดลองปัจจุบัน เติมเอง'!$A$5:$CL$846,72,0),2)</f>
        <v>0</v>
      </c>
      <c r="BV326" s="19">
        <f>ROUND(VLOOKUP($B326,'3.ข้อมูลงบทดลองปัจจุบัน เติมเอง'!$A$5:$CL$846,73,0),2)</f>
        <v>0</v>
      </c>
      <c r="BW326" s="19">
        <f>ROUND(VLOOKUP($B326,'3.ข้อมูลงบทดลองปัจจุบัน เติมเอง'!$A$5:$CL$846,74,0),2)</f>
        <v>0</v>
      </c>
      <c r="BX326" s="19">
        <f>ROUND(VLOOKUP($B326,'3.ข้อมูลงบทดลองปัจจุบัน เติมเอง'!$A$5:$CL$846,75,0),2)</f>
        <v>3000</v>
      </c>
      <c r="BY326" s="19">
        <f>ROUND(VLOOKUP($B326,'3.ข้อมูลงบทดลองปัจจุบัน เติมเอง'!$A$5:$CL$846,76,0),2)</f>
        <v>0</v>
      </c>
      <c r="BZ326" s="19">
        <f>ROUND(VLOOKUP($B326,'3.ข้อมูลงบทดลองปัจจุบัน เติมเอง'!$A$5:$CL$846,77,0),2)</f>
        <v>0</v>
      </c>
      <c r="CA326" s="19">
        <f>ROUND(VLOOKUP($B326,'3.ข้อมูลงบทดลองปัจจุบัน เติมเอง'!$A$5:$CL$846,78,0),2)</f>
        <v>0</v>
      </c>
      <c r="CB326" s="19">
        <f>ROUND(VLOOKUP($B326,'3.ข้อมูลงบทดลองปัจจุบัน เติมเอง'!$A$5:$CL$846,79,0),2)</f>
        <v>24000</v>
      </c>
      <c r="CC326" s="19">
        <f>ROUND(VLOOKUP($B326,'3.ข้อมูลงบทดลองปัจจุบัน เติมเอง'!$A$5:$CL$846,80,0),2)</f>
        <v>0</v>
      </c>
      <c r="CD326" s="19">
        <f>ROUND(VLOOKUP($B326,'3.ข้อมูลงบทดลองปัจจุบัน เติมเอง'!$A$5:$CL$846,81,0),2)</f>
        <v>55500</v>
      </c>
      <c r="CE326" s="19">
        <f>ROUND(VLOOKUP($B326,'3.ข้อมูลงบทดลองปัจจุบัน เติมเอง'!$A$5:$CL$846,82,0),2)</f>
        <v>0</v>
      </c>
      <c r="CF326" s="19">
        <f>ROUND(VLOOKUP($B326,'3.ข้อมูลงบทดลองปัจจุบัน เติมเอง'!$A$5:$CL$846,83,0),2)</f>
        <v>0</v>
      </c>
      <c r="CG326" s="19">
        <f>ROUND(VLOOKUP($B326,'3.ข้อมูลงบทดลองปัจจุบัน เติมเอง'!$A$5:$CL$846,84,0),2)</f>
        <v>0</v>
      </c>
      <c r="CH326" s="19">
        <f>ROUND(VLOOKUP($B326,'3.ข้อมูลงบทดลองปัจจุบัน เติมเอง'!$A$5:$CL$846,85,0),2)</f>
        <v>0</v>
      </c>
      <c r="CI326" s="19">
        <f>ROUND(VLOOKUP($B326,'3.ข้อมูลงบทดลองปัจจุบัน เติมเอง'!$A$5:$CL$846,86,0),2)</f>
        <v>0</v>
      </c>
      <c r="CJ326" s="19">
        <f>ROUND(VLOOKUP($B326,'3.ข้อมูลงบทดลองปัจจุบัน เติมเอง'!$A$5:$CL$846,87,0),2)</f>
        <v>0</v>
      </c>
      <c r="CK326" s="19">
        <f>ROUND(VLOOKUP($B326,'3.ข้อมูลงบทดลองปัจจุบัน เติมเอง'!$A$5:$CL$846,88,0),2)</f>
        <v>71540</v>
      </c>
      <c r="CL326" s="19">
        <f>ROUND(VLOOKUP($B326,'3.ข้อมูลงบทดลองปัจจุบัน เติมเอง'!$A$5:$CL$846,89,0),2)</f>
        <v>0</v>
      </c>
      <c r="CM326" s="19">
        <f>ROUND(VLOOKUP($B326,'3.ข้อมูลงบทดลองปัจจุบัน เติมเอง'!$A$5:$CL$846,90,0),2)</f>
        <v>2500000</v>
      </c>
    </row>
    <row r="327" spans="1:93" x14ac:dyDescent="0.7">
      <c r="A327" s="54" t="s">
        <v>2323</v>
      </c>
      <c r="B327" s="3" t="s">
        <v>580</v>
      </c>
      <c r="C327" s="55" t="s">
        <v>1519</v>
      </c>
      <c r="D327" s="19">
        <f>ROUND(VLOOKUP($B327,'3.ข้อมูลงบทดลองปัจจุบัน เติมเอง'!$A$5:$CL$846,3,0),2)</f>
        <v>0</v>
      </c>
      <c r="E327" s="19">
        <f>ROUND(VLOOKUP($B327,'3.ข้อมูลงบทดลองปัจจุบัน เติมเอง'!$A$5:$CL$846,4,0),2)</f>
        <v>0</v>
      </c>
      <c r="F327" s="19">
        <f>ROUND(VLOOKUP($B327,'3.ข้อมูลงบทดลองปัจจุบัน เติมเอง'!$A$5:$CL$846,5,0),2)</f>
        <v>0</v>
      </c>
      <c r="G327" s="19">
        <f>ROUND(VLOOKUP($B327,'3.ข้อมูลงบทดลองปัจจุบัน เติมเอง'!$A$5:$CL$846,6,0),2)</f>
        <v>0</v>
      </c>
      <c r="H327" s="19">
        <f>ROUND(VLOOKUP($B327,'3.ข้อมูลงบทดลองปัจจุบัน เติมเอง'!$A$5:$CL$846,7,0),2)</f>
        <v>0</v>
      </c>
      <c r="I327" s="19">
        <f>ROUND(VLOOKUP($B327,'3.ข้อมูลงบทดลองปัจจุบัน เติมเอง'!$A$5:$CL$846,8,0),2)</f>
        <v>0</v>
      </c>
      <c r="J327" s="19">
        <f>ROUND(VLOOKUP($B327,'3.ข้อมูลงบทดลองปัจจุบัน เติมเอง'!$A$5:$CL$846,9,0),2)</f>
        <v>0</v>
      </c>
      <c r="K327" s="19">
        <f>ROUND(VLOOKUP($B327,'3.ข้อมูลงบทดลองปัจจุบัน เติมเอง'!$A$5:$CL$846,10,0),2)</f>
        <v>0</v>
      </c>
      <c r="L327" s="19">
        <f>ROUND(VLOOKUP($B327,'3.ข้อมูลงบทดลองปัจจุบัน เติมเอง'!$A$5:$CL$846,11,0),2)</f>
        <v>0</v>
      </c>
      <c r="M327" s="19">
        <f>ROUND(VLOOKUP($B327,'3.ข้อมูลงบทดลองปัจจุบัน เติมเอง'!$A$5:$CL$846,12,0),2)</f>
        <v>0</v>
      </c>
      <c r="N327" s="19">
        <f>ROUND(VLOOKUP($B327,'3.ข้อมูลงบทดลองปัจจุบัน เติมเอง'!$A$5:$CL$846,13,0),2)</f>
        <v>0</v>
      </c>
      <c r="O327" s="19">
        <f>ROUND(VLOOKUP($B327,'3.ข้อมูลงบทดลองปัจจุบัน เติมเอง'!$A$5:$CL$846,14,0),2)</f>
        <v>0</v>
      </c>
      <c r="P327" s="19">
        <f>ROUND(VLOOKUP($B327,'3.ข้อมูลงบทดลองปัจจุบัน เติมเอง'!$A$5:$CL$846,15,0),2)</f>
        <v>20250</v>
      </c>
      <c r="Q327" s="19">
        <f>ROUND(VLOOKUP($B327,'3.ข้อมูลงบทดลองปัจจุบัน เติมเอง'!$A$5:$CL$846,16,0),2)</f>
        <v>0</v>
      </c>
      <c r="R327" s="19">
        <f>ROUND(VLOOKUP($B327,'3.ข้อมูลงบทดลองปัจจุบัน เติมเอง'!$A$5:$CL$846,17,0),2)</f>
        <v>0</v>
      </c>
      <c r="S327" s="19">
        <f>ROUND(VLOOKUP($B327,'3.ข้อมูลงบทดลองปัจจุบัน เติมเอง'!$A$5:$CL$846,18,0),2)</f>
        <v>0</v>
      </c>
      <c r="T327" s="19">
        <f>ROUND(VLOOKUP($B327,'3.ข้อมูลงบทดลองปัจจุบัน เติมเอง'!$A$5:$CL$846,19,0),2)</f>
        <v>0</v>
      </c>
      <c r="U327" s="19">
        <f>ROUND(VLOOKUP($B327,'3.ข้อมูลงบทดลองปัจจุบัน เติมเอง'!$A$5:$CL$846,20,0),2)</f>
        <v>0</v>
      </c>
      <c r="V327" s="19">
        <f>ROUND(VLOOKUP($B327,'3.ข้อมูลงบทดลองปัจจุบัน เติมเอง'!$A$5:$CL$846,21,0),2)</f>
        <v>0</v>
      </c>
      <c r="W327" s="19">
        <f>ROUND(VLOOKUP($B327,'3.ข้อมูลงบทดลองปัจจุบัน เติมเอง'!$A$5:$CL$846,22,0),2)</f>
        <v>0</v>
      </c>
      <c r="X327" s="19">
        <f>ROUND(VLOOKUP($B327,'3.ข้อมูลงบทดลองปัจจุบัน เติมเอง'!$A$5:$CL$846,23,0),2)</f>
        <v>0</v>
      </c>
      <c r="Y327" s="19">
        <f>ROUND(VLOOKUP($B327,'3.ข้อมูลงบทดลองปัจจุบัน เติมเอง'!$A$5:$CL$846,24,0),2)</f>
        <v>0</v>
      </c>
      <c r="Z327" s="19">
        <f>ROUND(VLOOKUP($B327,'3.ข้อมูลงบทดลองปัจจุบัน เติมเอง'!$A$5:$CL$846,25,0),2)</f>
        <v>0</v>
      </c>
      <c r="AA327" s="19">
        <f>ROUND(VLOOKUP($B327,'3.ข้อมูลงบทดลองปัจจุบัน เติมเอง'!$A$5:$CL$846,26,0),2)</f>
        <v>0</v>
      </c>
      <c r="AB327" s="19">
        <f>ROUND(VLOOKUP($B327,'3.ข้อมูลงบทดลองปัจจุบัน เติมเอง'!$A$5:$CL$846,27,0),2)</f>
        <v>0</v>
      </c>
      <c r="AC327" s="19">
        <f>ROUND(VLOOKUP($B327,'3.ข้อมูลงบทดลองปัจจุบัน เติมเอง'!$A$5:$CL$846,28,0),2)</f>
        <v>0</v>
      </c>
      <c r="AD327" s="19">
        <f>ROUND(VLOOKUP($B327,'3.ข้อมูลงบทดลองปัจจุบัน เติมเอง'!$A$5:$CL$846,29,0),2)</f>
        <v>0</v>
      </c>
      <c r="AE327" s="19">
        <f>ROUND(VLOOKUP($B327,'3.ข้อมูลงบทดลองปัจจุบัน เติมเอง'!$A$5:$CL$846,30,0),2)</f>
        <v>0</v>
      </c>
      <c r="AF327" s="19">
        <f>ROUND(VLOOKUP($B327,'3.ข้อมูลงบทดลองปัจจุบัน เติมเอง'!$A$5:$CL$846,31,0),2)</f>
        <v>0</v>
      </c>
      <c r="AG327" s="19">
        <f>ROUND(VLOOKUP($B327,'3.ข้อมูลงบทดลองปัจจุบัน เติมเอง'!$A$5:$CL$846,32,0),2)</f>
        <v>0</v>
      </c>
      <c r="AH327" s="19">
        <f>ROUND(VLOOKUP($B327,'3.ข้อมูลงบทดลองปัจจุบัน เติมเอง'!$A$5:$CL$846,33,0),2)</f>
        <v>0</v>
      </c>
      <c r="AI327" s="19">
        <f>ROUND(VLOOKUP($B327,'3.ข้อมูลงบทดลองปัจจุบัน เติมเอง'!$A$5:$CL$846,34,0),2)</f>
        <v>0</v>
      </c>
      <c r="AJ327" s="19">
        <f>ROUND(VLOOKUP($B327,'3.ข้อมูลงบทดลองปัจจุบัน เติมเอง'!$A$5:$CL$846,35,0),2)</f>
        <v>0</v>
      </c>
      <c r="AK327" s="19">
        <f>ROUND(VLOOKUP($B327,'3.ข้อมูลงบทดลองปัจจุบัน เติมเอง'!$A$5:$CL$846,36,0),2)</f>
        <v>0</v>
      </c>
      <c r="AL327" s="19">
        <f>ROUND(VLOOKUP($B327,'3.ข้อมูลงบทดลองปัจจุบัน เติมเอง'!$A$5:$CL$846,37,0),2)</f>
        <v>30000</v>
      </c>
      <c r="AM327" s="19">
        <f>ROUND(VLOOKUP($B327,'3.ข้อมูลงบทดลองปัจจุบัน เติมเอง'!$A$5:$CL$846,38,0),2)</f>
        <v>0</v>
      </c>
      <c r="AN327" s="19">
        <f>ROUND(VLOOKUP($B327,'3.ข้อมูลงบทดลองปัจจุบัน เติมเอง'!$A$5:$CL$846,39,0),2)</f>
        <v>0</v>
      </c>
      <c r="AO327" s="19">
        <f>ROUND(VLOOKUP($B327,'3.ข้อมูลงบทดลองปัจจุบัน เติมเอง'!$A$5:$CL$846,40,0),2)</f>
        <v>0</v>
      </c>
      <c r="AP327" s="19">
        <f>ROUND(VLOOKUP($B327,'3.ข้อมูลงบทดลองปัจจุบัน เติมเอง'!$A$5:$CL$846,41,0),2)</f>
        <v>0</v>
      </c>
      <c r="AQ327" s="19">
        <f>ROUND(VLOOKUP($B327,'3.ข้อมูลงบทดลองปัจจุบัน เติมเอง'!$A$5:$CL$846,42,0),2)</f>
        <v>0</v>
      </c>
      <c r="AR327" s="19">
        <f>ROUND(VLOOKUP($B327,'3.ข้อมูลงบทดลองปัจจุบัน เติมเอง'!$A$5:$CL$846,43,0),2)</f>
        <v>0</v>
      </c>
      <c r="AS327" s="19">
        <f>ROUND(VLOOKUP($B327,'3.ข้อมูลงบทดลองปัจจุบัน เติมเอง'!$A$5:$CL$846,44,0),2)</f>
        <v>0</v>
      </c>
      <c r="AT327" s="19">
        <f>ROUND(VLOOKUP($B327,'3.ข้อมูลงบทดลองปัจจุบัน เติมเอง'!$A$5:$CL$846,45,0),2)</f>
        <v>0</v>
      </c>
      <c r="AU327" s="19">
        <f>ROUND(VLOOKUP($B327,'3.ข้อมูลงบทดลองปัจจุบัน เติมเอง'!$A$5:$CL$846,46,0),2)</f>
        <v>0</v>
      </c>
      <c r="AV327" s="19">
        <f>ROUND(VLOOKUP($B327,'3.ข้อมูลงบทดลองปัจจุบัน เติมเอง'!$A$5:$CL$846,47,0),2)</f>
        <v>30340</v>
      </c>
      <c r="AW327" s="19">
        <f>ROUND(VLOOKUP($B327,'3.ข้อมูลงบทดลองปัจจุบัน เติมเอง'!$A$5:$CL$846,48,0),2)</f>
        <v>0</v>
      </c>
      <c r="AX327" s="19">
        <f>ROUND(VLOOKUP($B327,'3.ข้อมูลงบทดลองปัจจุบัน เติมเอง'!$A$5:$CL$846,49,0),2)</f>
        <v>0</v>
      </c>
      <c r="AY327" s="19">
        <f>ROUND(VLOOKUP($B327,'3.ข้อมูลงบทดลองปัจจุบัน เติมเอง'!$A$5:$CL$846,50,0),2)</f>
        <v>0</v>
      </c>
      <c r="AZ327" s="19">
        <f>ROUND(VLOOKUP($B327,'3.ข้อมูลงบทดลองปัจจุบัน เติมเอง'!$A$5:$CL$846,51,0),2)</f>
        <v>0</v>
      </c>
      <c r="BA327" s="19">
        <f>ROUND(VLOOKUP($B327,'3.ข้อมูลงบทดลองปัจจุบัน เติมเอง'!$A$5:$CL$846,52,0),2)</f>
        <v>0</v>
      </c>
      <c r="BB327" s="19">
        <f>ROUND(VLOOKUP($B327,'3.ข้อมูลงบทดลองปัจจุบัน เติมเอง'!$A$5:$CL$846,53,0),2)</f>
        <v>0</v>
      </c>
      <c r="BC327" s="19">
        <f>ROUND(VLOOKUP($B327,'3.ข้อมูลงบทดลองปัจจุบัน เติมเอง'!$A$5:$CL$846,54,0),2)</f>
        <v>0</v>
      </c>
      <c r="BD327" s="19">
        <f>ROUND(VLOOKUP($B327,'3.ข้อมูลงบทดลองปัจจุบัน เติมเอง'!$A$5:$CL$846,55,0),2)</f>
        <v>0</v>
      </c>
      <c r="BE327" s="19">
        <f>ROUND(VLOOKUP($B327,'3.ข้อมูลงบทดลองปัจจุบัน เติมเอง'!$A$5:$CL$846,56,0),2)</f>
        <v>332633.13</v>
      </c>
      <c r="BF327" s="19">
        <f>ROUND(VLOOKUP($B327,'3.ข้อมูลงบทดลองปัจจุบัน เติมเอง'!$A$5:$CL$846,57,0),2)</f>
        <v>0</v>
      </c>
      <c r="BG327" s="19">
        <f>ROUND(VLOOKUP($B327,'3.ข้อมูลงบทดลองปัจจุบัน เติมเอง'!$A$5:$CL$846,58,0),2)</f>
        <v>0</v>
      </c>
      <c r="BH327" s="19">
        <f>ROUND(VLOOKUP($B327,'3.ข้อมูลงบทดลองปัจจุบัน เติมเอง'!$A$5:$CL$846,59,0),2)</f>
        <v>0</v>
      </c>
      <c r="BI327" s="19">
        <f>ROUND(VLOOKUP($B327,'3.ข้อมูลงบทดลองปัจจุบัน เติมเอง'!$A$5:$CL$846,60,0),2)</f>
        <v>0</v>
      </c>
      <c r="BJ327" s="19">
        <f>ROUND(VLOOKUP($B327,'3.ข้อมูลงบทดลองปัจจุบัน เติมเอง'!$A$5:$CL$846,61,0),2)</f>
        <v>100000</v>
      </c>
      <c r="BK327" s="19">
        <f>ROUND(VLOOKUP($B327,'3.ข้อมูลงบทดลองปัจจุบัน เติมเอง'!$A$5:$CL$846,62,0),2)</f>
        <v>0</v>
      </c>
      <c r="BL327" s="19">
        <f>ROUND(VLOOKUP($B327,'3.ข้อมูลงบทดลองปัจจุบัน เติมเอง'!$A$5:$CL$846,63,0),2)</f>
        <v>0</v>
      </c>
      <c r="BM327" s="19">
        <f>ROUND(VLOOKUP($B327,'3.ข้อมูลงบทดลองปัจจุบัน เติมเอง'!$A$5:$CL$846,64,0),2)</f>
        <v>0</v>
      </c>
      <c r="BN327" s="19">
        <f>ROUND(VLOOKUP($B327,'3.ข้อมูลงบทดลองปัจจุบัน เติมเอง'!$A$5:$CL$846,65,0),2)</f>
        <v>0</v>
      </c>
      <c r="BO327" s="19">
        <f>ROUND(VLOOKUP($B327,'3.ข้อมูลงบทดลองปัจจุบัน เติมเอง'!$A$5:$CL$846,66,0),2)</f>
        <v>0</v>
      </c>
      <c r="BP327" s="19">
        <f>ROUND(VLOOKUP($B327,'3.ข้อมูลงบทดลองปัจจุบัน เติมเอง'!$A$5:$CL$846,67,0),2)</f>
        <v>0</v>
      </c>
      <c r="BQ327" s="19">
        <f>ROUND(VLOOKUP($B327,'3.ข้อมูลงบทดลองปัจจุบัน เติมเอง'!$A$5:$CL$846,68,0),2)</f>
        <v>0</v>
      </c>
      <c r="BR327" s="19">
        <f>ROUND(VLOOKUP($B327,'3.ข้อมูลงบทดลองปัจจุบัน เติมเอง'!$A$5:$CL$846,69,0),2)</f>
        <v>0</v>
      </c>
      <c r="BS327" s="19">
        <f>ROUND(VLOOKUP($B327,'3.ข้อมูลงบทดลองปัจจุบัน เติมเอง'!$A$5:$CL$846,70,0),2)</f>
        <v>168900</v>
      </c>
      <c r="BT327" s="19">
        <f>ROUND(VLOOKUP($B327,'3.ข้อมูลงบทดลองปัจจุบัน เติมเอง'!$A$5:$CL$846,71,0),2)</f>
        <v>0</v>
      </c>
      <c r="BU327" s="19">
        <f>ROUND(VLOOKUP($B327,'3.ข้อมูลงบทดลองปัจจุบัน เติมเอง'!$A$5:$CL$846,72,0),2)</f>
        <v>0</v>
      </c>
      <c r="BV327" s="19">
        <f>ROUND(VLOOKUP($B327,'3.ข้อมูลงบทดลองปัจจุบัน เติมเอง'!$A$5:$CL$846,73,0),2)</f>
        <v>0</v>
      </c>
      <c r="BW327" s="19">
        <f>ROUND(VLOOKUP($B327,'3.ข้อมูลงบทดลองปัจจุบัน เติมเอง'!$A$5:$CL$846,74,0),2)</f>
        <v>0</v>
      </c>
      <c r="BX327" s="19">
        <f>ROUND(VLOOKUP($B327,'3.ข้อมูลงบทดลองปัจจุบัน เติมเอง'!$A$5:$CL$846,75,0),2)</f>
        <v>12600</v>
      </c>
      <c r="BY327" s="19">
        <f>ROUND(VLOOKUP($B327,'3.ข้อมูลงบทดลองปัจจุบัน เติมเอง'!$A$5:$CL$846,76,0),2)</f>
        <v>0</v>
      </c>
      <c r="BZ327" s="19">
        <f>ROUND(VLOOKUP($B327,'3.ข้อมูลงบทดลองปัจจุบัน เติมเอง'!$A$5:$CL$846,77,0),2)</f>
        <v>30150</v>
      </c>
      <c r="CA327" s="19">
        <f>ROUND(VLOOKUP($B327,'3.ข้อมูลงบทดลองปัจจุบัน เติมเอง'!$A$5:$CL$846,78,0),2)</f>
        <v>0</v>
      </c>
      <c r="CB327" s="19">
        <f>ROUND(VLOOKUP($B327,'3.ข้อมูลงบทดลองปัจจุบัน เติมเอง'!$A$5:$CL$846,79,0),2)</f>
        <v>0</v>
      </c>
      <c r="CC327" s="19">
        <f>ROUND(VLOOKUP($B327,'3.ข้อมูลงบทดลองปัจจุบัน เติมเอง'!$A$5:$CL$846,80,0),2)</f>
        <v>0</v>
      </c>
      <c r="CD327" s="19">
        <f>ROUND(VLOOKUP($B327,'3.ข้อมูลงบทดลองปัจจุบัน เติมเอง'!$A$5:$CL$846,81,0),2)</f>
        <v>0</v>
      </c>
      <c r="CE327" s="19">
        <f>ROUND(VLOOKUP($B327,'3.ข้อมูลงบทดลองปัจจุบัน เติมเอง'!$A$5:$CL$846,82,0),2)</f>
        <v>0</v>
      </c>
      <c r="CF327" s="19">
        <f>ROUND(VLOOKUP($B327,'3.ข้อมูลงบทดลองปัจจุบัน เติมเอง'!$A$5:$CL$846,83,0),2)</f>
        <v>0</v>
      </c>
      <c r="CG327" s="19">
        <f>ROUND(VLOOKUP($B327,'3.ข้อมูลงบทดลองปัจจุบัน เติมเอง'!$A$5:$CL$846,84,0),2)</f>
        <v>0</v>
      </c>
      <c r="CH327" s="19">
        <f>ROUND(VLOOKUP($B327,'3.ข้อมูลงบทดลองปัจจุบัน เติมเอง'!$A$5:$CL$846,85,0),2)</f>
        <v>50000</v>
      </c>
      <c r="CI327" s="19">
        <f>ROUND(VLOOKUP($B327,'3.ข้อมูลงบทดลองปัจจุบัน เติมเอง'!$A$5:$CL$846,86,0),2)</f>
        <v>0</v>
      </c>
      <c r="CJ327" s="19">
        <f>ROUND(VLOOKUP($B327,'3.ข้อมูลงบทดลองปัจจุบัน เติมเอง'!$A$5:$CL$846,87,0),2)</f>
        <v>60500</v>
      </c>
      <c r="CK327" s="19">
        <f>ROUND(VLOOKUP($B327,'3.ข้อมูลงบทดลองปัจจุบัน เติมเอง'!$A$5:$CL$846,88,0),2)</f>
        <v>12800</v>
      </c>
      <c r="CL327" s="19">
        <f>ROUND(VLOOKUP($B327,'3.ข้อมูลงบทดลองปัจจุบัน เติมเอง'!$A$5:$CL$846,89,0),2)</f>
        <v>0</v>
      </c>
      <c r="CM327" s="19">
        <f>ROUND(VLOOKUP($B327,'3.ข้อมูลงบทดลองปัจจุบัน เติมเอง'!$A$5:$CL$846,90,0),2)</f>
        <v>0</v>
      </c>
    </row>
    <row r="328" spans="1:93" x14ac:dyDescent="0.7">
      <c r="A328" s="54" t="s">
        <v>2323</v>
      </c>
      <c r="B328" s="3" t="s">
        <v>1140</v>
      </c>
      <c r="C328" s="55" t="s">
        <v>1141</v>
      </c>
      <c r="D328" s="19">
        <f>ROUND(VLOOKUP($B328,'3.ข้อมูลงบทดลองปัจจุบัน เติมเอง'!$A$5:$CL$846,3,0),2)</f>
        <v>0</v>
      </c>
      <c r="E328" s="19">
        <f>ROUND(VLOOKUP($B328,'3.ข้อมูลงบทดลองปัจจุบัน เติมเอง'!$A$5:$CL$846,4,0),2)</f>
        <v>0</v>
      </c>
      <c r="F328" s="19">
        <f>ROUND(VLOOKUP($B328,'3.ข้อมูลงบทดลองปัจจุบัน เติมเอง'!$A$5:$CL$846,5,0),2)</f>
        <v>0</v>
      </c>
      <c r="G328" s="19">
        <f>ROUND(VLOOKUP($B328,'3.ข้อมูลงบทดลองปัจจุบัน เติมเอง'!$A$5:$CL$846,6,0),2)</f>
        <v>0</v>
      </c>
      <c r="H328" s="19">
        <f>ROUND(VLOOKUP($B328,'3.ข้อมูลงบทดลองปัจจุบัน เติมเอง'!$A$5:$CL$846,7,0),2)</f>
        <v>0</v>
      </c>
      <c r="I328" s="19">
        <f>ROUND(VLOOKUP($B328,'3.ข้อมูลงบทดลองปัจจุบัน เติมเอง'!$A$5:$CL$846,8,0),2)</f>
        <v>0</v>
      </c>
      <c r="J328" s="19">
        <f>ROUND(VLOOKUP($B328,'3.ข้อมูลงบทดลองปัจจุบัน เติมเอง'!$A$5:$CL$846,9,0),2)</f>
        <v>0</v>
      </c>
      <c r="K328" s="19">
        <f>ROUND(VLOOKUP($B328,'3.ข้อมูลงบทดลองปัจจุบัน เติมเอง'!$A$5:$CL$846,10,0),2)</f>
        <v>0</v>
      </c>
      <c r="L328" s="19">
        <f>ROUND(VLOOKUP($B328,'3.ข้อมูลงบทดลองปัจจุบัน เติมเอง'!$A$5:$CL$846,11,0),2)</f>
        <v>0</v>
      </c>
      <c r="M328" s="19">
        <f>ROUND(VLOOKUP($B328,'3.ข้อมูลงบทดลองปัจจุบัน เติมเอง'!$A$5:$CL$846,12,0),2)</f>
        <v>0</v>
      </c>
      <c r="N328" s="19">
        <f>ROUND(VLOOKUP($B328,'3.ข้อมูลงบทดลองปัจจุบัน เติมเอง'!$A$5:$CL$846,13,0),2)</f>
        <v>0</v>
      </c>
      <c r="O328" s="19">
        <f>ROUND(VLOOKUP($B328,'3.ข้อมูลงบทดลองปัจจุบัน เติมเอง'!$A$5:$CL$846,14,0),2)</f>
        <v>0</v>
      </c>
      <c r="P328" s="19">
        <f>ROUND(VLOOKUP($B328,'3.ข้อมูลงบทดลองปัจจุบัน เติมเอง'!$A$5:$CL$846,15,0),2)</f>
        <v>0</v>
      </c>
      <c r="Q328" s="19">
        <f>ROUND(VLOOKUP($B328,'3.ข้อมูลงบทดลองปัจจุบัน เติมเอง'!$A$5:$CL$846,16,0),2)</f>
        <v>0</v>
      </c>
      <c r="R328" s="19">
        <f>ROUND(VLOOKUP($B328,'3.ข้อมูลงบทดลองปัจจุบัน เติมเอง'!$A$5:$CL$846,17,0),2)</f>
        <v>0</v>
      </c>
      <c r="S328" s="19">
        <f>ROUND(VLOOKUP($B328,'3.ข้อมูลงบทดลองปัจจุบัน เติมเอง'!$A$5:$CL$846,18,0),2)</f>
        <v>0</v>
      </c>
      <c r="T328" s="19">
        <f>ROUND(VLOOKUP($B328,'3.ข้อมูลงบทดลองปัจจุบัน เติมเอง'!$A$5:$CL$846,19,0),2)</f>
        <v>0</v>
      </c>
      <c r="U328" s="19">
        <f>ROUND(VLOOKUP($B328,'3.ข้อมูลงบทดลองปัจจุบัน เติมเอง'!$A$5:$CL$846,20,0),2)</f>
        <v>0</v>
      </c>
      <c r="V328" s="19">
        <f>ROUND(VLOOKUP($B328,'3.ข้อมูลงบทดลองปัจจุบัน เติมเอง'!$A$5:$CL$846,21,0),2)</f>
        <v>0</v>
      </c>
      <c r="W328" s="19">
        <f>ROUND(VLOOKUP($B328,'3.ข้อมูลงบทดลองปัจจุบัน เติมเอง'!$A$5:$CL$846,22,0),2)</f>
        <v>0</v>
      </c>
      <c r="X328" s="19">
        <f>ROUND(VLOOKUP($B328,'3.ข้อมูลงบทดลองปัจจุบัน เติมเอง'!$A$5:$CL$846,23,0),2)</f>
        <v>0</v>
      </c>
      <c r="Y328" s="19">
        <f>ROUND(VLOOKUP($B328,'3.ข้อมูลงบทดลองปัจจุบัน เติมเอง'!$A$5:$CL$846,24,0),2)</f>
        <v>0</v>
      </c>
      <c r="Z328" s="19">
        <f>ROUND(VLOOKUP($B328,'3.ข้อมูลงบทดลองปัจจุบัน เติมเอง'!$A$5:$CL$846,25,0),2)</f>
        <v>0</v>
      </c>
      <c r="AA328" s="19">
        <f>ROUND(VLOOKUP($B328,'3.ข้อมูลงบทดลองปัจจุบัน เติมเอง'!$A$5:$CL$846,26,0),2)</f>
        <v>0</v>
      </c>
      <c r="AB328" s="19">
        <f>ROUND(VLOOKUP($B328,'3.ข้อมูลงบทดลองปัจจุบัน เติมเอง'!$A$5:$CL$846,27,0),2)</f>
        <v>0</v>
      </c>
      <c r="AC328" s="19">
        <f>ROUND(VLOOKUP($B328,'3.ข้อมูลงบทดลองปัจจุบัน เติมเอง'!$A$5:$CL$846,28,0),2)</f>
        <v>0</v>
      </c>
      <c r="AD328" s="19">
        <f>ROUND(VLOOKUP($B328,'3.ข้อมูลงบทดลองปัจจุบัน เติมเอง'!$A$5:$CL$846,29,0),2)</f>
        <v>0</v>
      </c>
      <c r="AE328" s="19">
        <f>ROUND(VLOOKUP($B328,'3.ข้อมูลงบทดลองปัจจุบัน เติมเอง'!$A$5:$CL$846,30,0),2)</f>
        <v>0</v>
      </c>
      <c r="AF328" s="19">
        <f>ROUND(VLOOKUP($B328,'3.ข้อมูลงบทดลองปัจจุบัน เติมเอง'!$A$5:$CL$846,31,0),2)</f>
        <v>0</v>
      </c>
      <c r="AG328" s="19">
        <f>ROUND(VLOOKUP($B328,'3.ข้อมูลงบทดลองปัจจุบัน เติมเอง'!$A$5:$CL$846,32,0),2)</f>
        <v>0</v>
      </c>
      <c r="AH328" s="19">
        <f>ROUND(VLOOKUP($B328,'3.ข้อมูลงบทดลองปัจจุบัน เติมเอง'!$A$5:$CL$846,33,0),2)</f>
        <v>0</v>
      </c>
      <c r="AI328" s="19">
        <f>ROUND(VLOOKUP($B328,'3.ข้อมูลงบทดลองปัจจุบัน เติมเอง'!$A$5:$CL$846,34,0),2)</f>
        <v>0</v>
      </c>
      <c r="AJ328" s="19">
        <f>ROUND(VLOOKUP($B328,'3.ข้อมูลงบทดลองปัจจุบัน เติมเอง'!$A$5:$CL$846,35,0),2)</f>
        <v>0</v>
      </c>
      <c r="AK328" s="19">
        <f>ROUND(VLOOKUP($B328,'3.ข้อมูลงบทดลองปัจจุบัน เติมเอง'!$A$5:$CL$846,36,0),2)</f>
        <v>0</v>
      </c>
      <c r="AL328" s="19">
        <f>ROUND(VLOOKUP($B328,'3.ข้อมูลงบทดลองปัจจุบัน เติมเอง'!$A$5:$CL$846,37,0),2)</f>
        <v>0</v>
      </c>
      <c r="AM328" s="19">
        <f>ROUND(VLOOKUP($B328,'3.ข้อมูลงบทดลองปัจจุบัน เติมเอง'!$A$5:$CL$846,38,0),2)</f>
        <v>0</v>
      </c>
      <c r="AN328" s="19">
        <f>ROUND(VLOOKUP($B328,'3.ข้อมูลงบทดลองปัจจุบัน เติมเอง'!$A$5:$CL$846,39,0),2)</f>
        <v>0</v>
      </c>
      <c r="AO328" s="19">
        <f>ROUND(VLOOKUP($B328,'3.ข้อมูลงบทดลองปัจจุบัน เติมเอง'!$A$5:$CL$846,40,0),2)</f>
        <v>0</v>
      </c>
      <c r="AP328" s="19">
        <f>ROUND(VLOOKUP($B328,'3.ข้อมูลงบทดลองปัจจุบัน เติมเอง'!$A$5:$CL$846,41,0),2)</f>
        <v>0</v>
      </c>
      <c r="AQ328" s="19">
        <f>ROUND(VLOOKUP($B328,'3.ข้อมูลงบทดลองปัจจุบัน เติมเอง'!$A$5:$CL$846,42,0),2)</f>
        <v>0</v>
      </c>
      <c r="AR328" s="19">
        <f>ROUND(VLOOKUP($B328,'3.ข้อมูลงบทดลองปัจจุบัน เติมเอง'!$A$5:$CL$846,43,0),2)</f>
        <v>0</v>
      </c>
      <c r="AS328" s="19">
        <f>ROUND(VLOOKUP($B328,'3.ข้อมูลงบทดลองปัจจุบัน เติมเอง'!$A$5:$CL$846,44,0),2)</f>
        <v>0</v>
      </c>
      <c r="AT328" s="19">
        <f>ROUND(VLOOKUP($B328,'3.ข้อมูลงบทดลองปัจจุบัน เติมเอง'!$A$5:$CL$846,45,0),2)</f>
        <v>0</v>
      </c>
      <c r="AU328" s="19">
        <f>ROUND(VLOOKUP($B328,'3.ข้อมูลงบทดลองปัจจุบัน เติมเอง'!$A$5:$CL$846,46,0),2)</f>
        <v>0</v>
      </c>
      <c r="AV328" s="19">
        <f>ROUND(VLOOKUP($B328,'3.ข้อมูลงบทดลองปัจจุบัน เติมเอง'!$A$5:$CL$846,47,0),2)</f>
        <v>0</v>
      </c>
      <c r="AW328" s="19">
        <f>ROUND(VLOOKUP($B328,'3.ข้อมูลงบทดลองปัจจุบัน เติมเอง'!$A$5:$CL$846,48,0),2)</f>
        <v>0</v>
      </c>
      <c r="AX328" s="19">
        <f>ROUND(VLOOKUP($B328,'3.ข้อมูลงบทดลองปัจจุบัน เติมเอง'!$A$5:$CL$846,49,0),2)</f>
        <v>0</v>
      </c>
      <c r="AY328" s="19">
        <f>ROUND(VLOOKUP($B328,'3.ข้อมูลงบทดลองปัจจุบัน เติมเอง'!$A$5:$CL$846,50,0),2)</f>
        <v>0</v>
      </c>
      <c r="AZ328" s="19">
        <f>ROUND(VLOOKUP($B328,'3.ข้อมูลงบทดลองปัจจุบัน เติมเอง'!$A$5:$CL$846,51,0),2)</f>
        <v>0</v>
      </c>
      <c r="BA328" s="19">
        <f>ROUND(VLOOKUP($B328,'3.ข้อมูลงบทดลองปัจจุบัน เติมเอง'!$A$5:$CL$846,52,0),2)</f>
        <v>0</v>
      </c>
      <c r="BB328" s="19">
        <f>ROUND(VLOOKUP($B328,'3.ข้อมูลงบทดลองปัจจุบัน เติมเอง'!$A$5:$CL$846,53,0),2)</f>
        <v>0</v>
      </c>
      <c r="BC328" s="19">
        <f>ROUND(VLOOKUP($B328,'3.ข้อมูลงบทดลองปัจจุบัน เติมเอง'!$A$5:$CL$846,54,0),2)</f>
        <v>0</v>
      </c>
      <c r="BD328" s="19">
        <f>ROUND(VLOOKUP($B328,'3.ข้อมูลงบทดลองปัจจุบัน เติมเอง'!$A$5:$CL$846,55,0),2)</f>
        <v>0</v>
      </c>
      <c r="BE328" s="19">
        <f>ROUND(VLOOKUP($B328,'3.ข้อมูลงบทดลองปัจจุบัน เติมเอง'!$A$5:$CL$846,56,0),2)</f>
        <v>0</v>
      </c>
      <c r="BF328" s="19">
        <f>ROUND(VLOOKUP($B328,'3.ข้อมูลงบทดลองปัจจุบัน เติมเอง'!$A$5:$CL$846,57,0),2)</f>
        <v>0</v>
      </c>
      <c r="BG328" s="19">
        <f>ROUND(VLOOKUP($B328,'3.ข้อมูลงบทดลองปัจจุบัน เติมเอง'!$A$5:$CL$846,58,0),2)</f>
        <v>0</v>
      </c>
      <c r="BH328" s="19">
        <f>ROUND(VLOOKUP($B328,'3.ข้อมูลงบทดลองปัจจุบัน เติมเอง'!$A$5:$CL$846,59,0),2)</f>
        <v>0</v>
      </c>
      <c r="BI328" s="19">
        <f>ROUND(VLOOKUP($B328,'3.ข้อมูลงบทดลองปัจจุบัน เติมเอง'!$A$5:$CL$846,60,0),2)</f>
        <v>0</v>
      </c>
      <c r="BJ328" s="19">
        <f>ROUND(VLOOKUP($B328,'3.ข้อมูลงบทดลองปัจจุบัน เติมเอง'!$A$5:$CL$846,61,0),2)</f>
        <v>0</v>
      </c>
      <c r="BK328" s="19">
        <f>ROUND(VLOOKUP($B328,'3.ข้อมูลงบทดลองปัจจุบัน เติมเอง'!$A$5:$CL$846,62,0),2)</f>
        <v>0</v>
      </c>
      <c r="BL328" s="19">
        <f>ROUND(VLOOKUP($B328,'3.ข้อมูลงบทดลองปัจจุบัน เติมเอง'!$A$5:$CL$846,63,0),2)</f>
        <v>0</v>
      </c>
      <c r="BM328" s="19">
        <f>ROUND(VLOOKUP($B328,'3.ข้อมูลงบทดลองปัจจุบัน เติมเอง'!$A$5:$CL$846,64,0),2)</f>
        <v>0</v>
      </c>
      <c r="BN328" s="19">
        <f>ROUND(VLOOKUP($B328,'3.ข้อมูลงบทดลองปัจจุบัน เติมเอง'!$A$5:$CL$846,65,0),2)</f>
        <v>0</v>
      </c>
      <c r="BO328" s="19">
        <f>ROUND(VLOOKUP($B328,'3.ข้อมูลงบทดลองปัจจุบัน เติมเอง'!$A$5:$CL$846,66,0),2)</f>
        <v>0</v>
      </c>
      <c r="BP328" s="19">
        <f>ROUND(VLOOKUP($B328,'3.ข้อมูลงบทดลองปัจจุบัน เติมเอง'!$A$5:$CL$846,67,0),2)</f>
        <v>0</v>
      </c>
      <c r="BQ328" s="19">
        <f>ROUND(VLOOKUP($B328,'3.ข้อมูลงบทดลองปัจจุบัน เติมเอง'!$A$5:$CL$846,68,0),2)</f>
        <v>0</v>
      </c>
      <c r="BR328" s="19">
        <f>ROUND(VLOOKUP($B328,'3.ข้อมูลงบทดลองปัจจุบัน เติมเอง'!$A$5:$CL$846,69,0),2)</f>
        <v>0</v>
      </c>
      <c r="BS328" s="19">
        <f>ROUND(VLOOKUP($B328,'3.ข้อมูลงบทดลองปัจจุบัน เติมเอง'!$A$5:$CL$846,70,0),2)</f>
        <v>83107</v>
      </c>
      <c r="BT328" s="19">
        <f>ROUND(VLOOKUP($B328,'3.ข้อมูลงบทดลองปัจจุบัน เติมเอง'!$A$5:$CL$846,71,0),2)</f>
        <v>2500000</v>
      </c>
      <c r="BU328" s="19">
        <f>ROUND(VLOOKUP($B328,'3.ข้อมูลงบทดลองปัจจุบัน เติมเอง'!$A$5:$CL$846,72,0),2)</f>
        <v>2500000</v>
      </c>
      <c r="BV328" s="19">
        <f>ROUND(VLOOKUP($B328,'3.ข้อมูลงบทดลองปัจจุบัน เติมเอง'!$A$5:$CL$846,73,0),2)</f>
        <v>0</v>
      </c>
      <c r="BW328" s="19">
        <f>ROUND(VLOOKUP($B328,'3.ข้อมูลงบทดลองปัจจุบัน เติมเอง'!$A$5:$CL$846,74,0),2)</f>
        <v>2500000</v>
      </c>
      <c r="BX328" s="19">
        <f>ROUND(VLOOKUP($B328,'3.ข้อมูลงบทดลองปัจจุบัน เติมเอง'!$A$5:$CL$846,75,0),2)</f>
        <v>0</v>
      </c>
      <c r="BY328" s="19">
        <f>ROUND(VLOOKUP($B328,'3.ข้อมูลงบทดลองปัจจุบัน เติมเอง'!$A$5:$CL$846,76,0),2)</f>
        <v>0</v>
      </c>
      <c r="BZ328" s="19">
        <f>ROUND(VLOOKUP($B328,'3.ข้อมูลงบทดลองปัจจุบัน เติมเอง'!$A$5:$CL$846,77,0),2)</f>
        <v>0</v>
      </c>
      <c r="CA328" s="19">
        <f>ROUND(VLOOKUP($B328,'3.ข้อมูลงบทดลองปัจจุบัน เติมเอง'!$A$5:$CL$846,78,0),2)</f>
        <v>2200000</v>
      </c>
      <c r="CB328" s="19">
        <f>ROUND(VLOOKUP($B328,'3.ข้อมูลงบทดลองปัจจุบัน เติมเอง'!$A$5:$CL$846,79,0),2)</f>
        <v>0</v>
      </c>
      <c r="CC328" s="19">
        <f>ROUND(VLOOKUP($B328,'3.ข้อมูลงบทดลองปัจจุบัน เติมเอง'!$A$5:$CL$846,80,0),2)</f>
        <v>0</v>
      </c>
      <c r="CD328" s="19">
        <f>ROUND(VLOOKUP($B328,'3.ข้อมูลงบทดลองปัจจุบัน เติมเอง'!$A$5:$CL$846,81,0),2)</f>
        <v>0</v>
      </c>
      <c r="CE328" s="19">
        <f>ROUND(VLOOKUP($B328,'3.ข้อมูลงบทดลองปัจจุบัน เติมเอง'!$A$5:$CL$846,82,0),2)</f>
        <v>0</v>
      </c>
      <c r="CF328" s="19">
        <f>ROUND(VLOOKUP($B328,'3.ข้อมูลงบทดลองปัจจุบัน เติมเอง'!$A$5:$CL$846,83,0),2)</f>
        <v>3500000</v>
      </c>
      <c r="CG328" s="19">
        <f>ROUND(VLOOKUP($B328,'3.ข้อมูลงบทดลองปัจจุบัน เติมเอง'!$A$5:$CL$846,84,0),2)</f>
        <v>2500000</v>
      </c>
      <c r="CH328" s="19">
        <f>ROUND(VLOOKUP($B328,'3.ข้อมูลงบทดลองปัจจุบัน เติมเอง'!$A$5:$CL$846,85,0),2)</f>
        <v>2500000</v>
      </c>
      <c r="CI328" s="19">
        <f>ROUND(VLOOKUP($B328,'3.ข้อมูลงบทดลองปัจจุบัน เติมเอง'!$A$5:$CL$846,86,0),2)</f>
        <v>0</v>
      </c>
      <c r="CJ328" s="19">
        <f>ROUND(VLOOKUP($B328,'3.ข้อมูลงบทดลองปัจจุบัน เติมเอง'!$A$5:$CL$846,87,0),2)</f>
        <v>0</v>
      </c>
      <c r="CK328" s="19">
        <f>ROUND(VLOOKUP($B328,'3.ข้อมูลงบทดลองปัจจุบัน เติมเอง'!$A$5:$CL$846,88,0),2)</f>
        <v>0</v>
      </c>
      <c r="CL328" s="19">
        <f>ROUND(VLOOKUP($B328,'3.ข้อมูลงบทดลองปัจจุบัน เติมเอง'!$A$5:$CL$846,89,0),2)</f>
        <v>0</v>
      </c>
      <c r="CM328" s="19">
        <f>ROUND(VLOOKUP($B328,'3.ข้อมูลงบทดลองปัจจุบัน เติมเอง'!$A$5:$CL$846,90,0),2)</f>
        <v>0</v>
      </c>
    </row>
    <row r="329" spans="1:93" x14ac:dyDescent="0.7">
      <c r="A329" s="54" t="s">
        <v>2323</v>
      </c>
      <c r="B329" s="3" t="s">
        <v>1142</v>
      </c>
      <c r="C329" s="55" t="s">
        <v>1143</v>
      </c>
      <c r="D329" s="19">
        <f>ROUND(VLOOKUP($B329,'3.ข้อมูลงบทดลองปัจจุบัน เติมเอง'!$A$5:$CL$846,3,0),2)</f>
        <v>0</v>
      </c>
      <c r="E329" s="19">
        <f>ROUND(VLOOKUP($B329,'3.ข้อมูลงบทดลองปัจจุบัน เติมเอง'!$A$5:$CL$846,4,0),2)</f>
        <v>0</v>
      </c>
      <c r="F329" s="19">
        <f>ROUND(VLOOKUP($B329,'3.ข้อมูลงบทดลองปัจจุบัน เติมเอง'!$A$5:$CL$846,5,0),2)</f>
        <v>0</v>
      </c>
      <c r="G329" s="19">
        <f>ROUND(VLOOKUP($B329,'3.ข้อมูลงบทดลองปัจจุบัน เติมเอง'!$A$5:$CL$846,6,0),2)</f>
        <v>0</v>
      </c>
      <c r="H329" s="19">
        <f>ROUND(VLOOKUP($B329,'3.ข้อมูลงบทดลองปัจจุบัน เติมเอง'!$A$5:$CL$846,7,0),2)</f>
        <v>0</v>
      </c>
      <c r="I329" s="19">
        <f>ROUND(VLOOKUP($B329,'3.ข้อมูลงบทดลองปัจจุบัน เติมเอง'!$A$5:$CL$846,8,0),2)</f>
        <v>0</v>
      </c>
      <c r="J329" s="19">
        <f>ROUND(VLOOKUP($B329,'3.ข้อมูลงบทดลองปัจจุบัน เติมเอง'!$A$5:$CL$846,9,0),2)</f>
        <v>0</v>
      </c>
      <c r="K329" s="19">
        <f>ROUND(VLOOKUP($B329,'3.ข้อมูลงบทดลองปัจจุบัน เติมเอง'!$A$5:$CL$846,10,0),2)</f>
        <v>0</v>
      </c>
      <c r="L329" s="19">
        <f>ROUND(VLOOKUP($B329,'3.ข้อมูลงบทดลองปัจจุบัน เติมเอง'!$A$5:$CL$846,11,0),2)</f>
        <v>0</v>
      </c>
      <c r="M329" s="19">
        <f>ROUND(VLOOKUP($B329,'3.ข้อมูลงบทดลองปัจจุบัน เติมเอง'!$A$5:$CL$846,12,0),2)</f>
        <v>0</v>
      </c>
      <c r="N329" s="19">
        <f>ROUND(VLOOKUP($B329,'3.ข้อมูลงบทดลองปัจจุบัน เติมเอง'!$A$5:$CL$846,13,0),2)</f>
        <v>0</v>
      </c>
      <c r="O329" s="19">
        <f>ROUND(VLOOKUP($B329,'3.ข้อมูลงบทดลองปัจจุบัน เติมเอง'!$A$5:$CL$846,14,0),2)</f>
        <v>0</v>
      </c>
      <c r="P329" s="19">
        <f>ROUND(VLOOKUP($B329,'3.ข้อมูลงบทดลองปัจจุบัน เติมเอง'!$A$5:$CL$846,15,0),2)</f>
        <v>0</v>
      </c>
      <c r="Q329" s="19">
        <f>ROUND(VLOOKUP($B329,'3.ข้อมูลงบทดลองปัจจุบัน เติมเอง'!$A$5:$CL$846,16,0),2)</f>
        <v>0</v>
      </c>
      <c r="R329" s="19">
        <f>ROUND(VLOOKUP($B329,'3.ข้อมูลงบทดลองปัจจุบัน เติมเอง'!$A$5:$CL$846,17,0),2)</f>
        <v>0</v>
      </c>
      <c r="S329" s="19">
        <f>ROUND(VLOOKUP($B329,'3.ข้อมูลงบทดลองปัจจุบัน เติมเอง'!$A$5:$CL$846,18,0),2)</f>
        <v>0</v>
      </c>
      <c r="T329" s="19">
        <f>ROUND(VLOOKUP($B329,'3.ข้อมูลงบทดลองปัจจุบัน เติมเอง'!$A$5:$CL$846,19,0),2)</f>
        <v>0</v>
      </c>
      <c r="U329" s="19">
        <f>ROUND(VLOOKUP($B329,'3.ข้อมูลงบทดลองปัจจุบัน เติมเอง'!$A$5:$CL$846,20,0),2)</f>
        <v>0</v>
      </c>
      <c r="V329" s="19">
        <f>ROUND(VLOOKUP($B329,'3.ข้อมูลงบทดลองปัจจุบัน เติมเอง'!$A$5:$CL$846,21,0),2)</f>
        <v>0</v>
      </c>
      <c r="W329" s="19">
        <f>ROUND(VLOOKUP($B329,'3.ข้อมูลงบทดลองปัจจุบัน เติมเอง'!$A$5:$CL$846,22,0),2)</f>
        <v>0</v>
      </c>
      <c r="X329" s="19">
        <f>ROUND(VLOOKUP($B329,'3.ข้อมูลงบทดลองปัจจุบัน เติมเอง'!$A$5:$CL$846,23,0),2)</f>
        <v>0</v>
      </c>
      <c r="Y329" s="19">
        <f>ROUND(VLOOKUP($B329,'3.ข้อมูลงบทดลองปัจจุบัน เติมเอง'!$A$5:$CL$846,24,0),2)</f>
        <v>0</v>
      </c>
      <c r="Z329" s="19">
        <f>ROUND(VLOOKUP($B329,'3.ข้อมูลงบทดลองปัจจุบัน เติมเอง'!$A$5:$CL$846,25,0),2)</f>
        <v>0</v>
      </c>
      <c r="AA329" s="19">
        <f>ROUND(VLOOKUP($B329,'3.ข้อมูลงบทดลองปัจจุบัน เติมเอง'!$A$5:$CL$846,26,0),2)</f>
        <v>0</v>
      </c>
      <c r="AB329" s="19">
        <f>ROUND(VLOOKUP($B329,'3.ข้อมูลงบทดลองปัจจุบัน เติมเอง'!$A$5:$CL$846,27,0),2)</f>
        <v>0</v>
      </c>
      <c r="AC329" s="19">
        <f>ROUND(VLOOKUP($B329,'3.ข้อมูลงบทดลองปัจจุบัน เติมเอง'!$A$5:$CL$846,28,0),2)</f>
        <v>0</v>
      </c>
      <c r="AD329" s="19">
        <f>ROUND(VLOOKUP($B329,'3.ข้อมูลงบทดลองปัจจุบัน เติมเอง'!$A$5:$CL$846,29,0),2)</f>
        <v>0</v>
      </c>
      <c r="AE329" s="19">
        <f>ROUND(VLOOKUP($B329,'3.ข้อมูลงบทดลองปัจจุบัน เติมเอง'!$A$5:$CL$846,30,0),2)</f>
        <v>0</v>
      </c>
      <c r="AF329" s="19">
        <f>ROUND(VLOOKUP($B329,'3.ข้อมูลงบทดลองปัจจุบัน เติมเอง'!$A$5:$CL$846,31,0),2)</f>
        <v>0</v>
      </c>
      <c r="AG329" s="19">
        <f>ROUND(VLOOKUP($B329,'3.ข้อมูลงบทดลองปัจจุบัน เติมเอง'!$A$5:$CL$846,32,0),2)</f>
        <v>0</v>
      </c>
      <c r="AH329" s="19">
        <f>ROUND(VLOOKUP($B329,'3.ข้อมูลงบทดลองปัจจุบัน เติมเอง'!$A$5:$CL$846,33,0),2)</f>
        <v>0</v>
      </c>
      <c r="AI329" s="19">
        <f>ROUND(VLOOKUP($B329,'3.ข้อมูลงบทดลองปัจจุบัน เติมเอง'!$A$5:$CL$846,34,0),2)</f>
        <v>0</v>
      </c>
      <c r="AJ329" s="19">
        <f>ROUND(VLOOKUP($B329,'3.ข้อมูลงบทดลองปัจจุบัน เติมเอง'!$A$5:$CL$846,35,0),2)</f>
        <v>0</v>
      </c>
      <c r="AK329" s="19">
        <f>ROUND(VLOOKUP($B329,'3.ข้อมูลงบทดลองปัจจุบัน เติมเอง'!$A$5:$CL$846,36,0),2)</f>
        <v>0</v>
      </c>
      <c r="AL329" s="19">
        <f>ROUND(VLOOKUP($B329,'3.ข้อมูลงบทดลองปัจจุบัน เติมเอง'!$A$5:$CL$846,37,0),2)</f>
        <v>0</v>
      </c>
      <c r="AM329" s="19">
        <f>ROUND(VLOOKUP($B329,'3.ข้อมูลงบทดลองปัจจุบัน เติมเอง'!$A$5:$CL$846,38,0),2)</f>
        <v>0</v>
      </c>
      <c r="AN329" s="19">
        <f>ROUND(VLOOKUP($B329,'3.ข้อมูลงบทดลองปัจจุบัน เติมเอง'!$A$5:$CL$846,39,0),2)</f>
        <v>0</v>
      </c>
      <c r="AO329" s="19">
        <f>ROUND(VLOOKUP($B329,'3.ข้อมูลงบทดลองปัจจุบัน เติมเอง'!$A$5:$CL$846,40,0),2)</f>
        <v>0</v>
      </c>
      <c r="AP329" s="19">
        <f>ROUND(VLOOKUP($B329,'3.ข้อมูลงบทดลองปัจจุบัน เติมเอง'!$A$5:$CL$846,41,0),2)</f>
        <v>0</v>
      </c>
      <c r="AQ329" s="19">
        <f>ROUND(VLOOKUP($B329,'3.ข้อมูลงบทดลองปัจจุบัน เติมเอง'!$A$5:$CL$846,42,0),2)</f>
        <v>0</v>
      </c>
      <c r="AR329" s="19">
        <f>ROUND(VLOOKUP($B329,'3.ข้อมูลงบทดลองปัจจุบัน เติมเอง'!$A$5:$CL$846,43,0),2)</f>
        <v>0</v>
      </c>
      <c r="AS329" s="19">
        <f>ROUND(VLOOKUP($B329,'3.ข้อมูลงบทดลองปัจจุบัน เติมเอง'!$A$5:$CL$846,44,0),2)</f>
        <v>0</v>
      </c>
      <c r="AT329" s="19">
        <f>ROUND(VLOOKUP($B329,'3.ข้อมูลงบทดลองปัจจุบัน เติมเอง'!$A$5:$CL$846,45,0),2)</f>
        <v>0</v>
      </c>
      <c r="AU329" s="19">
        <f>ROUND(VLOOKUP($B329,'3.ข้อมูลงบทดลองปัจจุบัน เติมเอง'!$A$5:$CL$846,46,0),2)</f>
        <v>0</v>
      </c>
      <c r="AV329" s="19">
        <f>ROUND(VLOOKUP($B329,'3.ข้อมูลงบทดลองปัจจุบัน เติมเอง'!$A$5:$CL$846,47,0),2)</f>
        <v>0</v>
      </c>
      <c r="AW329" s="19">
        <f>ROUND(VLOOKUP($B329,'3.ข้อมูลงบทดลองปัจจุบัน เติมเอง'!$A$5:$CL$846,48,0),2)</f>
        <v>0</v>
      </c>
      <c r="AX329" s="19">
        <f>ROUND(VLOOKUP($B329,'3.ข้อมูลงบทดลองปัจจุบัน เติมเอง'!$A$5:$CL$846,49,0),2)</f>
        <v>0</v>
      </c>
      <c r="AY329" s="19">
        <f>ROUND(VLOOKUP($B329,'3.ข้อมูลงบทดลองปัจจุบัน เติมเอง'!$A$5:$CL$846,50,0),2)</f>
        <v>0</v>
      </c>
      <c r="AZ329" s="19">
        <f>ROUND(VLOOKUP($B329,'3.ข้อมูลงบทดลองปัจจุบัน เติมเอง'!$A$5:$CL$846,51,0),2)</f>
        <v>0</v>
      </c>
      <c r="BA329" s="19">
        <f>ROUND(VLOOKUP($B329,'3.ข้อมูลงบทดลองปัจจุบัน เติมเอง'!$A$5:$CL$846,52,0),2)</f>
        <v>0</v>
      </c>
      <c r="BB329" s="19">
        <f>ROUND(VLOOKUP($B329,'3.ข้อมูลงบทดลองปัจจุบัน เติมเอง'!$A$5:$CL$846,53,0),2)</f>
        <v>0</v>
      </c>
      <c r="BC329" s="19">
        <f>ROUND(VLOOKUP($B329,'3.ข้อมูลงบทดลองปัจจุบัน เติมเอง'!$A$5:$CL$846,54,0),2)</f>
        <v>0</v>
      </c>
      <c r="BD329" s="19">
        <f>ROUND(VLOOKUP($B329,'3.ข้อมูลงบทดลองปัจจุบัน เติมเอง'!$A$5:$CL$846,55,0),2)</f>
        <v>0</v>
      </c>
      <c r="BE329" s="19">
        <f>ROUND(VLOOKUP($B329,'3.ข้อมูลงบทดลองปัจจุบัน เติมเอง'!$A$5:$CL$846,56,0),2)</f>
        <v>0</v>
      </c>
      <c r="BF329" s="19">
        <f>ROUND(VLOOKUP($B329,'3.ข้อมูลงบทดลองปัจจุบัน เติมเอง'!$A$5:$CL$846,57,0),2)</f>
        <v>0</v>
      </c>
      <c r="BG329" s="19">
        <f>ROUND(VLOOKUP($B329,'3.ข้อมูลงบทดลองปัจจุบัน เติมเอง'!$A$5:$CL$846,58,0),2)</f>
        <v>0</v>
      </c>
      <c r="BH329" s="19">
        <f>ROUND(VLOOKUP($B329,'3.ข้อมูลงบทดลองปัจจุบัน เติมเอง'!$A$5:$CL$846,59,0),2)</f>
        <v>0</v>
      </c>
      <c r="BI329" s="19">
        <f>ROUND(VLOOKUP($B329,'3.ข้อมูลงบทดลองปัจจุบัน เติมเอง'!$A$5:$CL$846,60,0),2)</f>
        <v>0</v>
      </c>
      <c r="BJ329" s="19">
        <f>ROUND(VLOOKUP($B329,'3.ข้อมูลงบทดลองปัจจุบัน เติมเอง'!$A$5:$CL$846,61,0),2)</f>
        <v>0</v>
      </c>
      <c r="BK329" s="19">
        <f>ROUND(VLOOKUP($B329,'3.ข้อมูลงบทดลองปัจจุบัน เติมเอง'!$A$5:$CL$846,62,0),2)</f>
        <v>0</v>
      </c>
      <c r="BL329" s="19">
        <f>ROUND(VLOOKUP($B329,'3.ข้อมูลงบทดลองปัจจุบัน เติมเอง'!$A$5:$CL$846,63,0),2)</f>
        <v>0</v>
      </c>
      <c r="BM329" s="19">
        <f>ROUND(VLOOKUP($B329,'3.ข้อมูลงบทดลองปัจจุบัน เติมเอง'!$A$5:$CL$846,64,0),2)</f>
        <v>0</v>
      </c>
      <c r="BN329" s="19">
        <f>ROUND(VLOOKUP($B329,'3.ข้อมูลงบทดลองปัจจุบัน เติมเอง'!$A$5:$CL$846,65,0),2)</f>
        <v>0</v>
      </c>
      <c r="BO329" s="19">
        <f>ROUND(VLOOKUP($B329,'3.ข้อมูลงบทดลองปัจจุบัน เติมเอง'!$A$5:$CL$846,66,0),2)</f>
        <v>0</v>
      </c>
      <c r="BP329" s="19">
        <f>ROUND(VLOOKUP($B329,'3.ข้อมูลงบทดลองปัจจุบัน เติมเอง'!$A$5:$CL$846,67,0),2)</f>
        <v>0</v>
      </c>
      <c r="BQ329" s="19">
        <f>ROUND(VLOOKUP($B329,'3.ข้อมูลงบทดลองปัจจุบัน เติมเอง'!$A$5:$CL$846,68,0),2)</f>
        <v>0</v>
      </c>
      <c r="BR329" s="19">
        <f>ROUND(VLOOKUP($B329,'3.ข้อมูลงบทดลองปัจจุบัน เติมเอง'!$A$5:$CL$846,69,0),2)</f>
        <v>0</v>
      </c>
      <c r="BS329" s="19">
        <f>ROUND(VLOOKUP($B329,'3.ข้อมูลงบทดลองปัจจุบัน เติมเอง'!$A$5:$CL$846,70,0),2)</f>
        <v>0</v>
      </c>
      <c r="BT329" s="19">
        <f>ROUND(VLOOKUP($B329,'3.ข้อมูลงบทดลองปัจจุบัน เติมเอง'!$A$5:$CL$846,71,0),2)</f>
        <v>0</v>
      </c>
      <c r="BU329" s="19">
        <f>ROUND(VLOOKUP($B329,'3.ข้อมูลงบทดลองปัจจุบัน เติมเอง'!$A$5:$CL$846,72,0),2)</f>
        <v>0</v>
      </c>
      <c r="BV329" s="19">
        <f>ROUND(VLOOKUP($B329,'3.ข้อมูลงบทดลองปัจจุบัน เติมเอง'!$A$5:$CL$846,73,0),2)</f>
        <v>0</v>
      </c>
      <c r="BW329" s="19">
        <f>ROUND(VLOOKUP($B329,'3.ข้อมูลงบทดลองปัจจุบัน เติมเอง'!$A$5:$CL$846,74,0),2)</f>
        <v>0</v>
      </c>
      <c r="BX329" s="19">
        <f>ROUND(VLOOKUP($B329,'3.ข้อมูลงบทดลองปัจจุบัน เติมเอง'!$A$5:$CL$846,75,0),2)</f>
        <v>0</v>
      </c>
      <c r="BY329" s="19">
        <f>ROUND(VLOOKUP($B329,'3.ข้อมูลงบทดลองปัจจุบัน เติมเอง'!$A$5:$CL$846,76,0),2)</f>
        <v>0</v>
      </c>
      <c r="BZ329" s="19">
        <f>ROUND(VLOOKUP($B329,'3.ข้อมูลงบทดลองปัจจุบัน เติมเอง'!$A$5:$CL$846,77,0),2)</f>
        <v>0</v>
      </c>
      <c r="CA329" s="19">
        <f>ROUND(VLOOKUP($B329,'3.ข้อมูลงบทดลองปัจจุบัน เติมเอง'!$A$5:$CL$846,78,0),2)</f>
        <v>0</v>
      </c>
      <c r="CB329" s="19">
        <f>ROUND(VLOOKUP($B329,'3.ข้อมูลงบทดลองปัจจุบัน เติมเอง'!$A$5:$CL$846,79,0),2)</f>
        <v>0</v>
      </c>
      <c r="CC329" s="19">
        <f>ROUND(VLOOKUP($B329,'3.ข้อมูลงบทดลองปัจจุบัน เติมเอง'!$A$5:$CL$846,80,0),2)</f>
        <v>0</v>
      </c>
      <c r="CD329" s="19">
        <f>ROUND(VLOOKUP($B329,'3.ข้อมูลงบทดลองปัจจุบัน เติมเอง'!$A$5:$CL$846,81,0),2)</f>
        <v>0</v>
      </c>
      <c r="CE329" s="19">
        <f>ROUND(VLOOKUP($B329,'3.ข้อมูลงบทดลองปัจจุบัน เติมเอง'!$A$5:$CL$846,82,0),2)</f>
        <v>0</v>
      </c>
      <c r="CF329" s="19">
        <f>ROUND(VLOOKUP($B329,'3.ข้อมูลงบทดลองปัจจุบัน เติมเอง'!$A$5:$CL$846,83,0),2)</f>
        <v>0</v>
      </c>
      <c r="CG329" s="19">
        <f>ROUND(VLOOKUP($B329,'3.ข้อมูลงบทดลองปัจจุบัน เติมเอง'!$A$5:$CL$846,84,0),2)</f>
        <v>0</v>
      </c>
      <c r="CH329" s="19">
        <f>ROUND(VLOOKUP($B329,'3.ข้อมูลงบทดลองปัจจุบัน เติมเอง'!$A$5:$CL$846,85,0),2)</f>
        <v>0</v>
      </c>
      <c r="CI329" s="19">
        <f>ROUND(VLOOKUP($B329,'3.ข้อมูลงบทดลองปัจจุบัน เติมเอง'!$A$5:$CL$846,86,0),2)</f>
        <v>0</v>
      </c>
      <c r="CJ329" s="19">
        <f>ROUND(VLOOKUP($B329,'3.ข้อมูลงบทดลองปัจจุบัน เติมเอง'!$A$5:$CL$846,87,0),2)</f>
        <v>0</v>
      </c>
      <c r="CK329" s="19">
        <f>ROUND(VLOOKUP($B329,'3.ข้อมูลงบทดลองปัจจุบัน เติมเอง'!$A$5:$CL$846,88,0),2)</f>
        <v>0</v>
      </c>
      <c r="CL329" s="19">
        <f>ROUND(VLOOKUP($B329,'3.ข้อมูลงบทดลองปัจจุบัน เติมเอง'!$A$5:$CL$846,89,0),2)</f>
        <v>0</v>
      </c>
      <c r="CM329" s="19">
        <f>ROUND(VLOOKUP($B329,'3.ข้อมูลงบทดลองปัจจุบัน เติมเอง'!$A$5:$CL$846,90,0),2)</f>
        <v>0</v>
      </c>
    </row>
    <row r="330" spans="1:93" x14ac:dyDescent="0.7">
      <c r="A330" s="54" t="s">
        <v>2323</v>
      </c>
      <c r="B330" s="3" t="s">
        <v>582</v>
      </c>
      <c r="C330" s="55" t="s">
        <v>583</v>
      </c>
      <c r="D330" s="19">
        <f>ROUND(VLOOKUP($B330,'3.ข้อมูลงบทดลองปัจจุบัน เติมเอง'!$A$5:$CL$846,3,0),2)</f>
        <v>2310167.08</v>
      </c>
      <c r="E330" s="19">
        <f>ROUND(VLOOKUP($B330,'3.ข้อมูลงบทดลองปัจจุบัน เติมเอง'!$A$5:$CL$846,4,0),2)</f>
        <v>699</v>
      </c>
      <c r="F330" s="19">
        <f>ROUND(VLOOKUP($B330,'3.ข้อมูลงบทดลองปัจจุบัน เติมเอง'!$A$5:$CL$846,5,0),2)</f>
        <v>22457.53</v>
      </c>
      <c r="G330" s="19">
        <f>ROUND(VLOOKUP($B330,'3.ข้อมูลงบทดลองปัจจุบัน เติมเอง'!$A$5:$CL$846,6,0),2)</f>
        <v>764639.28</v>
      </c>
      <c r="H330" s="19">
        <f>ROUND(VLOOKUP($B330,'3.ข้อมูลงบทดลองปัจจุบัน เติมเอง'!$A$5:$CL$846,7,0),2)</f>
        <v>29178.080000000002</v>
      </c>
      <c r="I330" s="19">
        <f>ROUND(VLOOKUP($B330,'3.ข้อมูลงบทดลองปัจจุบัน เติมเอง'!$A$5:$CL$846,8,0),2)</f>
        <v>103880.11</v>
      </c>
      <c r="J330" s="19">
        <f>ROUND(VLOOKUP($B330,'3.ข้อมูลงบทดลองปัจจุบัน เติมเอง'!$A$5:$CL$846,9,0),2)</f>
        <v>64550</v>
      </c>
      <c r="K330" s="19">
        <f>ROUND(VLOOKUP($B330,'3.ข้อมูลงบทดลองปัจจุบัน เติมเอง'!$A$5:$CL$846,10,0),2)</f>
        <v>132688</v>
      </c>
      <c r="L330" s="19">
        <f>ROUND(VLOOKUP($B330,'3.ข้อมูลงบทดลองปัจจุบัน เติมเอง'!$A$5:$CL$846,11,0),2)</f>
        <v>12544</v>
      </c>
      <c r="M330" s="19">
        <f>ROUND(VLOOKUP($B330,'3.ข้อมูลงบทดลองปัจจุบัน เติมเอง'!$A$5:$CL$846,12,0),2)</f>
        <v>21569.5</v>
      </c>
      <c r="N330" s="19">
        <f>ROUND(VLOOKUP($B330,'3.ข้อมูลงบทดลองปัจจุบัน เติมเอง'!$A$5:$CL$846,13,0),2)</f>
        <v>569959.49</v>
      </c>
      <c r="O330" s="19">
        <f>ROUND(VLOOKUP($B330,'3.ข้อมูลงบทดลองปัจจุบัน เติมเอง'!$A$5:$CL$846,14,0),2)</f>
        <v>11668.98</v>
      </c>
      <c r="P330" s="19">
        <f>ROUND(VLOOKUP($B330,'3.ข้อมูลงบทดลองปัจจุบัน เติมเอง'!$A$5:$CL$846,15,0),2)</f>
        <v>1292094.1599999999</v>
      </c>
      <c r="Q330" s="19">
        <f>ROUND(VLOOKUP($B330,'3.ข้อมูลงบทดลองปัจจุบัน เติมเอง'!$A$5:$CL$846,16,0),2)</f>
        <v>267213</v>
      </c>
      <c r="R330" s="19">
        <f>ROUND(VLOOKUP($B330,'3.ข้อมูลงบทดลองปัจจุบัน เติมเอง'!$A$5:$CL$846,17,0),2)</f>
        <v>162341</v>
      </c>
      <c r="S330" s="19">
        <f>ROUND(VLOOKUP($B330,'3.ข้อมูลงบทดลองปัจจุบัน เติมเอง'!$A$5:$CL$846,18,0),2)</f>
        <v>18435</v>
      </c>
      <c r="T330" s="19">
        <f>ROUND(VLOOKUP($B330,'3.ข้อมูลงบทดลองปัจจุบัน เติมเอง'!$A$5:$CL$846,19,0),2)</f>
        <v>63935</v>
      </c>
      <c r="U330" s="19">
        <f>ROUND(VLOOKUP($B330,'3.ข้อมูลงบทดลองปัจจุบัน เติมเอง'!$A$5:$CL$846,20,0),2)</f>
        <v>738652.99</v>
      </c>
      <c r="V330" s="19">
        <f>ROUND(VLOOKUP($B330,'3.ข้อมูลงบทดลองปัจจุบัน เติมเอง'!$A$5:$CL$846,21,0),2)</f>
        <v>143852</v>
      </c>
      <c r="W330" s="19">
        <f>ROUND(VLOOKUP($B330,'3.ข้อมูลงบทดลองปัจจุบัน เติมเอง'!$A$5:$CL$846,22,0),2)</f>
        <v>674766.67</v>
      </c>
      <c r="X330" s="19">
        <f>ROUND(VLOOKUP($B330,'3.ข้อมูลงบทดลองปัจจุบัน เติมเอง'!$A$5:$CL$846,23,0),2)</f>
        <v>980494.57</v>
      </c>
      <c r="Y330" s="19">
        <f>ROUND(VLOOKUP($B330,'3.ข้อมูลงบทดลองปัจจุบัน เติมเอง'!$A$5:$CL$846,24,0),2)</f>
        <v>47248.09</v>
      </c>
      <c r="Z330" s="19">
        <f>ROUND(VLOOKUP($B330,'3.ข้อมูลงบทดลองปัจจุบัน เติมเอง'!$A$5:$CL$846,25,0),2)</f>
        <v>248100</v>
      </c>
      <c r="AA330" s="19">
        <f>ROUND(VLOOKUP($B330,'3.ข้อมูลงบทดลองปัจจุบัน เติมเอง'!$A$5:$CL$846,26,0),2)</f>
        <v>84000</v>
      </c>
      <c r="AB330" s="19">
        <f>ROUND(VLOOKUP($B330,'3.ข้อมูลงบทดลองปัจจุบัน เติมเอง'!$A$5:$CL$846,27,0),2)</f>
        <v>225459.56</v>
      </c>
      <c r="AC330" s="19">
        <f>ROUND(VLOOKUP($B330,'3.ข้อมูลงบทดลองปัจจุบัน เติมเอง'!$A$5:$CL$846,28,0),2)</f>
        <v>65447</v>
      </c>
      <c r="AD330" s="19">
        <f>ROUND(VLOOKUP($B330,'3.ข้อมูลงบทดลองปัจจุบัน เติมเอง'!$A$5:$CL$846,29,0),2)</f>
        <v>0</v>
      </c>
      <c r="AE330" s="19">
        <f>ROUND(VLOOKUP($B330,'3.ข้อมูลงบทดลองปัจจุบัน เติมเอง'!$A$5:$CL$846,30,0),2)</f>
        <v>1602130.55</v>
      </c>
      <c r="AF330" s="19">
        <f>ROUND(VLOOKUP($B330,'3.ข้อมูลงบทดลองปัจจุบัน เติมเอง'!$A$5:$CL$846,31,0),2)</f>
        <v>666173.16</v>
      </c>
      <c r="AG330" s="19">
        <f>ROUND(VLOOKUP($B330,'3.ข้อมูลงบทดลองปัจจุบัน เติมเอง'!$A$5:$CL$846,32,0),2)</f>
        <v>606956.85</v>
      </c>
      <c r="AH330" s="19">
        <f>ROUND(VLOOKUP($B330,'3.ข้อมูลงบทดลองปัจจุบัน เติมเอง'!$A$5:$CL$846,33,0),2)</f>
        <v>29169</v>
      </c>
      <c r="AI330" s="19">
        <f>ROUND(VLOOKUP($B330,'3.ข้อมูลงบทดลองปัจจุบัน เติมเอง'!$A$5:$CL$846,34,0),2)</f>
        <v>221159.23</v>
      </c>
      <c r="AJ330" s="19">
        <f>ROUND(VLOOKUP($B330,'3.ข้อมูลงบทดลองปัจจุบัน เติมเอง'!$A$5:$CL$846,35,0),2)</f>
        <v>58490.400000000001</v>
      </c>
      <c r="AK330" s="19">
        <f>ROUND(VLOOKUP($B330,'3.ข้อมูลงบทดลองปัจจุบัน เติมเอง'!$A$5:$CL$846,36,0),2)</f>
        <v>78334.679999999993</v>
      </c>
      <c r="AL330" s="19">
        <f>ROUND(VLOOKUP($B330,'3.ข้อมูลงบทดลองปัจจุบัน เติมเอง'!$A$5:$CL$846,37,0),2)</f>
        <v>6733502.0499999998</v>
      </c>
      <c r="AM330" s="19">
        <f>ROUND(VLOOKUP($B330,'3.ข้อมูลงบทดลองปัจจุบัน เติมเอง'!$A$5:$CL$846,38,0),2)</f>
        <v>133581.76999999999</v>
      </c>
      <c r="AN330" s="19">
        <f>ROUND(VLOOKUP($B330,'3.ข้อมูลงบทดลองปัจจุบัน เติมเอง'!$A$5:$CL$846,39,0),2)</f>
        <v>17419</v>
      </c>
      <c r="AO330" s="19">
        <f>ROUND(VLOOKUP($B330,'3.ข้อมูลงบทดลองปัจจุบัน เติมเอง'!$A$5:$CL$846,40,0),2)</f>
        <v>1407477</v>
      </c>
      <c r="AP330" s="19">
        <f>ROUND(VLOOKUP($B330,'3.ข้อมูลงบทดลองปัจจุบัน เติมเอง'!$A$5:$CL$846,41,0),2)</f>
        <v>13962.77</v>
      </c>
      <c r="AQ330" s="19">
        <f>ROUND(VLOOKUP($B330,'3.ข้อมูลงบทดลองปัจจุบัน เติมเอง'!$A$5:$CL$846,42,0),2)</f>
        <v>47047</v>
      </c>
      <c r="AR330" s="19">
        <f>ROUND(VLOOKUP($B330,'3.ข้อมูลงบทดลองปัจจุบัน เติมเอง'!$A$5:$CL$846,43,0),2)</f>
        <v>83071.839999999997</v>
      </c>
      <c r="AS330" s="19">
        <f>ROUND(VLOOKUP($B330,'3.ข้อมูลงบทดลองปัจจุบัน เติมเอง'!$A$5:$CL$846,44,0),2)</f>
        <v>1256406</v>
      </c>
      <c r="AT330" s="19">
        <f>ROUND(VLOOKUP($B330,'3.ข้อมูลงบทดลองปัจจุบัน เติมเอง'!$A$5:$CL$846,45,0),2)</f>
        <v>227300</v>
      </c>
      <c r="AU330" s="19">
        <f>ROUND(VLOOKUP($B330,'3.ข้อมูลงบทดลองปัจจุบัน เติมเอง'!$A$5:$CL$846,46,0),2)</f>
        <v>2588833.5499999998</v>
      </c>
      <c r="AV330" s="19">
        <f>ROUND(VLOOKUP($B330,'3.ข้อมูลงบทดลองปัจจุบัน เติมเอง'!$A$5:$CL$846,47,0),2)</f>
        <v>114485.94</v>
      </c>
      <c r="AW330" s="19">
        <f>ROUND(VLOOKUP($B330,'3.ข้อมูลงบทดลองปัจจุบัน เติมเอง'!$A$5:$CL$846,48,0),2)</f>
        <v>110100.02</v>
      </c>
      <c r="AX330" s="19">
        <f>ROUND(VLOOKUP($B330,'3.ข้อมูลงบทดลองปัจจุบัน เติมเอง'!$A$5:$CL$846,49,0),2)</f>
        <v>371706</v>
      </c>
      <c r="AY330" s="19">
        <f>ROUND(VLOOKUP($B330,'3.ข้อมูลงบทดลองปัจจุบัน เติมเอง'!$A$5:$CL$846,50,0),2)</f>
        <v>75878</v>
      </c>
      <c r="AZ330" s="19">
        <f>ROUND(VLOOKUP($B330,'3.ข้อมูลงบทดลองปัจจุบัน เติมเอง'!$A$5:$CL$846,51,0),2)</f>
        <v>34100</v>
      </c>
      <c r="BA330" s="19">
        <f>ROUND(VLOOKUP($B330,'3.ข้อมูลงบทดลองปัจจุบัน เติมเอง'!$A$5:$CL$846,52,0),2)</f>
        <v>218401</v>
      </c>
      <c r="BB330" s="19">
        <f>ROUND(VLOOKUP($B330,'3.ข้อมูลงบทดลองปัจจุบัน เติมเอง'!$A$5:$CL$846,53,0),2)</f>
        <v>376401.75</v>
      </c>
      <c r="BC330" s="19">
        <f>ROUND(VLOOKUP($B330,'3.ข้อมูลงบทดลองปัจจุบัน เติมเอง'!$A$5:$CL$846,54,0),2)</f>
        <v>7997</v>
      </c>
      <c r="BD330" s="19">
        <f>ROUND(VLOOKUP($B330,'3.ข้อมูลงบทดลองปัจจุบัน เติมเอง'!$A$5:$CL$846,55,0),2)</f>
        <v>2397935</v>
      </c>
      <c r="BE330" s="19">
        <f>ROUND(VLOOKUP($B330,'3.ข้อมูลงบทดลองปัจจุบัน เติมเอง'!$A$5:$CL$846,56,0),2)</f>
        <v>249680.64000000001</v>
      </c>
      <c r="BF330" s="19">
        <f>ROUND(VLOOKUP($B330,'3.ข้อมูลงบทดลองปัจจุบัน เติมเอง'!$A$5:$CL$846,57,0),2)</f>
        <v>151000</v>
      </c>
      <c r="BG330" s="19">
        <f>ROUND(VLOOKUP($B330,'3.ข้อมูลงบทดลองปัจจุบัน เติมเอง'!$A$5:$CL$846,58,0),2)</f>
        <v>108429</v>
      </c>
      <c r="BH330" s="19">
        <f>ROUND(VLOOKUP($B330,'3.ข้อมูลงบทดลองปัจจุบัน เติมเอง'!$A$5:$CL$846,59,0),2)</f>
        <v>4677839.38</v>
      </c>
      <c r="BI330" s="19">
        <f>ROUND(VLOOKUP($B330,'3.ข้อมูลงบทดลองปัจจุบัน เติมเอง'!$A$5:$CL$846,60,0),2)</f>
        <v>137082</v>
      </c>
      <c r="BJ330" s="19">
        <f>ROUND(VLOOKUP($B330,'3.ข้อมูลงบทดลองปัจจุบัน เติมเอง'!$A$5:$CL$846,61,0),2)</f>
        <v>319000</v>
      </c>
      <c r="BK330" s="19">
        <f>ROUND(VLOOKUP($B330,'3.ข้อมูลงบทดลองปัจจุบัน เติมเอง'!$A$5:$CL$846,62,0),2)</f>
        <v>151050</v>
      </c>
      <c r="BL330" s="19">
        <f>ROUND(VLOOKUP($B330,'3.ข้อมูลงบทดลองปัจจุบัน เติมเอง'!$A$5:$CL$846,63,0),2)</f>
        <v>120012</v>
      </c>
      <c r="BM330" s="19">
        <f>ROUND(VLOOKUP($B330,'3.ข้อมูลงบทดลองปัจจุบัน เติมเอง'!$A$5:$CL$846,64,0),2)</f>
        <v>4070531.11</v>
      </c>
      <c r="BN330" s="19">
        <f>ROUND(VLOOKUP($B330,'3.ข้อมูลงบทดลองปัจจุบัน เติมเอง'!$A$5:$CL$846,65,0),2)</f>
        <v>261697.13</v>
      </c>
      <c r="BO330" s="19">
        <f>ROUND(VLOOKUP($B330,'3.ข้อมูลงบทดลองปัจจุบัน เติมเอง'!$A$5:$CL$846,66,0),2)</f>
        <v>31500</v>
      </c>
      <c r="BP330" s="19">
        <f>ROUND(VLOOKUP($B330,'3.ข้อมูลงบทดลองปัจจุบัน เติมเอง'!$A$5:$CL$846,67,0),2)</f>
        <v>34436.559999999998</v>
      </c>
      <c r="BQ330" s="19">
        <f>ROUND(VLOOKUP($B330,'3.ข้อมูลงบทดลองปัจจุบัน เติมเอง'!$A$5:$CL$846,68,0),2)</f>
        <v>5223</v>
      </c>
      <c r="BR330" s="19">
        <f>ROUND(VLOOKUP($B330,'3.ข้อมูลงบทดลองปัจจุบัน เติมเอง'!$A$5:$CL$846,69,0),2)</f>
        <v>73824.78</v>
      </c>
      <c r="BS330" s="19">
        <f>ROUND(VLOOKUP($B330,'3.ข้อมูลงบทดลองปัจจุบัน เติมเอง'!$A$5:$CL$846,70,0),2)</f>
        <v>5077747.1100000003</v>
      </c>
      <c r="BT330" s="19">
        <f>ROUND(VLOOKUP($B330,'3.ข้อมูลงบทดลองปัจจุบัน เติมเอง'!$A$5:$CL$846,71,0),2)</f>
        <v>122429</v>
      </c>
      <c r="BU330" s="19">
        <f>ROUND(VLOOKUP($B330,'3.ข้อมูลงบทดลองปัจจุบัน เติมเอง'!$A$5:$CL$846,72,0),2)</f>
        <v>49271.25</v>
      </c>
      <c r="BV330" s="19">
        <f>ROUND(VLOOKUP($B330,'3.ข้อมูลงบทดลองปัจจุบัน เติมเอง'!$A$5:$CL$846,73,0),2)</f>
        <v>2853909.32</v>
      </c>
      <c r="BW330" s="19">
        <f>ROUND(VLOOKUP($B330,'3.ข้อมูลงบทดลองปัจจุบัน เติมเอง'!$A$5:$CL$846,74,0),2)</f>
        <v>210662</v>
      </c>
      <c r="BX330" s="19">
        <f>ROUND(VLOOKUP($B330,'3.ข้อมูลงบทดลองปัจจุบัน เติมเอง'!$A$5:$CL$846,75,0),2)</f>
        <v>80753</v>
      </c>
      <c r="BY330" s="19">
        <f>ROUND(VLOOKUP($B330,'3.ข้อมูลงบทดลองปัจจุบัน เติมเอง'!$A$5:$CL$846,76,0),2)</f>
        <v>671654.61</v>
      </c>
      <c r="BZ330" s="19">
        <f>ROUND(VLOOKUP($B330,'3.ข้อมูลงบทดลองปัจจุบัน เติมเอง'!$A$5:$CL$846,77,0),2)</f>
        <v>32143.57</v>
      </c>
      <c r="CA330" s="19">
        <f>ROUND(VLOOKUP($B330,'3.ข้อมูลงบทดลองปัจจุบัน เติมเอง'!$A$5:$CL$846,78,0),2)</f>
        <v>3124</v>
      </c>
      <c r="CB330" s="19">
        <f>ROUND(VLOOKUP($B330,'3.ข้อมูลงบทดลองปัจจุบัน เติมเอง'!$A$5:$CL$846,79,0),2)</f>
        <v>26187</v>
      </c>
      <c r="CC330" s="19">
        <f>ROUND(VLOOKUP($B330,'3.ข้อมูลงบทดลองปัจจุบัน เติมเอง'!$A$5:$CL$846,80,0),2)</f>
        <v>11501.99</v>
      </c>
      <c r="CD330" s="19">
        <f>ROUND(VLOOKUP($B330,'3.ข้อมูลงบทดลองปัจจุบัน เติมเอง'!$A$5:$CL$846,81,0),2)</f>
        <v>695619.72</v>
      </c>
      <c r="CE330" s="19">
        <f>ROUND(VLOOKUP($B330,'3.ข้อมูลงบทดลองปัจจุบัน เติมเอง'!$A$5:$CL$846,82,0),2)</f>
        <v>76052</v>
      </c>
      <c r="CF330" s="19">
        <f>ROUND(VLOOKUP($B330,'3.ข้อมูลงบทดลองปัจจุบัน เติมเอง'!$A$5:$CL$846,83,0),2)</f>
        <v>638629.91</v>
      </c>
      <c r="CG330" s="19">
        <f>ROUND(VLOOKUP($B330,'3.ข้อมูลงบทดลองปัจจุบัน เติมเอง'!$A$5:$CL$846,84,0),2)</f>
        <v>20053</v>
      </c>
      <c r="CH330" s="19">
        <f>ROUND(VLOOKUP($B330,'3.ข้อมูลงบทดลองปัจจุบัน เติมเอง'!$A$5:$CL$846,85,0),2)</f>
        <v>10053</v>
      </c>
      <c r="CI330" s="19">
        <f>ROUND(VLOOKUP($B330,'3.ข้อมูลงบทดลองปัจจุบัน เติมเอง'!$A$5:$CL$846,86,0),2)</f>
        <v>60073</v>
      </c>
      <c r="CJ330" s="19">
        <f>ROUND(VLOOKUP($B330,'3.ข้อมูลงบทดลองปัจจุบัน เติมเอง'!$A$5:$CL$846,87,0),2)</f>
        <v>53</v>
      </c>
      <c r="CK330" s="19">
        <f>ROUND(VLOOKUP($B330,'3.ข้อมูลงบทดลองปัจจุบัน เติมเอง'!$A$5:$CL$846,88,0),2)</f>
        <v>92054</v>
      </c>
      <c r="CL330" s="19">
        <f>ROUND(VLOOKUP($B330,'3.ข้อมูลงบทดลองปัจจุบัน เติมเอง'!$A$5:$CL$846,89,0),2)</f>
        <v>129775</v>
      </c>
      <c r="CM330" s="19">
        <f>ROUND(VLOOKUP($B330,'3.ข้อมูลงบทดลองปัจจุบัน เติมเอง'!$A$5:$CL$846,90,0),2)</f>
        <v>1553</v>
      </c>
    </row>
    <row r="331" spans="1:93" x14ac:dyDescent="0.7">
      <c r="A331" s="54" t="s">
        <v>2323</v>
      </c>
      <c r="B331" s="3" t="s">
        <v>584</v>
      </c>
      <c r="C331" s="55" t="s">
        <v>585</v>
      </c>
      <c r="D331" s="19">
        <f>ROUND(VLOOKUP($B331,'3.ข้อมูลงบทดลองปัจจุบัน เติมเอง'!$A$5:$CL$846,3,0),2)</f>
        <v>5071.8</v>
      </c>
      <c r="E331" s="19">
        <f>ROUND(VLOOKUP($B331,'3.ข้อมูลงบทดลองปัจจุบัน เติมเอง'!$A$5:$CL$846,4,0),2)</f>
        <v>0</v>
      </c>
      <c r="F331" s="19">
        <f>ROUND(VLOOKUP($B331,'3.ข้อมูลงบทดลองปัจจุบัน เติมเอง'!$A$5:$CL$846,5,0),2)</f>
        <v>0</v>
      </c>
      <c r="G331" s="19">
        <f>ROUND(VLOOKUP($B331,'3.ข้อมูลงบทดลองปัจจุบัน เติมเอง'!$A$5:$CL$846,6,0),2)</f>
        <v>0</v>
      </c>
      <c r="H331" s="19">
        <f>ROUND(VLOOKUP($B331,'3.ข้อมูลงบทดลองปัจจุบัน เติมเอง'!$A$5:$CL$846,7,0),2)</f>
        <v>0</v>
      </c>
      <c r="I331" s="19">
        <f>ROUND(VLOOKUP($B331,'3.ข้อมูลงบทดลองปัจจุบัน เติมเอง'!$A$5:$CL$846,8,0),2)</f>
        <v>0</v>
      </c>
      <c r="J331" s="19">
        <f>ROUND(VLOOKUP($B331,'3.ข้อมูลงบทดลองปัจจุบัน เติมเอง'!$A$5:$CL$846,9,0),2)</f>
        <v>138676</v>
      </c>
      <c r="K331" s="19">
        <f>ROUND(VLOOKUP($B331,'3.ข้อมูลงบทดลองปัจจุบัน เติมเอง'!$A$5:$CL$846,10,0),2)</f>
        <v>277035.84999999998</v>
      </c>
      <c r="L331" s="19">
        <f>ROUND(VLOOKUP($B331,'3.ข้อมูลงบทดลองปัจจุบัน เติมเอง'!$A$5:$CL$846,11,0),2)</f>
        <v>45875.01</v>
      </c>
      <c r="M331" s="19">
        <f>ROUND(VLOOKUP($B331,'3.ข้อมูลงบทดลองปัจจุบัน เติมเอง'!$A$5:$CL$846,12,0),2)</f>
        <v>755400</v>
      </c>
      <c r="N331" s="19">
        <f>ROUND(VLOOKUP($B331,'3.ข้อมูลงบทดลองปัจจุบัน เติมเอง'!$A$5:$CL$846,13,0),2)</f>
        <v>2151320.5699999998</v>
      </c>
      <c r="O331" s="19">
        <f>ROUND(VLOOKUP($B331,'3.ข้อมูลงบทดลองปัจจุบัน เติมเอง'!$A$5:$CL$846,14,0),2)</f>
        <v>0</v>
      </c>
      <c r="P331" s="19">
        <f>ROUND(VLOOKUP($B331,'3.ข้อมูลงบทดลองปัจจุบัน เติมเอง'!$A$5:$CL$846,15,0),2)</f>
        <v>3552676.67</v>
      </c>
      <c r="Q331" s="19">
        <f>ROUND(VLOOKUP($B331,'3.ข้อมูลงบทดลองปัจจุบัน เติมเอง'!$A$5:$CL$846,16,0),2)</f>
        <v>135316.68</v>
      </c>
      <c r="R331" s="19">
        <f>ROUND(VLOOKUP($B331,'3.ข้อมูลงบทดลองปัจจุบัน เติมเอง'!$A$5:$CL$846,17,0),2)</f>
        <v>2417.67</v>
      </c>
      <c r="S331" s="19">
        <f>ROUND(VLOOKUP($B331,'3.ข้อมูลงบทดลองปัจจุบัน เติมเอง'!$A$5:$CL$846,18,0),2)</f>
        <v>0</v>
      </c>
      <c r="T331" s="19">
        <f>ROUND(VLOOKUP($B331,'3.ข้อมูลงบทดลองปัจจุบัน เติมเอง'!$A$5:$CL$846,19,0),2)</f>
        <v>60005</v>
      </c>
      <c r="U331" s="19">
        <f>ROUND(VLOOKUP($B331,'3.ข้อมูลงบทดลองปัจจุบัน เติมเอง'!$A$5:$CL$846,20,0),2)</f>
        <v>268038.12</v>
      </c>
      <c r="V331" s="19">
        <f>ROUND(VLOOKUP($B331,'3.ข้อมูลงบทดลองปัจจุบัน เติมเอง'!$A$5:$CL$846,21,0),2)</f>
        <v>87900</v>
      </c>
      <c r="W331" s="19">
        <f>ROUND(VLOOKUP($B331,'3.ข้อมูลงบทดลองปัจจุบัน เติมเอง'!$A$5:$CL$846,22,0),2)</f>
        <v>0</v>
      </c>
      <c r="X331" s="19">
        <f>ROUND(VLOOKUP($B331,'3.ข้อมูลงบทดลองปัจจุบัน เติมเอง'!$A$5:$CL$846,23,0),2)</f>
        <v>5537536.5300000003</v>
      </c>
      <c r="Y331" s="19">
        <f>ROUND(VLOOKUP($B331,'3.ข้อมูลงบทดลองปัจจุบัน เติมเอง'!$A$5:$CL$846,24,0),2)</f>
        <v>0</v>
      </c>
      <c r="Z331" s="19">
        <f>ROUND(VLOOKUP($B331,'3.ข้อมูลงบทดลองปัจจุบัน เติมเอง'!$A$5:$CL$846,25,0),2)</f>
        <v>0</v>
      </c>
      <c r="AA331" s="19">
        <f>ROUND(VLOOKUP($B331,'3.ข้อมูลงบทดลองปัจจุบัน เติมเอง'!$A$5:$CL$846,26,0),2)</f>
        <v>657083.34</v>
      </c>
      <c r="AB331" s="19">
        <f>ROUND(VLOOKUP($B331,'3.ข้อมูลงบทดลองปัจจุบัน เติมเอง'!$A$5:$CL$846,27,0),2)</f>
        <v>0</v>
      </c>
      <c r="AC331" s="19">
        <f>ROUND(VLOOKUP($B331,'3.ข้อมูลงบทดลองปัจจุบัน เติมเอง'!$A$5:$CL$846,28,0),2)</f>
        <v>252712.47</v>
      </c>
      <c r="AD331" s="19">
        <f>ROUND(VLOOKUP($B331,'3.ข้อมูลงบทดลองปัจจุบัน เติมเอง'!$A$5:$CL$846,29,0),2)</f>
        <v>0</v>
      </c>
      <c r="AE331" s="19">
        <f>ROUND(VLOOKUP($B331,'3.ข้อมูลงบทดลองปัจจุบัน เติมเอง'!$A$5:$CL$846,30,0),2)</f>
        <v>4999.99</v>
      </c>
      <c r="AF331" s="19">
        <f>ROUND(VLOOKUP($B331,'3.ข้อมูลงบทดลองปัจจุบัน เติมเอง'!$A$5:$CL$846,31,0),2)</f>
        <v>0</v>
      </c>
      <c r="AG331" s="19">
        <f>ROUND(VLOOKUP($B331,'3.ข้อมูลงบทดลองปัจจุบัน เติมเอง'!$A$5:$CL$846,32,0),2)</f>
        <v>0</v>
      </c>
      <c r="AH331" s="19">
        <f>ROUND(VLOOKUP($B331,'3.ข้อมูลงบทดลองปัจจุบัน เติมเอง'!$A$5:$CL$846,33,0),2)</f>
        <v>4672.8900000000003</v>
      </c>
      <c r="AI331" s="19">
        <f>ROUND(VLOOKUP($B331,'3.ข้อมูลงบทดลองปัจจุบัน เติมเอง'!$A$5:$CL$846,34,0),2)</f>
        <v>988431.45</v>
      </c>
      <c r="AJ331" s="19">
        <f>ROUND(VLOOKUP($B331,'3.ข้อมูลงบทดลองปัจจุบัน เติมเอง'!$A$5:$CL$846,35,0),2)</f>
        <v>194490.69</v>
      </c>
      <c r="AK331" s="19">
        <f>ROUND(VLOOKUP($B331,'3.ข้อมูลงบทดลองปัจจุบัน เติมเอง'!$A$5:$CL$846,36,0),2)</f>
        <v>49583.33</v>
      </c>
      <c r="AL331" s="19">
        <f>ROUND(VLOOKUP($B331,'3.ข้อมูลงบทดลองปัจจุบัน เติมเอง'!$A$5:$CL$846,37,0),2)</f>
        <v>15348929.619999999</v>
      </c>
      <c r="AM331" s="19">
        <f>ROUND(VLOOKUP($B331,'3.ข้อมูลงบทดลองปัจจุบัน เติมเอง'!$A$5:$CL$846,38,0),2)</f>
        <v>244863.27</v>
      </c>
      <c r="AN331" s="19">
        <f>ROUND(VLOOKUP($B331,'3.ข้อมูลงบทดลองปัจจุบัน เติมเอง'!$A$5:$CL$846,39,0),2)</f>
        <v>0</v>
      </c>
      <c r="AO331" s="19">
        <f>ROUND(VLOOKUP($B331,'3.ข้อมูลงบทดลองปัจจุบัน เติมเอง'!$A$5:$CL$846,40,0),2)</f>
        <v>47640</v>
      </c>
      <c r="AP331" s="19">
        <f>ROUND(VLOOKUP($B331,'3.ข้อมูลงบทดลองปัจจุบัน เติมเอง'!$A$5:$CL$846,41,0),2)</f>
        <v>58163.79</v>
      </c>
      <c r="AQ331" s="19">
        <f>ROUND(VLOOKUP($B331,'3.ข้อมูลงบทดลองปัจจุบัน เติมเอง'!$A$5:$CL$846,42,0),2)</f>
        <v>268000</v>
      </c>
      <c r="AR331" s="19">
        <f>ROUND(VLOOKUP($B331,'3.ข้อมูลงบทดลองปัจจุบัน เติมเอง'!$A$5:$CL$846,43,0),2)</f>
        <v>0</v>
      </c>
      <c r="AS331" s="19">
        <f>ROUND(VLOOKUP($B331,'3.ข้อมูลงบทดลองปัจจุบัน เติมเอง'!$A$5:$CL$846,44,0),2)</f>
        <v>1155115.58</v>
      </c>
      <c r="AT331" s="19">
        <f>ROUND(VLOOKUP($B331,'3.ข้อมูลงบทดลองปัจจุบัน เติมเอง'!$A$5:$CL$846,45,0),2)</f>
        <v>28846.17</v>
      </c>
      <c r="AU331" s="19">
        <f>ROUND(VLOOKUP($B331,'3.ข้อมูลงบทดลองปัจจุบัน เติมเอง'!$A$5:$CL$846,46,0),2)</f>
        <v>25000</v>
      </c>
      <c r="AV331" s="19">
        <f>ROUND(VLOOKUP($B331,'3.ข้อมูลงบทดลองปัจจุบัน เติมเอง'!$A$5:$CL$846,47,0),2)</f>
        <v>0</v>
      </c>
      <c r="AW331" s="19">
        <f>ROUND(VLOOKUP($B331,'3.ข้อมูลงบทดลองปัจจุบัน เติมเอง'!$A$5:$CL$846,48,0),2)</f>
        <v>0</v>
      </c>
      <c r="AX331" s="19">
        <f>ROUND(VLOOKUP($B331,'3.ข้อมูลงบทดลองปัจจุบัน เติมเอง'!$A$5:$CL$846,49,0),2)</f>
        <v>30000</v>
      </c>
      <c r="AY331" s="19">
        <f>ROUND(VLOOKUP($B331,'3.ข้อมูลงบทดลองปัจจุบัน เติมเอง'!$A$5:$CL$846,50,0),2)</f>
        <v>8392628.0600000005</v>
      </c>
      <c r="AZ331" s="19">
        <f>ROUND(VLOOKUP($B331,'3.ข้อมูลงบทดลองปัจจุบัน เติมเอง'!$A$5:$CL$846,51,0),2)</f>
        <v>93400</v>
      </c>
      <c r="BA331" s="19">
        <f>ROUND(VLOOKUP($B331,'3.ข้อมูลงบทดลองปัจจุบัน เติมเอง'!$A$5:$CL$846,52,0),2)</f>
        <v>63000</v>
      </c>
      <c r="BB331" s="19">
        <f>ROUND(VLOOKUP($B331,'3.ข้อมูลงบทดลองปัจจุบัน เติมเอง'!$A$5:$CL$846,53,0),2)</f>
        <v>2258251.86</v>
      </c>
      <c r="BC331" s="19">
        <f>ROUND(VLOOKUP($B331,'3.ข้อมูลงบทดลองปัจจุบัน เติมเอง'!$A$5:$CL$846,54,0),2)</f>
        <v>1526628.21</v>
      </c>
      <c r="BD331" s="19">
        <f>ROUND(VLOOKUP($B331,'3.ข้อมูลงบทดลองปัจจุบัน เติมเอง'!$A$5:$CL$846,55,0),2)</f>
        <v>1727814.1</v>
      </c>
      <c r="BE331" s="19">
        <f>ROUND(VLOOKUP($B331,'3.ข้อมูลงบทดลองปัจจุบัน เติมเอง'!$A$5:$CL$846,56,0),2)</f>
        <v>235342.32</v>
      </c>
      <c r="BF331" s="19">
        <f>ROUND(VLOOKUP($B331,'3.ข้อมูลงบทดลองปัจจุบัน เติมเอง'!$A$5:$CL$846,57,0),2)</f>
        <v>0</v>
      </c>
      <c r="BG331" s="19">
        <f>ROUND(VLOOKUP($B331,'3.ข้อมูลงบทดลองปัจจุบัน เติมเอง'!$A$5:$CL$846,58,0),2)</f>
        <v>2472439.98</v>
      </c>
      <c r="BH331" s="19">
        <f>ROUND(VLOOKUP($B331,'3.ข้อมูลงบทดลองปัจจุบัน เติมเอง'!$A$5:$CL$846,59,0),2)</f>
        <v>3517885.88</v>
      </c>
      <c r="BI331" s="19">
        <f>ROUND(VLOOKUP($B331,'3.ข้อมูลงบทดลองปัจจุบัน เติมเอง'!$A$5:$CL$846,60,0),2)</f>
        <v>0</v>
      </c>
      <c r="BJ331" s="19">
        <f>ROUND(VLOOKUP($B331,'3.ข้อมูลงบทดลองปัจจุบัน เติมเอง'!$A$5:$CL$846,61,0),2)</f>
        <v>27157.8</v>
      </c>
      <c r="BK331" s="19">
        <f>ROUND(VLOOKUP($B331,'3.ข้อมูลงบทดลองปัจจุบัน เติมเอง'!$A$5:$CL$846,62,0),2)</f>
        <v>0</v>
      </c>
      <c r="BL331" s="19">
        <f>ROUND(VLOOKUP($B331,'3.ข้อมูลงบทดลองปัจจุบัน เติมเอง'!$A$5:$CL$846,63,0),2)</f>
        <v>47232.53</v>
      </c>
      <c r="BM331" s="19">
        <f>ROUND(VLOOKUP($B331,'3.ข้อมูลงบทดลองปัจจุบัน เติมเอง'!$A$5:$CL$846,64,0),2)</f>
        <v>7088111.5700000003</v>
      </c>
      <c r="BN331" s="19">
        <f>ROUND(VLOOKUP($B331,'3.ข้อมูลงบทดลองปัจจุบัน เติมเอง'!$A$5:$CL$846,65,0),2)</f>
        <v>57847.5</v>
      </c>
      <c r="BO331" s="19">
        <f>ROUND(VLOOKUP($B331,'3.ข้อมูลงบทดลองปัจจุบัน เติมเอง'!$A$5:$CL$846,66,0),2)</f>
        <v>219952.29</v>
      </c>
      <c r="BP331" s="19">
        <f>ROUND(VLOOKUP($B331,'3.ข้อมูลงบทดลองปัจจุบัน เติมเอง'!$A$5:$CL$846,67,0),2)</f>
        <v>0</v>
      </c>
      <c r="BQ331" s="19">
        <f>ROUND(VLOOKUP($B331,'3.ข้อมูลงบทดลองปัจจุบัน เติมเอง'!$A$5:$CL$846,68,0),2)</f>
        <v>198459.99</v>
      </c>
      <c r="BR331" s="19">
        <f>ROUND(VLOOKUP($B331,'3.ข้อมูลงบทดลองปัจจุบัน เติมเอง'!$A$5:$CL$846,69,0),2)</f>
        <v>0</v>
      </c>
      <c r="BS331" s="19">
        <f>ROUND(VLOOKUP($B331,'3.ข้อมูลงบทดลองปัจจุบัน เติมเอง'!$A$5:$CL$846,70,0),2)</f>
        <v>29684458.809999999</v>
      </c>
      <c r="BT331" s="19">
        <f>ROUND(VLOOKUP($B331,'3.ข้อมูลงบทดลองปัจจุบัน เติมเอง'!$A$5:$CL$846,71,0),2)</f>
        <v>0</v>
      </c>
      <c r="BU331" s="19">
        <f>ROUND(VLOOKUP($B331,'3.ข้อมูลงบทดลองปัจจุบัน เติมเอง'!$A$5:$CL$846,72,0),2)</f>
        <v>0</v>
      </c>
      <c r="BV331" s="19">
        <f>ROUND(VLOOKUP($B331,'3.ข้อมูลงบทดลองปัจจุบัน เติมเอง'!$A$5:$CL$846,73,0),2)</f>
        <v>750067.1</v>
      </c>
      <c r="BW331" s="19">
        <f>ROUND(VLOOKUP($B331,'3.ข้อมูลงบทดลองปัจจุบัน เติมเอง'!$A$5:$CL$846,74,0),2)</f>
        <v>0</v>
      </c>
      <c r="BX331" s="19">
        <f>ROUND(VLOOKUP($B331,'3.ข้อมูลงบทดลองปัจจุบัน เติมเอง'!$A$5:$CL$846,75,0),2)</f>
        <v>0</v>
      </c>
      <c r="BY331" s="19">
        <f>ROUND(VLOOKUP($B331,'3.ข้อมูลงบทดลองปัจจุบัน เติมเอง'!$A$5:$CL$846,76,0),2)</f>
        <v>305387.90999999997</v>
      </c>
      <c r="BZ331" s="19">
        <f>ROUND(VLOOKUP($B331,'3.ข้อมูลงบทดลองปัจจุบัน เติมเอง'!$A$5:$CL$846,77,0),2)</f>
        <v>104200</v>
      </c>
      <c r="CA331" s="19">
        <f>ROUND(VLOOKUP($B331,'3.ข้อมูลงบทดลองปัจจุบัน เติมเอง'!$A$5:$CL$846,78,0),2)</f>
        <v>0</v>
      </c>
      <c r="CB331" s="19">
        <f>ROUND(VLOOKUP($B331,'3.ข้อมูลงบทดลองปัจจุบัน เติมเอง'!$A$5:$CL$846,79,0),2)</f>
        <v>25699.98</v>
      </c>
      <c r="CC331" s="19">
        <f>ROUND(VLOOKUP($B331,'3.ข้อมูลงบทดลองปัจจุบัน เติมเอง'!$A$5:$CL$846,80,0),2)</f>
        <v>65578.05</v>
      </c>
      <c r="CD331" s="19">
        <f>ROUND(VLOOKUP($B331,'3.ข้อมูลงบทดลองปัจจุบัน เติมเอง'!$A$5:$CL$846,81,0),2)</f>
        <v>0</v>
      </c>
      <c r="CE331" s="19">
        <f>ROUND(VLOOKUP($B331,'3.ข้อมูลงบทดลองปัจจุบัน เติมเอง'!$A$5:$CL$846,82,0),2)</f>
        <v>0</v>
      </c>
      <c r="CF331" s="19">
        <f>ROUND(VLOOKUP($B331,'3.ข้อมูลงบทดลองปัจจุบัน เติมเอง'!$A$5:$CL$846,83,0),2)</f>
        <v>707943.51</v>
      </c>
      <c r="CG331" s="19">
        <f>ROUND(VLOOKUP($B331,'3.ข้อมูลงบทดลองปัจจุบัน เติมเอง'!$A$5:$CL$846,84,0),2)</f>
        <v>0</v>
      </c>
      <c r="CH331" s="19">
        <f>ROUND(VLOOKUP($B331,'3.ข้อมูลงบทดลองปัจจุบัน เติมเอง'!$A$5:$CL$846,85,0),2)</f>
        <v>0</v>
      </c>
      <c r="CI331" s="19">
        <f>ROUND(VLOOKUP($B331,'3.ข้อมูลงบทดลองปัจจุบัน เติมเอง'!$A$5:$CL$846,86,0),2)</f>
        <v>0</v>
      </c>
      <c r="CJ331" s="19">
        <f>ROUND(VLOOKUP($B331,'3.ข้อมูลงบทดลองปัจจุบัน เติมเอง'!$A$5:$CL$846,87,0),2)</f>
        <v>1930000</v>
      </c>
      <c r="CK331" s="19">
        <f>ROUND(VLOOKUP($B331,'3.ข้อมูลงบทดลองปัจจุบัน เติมเอง'!$A$5:$CL$846,88,0),2)</f>
        <v>858753.87</v>
      </c>
      <c r="CL331" s="19">
        <f>ROUND(VLOOKUP($B331,'3.ข้อมูลงบทดลองปัจจุบัน เติมเอง'!$A$5:$CL$846,89,0),2)</f>
        <v>269592.82</v>
      </c>
      <c r="CM331" s="19">
        <f>ROUND(VLOOKUP($B331,'3.ข้อมูลงบทดลองปัจจุบัน เติมเอง'!$A$5:$CL$846,90,0),2)</f>
        <v>8740.02</v>
      </c>
    </row>
    <row r="332" spans="1:93" x14ac:dyDescent="0.7">
      <c r="A332" s="54" t="s">
        <v>2323</v>
      </c>
      <c r="B332" s="3" t="s">
        <v>1144</v>
      </c>
      <c r="C332" s="55" t="s">
        <v>1145</v>
      </c>
      <c r="D332" s="19">
        <f>ROUND(VLOOKUP($B332,'3.ข้อมูลงบทดลองปัจจุบัน เติมเอง'!$A$5:$CL$846,3,0),2)</f>
        <v>0</v>
      </c>
      <c r="E332" s="19">
        <f>ROUND(VLOOKUP($B332,'3.ข้อมูลงบทดลองปัจจุบัน เติมเอง'!$A$5:$CL$846,4,0),2)</f>
        <v>0</v>
      </c>
      <c r="F332" s="19">
        <f>ROUND(VLOOKUP($B332,'3.ข้อมูลงบทดลองปัจจุบัน เติมเอง'!$A$5:$CL$846,5,0),2)</f>
        <v>0</v>
      </c>
      <c r="G332" s="19">
        <f>ROUND(VLOOKUP($B332,'3.ข้อมูลงบทดลองปัจจุบัน เติมเอง'!$A$5:$CL$846,6,0),2)</f>
        <v>0</v>
      </c>
      <c r="H332" s="19">
        <f>ROUND(VLOOKUP($B332,'3.ข้อมูลงบทดลองปัจจุบัน เติมเอง'!$A$5:$CL$846,7,0),2)</f>
        <v>0</v>
      </c>
      <c r="I332" s="19">
        <f>ROUND(VLOOKUP($B332,'3.ข้อมูลงบทดลองปัจจุบัน เติมเอง'!$A$5:$CL$846,8,0),2)</f>
        <v>0</v>
      </c>
      <c r="J332" s="19">
        <f>ROUND(VLOOKUP($B332,'3.ข้อมูลงบทดลองปัจจุบัน เติมเอง'!$A$5:$CL$846,9,0),2)</f>
        <v>0</v>
      </c>
      <c r="K332" s="19">
        <f>ROUND(VLOOKUP($B332,'3.ข้อมูลงบทดลองปัจจุบัน เติมเอง'!$A$5:$CL$846,10,0),2)</f>
        <v>0</v>
      </c>
      <c r="L332" s="19">
        <f>ROUND(VLOOKUP($B332,'3.ข้อมูลงบทดลองปัจจุบัน เติมเอง'!$A$5:$CL$846,11,0),2)</f>
        <v>0</v>
      </c>
      <c r="M332" s="19">
        <f>ROUND(VLOOKUP($B332,'3.ข้อมูลงบทดลองปัจจุบัน เติมเอง'!$A$5:$CL$846,12,0),2)</f>
        <v>0</v>
      </c>
      <c r="N332" s="19">
        <f>ROUND(VLOOKUP($B332,'3.ข้อมูลงบทดลองปัจจุบัน เติมเอง'!$A$5:$CL$846,13,0),2)</f>
        <v>0</v>
      </c>
      <c r="O332" s="19">
        <f>ROUND(VLOOKUP($B332,'3.ข้อมูลงบทดลองปัจจุบัน เติมเอง'!$A$5:$CL$846,14,0),2)</f>
        <v>0</v>
      </c>
      <c r="P332" s="19">
        <f>ROUND(VLOOKUP($B332,'3.ข้อมูลงบทดลองปัจจุบัน เติมเอง'!$A$5:$CL$846,15,0),2)</f>
        <v>0</v>
      </c>
      <c r="Q332" s="19">
        <f>ROUND(VLOOKUP($B332,'3.ข้อมูลงบทดลองปัจจุบัน เติมเอง'!$A$5:$CL$846,16,0),2)</f>
        <v>0</v>
      </c>
      <c r="R332" s="19">
        <f>ROUND(VLOOKUP($B332,'3.ข้อมูลงบทดลองปัจจุบัน เติมเอง'!$A$5:$CL$846,17,0),2)</f>
        <v>0</v>
      </c>
      <c r="S332" s="19">
        <f>ROUND(VLOOKUP($B332,'3.ข้อมูลงบทดลองปัจจุบัน เติมเอง'!$A$5:$CL$846,18,0),2)</f>
        <v>0</v>
      </c>
      <c r="T332" s="19">
        <f>ROUND(VLOOKUP($B332,'3.ข้อมูลงบทดลองปัจจุบัน เติมเอง'!$A$5:$CL$846,19,0),2)</f>
        <v>0</v>
      </c>
      <c r="U332" s="19">
        <f>ROUND(VLOOKUP($B332,'3.ข้อมูลงบทดลองปัจจุบัน เติมเอง'!$A$5:$CL$846,20,0),2)</f>
        <v>0</v>
      </c>
      <c r="V332" s="19">
        <f>ROUND(VLOOKUP($B332,'3.ข้อมูลงบทดลองปัจจุบัน เติมเอง'!$A$5:$CL$846,21,0),2)</f>
        <v>0</v>
      </c>
      <c r="W332" s="19">
        <f>ROUND(VLOOKUP($B332,'3.ข้อมูลงบทดลองปัจจุบัน เติมเอง'!$A$5:$CL$846,22,0),2)</f>
        <v>0</v>
      </c>
      <c r="X332" s="19">
        <f>ROUND(VLOOKUP($B332,'3.ข้อมูลงบทดลองปัจจุบัน เติมเอง'!$A$5:$CL$846,23,0),2)</f>
        <v>0</v>
      </c>
      <c r="Y332" s="19">
        <f>ROUND(VLOOKUP($B332,'3.ข้อมูลงบทดลองปัจจุบัน เติมเอง'!$A$5:$CL$846,24,0),2)</f>
        <v>0</v>
      </c>
      <c r="Z332" s="19">
        <f>ROUND(VLOOKUP($B332,'3.ข้อมูลงบทดลองปัจจุบัน เติมเอง'!$A$5:$CL$846,25,0),2)</f>
        <v>0</v>
      </c>
      <c r="AA332" s="19">
        <f>ROUND(VLOOKUP($B332,'3.ข้อมูลงบทดลองปัจจุบัน เติมเอง'!$A$5:$CL$846,26,0),2)</f>
        <v>0</v>
      </c>
      <c r="AB332" s="19">
        <f>ROUND(VLOOKUP($B332,'3.ข้อมูลงบทดลองปัจจุบัน เติมเอง'!$A$5:$CL$846,27,0),2)</f>
        <v>0</v>
      </c>
      <c r="AC332" s="19">
        <f>ROUND(VLOOKUP($B332,'3.ข้อมูลงบทดลองปัจจุบัน เติมเอง'!$A$5:$CL$846,28,0),2)</f>
        <v>0</v>
      </c>
      <c r="AD332" s="19">
        <f>ROUND(VLOOKUP($B332,'3.ข้อมูลงบทดลองปัจจุบัน เติมเอง'!$A$5:$CL$846,29,0),2)</f>
        <v>0</v>
      </c>
      <c r="AE332" s="19">
        <f>ROUND(VLOOKUP($B332,'3.ข้อมูลงบทดลองปัจจุบัน เติมเอง'!$A$5:$CL$846,30,0),2)</f>
        <v>0</v>
      </c>
      <c r="AF332" s="19">
        <f>ROUND(VLOOKUP($B332,'3.ข้อมูลงบทดลองปัจจุบัน เติมเอง'!$A$5:$CL$846,31,0),2)</f>
        <v>0</v>
      </c>
      <c r="AG332" s="19">
        <f>ROUND(VLOOKUP($B332,'3.ข้อมูลงบทดลองปัจจุบัน เติมเอง'!$A$5:$CL$846,32,0),2)</f>
        <v>0</v>
      </c>
      <c r="AH332" s="19">
        <f>ROUND(VLOOKUP($B332,'3.ข้อมูลงบทดลองปัจจุบัน เติมเอง'!$A$5:$CL$846,33,0),2)</f>
        <v>0</v>
      </c>
      <c r="AI332" s="19">
        <f>ROUND(VLOOKUP($B332,'3.ข้อมูลงบทดลองปัจจุบัน เติมเอง'!$A$5:$CL$846,34,0),2)</f>
        <v>0</v>
      </c>
      <c r="AJ332" s="19">
        <f>ROUND(VLOOKUP($B332,'3.ข้อมูลงบทดลองปัจจุบัน เติมเอง'!$A$5:$CL$846,35,0),2)</f>
        <v>0</v>
      </c>
      <c r="AK332" s="19">
        <f>ROUND(VLOOKUP($B332,'3.ข้อมูลงบทดลองปัจจุบัน เติมเอง'!$A$5:$CL$846,36,0),2)</f>
        <v>0</v>
      </c>
      <c r="AL332" s="19">
        <f>ROUND(VLOOKUP($B332,'3.ข้อมูลงบทดลองปัจจุบัน เติมเอง'!$A$5:$CL$846,37,0),2)</f>
        <v>0</v>
      </c>
      <c r="AM332" s="19">
        <f>ROUND(VLOOKUP($B332,'3.ข้อมูลงบทดลองปัจจุบัน เติมเอง'!$A$5:$CL$846,38,0),2)</f>
        <v>0</v>
      </c>
      <c r="AN332" s="19">
        <f>ROUND(VLOOKUP($B332,'3.ข้อมูลงบทดลองปัจจุบัน เติมเอง'!$A$5:$CL$846,39,0),2)</f>
        <v>0</v>
      </c>
      <c r="AO332" s="19">
        <f>ROUND(VLOOKUP($B332,'3.ข้อมูลงบทดลองปัจจุบัน เติมเอง'!$A$5:$CL$846,40,0),2)</f>
        <v>0</v>
      </c>
      <c r="AP332" s="19">
        <f>ROUND(VLOOKUP($B332,'3.ข้อมูลงบทดลองปัจจุบัน เติมเอง'!$A$5:$CL$846,41,0),2)</f>
        <v>0</v>
      </c>
      <c r="AQ332" s="19">
        <f>ROUND(VLOOKUP($B332,'3.ข้อมูลงบทดลองปัจจุบัน เติมเอง'!$A$5:$CL$846,42,0),2)</f>
        <v>0</v>
      </c>
      <c r="AR332" s="19">
        <f>ROUND(VLOOKUP($B332,'3.ข้อมูลงบทดลองปัจจุบัน เติมเอง'!$A$5:$CL$846,43,0),2)</f>
        <v>0</v>
      </c>
      <c r="AS332" s="19">
        <f>ROUND(VLOOKUP($B332,'3.ข้อมูลงบทดลองปัจจุบัน เติมเอง'!$A$5:$CL$846,44,0),2)</f>
        <v>0</v>
      </c>
      <c r="AT332" s="19">
        <f>ROUND(VLOOKUP($B332,'3.ข้อมูลงบทดลองปัจจุบัน เติมเอง'!$A$5:$CL$846,45,0),2)</f>
        <v>0</v>
      </c>
      <c r="AU332" s="19">
        <f>ROUND(VLOOKUP($B332,'3.ข้อมูลงบทดลองปัจจุบัน เติมเอง'!$A$5:$CL$846,46,0),2)</f>
        <v>0</v>
      </c>
      <c r="AV332" s="19">
        <f>ROUND(VLOOKUP($B332,'3.ข้อมูลงบทดลองปัจจุบัน เติมเอง'!$A$5:$CL$846,47,0),2)</f>
        <v>0</v>
      </c>
      <c r="AW332" s="19">
        <f>ROUND(VLOOKUP($B332,'3.ข้อมูลงบทดลองปัจจุบัน เติมเอง'!$A$5:$CL$846,48,0),2)</f>
        <v>0</v>
      </c>
      <c r="AX332" s="19">
        <f>ROUND(VLOOKUP($B332,'3.ข้อมูลงบทดลองปัจจุบัน เติมเอง'!$A$5:$CL$846,49,0),2)</f>
        <v>0</v>
      </c>
      <c r="AY332" s="19">
        <f>ROUND(VLOOKUP($B332,'3.ข้อมูลงบทดลองปัจจุบัน เติมเอง'!$A$5:$CL$846,50,0),2)</f>
        <v>0</v>
      </c>
      <c r="AZ332" s="19">
        <f>ROUND(VLOOKUP($B332,'3.ข้อมูลงบทดลองปัจจุบัน เติมเอง'!$A$5:$CL$846,51,0),2)</f>
        <v>0</v>
      </c>
      <c r="BA332" s="19">
        <f>ROUND(VLOOKUP($B332,'3.ข้อมูลงบทดลองปัจจุบัน เติมเอง'!$A$5:$CL$846,52,0),2)</f>
        <v>0</v>
      </c>
      <c r="BB332" s="19">
        <f>ROUND(VLOOKUP($B332,'3.ข้อมูลงบทดลองปัจจุบัน เติมเอง'!$A$5:$CL$846,53,0),2)</f>
        <v>0</v>
      </c>
      <c r="BC332" s="19">
        <f>ROUND(VLOOKUP($B332,'3.ข้อมูลงบทดลองปัจจุบัน เติมเอง'!$A$5:$CL$846,54,0),2)</f>
        <v>0</v>
      </c>
      <c r="BD332" s="19">
        <f>ROUND(VLOOKUP($B332,'3.ข้อมูลงบทดลองปัจจุบัน เติมเอง'!$A$5:$CL$846,55,0),2)</f>
        <v>0</v>
      </c>
      <c r="BE332" s="19">
        <f>ROUND(VLOOKUP($B332,'3.ข้อมูลงบทดลองปัจจุบัน เติมเอง'!$A$5:$CL$846,56,0),2)</f>
        <v>0</v>
      </c>
      <c r="BF332" s="19">
        <f>ROUND(VLOOKUP($B332,'3.ข้อมูลงบทดลองปัจจุบัน เติมเอง'!$A$5:$CL$846,57,0),2)</f>
        <v>0</v>
      </c>
      <c r="BG332" s="19">
        <f>ROUND(VLOOKUP($B332,'3.ข้อมูลงบทดลองปัจจุบัน เติมเอง'!$A$5:$CL$846,58,0),2)</f>
        <v>0</v>
      </c>
      <c r="BH332" s="19">
        <f>ROUND(VLOOKUP($B332,'3.ข้อมูลงบทดลองปัจจุบัน เติมเอง'!$A$5:$CL$846,59,0),2)</f>
        <v>0</v>
      </c>
      <c r="BI332" s="19">
        <f>ROUND(VLOOKUP($B332,'3.ข้อมูลงบทดลองปัจจุบัน เติมเอง'!$A$5:$CL$846,60,0),2)</f>
        <v>0</v>
      </c>
      <c r="BJ332" s="19">
        <f>ROUND(VLOOKUP($B332,'3.ข้อมูลงบทดลองปัจจุบัน เติมเอง'!$A$5:$CL$846,61,0),2)</f>
        <v>0</v>
      </c>
      <c r="BK332" s="19">
        <f>ROUND(VLOOKUP($B332,'3.ข้อมูลงบทดลองปัจจุบัน เติมเอง'!$A$5:$CL$846,62,0),2)</f>
        <v>0</v>
      </c>
      <c r="BL332" s="19">
        <f>ROUND(VLOOKUP($B332,'3.ข้อมูลงบทดลองปัจจุบัน เติมเอง'!$A$5:$CL$846,63,0),2)</f>
        <v>0</v>
      </c>
      <c r="BM332" s="19">
        <f>ROUND(VLOOKUP($B332,'3.ข้อมูลงบทดลองปัจจุบัน เติมเอง'!$A$5:$CL$846,64,0),2)</f>
        <v>0</v>
      </c>
      <c r="BN332" s="19">
        <f>ROUND(VLOOKUP($B332,'3.ข้อมูลงบทดลองปัจจุบัน เติมเอง'!$A$5:$CL$846,65,0),2)</f>
        <v>0</v>
      </c>
      <c r="BO332" s="19">
        <f>ROUND(VLOOKUP($B332,'3.ข้อมูลงบทดลองปัจจุบัน เติมเอง'!$A$5:$CL$846,66,0),2)</f>
        <v>0</v>
      </c>
      <c r="BP332" s="19">
        <f>ROUND(VLOOKUP($B332,'3.ข้อมูลงบทดลองปัจจุบัน เติมเอง'!$A$5:$CL$846,67,0),2)</f>
        <v>0</v>
      </c>
      <c r="BQ332" s="19">
        <f>ROUND(VLOOKUP($B332,'3.ข้อมูลงบทดลองปัจจุบัน เติมเอง'!$A$5:$CL$846,68,0),2)</f>
        <v>0</v>
      </c>
      <c r="BR332" s="19">
        <f>ROUND(VLOOKUP($B332,'3.ข้อมูลงบทดลองปัจจุบัน เติมเอง'!$A$5:$CL$846,69,0),2)</f>
        <v>0</v>
      </c>
      <c r="BS332" s="19">
        <f>ROUND(VLOOKUP($B332,'3.ข้อมูลงบทดลองปัจจุบัน เติมเอง'!$A$5:$CL$846,70,0),2)</f>
        <v>0</v>
      </c>
      <c r="BT332" s="19">
        <f>ROUND(VLOOKUP($B332,'3.ข้อมูลงบทดลองปัจจุบัน เติมเอง'!$A$5:$CL$846,71,0),2)</f>
        <v>0</v>
      </c>
      <c r="BU332" s="19">
        <f>ROUND(VLOOKUP($B332,'3.ข้อมูลงบทดลองปัจจุบัน เติมเอง'!$A$5:$CL$846,72,0),2)</f>
        <v>0</v>
      </c>
      <c r="BV332" s="19">
        <f>ROUND(VLOOKUP($B332,'3.ข้อมูลงบทดลองปัจจุบัน เติมเอง'!$A$5:$CL$846,73,0),2)</f>
        <v>0</v>
      </c>
      <c r="BW332" s="19">
        <f>ROUND(VLOOKUP($B332,'3.ข้อมูลงบทดลองปัจจุบัน เติมเอง'!$A$5:$CL$846,74,0),2)</f>
        <v>0</v>
      </c>
      <c r="BX332" s="19">
        <f>ROUND(VLOOKUP($B332,'3.ข้อมูลงบทดลองปัจจุบัน เติมเอง'!$A$5:$CL$846,75,0),2)</f>
        <v>0</v>
      </c>
      <c r="BY332" s="19">
        <f>ROUND(VLOOKUP($B332,'3.ข้อมูลงบทดลองปัจจุบัน เติมเอง'!$A$5:$CL$846,76,0),2)</f>
        <v>0</v>
      </c>
      <c r="BZ332" s="19">
        <f>ROUND(VLOOKUP($B332,'3.ข้อมูลงบทดลองปัจจุบัน เติมเอง'!$A$5:$CL$846,77,0),2)</f>
        <v>0</v>
      </c>
      <c r="CA332" s="19">
        <f>ROUND(VLOOKUP($B332,'3.ข้อมูลงบทดลองปัจจุบัน เติมเอง'!$A$5:$CL$846,78,0),2)</f>
        <v>0</v>
      </c>
      <c r="CB332" s="19">
        <f>ROUND(VLOOKUP($B332,'3.ข้อมูลงบทดลองปัจจุบัน เติมเอง'!$A$5:$CL$846,79,0),2)</f>
        <v>0</v>
      </c>
      <c r="CC332" s="19">
        <f>ROUND(VLOOKUP($B332,'3.ข้อมูลงบทดลองปัจจุบัน เติมเอง'!$A$5:$CL$846,80,0),2)</f>
        <v>0</v>
      </c>
      <c r="CD332" s="19">
        <f>ROUND(VLOOKUP($B332,'3.ข้อมูลงบทดลองปัจจุบัน เติมเอง'!$A$5:$CL$846,81,0),2)</f>
        <v>0</v>
      </c>
      <c r="CE332" s="19">
        <f>ROUND(VLOOKUP($B332,'3.ข้อมูลงบทดลองปัจจุบัน เติมเอง'!$A$5:$CL$846,82,0),2)</f>
        <v>0</v>
      </c>
      <c r="CF332" s="19">
        <f>ROUND(VLOOKUP($B332,'3.ข้อมูลงบทดลองปัจจุบัน เติมเอง'!$A$5:$CL$846,83,0),2)</f>
        <v>0</v>
      </c>
      <c r="CG332" s="19">
        <f>ROUND(VLOOKUP($B332,'3.ข้อมูลงบทดลองปัจจุบัน เติมเอง'!$A$5:$CL$846,84,0),2)</f>
        <v>0</v>
      </c>
      <c r="CH332" s="19">
        <f>ROUND(VLOOKUP($B332,'3.ข้อมูลงบทดลองปัจจุบัน เติมเอง'!$A$5:$CL$846,85,0),2)</f>
        <v>0</v>
      </c>
      <c r="CI332" s="19">
        <f>ROUND(VLOOKUP($B332,'3.ข้อมูลงบทดลองปัจจุบัน เติมเอง'!$A$5:$CL$846,86,0),2)</f>
        <v>0</v>
      </c>
      <c r="CJ332" s="19">
        <f>ROUND(VLOOKUP($B332,'3.ข้อมูลงบทดลองปัจจุบัน เติมเอง'!$A$5:$CL$846,87,0),2)</f>
        <v>0</v>
      </c>
      <c r="CK332" s="19">
        <f>ROUND(VLOOKUP($B332,'3.ข้อมูลงบทดลองปัจจุบัน เติมเอง'!$A$5:$CL$846,88,0),2)</f>
        <v>0</v>
      </c>
      <c r="CL332" s="19">
        <f>ROUND(VLOOKUP($B332,'3.ข้อมูลงบทดลองปัจจุบัน เติมเอง'!$A$5:$CL$846,89,0),2)</f>
        <v>0</v>
      </c>
      <c r="CM332" s="19">
        <f>ROUND(VLOOKUP($B332,'3.ข้อมูลงบทดลองปัจจุบัน เติมเอง'!$A$5:$CL$846,90,0),2)</f>
        <v>0</v>
      </c>
    </row>
    <row r="333" spans="1:93" x14ac:dyDescent="0.7">
      <c r="A333" s="54" t="s">
        <v>2323</v>
      </c>
      <c r="B333" s="3" t="s">
        <v>586</v>
      </c>
      <c r="C333" s="55" t="s">
        <v>587</v>
      </c>
      <c r="D333" s="19">
        <f>ROUND(VLOOKUP($B333,'3.ข้อมูลงบทดลองปัจจุบัน เติมเอง'!$A$5:$CL$846,3,0),2)</f>
        <v>0</v>
      </c>
      <c r="E333" s="19">
        <f>ROUND(VLOOKUP($B333,'3.ข้อมูลงบทดลองปัจจุบัน เติมเอง'!$A$5:$CL$846,4,0),2)</f>
        <v>32973.25</v>
      </c>
      <c r="F333" s="19">
        <f>ROUND(VLOOKUP($B333,'3.ข้อมูลงบทดลองปัจจุบัน เติมเอง'!$A$5:$CL$846,5,0),2)</f>
        <v>226.47</v>
      </c>
      <c r="G333" s="19">
        <f>ROUND(VLOOKUP($B333,'3.ข้อมูลงบทดลองปัจจุบัน เติมเอง'!$A$5:$CL$846,6,0),2)</f>
        <v>0</v>
      </c>
      <c r="H333" s="19">
        <f>ROUND(VLOOKUP($B333,'3.ข้อมูลงบทดลองปัจจุบัน เติมเอง'!$A$5:$CL$846,7,0),2)</f>
        <v>1315.34</v>
      </c>
      <c r="I333" s="19">
        <f>ROUND(VLOOKUP($B333,'3.ข้อมูลงบทดลองปัจจุบัน เติมเอง'!$A$5:$CL$846,8,0),2)</f>
        <v>0</v>
      </c>
      <c r="J333" s="19">
        <f>ROUND(VLOOKUP($B333,'3.ข้อมูลงบทดลองปัจจุบัน เติมเอง'!$A$5:$CL$846,9,0),2)</f>
        <v>0</v>
      </c>
      <c r="K333" s="19">
        <f>ROUND(VLOOKUP($B333,'3.ข้อมูลงบทดลองปัจจุบัน เติมเอง'!$A$5:$CL$846,10,0),2)</f>
        <v>0</v>
      </c>
      <c r="L333" s="19">
        <f>ROUND(VLOOKUP($B333,'3.ข้อมูลงบทดลองปัจจุบัน เติมเอง'!$A$5:$CL$846,11,0),2)</f>
        <v>362.68</v>
      </c>
      <c r="M333" s="19">
        <f>ROUND(VLOOKUP($B333,'3.ข้อมูลงบทดลองปัจจุบัน เติมเอง'!$A$5:$CL$846,12,0),2)</f>
        <v>0</v>
      </c>
      <c r="N333" s="19">
        <f>ROUND(VLOOKUP($B333,'3.ข้อมูลงบทดลองปัจจุบัน เติมเอง'!$A$5:$CL$846,13,0),2)</f>
        <v>0</v>
      </c>
      <c r="O333" s="19">
        <f>ROUND(VLOOKUP($B333,'3.ข้อมูลงบทดลองปัจจุบัน เติมเอง'!$A$5:$CL$846,14,0),2)</f>
        <v>0</v>
      </c>
      <c r="P333" s="19">
        <f>ROUND(VLOOKUP($B333,'3.ข้อมูลงบทดลองปัจจุบัน เติมเอง'!$A$5:$CL$846,15,0),2)</f>
        <v>140012.87</v>
      </c>
      <c r="Q333" s="19">
        <f>ROUND(VLOOKUP($B333,'3.ข้อมูลงบทดลองปัจจุบัน เติมเอง'!$A$5:$CL$846,16,0),2)</f>
        <v>0</v>
      </c>
      <c r="R333" s="19">
        <f>ROUND(VLOOKUP($B333,'3.ข้อมูลงบทดลองปัจจุบัน เติมเอง'!$A$5:$CL$846,17,0),2)</f>
        <v>0</v>
      </c>
      <c r="S333" s="19">
        <f>ROUND(VLOOKUP($B333,'3.ข้อมูลงบทดลองปัจจุบัน เติมเอง'!$A$5:$CL$846,18,0),2)</f>
        <v>17935.96</v>
      </c>
      <c r="T333" s="19">
        <f>ROUND(VLOOKUP($B333,'3.ข้อมูลงบทดลองปัจจุบัน เติมเอง'!$A$5:$CL$846,19,0),2)</f>
        <v>19884.57</v>
      </c>
      <c r="U333" s="19">
        <f>ROUND(VLOOKUP($B333,'3.ข้อมูลงบทดลองปัจจุบัน เติมเอง'!$A$5:$CL$846,20,0),2)</f>
        <v>0</v>
      </c>
      <c r="V333" s="19">
        <f>ROUND(VLOOKUP($B333,'3.ข้อมูลงบทดลองปัจจุบัน เติมเอง'!$A$5:$CL$846,21,0),2)</f>
        <v>0</v>
      </c>
      <c r="W333" s="19">
        <f>ROUND(VLOOKUP($B333,'3.ข้อมูลงบทดลองปัจจุบัน เติมเอง'!$A$5:$CL$846,22,0),2)</f>
        <v>15808.08</v>
      </c>
      <c r="X333" s="19">
        <f>ROUND(VLOOKUP($B333,'3.ข้อมูลงบทดลองปัจจุบัน เติมเอง'!$A$5:$CL$846,23,0),2)</f>
        <v>189701.76000000001</v>
      </c>
      <c r="Y333" s="19">
        <f>ROUND(VLOOKUP($B333,'3.ข้อมูลงบทดลองปัจจุบัน เติมเอง'!$A$5:$CL$846,24,0),2)</f>
        <v>0</v>
      </c>
      <c r="Z333" s="19">
        <f>ROUND(VLOOKUP($B333,'3.ข้อมูลงบทดลองปัจจุบัน เติมเอง'!$A$5:$CL$846,25,0),2)</f>
        <v>0</v>
      </c>
      <c r="AA333" s="19">
        <f>ROUND(VLOOKUP($B333,'3.ข้อมูลงบทดลองปัจจุบัน เติมเอง'!$A$5:$CL$846,26,0),2)</f>
        <v>0</v>
      </c>
      <c r="AB333" s="19">
        <f>ROUND(VLOOKUP($B333,'3.ข้อมูลงบทดลองปัจจุบัน เติมเอง'!$A$5:$CL$846,27,0),2)</f>
        <v>0</v>
      </c>
      <c r="AC333" s="19">
        <f>ROUND(VLOOKUP($B333,'3.ข้อมูลงบทดลองปัจจุบัน เติมเอง'!$A$5:$CL$846,28,0),2)</f>
        <v>0</v>
      </c>
      <c r="AD333" s="19">
        <f>ROUND(VLOOKUP($B333,'3.ข้อมูลงบทดลองปัจจุบัน เติมเอง'!$A$5:$CL$846,29,0),2)</f>
        <v>0</v>
      </c>
      <c r="AE333" s="19">
        <f>ROUND(VLOOKUP($B333,'3.ข้อมูลงบทดลองปัจจุบัน เติมเอง'!$A$5:$CL$846,30,0),2)</f>
        <v>43232.75</v>
      </c>
      <c r="AF333" s="19">
        <f>ROUND(VLOOKUP($B333,'3.ข้อมูลงบทดลองปัจจุบัน เติมเอง'!$A$5:$CL$846,31,0),2)</f>
        <v>11.39</v>
      </c>
      <c r="AG333" s="19">
        <f>ROUND(VLOOKUP($B333,'3.ข้อมูลงบทดลองปัจจุบัน เติมเอง'!$A$5:$CL$846,32,0),2)</f>
        <v>0</v>
      </c>
      <c r="AH333" s="19">
        <f>ROUND(VLOOKUP($B333,'3.ข้อมูลงบทดลองปัจจุบัน เติมเอง'!$A$5:$CL$846,33,0),2)</f>
        <v>8886.77</v>
      </c>
      <c r="AI333" s="19">
        <f>ROUND(VLOOKUP($B333,'3.ข้อมูลงบทดลองปัจจุบัน เติมเอง'!$A$5:$CL$846,34,0),2)</f>
        <v>0</v>
      </c>
      <c r="AJ333" s="19">
        <f>ROUND(VLOOKUP($B333,'3.ข้อมูลงบทดลองปัจจุบัน เติมเอง'!$A$5:$CL$846,35,0),2)</f>
        <v>212.31</v>
      </c>
      <c r="AK333" s="19">
        <f>ROUND(VLOOKUP($B333,'3.ข้อมูลงบทดลองปัจจุบัน เติมเอง'!$A$5:$CL$846,36,0),2)</f>
        <v>0</v>
      </c>
      <c r="AL333" s="19">
        <f>ROUND(VLOOKUP($B333,'3.ข้อมูลงบทดลองปัจจุบัน เติมเอง'!$A$5:$CL$846,37,0),2)</f>
        <v>220835.68</v>
      </c>
      <c r="AM333" s="19">
        <f>ROUND(VLOOKUP($B333,'3.ข้อมูลงบทดลองปัจจุบัน เติมเอง'!$A$5:$CL$846,38,0),2)</f>
        <v>53804.27</v>
      </c>
      <c r="AN333" s="19">
        <f>ROUND(VLOOKUP($B333,'3.ข้อมูลงบทดลองปัจจุบัน เติมเอง'!$A$5:$CL$846,39,0),2)</f>
        <v>14756.46</v>
      </c>
      <c r="AO333" s="19">
        <f>ROUND(VLOOKUP($B333,'3.ข้อมูลงบทดลองปัจจุบัน เติมเอง'!$A$5:$CL$846,40,0),2)</f>
        <v>10598.42</v>
      </c>
      <c r="AP333" s="19">
        <f>ROUND(VLOOKUP($B333,'3.ข้อมูลงบทดลองปัจจุบัน เติมเอง'!$A$5:$CL$846,41,0),2)</f>
        <v>20067.740000000002</v>
      </c>
      <c r="AQ333" s="19">
        <f>ROUND(VLOOKUP($B333,'3.ข้อมูลงบทดลองปัจจุบัน เติมเอง'!$A$5:$CL$846,42,0),2)</f>
        <v>4622.5200000000004</v>
      </c>
      <c r="AR333" s="19">
        <f>ROUND(VLOOKUP($B333,'3.ข้อมูลงบทดลองปัจจุบัน เติมเอง'!$A$5:$CL$846,43,0),2)</f>
        <v>13534.15</v>
      </c>
      <c r="AS333" s="19">
        <f>ROUND(VLOOKUP($B333,'3.ข้อมูลงบทดลองปัจจุบัน เติมเอง'!$A$5:$CL$846,44,0),2)</f>
        <v>0</v>
      </c>
      <c r="AT333" s="19">
        <f>ROUND(VLOOKUP($B333,'3.ข้อมูลงบทดลองปัจจุบัน เติมเอง'!$A$5:$CL$846,45,0),2)</f>
        <v>12212.48</v>
      </c>
      <c r="AU333" s="19">
        <f>ROUND(VLOOKUP($B333,'3.ข้อมูลงบทดลองปัจจุบัน เติมเอง'!$A$5:$CL$846,46,0),2)</f>
        <v>6184.55</v>
      </c>
      <c r="AV333" s="19">
        <f>ROUND(VLOOKUP($B333,'3.ข้อมูลงบทดลองปัจจุบัน เติมเอง'!$A$5:$CL$846,47,0),2)</f>
        <v>5565.75</v>
      </c>
      <c r="AW333" s="19">
        <f>ROUND(VLOOKUP($B333,'3.ข้อมูลงบทดลองปัจจุบัน เติมเอง'!$A$5:$CL$846,48,0),2)</f>
        <v>0</v>
      </c>
      <c r="AX333" s="19">
        <f>ROUND(VLOOKUP($B333,'3.ข้อมูลงบทดลองปัจจุบัน เติมเอง'!$A$5:$CL$846,49,0),2)</f>
        <v>13148.45</v>
      </c>
      <c r="AY333" s="19">
        <f>ROUND(VLOOKUP($B333,'3.ข้อมูลงบทดลองปัจจุบัน เติมเอง'!$A$5:$CL$846,50,0),2)</f>
        <v>19736.599999999999</v>
      </c>
      <c r="AZ333" s="19">
        <f>ROUND(VLOOKUP($B333,'3.ข้อมูลงบทดลองปัจจุบัน เติมเอง'!$A$5:$CL$846,51,0),2)</f>
        <v>12046.97</v>
      </c>
      <c r="BA333" s="19">
        <f>ROUND(VLOOKUP($B333,'3.ข้อมูลงบทดลองปัจจุบัน เติมเอง'!$A$5:$CL$846,52,0),2)</f>
        <v>40323.89</v>
      </c>
      <c r="BB333" s="19">
        <f>ROUND(VLOOKUP($B333,'3.ข้อมูลงบทดลองปัจจุบัน เติมเอง'!$A$5:$CL$846,53,0),2)</f>
        <v>0</v>
      </c>
      <c r="BC333" s="19">
        <f>ROUND(VLOOKUP($B333,'3.ข้อมูลงบทดลองปัจจุบัน เติมเอง'!$A$5:$CL$846,54,0),2)</f>
        <v>0</v>
      </c>
      <c r="BD333" s="19">
        <f>ROUND(VLOOKUP($B333,'3.ข้อมูลงบทดลองปัจจุบัน เติมเอง'!$A$5:$CL$846,55,0),2)</f>
        <v>0</v>
      </c>
      <c r="BE333" s="19">
        <f>ROUND(VLOOKUP($B333,'3.ข้อมูลงบทดลองปัจจุบัน เติมเอง'!$A$5:$CL$846,56,0),2)</f>
        <v>47855.21</v>
      </c>
      <c r="BF333" s="19">
        <f>ROUND(VLOOKUP($B333,'3.ข้อมูลงบทดลองปัจจุบัน เติมเอง'!$A$5:$CL$846,57,0),2)</f>
        <v>8504.35</v>
      </c>
      <c r="BG333" s="19">
        <f>ROUND(VLOOKUP($B333,'3.ข้อมูลงบทดลองปัจจุบัน เติมเอง'!$A$5:$CL$846,58,0),2)</f>
        <v>4062.58</v>
      </c>
      <c r="BH333" s="19">
        <f>ROUND(VLOOKUP($B333,'3.ข้อมูลงบทดลองปัจจุบัน เติมเอง'!$A$5:$CL$846,59,0),2)</f>
        <v>0</v>
      </c>
      <c r="BI333" s="19">
        <f>ROUND(VLOOKUP($B333,'3.ข้อมูลงบทดลองปัจจุบัน เติมเอง'!$A$5:$CL$846,60,0),2)</f>
        <v>1433.98</v>
      </c>
      <c r="BJ333" s="19">
        <f>ROUND(VLOOKUP($B333,'3.ข้อมูลงบทดลองปัจจุบัน เติมเอง'!$A$5:$CL$846,61,0),2)</f>
        <v>0</v>
      </c>
      <c r="BK333" s="19">
        <f>ROUND(VLOOKUP($B333,'3.ข้อมูลงบทดลองปัจจุบัน เติมเอง'!$A$5:$CL$846,62,0),2)</f>
        <v>6781.18</v>
      </c>
      <c r="BL333" s="19">
        <f>ROUND(VLOOKUP($B333,'3.ข้อมูลงบทดลองปัจจุบัน เติมเอง'!$A$5:$CL$846,63,0),2)</f>
        <v>0</v>
      </c>
      <c r="BM333" s="19">
        <f>ROUND(VLOOKUP($B333,'3.ข้อมูลงบทดลองปัจจุบัน เติมเอง'!$A$5:$CL$846,64,0),2)</f>
        <v>5246.09</v>
      </c>
      <c r="BN333" s="19">
        <f>ROUND(VLOOKUP($B333,'3.ข้อมูลงบทดลองปัจจุบัน เติมเอง'!$A$5:$CL$846,65,0),2)</f>
        <v>41460.26</v>
      </c>
      <c r="BO333" s="19">
        <f>ROUND(VLOOKUP($B333,'3.ข้อมูลงบทดลองปัจจุบัน เติมเอง'!$A$5:$CL$846,66,0),2)</f>
        <v>22507.97</v>
      </c>
      <c r="BP333" s="19">
        <f>ROUND(VLOOKUP($B333,'3.ข้อมูลงบทดลองปัจจุบัน เติมเอง'!$A$5:$CL$846,67,0),2)</f>
        <v>10330.83</v>
      </c>
      <c r="BQ333" s="19">
        <f>ROUND(VLOOKUP($B333,'3.ข้อมูลงบทดลองปัจจุบัน เติมเอง'!$A$5:$CL$846,68,0),2)</f>
        <v>40675.480000000003</v>
      </c>
      <c r="BR333" s="19">
        <f>ROUND(VLOOKUP($B333,'3.ข้อมูลงบทดลองปัจจุบัน เติมเอง'!$A$5:$CL$846,69,0),2)</f>
        <v>13061.66</v>
      </c>
      <c r="BS333" s="19">
        <f>ROUND(VLOOKUP($B333,'3.ข้อมูลงบทดลองปัจจุบัน เติมเอง'!$A$5:$CL$846,70,0),2)</f>
        <v>851539.76</v>
      </c>
      <c r="BT333" s="19">
        <f>ROUND(VLOOKUP($B333,'3.ข้อมูลงบทดลองปัจจุบัน เติมเอง'!$A$5:$CL$846,71,0),2)</f>
        <v>0</v>
      </c>
      <c r="BU333" s="19">
        <f>ROUND(VLOOKUP($B333,'3.ข้อมูลงบทดลองปัจจุบัน เติมเอง'!$A$5:$CL$846,72,0),2)</f>
        <v>7052.8</v>
      </c>
      <c r="BV333" s="19">
        <f>ROUND(VLOOKUP($B333,'3.ข้อมูลงบทดลองปัจจุบัน เติมเอง'!$A$5:$CL$846,73,0),2)</f>
        <v>36632.14</v>
      </c>
      <c r="BW333" s="19">
        <f>ROUND(VLOOKUP($B333,'3.ข้อมูลงบทดลองปัจจุบัน เติมเอง'!$A$5:$CL$846,74,0),2)</f>
        <v>16574.97</v>
      </c>
      <c r="BX333" s="19">
        <f>ROUND(VLOOKUP($B333,'3.ข้อมูลงบทดลองปัจจุบัน เติมเอง'!$A$5:$CL$846,75,0),2)</f>
        <v>1691.1</v>
      </c>
      <c r="BY333" s="19">
        <f>ROUND(VLOOKUP($B333,'3.ข้อมูลงบทดลองปัจจุบัน เติมเอง'!$A$5:$CL$846,76,0),2)</f>
        <v>0</v>
      </c>
      <c r="BZ333" s="19">
        <f>ROUND(VLOOKUP($B333,'3.ข้อมูลงบทดลองปัจจุบัน เติมเอง'!$A$5:$CL$846,77,0),2)</f>
        <v>2926.09</v>
      </c>
      <c r="CA333" s="19">
        <f>ROUND(VLOOKUP($B333,'3.ข้อมูลงบทดลองปัจจุบัน เติมเอง'!$A$5:$CL$846,78,0),2)</f>
        <v>1557.33</v>
      </c>
      <c r="CB333" s="19">
        <f>ROUND(VLOOKUP($B333,'3.ข้อมูลงบทดลองปัจจุบัน เติมเอง'!$A$5:$CL$846,79,0),2)</f>
        <v>9775.52</v>
      </c>
      <c r="CC333" s="19">
        <f>ROUND(VLOOKUP($B333,'3.ข้อมูลงบทดลองปัจจุบัน เติมเอง'!$A$5:$CL$846,80,0),2)</f>
        <v>0</v>
      </c>
      <c r="CD333" s="19">
        <f>ROUND(VLOOKUP($B333,'3.ข้อมูลงบทดลองปัจจุบัน เติมเอง'!$A$5:$CL$846,81,0),2)</f>
        <v>635.80999999999995</v>
      </c>
      <c r="CE333" s="19">
        <f>ROUND(VLOOKUP($B333,'3.ข้อมูลงบทดลองปัจจุบัน เติมเอง'!$A$5:$CL$846,82,0),2)</f>
        <v>0</v>
      </c>
      <c r="CF333" s="19">
        <f>ROUND(VLOOKUP($B333,'3.ข้อมูลงบทดลองปัจจุบัน เติมเอง'!$A$5:$CL$846,83,0),2)</f>
        <v>6216.78</v>
      </c>
      <c r="CG333" s="19">
        <f>ROUND(VLOOKUP($B333,'3.ข้อมูลงบทดลองปัจจุบัน เติมเอง'!$A$5:$CL$846,84,0),2)</f>
        <v>0</v>
      </c>
      <c r="CH333" s="19">
        <f>ROUND(VLOOKUP($B333,'3.ข้อมูลงบทดลองปัจจุบัน เติมเอง'!$A$5:$CL$846,85,0),2)</f>
        <v>0</v>
      </c>
      <c r="CI333" s="19">
        <f>ROUND(VLOOKUP($B333,'3.ข้อมูลงบทดลองปัจจุบัน เติมเอง'!$A$5:$CL$846,86,0),2)</f>
        <v>4662.13</v>
      </c>
      <c r="CJ333" s="19">
        <f>ROUND(VLOOKUP($B333,'3.ข้อมูลงบทดลองปัจจุบัน เติมเอง'!$A$5:$CL$846,87,0),2)</f>
        <v>7132.34</v>
      </c>
      <c r="CK333" s="19">
        <f>ROUND(VLOOKUP($B333,'3.ข้อมูลงบทดลองปัจจุบัน เติมเอง'!$A$5:$CL$846,88,0),2)</f>
        <v>0</v>
      </c>
      <c r="CL333" s="19">
        <f>ROUND(VLOOKUP($B333,'3.ข้อมูลงบทดลองปัจจุบัน เติมเอง'!$A$5:$CL$846,89,0),2)</f>
        <v>2023.41</v>
      </c>
      <c r="CM333" s="19">
        <f>ROUND(VLOOKUP($B333,'3.ข้อมูลงบทดลองปัจจุบัน เติมเอง'!$A$5:$CL$846,90,0),2)</f>
        <v>1257.73</v>
      </c>
    </row>
    <row r="334" spans="1:93" x14ac:dyDescent="0.7">
      <c r="A334" s="54" t="s">
        <v>2323</v>
      </c>
      <c r="B334" s="3" t="s">
        <v>588</v>
      </c>
      <c r="C334" s="55" t="s">
        <v>387</v>
      </c>
      <c r="D334" s="19">
        <f>ROUND(VLOOKUP($B334,'3.ข้อมูลงบทดลองปัจจุบัน เติมเอง'!$A$5:$CL$846,3,0),2)</f>
        <v>0</v>
      </c>
      <c r="E334" s="19">
        <f>ROUND(VLOOKUP($B334,'3.ข้อมูลงบทดลองปัจจุบัน เติมเอง'!$A$5:$CL$846,4,0),2)</f>
        <v>0</v>
      </c>
      <c r="F334" s="19">
        <f>ROUND(VLOOKUP($B334,'3.ข้อมูลงบทดลองปัจจุบัน เติมเอง'!$A$5:$CL$846,5,0),2)</f>
        <v>0</v>
      </c>
      <c r="G334" s="19">
        <f>ROUND(VLOOKUP($B334,'3.ข้อมูลงบทดลองปัจจุบัน เติมเอง'!$A$5:$CL$846,6,0),2)</f>
        <v>0</v>
      </c>
      <c r="H334" s="19">
        <f>ROUND(VLOOKUP($B334,'3.ข้อมูลงบทดลองปัจจุบัน เติมเอง'!$A$5:$CL$846,7,0),2)</f>
        <v>0</v>
      </c>
      <c r="I334" s="19">
        <f>ROUND(VLOOKUP($B334,'3.ข้อมูลงบทดลองปัจจุบัน เติมเอง'!$A$5:$CL$846,8,0),2)</f>
        <v>0</v>
      </c>
      <c r="J334" s="19">
        <f>ROUND(VLOOKUP($B334,'3.ข้อมูลงบทดลองปัจจุบัน เติมเอง'!$A$5:$CL$846,9,0),2)</f>
        <v>0</v>
      </c>
      <c r="K334" s="19">
        <f>ROUND(VLOOKUP($B334,'3.ข้อมูลงบทดลองปัจจุบัน เติมเอง'!$A$5:$CL$846,10,0),2)</f>
        <v>0</v>
      </c>
      <c r="L334" s="19">
        <f>ROUND(VLOOKUP($B334,'3.ข้อมูลงบทดลองปัจจุบัน เติมเอง'!$A$5:$CL$846,11,0),2)</f>
        <v>0</v>
      </c>
      <c r="M334" s="19">
        <f>ROUND(VLOOKUP($B334,'3.ข้อมูลงบทดลองปัจจุบัน เติมเอง'!$A$5:$CL$846,12,0),2)</f>
        <v>0</v>
      </c>
      <c r="N334" s="19">
        <f>ROUND(VLOOKUP($B334,'3.ข้อมูลงบทดลองปัจจุบัน เติมเอง'!$A$5:$CL$846,13,0),2)</f>
        <v>0</v>
      </c>
      <c r="O334" s="19">
        <f>ROUND(VLOOKUP($B334,'3.ข้อมูลงบทดลองปัจจุบัน เติมเอง'!$A$5:$CL$846,14,0),2)</f>
        <v>0</v>
      </c>
      <c r="P334" s="19">
        <f>ROUND(VLOOKUP($B334,'3.ข้อมูลงบทดลองปัจจุบัน เติมเอง'!$A$5:$CL$846,15,0),2)</f>
        <v>0</v>
      </c>
      <c r="Q334" s="19">
        <f>ROUND(VLOOKUP($B334,'3.ข้อมูลงบทดลองปัจจุบัน เติมเอง'!$A$5:$CL$846,16,0),2)</f>
        <v>0</v>
      </c>
      <c r="R334" s="19">
        <f>ROUND(VLOOKUP($B334,'3.ข้อมูลงบทดลองปัจจุบัน เติมเอง'!$A$5:$CL$846,17,0),2)</f>
        <v>0</v>
      </c>
      <c r="S334" s="19">
        <f>ROUND(VLOOKUP($B334,'3.ข้อมูลงบทดลองปัจจุบัน เติมเอง'!$A$5:$CL$846,18,0),2)</f>
        <v>0</v>
      </c>
      <c r="T334" s="19">
        <f>ROUND(VLOOKUP($B334,'3.ข้อมูลงบทดลองปัจจุบัน เติมเอง'!$A$5:$CL$846,19,0),2)</f>
        <v>0</v>
      </c>
      <c r="U334" s="19">
        <f>ROUND(VLOOKUP($B334,'3.ข้อมูลงบทดลองปัจจุบัน เติมเอง'!$A$5:$CL$846,20,0),2)</f>
        <v>0</v>
      </c>
      <c r="V334" s="19">
        <f>ROUND(VLOOKUP($B334,'3.ข้อมูลงบทดลองปัจจุบัน เติมเอง'!$A$5:$CL$846,21,0),2)</f>
        <v>0</v>
      </c>
      <c r="W334" s="19">
        <f>ROUND(VLOOKUP($B334,'3.ข้อมูลงบทดลองปัจจุบัน เติมเอง'!$A$5:$CL$846,22,0),2)</f>
        <v>0</v>
      </c>
      <c r="X334" s="19">
        <f>ROUND(VLOOKUP($B334,'3.ข้อมูลงบทดลองปัจจุบัน เติมเอง'!$A$5:$CL$846,23,0),2)</f>
        <v>0</v>
      </c>
      <c r="Y334" s="19">
        <f>ROUND(VLOOKUP($B334,'3.ข้อมูลงบทดลองปัจจุบัน เติมเอง'!$A$5:$CL$846,24,0),2)</f>
        <v>0</v>
      </c>
      <c r="Z334" s="19">
        <f>ROUND(VLOOKUP($B334,'3.ข้อมูลงบทดลองปัจจุบัน เติมเอง'!$A$5:$CL$846,25,0),2)</f>
        <v>0</v>
      </c>
      <c r="AA334" s="19">
        <f>ROUND(VLOOKUP($B334,'3.ข้อมูลงบทดลองปัจจุบัน เติมเอง'!$A$5:$CL$846,26,0),2)</f>
        <v>0</v>
      </c>
      <c r="AB334" s="19">
        <f>ROUND(VLOOKUP($B334,'3.ข้อมูลงบทดลองปัจจุบัน เติมเอง'!$A$5:$CL$846,27,0),2)</f>
        <v>0</v>
      </c>
      <c r="AC334" s="19">
        <f>ROUND(VLOOKUP($B334,'3.ข้อมูลงบทดลองปัจจุบัน เติมเอง'!$A$5:$CL$846,28,0),2)</f>
        <v>0</v>
      </c>
      <c r="AD334" s="19">
        <f>ROUND(VLOOKUP($B334,'3.ข้อมูลงบทดลองปัจจุบัน เติมเอง'!$A$5:$CL$846,29,0),2)</f>
        <v>0</v>
      </c>
      <c r="AE334" s="19">
        <f>ROUND(VLOOKUP($B334,'3.ข้อมูลงบทดลองปัจจุบัน เติมเอง'!$A$5:$CL$846,30,0),2)</f>
        <v>0</v>
      </c>
      <c r="AF334" s="19">
        <f>ROUND(VLOOKUP($B334,'3.ข้อมูลงบทดลองปัจจุบัน เติมเอง'!$A$5:$CL$846,31,0),2)</f>
        <v>0</v>
      </c>
      <c r="AG334" s="19">
        <f>ROUND(VLOOKUP($B334,'3.ข้อมูลงบทดลองปัจจุบัน เติมเอง'!$A$5:$CL$846,32,0),2)</f>
        <v>0</v>
      </c>
      <c r="AH334" s="19">
        <f>ROUND(VLOOKUP($B334,'3.ข้อมูลงบทดลองปัจจุบัน เติมเอง'!$A$5:$CL$846,33,0),2)</f>
        <v>0</v>
      </c>
      <c r="AI334" s="19">
        <f>ROUND(VLOOKUP($B334,'3.ข้อมูลงบทดลองปัจจุบัน เติมเอง'!$A$5:$CL$846,34,0),2)</f>
        <v>0</v>
      </c>
      <c r="AJ334" s="19">
        <f>ROUND(VLOOKUP($B334,'3.ข้อมูลงบทดลองปัจจุบัน เติมเอง'!$A$5:$CL$846,35,0),2)</f>
        <v>0</v>
      </c>
      <c r="AK334" s="19">
        <f>ROUND(VLOOKUP($B334,'3.ข้อมูลงบทดลองปัจจุบัน เติมเอง'!$A$5:$CL$846,36,0),2)</f>
        <v>0</v>
      </c>
      <c r="AL334" s="19">
        <f>ROUND(VLOOKUP($B334,'3.ข้อมูลงบทดลองปัจจุบัน เติมเอง'!$A$5:$CL$846,37,0),2)</f>
        <v>0</v>
      </c>
      <c r="AM334" s="19">
        <f>ROUND(VLOOKUP($B334,'3.ข้อมูลงบทดลองปัจจุบัน เติมเอง'!$A$5:$CL$846,38,0),2)</f>
        <v>0</v>
      </c>
      <c r="AN334" s="19">
        <f>ROUND(VLOOKUP($B334,'3.ข้อมูลงบทดลองปัจจุบัน เติมเอง'!$A$5:$CL$846,39,0),2)</f>
        <v>0</v>
      </c>
      <c r="AO334" s="19">
        <f>ROUND(VLOOKUP($B334,'3.ข้อมูลงบทดลองปัจจุบัน เติมเอง'!$A$5:$CL$846,40,0),2)</f>
        <v>0</v>
      </c>
      <c r="AP334" s="19">
        <f>ROUND(VLOOKUP($B334,'3.ข้อมูลงบทดลองปัจจุบัน เติมเอง'!$A$5:$CL$846,41,0),2)</f>
        <v>0</v>
      </c>
      <c r="AQ334" s="19">
        <f>ROUND(VLOOKUP($B334,'3.ข้อมูลงบทดลองปัจจุบัน เติมเอง'!$A$5:$CL$846,42,0),2)</f>
        <v>0</v>
      </c>
      <c r="AR334" s="19">
        <f>ROUND(VLOOKUP($B334,'3.ข้อมูลงบทดลองปัจจุบัน เติมเอง'!$A$5:$CL$846,43,0),2)</f>
        <v>0</v>
      </c>
      <c r="AS334" s="19">
        <f>ROUND(VLOOKUP($B334,'3.ข้อมูลงบทดลองปัจจุบัน เติมเอง'!$A$5:$CL$846,44,0),2)</f>
        <v>0</v>
      </c>
      <c r="AT334" s="19">
        <f>ROUND(VLOOKUP($B334,'3.ข้อมูลงบทดลองปัจจุบัน เติมเอง'!$A$5:$CL$846,45,0),2)</f>
        <v>0</v>
      </c>
      <c r="AU334" s="19">
        <f>ROUND(VLOOKUP($B334,'3.ข้อมูลงบทดลองปัจจุบัน เติมเอง'!$A$5:$CL$846,46,0),2)</f>
        <v>0</v>
      </c>
      <c r="AV334" s="19">
        <f>ROUND(VLOOKUP($B334,'3.ข้อมูลงบทดลองปัจจุบัน เติมเอง'!$A$5:$CL$846,47,0),2)</f>
        <v>0</v>
      </c>
      <c r="AW334" s="19">
        <f>ROUND(VLOOKUP($B334,'3.ข้อมูลงบทดลองปัจจุบัน เติมเอง'!$A$5:$CL$846,48,0),2)</f>
        <v>0</v>
      </c>
      <c r="AX334" s="19">
        <f>ROUND(VLOOKUP($B334,'3.ข้อมูลงบทดลองปัจจุบัน เติมเอง'!$A$5:$CL$846,49,0),2)</f>
        <v>0</v>
      </c>
      <c r="AY334" s="19">
        <f>ROUND(VLOOKUP($B334,'3.ข้อมูลงบทดลองปัจจุบัน เติมเอง'!$A$5:$CL$846,50,0),2)</f>
        <v>0</v>
      </c>
      <c r="AZ334" s="19">
        <f>ROUND(VLOOKUP($B334,'3.ข้อมูลงบทดลองปัจจุบัน เติมเอง'!$A$5:$CL$846,51,0),2)</f>
        <v>0</v>
      </c>
      <c r="BA334" s="19">
        <f>ROUND(VLOOKUP($B334,'3.ข้อมูลงบทดลองปัจจุบัน เติมเอง'!$A$5:$CL$846,52,0),2)</f>
        <v>0</v>
      </c>
      <c r="BB334" s="19">
        <f>ROUND(VLOOKUP($B334,'3.ข้อมูลงบทดลองปัจจุบัน เติมเอง'!$A$5:$CL$846,53,0),2)</f>
        <v>0</v>
      </c>
      <c r="BC334" s="19">
        <f>ROUND(VLOOKUP($B334,'3.ข้อมูลงบทดลองปัจจุบัน เติมเอง'!$A$5:$CL$846,54,0),2)</f>
        <v>0</v>
      </c>
      <c r="BD334" s="19">
        <f>ROUND(VLOOKUP($B334,'3.ข้อมูลงบทดลองปัจจุบัน เติมเอง'!$A$5:$CL$846,55,0),2)</f>
        <v>0</v>
      </c>
      <c r="BE334" s="19">
        <f>ROUND(VLOOKUP($B334,'3.ข้อมูลงบทดลองปัจจุบัน เติมเอง'!$A$5:$CL$846,56,0),2)</f>
        <v>0</v>
      </c>
      <c r="BF334" s="19">
        <f>ROUND(VLOOKUP($B334,'3.ข้อมูลงบทดลองปัจจุบัน เติมเอง'!$A$5:$CL$846,57,0),2)</f>
        <v>0</v>
      </c>
      <c r="BG334" s="19">
        <f>ROUND(VLOOKUP($B334,'3.ข้อมูลงบทดลองปัจจุบัน เติมเอง'!$A$5:$CL$846,58,0),2)</f>
        <v>0</v>
      </c>
      <c r="BH334" s="19">
        <f>ROUND(VLOOKUP($B334,'3.ข้อมูลงบทดลองปัจจุบัน เติมเอง'!$A$5:$CL$846,59,0),2)</f>
        <v>0</v>
      </c>
      <c r="BI334" s="19">
        <f>ROUND(VLOOKUP($B334,'3.ข้อมูลงบทดลองปัจจุบัน เติมเอง'!$A$5:$CL$846,60,0),2)</f>
        <v>0</v>
      </c>
      <c r="BJ334" s="19">
        <f>ROUND(VLOOKUP($B334,'3.ข้อมูลงบทดลองปัจจุบัน เติมเอง'!$A$5:$CL$846,61,0),2)</f>
        <v>0</v>
      </c>
      <c r="BK334" s="19">
        <f>ROUND(VLOOKUP($B334,'3.ข้อมูลงบทดลองปัจจุบัน เติมเอง'!$A$5:$CL$846,62,0),2)</f>
        <v>0</v>
      </c>
      <c r="BL334" s="19">
        <f>ROUND(VLOOKUP($B334,'3.ข้อมูลงบทดลองปัจจุบัน เติมเอง'!$A$5:$CL$846,63,0),2)</f>
        <v>0</v>
      </c>
      <c r="BM334" s="19">
        <f>ROUND(VLOOKUP($B334,'3.ข้อมูลงบทดลองปัจจุบัน เติมเอง'!$A$5:$CL$846,64,0),2)</f>
        <v>0</v>
      </c>
      <c r="BN334" s="19">
        <f>ROUND(VLOOKUP($B334,'3.ข้อมูลงบทดลองปัจจุบัน เติมเอง'!$A$5:$CL$846,65,0),2)</f>
        <v>0</v>
      </c>
      <c r="BO334" s="19">
        <f>ROUND(VLOOKUP($B334,'3.ข้อมูลงบทดลองปัจจุบัน เติมเอง'!$A$5:$CL$846,66,0),2)</f>
        <v>0</v>
      </c>
      <c r="BP334" s="19">
        <f>ROUND(VLOOKUP($B334,'3.ข้อมูลงบทดลองปัจจุบัน เติมเอง'!$A$5:$CL$846,67,0),2)</f>
        <v>0</v>
      </c>
      <c r="BQ334" s="19">
        <f>ROUND(VLOOKUP($B334,'3.ข้อมูลงบทดลองปัจจุบัน เติมเอง'!$A$5:$CL$846,68,0),2)</f>
        <v>0</v>
      </c>
      <c r="BR334" s="19">
        <f>ROUND(VLOOKUP($B334,'3.ข้อมูลงบทดลองปัจจุบัน เติมเอง'!$A$5:$CL$846,69,0),2)</f>
        <v>0</v>
      </c>
      <c r="BS334" s="19">
        <f>ROUND(VLOOKUP($B334,'3.ข้อมูลงบทดลองปัจจุบัน เติมเอง'!$A$5:$CL$846,70,0),2)</f>
        <v>0</v>
      </c>
      <c r="BT334" s="19">
        <f>ROUND(VLOOKUP($B334,'3.ข้อมูลงบทดลองปัจจุบัน เติมเอง'!$A$5:$CL$846,71,0),2)</f>
        <v>0</v>
      </c>
      <c r="BU334" s="19">
        <f>ROUND(VLOOKUP($B334,'3.ข้อมูลงบทดลองปัจจุบัน เติมเอง'!$A$5:$CL$846,72,0),2)</f>
        <v>0</v>
      </c>
      <c r="BV334" s="19">
        <f>ROUND(VLOOKUP($B334,'3.ข้อมูลงบทดลองปัจจุบัน เติมเอง'!$A$5:$CL$846,73,0),2)</f>
        <v>0</v>
      </c>
      <c r="BW334" s="19">
        <f>ROUND(VLOOKUP($B334,'3.ข้อมูลงบทดลองปัจจุบัน เติมเอง'!$A$5:$CL$846,74,0),2)</f>
        <v>0</v>
      </c>
      <c r="BX334" s="19">
        <f>ROUND(VLOOKUP($B334,'3.ข้อมูลงบทดลองปัจจุบัน เติมเอง'!$A$5:$CL$846,75,0),2)</f>
        <v>0</v>
      </c>
      <c r="BY334" s="19">
        <f>ROUND(VLOOKUP($B334,'3.ข้อมูลงบทดลองปัจจุบัน เติมเอง'!$A$5:$CL$846,76,0),2)</f>
        <v>0</v>
      </c>
      <c r="BZ334" s="19">
        <f>ROUND(VLOOKUP($B334,'3.ข้อมูลงบทดลองปัจจุบัน เติมเอง'!$A$5:$CL$846,77,0),2)</f>
        <v>0</v>
      </c>
      <c r="CA334" s="19">
        <f>ROUND(VLOOKUP($B334,'3.ข้อมูลงบทดลองปัจจุบัน เติมเอง'!$A$5:$CL$846,78,0),2)</f>
        <v>0</v>
      </c>
      <c r="CB334" s="19">
        <f>ROUND(VLOOKUP($B334,'3.ข้อมูลงบทดลองปัจจุบัน เติมเอง'!$A$5:$CL$846,79,0),2)</f>
        <v>0</v>
      </c>
      <c r="CC334" s="19">
        <f>ROUND(VLOOKUP($B334,'3.ข้อมูลงบทดลองปัจจุบัน เติมเอง'!$A$5:$CL$846,80,0),2)</f>
        <v>0</v>
      </c>
      <c r="CD334" s="19">
        <f>ROUND(VLOOKUP($B334,'3.ข้อมูลงบทดลองปัจจุบัน เติมเอง'!$A$5:$CL$846,81,0),2)</f>
        <v>0</v>
      </c>
      <c r="CE334" s="19">
        <f>ROUND(VLOOKUP($B334,'3.ข้อมูลงบทดลองปัจจุบัน เติมเอง'!$A$5:$CL$846,82,0),2)</f>
        <v>0</v>
      </c>
      <c r="CF334" s="19">
        <f>ROUND(VLOOKUP($B334,'3.ข้อมูลงบทดลองปัจจุบัน เติมเอง'!$A$5:$CL$846,83,0),2)</f>
        <v>0</v>
      </c>
      <c r="CG334" s="19">
        <f>ROUND(VLOOKUP($B334,'3.ข้อมูลงบทดลองปัจจุบัน เติมเอง'!$A$5:$CL$846,84,0),2)</f>
        <v>0</v>
      </c>
      <c r="CH334" s="19">
        <f>ROUND(VLOOKUP($B334,'3.ข้อมูลงบทดลองปัจจุบัน เติมเอง'!$A$5:$CL$846,85,0),2)</f>
        <v>0</v>
      </c>
      <c r="CI334" s="19">
        <f>ROUND(VLOOKUP($B334,'3.ข้อมูลงบทดลองปัจจุบัน เติมเอง'!$A$5:$CL$846,86,0),2)</f>
        <v>0</v>
      </c>
      <c r="CJ334" s="19">
        <f>ROUND(VLOOKUP($B334,'3.ข้อมูลงบทดลองปัจจุบัน เติมเอง'!$A$5:$CL$846,87,0),2)</f>
        <v>0</v>
      </c>
      <c r="CK334" s="19">
        <f>ROUND(VLOOKUP($B334,'3.ข้อมูลงบทดลองปัจจุบัน เติมเอง'!$A$5:$CL$846,88,0),2)</f>
        <v>0</v>
      </c>
      <c r="CL334" s="19">
        <f>ROUND(VLOOKUP($B334,'3.ข้อมูลงบทดลองปัจจุบัน เติมเอง'!$A$5:$CL$846,89,0),2)</f>
        <v>0</v>
      </c>
      <c r="CM334" s="19">
        <f>ROUND(VLOOKUP($B334,'3.ข้อมูลงบทดลองปัจจุบัน เติมเอง'!$A$5:$CL$846,90,0),2)</f>
        <v>0</v>
      </c>
    </row>
    <row r="335" spans="1:93" x14ac:dyDescent="0.7">
      <c r="A335" s="54" t="s">
        <v>2323</v>
      </c>
      <c r="B335" s="3" t="s">
        <v>589</v>
      </c>
      <c r="C335" s="55" t="s">
        <v>389</v>
      </c>
      <c r="D335" s="19">
        <f>ROUND(VLOOKUP($B335,'3.ข้อมูลงบทดลองปัจจุบัน เติมเอง'!$A$5:$CL$846,3,0),2)</f>
        <v>0</v>
      </c>
      <c r="E335" s="19">
        <f>ROUND(VLOOKUP($B335,'3.ข้อมูลงบทดลองปัจจุบัน เติมเอง'!$A$5:$CL$846,4,0),2)</f>
        <v>0</v>
      </c>
      <c r="F335" s="19">
        <f>ROUND(VLOOKUP($B335,'3.ข้อมูลงบทดลองปัจจุบัน เติมเอง'!$A$5:$CL$846,5,0),2)</f>
        <v>0</v>
      </c>
      <c r="G335" s="19">
        <f>ROUND(VLOOKUP($B335,'3.ข้อมูลงบทดลองปัจจุบัน เติมเอง'!$A$5:$CL$846,6,0),2)</f>
        <v>0</v>
      </c>
      <c r="H335" s="19">
        <f>ROUND(VLOOKUP($B335,'3.ข้อมูลงบทดลองปัจจุบัน เติมเอง'!$A$5:$CL$846,7,0),2)</f>
        <v>0</v>
      </c>
      <c r="I335" s="19">
        <f>ROUND(VLOOKUP($B335,'3.ข้อมูลงบทดลองปัจจุบัน เติมเอง'!$A$5:$CL$846,8,0),2)</f>
        <v>0</v>
      </c>
      <c r="J335" s="19">
        <f>ROUND(VLOOKUP($B335,'3.ข้อมูลงบทดลองปัจจุบัน เติมเอง'!$A$5:$CL$846,9,0),2)</f>
        <v>0</v>
      </c>
      <c r="K335" s="19">
        <f>ROUND(VLOOKUP($B335,'3.ข้อมูลงบทดลองปัจจุบัน เติมเอง'!$A$5:$CL$846,10,0),2)</f>
        <v>0</v>
      </c>
      <c r="L335" s="19">
        <f>ROUND(VLOOKUP($B335,'3.ข้อมูลงบทดลองปัจจุบัน เติมเอง'!$A$5:$CL$846,11,0),2)</f>
        <v>0</v>
      </c>
      <c r="M335" s="19">
        <f>ROUND(VLOOKUP($B335,'3.ข้อมูลงบทดลองปัจจุบัน เติมเอง'!$A$5:$CL$846,12,0),2)</f>
        <v>0</v>
      </c>
      <c r="N335" s="19">
        <f>ROUND(VLOOKUP($B335,'3.ข้อมูลงบทดลองปัจจุบัน เติมเอง'!$A$5:$CL$846,13,0),2)</f>
        <v>0</v>
      </c>
      <c r="O335" s="19">
        <f>ROUND(VLOOKUP($B335,'3.ข้อมูลงบทดลองปัจจุบัน เติมเอง'!$A$5:$CL$846,14,0),2)</f>
        <v>0</v>
      </c>
      <c r="P335" s="19">
        <f>ROUND(VLOOKUP($B335,'3.ข้อมูลงบทดลองปัจจุบัน เติมเอง'!$A$5:$CL$846,15,0),2)</f>
        <v>0</v>
      </c>
      <c r="Q335" s="19">
        <f>ROUND(VLOOKUP($B335,'3.ข้อมูลงบทดลองปัจจุบัน เติมเอง'!$A$5:$CL$846,16,0),2)</f>
        <v>0</v>
      </c>
      <c r="R335" s="19">
        <f>ROUND(VLOOKUP($B335,'3.ข้อมูลงบทดลองปัจจุบัน เติมเอง'!$A$5:$CL$846,17,0),2)</f>
        <v>0</v>
      </c>
      <c r="S335" s="19">
        <f>ROUND(VLOOKUP($B335,'3.ข้อมูลงบทดลองปัจจุบัน เติมเอง'!$A$5:$CL$846,18,0),2)</f>
        <v>0</v>
      </c>
      <c r="T335" s="19">
        <f>ROUND(VLOOKUP($B335,'3.ข้อมูลงบทดลองปัจจุบัน เติมเอง'!$A$5:$CL$846,19,0),2)</f>
        <v>0</v>
      </c>
      <c r="U335" s="19">
        <f>ROUND(VLOOKUP($B335,'3.ข้อมูลงบทดลองปัจจุบัน เติมเอง'!$A$5:$CL$846,20,0),2)</f>
        <v>0</v>
      </c>
      <c r="V335" s="19">
        <f>ROUND(VLOOKUP($B335,'3.ข้อมูลงบทดลองปัจจุบัน เติมเอง'!$A$5:$CL$846,21,0),2)</f>
        <v>0</v>
      </c>
      <c r="W335" s="19">
        <f>ROUND(VLOOKUP($B335,'3.ข้อมูลงบทดลองปัจจุบัน เติมเอง'!$A$5:$CL$846,22,0),2)</f>
        <v>0</v>
      </c>
      <c r="X335" s="19">
        <f>ROUND(VLOOKUP($B335,'3.ข้อมูลงบทดลองปัจจุบัน เติมเอง'!$A$5:$CL$846,23,0),2)</f>
        <v>0</v>
      </c>
      <c r="Y335" s="19">
        <f>ROUND(VLOOKUP($B335,'3.ข้อมูลงบทดลองปัจจุบัน เติมเอง'!$A$5:$CL$846,24,0),2)</f>
        <v>0</v>
      </c>
      <c r="Z335" s="19">
        <f>ROUND(VLOOKUP($B335,'3.ข้อมูลงบทดลองปัจจุบัน เติมเอง'!$A$5:$CL$846,25,0),2)</f>
        <v>0</v>
      </c>
      <c r="AA335" s="19">
        <f>ROUND(VLOOKUP($B335,'3.ข้อมูลงบทดลองปัจจุบัน เติมเอง'!$A$5:$CL$846,26,0),2)</f>
        <v>13000</v>
      </c>
      <c r="AB335" s="19">
        <f>ROUND(VLOOKUP($B335,'3.ข้อมูลงบทดลองปัจจุบัน เติมเอง'!$A$5:$CL$846,27,0),2)</f>
        <v>0</v>
      </c>
      <c r="AC335" s="19">
        <f>ROUND(VLOOKUP($B335,'3.ข้อมูลงบทดลองปัจจุบัน เติมเอง'!$A$5:$CL$846,28,0),2)</f>
        <v>0</v>
      </c>
      <c r="AD335" s="19">
        <f>ROUND(VLOOKUP($B335,'3.ข้อมูลงบทดลองปัจจุบัน เติมเอง'!$A$5:$CL$846,29,0),2)</f>
        <v>0</v>
      </c>
      <c r="AE335" s="19">
        <f>ROUND(VLOOKUP($B335,'3.ข้อมูลงบทดลองปัจจุบัน เติมเอง'!$A$5:$CL$846,30,0),2)</f>
        <v>9000</v>
      </c>
      <c r="AF335" s="19">
        <f>ROUND(VLOOKUP($B335,'3.ข้อมูลงบทดลองปัจจุบัน เติมเอง'!$A$5:$CL$846,31,0),2)</f>
        <v>0</v>
      </c>
      <c r="AG335" s="19">
        <f>ROUND(VLOOKUP($B335,'3.ข้อมูลงบทดลองปัจจุบัน เติมเอง'!$A$5:$CL$846,32,0),2)</f>
        <v>5435</v>
      </c>
      <c r="AH335" s="19">
        <f>ROUND(VLOOKUP($B335,'3.ข้อมูลงบทดลองปัจจุบัน เติมเอง'!$A$5:$CL$846,33,0),2)</f>
        <v>26000</v>
      </c>
      <c r="AI335" s="19">
        <f>ROUND(VLOOKUP($B335,'3.ข้อมูลงบทดลองปัจจุบัน เติมเอง'!$A$5:$CL$846,34,0),2)</f>
        <v>79000</v>
      </c>
      <c r="AJ335" s="19">
        <f>ROUND(VLOOKUP($B335,'3.ข้อมูลงบทดลองปัจจุบัน เติมเอง'!$A$5:$CL$846,35,0),2)</f>
        <v>0</v>
      </c>
      <c r="AK335" s="19">
        <f>ROUND(VLOOKUP($B335,'3.ข้อมูลงบทดลองปัจจุบัน เติมเอง'!$A$5:$CL$846,36,0),2)</f>
        <v>0</v>
      </c>
      <c r="AL335" s="19">
        <f>ROUND(VLOOKUP($B335,'3.ข้อมูลงบทดลองปัจจุบัน เติมเอง'!$A$5:$CL$846,37,0),2)</f>
        <v>0</v>
      </c>
      <c r="AM335" s="19">
        <f>ROUND(VLOOKUP($B335,'3.ข้อมูลงบทดลองปัจจุบัน เติมเอง'!$A$5:$CL$846,38,0),2)</f>
        <v>5000</v>
      </c>
      <c r="AN335" s="19">
        <f>ROUND(VLOOKUP($B335,'3.ข้อมูลงบทดลองปัจจุบัน เติมเอง'!$A$5:$CL$846,39,0),2)</f>
        <v>0</v>
      </c>
      <c r="AO335" s="19">
        <f>ROUND(VLOOKUP($B335,'3.ข้อมูลงบทดลองปัจจุบัน เติมเอง'!$A$5:$CL$846,40,0),2)</f>
        <v>0</v>
      </c>
      <c r="AP335" s="19">
        <f>ROUND(VLOOKUP($B335,'3.ข้อมูลงบทดลองปัจจุบัน เติมเอง'!$A$5:$CL$846,41,0),2)</f>
        <v>0</v>
      </c>
      <c r="AQ335" s="19">
        <f>ROUND(VLOOKUP($B335,'3.ข้อมูลงบทดลองปัจจุบัน เติมเอง'!$A$5:$CL$846,42,0),2)</f>
        <v>0</v>
      </c>
      <c r="AR335" s="19">
        <f>ROUND(VLOOKUP($B335,'3.ข้อมูลงบทดลองปัจจุบัน เติมเอง'!$A$5:$CL$846,43,0),2)</f>
        <v>0</v>
      </c>
      <c r="AS335" s="19">
        <f>ROUND(VLOOKUP($B335,'3.ข้อมูลงบทดลองปัจจุบัน เติมเอง'!$A$5:$CL$846,44,0),2)</f>
        <v>45000</v>
      </c>
      <c r="AT335" s="19">
        <f>ROUND(VLOOKUP($B335,'3.ข้อมูลงบทดลองปัจจุบัน เติมเอง'!$A$5:$CL$846,45,0),2)</f>
        <v>0</v>
      </c>
      <c r="AU335" s="19">
        <f>ROUND(VLOOKUP($B335,'3.ข้อมูลงบทดลองปัจจุบัน เติมเอง'!$A$5:$CL$846,46,0),2)</f>
        <v>0</v>
      </c>
      <c r="AV335" s="19">
        <f>ROUND(VLOOKUP($B335,'3.ข้อมูลงบทดลองปัจจุบัน เติมเอง'!$A$5:$CL$846,47,0),2)</f>
        <v>0</v>
      </c>
      <c r="AW335" s="19">
        <f>ROUND(VLOOKUP($B335,'3.ข้อมูลงบทดลองปัจจุบัน เติมเอง'!$A$5:$CL$846,48,0),2)</f>
        <v>0</v>
      </c>
      <c r="AX335" s="19">
        <f>ROUND(VLOOKUP($B335,'3.ข้อมูลงบทดลองปัจจุบัน เติมเอง'!$A$5:$CL$846,49,0),2)</f>
        <v>0</v>
      </c>
      <c r="AY335" s="19">
        <f>ROUND(VLOOKUP($B335,'3.ข้อมูลงบทดลองปัจจุบัน เติมเอง'!$A$5:$CL$846,50,0),2)</f>
        <v>0</v>
      </c>
      <c r="AZ335" s="19">
        <f>ROUND(VLOOKUP($B335,'3.ข้อมูลงบทดลองปัจจุบัน เติมเอง'!$A$5:$CL$846,51,0),2)</f>
        <v>0</v>
      </c>
      <c r="BA335" s="19">
        <f>ROUND(VLOOKUP($B335,'3.ข้อมูลงบทดลองปัจจุบัน เติมเอง'!$A$5:$CL$846,52,0),2)</f>
        <v>31700</v>
      </c>
      <c r="BB335" s="19">
        <f>ROUND(VLOOKUP($B335,'3.ข้อมูลงบทดลองปัจจุบัน เติมเอง'!$A$5:$CL$846,53,0),2)</f>
        <v>0</v>
      </c>
      <c r="BC335" s="19">
        <f>ROUND(VLOOKUP($B335,'3.ข้อมูลงบทดลองปัจจุบัน เติมเอง'!$A$5:$CL$846,54,0),2)</f>
        <v>0</v>
      </c>
      <c r="BD335" s="19">
        <f>ROUND(VLOOKUP($B335,'3.ข้อมูลงบทดลองปัจจุบัน เติมเอง'!$A$5:$CL$846,55,0),2)</f>
        <v>0</v>
      </c>
      <c r="BE335" s="19">
        <f>ROUND(VLOOKUP($B335,'3.ข้อมูลงบทดลองปัจจุบัน เติมเอง'!$A$5:$CL$846,56,0),2)</f>
        <v>0</v>
      </c>
      <c r="BF335" s="19">
        <f>ROUND(VLOOKUP($B335,'3.ข้อมูลงบทดลองปัจจุบัน เติมเอง'!$A$5:$CL$846,57,0),2)</f>
        <v>0</v>
      </c>
      <c r="BG335" s="19">
        <f>ROUND(VLOOKUP($B335,'3.ข้อมูลงบทดลองปัจจุบัน เติมเอง'!$A$5:$CL$846,58,0),2)</f>
        <v>0</v>
      </c>
      <c r="BH335" s="19">
        <f>ROUND(VLOOKUP($B335,'3.ข้อมูลงบทดลองปัจจุบัน เติมเอง'!$A$5:$CL$846,59,0),2)</f>
        <v>0</v>
      </c>
      <c r="BI335" s="19">
        <f>ROUND(VLOOKUP($B335,'3.ข้อมูลงบทดลองปัจจุบัน เติมเอง'!$A$5:$CL$846,60,0),2)</f>
        <v>0</v>
      </c>
      <c r="BJ335" s="19">
        <f>ROUND(VLOOKUP($B335,'3.ข้อมูลงบทดลองปัจจุบัน เติมเอง'!$A$5:$CL$846,61,0),2)</f>
        <v>0</v>
      </c>
      <c r="BK335" s="19">
        <f>ROUND(VLOOKUP($B335,'3.ข้อมูลงบทดลองปัจจุบัน เติมเอง'!$A$5:$CL$846,62,0),2)</f>
        <v>0</v>
      </c>
      <c r="BL335" s="19">
        <f>ROUND(VLOOKUP($B335,'3.ข้อมูลงบทดลองปัจจุบัน เติมเอง'!$A$5:$CL$846,63,0),2)</f>
        <v>0</v>
      </c>
      <c r="BM335" s="19">
        <f>ROUND(VLOOKUP($B335,'3.ข้อมูลงบทดลองปัจจุบัน เติมเอง'!$A$5:$CL$846,64,0),2)</f>
        <v>36600</v>
      </c>
      <c r="BN335" s="19">
        <f>ROUND(VLOOKUP($B335,'3.ข้อมูลงบทดลองปัจจุบัน เติมเอง'!$A$5:$CL$846,65,0),2)</f>
        <v>0</v>
      </c>
      <c r="BO335" s="19">
        <f>ROUND(VLOOKUP($B335,'3.ข้อมูลงบทดลองปัจจุบัน เติมเอง'!$A$5:$CL$846,66,0),2)</f>
        <v>0</v>
      </c>
      <c r="BP335" s="19">
        <f>ROUND(VLOOKUP($B335,'3.ข้อมูลงบทดลองปัจจุบัน เติมเอง'!$A$5:$CL$846,67,0),2)</f>
        <v>0</v>
      </c>
      <c r="BQ335" s="19">
        <f>ROUND(VLOOKUP($B335,'3.ข้อมูลงบทดลองปัจจุบัน เติมเอง'!$A$5:$CL$846,68,0),2)</f>
        <v>0</v>
      </c>
      <c r="BR335" s="19">
        <f>ROUND(VLOOKUP($B335,'3.ข้อมูลงบทดลองปัจจุบัน เติมเอง'!$A$5:$CL$846,69,0),2)</f>
        <v>0</v>
      </c>
      <c r="BS335" s="19">
        <f>ROUND(VLOOKUP($B335,'3.ข้อมูลงบทดลองปัจจุบัน เติมเอง'!$A$5:$CL$846,70,0),2)</f>
        <v>15000</v>
      </c>
      <c r="BT335" s="19">
        <f>ROUND(VLOOKUP($B335,'3.ข้อมูลงบทดลองปัจจุบัน เติมเอง'!$A$5:$CL$846,71,0),2)</f>
        <v>0</v>
      </c>
      <c r="BU335" s="19">
        <f>ROUND(VLOOKUP($B335,'3.ข้อมูลงบทดลองปัจจุบัน เติมเอง'!$A$5:$CL$846,72,0),2)</f>
        <v>0</v>
      </c>
      <c r="BV335" s="19">
        <f>ROUND(VLOOKUP($B335,'3.ข้อมูลงบทดลองปัจจุบัน เติมเอง'!$A$5:$CL$846,73,0),2)</f>
        <v>0</v>
      </c>
      <c r="BW335" s="19">
        <f>ROUND(VLOOKUP($B335,'3.ข้อมูลงบทดลองปัจจุบัน เติมเอง'!$A$5:$CL$846,74,0),2)</f>
        <v>0</v>
      </c>
      <c r="BX335" s="19">
        <f>ROUND(VLOOKUP($B335,'3.ข้อมูลงบทดลองปัจจุบัน เติมเอง'!$A$5:$CL$846,75,0),2)</f>
        <v>0</v>
      </c>
      <c r="BY335" s="19">
        <f>ROUND(VLOOKUP($B335,'3.ข้อมูลงบทดลองปัจจุบัน เติมเอง'!$A$5:$CL$846,76,0),2)</f>
        <v>0</v>
      </c>
      <c r="BZ335" s="19">
        <f>ROUND(VLOOKUP($B335,'3.ข้อมูลงบทดลองปัจจุบัน เติมเอง'!$A$5:$CL$846,77,0),2)</f>
        <v>0</v>
      </c>
      <c r="CA335" s="19">
        <f>ROUND(VLOOKUP($B335,'3.ข้อมูลงบทดลองปัจจุบัน เติมเอง'!$A$5:$CL$846,78,0),2)</f>
        <v>0</v>
      </c>
      <c r="CB335" s="19">
        <f>ROUND(VLOOKUP($B335,'3.ข้อมูลงบทดลองปัจจุบัน เติมเอง'!$A$5:$CL$846,79,0),2)</f>
        <v>0</v>
      </c>
      <c r="CC335" s="19">
        <f>ROUND(VLOOKUP($B335,'3.ข้อมูลงบทดลองปัจจุบัน เติมเอง'!$A$5:$CL$846,80,0),2)</f>
        <v>0</v>
      </c>
      <c r="CD335" s="19">
        <f>ROUND(VLOOKUP($B335,'3.ข้อมูลงบทดลองปัจจุบัน เติมเอง'!$A$5:$CL$846,81,0),2)</f>
        <v>40000</v>
      </c>
      <c r="CE335" s="19">
        <f>ROUND(VLOOKUP($B335,'3.ข้อมูลงบทดลองปัจจุบัน เติมเอง'!$A$5:$CL$846,82,0),2)</f>
        <v>0</v>
      </c>
      <c r="CF335" s="19">
        <f>ROUND(VLOOKUP($B335,'3.ข้อมูลงบทดลองปัจจุบัน เติมเอง'!$A$5:$CL$846,83,0),2)</f>
        <v>0</v>
      </c>
      <c r="CG335" s="19">
        <f>ROUND(VLOOKUP($B335,'3.ข้อมูลงบทดลองปัจจุบัน เติมเอง'!$A$5:$CL$846,84,0),2)</f>
        <v>0</v>
      </c>
      <c r="CH335" s="19">
        <f>ROUND(VLOOKUP($B335,'3.ข้อมูลงบทดลองปัจจุบัน เติมเอง'!$A$5:$CL$846,85,0),2)</f>
        <v>0</v>
      </c>
      <c r="CI335" s="19">
        <f>ROUND(VLOOKUP($B335,'3.ข้อมูลงบทดลองปัจจุบัน เติมเอง'!$A$5:$CL$846,86,0),2)</f>
        <v>0</v>
      </c>
      <c r="CJ335" s="19">
        <f>ROUND(VLOOKUP($B335,'3.ข้อมูลงบทดลองปัจจุบัน เติมเอง'!$A$5:$CL$846,87,0),2)</f>
        <v>0</v>
      </c>
      <c r="CK335" s="19">
        <f>ROUND(VLOOKUP($B335,'3.ข้อมูลงบทดลองปัจจุบัน เติมเอง'!$A$5:$CL$846,88,0),2)</f>
        <v>0</v>
      </c>
      <c r="CL335" s="19">
        <f>ROUND(VLOOKUP($B335,'3.ข้อมูลงบทดลองปัจจุบัน เติมเอง'!$A$5:$CL$846,89,0),2)</f>
        <v>0</v>
      </c>
      <c r="CM335" s="19">
        <f>ROUND(VLOOKUP($B335,'3.ข้อมูลงบทดลองปัจจุบัน เติมเอง'!$A$5:$CL$846,90,0),2)</f>
        <v>0</v>
      </c>
    </row>
    <row r="336" spans="1:93" x14ac:dyDescent="0.7">
      <c r="A336" s="54" t="s">
        <v>2323</v>
      </c>
      <c r="B336" s="3" t="s">
        <v>590</v>
      </c>
      <c r="C336" s="55" t="s">
        <v>591</v>
      </c>
      <c r="D336" s="19">
        <f>ROUND(VLOOKUP($B336,'3.ข้อมูลงบทดลองปัจจุบัน เติมเอง'!$A$5:$CL$846,3,0),2)</f>
        <v>0</v>
      </c>
      <c r="E336" s="19">
        <f>ROUND(VLOOKUP($B336,'3.ข้อมูลงบทดลองปัจจุบัน เติมเอง'!$A$5:$CL$846,4,0),2)</f>
        <v>0</v>
      </c>
      <c r="F336" s="19">
        <f>ROUND(VLOOKUP($B336,'3.ข้อมูลงบทดลองปัจจุบัน เติมเอง'!$A$5:$CL$846,5,0),2)</f>
        <v>0</v>
      </c>
      <c r="G336" s="19">
        <f>ROUND(VLOOKUP($B336,'3.ข้อมูลงบทดลองปัจจุบัน เติมเอง'!$A$5:$CL$846,6,0),2)</f>
        <v>0</v>
      </c>
      <c r="H336" s="19">
        <f>ROUND(VLOOKUP($B336,'3.ข้อมูลงบทดลองปัจจุบัน เติมเอง'!$A$5:$CL$846,7,0),2)</f>
        <v>0</v>
      </c>
      <c r="I336" s="19">
        <f>ROUND(VLOOKUP($B336,'3.ข้อมูลงบทดลองปัจจุบัน เติมเอง'!$A$5:$CL$846,8,0),2)</f>
        <v>0</v>
      </c>
      <c r="J336" s="19">
        <f>ROUND(VLOOKUP($B336,'3.ข้อมูลงบทดลองปัจจุบัน เติมเอง'!$A$5:$CL$846,9,0),2)</f>
        <v>0</v>
      </c>
      <c r="K336" s="19">
        <f>ROUND(VLOOKUP($B336,'3.ข้อมูลงบทดลองปัจจุบัน เติมเอง'!$A$5:$CL$846,10,0),2)</f>
        <v>0</v>
      </c>
      <c r="L336" s="19">
        <f>ROUND(VLOOKUP($B336,'3.ข้อมูลงบทดลองปัจจุบัน เติมเอง'!$A$5:$CL$846,11,0),2)</f>
        <v>0</v>
      </c>
      <c r="M336" s="19">
        <f>ROUND(VLOOKUP($B336,'3.ข้อมูลงบทดลองปัจจุบัน เติมเอง'!$A$5:$CL$846,12,0),2)</f>
        <v>0</v>
      </c>
      <c r="N336" s="19">
        <f>ROUND(VLOOKUP($B336,'3.ข้อมูลงบทดลองปัจจุบัน เติมเอง'!$A$5:$CL$846,13,0),2)</f>
        <v>0</v>
      </c>
      <c r="O336" s="19">
        <f>ROUND(VLOOKUP($B336,'3.ข้อมูลงบทดลองปัจจุบัน เติมเอง'!$A$5:$CL$846,14,0),2)</f>
        <v>0</v>
      </c>
      <c r="P336" s="19">
        <f>ROUND(VLOOKUP($B336,'3.ข้อมูลงบทดลองปัจจุบัน เติมเอง'!$A$5:$CL$846,15,0),2)</f>
        <v>0</v>
      </c>
      <c r="Q336" s="19">
        <f>ROUND(VLOOKUP($B336,'3.ข้อมูลงบทดลองปัจจุบัน เติมเอง'!$A$5:$CL$846,16,0),2)</f>
        <v>0</v>
      </c>
      <c r="R336" s="19">
        <f>ROUND(VLOOKUP($B336,'3.ข้อมูลงบทดลองปัจจุบัน เติมเอง'!$A$5:$CL$846,17,0),2)</f>
        <v>0</v>
      </c>
      <c r="S336" s="19">
        <f>ROUND(VLOOKUP($B336,'3.ข้อมูลงบทดลองปัจจุบัน เติมเอง'!$A$5:$CL$846,18,0),2)</f>
        <v>0</v>
      </c>
      <c r="T336" s="19">
        <f>ROUND(VLOOKUP($B336,'3.ข้อมูลงบทดลองปัจจุบัน เติมเอง'!$A$5:$CL$846,19,0),2)</f>
        <v>0</v>
      </c>
      <c r="U336" s="19">
        <f>ROUND(VLOOKUP($B336,'3.ข้อมูลงบทดลองปัจจุบัน เติมเอง'!$A$5:$CL$846,20,0),2)</f>
        <v>0</v>
      </c>
      <c r="V336" s="19">
        <f>ROUND(VLOOKUP($B336,'3.ข้อมูลงบทดลองปัจจุบัน เติมเอง'!$A$5:$CL$846,21,0),2)</f>
        <v>0</v>
      </c>
      <c r="W336" s="19">
        <f>ROUND(VLOOKUP($B336,'3.ข้อมูลงบทดลองปัจจุบัน เติมเอง'!$A$5:$CL$846,22,0),2)</f>
        <v>0</v>
      </c>
      <c r="X336" s="19">
        <f>ROUND(VLOOKUP($B336,'3.ข้อมูลงบทดลองปัจจุบัน เติมเอง'!$A$5:$CL$846,23,0),2)</f>
        <v>0</v>
      </c>
      <c r="Y336" s="19">
        <f>ROUND(VLOOKUP($B336,'3.ข้อมูลงบทดลองปัจจุบัน เติมเอง'!$A$5:$CL$846,24,0),2)</f>
        <v>0</v>
      </c>
      <c r="Z336" s="19">
        <f>ROUND(VLOOKUP($B336,'3.ข้อมูลงบทดลองปัจจุบัน เติมเอง'!$A$5:$CL$846,25,0),2)</f>
        <v>0</v>
      </c>
      <c r="AA336" s="19">
        <f>ROUND(VLOOKUP($B336,'3.ข้อมูลงบทดลองปัจจุบัน เติมเอง'!$A$5:$CL$846,26,0),2)</f>
        <v>0</v>
      </c>
      <c r="AB336" s="19">
        <f>ROUND(VLOOKUP($B336,'3.ข้อมูลงบทดลองปัจจุบัน เติมเอง'!$A$5:$CL$846,27,0),2)</f>
        <v>0</v>
      </c>
      <c r="AC336" s="19">
        <f>ROUND(VLOOKUP($B336,'3.ข้อมูลงบทดลองปัจจุบัน เติมเอง'!$A$5:$CL$846,28,0),2)</f>
        <v>0</v>
      </c>
      <c r="AD336" s="19">
        <f>ROUND(VLOOKUP($B336,'3.ข้อมูลงบทดลองปัจจุบัน เติมเอง'!$A$5:$CL$846,29,0),2)</f>
        <v>0</v>
      </c>
      <c r="AE336" s="19">
        <f>ROUND(VLOOKUP($B336,'3.ข้อมูลงบทดลองปัจจุบัน เติมเอง'!$A$5:$CL$846,30,0),2)</f>
        <v>0</v>
      </c>
      <c r="AF336" s="19">
        <f>ROUND(VLOOKUP($B336,'3.ข้อมูลงบทดลองปัจจุบัน เติมเอง'!$A$5:$CL$846,31,0),2)</f>
        <v>0</v>
      </c>
      <c r="AG336" s="19">
        <f>ROUND(VLOOKUP($B336,'3.ข้อมูลงบทดลองปัจจุบัน เติมเอง'!$A$5:$CL$846,32,0),2)</f>
        <v>0</v>
      </c>
      <c r="AH336" s="19">
        <f>ROUND(VLOOKUP($B336,'3.ข้อมูลงบทดลองปัจจุบัน เติมเอง'!$A$5:$CL$846,33,0),2)</f>
        <v>0</v>
      </c>
      <c r="AI336" s="19">
        <f>ROUND(VLOOKUP($B336,'3.ข้อมูลงบทดลองปัจจุบัน เติมเอง'!$A$5:$CL$846,34,0),2)</f>
        <v>0</v>
      </c>
      <c r="AJ336" s="19">
        <f>ROUND(VLOOKUP($B336,'3.ข้อมูลงบทดลองปัจจุบัน เติมเอง'!$A$5:$CL$846,35,0),2)</f>
        <v>0</v>
      </c>
      <c r="AK336" s="19">
        <f>ROUND(VLOOKUP($B336,'3.ข้อมูลงบทดลองปัจจุบัน เติมเอง'!$A$5:$CL$846,36,0),2)</f>
        <v>0</v>
      </c>
      <c r="AL336" s="19">
        <f>ROUND(VLOOKUP($B336,'3.ข้อมูลงบทดลองปัจจุบัน เติมเอง'!$A$5:$CL$846,37,0),2)</f>
        <v>0</v>
      </c>
      <c r="AM336" s="19">
        <f>ROUND(VLOOKUP($B336,'3.ข้อมูลงบทดลองปัจจุบัน เติมเอง'!$A$5:$CL$846,38,0),2)</f>
        <v>0</v>
      </c>
      <c r="AN336" s="19">
        <f>ROUND(VLOOKUP($B336,'3.ข้อมูลงบทดลองปัจจุบัน เติมเอง'!$A$5:$CL$846,39,0),2)</f>
        <v>0</v>
      </c>
      <c r="AO336" s="19">
        <f>ROUND(VLOOKUP($B336,'3.ข้อมูลงบทดลองปัจจุบัน เติมเอง'!$A$5:$CL$846,40,0),2)</f>
        <v>0</v>
      </c>
      <c r="AP336" s="19">
        <f>ROUND(VLOOKUP($B336,'3.ข้อมูลงบทดลองปัจจุบัน เติมเอง'!$A$5:$CL$846,41,0),2)</f>
        <v>0</v>
      </c>
      <c r="AQ336" s="19">
        <f>ROUND(VLOOKUP($B336,'3.ข้อมูลงบทดลองปัจจุบัน เติมเอง'!$A$5:$CL$846,42,0),2)</f>
        <v>0</v>
      </c>
      <c r="AR336" s="19">
        <f>ROUND(VLOOKUP($B336,'3.ข้อมูลงบทดลองปัจจุบัน เติมเอง'!$A$5:$CL$846,43,0),2)</f>
        <v>0</v>
      </c>
      <c r="AS336" s="19">
        <f>ROUND(VLOOKUP($B336,'3.ข้อมูลงบทดลองปัจจุบัน เติมเอง'!$A$5:$CL$846,44,0),2)</f>
        <v>0</v>
      </c>
      <c r="AT336" s="19">
        <f>ROUND(VLOOKUP($B336,'3.ข้อมูลงบทดลองปัจจุบัน เติมเอง'!$A$5:$CL$846,45,0),2)</f>
        <v>0</v>
      </c>
      <c r="AU336" s="19">
        <f>ROUND(VLOOKUP($B336,'3.ข้อมูลงบทดลองปัจจุบัน เติมเอง'!$A$5:$CL$846,46,0),2)</f>
        <v>0</v>
      </c>
      <c r="AV336" s="19">
        <f>ROUND(VLOOKUP($B336,'3.ข้อมูลงบทดลองปัจจุบัน เติมเอง'!$A$5:$CL$846,47,0),2)</f>
        <v>0</v>
      </c>
      <c r="AW336" s="19">
        <f>ROUND(VLOOKUP($B336,'3.ข้อมูลงบทดลองปัจจุบัน เติมเอง'!$A$5:$CL$846,48,0),2)</f>
        <v>0</v>
      </c>
      <c r="AX336" s="19">
        <f>ROUND(VLOOKUP($B336,'3.ข้อมูลงบทดลองปัจจุบัน เติมเอง'!$A$5:$CL$846,49,0),2)</f>
        <v>0</v>
      </c>
      <c r="AY336" s="19">
        <f>ROUND(VLOOKUP($B336,'3.ข้อมูลงบทดลองปัจจุบัน เติมเอง'!$A$5:$CL$846,50,0),2)</f>
        <v>0</v>
      </c>
      <c r="AZ336" s="19">
        <f>ROUND(VLOOKUP($B336,'3.ข้อมูลงบทดลองปัจจุบัน เติมเอง'!$A$5:$CL$846,51,0),2)</f>
        <v>0</v>
      </c>
      <c r="BA336" s="19">
        <f>ROUND(VLOOKUP($B336,'3.ข้อมูลงบทดลองปัจจุบัน เติมเอง'!$A$5:$CL$846,52,0),2)</f>
        <v>0</v>
      </c>
      <c r="BB336" s="19">
        <f>ROUND(VLOOKUP($B336,'3.ข้อมูลงบทดลองปัจจุบัน เติมเอง'!$A$5:$CL$846,53,0),2)</f>
        <v>0</v>
      </c>
      <c r="BC336" s="19">
        <f>ROUND(VLOOKUP($B336,'3.ข้อมูลงบทดลองปัจจุบัน เติมเอง'!$A$5:$CL$846,54,0),2)</f>
        <v>0</v>
      </c>
      <c r="BD336" s="19">
        <f>ROUND(VLOOKUP($B336,'3.ข้อมูลงบทดลองปัจจุบัน เติมเอง'!$A$5:$CL$846,55,0),2)</f>
        <v>0</v>
      </c>
      <c r="BE336" s="19">
        <f>ROUND(VLOOKUP($B336,'3.ข้อมูลงบทดลองปัจจุบัน เติมเอง'!$A$5:$CL$846,56,0),2)</f>
        <v>0</v>
      </c>
      <c r="BF336" s="19">
        <f>ROUND(VLOOKUP($B336,'3.ข้อมูลงบทดลองปัจจุบัน เติมเอง'!$A$5:$CL$846,57,0),2)</f>
        <v>0</v>
      </c>
      <c r="BG336" s="19">
        <f>ROUND(VLOOKUP($B336,'3.ข้อมูลงบทดลองปัจจุบัน เติมเอง'!$A$5:$CL$846,58,0),2)</f>
        <v>0</v>
      </c>
      <c r="BH336" s="19">
        <f>ROUND(VLOOKUP($B336,'3.ข้อมูลงบทดลองปัจจุบัน เติมเอง'!$A$5:$CL$846,59,0),2)</f>
        <v>0</v>
      </c>
      <c r="BI336" s="19">
        <f>ROUND(VLOOKUP($B336,'3.ข้อมูลงบทดลองปัจจุบัน เติมเอง'!$A$5:$CL$846,60,0),2)</f>
        <v>0</v>
      </c>
      <c r="BJ336" s="19">
        <f>ROUND(VLOOKUP($B336,'3.ข้อมูลงบทดลองปัจจุบัน เติมเอง'!$A$5:$CL$846,61,0),2)</f>
        <v>0</v>
      </c>
      <c r="BK336" s="19">
        <f>ROUND(VLOOKUP($B336,'3.ข้อมูลงบทดลองปัจจุบัน เติมเอง'!$A$5:$CL$846,62,0),2)</f>
        <v>0</v>
      </c>
      <c r="BL336" s="19">
        <f>ROUND(VLOOKUP($B336,'3.ข้อมูลงบทดลองปัจจุบัน เติมเอง'!$A$5:$CL$846,63,0),2)</f>
        <v>0</v>
      </c>
      <c r="BM336" s="19">
        <f>ROUND(VLOOKUP($B336,'3.ข้อมูลงบทดลองปัจจุบัน เติมเอง'!$A$5:$CL$846,64,0),2)</f>
        <v>0</v>
      </c>
      <c r="BN336" s="19">
        <f>ROUND(VLOOKUP($B336,'3.ข้อมูลงบทดลองปัจจุบัน เติมเอง'!$A$5:$CL$846,65,0),2)</f>
        <v>0</v>
      </c>
      <c r="BO336" s="19">
        <f>ROUND(VLOOKUP($B336,'3.ข้อมูลงบทดลองปัจจุบัน เติมเอง'!$A$5:$CL$846,66,0),2)</f>
        <v>0</v>
      </c>
      <c r="BP336" s="19">
        <f>ROUND(VLOOKUP($B336,'3.ข้อมูลงบทดลองปัจจุบัน เติมเอง'!$A$5:$CL$846,67,0),2)</f>
        <v>0</v>
      </c>
      <c r="BQ336" s="19">
        <f>ROUND(VLOOKUP($B336,'3.ข้อมูลงบทดลองปัจจุบัน เติมเอง'!$A$5:$CL$846,68,0),2)</f>
        <v>0</v>
      </c>
      <c r="BR336" s="19">
        <f>ROUND(VLOOKUP($B336,'3.ข้อมูลงบทดลองปัจจุบัน เติมเอง'!$A$5:$CL$846,69,0),2)</f>
        <v>0</v>
      </c>
      <c r="BS336" s="19">
        <f>ROUND(VLOOKUP($B336,'3.ข้อมูลงบทดลองปัจจุบัน เติมเอง'!$A$5:$CL$846,70,0),2)</f>
        <v>0</v>
      </c>
      <c r="BT336" s="19">
        <f>ROUND(VLOOKUP($B336,'3.ข้อมูลงบทดลองปัจจุบัน เติมเอง'!$A$5:$CL$846,71,0),2)</f>
        <v>0</v>
      </c>
      <c r="BU336" s="19">
        <f>ROUND(VLOOKUP($B336,'3.ข้อมูลงบทดลองปัจจุบัน เติมเอง'!$A$5:$CL$846,72,0),2)</f>
        <v>0</v>
      </c>
      <c r="BV336" s="19">
        <f>ROUND(VLOOKUP($B336,'3.ข้อมูลงบทดลองปัจจุบัน เติมเอง'!$A$5:$CL$846,73,0),2)</f>
        <v>0</v>
      </c>
      <c r="BW336" s="19">
        <f>ROUND(VLOOKUP($B336,'3.ข้อมูลงบทดลองปัจจุบัน เติมเอง'!$A$5:$CL$846,74,0),2)</f>
        <v>0</v>
      </c>
      <c r="BX336" s="19">
        <f>ROUND(VLOOKUP($B336,'3.ข้อมูลงบทดลองปัจจุบัน เติมเอง'!$A$5:$CL$846,75,0),2)</f>
        <v>0</v>
      </c>
      <c r="BY336" s="19">
        <f>ROUND(VLOOKUP($B336,'3.ข้อมูลงบทดลองปัจจุบัน เติมเอง'!$A$5:$CL$846,76,0),2)</f>
        <v>0</v>
      </c>
      <c r="BZ336" s="19">
        <f>ROUND(VLOOKUP($B336,'3.ข้อมูลงบทดลองปัจจุบัน เติมเอง'!$A$5:$CL$846,77,0),2)</f>
        <v>0</v>
      </c>
      <c r="CA336" s="19">
        <f>ROUND(VLOOKUP($B336,'3.ข้อมูลงบทดลองปัจจุบัน เติมเอง'!$A$5:$CL$846,78,0),2)</f>
        <v>0</v>
      </c>
      <c r="CB336" s="19">
        <f>ROUND(VLOOKUP($B336,'3.ข้อมูลงบทดลองปัจจุบัน เติมเอง'!$A$5:$CL$846,79,0),2)</f>
        <v>0</v>
      </c>
      <c r="CC336" s="19">
        <f>ROUND(VLOOKUP($B336,'3.ข้อมูลงบทดลองปัจจุบัน เติมเอง'!$A$5:$CL$846,80,0),2)</f>
        <v>0</v>
      </c>
      <c r="CD336" s="19">
        <f>ROUND(VLOOKUP($B336,'3.ข้อมูลงบทดลองปัจจุบัน เติมเอง'!$A$5:$CL$846,81,0),2)</f>
        <v>0</v>
      </c>
      <c r="CE336" s="19">
        <f>ROUND(VLOOKUP($B336,'3.ข้อมูลงบทดลองปัจจุบัน เติมเอง'!$A$5:$CL$846,82,0),2)</f>
        <v>0</v>
      </c>
      <c r="CF336" s="19">
        <f>ROUND(VLOOKUP($B336,'3.ข้อมูลงบทดลองปัจจุบัน เติมเอง'!$A$5:$CL$846,83,0),2)</f>
        <v>0</v>
      </c>
      <c r="CG336" s="19">
        <f>ROUND(VLOOKUP($B336,'3.ข้อมูลงบทดลองปัจจุบัน เติมเอง'!$A$5:$CL$846,84,0),2)</f>
        <v>0</v>
      </c>
      <c r="CH336" s="19">
        <f>ROUND(VLOOKUP($B336,'3.ข้อมูลงบทดลองปัจจุบัน เติมเอง'!$A$5:$CL$846,85,0),2)</f>
        <v>0</v>
      </c>
      <c r="CI336" s="19">
        <f>ROUND(VLOOKUP($B336,'3.ข้อมูลงบทดลองปัจจุบัน เติมเอง'!$A$5:$CL$846,86,0),2)</f>
        <v>0</v>
      </c>
      <c r="CJ336" s="19">
        <f>ROUND(VLOOKUP($B336,'3.ข้อมูลงบทดลองปัจจุบัน เติมเอง'!$A$5:$CL$846,87,0),2)</f>
        <v>0</v>
      </c>
      <c r="CK336" s="19">
        <f>ROUND(VLOOKUP($B336,'3.ข้อมูลงบทดลองปัจจุบัน เติมเอง'!$A$5:$CL$846,88,0),2)</f>
        <v>0</v>
      </c>
      <c r="CL336" s="19">
        <f>ROUND(VLOOKUP($B336,'3.ข้อมูลงบทดลองปัจจุบัน เติมเอง'!$A$5:$CL$846,89,0),2)</f>
        <v>0</v>
      </c>
      <c r="CM336" s="19">
        <f>ROUND(VLOOKUP($B336,'3.ข้อมูลงบทดลองปัจจุบัน เติมเอง'!$A$5:$CL$846,90,0),2)</f>
        <v>0</v>
      </c>
    </row>
    <row r="337" spans="1:91" x14ac:dyDescent="0.7">
      <c r="A337" s="54" t="s">
        <v>2323</v>
      </c>
      <c r="B337" s="3" t="s">
        <v>592</v>
      </c>
      <c r="C337" s="55" t="s">
        <v>593</v>
      </c>
      <c r="D337" s="19">
        <f>ROUND(VLOOKUP($B337,'3.ข้อมูลงบทดลองปัจจุบัน เติมเอง'!$A$5:$CL$846,3,0),2)</f>
        <v>73266375.359999999</v>
      </c>
      <c r="E337" s="19">
        <f>ROUND(VLOOKUP($B337,'3.ข้อมูลงบทดลองปัจจุบัน เติมเอง'!$A$5:$CL$846,4,0),2)</f>
        <v>9839217.5700000003</v>
      </c>
      <c r="F337" s="19">
        <f>ROUND(VLOOKUP($B337,'3.ข้อมูลงบทดลองปัจจุบัน เติมเอง'!$A$5:$CL$846,5,0),2)</f>
        <v>10672323.9</v>
      </c>
      <c r="G337" s="19">
        <f>ROUND(VLOOKUP($B337,'3.ข้อมูลงบทดลองปัจจุบัน เติมเอง'!$A$5:$CL$846,6,0),2)</f>
        <v>11042267.33</v>
      </c>
      <c r="H337" s="19">
        <f>ROUND(VLOOKUP($B337,'3.ข้อมูลงบทดลองปัจจุบัน เติมเอง'!$A$5:$CL$846,7,0),2)</f>
        <v>6696165.96</v>
      </c>
      <c r="I337" s="19">
        <f>ROUND(VLOOKUP($B337,'3.ข้อมูลงบทดลองปัจจุบัน เติมเอง'!$A$5:$CL$846,8,0),2)</f>
        <v>11086235.220000001</v>
      </c>
      <c r="J337" s="19">
        <f>ROUND(VLOOKUP($B337,'3.ข้อมูลงบทดลองปัจจุบัน เติมเอง'!$A$5:$CL$846,9,0),2)</f>
        <v>14672529.35</v>
      </c>
      <c r="K337" s="19">
        <f>ROUND(VLOOKUP($B337,'3.ข้อมูลงบทดลองปัจจุบัน เติมเอง'!$A$5:$CL$846,10,0),2)</f>
        <v>14786493.52</v>
      </c>
      <c r="L337" s="19">
        <f>ROUND(VLOOKUP($B337,'3.ข้อมูลงบทดลองปัจจุบัน เติมเอง'!$A$5:$CL$846,11,0),2)</f>
        <v>9541950</v>
      </c>
      <c r="M337" s="19">
        <f>ROUND(VLOOKUP($B337,'3.ข้อมูลงบทดลองปัจจุบัน เติมเอง'!$A$5:$CL$846,12,0),2)</f>
        <v>6761862.9000000004</v>
      </c>
      <c r="N337" s="19">
        <f>ROUND(VLOOKUP($B337,'3.ข้อมูลงบทดลองปัจจุบัน เติมเอง'!$A$5:$CL$846,13,0),2)</f>
        <v>20359144.030000001</v>
      </c>
      <c r="O337" s="19">
        <f>ROUND(VLOOKUP($B337,'3.ข้อมูลงบทดลองปัจจุบัน เติมเอง'!$A$5:$CL$846,14,0),2)</f>
        <v>2468830</v>
      </c>
      <c r="P337" s="19">
        <f>ROUND(VLOOKUP($B337,'3.ข้อมูลงบทดลองปัจจุบัน เติมเอง'!$A$5:$CL$846,15,0),2)</f>
        <v>35892705.170000002</v>
      </c>
      <c r="Q337" s="19">
        <f>ROUND(VLOOKUP($B337,'3.ข้อมูลงบทดลองปัจจุบัน เติมเอง'!$A$5:$CL$846,16,0),2)</f>
        <v>8737205</v>
      </c>
      <c r="R337" s="19">
        <f>ROUND(VLOOKUP($B337,'3.ข้อมูลงบทดลองปัจจุบัน เติมเอง'!$A$5:$CL$846,17,0),2)</f>
        <v>9298492.3300000001</v>
      </c>
      <c r="S337" s="19">
        <f>ROUND(VLOOKUP($B337,'3.ข้อมูลงบทดลองปัจจุบัน เติมเอง'!$A$5:$CL$846,18,0),2)</f>
        <v>14539410.970000001</v>
      </c>
      <c r="T337" s="19">
        <f>ROUND(VLOOKUP($B337,'3.ข้อมูลงบทดลองปัจจุบัน เติมเอง'!$A$5:$CL$846,19,0),2)</f>
        <v>9618161.0299999993</v>
      </c>
      <c r="U337" s="19">
        <f>ROUND(VLOOKUP($B337,'3.ข้อมูลงบทดลองปัจจุบัน เติมเอง'!$A$5:$CL$846,20,0),2)</f>
        <v>8102100.9699999997</v>
      </c>
      <c r="V337" s="19">
        <f>ROUND(VLOOKUP($B337,'3.ข้อมูลงบทดลองปัจจุบัน เติมเอง'!$A$5:$CL$846,21,0),2)</f>
        <v>9206955.1999999993</v>
      </c>
      <c r="W337" s="19">
        <f>ROUND(VLOOKUP($B337,'3.ข้อมูลงบทดลองปัจจุบัน เติมเอง'!$A$5:$CL$846,22,0),2)</f>
        <v>5305675.4800000004</v>
      </c>
      <c r="X337" s="19">
        <f>ROUND(VLOOKUP($B337,'3.ข้อมูลงบทดลองปัจจุบัน เติมเอง'!$A$5:$CL$846,23,0),2)</f>
        <v>81787352.189999998</v>
      </c>
      <c r="Y337" s="19">
        <f>ROUND(VLOOKUP($B337,'3.ข้อมูลงบทดลองปัจจุบัน เติมเอง'!$A$5:$CL$846,24,0),2)</f>
        <v>6939790</v>
      </c>
      <c r="Z337" s="19">
        <f>ROUND(VLOOKUP($B337,'3.ข้อมูลงบทดลองปัจจุบัน เติมเอง'!$A$5:$CL$846,25,0),2)</f>
        <v>10329320</v>
      </c>
      <c r="AA337" s="19">
        <f>ROUND(VLOOKUP($B337,'3.ข้อมูลงบทดลองปัจจุบัน เติมเอง'!$A$5:$CL$846,26,0),2)</f>
        <v>7730854.4000000004</v>
      </c>
      <c r="AB337" s="19">
        <f>ROUND(VLOOKUP($B337,'3.ข้อมูลงบทดลองปัจจุบัน เติมเอง'!$A$5:$CL$846,27,0),2)</f>
        <v>5190960</v>
      </c>
      <c r="AC337" s="19">
        <f>ROUND(VLOOKUP($B337,'3.ข้อมูลงบทดลองปัจจุบัน เติมเอง'!$A$5:$CL$846,28,0),2)</f>
        <v>7356660</v>
      </c>
      <c r="AD337" s="19">
        <f>ROUND(VLOOKUP($B337,'3.ข้อมูลงบทดลองปัจจุบัน เติมเอง'!$A$5:$CL$846,29,0),2)</f>
        <v>7655159.0099999998</v>
      </c>
      <c r="AE337" s="19">
        <f>ROUND(VLOOKUP($B337,'3.ข้อมูลงบทดลองปัจจุบัน เติมเอง'!$A$5:$CL$846,30,0),2)</f>
        <v>21967835.41</v>
      </c>
      <c r="AF337" s="19">
        <f>ROUND(VLOOKUP($B337,'3.ข้อมูลงบทดลองปัจจุบัน เติมเอง'!$A$5:$CL$846,31,0),2)</f>
        <v>8847795</v>
      </c>
      <c r="AG337" s="19">
        <f>ROUND(VLOOKUP($B337,'3.ข้อมูลงบทดลองปัจจุบัน เติมเอง'!$A$5:$CL$846,32,0),2)</f>
        <v>7359127.4199999999</v>
      </c>
      <c r="AH337" s="19">
        <f>ROUND(VLOOKUP($B337,'3.ข้อมูลงบทดลองปัจจุบัน เติมเอง'!$A$5:$CL$846,33,0),2)</f>
        <v>8486720</v>
      </c>
      <c r="AI337" s="19">
        <f>ROUND(VLOOKUP($B337,'3.ข้อมูลงบทดลองปัจจุบัน เติมเอง'!$A$5:$CL$846,34,0),2)</f>
        <v>13883085</v>
      </c>
      <c r="AJ337" s="19">
        <f>ROUND(VLOOKUP($B337,'3.ข้อมูลงบทดลองปัจจุบัน เติมเอง'!$A$5:$CL$846,35,0),2)</f>
        <v>7447051.9100000001</v>
      </c>
      <c r="AK337" s="19">
        <f>ROUND(VLOOKUP($B337,'3.ข้อมูลงบทดลองปัจจุบัน เติมเอง'!$A$5:$CL$846,36,0),2)</f>
        <v>4504000</v>
      </c>
      <c r="AL337" s="19">
        <f>ROUND(VLOOKUP($B337,'3.ข้อมูลงบทดลองปัจจุบัน เติมเอง'!$A$5:$CL$846,37,0),2)</f>
        <v>130428130.63</v>
      </c>
      <c r="AM337" s="19">
        <f>ROUND(VLOOKUP($B337,'3.ข้อมูลงบทดลองปัจจุบัน เติมเอง'!$A$5:$CL$846,38,0),2)</f>
        <v>9256932.0399999991</v>
      </c>
      <c r="AN337" s="19">
        <f>ROUND(VLOOKUP($B337,'3.ข้อมูลงบทดลองปัจจุบัน เติมเอง'!$A$5:$CL$846,39,0),2)</f>
        <v>7276994.29</v>
      </c>
      <c r="AO337" s="19">
        <f>ROUND(VLOOKUP($B337,'3.ข้อมูลงบทดลองปัจจุบัน เติมเอง'!$A$5:$CL$846,40,0),2)</f>
        <v>16526062.24</v>
      </c>
      <c r="AP337" s="19">
        <f>ROUND(VLOOKUP($B337,'3.ข้อมูลงบทดลองปัจจุบัน เติมเอง'!$A$5:$CL$846,41,0),2)</f>
        <v>15684535.15</v>
      </c>
      <c r="AQ337" s="19">
        <f>ROUND(VLOOKUP($B337,'3.ข้อมูลงบทดลองปัจจุบัน เติมเอง'!$A$5:$CL$846,42,0),2)</f>
        <v>8850100</v>
      </c>
      <c r="AR337" s="19">
        <f>ROUND(VLOOKUP($B337,'3.ข้อมูลงบทดลองปัจจุบัน เติมเอง'!$A$5:$CL$846,43,0),2)</f>
        <v>4984700</v>
      </c>
      <c r="AS337" s="19">
        <f>ROUND(VLOOKUP($B337,'3.ข้อมูลงบทดลองปัจจุบัน เติมเอง'!$A$5:$CL$846,44,0),2)</f>
        <v>25157031.059999999</v>
      </c>
      <c r="AT337" s="19">
        <f>ROUND(VLOOKUP($B337,'3.ข้อมูลงบทดลองปัจจุบัน เติมเอง'!$A$5:$CL$846,45,0),2)</f>
        <v>8789015</v>
      </c>
      <c r="AU337" s="19">
        <f>ROUND(VLOOKUP($B337,'3.ข้อมูลงบทดลองปัจจุบัน เติมเอง'!$A$5:$CL$846,46,0),2)</f>
        <v>12727641.390000001</v>
      </c>
      <c r="AV337" s="19">
        <f>ROUND(VLOOKUP($B337,'3.ข้อมูลงบทดลองปัจจุบัน เติมเอง'!$A$5:$CL$846,47,0),2)</f>
        <v>17389863.280000001</v>
      </c>
      <c r="AW337" s="19">
        <f>ROUND(VLOOKUP($B337,'3.ข้อมูลงบทดลองปัจจุบัน เติมเอง'!$A$5:$CL$846,48,0),2)</f>
        <v>8452641.9000000004</v>
      </c>
      <c r="AX337" s="19">
        <f>ROUND(VLOOKUP($B337,'3.ข้อมูลงบทดลองปัจจุบัน เติมเอง'!$A$5:$CL$846,49,0),2)</f>
        <v>6397277.9800000004</v>
      </c>
      <c r="AY337" s="19">
        <f>ROUND(VLOOKUP($B337,'3.ข้อมูลงบทดลองปัจจุบัน เติมเอง'!$A$5:$CL$846,50,0),2)</f>
        <v>11813195.67</v>
      </c>
      <c r="AZ337" s="19">
        <f>ROUND(VLOOKUP($B337,'3.ข้อมูลงบทดลองปัจจุบัน เติมเอง'!$A$5:$CL$846,51,0),2)</f>
        <v>7818865.4800000004</v>
      </c>
      <c r="BA337" s="19">
        <f>ROUND(VLOOKUP($B337,'3.ข้อมูลงบทดลองปัจจุบัน เติมเอง'!$A$5:$CL$846,52,0),2)</f>
        <v>7149449.0199999996</v>
      </c>
      <c r="BB337" s="19">
        <f>ROUND(VLOOKUP($B337,'3.ข้อมูลงบทดลองปัจจุบัน เติมเอง'!$A$5:$CL$846,53,0),2)</f>
        <v>52529545.649999999</v>
      </c>
      <c r="BC337" s="19">
        <f>ROUND(VLOOKUP($B337,'3.ข้อมูลงบทดลองปัจจุบัน เติมเอง'!$A$5:$CL$846,54,0),2)</f>
        <v>7138442.9000000004</v>
      </c>
      <c r="BD337" s="19">
        <f>ROUND(VLOOKUP($B337,'3.ข้อมูลงบทดลองปัจจุบัน เติมเอง'!$A$5:$CL$846,55,0),2)</f>
        <v>75950393</v>
      </c>
      <c r="BE337" s="19">
        <f>ROUND(VLOOKUP($B337,'3.ข้อมูลงบทดลองปัจจุบัน เติมเอง'!$A$5:$CL$846,56,0),2)</f>
        <v>21094610.059999999</v>
      </c>
      <c r="BF337" s="19">
        <f>ROUND(VLOOKUP($B337,'3.ข้อมูลงบทดลองปัจจุบัน เติมเอง'!$A$5:$CL$846,57,0),2)</f>
        <v>9292987.5700000003</v>
      </c>
      <c r="BG337" s="19">
        <f>ROUND(VLOOKUP($B337,'3.ข้อมูลงบทดลองปัจจุบัน เติมเอง'!$A$5:$CL$846,58,0),2)</f>
        <v>7915777.7400000002</v>
      </c>
      <c r="BH337" s="19">
        <f>ROUND(VLOOKUP($B337,'3.ข้อมูลงบทดลองปัจจุบัน เติมเอง'!$A$5:$CL$846,59,0),2)</f>
        <v>38324153.710000001</v>
      </c>
      <c r="BI337" s="19">
        <f>ROUND(VLOOKUP($B337,'3.ข้อมูลงบทดลองปัจจุบัน เติมเอง'!$A$5:$CL$846,60,0),2)</f>
        <v>6194033.5899999999</v>
      </c>
      <c r="BJ337" s="19">
        <f>ROUND(VLOOKUP($B337,'3.ข้อมูลงบทดลองปัจจุบัน เติมเอง'!$A$5:$CL$846,61,0),2)</f>
        <v>3614108.39</v>
      </c>
      <c r="BK337" s="19">
        <f>ROUND(VLOOKUP($B337,'3.ข้อมูลงบทดลองปัจจุบัน เติมเอง'!$A$5:$CL$846,62,0),2)</f>
        <v>4457012.58</v>
      </c>
      <c r="BL337" s="19">
        <f>ROUND(VLOOKUP($B337,'3.ข้อมูลงบทดลองปัจจุบัน เติมเอง'!$A$5:$CL$846,63,0),2)</f>
        <v>4062555.64</v>
      </c>
      <c r="BM337" s="19">
        <f>ROUND(VLOOKUP($B337,'3.ข้อมูลงบทดลองปัจจุบัน เติมเอง'!$A$5:$CL$846,64,0),2)</f>
        <v>55380541.659999996</v>
      </c>
      <c r="BN337" s="19">
        <f>ROUND(VLOOKUP($B337,'3.ข้อมูลงบทดลองปัจจุบัน เติมเอง'!$A$5:$CL$846,65,0),2)</f>
        <v>14187595</v>
      </c>
      <c r="BO337" s="19">
        <f>ROUND(VLOOKUP($B337,'3.ข้อมูลงบทดลองปัจจุบัน เติมเอง'!$A$5:$CL$846,66,0),2)</f>
        <v>10628634.029999999</v>
      </c>
      <c r="BP337" s="19">
        <f>ROUND(VLOOKUP($B337,'3.ข้อมูลงบทดลองปัจจุบัน เติมเอง'!$A$5:$CL$846,67,0),2)</f>
        <v>15137238.710000001</v>
      </c>
      <c r="BQ337" s="19">
        <f>ROUND(VLOOKUP($B337,'3.ข้อมูลงบทดลองปัจจุบัน เติมเอง'!$A$5:$CL$846,68,0),2)</f>
        <v>11134357.49</v>
      </c>
      <c r="BR337" s="19">
        <f>ROUND(VLOOKUP($B337,'3.ข้อมูลงบทดลองปัจจุบัน เติมเอง'!$A$5:$CL$846,69,0),2)</f>
        <v>7181935</v>
      </c>
      <c r="BS337" s="19">
        <f>ROUND(VLOOKUP($B337,'3.ข้อมูลงบทดลองปัจจุบัน เติมเอง'!$A$5:$CL$846,70,0),2)</f>
        <v>196776267.38999999</v>
      </c>
      <c r="BT337" s="19">
        <f>ROUND(VLOOKUP($B337,'3.ข้อมูลงบทดลองปัจจุบัน เติมเอง'!$A$5:$CL$846,71,0),2)</f>
        <v>12086470.48</v>
      </c>
      <c r="BU337" s="19">
        <f>ROUND(VLOOKUP($B337,'3.ข้อมูลงบทดลองปัจจุบัน เติมเอง'!$A$5:$CL$846,72,0),2)</f>
        <v>12382338.890000001</v>
      </c>
      <c r="BV337" s="19">
        <f>ROUND(VLOOKUP($B337,'3.ข้อมูลงบทดลองปัจจุบัน เติมเอง'!$A$5:$CL$846,73,0),2)</f>
        <v>35200745.390000001</v>
      </c>
      <c r="BW337" s="19">
        <f>ROUND(VLOOKUP($B337,'3.ข้อมูลงบทดลองปัจจุบัน เติมเอง'!$A$5:$CL$846,74,0),2)</f>
        <v>3610343.6</v>
      </c>
      <c r="BX337" s="19">
        <f>ROUND(VLOOKUP($B337,'3.ข้อมูลงบทดลองปัจจุบัน เติมเอง'!$A$5:$CL$846,75,0),2)</f>
        <v>9155158.7100000009</v>
      </c>
      <c r="BY337" s="19">
        <f>ROUND(VLOOKUP($B337,'3.ข้อมูลงบทดลองปัจจุบัน เติมเอง'!$A$5:$CL$846,76,0),2)</f>
        <v>22080078.23</v>
      </c>
      <c r="BZ337" s="19">
        <f>ROUND(VLOOKUP($B337,'3.ข้อมูลงบทดลองปัจจุบัน เติมเอง'!$A$5:$CL$846,77,0),2)</f>
        <v>8047638.5499999998</v>
      </c>
      <c r="CA337" s="19">
        <f>ROUND(VLOOKUP($B337,'3.ข้อมูลงบทดลองปัจจุบัน เติมเอง'!$A$5:$CL$846,78,0),2)</f>
        <v>6528807.6699999999</v>
      </c>
      <c r="CB337" s="19">
        <f>ROUND(VLOOKUP($B337,'3.ข้อมูลงบทดลองปัจจุบัน เติมเอง'!$A$5:$CL$846,79,0),2)</f>
        <v>9279777.9000000004</v>
      </c>
      <c r="CC337" s="19">
        <f>ROUND(VLOOKUP($B337,'3.ข้อมูลงบทดลองปัจจุบัน เติมเอง'!$A$5:$CL$846,80,0),2)</f>
        <v>12266395.449999999</v>
      </c>
      <c r="CD337" s="19">
        <f>ROUND(VLOOKUP($B337,'3.ข้อมูลงบทดลองปัจจุบัน เติมเอง'!$A$5:$CL$846,81,0),2)</f>
        <v>19312875</v>
      </c>
      <c r="CE337" s="19">
        <f>ROUND(VLOOKUP($B337,'3.ข้อมูลงบทดลองปัจจุบัน เติมเอง'!$A$5:$CL$846,82,0),2)</f>
        <v>13137344.5</v>
      </c>
      <c r="CF337" s="19">
        <f>ROUND(VLOOKUP($B337,'3.ข้อมูลงบทดลองปัจจุบัน เติมเอง'!$A$5:$CL$846,83,0),2)</f>
        <v>16793625.649999999</v>
      </c>
      <c r="CG337" s="19">
        <f>ROUND(VLOOKUP($B337,'3.ข้อมูลงบทดลองปัจจุบัน เติมเอง'!$A$5:$CL$846,84,0),2)</f>
        <v>6046030.5700000003</v>
      </c>
      <c r="CH337" s="19">
        <f>ROUND(VLOOKUP($B337,'3.ข้อมูลงบทดลองปัจจุบัน เติมเอง'!$A$5:$CL$846,85,0),2)</f>
        <v>7212365</v>
      </c>
      <c r="CI337" s="19">
        <f>ROUND(VLOOKUP($B337,'3.ข้อมูลงบทดลองปัจจุบัน เติมเอง'!$A$5:$CL$846,86,0),2)</f>
        <v>4800330</v>
      </c>
      <c r="CJ337" s="19">
        <f>ROUND(VLOOKUP($B337,'3.ข้อมูลงบทดลองปัจจุบัน เติมเอง'!$A$5:$CL$846,87,0),2)</f>
        <v>7285061.2800000003</v>
      </c>
      <c r="CK337" s="19">
        <f>ROUND(VLOOKUP($B337,'3.ข้อมูลงบทดลองปัจจุบัน เติมเอง'!$A$5:$CL$846,88,0),2)</f>
        <v>20125554.789999999</v>
      </c>
      <c r="CL337" s="19">
        <f>ROUND(VLOOKUP($B337,'3.ข้อมูลงบทดลองปัจจุบัน เติมเอง'!$A$5:$CL$846,89,0),2)</f>
        <v>3319431.94</v>
      </c>
      <c r="CM337" s="19">
        <f>ROUND(VLOOKUP($B337,'3.ข้อมูลงบทดลองปัจจุบัน เติมเอง'!$A$5:$CL$846,90,0),2)</f>
        <v>3451880.67</v>
      </c>
    </row>
    <row r="338" spans="1:91" x14ac:dyDescent="0.7">
      <c r="A338" s="54" t="s">
        <v>2323</v>
      </c>
      <c r="B338" s="3" t="s">
        <v>594</v>
      </c>
      <c r="C338" s="55" t="s">
        <v>595</v>
      </c>
      <c r="D338" s="19">
        <f>ROUND(VLOOKUP($B338,'3.ข้อมูลงบทดลองปัจจุบัน เติมเอง'!$A$5:$CL$846,3,0),2)</f>
        <v>0</v>
      </c>
      <c r="E338" s="19">
        <f>ROUND(VLOOKUP($B338,'3.ข้อมูลงบทดลองปัจจุบัน เติมเอง'!$A$5:$CL$846,4,0),2)</f>
        <v>0</v>
      </c>
      <c r="F338" s="19">
        <f>ROUND(VLOOKUP($B338,'3.ข้อมูลงบทดลองปัจจุบัน เติมเอง'!$A$5:$CL$846,5,0),2)</f>
        <v>0</v>
      </c>
      <c r="G338" s="19">
        <f>ROUND(VLOOKUP($B338,'3.ข้อมูลงบทดลองปัจจุบัน เติมเอง'!$A$5:$CL$846,6,0),2)</f>
        <v>0</v>
      </c>
      <c r="H338" s="19">
        <f>ROUND(VLOOKUP($B338,'3.ข้อมูลงบทดลองปัจจุบัน เติมเอง'!$A$5:$CL$846,7,0),2)</f>
        <v>0</v>
      </c>
      <c r="I338" s="19">
        <f>ROUND(VLOOKUP($B338,'3.ข้อมูลงบทดลองปัจจุบัน เติมเอง'!$A$5:$CL$846,8,0),2)</f>
        <v>0</v>
      </c>
      <c r="J338" s="19">
        <f>ROUND(VLOOKUP($B338,'3.ข้อมูลงบทดลองปัจจุบัน เติมเอง'!$A$5:$CL$846,9,0),2)</f>
        <v>0</v>
      </c>
      <c r="K338" s="19">
        <f>ROUND(VLOOKUP($B338,'3.ข้อมูลงบทดลองปัจจุบัน เติมเอง'!$A$5:$CL$846,10,0),2)</f>
        <v>0</v>
      </c>
      <c r="L338" s="19">
        <f>ROUND(VLOOKUP($B338,'3.ข้อมูลงบทดลองปัจจุบัน เติมเอง'!$A$5:$CL$846,11,0),2)</f>
        <v>0</v>
      </c>
      <c r="M338" s="19">
        <f>ROUND(VLOOKUP($B338,'3.ข้อมูลงบทดลองปัจจุบัน เติมเอง'!$A$5:$CL$846,12,0),2)</f>
        <v>0</v>
      </c>
      <c r="N338" s="19">
        <f>ROUND(VLOOKUP($B338,'3.ข้อมูลงบทดลองปัจจุบัน เติมเอง'!$A$5:$CL$846,13,0),2)</f>
        <v>0</v>
      </c>
      <c r="O338" s="19">
        <f>ROUND(VLOOKUP($B338,'3.ข้อมูลงบทดลองปัจจุบัน เติมเอง'!$A$5:$CL$846,14,0),2)</f>
        <v>0</v>
      </c>
      <c r="P338" s="19">
        <f>ROUND(VLOOKUP($B338,'3.ข้อมูลงบทดลองปัจจุบัน เติมเอง'!$A$5:$CL$846,15,0),2)</f>
        <v>0</v>
      </c>
      <c r="Q338" s="19">
        <f>ROUND(VLOOKUP($B338,'3.ข้อมูลงบทดลองปัจจุบัน เติมเอง'!$A$5:$CL$846,16,0),2)</f>
        <v>0</v>
      </c>
      <c r="R338" s="19">
        <f>ROUND(VLOOKUP($B338,'3.ข้อมูลงบทดลองปัจจุบัน เติมเอง'!$A$5:$CL$846,17,0),2)</f>
        <v>0</v>
      </c>
      <c r="S338" s="19">
        <f>ROUND(VLOOKUP($B338,'3.ข้อมูลงบทดลองปัจจุบัน เติมเอง'!$A$5:$CL$846,18,0),2)</f>
        <v>0</v>
      </c>
      <c r="T338" s="19">
        <f>ROUND(VLOOKUP($B338,'3.ข้อมูลงบทดลองปัจจุบัน เติมเอง'!$A$5:$CL$846,19,0),2)</f>
        <v>0</v>
      </c>
      <c r="U338" s="19">
        <f>ROUND(VLOOKUP($B338,'3.ข้อมูลงบทดลองปัจจุบัน เติมเอง'!$A$5:$CL$846,20,0),2)</f>
        <v>0</v>
      </c>
      <c r="V338" s="19">
        <f>ROUND(VLOOKUP($B338,'3.ข้อมูลงบทดลองปัจจุบัน เติมเอง'!$A$5:$CL$846,21,0),2)</f>
        <v>0</v>
      </c>
      <c r="W338" s="19">
        <f>ROUND(VLOOKUP($B338,'3.ข้อมูลงบทดลองปัจจุบัน เติมเอง'!$A$5:$CL$846,22,0),2)</f>
        <v>0</v>
      </c>
      <c r="X338" s="19">
        <f>ROUND(VLOOKUP($B338,'3.ข้อมูลงบทดลองปัจจุบัน เติมเอง'!$A$5:$CL$846,23,0),2)</f>
        <v>0</v>
      </c>
      <c r="Y338" s="19">
        <f>ROUND(VLOOKUP($B338,'3.ข้อมูลงบทดลองปัจจุบัน เติมเอง'!$A$5:$CL$846,24,0),2)</f>
        <v>0</v>
      </c>
      <c r="Z338" s="19">
        <f>ROUND(VLOOKUP($B338,'3.ข้อมูลงบทดลองปัจจุบัน เติมเอง'!$A$5:$CL$846,25,0),2)</f>
        <v>0</v>
      </c>
      <c r="AA338" s="19">
        <f>ROUND(VLOOKUP($B338,'3.ข้อมูลงบทดลองปัจจุบัน เติมเอง'!$A$5:$CL$846,26,0),2)</f>
        <v>0</v>
      </c>
      <c r="AB338" s="19">
        <f>ROUND(VLOOKUP($B338,'3.ข้อมูลงบทดลองปัจจุบัน เติมเอง'!$A$5:$CL$846,27,0),2)</f>
        <v>0</v>
      </c>
      <c r="AC338" s="19">
        <f>ROUND(VLOOKUP($B338,'3.ข้อมูลงบทดลองปัจจุบัน เติมเอง'!$A$5:$CL$846,28,0),2)</f>
        <v>0</v>
      </c>
      <c r="AD338" s="19">
        <f>ROUND(VLOOKUP($B338,'3.ข้อมูลงบทดลองปัจจุบัน เติมเอง'!$A$5:$CL$846,29,0),2)</f>
        <v>0</v>
      </c>
      <c r="AE338" s="19">
        <f>ROUND(VLOOKUP($B338,'3.ข้อมูลงบทดลองปัจจุบัน เติมเอง'!$A$5:$CL$846,30,0),2)</f>
        <v>0</v>
      </c>
      <c r="AF338" s="19">
        <f>ROUND(VLOOKUP($B338,'3.ข้อมูลงบทดลองปัจจุบัน เติมเอง'!$A$5:$CL$846,31,0),2)</f>
        <v>0</v>
      </c>
      <c r="AG338" s="19">
        <f>ROUND(VLOOKUP($B338,'3.ข้อมูลงบทดลองปัจจุบัน เติมเอง'!$A$5:$CL$846,32,0),2)</f>
        <v>0</v>
      </c>
      <c r="AH338" s="19">
        <f>ROUND(VLOOKUP($B338,'3.ข้อมูลงบทดลองปัจจุบัน เติมเอง'!$A$5:$CL$846,33,0),2)</f>
        <v>0</v>
      </c>
      <c r="AI338" s="19">
        <f>ROUND(VLOOKUP($B338,'3.ข้อมูลงบทดลองปัจจุบัน เติมเอง'!$A$5:$CL$846,34,0),2)</f>
        <v>0</v>
      </c>
      <c r="AJ338" s="19">
        <f>ROUND(VLOOKUP($B338,'3.ข้อมูลงบทดลองปัจจุบัน เติมเอง'!$A$5:$CL$846,35,0),2)</f>
        <v>0</v>
      </c>
      <c r="AK338" s="19">
        <f>ROUND(VLOOKUP($B338,'3.ข้อมูลงบทดลองปัจจุบัน เติมเอง'!$A$5:$CL$846,36,0),2)</f>
        <v>0</v>
      </c>
      <c r="AL338" s="19">
        <f>ROUND(VLOOKUP($B338,'3.ข้อมูลงบทดลองปัจจุบัน เติมเอง'!$A$5:$CL$846,37,0),2)</f>
        <v>450000</v>
      </c>
      <c r="AM338" s="19">
        <f>ROUND(VLOOKUP($B338,'3.ข้อมูลงบทดลองปัจจุบัน เติมเอง'!$A$5:$CL$846,38,0),2)</f>
        <v>0</v>
      </c>
      <c r="AN338" s="19">
        <f>ROUND(VLOOKUP($B338,'3.ข้อมูลงบทดลองปัจจุบัน เติมเอง'!$A$5:$CL$846,39,0),2)</f>
        <v>0</v>
      </c>
      <c r="AO338" s="19">
        <f>ROUND(VLOOKUP($B338,'3.ข้อมูลงบทดลองปัจจุบัน เติมเอง'!$A$5:$CL$846,40,0),2)</f>
        <v>0</v>
      </c>
      <c r="AP338" s="19">
        <f>ROUND(VLOOKUP($B338,'3.ข้อมูลงบทดลองปัจจุบัน เติมเอง'!$A$5:$CL$846,41,0),2)</f>
        <v>0</v>
      </c>
      <c r="AQ338" s="19">
        <f>ROUND(VLOOKUP($B338,'3.ข้อมูลงบทดลองปัจจุบัน เติมเอง'!$A$5:$CL$846,42,0),2)</f>
        <v>0</v>
      </c>
      <c r="AR338" s="19">
        <f>ROUND(VLOOKUP($B338,'3.ข้อมูลงบทดลองปัจจุบัน เติมเอง'!$A$5:$CL$846,43,0),2)</f>
        <v>0</v>
      </c>
      <c r="AS338" s="19">
        <f>ROUND(VLOOKUP($B338,'3.ข้อมูลงบทดลองปัจจุบัน เติมเอง'!$A$5:$CL$846,44,0),2)</f>
        <v>0</v>
      </c>
      <c r="AT338" s="19">
        <f>ROUND(VLOOKUP($B338,'3.ข้อมูลงบทดลองปัจจุบัน เติมเอง'!$A$5:$CL$846,45,0),2)</f>
        <v>0</v>
      </c>
      <c r="AU338" s="19">
        <f>ROUND(VLOOKUP($B338,'3.ข้อมูลงบทดลองปัจจุบัน เติมเอง'!$A$5:$CL$846,46,0),2)</f>
        <v>0</v>
      </c>
      <c r="AV338" s="19">
        <f>ROUND(VLOOKUP($B338,'3.ข้อมูลงบทดลองปัจจุบัน เติมเอง'!$A$5:$CL$846,47,0),2)</f>
        <v>0</v>
      </c>
      <c r="AW338" s="19">
        <f>ROUND(VLOOKUP($B338,'3.ข้อมูลงบทดลองปัจจุบัน เติมเอง'!$A$5:$CL$846,48,0),2)</f>
        <v>0</v>
      </c>
      <c r="AX338" s="19">
        <f>ROUND(VLOOKUP($B338,'3.ข้อมูลงบทดลองปัจจุบัน เติมเอง'!$A$5:$CL$846,49,0),2)</f>
        <v>0</v>
      </c>
      <c r="AY338" s="19">
        <f>ROUND(VLOOKUP($B338,'3.ข้อมูลงบทดลองปัจจุบัน เติมเอง'!$A$5:$CL$846,50,0),2)</f>
        <v>0</v>
      </c>
      <c r="AZ338" s="19">
        <f>ROUND(VLOOKUP($B338,'3.ข้อมูลงบทดลองปัจจุบัน เติมเอง'!$A$5:$CL$846,51,0),2)</f>
        <v>0</v>
      </c>
      <c r="BA338" s="19">
        <f>ROUND(VLOOKUP($B338,'3.ข้อมูลงบทดลองปัจจุบัน เติมเอง'!$A$5:$CL$846,52,0),2)</f>
        <v>0</v>
      </c>
      <c r="BB338" s="19">
        <f>ROUND(VLOOKUP($B338,'3.ข้อมูลงบทดลองปัจจุบัน เติมเอง'!$A$5:$CL$846,53,0),2)</f>
        <v>19085</v>
      </c>
      <c r="BC338" s="19">
        <f>ROUND(VLOOKUP($B338,'3.ข้อมูลงบทดลองปัจจุบัน เติมเอง'!$A$5:$CL$846,54,0),2)</f>
        <v>0</v>
      </c>
      <c r="BD338" s="19">
        <f>ROUND(VLOOKUP($B338,'3.ข้อมูลงบทดลองปัจจุบัน เติมเอง'!$A$5:$CL$846,55,0),2)</f>
        <v>16184540</v>
      </c>
      <c r="BE338" s="19">
        <f>ROUND(VLOOKUP($B338,'3.ข้อมูลงบทดลองปัจจุบัน เติมเอง'!$A$5:$CL$846,56,0),2)</f>
        <v>0</v>
      </c>
      <c r="BF338" s="19">
        <f>ROUND(VLOOKUP($B338,'3.ข้อมูลงบทดลองปัจจุบัน เติมเอง'!$A$5:$CL$846,57,0),2)</f>
        <v>0</v>
      </c>
      <c r="BG338" s="19">
        <f>ROUND(VLOOKUP($B338,'3.ข้อมูลงบทดลองปัจจุบัน เติมเอง'!$A$5:$CL$846,58,0),2)</f>
        <v>0</v>
      </c>
      <c r="BH338" s="19">
        <f>ROUND(VLOOKUP($B338,'3.ข้อมูลงบทดลองปัจจุบัน เติมเอง'!$A$5:$CL$846,59,0),2)</f>
        <v>0</v>
      </c>
      <c r="BI338" s="19">
        <f>ROUND(VLOOKUP($B338,'3.ข้อมูลงบทดลองปัจจุบัน เติมเอง'!$A$5:$CL$846,60,0),2)</f>
        <v>0</v>
      </c>
      <c r="BJ338" s="19">
        <f>ROUND(VLOOKUP($B338,'3.ข้อมูลงบทดลองปัจจุบัน เติมเอง'!$A$5:$CL$846,61,0),2)</f>
        <v>0</v>
      </c>
      <c r="BK338" s="19">
        <f>ROUND(VLOOKUP($B338,'3.ข้อมูลงบทดลองปัจจุบัน เติมเอง'!$A$5:$CL$846,62,0),2)</f>
        <v>0</v>
      </c>
      <c r="BL338" s="19">
        <f>ROUND(VLOOKUP($B338,'3.ข้อมูลงบทดลองปัจจุบัน เติมเอง'!$A$5:$CL$846,63,0),2)</f>
        <v>0</v>
      </c>
      <c r="BM338" s="19">
        <f>ROUND(VLOOKUP($B338,'3.ข้อมูลงบทดลองปัจจุบัน เติมเอง'!$A$5:$CL$846,64,0),2)</f>
        <v>3113566.59</v>
      </c>
      <c r="BN338" s="19">
        <f>ROUND(VLOOKUP($B338,'3.ข้อมูลงบทดลองปัจจุบัน เติมเอง'!$A$5:$CL$846,65,0),2)</f>
        <v>0</v>
      </c>
      <c r="BO338" s="19">
        <f>ROUND(VLOOKUP($B338,'3.ข้อมูลงบทดลองปัจจุบัน เติมเอง'!$A$5:$CL$846,66,0),2)</f>
        <v>0</v>
      </c>
      <c r="BP338" s="19">
        <f>ROUND(VLOOKUP($B338,'3.ข้อมูลงบทดลองปัจจุบัน เติมเอง'!$A$5:$CL$846,67,0),2)</f>
        <v>0</v>
      </c>
      <c r="BQ338" s="19">
        <f>ROUND(VLOOKUP($B338,'3.ข้อมูลงบทดลองปัจจุบัน เติมเอง'!$A$5:$CL$846,68,0),2)</f>
        <v>0</v>
      </c>
      <c r="BR338" s="19">
        <f>ROUND(VLOOKUP($B338,'3.ข้อมูลงบทดลองปัจจุบัน เติมเอง'!$A$5:$CL$846,69,0),2)</f>
        <v>0</v>
      </c>
      <c r="BS338" s="19">
        <f>ROUND(VLOOKUP($B338,'3.ข้อมูลงบทดลองปัจจุบัน เติมเอง'!$A$5:$CL$846,70,0),2)</f>
        <v>0</v>
      </c>
      <c r="BT338" s="19">
        <f>ROUND(VLOOKUP($B338,'3.ข้อมูลงบทดลองปัจจุบัน เติมเอง'!$A$5:$CL$846,71,0),2)</f>
        <v>0</v>
      </c>
      <c r="BU338" s="19">
        <f>ROUND(VLOOKUP($B338,'3.ข้อมูลงบทดลองปัจจุบัน เติมเอง'!$A$5:$CL$846,72,0),2)</f>
        <v>0</v>
      </c>
      <c r="BV338" s="19">
        <f>ROUND(VLOOKUP($B338,'3.ข้อมูลงบทดลองปัจจุบัน เติมเอง'!$A$5:$CL$846,73,0),2)</f>
        <v>0</v>
      </c>
      <c r="BW338" s="19">
        <f>ROUND(VLOOKUP($B338,'3.ข้อมูลงบทดลองปัจจุบัน เติมเอง'!$A$5:$CL$846,74,0),2)</f>
        <v>0</v>
      </c>
      <c r="BX338" s="19">
        <f>ROUND(VLOOKUP($B338,'3.ข้อมูลงบทดลองปัจจุบัน เติมเอง'!$A$5:$CL$846,75,0),2)</f>
        <v>0</v>
      </c>
      <c r="BY338" s="19">
        <f>ROUND(VLOOKUP($B338,'3.ข้อมูลงบทดลองปัจจุบัน เติมเอง'!$A$5:$CL$846,76,0),2)</f>
        <v>0</v>
      </c>
      <c r="BZ338" s="19">
        <f>ROUND(VLOOKUP($B338,'3.ข้อมูลงบทดลองปัจจุบัน เติมเอง'!$A$5:$CL$846,77,0),2)</f>
        <v>0</v>
      </c>
      <c r="CA338" s="19">
        <f>ROUND(VLOOKUP($B338,'3.ข้อมูลงบทดลองปัจจุบัน เติมเอง'!$A$5:$CL$846,78,0),2)</f>
        <v>0</v>
      </c>
      <c r="CB338" s="19">
        <f>ROUND(VLOOKUP($B338,'3.ข้อมูลงบทดลองปัจจุบัน เติมเอง'!$A$5:$CL$846,79,0),2)</f>
        <v>375000</v>
      </c>
      <c r="CC338" s="19">
        <f>ROUND(VLOOKUP($B338,'3.ข้อมูลงบทดลองปัจจุบัน เติมเอง'!$A$5:$CL$846,80,0),2)</f>
        <v>0</v>
      </c>
      <c r="CD338" s="19">
        <f>ROUND(VLOOKUP($B338,'3.ข้อมูลงบทดลองปัจจุบัน เติมเอง'!$A$5:$CL$846,81,0),2)</f>
        <v>0</v>
      </c>
      <c r="CE338" s="19">
        <f>ROUND(VLOOKUP($B338,'3.ข้อมูลงบทดลองปัจจุบัน เติมเอง'!$A$5:$CL$846,82,0),2)</f>
        <v>0</v>
      </c>
      <c r="CF338" s="19">
        <f>ROUND(VLOOKUP($B338,'3.ข้อมูลงบทดลองปัจจุบัน เติมเอง'!$A$5:$CL$846,83,0),2)</f>
        <v>0</v>
      </c>
      <c r="CG338" s="19">
        <f>ROUND(VLOOKUP($B338,'3.ข้อมูลงบทดลองปัจจุบัน เติมเอง'!$A$5:$CL$846,84,0),2)</f>
        <v>0</v>
      </c>
      <c r="CH338" s="19">
        <f>ROUND(VLOOKUP($B338,'3.ข้อมูลงบทดลองปัจจุบัน เติมเอง'!$A$5:$CL$846,85,0),2)</f>
        <v>0</v>
      </c>
      <c r="CI338" s="19">
        <f>ROUND(VLOOKUP($B338,'3.ข้อมูลงบทดลองปัจจุบัน เติมเอง'!$A$5:$CL$846,86,0),2)</f>
        <v>0</v>
      </c>
      <c r="CJ338" s="19">
        <f>ROUND(VLOOKUP($B338,'3.ข้อมูลงบทดลองปัจจุบัน เติมเอง'!$A$5:$CL$846,87,0),2)</f>
        <v>0</v>
      </c>
      <c r="CK338" s="19">
        <f>ROUND(VLOOKUP($B338,'3.ข้อมูลงบทดลองปัจจุบัน เติมเอง'!$A$5:$CL$846,88,0),2)</f>
        <v>0</v>
      </c>
      <c r="CL338" s="19">
        <f>ROUND(VLOOKUP($B338,'3.ข้อมูลงบทดลองปัจจุบัน เติมเอง'!$A$5:$CL$846,89,0),2)</f>
        <v>0</v>
      </c>
      <c r="CM338" s="19">
        <f>ROUND(VLOOKUP($B338,'3.ข้อมูลงบทดลองปัจจุบัน เติมเอง'!$A$5:$CL$846,90,0),2)</f>
        <v>0</v>
      </c>
    </row>
    <row r="339" spans="1:91" x14ac:dyDescent="0.7">
      <c r="A339" s="54" t="s">
        <v>2323</v>
      </c>
      <c r="B339" s="3" t="s">
        <v>596</v>
      </c>
      <c r="C339" s="55" t="s">
        <v>597</v>
      </c>
      <c r="D339" s="19">
        <f>ROUND(VLOOKUP($B339,'3.ข้อมูลงบทดลองปัจจุบัน เติมเอง'!$A$5:$CL$846,3,0),2)</f>
        <v>4938748.82</v>
      </c>
      <c r="E339" s="19">
        <f>ROUND(VLOOKUP($B339,'3.ข้อมูลงบทดลองปัจจุบัน เติมเอง'!$A$5:$CL$846,4,0),2)</f>
        <v>0</v>
      </c>
      <c r="F339" s="19">
        <f>ROUND(VLOOKUP($B339,'3.ข้อมูลงบทดลองปัจจุบัน เติมเอง'!$A$5:$CL$846,5,0),2)</f>
        <v>44825.61</v>
      </c>
      <c r="G339" s="19">
        <f>ROUND(VLOOKUP($B339,'3.ข้อมูลงบทดลองปัจจุบัน เติมเอง'!$A$5:$CL$846,6,0),2)</f>
        <v>48721.83</v>
      </c>
      <c r="H339" s="19">
        <f>ROUND(VLOOKUP($B339,'3.ข้อมูลงบทดลองปัจจุบัน เติมเอง'!$A$5:$CL$846,7,0),2)</f>
        <v>0</v>
      </c>
      <c r="I339" s="19">
        <f>ROUND(VLOOKUP($B339,'3.ข้อมูลงบทดลองปัจจุบัน เติมเอง'!$A$5:$CL$846,8,0),2)</f>
        <v>43504.82</v>
      </c>
      <c r="J339" s="19">
        <f>ROUND(VLOOKUP($B339,'3.ข้อมูลงบทดลองปัจจุบัน เติมเอง'!$A$5:$CL$846,9,0),2)</f>
        <v>7456.8</v>
      </c>
      <c r="K339" s="19">
        <f>ROUND(VLOOKUP($B339,'3.ข้อมูลงบทดลองปัจจุบัน เติมเอง'!$A$5:$CL$846,10,0),2)</f>
        <v>0</v>
      </c>
      <c r="L339" s="19">
        <f>ROUND(VLOOKUP($B339,'3.ข้อมูลงบทดลองปัจจุบัน เติมเอง'!$A$5:$CL$846,11,0),2)</f>
        <v>26017.05</v>
      </c>
      <c r="M339" s="19">
        <f>ROUND(VLOOKUP($B339,'3.ข้อมูลงบทดลองปัจจุบัน เติมเอง'!$A$5:$CL$846,12,0),2)</f>
        <v>0</v>
      </c>
      <c r="N339" s="19">
        <f>ROUND(VLOOKUP($B339,'3.ข้อมูลงบทดลองปัจจุบัน เติมเอง'!$A$5:$CL$846,13,0),2)</f>
        <v>58053.27</v>
      </c>
      <c r="O339" s="19">
        <f>ROUND(VLOOKUP($B339,'3.ข้อมูลงบทดลองปัจจุบัน เติมเอง'!$A$5:$CL$846,14,0),2)</f>
        <v>0</v>
      </c>
      <c r="P339" s="19">
        <f>ROUND(VLOOKUP($B339,'3.ข้อมูลงบทดลองปัจจุบัน เติมเอง'!$A$5:$CL$846,15,0),2)</f>
        <v>1726073.54</v>
      </c>
      <c r="Q339" s="19">
        <f>ROUND(VLOOKUP($B339,'3.ข้อมูลงบทดลองปัจจุบัน เติมเอง'!$A$5:$CL$846,16,0),2)</f>
        <v>0</v>
      </c>
      <c r="R339" s="19">
        <f>ROUND(VLOOKUP($B339,'3.ข้อมูลงบทดลองปัจจุบัน เติมเอง'!$A$5:$CL$846,17,0),2)</f>
        <v>0</v>
      </c>
      <c r="S339" s="19">
        <f>ROUND(VLOOKUP($B339,'3.ข้อมูลงบทดลองปัจจุบัน เติมเอง'!$A$5:$CL$846,18,0),2)</f>
        <v>0</v>
      </c>
      <c r="T339" s="19">
        <f>ROUND(VLOOKUP($B339,'3.ข้อมูลงบทดลองปัจจุบัน เติมเอง'!$A$5:$CL$846,19,0),2)</f>
        <v>0</v>
      </c>
      <c r="U339" s="19">
        <f>ROUND(VLOOKUP($B339,'3.ข้อมูลงบทดลองปัจจุบัน เติมเอง'!$A$5:$CL$846,20,0),2)</f>
        <v>0</v>
      </c>
      <c r="V339" s="19">
        <f>ROUND(VLOOKUP($B339,'3.ข้อมูลงบทดลองปัจจุบัน เติมเอง'!$A$5:$CL$846,21,0),2)</f>
        <v>0</v>
      </c>
      <c r="W339" s="19">
        <f>ROUND(VLOOKUP($B339,'3.ข้อมูลงบทดลองปัจจุบัน เติมเอง'!$A$5:$CL$846,22,0),2)</f>
        <v>0</v>
      </c>
      <c r="X339" s="19">
        <f>ROUND(VLOOKUP($B339,'3.ข้อมูลงบทดลองปัจจุบัน เติมเอง'!$A$5:$CL$846,23,0),2)</f>
        <v>5510937.29</v>
      </c>
      <c r="Y339" s="19">
        <f>ROUND(VLOOKUP($B339,'3.ข้อมูลงบทดลองปัจจุบัน เติมเอง'!$A$5:$CL$846,24,0),2)</f>
        <v>8475.69</v>
      </c>
      <c r="Z339" s="19">
        <f>ROUND(VLOOKUP($B339,'3.ข้อมูลงบทดลองปัจจุบัน เติมเอง'!$A$5:$CL$846,25,0),2)</f>
        <v>20308.98</v>
      </c>
      <c r="AA339" s="19">
        <f>ROUND(VLOOKUP($B339,'3.ข้อมูลงบทดลองปัจจุบัน เติมเอง'!$A$5:$CL$846,26,0),2)</f>
        <v>0</v>
      </c>
      <c r="AB339" s="19">
        <f>ROUND(VLOOKUP($B339,'3.ข้อมูลงบทดลองปัจจุบัน เติมเอง'!$A$5:$CL$846,27,0),2)</f>
        <v>0</v>
      </c>
      <c r="AC339" s="19">
        <f>ROUND(VLOOKUP($B339,'3.ข้อมูลงบทดลองปัจจุบัน เติมเอง'!$A$5:$CL$846,28,0),2)</f>
        <v>12116.73</v>
      </c>
      <c r="AD339" s="19">
        <f>ROUND(VLOOKUP($B339,'3.ข้อมูลงบทดลองปัจจุบัน เติมเอง'!$A$5:$CL$846,29,0),2)</f>
        <v>3781.8</v>
      </c>
      <c r="AE339" s="19">
        <f>ROUND(VLOOKUP($B339,'3.ข้อมูลงบทดลองปัจจุบัน เติมเอง'!$A$5:$CL$846,30,0),2)</f>
        <v>60656.34</v>
      </c>
      <c r="AF339" s="19">
        <f>ROUND(VLOOKUP($B339,'3.ข้อมูลงบทดลองปัจจุบัน เติมเอง'!$A$5:$CL$846,31,0),2)</f>
        <v>20149.169999999998</v>
      </c>
      <c r="AG339" s="19">
        <f>ROUND(VLOOKUP($B339,'3.ข้อมูลงบทดลองปัจจุบัน เติมเอง'!$A$5:$CL$846,32,0),2)</f>
        <v>0</v>
      </c>
      <c r="AH339" s="19">
        <f>ROUND(VLOOKUP($B339,'3.ข้อมูลงบทดลองปัจจุบัน เติมเอง'!$A$5:$CL$846,33,0),2)</f>
        <v>3938.76</v>
      </c>
      <c r="AI339" s="19">
        <f>ROUND(VLOOKUP($B339,'3.ข้อมูลงบทดลองปัจจุบัน เติมเอง'!$A$5:$CL$846,34,0),2)</f>
        <v>12219.99</v>
      </c>
      <c r="AJ339" s="19">
        <f>ROUND(VLOOKUP($B339,'3.ข้อมูลงบทดลองปัจจุบัน เติมเอง'!$A$5:$CL$846,35,0),2)</f>
        <v>6296.34</v>
      </c>
      <c r="AK339" s="19">
        <f>ROUND(VLOOKUP($B339,'3.ข้อมูลงบทดลองปัจจุบัน เติมเอง'!$A$5:$CL$846,36,0),2)</f>
        <v>0</v>
      </c>
      <c r="AL339" s="19">
        <f>ROUND(VLOOKUP($B339,'3.ข้อมูลงบทดลองปัจจุบัน เติมเอง'!$A$5:$CL$846,37,0),2)</f>
        <v>9229672.1199999992</v>
      </c>
      <c r="AM339" s="19">
        <f>ROUND(VLOOKUP($B339,'3.ข้อมูลงบทดลองปัจจุบัน เติมเอง'!$A$5:$CL$846,38,0),2)</f>
        <v>24352.47</v>
      </c>
      <c r="AN339" s="19">
        <f>ROUND(VLOOKUP($B339,'3.ข้อมูลงบทดลองปัจจุบัน เติมเอง'!$A$5:$CL$846,39,0),2)</f>
        <v>0</v>
      </c>
      <c r="AO339" s="19">
        <f>ROUND(VLOOKUP($B339,'3.ข้อมูลงบทดลองปัจจุบัน เติมเอง'!$A$5:$CL$846,40,0),2)</f>
        <v>23005.5</v>
      </c>
      <c r="AP339" s="19">
        <f>ROUND(VLOOKUP($B339,'3.ข้อมูลงบทดลองปัจจุบัน เติมเอง'!$A$5:$CL$846,41,0),2)</f>
        <v>50987.17</v>
      </c>
      <c r="AQ339" s="19">
        <f>ROUND(VLOOKUP($B339,'3.ข้อมูลงบทดลองปัจจุบัน เติมเอง'!$A$5:$CL$846,42,0),2)</f>
        <v>28116.959999999999</v>
      </c>
      <c r="AR339" s="19">
        <f>ROUND(VLOOKUP($B339,'3.ข้อมูลงบทดลองปัจจุบัน เติมเอง'!$A$5:$CL$846,43,0),2)</f>
        <v>0</v>
      </c>
      <c r="AS339" s="19">
        <f>ROUND(VLOOKUP($B339,'3.ข้อมูลงบทดลองปัจจุบัน เติมเอง'!$A$5:$CL$846,44,0),2)</f>
        <v>2918223.77</v>
      </c>
      <c r="AT339" s="19">
        <f>ROUND(VLOOKUP($B339,'3.ข้อมูลงบทดลองปัจจุบัน เติมเอง'!$A$5:$CL$846,45,0),2)</f>
        <v>14818.65</v>
      </c>
      <c r="AU339" s="19">
        <f>ROUND(VLOOKUP($B339,'3.ข้อมูลงบทดลองปัจจุบัน เติมเอง'!$A$5:$CL$846,46,0),2)</f>
        <v>20717.28</v>
      </c>
      <c r="AV339" s="19">
        <f>ROUND(VLOOKUP($B339,'3.ข้อมูลงบทดลองปัจจุบัน เติมเอง'!$A$5:$CL$846,47,0),2)</f>
        <v>44046.51</v>
      </c>
      <c r="AW339" s="19">
        <f>ROUND(VLOOKUP($B339,'3.ข้อมูลงบทดลองปัจจุบัน เติมเอง'!$A$5:$CL$846,48,0),2)</f>
        <v>15263.9</v>
      </c>
      <c r="AX339" s="19">
        <f>ROUND(VLOOKUP($B339,'3.ข้อมูลงบทดลองปัจจุบัน เติมเอง'!$A$5:$CL$846,49,0),2)</f>
        <v>32768.04</v>
      </c>
      <c r="AY339" s="19">
        <f>ROUND(VLOOKUP($B339,'3.ข้อมูลงบทดลองปัจจุบัน เติมเอง'!$A$5:$CL$846,50,0),2)</f>
        <v>22112.35</v>
      </c>
      <c r="AZ339" s="19">
        <f>ROUND(VLOOKUP($B339,'3.ข้อมูลงบทดลองปัจจุบัน เติมเอง'!$A$5:$CL$846,51,0),2)</f>
        <v>13449.9</v>
      </c>
      <c r="BA339" s="19">
        <f>ROUND(VLOOKUP($B339,'3.ข้อมูลงบทดลองปัจจุบัน เติมเอง'!$A$5:$CL$846,52,0),2)</f>
        <v>8200.77</v>
      </c>
      <c r="BB339" s="19">
        <f>ROUND(VLOOKUP($B339,'3.ข้อมูลงบทดลองปัจจุบัน เติมเอง'!$A$5:$CL$846,53,0),2)</f>
        <v>177921.36</v>
      </c>
      <c r="BC339" s="19">
        <f>ROUND(VLOOKUP($B339,'3.ข้อมูลงบทดลองปัจจุบัน เติมเอง'!$A$5:$CL$846,54,0),2)</f>
        <v>13596.69</v>
      </c>
      <c r="BD339" s="19">
        <f>ROUND(VLOOKUP($B339,'3.ข้อมูลงบทดลองปัจจุบัน เติมเอง'!$A$5:$CL$846,55,0),2)</f>
        <v>3468398.42</v>
      </c>
      <c r="BE339" s="19">
        <f>ROUND(VLOOKUP($B339,'3.ข้อมูลงบทดลองปัจจุบัน เติมเอง'!$A$5:$CL$846,56,0),2)</f>
        <v>23831.13</v>
      </c>
      <c r="BF339" s="19">
        <f>ROUND(VLOOKUP($B339,'3.ข้อมูลงบทดลองปัจจุบัน เติมเอง'!$A$5:$CL$846,57,0),2)</f>
        <v>28974.51</v>
      </c>
      <c r="BG339" s="19">
        <f>ROUND(VLOOKUP($B339,'3.ข้อมูลงบทดลองปัจจุบัน เติมเอง'!$A$5:$CL$846,58,0),2)</f>
        <v>12456.48</v>
      </c>
      <c r="BH339" s="19">
        <f>ROUND(VLOOKUP($B339,'3.ข้อมูลงบทดลองปัจจุบัน เติมเอง'!$A$5:$CL$846,59,0),2)</f>
        <v>69515.25</v>
      </c>
      <c r="BI339" s="19">
        <f>ROUND(VLOOKUP($B339,'3.ข้อมูลงบทดลองปัจจุบัน เติมเอง'!$A$5:$CL$846,60,0),2)</f>
        <v>0</v>
      </c>
      <c r="BJ339" s="19">
        <f>ROUND(VLOOKUP($B339,'3.ข้อมูลงบทดลองปัจจุบัน เติมเอง'!$A$5:$CL$846,61,0),2)</f>
        <v>0</v>
      </c>
      <c r="BK339" s="19">
        <f>ROUND(VLOOKUP($B339,'3.ข้อมูลงบทดลองปัจจุบัน เติมเอง'!$A$5:$CL$846,62,0),2)</f>
        <v>0</v>
      </c>
      <c r="BL339" s="19">
        <f>ROUND(VLOOKUP($B339,'3.ข้อมูลงบทดลองปัจจุบัน เติมเอง'!$A$5:$CL$846,63,0),2)</f>
        <v>0</v>
      </c>
      <c r="BM339" s="19">
        <f>ROUND(VLOOKUP($B339,'3.ข้อมูลงบทดลองปัจจุบัน เติมเอง'!$A$5:$CL$846,64,0),2)</f>
        <v>1285232.8899999999</v>
      </c>
      <c r="BN339" s="19">
        <f>ROUND(VLOOKUP($B339,'3.ข้อมูลงบทดลองปัจจุบัน เติมเอง'!$A$5:$CL$846,65,0),2)</f>
        <v>29616</v>
      </c>
      <c r="BO339" s="19">
        <f>ROUND(VLOOKUP($B339,'3.ข้อมูลงบทดลองปัจจุบัน เติมเอง'!$A$5:$CL$846,66,0),2)</f>
        <v>12673.03</v>
      </c>
      <c r="BP339" s="19">
        <f>ROUND(VLOOKUP($B339,'3.ข้อมูลงบทดลองปัจจุบัน เติมเอง'!$A$5:$CL$846,67,0),2)</f>
        <v>0</v>
      </c>
      <c r="BQ339" s="19">
        <f>ROUND(VLOOKUP($B339,'3.ข้อมูลงบทดลองปัจจุบัน เติมเอง'!$A$5:$CL$846,68,0),2)</f>
        <v>5867.52</v>
      </c>
      <c r="BR339" s="19">
        <f>ROUND(VLOOKUP($B339,'3.ข้อมูลงบทดลองปัจจุบัน เติมเอง'!$A$5:$CL$846,69,0),2)</f>
        <v>0</v>
      </c>
      <c r="BS339" s="19">
        <f>ROUND(VLOOKUP($B339,'3.ข้อมูลงบทดลองปัจจุบัน เติมเอง'!$A$5:$CL$846,70,0),2)</f>
        <v>13911981.300000001</v>
      </c>
      <c r="BT339" s="19">
        <f>ROUND(VLOOKUP($B339,'3.ข้อมูลงบทดลองปัจจุบัน เติมเอง'!$A$5:$CL$846,71,0),2)</f>
        <v>67882.559999999998</v>
      </c>
      <c r="BU339" s="19">
        <f>ROUND(VLOOKUP($B339,'3.ข้อมูลงบทดลองปัจจุบัน เติมเอง'!$A$5:$CL$846,72,0),2)</f>
        <v>0</v>
      </c>
      <c r="BV339" s="19">
        <f>ROUND(VLOOKUP($B339,'3.ข้อมูลงบทดลองปัจจุบัน เติมเอง'!$A$5:$CL$846,73,0),2)</f>
        <v>3457633.52</v>
      </c>
      <c r="BW339" s="19">
        <f>ROUND(VLOOKUP($B339,'3.ข้อมูลงบทดลองปัจจุบัน เติมเอง'!$A$5:$CL$846,74,0),2)</f>
        <v>0</v>
      </c>
      <c r="BX339" s="19">
        <f>ROUND(VLOOKUP($B339,'3.ข้อมูลงบทดลองปัจจุบัน เติมเอง'!$A$5:$CL$846,75,0),2)</f>
        <v>0</v>
      </c>
      <c r="BY339" s="19">
        <f>ROUND(VLOOKUP($B339,'3.ข้อมูลงบทดลองปัจจุบัน เติมเอง'!$A$5:$CL$846,76,0),2)</f>
        <v>46077.27</v>
      </c>
      <c r="BZ339" s="19">
        <f>ROUND(VLOOKUP($B339,'3.ข้อมูลงบทดลองปัจจุบัน เติมเอง'!$A$5:$CL$846,77,0),2)</f>
        <v>16878</v>
      </c>
      <c r="CA339" s="19">
        <f>ROUND(VLOOKUP($B339,'3.ข้อมูลงบทดลองปัจจุบัน เติมเอง'!$A$5:$CL$846,78,0),2)</f>
        <v>33504.21</v>
      </c>
      <c r="CB339" s="19">
        <f>ROUND(VLOOKUP($B339,'3.ข้อมูลงบทดลองปัจจุบัน เติมเอง'!$A$5:$CL$846,79,0),2)</f>
        <v>11791.14</v>
      </c>
      <c r="CC339" s="19">
        <f>ROUND(VLOOKUP($B339,'3.ข้อมูลงบทดลองปัจจุบัน เติมเอง'!$A$5:$CL$846,80,0),2)</f>
        <v>59205.36</v>
      </c>
      <c r="CD339" s="19">
        <f>ROUND(VLOOKUP($B339,'3.ข้อมูลงบทดลองปัจจุบัน เติมเอง'!$A$5:$CL$846,81,0),2)</f>
        <v>9514.86</v>
      </c>
      <c r="CE339" s="19">
        <f>ROUND(VLOOKUP($B339,'3.ข้อมูลงบทดลองปัจจุบัน เติมเอง'!$A$5:$CL$846,82,0),2)</f>
        <v>16319.04</v>
      </c>
      <c r="CF339" s="19">
        <f>ROUND(VLOOKUP($B339,'3.ข้อมูลงบทดลองปัจจุบัน เติมเอง'!$A$5:$CL$846,83,0),2)</f>
        <v>139802.20000000001</v>
      </c>
      <c r="CG339" s="19">
        <f>ROUND(VLOOKUP($B339,'3.ข้อมูลงบทดลองปัจจุบัน เติมเอง'!$A$5:$CL$846,84,0),2)</f>
        <v>0</v>
      </c>
      <c r="CH339" s="19">
        <f>ROUND(VLOOKUP($B339,'3.ข้อมูลงบทดลองปัจจุบัน เติมเอง'!$A$5:$CL$846,85,0),2)</f>
        <v>6366.31</v>
      </c>
      <c r="CI339" s="19">
        <f>ROUND(VLOOKUP($B339,'3.ข้อมูลงบทดลองปัจจุบัน เติมเอง'!$A$5:$CL$846,86,0),2)</f>
        <v>0</v>
      </c>
      <c r="CJ339" s="19">
        <f>ROUND(VLOOKUP($B339,'3.ข้อมูลงบทดลองปัจจุบัน เติมเอง'!$A$5:$CL$846,87,0),2)</f>
        <v>0</v>
      </c>
      <c r="CK339" s="19">
        <f>ROUND(VLOOKUP($B339,'3.ข้อมูลงบทดลองปัจจุบัน เติมเอง'!$A$5:$CL$846,88,0),2)</f>
        <v>82914.97</v>
      </c>
      <c r="CL339" s="19">
        <f>ROUND(VLOOKUP($B339,'3.ข้อมูลงบทดลองปัจจุบัน เติมเอง'!$A$5:$CL$846,89,0),2)</f>
        <v>0</v>
      </c>
      <c r="CM339" s="19">
        <f>ROUND(VLOOKUP($B339,'3.ข้อมูลงบทดลองปัจจุบัน เติมเอง'!$A$5:$CL$846,90,0),2)</f>
        <v>6735.12</v>
      </c>
    </row>
    <row r="340" spans="1:91" x14ac:dyDescent="0.7">
      <c r="A340" s="54" t="s">
        <v>2323</v>
      </c>
      <c r="B340" s="3" t="s">
        <v>598</v>
      </c>
      <c r="C340" s="55" t="s">
        <v>599</v>
      </c>
      <c r="D340" s="19">
        <f>ROUND(VLOOKUP($B340,'3.ข้อมูลงบทดลองปัจจุบัน เติมเอง'!$A$5:$CL$846,3,0),2)</f>
        <v>0</v>
      </c>
      <c r="E340" s="19">
        <f>ROUND(VLOOKUP($B340,'3.ข้อมูลงบทดลองปัจจุบัน เติมเอง'!$A$5:$CL$846,4,0),2)</f>
        <v>0</v>
      </c>
      <c r="F340" s="19">
        <f>ROUND(VLOOKUP($B340,'3.ข้อมูลงบทดลองปัจจุบัน เติมเอง'!$A$5:$CL$846,5,0),2)</f>
        <v>0</v>
      </c>
      <c r="G340" s="19">
        <f>ROUND(VLOOKUP($B340,'3.ข้อมูลงบทดลองปัจจุบัน เติมเอง'!$A$5:$CL$846,6,0),2)</f>
        <v>0</v>
      </c>
      <c r="H340" s="19">
        <f>ROUND(VLOOKUP($B340,'3.ข้อมูลงบทดลองปัจจุบัน เติมเอง'!$A$5:$CL$846,7,0),2)</f>
        <v>0</v>
      </c>
      <c r="I340" s="19">
        <f>ROUND(VLOOKUP($B340,'3.ข้อมูลงบทดลองปัจจุบัน เติมเอง'!$A$5:$CL$846,8,0),2)</f>
        <v>0</v>
      </c>
      <c r="J340" s="19">
        <f>ROUND(VLOOKUP($B340,'3.ข้อมูลงบทดลองปัจจุบัน เติมเอง'!$A$5:$CL$846,9,0),2)</f>
        <v>0</v>
      </c>
      <c r="K340" s="19">
        <f>ROUND(VLOOKUP($B340,'3.ข้อมูลงบทดลองปัจจุบัน เติมเอง'!$A$5:$CL$846,10,0),2)</f>
        <v>0</v>
      </c>
      <c r="L340" s="19">
        <f>ROUND(VLOOKUP($B340,'3.ข้อมูลงบทดลองปัจจุบัน เติมเอง'!$A$5:$CL$846,11,0),2)</f>
        <v>0</v>
      </c>
      <c r="M340" s="19">
        <f>ROUND(VLOOKUP($B340,'3.ข้อมูลงบทดลองปัจจุบัน เติมเอง'!$A$5:$CL$846,12,0),2)</f>
        <v>0</v>
      </c>
      <c r="N340" s="19">
        <f>ROUND(VLOOKUP($B340,'3.ข้อมูลงบทดลองปัจจุบัน เติมเอง'!$A$5:$CL$846,13,0),2)</f>
        <v>0</v>
      </c>
      <c r="O340" s="19">
        <f>ROUND(VLOOKUP($B340,'3.ข้อมูลงบทดลองปัจจุบัน เติมเอง'!$A$5:$CL$846,14,0),2)</f>
        <v>0</v>
      </c>
      <c r="P340" s="19">
        <f>ROUND(VLOOKUP($B340,'3.ข้อมูลงบทดลองปัจจุบัน เติมเอง'!$A$5:$CL$846,15,0),2)</f>
        <v>0</v>
      </c>
      <c r="Q340" s="19">
        <f>ROUND(VLOOKUP($B340,'3.ข้อมูลงบทดลองปัจจุบัน เติมเอง'!$A$5:$CL$846,16,0),2)</f>
        <v>0</v>
      </c>
      <c r="R340" s="19">
        <f>ROUND(VLOOKUP($B340,'3.ข้อมูลงบทดลองปัจจุบัน เติมเอง'!$A$5:$CL$846,17,0),2)</f>
        <v>0</v>
      </c>
      <c r="S340" s="19">
        <f>ROUND(VLOOKUP($B340,'3.ข้อมูลงบทดลองปัจจุบัน เติมเอง'!$A$5:$CL$846,18,0),2)</f>
        <v>0</v>
      </c>
      <c r="T340" s="19">
        <f>ROUND(VLOOKUP($B340,'3.ข้อมูลงบทดลองปัจจุบัน เติมเอง'!$A$5:$CL$846,19,0),2)</f>
        <v>0</v>
      </c>
      <c r="U340" s="19">
        <f>ROUND(VLOOKUP($B340,'3.ข้อมูลงบทดลองปัจจุบัน เติมเอง'!$A$5:$CL$846,20,0),2)</f>
        <v>0</v>
      </c>
      <c r="V340" s="19">
        <f>ROUND(VLOOKUP($B340,'3.ข้อมูลงบทดลองปัจจุบัน เติมเอง'!$A$5:$CL$846,21,0),2)</f>
        <v>0</v>
      </c>
      <c r="W340" s="19">
        <f>ROUND(VLOOKUP($B340,'3.ข้อมูลงบทดลองปัจจุบัน เติมเอง'!$A$5:$CL$846,22,0),2)</f>
        <v>0</v>
      </c>
      <c r="X340" s="19">
        <f>ROUND(VLOOKUP($B340,'3.ข้อมูลงบทดลองปัจจุบัน เติมเอง'!$A$5:$CL$846,23,0),2)</f>
        <v>0</v>
      </c>
      <c r="Y340" s="19">
        <f>ROUND(VLOOKUP($B340,'3.ข้อมูลงบทดลองปัจจุบัน เติมเอง'!$A$5:$CL$846,24,0),2)</f>
        <v>0</v>
      </c>
      <c r="Z340" s="19">
        <f>ROUND(VLOOKUP($B340,'3.ข้อมูลงบทดลองปัจจุบัน เติมเอง'!$A$5:$CL$846,25,0),2)</f>
        <v>0</v>
      </c>
      <c r="AA340" s="19">
        <f>ROUND(VLOOKUP($B340,'3.ข้อมูลงบทดลองปัจจุบัน เติมเอง'!$A$5:$CL$846,26,0),2)</f>
        <v>0</v>
      </c>
      <c r="AB340" s="19">
        <f>ROUND(VLOOKUP($B340,'3.ข้อมูลงบทดลองปัจจุบัน เติมเอง'!$A$5:$CL$846,27,0),2)</f>
        <v>0</v>
      </c>
      <c r="AC340" s="19">
        <f>ROUND(VLOOKUP($B340,'3.ข้อมูลงบทดลองปัจจุบัน เติมเอง'!$A$5:$CL$846,28,0),2)</f>
        <v>0</v>
      </c>
      <c r="AD340" s="19">
        <f>ROUND(VLOOKUP($B340,'3.ข้อมูลงบทดลองปัจจุบัน เติมเอง'!$A$5:$CL$846,29,0),2)</f>
        <v>0</v>
      </c>
      <c r="AE340" s="19">
        <f>ROUND(VLOOKUP($B340,'3.ข้อมูลงบทดลองปัจจุบัน เติมเอง'!$A$5:$CL$846,30,0),2)</f>
        <v>0</v>
      </c>
      <c r="AF340" s="19">
        <f>ROUND(VLOOKUP($B340,'3.ข้อมูลงบทดลองปัจจุบัน เติมเอง'!$A$5:$CL$846,31,0),2)</f>
        <v>0</v>
      </c>
      <c r="AG340" s="19">
        <f>ROUND(VLOOKUP($B340,'3.ข้อมูลงบทดลองปัจจุบัน เติมเอง'!$A$5:$CL$846,32,0),2)</f>
        <v>0</v>
      </c>
      <c r="AH340" s="19">
        <f>ROUND(VLOOKUP($B340,'3.ข้อมูลงบทดลองปัจจุบัน เติมเอง'!$A$5:$CL$846,33,0),2)</f>
        <v>0</v>
      </c>
      <c r="AI340" s="19">
        <f>ROUND(VLOOKUP($B340,'3.ข้อมูลงบทดลองปัจจุบัน เติมเอง'!$A$5:$CL$846,34,0),2)</f>
        <v>0</v>
      </c>
      <c r="AJ340" s="19">
        <f>ROUND(VLOOKUP($B340,'3.ข้อมูลงบทดลองปัจจุบัน เติมเอง'!$A$5:$CL$846,35,0),2)</f>
        <v>0</v>
      </c>
      <c r="AK340" s="19">
        <f>ROUND(VLOOKUP($B340,'3.ข้อมูลงบทดลองปัจจุบัน เติมเอง'!$A$5:$CL$846,36,0),2)</f>
        <v>0</v>
      </c>
      <c r="AL340" s="19">
        <f>ROUND(VLOOKUP($B340,'3.ข้อมูลงบทดลองปัจจุบัน เติมเอง'!$A$5:$CL$846,37,0),2)</f>
        <v>19900</v>
      </c>
      <c r="AM340" s="19">
        <f>ROUND(VLOOKUP($B340,'3.ข้อมูลงบทดลองปัจจุบัน เติมเอง'!$A$5:$CL$846,38,0),2)</f>
        <v>0</v>
      </c>
      <c r="AN340" s="19">
        <f>ROUND(VLOOKUP($B340,'3.ข้อมูลงบทดลองปัจจุบัน เติมเอง'!$A$5:$CL$846,39,0),2)</f>
        <v>0</v>
      </c>
      <c r="AO340" s="19">
        <f>ROUND(VLOOKUP($B340,'3.ข้อมูลงบทดลองปัจจุบัน เติมเอง'!$A$5:$CL$846,40,0),2)</f>
        <v>0</v>
      </c>
      <c r="AP340" s="19">
        <f>ROUND(VLOOKUP($B340,'3.ข้อมูลงบทดลองปัจจุบัน เติมเอง'!$A$5:$CL$846,41,0),2)</f>
        <v>0</v>
      </c>
      <c r="AQ340" s="19">
        <f>ROUND(VLOOKUP($B340,'3.ข้อมูลงบทดลองปัจจุบัน เติมเอง'!$A$5:$CL$846,42,0),2)</f>
        <v>0</v>
      </c>
      <c r="AR340" s="19">
        <f>ROUND(VLOOKUP($B340,'3.ข้อมูลงบทดลองปัจจุบัน เติมเอง'!$A$5:$CL$846,43,0),2)</f>
        <v>0</v>
      </c>
      <c r="AS340" s="19">
        <f>ROUND(VLOOKUP($B340,'3.ข้อมูลงบทดลองปัจจุบัน เติมเอง'!$A$5:$CL$846,44,0),2)</f>
        <v>0</v>
      </c>
      <c r="AT340" s="19">
        <f>ROUND(VLOOKUP($B340,'3.ข้อมูลงบทดลองปัจจุบัน เติมเอง'!$A$5:$CL$846,45,0),2)</f>
        <v>0</v>
      </c>
      <c r="AU340" s="19">
        <f>ROUND(VLOOKUP($B340,'3.ข้อมูลงบทดลองปัจจุบัน เติมเอง'!$A$5:$CL$846,46,0),2)</f>
        <v>0</v>
      </c>
      <c r="AV340" s="19">
        <f>ROUND(VLOOKUP($B340,'3.ข้อมูลงบทดลองปัจจุบัน เติมเอง'!$A$5:$CL$846,47,0),2)</f>
        <v>0</v>
      </c>
      <c r="AW340" s="19">
        <f>ROUND(VLOOKUP($B340,'3.ข้อมูลงบทดลองปัจจุบัน เติมเอง'!$A$5:$CL$846,48,0),2)</f>
        <v>0</v>
      </c>
      <c r="AX340" s="19">
        <f>ROUND(VLOOKUP($B340,'3.ข้อมูลงบทดลองปัจจุบัน เติมเอง'!$A$5:$CL$846,49,0),2)</f>
        <v>0</v>
      </c>
      <c r="AY340" s="19">
        <f>ROUND(VLOOKUP($B340,'3.ข้อมูลงบทดลองปัจจุบัน เติมเอง'!$A$5:$CL$846,50,0),2)</f>
        <v>0</v>
      </c>
      <c r="AZ340" s="19">
        <f>ROUND(VLOOKUP($B340,'3.ข้อมูลงบทดลองปัจจุบัน เติมเอง'!$A$5:$CL$846,51,0),2)</f>
        <v>0</v>
      </c>
      <c r="BA340" s="19">
        <f>ROUND(VLOOKUP($B340,'3.ข้อมูลงบทดลองปัจจุบัน เติมเอง'!$A$5:$CL$846,52,0),2)</f>
        <v>0</v>
      </c>
      <c r="BB340" s="19">
        <f>ROUND(VLOOKUP($B340,'3.ข้อมูลงบทดลองปัจจุบัน เติมเอง'!$A$5:$CL$846,53,0),2)</f>
        <v>6750</v>
      </c>
      <c r="BC340" s="19">
        <f>ROUND(VLOOKUP($B340,'3.ข้อมูลงบทดลองปัจจุบัน เติมเอง'!$A$5:$CL$846,54,0),2)</f>
        <v>0</v>
      </c>
      <c r="BD340" s="19">
        <f>ROUND(VLOOKUP($B340,'3.ข้อมูลงบทดลองปัจจุบัน เติมเอง'!$A$5:$CL$846,55,0),2)</f>
        <v>0</v>
      </c>
      <c r="BE340" s="19">
        <f>ROUND(VLOOKUP($B340,'3.ข้อมูลงบทดลองปัจจุบัน เติมเอง'!$A$5:$CL$846,56,0),2)</f>
        <v>0</v>
      </c>
      <c r="BF340" s="19">
        <f>ROUND(VLOOKUP($B340,'3.ข้อมูลงบทดลองปัจจุบัน เติมเอง'!$A$5:$CL$846,57,0),2)</f>
        <v>0</v>
      </c>
      <c r="BG340" s="19">
        <f>ROUND(VLOOKUP($B340,'3.ข้อมูลงบทดลองปัจจุบัน เติมเอง'!$A$5:$CL$846,58,0),2)</f>
        <v>0</v>
      </c>
      <c r="BH340" s="19">
        <f>ROUND(VLOOKUP($B340,'3.ข้อมูลงบทดลองปัจจุบัน เติมเอง'!$A$5:$CL$846,59,0),2)</f>
        <v>0</v>
      </c>
      <c r="BI340" s="19">
        <f>ROUND(VLOOKUP($B340,'3.ข้อมูลงบทดลองปัจจุบัน เติมเอง'!$A$5:$CL$846,60,0),2)</f>
        <v>0</v>
      </c>
      <c r="BJ340" s="19">
        <f>ROUND(VLOOKUP($B340,'3.ข้อมูลงบทดลองปัจจุบัน เติมเอง'!$A$5:$CL$846,61,0),2)</f>
        <v>0</v>
      </c>
      <c r="BK340" s="19">
        <f>ROUND(VLOOKUP($B340,'3.ข้อมูลงบทดลองปัจจุบัน เติมเอง'!$A$5:$CL$846,62,0),2)</f>
        <v>0</v>
      </c>
      <c r="BL340" s="19">
        <f>ROUND(VLOOKUP($B340,'3.ข้อมูลงบทดลองปัจจุบัน เติมเอง'!$A$5:$CL$846,63,0),2)</f>
        <v>0</v>
      </c>
      <c r="BM340" s="19">
        <f>ROUND(VLOOKUP($B340,'3.ข้อมูลงบทดลองปัจจุบัน เติมเอง'!$A$5:$CL$846,64,0),2)</f>
        <v>0</v>
      </c>
      <c r="BN340" s="19">
        <f>ROUND(VLOOKUP($B340,'3.ข้อมูลงบทดลองปัจจุบัน เติมเอง'!$A$5:$CL$846,65,0),2)</f>
        <v>0</v>
      </c>
      <c r="BO340" s="19">
        <f>ROUND(VLOOKUP($B340,'3.ข้อมูลงบทดลองปัจจุบัน เติมเอง'!$A$5:$CL$846,66,0),2)</f>
        <v>0</v>
      </c>
      <c r="BP340" s="19">
        <f>ROUND(VLOOKUP($B340,'3.ข้อมูลงบทดลองปัจจุบัน เติมเอง'!$A$5:$CL$846,67,0),2)</f>
        <v>0</v>
      </c>
      <c r="BQ340" s="19">
        <f>ROUND(VLOOKUP($B340,'3.ข้อมูลงบทดลองปัจจุบัน เติมเอง'!$A$5:$CL$846,68,0),2)</f>
        <v>0</v>
      </c>
      <c r="BR340" s="19">
        <f>ROUND(VLOOKUP($B340,'3.ข้อมูลงบทดลองปัจจุบัน เติมเอง'!$A$5:$CL$846,69,0),2)</f>
        <v>0</v>
      </c>
      <c r="BS340" s="19">
        <f>ROUND(VLOOKUP($B340,'3.ข้อมูลงบทดลองปัจจุบัน เติมเอง'!$A$5:$CL$846,70,0),2)</f>
        <v>0</v>
      </c>
      <c r="BT340" s="19">
        <f>ROUND(VLOOKUP($B340,'3.ข้อมูลงบทดลองปัจจุบัน เติมเอง'!$A$5:$CL$846,71,0),2)</f>
        <v>0</v>
      </c>
      <c r="BU340" s="19">
        <f>ROUND(VLOOKUP($B340,'3.ข้อมูลงบทดลองปัจจุบัน เติมเอง'!$A$5:$CL$846,72,0),2)</f>
        <v>0</v>
      </c>
      <c r="BV340" s="19">
        <f>ROUND(VLOOKUP($B340,'3.ข้อมูลงบทดลองปัจจุบัน เติมเอง'!$A$5:$CL$846,73,0),2)</f>
        <v>0</v>
      </c>
      <c r="BW340" s="19">
        <f>ROUND(VLOOKUP($B340,'3.ข้อมูลงบทดลองปัจจุบัน เติมเอง'!$A$5:$CL$846,74,0),2)</f>
        <v>0</v>
      </c>
      <c r="BX340" s="19">
        <f>ROUND(VLOOKUP($B340,'3.ข้อมูลงบทดลองปัจจุบัน เติมเอง'!$A$5:$CL$846,75,0),2)</f>
        <v>0</v>
      </c>
      <c r="BY340" s="19">
        <f>ROUND(VLOOKUP($B340,'3.ข้อมูลงบทดลองปัจจุบัน เติมเอง'!$A$5:$CL$846,76,0),2)</f>
        <v>0</v>
      </c>
      <c r="BZ340" s="19">
        <f>ROUND(VLOOKUP($B340,'3.ข้อมูลงบทดลองปัจจุบัน เติมเอง'!$A$5:$CL$846,77,0),2)</f>
        <v>0</v>
      </c>
      <c r="CA340" s="19">
        <f>ROUND(VLOOKUP($B340,'3.ข้อมูลงบทดลองปัจจุบัน เติมเอง'!$A$5:$CL$846,78,0),2)</f>
        <v>0</v>
      </c>
      <c r="CB340" s="19">
        <f>ROUND(VLOOKUP($B340,'3.ข้อมูลงบทดลองปัจจุบัน เติมเอง'!$A$5:$CL$846,79,0),2)</f>
        <v>0</v>
      </c>
      <c r="CC340" s="19">
        <f>ROUND(VLOOKUP($B340,'3.ข้อมูลงบทดลองปัจจุบัน เติมเอง'!$A$5:$CL$846,80,0),2)</f>
        <v>0</v>
      </c>
      <c r="CD340" s="19">
        <f>ROUND(VLOOKUP($B340,'3.ข้อมูลงบทดลองปัจจุบัน เติมเอง'!$A$5:$CL$846,81,0),2)</f>
        <v>0</v>
      </c>
      <c r="CE340" s="19">
        <f>ROUND(VLOOKUP($B340,'3.ข้อมูลงบทดลองปัจจุบัน เติมเอง'!$A$5:$CL$846,82,0),2)</f>
        <v>0</v>
      </c>
      <c r="CF340" s="19">
        <f>ROUND(VLOOKUP($B340,'3.ข้อมูลงบทดลองปัจจุบัน เติมเอง'!$A$5:$CL$846,83,0),2)</f>
        <v>0</v>
      </c>
      <c r="CG340" s="19">
        <f>ROUND(VLOOKUP($B340,'3.ข้อมูลงบทดลองปัจจุบัน เติมเอง'!$A$5:$CL$846,84,0),2)</f>
        <v>0</v>
      </c>
      <c r="CH340" s="19">
        <f>ROUND(VLOOKUP($B340,'3.ข้อมูลงบทดลองปัจจุบัน เติมเอง'!$A$5:$CL$846,85,0),2)</f>
        <v>0</v>
      </c>
      <c r="CI340" s="19">
        <f>ROUND(VLOOKUP($B340,'3.ข้อมูลงบทดลองปัจจุบัน เติมเอง'!$A$5:$CL$846,86,0),2)</f>
        <v>0</v>
      </c>
      <c r="CJ340" s="19">
        <f>ROUND(VLOOKUP($B340,'3.ข้อมูลงบทดลองปัจจุบัน เติมเอง'!$A$5:$CL$846,87,0),2)</f>
        <v>0</v>
      </c>
      <c r="CK340" s="19">
        <f>ROUND(VLOOKUP($B340,'3.ข้อมูลงบทดลองปัจจุบัน เติมเอง'!$A$5:$CL$846,88,0),2)</f>
        <v>0</v>
      </c>
      <c r="CL340" s="19">
        <f>ROUND(VLOOKUP($B340,'3.ข้อมูลงบทดลองปัจจุบัน เติมเอง'!$A$5:$CL$846,89,0),2)</f>
        <v>0</v>
      </c>
      <c r="CM340" s="19">
        <f>ROUND(VLOOKUP($B340,'3.ข้อมูลงบทดลองปัจจุบัน เติมเอง'!$A$5:$CL$846,90,0),2)</f>
        <v>0</v>
      </c>
    </row>
    <row r="341" spans="1:91" x14ac:dyDescent="0.7">
      <c r="A341" s="54" t="s">
        <v>2323</v>
      </c>
      <c r="B341" s="3" t="s">
        <v>1146</v>
      </c>
      <c r="C341" s="55" t="s">
        <v>1147</v>
      </c>
      <c r="D341" s="19">
        <f>ROUND(VLOOKUP($B341,'3.ข้อมูลงบทดลองปัจจุบัน เติมเอง'!$A$5:$CL$846,3,0),2)</f>
        <v>0</v>
      </c>
      <c r="E341" s="19">
        <f>ROUND(VLOOKUP($B341,'3.ข้อมูลงบทดลองปัจจุบัน เติมเอง'!$A$5:$CL$846,4,0),2)</f>
        <v>0</v>
      </c>
      <c r="F341" s="19">
        <f>ROUND(VLOOKUP($B341,'3.ข้อมูลงบทดลองปัจจุบัน เติมเอง'!$A$5:$CL$846,5,0),2)</f>
        <v>0</v>
      </c>
      <c r="G341" s="19">
        <f>ROUND(VLOOKUP($B341,'3.ข้อมูลงบทดลองปัจจุบัน เติมเอง'!$A$5:$CL$846,6,0),2)</f>
        <v>0</v>
      </c>
      <c r="H341" s="19">
        <f>ROUND(VLOOKUP($B341,'3.ข้อมูลงบทดลองปัจจุบัน เติมเอง'!$A$5:$CL$846,7,0),2)</f>
        <v>0</v>
      </c>
      <c r="I341" s="19">
        <f>ROUND(VLOOKUP($B341,'3.ข้อมูลงบทดลองปัจจุบัน เติมเอง'!$A$5:$CL$846,8,0),2)</f>
        <v>0</v>
      </c>
      <c r="J341" s="19">
        <f>ROUND(VLOOKUP($B341,'3.ข้อมูลงบทดลองปัจจุบัน เติมเอง'!$A$5:$CL$846,9,0),2)</f>
        <v>0</v>
      </c>
      <c r="K341" s="19">
        <f>ROUND(VLOOKUP($B341,'3.ข้อมูลงบทดลองปัจจุบัน เติมเอง'!$A$5:$CL$846,10,0),2)</f>
        <v>0</v>
      </c>
      <c r="L341" s="19">
        <f>ROUND(VLOOKUP($B341,'3.ข้อมูลงบทดลองปัจจุบัน เติมเอง'!$A$5:$CL$846,11,0),2)</f>
        <v>0</v>
      </c>
      <c r="M341" s="19">
        <f>ROUND(VLOOKUP($B341,'3.ข้อมูลงบทดลองปัจจุบัน เติมเอง'!$A$5:$CL$846,12,0),2)</f>
        <v>0</v>
      </c>
      <c r="N341" s="19">
        <f>ROUND(VLOOKUP($B341,'3.ข้อมูลงบทดลองปัจจุบัน เติมเอง'!$A$5:$CL$846,13,0),2)</f>
        <v>0</v>
      </c>
      <c r="O341" s="19">
        <f>ROUND(VLOOKUP($B341,'3.ข้อมูลงบทดลองปัจจุบัน เติมเอง'!$A$5:$CL$846,14,0),2)</f>
        <v>0</v>
      </c>
      <c r="P341" s="19">
        <f>ROUND(VLOOKUP($B341,'3.ข้อมูลงบทดลองปัจจุบัน เติมเอง'!$A$5:$CL$846,15,0),2)</f>
        <v>0</v>
      </c>
      <c r="Q341" s="19">
        <f>ROUND(VLOOKUP($B341,'3.ข้อมูลงบทดลองปัจจุบัน เติมเอง'!$A$5:$CL$846,16,0),2)</f>
        <v>0</v>
      </c>
      <c r="R341" s="19">
        <f>ROUND(VLOOKUP($B341,'3.ข้อมูลงบทดลองปัจจุบัน เติมเอง'!$A$5:$CL$846,17,0),2)</f>
        <v>0</v>
      </c>
      <c r="S341" s="19">
        <f>ROUND(VLOOKUP($B341,'3.ข้อมูลงบทดลองปัจจุบัน เติมเอง'!$A$5:$CL$846,18,0),2)</f>
        <v>0</v>
      </c>
      <c r="T341" s="19">
        <f>ROUND(VLOOKUP($B341,'3.ข้อมูลงบทดลองปัจจุบัน เติมเอง'!$A$5:$CL$846,19,0),2)</f>
        <v>0</v>
      </c>
      <c r="U341" s="19">
        <f>ROUND(VLOOKUP($B341,'3.ข้อมูลงบทดลองปัจจุบัน เติมเอง'!$A$5:$CL$846,20,0),2)</f>
        <v>0</v>
      </c>
      <c r="V341" s="19">
        <f>ROUND(VLOOKUP($B341,'3.ข้อมูลงบทดลองปัจจุบัน เติมเอง'!$A$5:$CL$846,21,0),2)</f>
        <v>0</v>
      </c>
      <c r="W341" s="19">
        <f>ROUND(VLOOKUP($B341,'3.ข้อมูลงบทดลองปัจจุบัน เติมเอง'!$A$5:$CL$846,22,0),2)</f>
        <v>0</v>
      </c>
      <c r="X341" s="19">
        <f>ROUND(VLOOKUP($B341,'3.ข้อมูลงบทดลองปัจจุบัน เติมเอง'!$A$5:$CL$846,23,0),2)</f>
        <v>0</v>
      </c>
      <c r="Y341" s="19">
        <f>ROUND(VLOOKUP($B341,'3.ข้อมูลงบทดลองปัจจุบัน เติมเอง'!$A$5:$CL$846,24,0),2)</f>
        <v>0</v>
      </c>
      <c r="Z341" s="19">
        <f>ROUND(VLOOKUP($B341,'3.ข้อมูลงบทดลองปัจจุบัน เติมเอง'!$A$5:$CL$846,25,0),2)</f>
        <v>0</v>
      </c>
      <c r="AA341" s="19">
        <f>ROUND(VLOOKUP($B341,'3.ข้อมูลงบทดลองปัจจุบัน เติมเอง'!$A$5:$CL$846,26,0),2)</f>
        <v>0</v>
      </c>
      <c r="AB341" s="19">
        <f>ROUND(VLOOKUP($B341,'3.ข้อมูลงบทดลองปัจจุบัน เติมเอง'!$A$5:$CL$846,27,0),2)</f>
        <v>0</v>
      </c>
      <c r="AC341" s="19">
        <f>ROUND(VLOOKUP($B341,'3.ข้อมูลงบทดลองปัจจุบัน เติมเอง'!$A$5:$CL$846,28,0),2)</f>
        <v>0</v>
      </c>
      <c r="AD341" s="19">
        <f>ROUND(VLOOKUP($B341,'3.ข้อมูลงบทดลองปัจจุบัน เติมเอง'!$A$5:$CL$846,29,0),2)</f>
        <v>0</v>
      </c>
      <c r="AE341" s="19">
        <f>ROUND(VLOOKUP($B341,'3.ข้อมูลงบทดลองปัจจุบัน เติมเอง'!$A$5:$CL$846,30,0),2)</f>
        <v>0</v>
      </c>
      <c r="AF341" s="19">
        <f>ROUND(VLOOKUP($B341,'3.ข้อมูลงบทดลองปัจจุบัน เติมเอง'!$A$5:$CL$846,31,0),2)</f>
        <v>0</v>
      </c>
      <c r="AG341" s="19">
        <f>ROUND(VLOOKUP($B341,'3.ข้อมูลงบทดลองปัจจุบัน เติมเอง'!$A$5:$CL$846,32,0),2)</f>
        <v>0</v>
      </c>
      <c r="AH341" s="19">
        <f>ROUND(VLOOKUP($B341,'3.ข้อมูลงบทดลองปัจจุบัน เติมเอง'!$A$5:$CL$846,33,0),2)</f>
        <v>0</v>
      </c>
      <c r="AI341" s="19">
        <f>ROUND(VLOOKUP($B341,'3.ข้อมูลงบทดลองปัจจุบัน เติมเอง'!$A$5:$CL$846,34,0),2)</f>
        <v>0</v>
      </c>
      <c r="AJ341" s="19">
        <f>ROUND(VLOOKUP($B341,'3.ข้อมูลงบทดลองปัจจุบัน เติมเอง'!$A$5:$CL$846,35,0),2)</f>
        <v>0</v>
      </c>
      <c r="AK341" s="19">
        <f>ROUND(VLOOKUP($B341,'3.ข้อมูลงบทดลองปัจจุบัน เติมเอง'!$A$5:$CL$846,36,0),2)</f>
        <v>0</v>
      </c>
      <c r="AL341" s="19">
        <f>ROUND(VLOOKUP($B341,'3.ข้อมูลงบทดลองปัจจุบัน เติมเอง'!$A$5:$CL$846,37,0),2)</f>
        <v>0</v>
      </c>
      <c r="AM341" s="19">
        <f>ROUND(VLOOKUP($B341,'3.ข้อมูลงบทดลองปัจจุบัน เติมเอง'!$A$5:$CL$846,38,0),2)</f>
        <v>0</v>
      </c>
      <c r="AN341" s="19">
        <f>ROUND(VLOOKUP($B341,'3.ข้อมูลงบทดลองปัจจุบัน เติมเอง'!$A$5:$CL$846,39,0),2)</f>
        <v>0</v>
      </c>
      <c r="AO341" s="19">
        <f>ROUND(VLOOKUP($B341,'3.ข้อมูลงบทดลองปัจจุบัน เติมเอง'!$A$5:$CL$846,40,0),2)</f>
        <v>0</v>
      </c>
      <c r="AP341" s="19">
        <f>ROUND(VLOOKUP($B341,'3.ข้อมูลงบทดลองปัจจุบัน เติมเอง'!$A$5:$CL$846,41,0),2)</f>
        <v>0</v>
      </c>
      <c r="AQ341" s="19">
        <f>ROUND(VLOOKUP($B341,'3.ข้อมูลงบทดลองปัจจุบัน เติมเอง'!$A$5:$CL$846,42,0),2)</f>
        <v>0</v>
      </c>
      <c r="AR341" s="19">
        <f>ROUND(VLOOKUP($B341,'3.ข้อมูลงบทดลองปัจจุบัน เติมเอง'!$A$5:$CL$846,43,0),2)</f>
        <v>0</v>
      </c>
      <c r="AS341" s="19">
        <f>ROUND(VLOOKUP($B341,'3.ข้อมูลงบทดลองปัจจุบัน เติมเอง'!$A$5:$CL$846,44,0),2)</f>
        <v>0</v>
      </c>
      <c r="AT341" s="19">
        <f>ROUND(VLOOKUP($B341,'3.ข้อมูลงบทดลองปัจจุบัน เติมเอง'!$A$5:$CL$846,45,0),2)</f>
        <v>0</v>
      </c>
      <c r="AU341" s="19">
        <f>ROUND(VLOOKUP($B341,'3.ข้อมูลงบทดลองปัจจุบัน เติมเอง'!$A$5:$CL$846,46,0),2)</f>
        <v>0</v>
      </c>
      <c r="AV341" s="19">
        <f>ROUND(VLOOKUP($B341,'3.ข้อมูลงบทดลองปัจจุบัน เติมเอง'!$A$5:$CL$846,47,0),2)</f>
        <v>0</v>
      </c>
      <c r="AW341" s="19">
        <f>ROUND(VLOOKUP($B341,'3.ข้อมูลงบทดลองปัจจุบัน เติมเอง'!$A$5:$CL$846,48,0),2)</f>
        <v>0</v>
      </c>
      <c r="AX341" s="19">
        <f>ROUND(VLOOKUP($B341,'3.ข้อมูลงบทดลองปัจจุบัน เติมเอง'!$A$5:$CL$846,49,0),2)</f>
        <v>0</v>
      </c>
      <c r="AY341" s="19">
        <f>ROUND(VLOOKUP($B341,'3.ข้อมูลงบทดลองปัจจุบัน เติมเอง'!$A$5:$CL$846,50,0),2)</f>
        <v>0</v>
      </c>
      <c r="AZ341" s="19">
        <f>ROUND(VLOOKUP($B341,'3.ข้อมูลงบทดลองปัจจุบัน เติมเอง'!$A$5:$CL$846,51,0),2)</f>
        <v>0</v>
      </c>
      <c r="BA341" s="19">
        <f>ROUND(VLOOKUP($B341,'3.ข้อมูลงบทดลองปัจจุบัน เติมเอง'!$A$5:$CL$846,52,0),2)</f>
        <v>0</v>
      </c>
      <c r="BB341" s="19">
        <f>ROUND(VLOOKUP($B341,'3.ข้อมูลงบทดลองปัจจุบัน เติมเอง'!$A$5:$CL$846,53,0),2)</f>
        <v>0</v>
      </c>
      <c r="BC341" s="19">
        <f>ROUND(VLOOKUP($B341,'3.ข้อมูลงบทดลองปัจจุบัน เติมเอง'!$A$5:$CL$846,54,0),2)</f>
        <v>0</v>
      </c>
      <c r="BD341" s="19">
        <f>ROUND(VLOOKUP($B341,'3.ข้อมูลงบทดลองปัจจุบัน เติมเอง'!$A$5:$CL$846,55,0),2)</f>
        <v>0</v>
      </c>
      <c r="BE341" s="19">
        <f>ROUND(VLOOKUP($B341,'3.ข้อมูลงบทดลองปัจจุบัน เติมเอง'!$A$5:$CL$846,56,0),2)</f>
        <v>0</v>
      </c>
      <c r="BF341" s="19">
        <f>ROUND(VLOOKUP($B341,'3.ข้อมูลงบทดลองปัจจุบัน เติมเอง'!$A$5:$CL$846,57,0),2)</f>
        <v>0</v>
      </c>
      <c r="BG341" s="19">
        <f>ROUND(VLOOKUP($B341,'3.ข้อมูลงบทดลองปัจจุบัน เติมเอง'!$A$5:$CL$846,58,0),2)</f>
        <v>0</v>
      </c>
      <c r="BH341" s="19">
        <f>ROUND(VLOOKUP($B341,'3.ข้อมูลงบทดลองปัจจุบัน เติมเอง'!$A$5:$CL$846,59,0),2)</f>
        <v>0</v>
      </c>
      <c r="BI341" s="19">
        <f>ROUND(VLOOKUP($B341,'3.ข้อมูลงบทดลองปัจจุบัน เติมเอง'!$A$5:$CL$846,60,0),2)</f>
        <v>0</v>
      </c>
      <c r="BJ341" s="19">
        <f>ROUND(VLOOKUP($B341,'3.ข้อมูลงบทดลองปัจจุบัน เติมเอง'!$A$5:$CL$846,61,0),2)</f>
        <v>0</v>
      </c>
      <c r="BK341" s="19">
        <f>ROUND(VLOOKUP($B341,'3.ข้อมูลงบทดลองปัจจุบัน เติมเอง'!$A$5:$CL$846,62,0),2)</f>
        <v>0</v>
      </c>
      <c r="BL341" s="19">
        <f>ROUND(VLOOKUP($B341,'3.ข้อมูลงบทดลองปัจจุบัน เติมเอง'!$A$5:$CL$846,63,0),2)</f>
        <v>0</v>
      </c>
      <c r="BM341" s="19">
        <f>ROUND(VLOOKUP($B341,'3.ข้อมูลงบทดลองปัจจุบัน เติมเอง'!$A$5:$CL$846,64,0),2)</f>
        <v>0</v>
      </c>
      <c r="BN341" s="19">
        <f>ROUND(VLOOKUP($B341,'3.ข้อมูลงบทดลองปัจจุบัน เติมเอง'!$A$5:$CL$846,65,0),2)</f>
        <v>0</v>
      </c>
      <c r="BO341" s="19">
        <f>ROUND(VLOOKUP($B341,'3.ข้อมูลงบทดลองปัจจุบัน เติมเอง'!$A$5:$CL$846,66,0),2)</f>
        <v>0</v>
      </c>
      <c r="BP341" s="19">
        <f>ROUND(VLOOKUP($B341,'3.ข้อมูลงบทดลองปัจจุบัน เติมเอง'!$A$5:$CL$846,67,0),2)</f>
        <v>0</v>
      </c>
      <c r="BQ341" s="19">
        <f>ROUND(VLOOKUP($B341,'3.ข้อมูลงบทดลองปัจจุบัน เติมเอง'!$A$5:$CL$846,68,0),2)</f>
        <v>0</v>
      </c>
      <c r="BR341" s="19">
        <f>ROUND(VLOOKUP($B341,'3.ข้อมูลงบทดลองปัจจุบัน เติมเอง'!$A$5:$CL$846,69,0),2)</f>
        <v>0</v>
      </c>
      <c r="BS341" s="19">
        <f>ROUND(VLOOKUP($B341,'3.ข้อมูลงบทดลองปัจจุบัน เติมเอง'!$A$5:$CL$846,70,0),2)</f>
        <v>0</v>
      </c>
      <c r="BT341" s="19">
        <f>ROUND(VLOOKUP($B341,'3.ข้อมูลงบทดลองปัจจุบัน เติมเอง'!$A$5:$CL$846,71,0),2)</f>
        <v>0</v>
      </c>
      <c r="BU341" s="19">
        <f>ROUND(VLOOKUP($B341,'3.ข้อมูลงบทดลองปัจจุบัน เติมเอง'!$A$5:$CL$846,72,0),2)</f>
        <v>0</v>
      </c>
      <c r="BV341" s="19">
        <f>ROUND(VLOOKUP($B341,'3.ข้อมูลงบทดลองปัจจุบัน เติมเอง'!$A$5:$CL$846,73,0),2)</f>
        <v>0</v>
      </c>
      <c r="BW341" s="19">
        <f>ROUND(VLOOKUP($B341,'3.ข้อมูลงบทดลองปัจจุบัน เติมเอง'!$A$5:$CL$846,74,0),2)</f>
        <v>0</v>
      </c>
      <c r="BX341" s="19">
        <f>ROUND(VLOOKUP($B341,'3.ข้อมูลงบทดลองปัจจุบัน เติมเอง'!$A$5:$CL$846,75,0),2)</f>
        <v>0</v>
      </c>
      <c r="BY341" s="19">
        <f>ROUND(VLOOKUP($B341,'3.ข้อมูลงบทดลองปัจจุบัน เติมเอง'!$A$5:$CL$846,76,0),2)</f>
        <v>0</v>
      </c>
      <c r="BZ341" s="19">
        <f>ROUND(VLOOKUP($B341,'3.ข้อมูลงบทดลองปัจจุบัน เติมเอง'!$A$5:$CL$846,77,0),2)</f>
        <v>0</v>
      </c>
      <c r="CA341" s="19">
        <f>ROUND(VLOOKUP($B341,'3.ข้อมูลงบทดลองปัจจุบัน เติมเอง'!$A$5:$CL$846,78,0),2)</f>
        <v>0</v>
      </c>
      <c r="CB341" s="19">
        <f>ROUND(VLOOKUP($B341,'3.ข้อมูลงบทดลองปัจจุบัน เติมเอง'!$A$5:$CL$846,79,0),2)</f>
        <v>0</v>
      </c>
      <c r="CC341" s="19">
        <f>ROUND(VLOOKUP($B341,'3.ข้อมูลงบทดลองปัจจุบัน เติมเอง'!$A$5:$CL$846,80,0),2)</f>
        <v>0</v>
      </c>
      <c r="CD341" s="19">
        <f>ROUND(VLOOKUP($B341,'3.ข้อมูลงบทดลองปัจจุบัน เติมเอง'!$A$5:$CL$846,81,0),2)</f>
        <v>0</v>
      </c>
      <c r="CE341" s="19">
        <f>ROUND(VLOOKUP($B341,'3.ข้อมูลงบทดลองปัจจุบัน เติมเอง'!$A$5:$CL$846,82,0),2)</f>
        <v>0</v>
      </c>
      <c r="CF341" s="19">
        <f>ROUND(VLOOKUP($B341,'3.ข้อมูลงบทดลองปัจจุบัน เติมเอง'!$A$5:$CL$846,83,0),2)</f>
        <v>0</v>
      </c>
      <c r="CG341" s="19">
        <f>ROUND(VLOOKUP($B341,'3.ข้อมูลงบทดลองปัจจุบัน เติมเอง'!$A$5:$CL$846,84,0),2)</f>
        <v>0</v>
      </c>
      <c r="CH341" s="19">
        <f>ROUND(VLOOKUP($B341,'3.ข้อมูลงบทดลองปัจจุบัน เติมเอง'!$A$5:$CL$846,85,0),2)</f>
        <v>0</v>
      </c>
      <c r="CI341" s="19">
        <f>ROUND(VLOOKUP($B341,'3.ข้อมูลงบทดลองปัจจุบัน เติมเอง'!$A$5:$CL$846,86,0),2)</f>
        <v>0</v>
      </c>
      <c r="CJ341" s="19">
        <f>ROUND(VLOOKUP($B341,'3.ข้อมูลงบทดลองปัจจุบัน เติมเอง'!$A$5:$CL$846,87,0),2)</f>
        <v>0</v>
      </c>
      <c r="CK341" s="19">
        <f>ROUND(VLOOKUP($B341,'3.ข้อมูลงบทดลองปัจจุบัน เติมเอง'!$A$5:$CL$846,88,0),2)</f>
        <v>0</v>
      </c>
      <c r="CL341" s="19">
        <f>ROUND(VLOOKUP($B341,'3.ข้อมูลงบทดลองปัจจุบัน เติมเอง'!$A$5:$CL$846,89,0),2)</f>
        <v>0</v>
      </c>
      <c r="CM341" s="19">
        <f>ROUND(VLOOKUP($B341,'3.ข้อมูลงบทดลองปัจจุบัน เติมเอง'!$A$5:$CL$846,90,0),2)</f>
        <v>0</v>
      </c>
    </row>
    <row r="342" spans="1:91" x14ac:dyDescent="0.7">
      <c r="A342" s="54" t="s">
        <v>2323</v>
      </c>
      <c r="B342" s="3" t="s">
        <v>600</v>
      </c>
      <c r="C342" s="55" t="s">
        <v>601</v>
      </c>
      <c r="D342" s="19">
        <f>ROUND(VLOOKUP($B342,'3.ข้อมูลงบทดลองปัจจุบัน เติมเอง'!$A$5:$CL$846,3,0),2)</f>
        <v>3382464.49</v>
      </c>
      <c r="E342" s="19">
        <f>ROUND(VLOOKUP($B342,'3.ข้อมูลงบทดลองปัจจุบัน เติมเอง'!$A$5:$CL$846,4,0),2)</f>
        <v>379305</v>
      </c>
      <c r="F342" s="19">
        <f>ROUND(VLOOKUP($B342,'3.ข้อมูลงบทดลองปัจจุบัน เติมเอง'!$A$5:$CL$846,5,0),2)</f>
        <v>434164.7</v>
      </c>
      <c r="G342" s="19">
        <f>ROUND(VLOOKUP($B342,'3.ข้อมูลงบทดลองปัจจุบัน เติมเอง'!$A$5:$CL$846,6,0),2)</f>
        <v>470135.22</v>
      </c>
      <c r="H342" s="19">
        <f>ROUND(VLOOKUP($B342,'3.ข้อมูลงบทดลองปัจจุบัน เติมเอง'!$A$5:$CL$846,7,0),2)</f>
        <v>287956.90000000002</v>
      </c>
      <c r="I342" s="19">
        <f>ROUND(VLOOKUP($B342,'3.ข้อมูลงบทดลองปัจจุบัน เติมเอง'!$A$5:$CL$846,8,0),2)</f>
        <v>430913.48</v>
      </c>
      <c r="J342" s="19">
        <f>ROUND(VLOOKUP($B342,'3.ข้อมูลงบทดลองปัจจุบัน เติมเอง'!$A$5:$CL$846,9,0),2)</f>
        <v>630044.67000000004</v>
      </c>
      <c r="K342" s="19">
        <f>ROUND(VLOOKUP($B342,'3.ข้อมูลงบทดลองปัจจุบัน เติมเอง'!$A$5:$CL$846,10,0),2)</f>
        <v>612131.9</v>
      </c>
      <c r="L342" s="19">
        <f>ROUND(VLOOKUP($B342,'3.ข้อมูลงบทดลองปัจจุบัน เติมเอง'!$A$5:$CL$846,11,0),2)</f>
        <v>379634.7</v>
      </c>
      <c r="M342" s="19">
        <f>ROUND(VLOOKUP($B342,'3.ข้อมูลงบทดลองปัจจุบัน เติมเอง'!$A$5:$CL$846,12,0),2)</f>
        <v>391767.45</v>
      </c>
      <c r="N342" s="19">
        <f>ROUND(VLOOKUP($B342,'3.ข้อมูลงบทดลองปัจจุบัน เติมเอง'!$A$5:$CL$846,13,0),2)</f>
        <v>856824</v>
      </c>
      <c r="O342" s="19">
        <f>ROUND(VLOOKUP($B342,'3.ข้อมูลงบทดลองปัจจุบัน เติมเอง'!$A$5:$CL$846,14,0),2)</f>
        <v>98982</v>
      </c>
      <c r="P342" s="19">
        <f>ROUND(VLOOKUP($B342,'3.ข้อมูลงบทดลองปัจจุบัน เติมเอง'!$A$5:$CL$846,15,0),2)</f>
        <v>2527136.2000000002</v>
      </c>
      <c r="Q342" s="19">
        <f>ROUND(VLOOKUP($B342,'3.ข้อมูลงบทดลองปัจจุบัน เติมเอง'!$A$5:$CL$846,16,0),2)</f>
        <v>344269.9</v>
      </c>
      <c r="R342" s="19">
        <f>ROUND(VLOOKUP($B342,'3.ข้อมูลงบทดลองปัจจุบัน เติมเอง'!$A$5:$CL$846,17,0),2)</f>
        <v>366678.32</v>
      </c>
      <c r="S342" s="19">
        <f>ROUND(VLOOKUP($B342,'3.ข้อมูลงบทดลองปัจจุบัน เติมเอง'!$A$5:$CL$846,18,0),2)</f>
        <v>639886.15</v>
      </c>
      <c r="T342" s="19">
        <f>ROUND(VLOOKUP($B342,'3.ข้อมูลงบทดลองปัจจุบัน เติมเอง'!$A$5:$CL$846,19,0),2)</f>
        <v>407456.91</v>
      </c>
      <c r="U342" s="19">
        <f>ROUND(VLOOKUP($B342,'3.ข้อมูลงบทดลองปัจจุบัน เติมเอง'!$A$5:$CL$846,20,0),2)</f>
        <v>323519.90000000002</v>
      </c>
      <c r="V342" s="19">
        <f>ROUND(VLOOKUP($B342,'3.ข้อมูลงบทดลองปัจจุบัน เติมเอง'!$A$5:$CL$846,21,0),2)</f>
        <v>353552.2</v>
      </c>
      <c r="W342" s="19">
        <f>ROUND(VLOOKUP($B342,'3.ข้อมูลงบทดลองปัจจุบัน เติมเอง'!$A$5:$CL$846,22,0),2)</f>
        <v>208715.77</v>
      </c>
      <c r="X342" s="19">
        <f>ROUND(VLOOKUP($B342,'3.ข้อมูลงบทดลองปัจจุบัน เติมเอง'!$A$5:$CL$846,23,0),2)</f>
        <v>3595010.92</v>
      </c>
      <c r="Y342" s="19">
        <f>ROUND(VLOOKUP($B342,'3.ข้อมูลงบทดลองปัจจุบัน เติมเอง'!$A$5:$CL$846,24,0),2)</f>
        <v>264605.09999999998</v>
      </c>
      <c r="Z342" s="19">
        <f>ROUND(VLOOKUP($B342,'3.ข้อมูลงบทดลองปัจจุบัน เติมเอง'!$A$5:$CL$846,25,0),2)</f>
        <v>404317.6</v>
      </c>
      <c r="AA342" s="19">
        <f>ROUND(VLOOKUP($B342,'3.ข้อมูลงบทดลองปัจจุบัน เติมเอง'!$A$5:$CL$846,26,0),2)</f>
        <v>329638.5</v>
      </c>
      <c r="AB342" s="19">
        <f>ROUND(VLOOKUP($B342,'3.ข้อมูลงบทดลองปัจจุบัน เติมเอง'!$A$5:$CL$846,27,0),2)</f>
        <v>180189.6</v>
      </c>
      <c r="AC342" s="19">
        <f>ROUND(VLOOKUP($B342,'3.ข้อมูลงบทดลองปัจจุบัน เติมเอง'!$A$5:$CL$846,28,0),2)</f>
        <v>222013.8</v>
      </c>
      <c r="AD342" s="19">
        <f>ROUND(VLOOKUP($B342,'3.ข้อมูลงบทดลองปัจจุบัน เติมเอง'!$A$5:$CL$846,29,0),2)</f>
        <v>1246930.8</v>
      </c>
      <c r="AE342" s="19">
        <f>ROUND(VLOOKUP($B342,'3.ข้อมูลงบทดลองปัจจุบัน เติมเอง'!$A$5:$CL$846,30,0),2)</f>
        <v>778133.74</v>
      </c>
      <c r="AF342" s="19">
        <f>ROUND(VLOOKUP($B342,'3.ข้อมูลงบทดลองปัจจุบัน เติมเอง'!$A$5:$CL$846,31,0),2)</f>
        <v>294473.40000000002</v>
      </c>
      <c r="AG342" s="19">
        <f>ROUND(VLOOKUP($B342,'3.ข้อมูลงบทดลองปัจจุบัน เติมเอง'!$A$5:$CL$846,32,0),2)</f>
        <v>293431.09999999998</v>
      </c>
      <c r="AH342" s="19">
        <f>ROUND(VLOOKUP($B342,'3.ข้อมูลงบทดลองปัจจุบัน เติมเอง'!$A$5:$CL$846,33,0),2)</f>
        <v>368680.1</v>
      </c>
      <c r="AI342" s="19">
        <f>ROUND(VLOOKUP($B342,'3.ข้อมูลงบทดลองปัจจุบัน เติมเอง'!$A$5:$CL$846,34,0),2)</f>
        <v>551402.4</v>
      </c>
      <c r="AJ342" s="19">
        <f>ROUND(VLOOKUP($B342,'3.ข้อมูลงบทดลองปัจจุบัน เติมเอง'!$A$5:$CL$846,35,0),2)</f>
        <v>276341.5</v>
      </c>
      <c r="AK342" s="19">
        <f>ROUND(VLOOKUP($B342,'3.ข้อมูลงบทดลองปัจจุบัน เติมเอง'!$A$5:$CL$846,36,0),2)</f>
        <v>158874</v>
      </c>
      <c r="AL342" s="19">
        <f>ROUND(VLOOKUP($B342,'3.ข้อมูลงบทดลองปัจจุบัน เติมเอง'!$A$5:$CL$846,37,0),2)</f>
        <v>5921148.8700000001</v>
      </c>
      <c r="AM342" s="19">
        <f>ROUND(VLOOKUP($B342,'3.ข้อมูลงบทดลองปัจจุบัน เติมเอง'!$A$5:$CL$846,38,0),2)</f>
        <v>402604.19</v>
      </c>
      <c r="AN342" s="19">
        <f>ROUND(VLOOKUP($B342,'3.ข้อมูลงบทดลองปัจจุบัน เติมเอง'!$A$5:$CL$846,39,0),2)</f>
        <v>320131.58</v>
      </c>
      <c r="AO342" s="19">
        <f>ROUND(VLOOKUP($B342,'3.ข้อมูลงบทดลองปัจจุบัน เติมเอง'!$A$5:$CL$846,40,0),2)</f>
        <v>597192.55000000005</v>
      </c>
      <c r="AP342" s="19">
        <f>ROUND(VLOOKUP($B342,'3.ข้อมูลงบทดลองปัจจุบัน เติมเอง'!$A$5:$CL$846,41,0),2)</f>
        <v>603940</v>
      </c>
      <c r="AQ342" s="19">
        <f>ROUND(VLOOKUP($B342,'3.ข้อมูลงบทดลองปัจจุบัน เติมเอง'!$A$5:$CL$846,42,0),2)</f>
        <v>348338.2</v>
      </c>
      <c r="AR342" s="19">
        <f>ROUND(VLOOKUP($B342,'3.ข้อมูลงบทดลองปัจจุบัน เติมเอง'!$A$5:$CL$846,43,0),2)</f>
        <v>207180.2</v>
      </c>
      <c r="AS342" s="19">
        <f>ROUND(VLOOKUP($B342,'3.ข้อมูลงบทดลองปัจจุบัน เติมเอง'!$A$5:$CL$846,44,0),2)</f>
        <v>1829125.25</v>
      </c>
      <c r="AT342" s="19">
        <f>ROUND(VLOOKUP($B342,'3.ข้อมูลงบทดลองปัจจุบัน เติมเอง'!$A$5:$CL$846,45,0),2)</f>
        <v>350192.25</v>
      </c>
      <c r="AU342" s="19">
        <f>ROUND(VLOOKUP($B342,'3.ข้อมูลงบทดลองปัจจุบัน เติมเอง'!$A$5:$CL$846,46,0),2)</f>
        <v>509156.71</v>
      </c>
      <c r="AV342" s="19">
        <f>ROUND(VLOOKUP($B342,'3.ข้อมูลงบทดลองปัจจุบัน เติมเอง'!$A$5:$CL$846,47,0),2)</f>
        <v>648393.80000000005</v>
      </c>
      <c r="AW342" s="19">
        <f>ROUND(VLOOKUP($B342,'3.ข้อมูลงบทดลองปัจจุบัน เติมเอง'!$A$5:$CL$846,48,0),2)</f>
        <v>305489.7</v>
      </c>
      <c r="AX342" s="19">
        <f>ROUND(VLOOKUP($B342,'3.ข้อมูลงบทดลองปัจจุบัน เติมเอง'!$A$5:$CL$846,49,0),2)</f>
        <v>242600.09</v>
      </c>
      <c r="AY342" s="19">
        <f>ROUND(VLOOKUP($B342,'3.ข้อมูลงบทดลองปัจจุบัน เติมเอง'!$A$5:$CL$846,50,0),2)</f>
        <v>484247.86</v>
      </c>
      <c r="AZ342" s="19">
        <f>ROUND(VLOOKUP($B342,'3.ข้อมูลงบทดลองปัจจุบัน เติมเอง'!$A$5:$CL$846,51,0),2)</f>
        <v>279443.77</v>
      </c>
      <c r="BA342" s="19">
        <f>ROUND(VLOOKUP($B342,'3.ข้อมูลงบทดลองปัจจุบัน เติมเอง'!$A$5:$CL$846,52,0),2)</f>
        <v>324716.88</v>
      </c>
      <c r="BB342" s="19">
        <f>ROUND(VLOOKUP($B342,'3.ข้อมูลงบทดลองปัจจุบัน เติมเอง'!$A$5:$CL$846,53,0),2)</f>
        <v>1625918.58</v>
      </c>
      <c r="BC342" s="19">
        <f>ROUND(VLOOKUP($B342,'3.ข้อมูลงบทดลองปัจจุบัน เติมเอง'!$A$5:$CL$846,54,0),2)</f>
        <v>327831.49</v>
      </c>
      <c r="BD342" s="19">
        <f>ROUND(VLOOKUP($B342,'3.ข้อมูลงบทดลองปัจจุบัน เติมเอง'!$A$5:$CL$846,55,0),2)</f>
        <v>5091552.92</v>
      </c>
      <c r="BE342" s="19">
        <f>ROUND(VLOOKUP($B342,'3.ข้อมูลงบทดลองปัจจุบัน เติมเอง'!$A$5:$CL$846,56,0),2)</f>
        <v>847702.4</v>
      </c>
      <c r="BF342" s="19">
        <f>ROUND(VLOOKUP($B342,'3.ข้อมูลงบทดลองปัจจุบัน เติมเอง'!$A$5:$CL$846,57,0),2)</f>
        <v>325619.75</v>
      </c>
      <c r="BG342" s="19">
        <f>ROUND(VLOOKUP($B342,'3.ข้อมูลงบทดลองปัจจุบัน เติมเอง'!$A$5:$CL$846,58,0),2)</f>
        <v>322901.2</v>
      </c>
      <c r="BH342" s="19">
        <f>ROUND(VLOOKUP($B342,'3.ข้อมูลงบทดลองปัจจุบัน เติมเอง'!$A$5:$CL$846,59,0),2)</f>
        <v>1668505.58</v>
      </c>
      <c r="BI342" s="19">
        <f>ROUND(VLOOKUP($B342,'3.ข้อมูลงบทดลองปัจจุบัน เติมเอง'!$A$5:$CL$846,60,0),2)</f>
        <v>270231.09999999998</v>
      </c>
      <c r="BJ342" s="19">
        <f>ROUND(VLOOKUP($B342,'3.ข้อมูลงบทดลองปัจจุบัน เติมเอง'!$A$5:$CL$846,61,0),2)</f>
        <v>170115</v>
      </c>
      <c r="BK342" s="19">
        <f>ROUND(VLOOKUP($B342,'3.ข้อมูลงบทดลองปัจจุบัน เติมเอง'!$A$5:$CL$846,62,0),2)</f>
        <v>213951.63</v>
      </c>
      <c r="BL342" s="19">
        <f>ROUND(VLOOKUP($B342,'3.ข้อมูลงบทดลองปัจจุบัน เติมเอง'!$A$5:$CL$846,63,0),2)</f>
        <v>178940.58</v>
      </c>
      <c r="BM342" s="19">
        <f>ROUND(VLOOKUP($B342,'3.ข้อมูลงบทดลองปัจจุบัน เติมเอง'!$A$5:$CL$846,64,0),2)</f>
        <v>2576716.27</v>
      </c>
      <c r="BN342" s="19">
        <f>ROUND(VLOOKUP($B342,'3.ข้อมูลงบทดลองปัจจุบัน เติมเอง'!$A$5:$CL$846,65,0),2)</f>
        <v>589389</v>
      </c>
      <c r="BO342" s="19">
        <f>ROUND(VLOOKUP($B342,'3.ข้อมูลงบทดลองปัจจุบัน เติมเอง'!$A$5:$CL$846,66,0),2)</f>
        <v>465272.07</v>
      </c>
      <c r="BP342" s="19">
        <f>ROUND(VLOOKUP($B342,'3.ข้อมูลงบทดลองปัจจุบัน เติมเอง'!$A$5:$CL$846,67,0),2)</f>
        <v>676966.2</v>
      </c>
      <c r="BQ342" s="19">
        <f>ROUND(VLOOKUP($B342,'3.ข้อมูลงบทดลองปัจจุบัน เติมเอง'!$A$5:$CL$846,68,0),2)</f>
        <v>465991.5</v>
      </c>
      <c r="BR342" s="19">
        <f>ROUND(VLOOKUP($B342,'3.ข้อมูลงบทดลองปัจจุบัน เติมเอง'!$A$5:$CL$846,69,0),2)</f>
        <v>318258</v>
      </c>
      <c r="BS342" s="19">
        <f>ROUND(VLOOKUP($B342,'3.ข้อมูลงบทดลองปัจจุบัน เติมเอง'!$A$5:$CL$846,70,0),2)</f>
        <v>9567648.1400000006</v>
      </c>
      <c r="BT342" s="19">
        <f>ROUND(VLOOKUP($B342,'3.ข้อมูลงบทดลองปัจจุบัน เติมเอง'!$A$5:$CL$846,71,0),2)</f>
        <v>523200.98</v>
      </c>
      <c r="BU342" s="19">
        <f>ROUND(VLOOKUP($B342,'3.ข้อมูลงบทดลองปัจจุบัน เติมเอง'!$A$5:$CL$846,72,0),2)</f>
        <v>483223.9</v>
      </c>
      <c r="BV342" s="19">
        <f>ROUND(VLOOKUP($B342,'3.ข้อมูลงบทดลองปัจจุบัน เติมเอง'!$A$5:$CL$846,73,0),2)</f>
        <v>2827173.73</v>
      </c>
      <c r="BW342" s="19">
        <f>ROUND(VLOOKUP($B342,'3.ข้อมูลงบทดลองปัจจุบัน เติมเอง'!$A$5:$CL$846,74,0),2)</f>
        <v>150851.5</v>
      </c>
      <c r="BX342" s="19">
        <f>ROUND(VLOOKUP($B342,'3.ข้อมูลงบทดลองปัจจุบัน เติมเอง'!$A$5:$CL$846,75,0),2)</f>
        <v>391187.73</v>
      </c>
      <c r="BY342" s="19">
        <f>ROUND(VLOOKUP($B342,'3.ข้อมูลงบทดลองปัจจุบัน เติมเอง'!$A$5:$CL$846,76,0),2)</f>
        <v>915550.79</v>
      </c>
      <c r="BZ342" s="19">
        <f>ROUND(VLOOKUP($B342,'3.ข้อมูลงบทดลองปัจจุบัน เติมเอง'!$A$5:$CL$846,77,0),2)</f>
        <v>341845.35</v>
      </c>
      <c r="CA342" s="19">
        <f>ROUND(VLOOKUP($B342,'3.ข้อมูลงบทดลองปัจจุบัน เติมเอง'!$A$5:$CL$846,78,0),2)</f>
        <v>292091.49</v>
      </c>
      <c r="CB342" s="19">
        <f>ROUND(VLOOKUP($B342,'3.ข้อมูลงบทดลองปัจจุบัน เติมเอง'!$A$5:$CL$846,79,0),2)</f>
        <v>428778.35</v>
      </c>
      <c r="CC342" s="19">
        <f>ROUND(VLOOKUP($B342,'3.ข้อมูลงบทดลองปัจจุบัน เติมเอง'!$A$5:$CL$846,80,0),2)</f>
        <v>556188.24</v>
      </c>
      <c r="CD342" s="19">
        <f>ROUND(VLOOKUP($B342,'3.ข้อมูลงบทดลองปัจจุบัน เติมเอง'!$A$5:$CL$846,81,0),2)</f>
        <v>830350.5</v>
      </c>
      <c r="CE342" s="19">
        <f>ROUND(VLOOKUP($B342,'3.ข้อมูลงบทดลองปัจจุบัน เติมเอง'!$A$5:$CL$846,82,0),2)</f>
        <v>571995.18000000005</v>
      </c>
      <c r="CF342" s="19">
        <f>ROUND(VLOOKUP($B342,'3.ข้อมูลงบทดลองปัจจุบัน เติมเอง'!$A$5:$CL$846,83,0),2)</f>
        <v>693880.12</v>
      </c>
      <c r="CG342" s="19">
        <f>ROUND(VLOOKUP($B342,'3.ข้อมูลงบทดลองปัจจุบัน เติมเอง'!$A$5:$CL$846,84,0),2)</f>
        <v>240720.27</v>
      </c>
      <c r="CH342" s="19">
        <f>ROUND(VLOOKUP($B342,'3.ข้อมูลงบทดลองปัจจุบัน เติมเอง'!$A$5:$CL$846,85,0),2)</f>
        <v>254092.2</v>
      </c>
      <c r="CI342" s="19">
        <f>ROUND(VLOOKUP($B342,'3.ข้อมูลงบทดลองปัจจุบัน เติมเอง'!$A$5:$CL$846,86,0),2)</f>
        <v>208089.13</v>
      </c>
      <c r="CJ342" s="19">
        <f>ROUND(VLOOKUP($B342,'3.ข้อมูลงบทดลองปัจจุบัน เติมเอง'!$A$5:$CL$846,87,0),2)</f>
        <v>281499.69</v>
      </c>
      <c r="CK342" s="19">
        <f>ROUND(VLOOKUP($B342,'3.ข้อมูลงบทดลองปัจจุบัน เติมเอง'!$A$5:$CL$846,88,0),2)</f>
        <v>909714.73</v>
      </c>
      <c r="CL342" s="19">
        <f>ROUND(VLOOKUP($B342,'3.ข้อมูลงบทดลองปัจจุบัน เติมเอง'!$A$5:$CL$846,89,0),2)</f>
        <v>134858.6</v>
      </c>
      <c r="CM342" s="19">
        <f>ROUND(VLOOKUP($B342,'3.ข้อมูลงบทดลองปัจจุบัน เติมเอง'!$A$5:$CL$846,90,0),2)</f>
        <v>148357.56</v>
      </c>
    </row>
    <row r="343" spans="1:91" x14ac:dyDescent="0.7">
      <c r="A343" s="54" t="s">
        <v>2323</v>
      </c>
      <c r="B343" s="3" t="s">
        <v>1148</v>
      </c>
      <c r="C343" s="55" t="s">
        <v>1149</v>
      </c>
      <c r="D343" s="19">
        <f>ROUND(VLOOKUP($B343,'3.ข้อมูลงบทดลองปัจจุบัน เติมเอง'!$A$5:$CL$846,3,0),2)</f>
        <v>0</v>
      </c>
      <c r="E343" s="19">
        <f>ROUND(VLOOKUP($B343,'3.ข้อมูลงบทดลองปัจจุบัน เติมเอง'!$A$5:$CL$846,4,0),2)</f>
        <v>0</v>
      </c>
      <c r="F343" s="19">
        <f>ROUND(VLOOKUP($B343,'3.ข้อมูลงบทดลองปัจจุบัน เติมเอง'!$A$5:$CL$846,5,0),2)</f>
        <v>0</v>
      </c>
      <c r="G343" s="19">
        <f>ROUND(VLOOKUP($B343,'3.ข้อมูลงบทดลองปัจจุบัน เติมเอง'!$A$5:$CL$846,6,0),2)</f>
        <v>0</v>
      </c>
      <c r="H343" s="19">
        <f>ROUND(VLOOKUP($B343,'3.ข้อมูลงบทดลองปัจจุบัน เติมเอง'!$A$5:$CL$846,7,0),2)</f>
        <v>0</v>
      </c>
      <c r="I343" s="19">
        <f>ROUND(VLOOKUP($B343,'3.ข้อมูลงบทดลองปัจจุบัน เติมเอง'!$A$5:$CL$846,8,0),2)</f>
        <v>0</v>
      </c>
      <c r="J343" s="19">
        <f>ROUND(VLOOKUP($B343,'3.ข้อมูลงบทดลองปัจจุบัน เติมเอง'!$A$5:$CL$846,9,0),2)</f>
        <v>0</v>
      </c>
      <c r="K343" s="19">
        <f>ROUND(VLOOKUP($B343,'3.ข้อมูลงบทดลองปัจจุบัน เติมเอง'!$A$5:$CL$846,10,0),2)</f>
        <v>0</v>
      </c>
      <c r="L343" s="19">
        <f>ROUND(VLOOKUP($B343,'3.ข้อมูลงบทดลองปัจจุบัน เติมเอง'!$A$5:$CL$846,11,0),2)</f>
        <v>0</v>
      </c>
      <c r="M343" s="19">
        <f>ROUND(VLOOKUP($B343,'3.ข้อมูลงบทดลองปัจจุบัน เติมเอง'!$A$5:$CL$846,12,0),2)</f>
        <v>0</v>
      </c>
      <c r="N343" s="19">
        <f>ROUND(VLOOKUP($B343,'3.ข้อมูลงบทดลองปัจจุบัน เติมเอง'!$A$5:$CL$846,13,0),2)</f>
        <v>0</v>
      </c>
      <c r="O343" s="19">
        <f>ROUND(VLOOKUP($B343,'3.ข้อมูลงบทดลองปัจจุบัน เติมเอง'!$A$5:$CL$846,14,0),2)</f>
        <v>0</v>
      </c>
      <c r="P343" s="19">
        <f>ROUND(VLOOKUP($B343,'3.ข้อมูลงบทดลองปัจจุบัน เติมเอง'!$A$5:$CL$846,15,0),2)</f>
        <v>11131959.24</v>
      </c>
      <c r="Q343" s="19">
        <f>ROUND(VLOOKUP($B343,'3.ข้อมูลงบทดลองปัจจุบัน เติมเอง'!$A$5:$CL$846,16,0),2)</f>
        <v>0</v>
      </c>
      <c r="R343" s="19">
        <f>ROUND(VLOOKUP($B343,'3.ข้อมูลงบทดลองปัจจุบัน เติมเอง'!$A$5:$CL$846,17,0),2)</f>
        <v>0</v>
      </c>
      <c r="S343" s="19">
        <f>ROUND(VLOOKUP($B343,'3.ข้อมูลงบทดลองปัจจุบัน เติมเอง'!$A$5:$CL$846,18,0),2)</f>
        <v>0</v>
      </c>
      <c r="T343" s="19">
        <f>ROUND(VLOOKUP($B343,'3.ข้อมูลงบทดลองปัจจุบัน เติมเอง'!$A$5:$CL$846,19,0),2)</f>
        <v>0</v>
      </c>
      <c r="U343" s="19">
        <f>ROUND(VLOOKUP($B343,'3.ข้อมูลงบทดลองปัจจุบัน เติมเอง'!$A$5:$CL$846,20,0),2)</f>
        <v>0</v>
      </c>
      <c r="V343" s="19">
        <f>ROUND(VLOOKUP($B343,'3.ข้อมูลงบทดลองปัจจุบัน เติมเอง'!$A$5:$CL$846,21,0),2)</f>
        <v>0</v>
      </c>
      <c r="W343" s="19">
        <f>ROUND(VLOOKUP($B343,'3.ข้อมูลงบทดลองปัจจุบัน เติมเอง'!$A$5:$CL$846,22,0),2)</f>
        <v>0</v>
      </c>
      <c r="X343" s="19">
        <f>ROUND(VLOOKUP($B343,'3.ข้อมูลงบทดลองปัจจุบัน เติมเอง'!$A$5:$CL$846,23,0),2)</f>
        <v>125564</v>
      </c>
      <c r="Y343" s="19">
        <f>ROUND(VLOOKUP($B343,'3.ข้อมูลงบทดลองปัจจุบัน เติมเอง'!$A$5:$CL$846,24,0),2)</f>
        <v>0</v>
      </c>
      <c r="Z343" s="19">
        <f>ROUND(VLOOKUP($B343,'3.ข้อมูลงบทดลองปัจจุบัน เติมเอง'!$A$5:$CL$846,25,0),2)</f>
        <v>0</v>
      </c>
      <c r="AA343" s="19">
        <f>ROUND(VLOOKUP($B343,'3.ข้อมูลงบทดลองปัจจุบัน เติมเอง'!$A$5:$CL$846,26,0),2)</f>
        <v>0</v>
      </c>
      <c r="AB343" s="19">
        <f>ROUND(VLOOKUP($B343,'3.ข้อมูลงบทดลองปัจจุบัน เติมเอง'!$A$5:$CL$846,27,0),2)</f>
        <v>0</v>
      </c>
      <c r="AC343" s="19">
        <f>ROUND(VLOOKUP($B343,'3.ข้อมูลงบทดลองปัจจุบัน เติมเอง'!$A$5:$CL$846,28,0),2)</f>
        <v>0</v>
      </c>
      <c r="AD343" s="19">
        <f>ROUND(VLOOKUP($B343,'3.ข้อมูลงบทดลองปัจจุบัน เติมเอง'!$A$5:$CL$846,29,0),2)</f>
        <v>0</v>
      </c>
      <c r="AE343" s="19">
        <f>ROUND(VLOOKUP($B343,'3.ข้อมูลงบทดลองปัจจุบัน เติมเอง'!$A$5:$CL$846,30,0),2)</f>
        <v>0</v>
      </c>
      <c r="AF343" s="19">
        <f>ROUND(VLOOKUP($B343,'3.ข้อมูลงบทดลองปัจจุบัน เติมเอง'!$A$5:$CL$846,31,0),2)</f>
        <v>0</v>
      </c>
      <c r="AG343" s="19">
        <f>ROUND(VLOOKUP($B343,'3.ข้อมูลงบทดลองปัจจุบัน เติมเอง'!$A$5:$CL$846,32,0),2)</f>
        <v>0</v>
      </c>
      <c r="AH343" s="19">
        <f>ROUND(VLOOKUP($B343,'3.ข้อมูลงบทดลองปัจจุบัน เติมเอง'!$A$5:$CL$846,33,0),2)</f>
        <v>0</v>
      </c>
      <c r="AI343" s="19">
        <f>ROUND(VLOOKUP($B343,'3.ข้อมูลงบทดลองปัจจุบัน เติมเอง'!$A$5:$CL$846,34,0),2)</f>
        <v>0</v>
      </c>
      <c r="AJ343" s="19">
        <f>ROUND(VLOOKUP($B343,'3.ข้อมูลงบทดลองปัจจุบัน เติมเอง'!$A$5:$CL$846,35,0),2)</f>
        <v>0</v>
      </c>
      <c r="AK343" s="19">
        <f>ROUND(VLOOKUP($B343,'3.ข้อมูลงบทดลองปัจจุบัน เติมเอง'!$A$5:$CL$846,36,0),2)</f>
        <v>0</v>
      </c>
      <c r="AL343" s="19">
        <f>ROUND(VLOOKUP($B343,'3.ข้อมูลงบทดลองปัจจุบัน เติมเอง'!$A$5:$CL$846,37,0),2)</f>
        <v>2112642</v>
      </c>
      <c r="AM343" s="19">
        <f>ROUND(VLOOKUP($B343,'3.ข้อมูลงบทดลองปัจจุบัน เติมเอง'!$A$5:$CL$846,38,0),2)</f>
        <v>0</v>
      </c>
      <c r="AN343" s="19">
        <f>ROUND(VLOOKUP($B343,'3.ข้อมูลงบทดลองปัจจุบัน เติมเอง'!$A$5:$CL$846,39,0),2)</f>
        <v>0</v>
      </c>
      <c r="AO343" s="19">
        <f>ROUND(VLOOKUP($B343,'3.ข้อมูลงบทดลองปัจจุบัน เติมเอง'!$A$5:$CL$846,40,0),2)</f>
        <v>0</v>
      </c>
      <c r="AP343" s="19">
        <f>ROUND(VLOOKUP($B343,'3.ข้อมูลงบทดลองปัจจุบัน เติมเอง'!$A$5:$CL$846,41,0),2)</f>
        <v>0</v>
      </c>
      <c r="AQ343" s="19">
        <f>ROUND(VLOOKUP($B343,'3.ข้อมูลงบทดลองปัจจุบัน เติมเอง'!$A$5:$CL$846,42,0),2)</f>
        <v>0</v>
      </c>
      <c r="AR343" s="19">
        <f>ROUND(VLOOKUP($B343,'3.ข้อมูลงบทดลองปัจจุบัน เติมเอง'!$A$5:$CL$846,43,0),2)</f>
        <v>0</v>
      </c>
      <c r="AS343" s="19">
        <f>ROUND(VLOOKUP($B343,'3.ข้อมูลงบทดลองปัจจุบัน เติมเอง'!$A$5:$CL$846,44,0),2)</f>
        <v>1550788</v>
      </c>
      <c r="AT343" s="19">
        <f>ROUND(VLOOKUP($B343,'3.ข้อมูลงบทดลองปัจจุบัน เติมเอง'!$A$5:$CL$846,45,0),2)</f>
        <v>0</v>
      </c>
      <c r="AU343" s="19">
        <f>ROUND(VLOOKUP($B343,'3.ข้อมูลงบทดลองปัจจุบัน เติมเอง'!$A$5:$CL$846,46,0),2)</f>
        <v>0</v>
      </c>
      <c r="AV343" s="19">
        <f>ROUND(VLOOKUP($B343,'3.ข้อมูลงบทดลองปัจจุบัน เติมเอง'!$A$5:$CL$846,47,0),2)</f>
        <v>0</v>
      </c>
      <c r="AW343" s="19">
        <f>ROUND(VLOOKUP($B343,'3.ข้อมูลงบทดลองปัจจุบัน เติมเอง'!$A$5:$CL$846,48,0),2)</f>
        <v>0</v>
      </c>
      <c r="AX343" s="19">
        <f>ROUND(VLOOKUP($B343,'3.ข้อมูลงบทดลองปัจจุบัน เติมเอง'!$A$5:$CL$846,49,0),2)</f>
        <v>0</v>
      </c>
      <c r="AY343" s="19">
        <f>ROUND(VLOOKUP($B343,'3.ข้อมูลงบทดลองปัจจุบัน เติมเอง'!$A$5:$CL$846,50,0),2)</f>
        <v>0</v>
      </c>
      <c r="AZ343" s="19">
        <f>ROUND(VLOOKUP($B343,'3.ข้อมูลงบทดลองปัจจุบัน เติมเอง'!$A$5:$CL$846,51,0),2)</f>
        <v>0</v>
      </c>
      <c r="BA343" s="19">
        <f>ROUND(VLOOKUP($B343,'3.ข้อมูลงบทดลองปัจจุบัน เติมเอง'!$A$5:$CL$846,52,0),2)</f>
        <v>0</v>
      </c>
      <c r="BB343" s="19">
        <f>ROUND(VLOOKUP($B343,'3.ข้อมูลงบทดลองปัจจุบัน เติมเอง'!$A$5:$CL$846,53,0),2)</f>
        <v>0</v>
      </c>
      <c r="BC343" s="19">
        <f>ROUND(VLOOKUP($B343,'3.ข้อมูลงบทดลองปัจจุบัน เติมเอง'!$A$5:$CL$846,54,0),2)</f>
        <v>0</v>
      </c>
      <c r="BD343" s="19">
        <f>ROUND(VLOOKUP($B343,'3.ข้อมูลงบทดลองปัจจุบัน เติมเอง'!$A$5:$CL$846,55,0),2)</f>
        <v>0</v>
      </c>
      <c r="BE343" s="19">
        <f>ROUND(VLOOKUP($B343,'3.ข้อมูลงบทดลองปัจจุบัน เติมเอง'!$A$5:$CL$846,56,0),2)</f>
        <v>0</v>
      </c>
      <c r="BF343" s="19">
        <f>ROUND(VLOOKUP($B343,'3.ข้อมูลงบทดลองปัจจุบัน เติมเอง'!$A$5:$CL$846,57,0),2)</f>
        <v>0</v>
      </c>
      <c r="BG343" s="19">
        <f>ROUND(VLOOKUP($B343,'3.ข้อมูลงบทดลองปัจจุบัน เติมเอง'!$A$5:$CL$846,58,0),2)</f>
        <v>0</v>
      </c>
      <c r="BH343" s="19">
        <f>ROUND(VLOOKUP($B343,'3.ข้อมูลงบทดลองปัจจุบัน เติมเอง'!$A$5:$CL$846,59,0),2)</f>
        <v>0</v>
      </c>
      <c r="BI343" s="19">
        <f>ROUND(VLOOKUP($B343,'3.ข้อมูลงบทดลองปัจจุบัน เติมเอง'!$A$5:$CL$846,60,0),2)</f>
        <v>0</v>
      </c>
      <c r="BJ343" s="19">
        <f>ROUND(VLOOKUP($B343,'3.ข้อมูลงบทดลองปัจจุบัน เติมเอง'!$A$5:$CL$846,61,0),2)</f>
        <v>0</v>
      </c>
      <c r="BK343" s="19">
        <f>ROUND(VLOOKUP($B343,'3.ข้อมูลงบทดลองปัจจุบัน เติมเอง'!$A$5:$CL$846,62,0),2)</f>
        <v>0</v>
      </c>
      <c r="BL343" s="19">
        <f>ROUND(VLOOKUP($B343,'3.ข้อมูลงบทดลองปัจจุบัน เติมเอง'!$A$5:$CL$846,63,0),2)</f>
        <v>0</v>
      </c>
      <c r="BM343" s="19">
        <f>ROUND(VLOOKUP($B343,'3.ข้อมูลงบทดลองปัจจุบัน เติมเอง'!$A$5:$CL$846,64,0),2)</f>
        <v>590638</v>
      </c>
      <c r="BN343" s="19">
        <f>ROUND(VLOOKUP($B343,'3.ข้อมูลงบทดลองปัจจุบัน เติมเอง'!$A$5:$CL$846,65,0),2)</f>
        <v>0</v>
      </c>
      <c r="BO343" s="19">
        <f>ROUND(VLOOKUP($B343,'3.ข้อมูลงบทดลองปัจจุบัน เติมเอง'!$A$5:$CL$846,66,0),2)</f>
        <v>0</v>
      </c>
      <c r="BP343" s="19">
        <f>ROUND(VLOOKUP($B343,'3.ข้อมูลงบทดลองปัจจุบัน เติมเอง'!$A$5:$CL$846,67,0),2)</f>
        <v>0</v>
      </c>
      <c r="BQ343" s="19">
        <f>ROUND(VLOOKUP($B343,'3.ข้อมูลงบทดลองปัจจุบัน เติมเอง'!$A$5:$CL$846,68,0),2)</f>
        <v>0</v>
      </c>
      <c r="BR343" s="19">
        <f>ROUND(VLOOKUP($B343,'3.ข้อมูลงบทดลองปัจจุบัน เติมเอง'!$A$5:$CL$846,69,0),2)</f>
        <v>0</v>
      </c>
      <c r="BS343" s="19">
        <f>ROUND(VLOOKUP($B343,'3.ข้อมูลงบทดลองปัจจุบัน เติมเอง'!$A$5:$CL$846,70,0),2)</f>
        <v>5935255</v>
      </c>
      <c r="BT343" s="19">
        <f>ROUND(VLOOKUP($B343,'3.ข้อมูลงบทดลองปัจจุบัน เติมเอง'!$A$5:$CL$846,71,0),2)</f>
        <v>0</v>
      </c>
      <c r="BU343" s="19">
        <f>ROUND(VLOOKUP($B343,'3.ข้อมูลงบทดลองปัจจุบัน เติมเอง'!$A$5:$CL$846,72,0),2)</f>
        <v>0</v>
      </c>
      <c r="BV343" s="19">
        <f>ROUND(VLOOKUP($B343,'3.ข้อมูลงบทดลองปัจจุบัน เติมเอง'!$A$5:$CL$846,73,0),2)</f>
        <v>0</v>
      </c>
      <c r="BW343" s="19">
        <f>ROUND(VLOOKUP($B343,'3.ข้อมูลงบทดลองปัจจุบัน เติมเอง'!$A$5:$CL$846,74,0),2)</f>
        <v>0</v>
      </c>
      <c r="BX343" s="19">
        <f>ROUND(VLOOKUP($B343,'3.ข้อมูลงบทดลองปัจจุบัน เติมเอง'!$A$5:$CL$846,75,0),2)</f>
        <v>0</v>
      </c>
      <c r="BY343" s="19">
        <f>ROUND(VLOOKUP($B343,'3.ข้อมูลงบทดลองปัจจุบัน เติมเอง'!$A$5:$CL$846,76,0),2)</f>
        <v>0</v>
      </c>
      <c r="BZ343" s="19">
        <f>ROUND(VLOOKUP($B343,'3.ข้อมูลงบทดลองปัจจุบัน เติมเอง'!$A$5:$CL$846,77,0),2)</f>
        <v>0</v>
      </c>
      <c r="CA343" s="19">
        <f>ROUND(VLOOKUP($B343,'3.ข้อมูลงบทดลองปัจจุบัน เติมเอง'!$A$5:$CL$846,78,0),2)</f>
        <v>0</v>
      </c>
      <c r="CB343" s="19">
        <f>ROUND(VLOOKUP($B343,'3.ข้อมูลงบทดลองปัจจุบัน เติมเอง'!$A$5:$CL$846,79,0),2)</f>
        <v>0</v>
      </c>
      <c r="CC343" s="19">
        <f>ROUND(VLOOKUP($B343,'3.ข้อมูลงบทดลองปัจจุบัน เติมเอง'!$A$5:$CL$846,80,0),2)</f>
        <v>0</v>
      </c>
      <c r="CD343" s="19">
        <f>ROUND(VLOOKUP($B343,'3.ข้อมูลงบทดลองปัจจุบัน เติมเอง'!$A$5:$CL$846,81,0),2)</f>
        <v>0</v>
      </c>
      <c r="CE343" s="19">
        <f>ROUND(VLOOKUP($B343,'3.ข้อมูลงบทดลองปัจจุบัน เติมเอง'!$A$5:$CL$846,82,0),2)</f>
        <v>0</v>
      </c>
      <c r="CF343" s="19">
        <f>ROUND(VLOOKUP($B343,'3.ข้อมูลงบทดลองปัจจุบัน เติมเอง'!$A$5:$CL$846,83,0),2)</f>
        <v>0</v>
      </c>
      <c r="CG343" s="19">
        <f>ROUND(VLOOKUP($B343,'3.ข้อมูลงบทดลองปัจจุบัน เติมเอง'!$A$5:$CL$846,84,0),2)</f>
        <v>0</v>
      </c>
      <c r="CH343" s="19">
        <f>ROUND(VLOOKUP($B343,'3.ข้อมูลงบทดลองปัจจุบัน เติมเอง'!$A$5:$CL$846,85,0),2)</f>
        <v>0</v>
      </c>
      <c r="CI343" s="19">
        <f>ROUND(VLOOKUP($B343,'3.ข้อมูลงบทดลองปัจจุบัน เติมเอง'!$A$5:$CL$846,86,0),2)</f>
        <v>0</v>
      </c>
      <c r="CJ343" s="19">
        <f>ROUND(VLOOKUP($B343,'3.ข้อมูลงบทดลองปัจจุบัน เติมเอง'!$A$5:$CL$846,87,0),2)</f>
        <v>0</v>
      </c>
      <c r="CK343" s="19">
        <f>ROUND(VLOOKUP($B343,'3.ข้อมูลงบทดลองปัจจุบัน เติมเอง'!$A$5:$CL$846,88,0),2)</f>
        <v>0</v>
      </c>
      <c r="CL343" s="19">
        <f>ROUND(VLOOKUP($B343,'3.ข้อมูลงบทดลองปัจจุบัน เติมเอง'!$A$5:$CL$846,89,0),2)</f>
        <v>0</v>
      </c>
      <c r="CM343" s="19">
        <f>ROUND(VLOOKUP($B343,'3.ข้อมูลงบทดลองปัจจุบัน เติมเอง'!$A$5:$CL$846,90,0),2)</f>
        <v>0</v>
      </c>
    </row>
    <row r="344" spans="1:91" x14ac:dyDescent="0.7">
      <c r="A344" s="54" t="s">
        <v>2323</v>
      </c>
      <c r="B344" s="3" t="s">
        <v>1377</v>
      </c>
      <c r="C344" s="55" t="s">
        <v>1368</v>
      </c>
      <c r="D344" s="19">
        <f>ROUND(VLOOKUP($B344,'3.ข้อมูลงบทดลองปัจจุบัน เติมเอง'!$A$5:$CL$846,3,0),2)</f>
        <v>0</v>
      </c>
      <c r="E344" s="19">
        <f>ROUND(VLOOKUP($B344,'3.ข้อมูลงบทดลองปัจจุบัน เติมเอง'!$A$5:$CL$846,4,0),2)</f>
        <v>0</v>
      </c>
      <c r="F344" s="19">
        <f>ROUND(VLOOKUP($B344,'3.ข้อมูลงบทดลองปัจจุบัน เติมเอง'!$A$5:$CL$846,5,0),2)</f>
        <v>0</v>
      </c>
      <c r="G344" s="19">
        <f>ROUND(VLOOKUP($B344,'3.ข้อมูลงบทดลองปัจจุบัน เติมเอง'!$A$5:$CL$846,6,0),2)</f>
        <v>0</v>
      </c>
      <c r="H344" s="19">
        <f>ROUND(VLOOKUP($B344,'3.ข้อมูลงบทดลองปัจจุบัน เติมเอง'!$A$5:$CL$846,7,0),2)</f>
        <v>0</v>
      </c>
      <c r="I344" s="19">
        <f>ROUND(VLOOKUP($B344,'3.ข้อมูลงบทดลองปัจจุบัน เติมเอง'!$A$5:$CL$846,8,0),2)</f>
        <v>0</v>
      </c>
      <c r="J344" s="19">
        <f>ROUND(VLOOKUP($B344,'3.ข้อมูลงบทดลองปัจจุบัน เติมเอง'!$A$5:$CL$846,9,0),2)</f>
        <v>0</v>
      </c>
      <c r="K344" s="19">
        <f>ROUND(VLOOKUP($B344,'3.ข้อมูลงบทดลองปัจจุบัน เติมเอง'!$A$5:$CL$846,10,0),2)</f>
        <v>0</v>
      </c>
      <c r="L344" s="19">
        <f>ROUND(VLOOKUP($B344,'3.ข้อมูลงบทดลองปัจจุบัน เติมเอง'!$A$5:$CL$846,11,0),2)</f>
        <v>0</v>
      </c>
      <c r="M344" s="19">
        <f>ROUND(VLOOKUP($B344,'3.ข้อมูลงบทดลองปัจจุบัน เติมเอง'!$A$5:$CL$846,12,0),2)</f>
        <v>0</v>
      </c>
      <c r="N344" s="19">
        <f>ROUND(VLOOKUP($B344,'3.ข้อมูลงบทดลองปัจจุบัน เติมเอง'!$A$5:$CL$846,13,0),2)</f>
        <v>0</v>
      </c>
      <c r="O344" s="19">
        <f>ROUND(VLOOKUP($B344,'3.ข้อมูลงบทดลองปัจจุบัน เติมเอง'!$A$5:$CL$846,14,0),2)</f>
        <v>0</v>
      </c>
      <c r="P344" s="19">
        <f>ROUND(VLOOKUP($B344,'3.ข้อมูลงบทดลองปัจจุบัน เติมเอง'!$A$5:$CL$846,15,0),2)</f>
        <v>0</v>
      </c>
      <c r="Q344" s="19">
        <f>ROUND(VLOOKUP($B344,'3.ข้อมูลงบทดลองปัจจุบัน เติมเอง'!$A$5:$CL$846,16,0),2)</f>
        <v>0</v>
      </c>
      <c r="R344" s="19">
        <f>ROUND(VLOOKUP($B344,'3.ข้อมูลงบทดลองปัจจุบัน เติมเอง'!$A$5:$CL$846,17,0),2)</f>
        <v>0</v>
      </c>
      <c r="S344" s="19">
        <f>ROUND(VLOOKUP($B344,'3.ข้อมูลงบทดลองปัจจุบัน เติมเอง'!$A$5:$CL$846,18,0),2)</f>
        <v>0</v>
      </c>
      <c r="T344" s="19">
        <f>ROUND(VLOOKUP($B344,'3.ข้อมูลงบทดลองปัจจุบัน เติมเอง'!$A$5:$CL$846,19,0),2)</f>
        <v>0</v>
      </c>
      <c r="U344" s="19">
        <f>ROUND(VLOOKUP($B344,'3.ข้อมูลงบทดลองปัจจุบัน เติมเอง'!$A$5:$CL$846,20,0),2)</f>
        <v>0</v>
      </c>
      <c r="V344" s="19">
        <f>ROUND(VLOOKUP($B344,'3.ข้อมูลงบทดลองปัจจุบัน เติมเอง'!$A$5:$CL$846,21,0),2)</f>
        <v>0</v>
      </c>
      <c r="W344" s="19">
        <f>ROUND(VLOOKUP($B344,'3.ข้อมูลงบทดลองปัจจุบัน เติมเอง'!$A$5:$CL$846,22,0),2)</f>
        <v>0</v>
      </c>
      <c r="X344" s="19">
        <f>ROUND(VLOOKUP($B344,'3.ข้อมูลงบทดลองปัจจุบัน เติมเอง'!$A$5:$CL$846,23,0),2)</f>
        <v>0</v>
      </c>
      <c r="Y344" s="19">
        <f>ROUND(VLOOKUP($B344,'3.ข้อมูลงบทดลองปัจจุบัน เติมเอง'!$A$5:$CL$846,24,0),2)</f>
        <v>0</v>
      </c>
      <c r="Z344" s="19">
        <f>ROUND(VLOOKUP($B344,'3.ข้อมูลงบทดลองปัจจุบัน เติมเอง'!$A$5:$CL$846,25,0),2)</f>
        <v>0</v>
      </c>
      <c r="AA344" s="19">
        <f>ROUND(VLOOKUP($B344,'3.ข้อมูลงบทดลองปัจจุบัน เติมเอง'!$A$5:$CL$846,26,0),2)</f>
        <v>0</v>
      </c>
      <c r="AB344" s="19">
        <f>ROUND(VLOOKUP($B344,'3.ข้อมูลงบทดลองปัจจุบัน เติมเอง'!$A$5:$CL$846,27,0),2)</f>
        <v>0</v>
      </c>
      <c r="AC344" s="19">
        <f>ROUND(VLOOKUP($B344,'3.ข้อมูลงบทดลองปัจจุบัน เติมเอง'!$A$5:$CL$846,28,0),2)</f>
        <v>0</v>
      </c>
      <c r="AD344" s="19">
        <f>ROUND(VLOOKUP($B344,'3.ข้อมูลงบทดลองปัจจุบัน เติมเอง'!$A$5:$CL$846,29,0),2)</f>
        <v>0</v>
      </c>
      <c r="AE344" s="19">
        <f>ROUND(VLOOKUP($B344,'3.ข้อมูลงบทดลองปัจจุบัน เติมเอง'!$A$5:$CL$846,30,0),2)</f>
        <v>0</v>
      </c>
      <c r="AF344" s="19">
        <f>ROUND(VLOOKUP($B344,'3.ข้อมูลงบทดลองปัจจุบัน เติมเอง'!$A$5:$CL$846,31,0),2)</f>
        <v>0</v>
      </c>
      <c r="AG344" s="19">
        <f>ROUND(VLOOKUP($B344,'3.ข้อมูลงบทดลองปัจจุบัน เติมเอง'!$A$5:$CL$846,32,0),2)</f>
        <v>0</v>
      </c>
      <c r="AH344" s="19">
        <f>ROUND(VLOOKUP($B344,'3.ข้อมูลงบทดลองปัจจุบัน เติมเอง'!$A$5:$CL$846,33,0),2)</f>
        <v>0</v>
      </c>
      <c r="AI344" s="19">
        <f>ROUND(VLOOKUP($B344,'3.ข้อมูลงบทดลองปัจจุบัน เติมเอง'!$A$5:$CL$846,34,0),2)</f>
        <v>0</v>
      </c>
      <c r="AJ344" s="19">
        <f>ROUND(VLOOKUP($B344,'3.ข้อมูลงบทดลองปัจจุบัน เติมเอง'!$A$5:$CL$846,35,0),2)</f>
        <v>0</v>
      </c>
      <c r="AK344" s="19">
        <f>ROUND(VLOOKUP($B344,'3.ข้อมูลงบทดลองปัจจุบัน เติมเอง'!$A$5:$CL$846,36,0),2)</f>
        <v>0</v>
      </c>
      <c r="AL344" s="19">
        <f>ROUND(VLOOKUP($B344,'3.ข้อมูลงบทดลองปัจจุบัน เติมเอง'!$A$5:$CL$846,37,0),2)</f>
        <v>0</v>
      </c>
      <c r="AM344" s="19">
        <f>ROUND(VLOOKUP($B344,'3.ข้อมูลงบทดลองปัจจุบัน เติมเอง'!$A$5:$CL$846,38,0),2)</f>
        <v>0</v>
      </c>
      <c r="AN344" s="19">
        <f>ROUND(VLOOKUP($B344,'3.ข้อมูลงบทดลองปัจจุบัน เติมเอง'!$A$5:$CL$846,39,0),2)</f>
        <v>0</v>
      </c>
      <c r="AO344" s="19">
        <f>ROUND(VLOOKUP($B344,'3.ข้อมูลงบทดลองปัจจุบัน เติมเอง'!$A$5:$CL$846,40,0),2)</f>
        <v>0</v>
      </c>
      <c r="AP344" s="19">
        <f>ROUND(VLOOKUP($B344,'3.ข้อมูลงบทดลองปัจจุบัน เติมเอง'!$A$5:$CL$846,41,0),2)</f>
        <v>0</v>
      </c>
      <c r="AQ344" s="19">
        <f>ROUND(VLOOKUP($B344,'3.ข้อมูลงบทดลองปัจจุบัน เติมเอง'!$A$5:$CL$846,42,0),2)</f>
        <v>0</v>
      </c>
      <c r="AR344" s="19">
        <f>ROUND(VLOOKUP($B344,'3.ข้อมูลงบทดลองปัจจุบัน เติมเอง'!$A$5:$CL$846,43,0),2)</f>
        <v>0</v>
      </c>
      <c r="AS344" s="19">
        <f>ROUND(VLOOKUP($B344,'3.ข้อมูลงบทดลองปัจจุบัน เติมเอง'!$A$5:$CL$846,44,0),2)</f>
        <v>0</v>
      </c>
      <c r="AT344" s="19">
        <f>ROUND(VLOOKUP($B344,'3.ข้อมูลงบทดลองปัจจุบัน เติมเอง'!$A$5:$CL$846,45,0),2)</f>
        <v>0</v>
      </c>
      <c r="AU344" s="19">
        <f>ROUND(VLOOKUP($B344,'3.ข้อมูลงบทดลองปัจจุบัน เติมเอง'!$A$5:$CL$846,46,0),2)</f>
        <v>0</v>
      </c>
      <c r="AV344" s="19">
        <f>ROUND(VLOOKUP($B344,'3.ข้อมูลงบทดลองปัจจุบัน เติมเอง'!$A$5:$CL$846,47,0),2)</f>
        <v>0</v>
      </c>
      <c r="AW344" s="19">
        <f>ROUND(VLOOKUP($B344,'3.ข้อมูลงบทดลองปัจจุบัน เติมเอง'!$A$5:$CL$846,48,0),2)</f>
        <v>0</v>
      </c>
      <c r="AX344" s="19">
        <f>ROUND(VLOOKUP($B344,'3.ข้อมูลงบทดลองปัจจุบัน เติมเอง'!$A$5:$CL$846,49,0),2)</f>
        <v>0</v>
      </c>
      <c r="AY344" s="19">
        <f>ROUND(VLOOKUP($B344,'3.ข้อมูลงบทดลองปัจจุบัน เติมเอง'!$A$5:$CL$846,50,0),2)</f>
        <v>0</v>
      </c>
      <c r="AZ344" s="19">
        <f>ROUND(VLOOKUP($B344,'3.ข้อมูลงบทดลองปัจจุบัน เติมเอง'!$A$5:$CL$846,51,0),2)</f>
        <v>0</v>
      </c>
      <c r="BA344" s="19">
        <f>ROUND(VLOOKUP($B344,'3.ข้อมูลงบทดลองปัจจุบัน เติมเอง'!$A$5:$CL$846,52,0),2)</f>
        <v>0</v>
      </c>
      <c r="BB344" s="19">
        <f>ROUND(VLOOKUP($B344,'3.ข้อมูลงบทดลองปัจจุบัน เติมเอง'!$A$5:$CL$846,53,0),2)</f>
        <v>0</v>
      </c>
      <c r="BC344" s="19">
        <f>ROUND(VLOOKUP($B344,'3.ข้อมูลงบทดลองปัจจุบัน เติมเอง'!$A$5:$CL$846,54,0),2)</f>
        <v>0</v>
      </c>
      <c r="BD344" s="19">
        <f>ROUND(VLOOKUP($B344,'3.ข้อมูลงบทดลองปัจจุบัน เติมเอง'!$A$5:$CL$846,55,0),2)</f>
        <v>0</v>
      </c>
      <c r="BE344" s="19">
        <f>ROUND(VLOOKUP($B344,'3.ข้อมูลงบทดลองปัจจุบัน เติมเอง'!$A$5:$CL$846,56,0),2)</f>
        <v>0</v>
      </c>
      <c r="BF344" s="19">
        <f>ROUND(VLOOKUP($B344,'3.ข้อมูลงบทดลองปัจจุบัน เติมเอง'!$A$5:$CL$846,57,0),2)</f>
        <v>0</v>
      </c>
      <c r="BG344" s="19">
        <f>ROUND(VLOOKUP($B344,'3.ข้อมูลงบทดลองปัจจุบัน เติมเอง'!$A$5:$CL$846,58,0),2)</f>
        <v>0</v>
      </c>
      <c r="BH344" s="19">
        <f>ROUND(VLOOKUP($B344,'3.ข้อมูลงบทดลองปัจจุบัน เติมเอง'!$A$5:$CL$846,59,0),2)</f>
        <v>0</v>
      </c>
      <c r="BI344" s="19">
        <f>ROUND(VLOOKUP($B344,'3.ข้อมูลงบทดลองปัจจุบัน เติมเอง'!$A$5:$CL$846,60,0),2)</f>
        <v>0</v>
      </c>
      <c r="BJ344" s="19">
        <f>ROUND(VLOOKUP($B344,'3.ข้อมูลงบทดลองปัจจุบัน เติมเอง'!$A$5:$CL$846,61,0),2)</f>
        <v>0</v>
      </c>
      <c r="BK344" s="19">
        <f>ROUND(VLOOKUP($B344,'3.ข้อมูลงบทดลองปัจจุบัน เติมเอง'!$A$5:$CL$846,62,0),2)</f>
        <v>0</v>
      </c>
      <c r="BL344" s="19">
        <f>ROUND(VLOOKUP($B344,'3.ข้อมูลงบทดลองปัจจุบัน เติมเอง'!$A$5:$CL$846,63,0),2)</f>
        <v>0</v>
      </c>
      <c r="BM344" s="19">
        <f>ROUND(VLOOKUP($B344,'3.ข้อมูลงบทดลองปัจจุบัน เติมเอง'!$A$5:$CL$846,64,0),2)</f>
        <v>0</v>
      </c>
      <c r="BN344" s="19">
        <f>ROUND(VLOOKUP($B344,'3.ข้อมูลงบทดลองปัจจุบัน เติมเอง'!$A$5:$CL$846,65,0),2)</f>
        <v>0</v>
      </c>
      <c r="BO344" s="19">
        <f>ROUND(VLOOKUP($B344,'3.ข้อมูลงบทดลองปัจจุบัน เติมเอง'!$A$5:$CL$846,66,0),2)</f>
        <v>0</v>
      </c>
      <c r="BP344" s="19">
        <f>ROUND(VLOOKUP($B344,'3.ข้อมูลงบทดลองปัจจุบัน เติมเอง'!$A$5:$CL$846,67,0),2)</f>
        <v>0</v>
      </c>
      <c r="BQ344" s="19">
        <f>ROUND(VLOOKUP($B344,'3.ข้อมูลงบทดลองปัจจุบัน เติมเอง'!$A$5:$CL$846,68,0),2)</f>
        <v>0</v>
      </c>
      <c r="BR344" s="19">
        <f>ROUND(VLOOKUP($B344,'3.ข้อมูลงบทดลองปัจจุบัน เติมเอง'!$A$5:$CL$846,69,0),2)</f>
        <v>0</v>
      </c>
      <c r="BS344" s="19">
        <f>ROUND(VLOOKUP($B344,'3.ข้อมูลงบทดลองปัจจุบัน เติมเอง'!$A$5:$CL$846,70,0),2)</f>
        <v>0</v>
      </c>
      <c r="BT344" s="19">
        <f>ROUND(VLOOKUP($B344,'3.ข้อมูลงบทดลองปัจจุบัน เติมเอง'!$A$5:$CL$846,71,0),2)</f>
        <v>0</v>
      </c>
      <c r="BU344" s="19">
        <f>ROUND(VLOOKUP($B344,'3.ข้อมูลงบทดลองปัจจุบัน เติมเอง'!$A$5:$CL$846,72,0),2)</f>
        <v>0</v>
      </c>
      <c r="BV344" s="19">
        <f>ROUND(VLOOKUP($B344,'3.ข้อมูลงบทดลองปัจจุบัน เติมเอง'!$A$5:$CL$846,73,0),2)</f>
        <v>0</v>
      </c>
      <c r="BW344" s="19">
        <f>ROUND(VLOOKUP($B344,'3.ข้อมูลงบทดลองปัจจุบัน เติมเอง'!$A$5:$CL$846,74,0),2)</f>
        <v>0</v>
      </c>
      <c r="BX344" s="19">
        <f>ROUND(VLOOKUP($B344,'3.ข้อมูลงบทดลองปัจจุบัน เติมเอง'!$A$5:$CL$846,75,0),2)</f>
        <v>0</v>
      </c>
      <c r="BY344" s="19">
        <f>ROUND(VLOOKUP($B344,'3.ข้อมูลงบทดลองปัจจุบัน เติมเอง'!$A$5:$CL$846,76,0),2)</f>
        <v>0</v>
      </c>
      <c r="BZ344" s="19">
        <f>ROUND(VLOOKUP($B344,'3.ข้อมูลงบทดลองปัจจุบัน เติมเอง'!$A$5:$CL$846,77,0),2)</f>
        <v>0</v>
      </c>
      <c r="CA344" s="19">
        <f>ROUND(VLOOKUP($B344,'3.ข้อมูลงบทดลองปัจจุบัน เติมเอง'!$A$5:$CL$846,78,0),2)</f>
        <v>0</v>
      </c>
      <c r="CB344" s="19">
        <f>ROUND(VLOOKUP($B344,'3.ข้อมูลงบทดลองปัจจุบัน เติมเอง'!$A$5:$CL$846,79,0),2)</f>
        <v>0</v>
      </c>
      <c r="CC344" s="19">
        <f>ROUND(VLOOKUP($B344,'3.ข้อมูลงบทดลองปัจจุบัน เติมเอง'!$A$5:$CL$846,80,0),2)</f>
        <v>0</v>
      </c>
      <c r="CD344" s="19">
        <f>ROUND(VLOOKUP($B344,'3.ข้อมูลงบทดลองปัจจุบัน เติมเอง'!$A$5:$CL$846,81,0),2)</f>
        <v>0</v>
      </c>
      <c r="CE344" s="19">
        <f>ROUND(VLOOKUP($B344,'3.ข้อมูลงบทดลองปัจจุบัน เติมเอง'!$A$5:$CL$846,82,0),2)</f>
        <v>0</v>
      </c>
      <c r="CF344" s="19">
        <f>ROUND(VLOOKUP($B344,'3.ข้อมูลงบทดลองปัจจุบัน เติมเอง'!$A$5:$CL$846,83,0),2)</f>
        <v>0</v>
      </c>
      <c r="CG344" s="19">
        <f>ROUND(VLOOKUP($B344,'3.ข้อมูลงบทดลองปัจจุบัน เติมเอง'!$A$5:$CL$846,84,0),2)</f>
        <v>0</v>
      </c>
      <c r="CH344" s="19">
        <f>ROUND(VLOOKUP($B344,'3.ข้อมูลงบทดลองปัจจุบัน เติมเอง'!$A$5:$CL$846,85,0),2)</f>
        <v>0</v>
      </c>
      <c r="CI344" s="19">
        <f>ROUND(VLOOKUP($B344,'3.ข้อมูลงบทดลองปัจจุบัน เติมเอง'!$A$5:$CL$846,86,0),2)</f>
        <v>0</v>
      </c>
      <c r="CJ344" s="19">
        <f>ROUND(VLOOKUP($B344,'3.ข้อมูลงบทดลองปัจจุบัน เติมเอง'!$A$5:$CL$846,87,0),2)</f>
        <v>0</v>
      </c>
      <c r="CK344" s="19">
        <f>ROUND(VLOOKUP($B344,'3.ข้อมูลงบทดลองปัจจุบัน เติมเอง'!$A$5:$CL$846,88,0),2)</f>
        <v>0</v>
      </c>
      <c r="CL344" s="19">
        <f>ROUND(VLOOKUP($B344,'3.ข้อมูลงบทดลองปัจจุบัน เติมเอง'!$A$5:$CL$846,89,0),2)</f>
        <v>0</v>
      </c>
      <c r="CM344" s="19">
        <f>ROUND(VLOOKUP($B344,'3.ข้อมูลงบทดลองปัจจุบัน เติมเอง'!$A$5:$CL$846,90,0),2)</f>
        <v>0</v>
      </c>
    </row>
    <row r="345" spans="1:91" x14ac:dyDescent="0.7">
      <c r="A345" s="54" t="s">
        <v>2323</v>
      </c>
      <c r="B345" s="3" t="s">
        <v>1150</v>
      </c>
      <c r="C345" s="55" t="s">
        <v>1151</v>
      </c>
      <c r="D345" s="19">
        <f>ROUND(VLOOKUP($B345,'3.ข้อมูลงบทดลองปัจจุบัน เติมเอง'!$A$5:$CL$846,3,0),2)</f>
        <v>0</v>
      </c>
      <c r="E345" s="19">
        <f>ROUND(VLOOKUP($B345,'3.ข้อมูลงบทดลองปัจจุบัน เติมเอง'!$A$5:$CL$846,4,0),2)</f>
        <v>0</v>
      </c>
      <c r="F345" s="19">
        <f>ROUND(VLOOKUP($B345,'3.ข้อมูลงบทดลองปัจจุบัน เติมเอง'!$A$5:$CL$846,5,0),2)</f>
        <v>0</v>
      </c>
      <c r="G345" s="19">
        <f>ROUND(VLOOKUP($B345,'3.ข้อมูลงบทดลองปัจจุบัน เติมเอง'!$A$5:$CL$846,6,0),2)</f>
        <v>0</v>
      </c>
      <c r="H345" s="19">
        <f>ROUND(VLOOKUP($B345,'3.ข้อมูลงบทดลองปัจจุบัน เติมเอง'!$A$5:$CL$846,7,0),2)</f>
        <v>0</v>
      </c>
      <c r="I345" s="19">
        <f>ROUND(VLOOKUP($B345,'3.ข้อมูลงบทดลองปัจจุบัน เติมเอง'!$A$5:$CL$846,8,0),2)</f>
        <v>0</v>
      </c>
      <c r="J345" s="19">
        <f>ROUND(VLOOKUP($B345,'3.ข้อมูลงบทดลองปัจจุบัน เติมเอง'!$A$5:$CL$846,9,0),2)</f>
        <v>0</v>
      </c>
      <c r="K345" s="19">
        <f>ROUND(VLOOKUP($B345,'3.ข้อมูลงบทดลองปัจจุบัน เติมเอง'!$A$5:$CL$846,10,0),2)</f>
        <v>0</v>
      </c>
      <c r="L345" s="19">
        <f>ROUND(VLOOKUP($B345,'3.ข้อมูลงบทดลองปัจจุบัน เติมเอง'!$A$5:$CL$846,11,0),2)</f>
        <v>0</v>
      </c>
      <c r="M345" s="19">
        <f>ROUND(VLOOKUP($B345,'3.ข้อมูลงบทดลองปัจจุบัน เติมเอง'!$A$5:$CL$846,12,0),2)</f>
        <v>0</v>
      </c>
      <c r="N345" s="19">
        <f>ROUND(VLOOKUP($B345,'3.ข้อมูลงบทดลองปัจจุบัน เติมเอง'!$A$5:$CL$846,13,0),2)</f>
        <v>0</v>
      </c>
      <c r="O345" s="19">
        <f>ROUND(VLOOKUP($B345,'3.ข้อมูลงบทดลองปัจจุบัน เติมเอง'!$A$5:$CL$846,14,0),2)</f>
        <v>0</v>
      </c>
      <c r="P345" s="19">
        <f>ROUND(VLOOKUP($B345,'3.ข้อมูลงบทดลองปัจจุบัน เติมเอง'!$A$5:$CL$846,15,0),2)</f>
        <v>0</v>
      </c>
      <c r="Q345" s="19">
        <f>ROUND(VLOOKUP($B345,'3.ข้อมูลงบทดลองปัจจุบัน เติมเอง'!$A$5:$CL$846,16,0),2)</f>
        <v>0</v>
      </c>
      <c r="R345" s="19">
        <f>ROUND(VLOOKUP($B345,'3.ข้อมูลงบทดลองปัจจุบัน เติมเอง'!$A$5:$CL$846,17,0),2)</f>
        <v>0</v>
      </c>
      <c r="S345" s="19">
        <f>ROUND(VLOOKUP($B345,'3.ข้อมูลงบทดลองปัจจุบัน เติมเอง'!$A$5:$CL$846,18,0),2)</f>
        <v>0</v>
      </c>
      <c r="T345" s="19">
        <f>ROUND(VLOOKUP($B345,'3.ข้อมูลงบทดลองปัจจุบัน เติมเอง'!$A$5:$CL$846,19,0),2)</f>
        <v>0</v>
      </c>
      <c r="U345" s="19">
        <f>ROUND(VLOOKUP($B345,'3.ข้อมูลงบทดลองปัจจุบัน เติมเอง'!$A$5:$CL$846,20,0),2)</f>
        <v>0</v>
      </c>
      <c r="V345" s="19">
        <f>ROUND(VLOOKUP($B345,'3.ข้อมูลงบทดลองปัจจุบัน เติมเอง'!$A$5:$CL$846,21,0),2)</f>
        <v>0</v>
      </c>
      <c r="W345" s="19">
        <f>ROUND(VLOOKUP($B345,'3.ข้อมูลงบทดลองปัจจุบัน เติมเอง'!$A$5:$CL$846,22,0),2)</f>
        <v>0</v>
      </c>
      <c r="X345" s="19">
        <f>ROUND(VLOOKUP($B345,'3.ข้อมูลงบทดลองปัจจุบัน เติมเอง'!$A$5:$CL$846,23,0),2)</f>
        <v>0</v>
      </c>
      <c r="Y345" s="19">
        <f>ROUND(VLOOKUP($B345,'3.ข้อมูลงบทดลองปัจจุบัน เติมเอง'!$A$5:$CL$846,24,0),2)</f>
        <v>0</v>
      </c>
      <c r="Z345" s="19">
        <f>ROUND(VLOOKUP($B345,'3.ข้อมูลงบทดลองปัจจุบัน เติมเอง'!$A$5:$CL$846,25,0),2)</f>
        <v>0</v>
      </c>
      <c r="AA345" s="19">
        <f>ROUND(VLOOKUP($B345,'3.ข้อมูลงบทดลองปัจจุบัน เติมเอง'!$A$5:$CL$846,26,0),2)</f>
        <v>0</v>
      </c>
      <c r="AB345" s="19">
        <f>ROUND(VLOOKUP($B345,'3.ข้อมูลงบทดลองปัจจุบัน เติมเอง'!$A$5:$CL$846,27,0),2)</f>
        <v>0</v>
      </c>
      <c r="AC345" s="19">
        <f>ROUND(VLOOKUP($B345,'3.ข้อมูลงบทดลองปัจจุบัน เติมเอง'!$A$5:$CL$846,28,0),2)</f>
        <v>0</v>
      </c>
      <c r="AD345" s="19">
        <f>ROUND(VLOOKUP($B345,'3.ข้อมูลงบทดลองปัจจุบัน เติมเอง'!$A$5:$CL$846,29,0),2)</f>
        <v>0</v>
      </c>
      <c r="AE345" s="19">
        <f>ROUND(VLOOKUP($B345,'3.ข้อมูลงบทดลองปัจจุบัน เติมเอง'!$A$5:$CL$846,30,0),2)</f>
        <v>0</v>
      </c>
      <c r="AF345" s="19">
        <f>ROUND(VLOOKUP($B345,'3.ข้อมูลงบทดลองปัจจุบัน เติมเอง'!$A$5:$CL$846,31,0),2)</f>
        <v>0</v>
      </c>
      <c r="AG345" s="19">
        <f>ROUND(VLOOKUP($B345,'3.ข้อมูลงบทดลองปัจจุบัน เติมเอง'!$A$5:$CL$846,32,0),2)</f>
        <v>0</v>
      </c>
      <c r="AH345" s="19">
        <f>ROUND(VLOOKUP($B345,'3.ข้อมูลงบทดลองปัจจุบัน เติมเอง'!$A$5:$CL$846,33,0),2)</f>
        <v>0</v>
      </c>
      <c r="AI345" s="19">
        <f>ROUND(VLOOKUP($B345,'3.ข้อมูลงบทดลองปัจจุบัน เติมเอง'!$A$5:$CL$846,34,0),2)</f>
        <v>0</v>
      </c>
      <c r="AJ345" s="19">
        <f>ROUND(VLOOKUP($B345,'3.ข้อมูลงบทดลองปัจจุบัน เติมเอง'!$A$5:$CL$846,35,0),2)</f>
        <v>0</v>
      </c>
      <c r="AK345" s="19">
        <f>ROUND(VLOOKUP($B345,'3.ข้อมูลงบทดลองปัจจุบัน เติมเอง'!$A$5:$CL$846,36,0),2)</f>
        <v>0</v>
      </c>
      <c r="AL345" s="19">
        <f>ROUND(VLOOKUP($B345,'3.ข้อมูลงบทดลองปัจจุบัน เติมเอง'!$A$5:$CL$846,37,0),2)</f>
        <v>0</v>
      </c>
      <c r="AM345" s="19">
        <f>ROUND(VLOOKUP($B345,'3.ข้อมูลงบทดลองปัจจุบัน เติมเอง'!$A$5:$CL$846,38,0),2)</f>
        <v>0</v>
      </c>
      <c r="AN345" s="19">
        <f>ROUND(VLOOKUP($B345,'3.ข้อมูลงบทดลองปัจจุบัน เติมเอง'!$A$5:$CL$846,39,0),2)</f>
        <v>0</v>
      </c>
      <c r="AO345" s="19">
        <f>ROUND(VLOOKUP($B345,'3.ข้อมูลงบทดลองปัจจุบัน เติมเอง'!$A$5:$CL$846,40,0),2)</f>
        <v>0</v>
      </c>
      <c r="AP345" s="19">
        <f>ROUND(VLOOKUP($B345,'3.ข้อมูลงบทดลองปัจจุบัน เติมเอง'!$A$5:$CL$846,41,0),2)</f>
        <v>0</v>
      </c>
      <c r="AQ345" s="19">
        <f>ROUND(VLOOKUP($B345,'3.ข้อมูลงบทดลองปัจจุบัน เติมเอง'!$A$5:$CL$846,42,0),2)</f>
        <v>0</v>
      </c>
      <c r="AR345" s="19">
        <f>ROUND(VLOOKUP($B345,'3.ข้อมูลงบทดลองปัจจุบัน เติมเอง'!$A$5:$CL$846,43,0),2)</f>
        <v>0</v>
      </c>
      <c r="AS345" s="19">
        <f>ROUND(VLOOKUP($B345,'3.ข้อมูลงบทดลองปัจจุบัน เติมเอง'!$A$5:$CL$846,44,0),2)</f>
        <v>97000</v>
      </c>
      <c r="AT345" s="19">
        <f>ROUND(VLOOKUP($B345,'3.ข้อมูลงบทดลองปัจจุบัน เติมเอง'!$A$5:$CL$846,45,0),2)</f>
        <v>0</v>
      </c>
      <c r="AU345" s="19">
        <f>ROUND(VLOOKUP($B345,'3.ข้อมูลงบทดลองปัจจุบัน เติมเอง'!$A$5:$CL$846,46,0),2)</f>
        <v>0</v>
      </c>
      <c r="AV345" s="19">
        <f>ROUND(VLOOKUP($B345,'3.ข้อมูลงบทดลองปัจจุบัน เติมเอง'!$A$5:$CL$846,47,0),2)</f>
        <v>0</v>
      </c>
      <c r="AW345" s="19">
        <f>ROUND(VLOOKUP($B345,'3.ข้อมูลงบทดลองปัจจุบัน เติมเอง'!$A$5:$CL$846,48,0),2)</f>
        <v>0</v>
      </c>
      <c r="AX345" s="19">
        <f>ROUND(VLOOKUP($B345,'3.ข้อมูลงบทดลองปัจจุบัน เติมเอง'!$A$5:$CL$846,49,0),2)</f>
        <v>0</v>
      </c>
      <c r="AY345" s="19">
        <f>ROUND(VLOOKUP($B345,'3.ข้อมูลงบทดลองปัจจุบัน เติมเอง'!$A$5:$CL$846,50,0),2)</f>
        <v>0</v>
      </c>
      <c r="AZ345" s="19">
        <f>ROUND(VLOOKUP($B345,'3.ข้อมูลงบทดลองปัจจุบัน เติมเอง'!$A$5:$CL$846,51,0),2)</f>
        <v>0</v>
      </c>
      <c r="BA345" s="19">
        <f>ROUND(VLOOKUP($B345,'3.ข้อมูลงบทดลองปัจจุบัน เติมเอง'!$A$5:$CL$846,52,0),2)</f>
        <v>0</v>
      </c>
      <c r="BB345" s="19">
        <f>ROUND(VLOOKUP($B345,'3.ข้อมูลงบทดลองปัจจุบัน เติมเอง'!$A$5:$CL$846,53,0),2)</f>
        <v>0</v>
      </c>
      <c r="BC345" s="19">
        <f>ROUND(VLOOKUP($B345,'3.ข้อมูลงบทดลองปัจจุบัน เติมเอง'!$A$5:$CL$846,54,0),2)</f>
        <v>0</v>
      </c>
      <c r="BD345" s="19">
        <f>ROUND(VLOOKUP($B345,'3.ข้อมูลงบทดลองปัจจุบัน เติมเอง'!$A$5:$CL$846,55,0),2)</f>
        <v>2150094.25</v>
      </c>
      <c r="BE345" s="19">
        <f>ROUND(VLOOKUP($B345,'3.ข้อมูลงบทดลองปัจจุบัน เติมเอง'!$A$5:$CL$846,56,0),2)</f>
        <v>0</v>
      </c>
      <c r="BF345" s="19">
        <f>ROUND(VLOOKUP($B345,'3.ข้อมูลงบทดลองปัจจุบัน เติมเอง'!$A$5:$CL$846,57,0),2)</f>
        <v>0</v>
      </c>
      <c r="BG345" s="19">
        <f>ROUND(VLOOKUP($B345,'3.ข้อมูลงบทดลองปัจจุบัน เติมเอง'!$A$5:$CL$846,58,0),2)</f>
        <v>0</v>
      </c>
      <c r="BH345" s="19">
        <f>ROUND(VLOOKUP($B345,'3.ข้อมูลงบทดลองปัจจุบัน เติมเอง'!$A$5:$CL$846,59,0),2)</f>
        <v>0</v>
      </c>
      <c r="BI345" s="19">
        <f>ROUND(VLOOKUP($B345,'3.ข้อมูลงบทดลองปัจจุบัน เติมเอง'!$A$5:$CL$846,60,0),2)</f>
        <v>0</v>
      </c>
      <c r="BJ345" s="19">
        <f>ROUND(VLOOKUP($B345,'3.ข้อมูลงบทดลองปัจจุบัน เติมเอง'!$A$5:$CL$846,61,0),2)</f>
        <v>0</v>
      </c>
      <c r="BK345" s="19">
        <f>ROUND(VLOOKUP($B345,'3.ข้อมูลงบทดลองปัจจุบัน เติมเอง'!$A$5:$CL$846,62,0),2)</f>
        <v>0</v>
      </c>
      <c r="BL345" s="19">
        <f>ROUND(VLOOKUP($B345,'3.ข้อมูลงบทดลองปัจจุบัน เติมเอง'!$A$5:$CL$846,63,0),2)</f>
        <v>0</v>
      </c>
      <c r="BM345" s="19">
        <f>ROUND(VLOOKUP($B345,'3.ข้อมูลงบทดลองปัจจุบัน เติมเอง'!$A$5:$CL$846,64,0),2)</f>
        <v>960827</v>
      </c>
      <c r="BN345" s="19">
        <f>ROUND(VLOOKUP($B345,'3.ข้อมูลงบทดลองปัจจุบัน เติมเอง'!$A$5:$CL$846,65,0),2)</f>
        <v>0</v>
      </c>
      <c r="BO345" s="19">
        <f>ROUND(VLOOKUP($B345,'3.ข้อมูลงบทดลองปัจจุบัน เติมเอง'!$A$5:$CL$846,66,0),2)</f>
        <v>0</v>
      </c>
      <c r="BP345" s="19">
        <f>ROUND(VLOOKUP($B345,'3.ข้อมูลงบทดลองปัจจุบัน เติมเอง'!$A$5:$CL$846,67,0),2)</f>
        <v>0</v>
      </c>
      <c r="BQ345" s="19">
        <f>ROUND(VLOOKUP($B345,'3.ข้อมูลงบทดลองปัจจุบัน เติมเอง'!$A$5:$CL$846,68,0),2)</f>
        <v>0</v>
      </c>
      <c r="BR345" s="19">
        <f>ROUND(VLOOKUP($B345,'3.ข้อมูลงบทดลองปัจจุบัน เติมเอง'!$A$5:$CL$846,69,0),2)</f>
        <v>0</v>
      </c>
      <c r="BS345" s="19">
        <f>ROUND(VLOOKUP($B345,'3.ข้อมูลงบทดลองปัจจุบัน เติมเอง'!$A$5:$CL$846,70,0),2)</f>
        <v>0</v>
      </c>
      <c r="BT345" s="19">
        <f>ROUND(VLOOKUP($B345,'3.ข้อมูลงบทดลองปัจจุบัน เติมเอง'!$A$5:$CL$846,71,0),2)</f>
        <v>0</v>
      </c>
      <c r="BU345" s="19">
        <f>ROUND(VLOOKUP($B345,'3.ข้อมูลงบทดลองปัจจุบัน เติมเอง'!$A$5:$CL$846,72,0),2)</f>
        <v>0</v>
      </c>
      <c r="BV345" s="19">
        <f>ROUND(VLOOKUP($B345,'3.ข้อมูลงบทดลองปัจจุบัน เติมเอง'!$A$5:$CL$846,73,0),2)</f>
        <v>0</v>
      </c>
      <c r="BW345" s="19">
        <f>ROUND(VLOOKUP($B345,'3.ข้อมูลงบทดลองปัจจุบัน เติมเอง'!$A$5:$CL$846,74,0),2)</f>
        <v>0</v>
      </c>
      <c r="BX345" s="19">
        <f>ROUND(VLOOKUP($B345,'3.ข้อมูลงบทดลองปัจจุบัน เติมเอง'!$A$5:$CL$846,75,0),2)</f>
        <v>0</v>
      </c>
      <c r="BY345" s="19">
        <f>ROUND(VLOOKUP($B345,'3.ข้อมูลงบทดลองปัจจุบัน เติมเอง'!$A$5:$CL$846,76,0),2)</f>
        <v>0</v>
      </c>
      <c r="BZ345" s="19">
        <f>ROUND(VLOOKUP($B345,'3.ข้อมูลงบทดลองปัจจุบัน เติมเอง'!$A$5:$CL$846,77,0),2)</f>
        <v>0</v>
      </c>
      <c r="CA345" s="19">
        <f>ROUND(VLOOKUP($B345,'3.ข้อมูลงบทดลองปัจจุบัน เติมเอง'!$A$5:$CL$846,78,0),2)</f>
        <v>0</v>
      </c>
      <c r="CB345" s="19">
        <f>ROUND(VLOOKUP($B345,'3.ข้อมูลงบทดลองปัจจุบัน เติมเอง'!$A$5:$CL$846,79,0),2)</f>
        <v>0</v>
      </c>
      <c r="CC345" s="19">
        <f>ROUND(VLOOKUP($B345,'3.ข้อมูลงบทดลองปัจจุบัน เติมเอง'!$A$5:$CL$846,80,0),2)</f>
        <v>0</v>
      </c>
      <c r="CD345" s="19">
        <f>ROUND(VLOOKUP($B345,'3.ข้อมูลงบทดลองปัจจุบัน เติมเอง'!$A$5:$CL$846,81,0),2)</f>
        <v>0</v>
      </c>
      <c r="CE345" s="19">
        <f>ROUND(VLOOKUP($B345,'3.ข้อมูลงบทดลองปัจจุบัน เติมเอง'!$A$5:$CL$846,82,0),2)</f>
        <v>0</v>
      </c>
      <c r="CF345" s="19">
        <f>ROUND(VLOOKUP($B345,'3.ข้อมูลงบทดลองปัจจุบัน เติมเอง'!$A$5:$CL$846,83,0),2)</f>
        <v>0</v>
      </c>
      <c r="CG345" s="19">
        <f>ROUND(VLOOKUP($B345,'3.ข้อมูลงบทดลองปัจจุบัน เติมเอง'!$A$5:$CL$846,84,0),2)</f>
        <v>0</v>
      </c>
      <c r="CH345" s="19">
        <f>ROUND(VLOOKUP($B345,'3.ข้อมูลงบทดลองปัจจุบัน เติมเอง'!$A$5:$CL$846,85,0),2)</f>
        <v>0</v>
      </c>
      <c r="CI345" s="19">
        <f>ROUND(VLOOKUP($B345,'3.ข้อมูลงบทดลองปัจจุบัน เติมเอง'!$A$5:$CL$846,86,0),2)</f>
        <v>0</v>
      </c>
      <c r="CJ345" s="19">
        <f>ROUND(VLOOKUP($B345,'3.ข้อมูลงบทดลองปัจจุบัน เติมเอง'!$A$5:$CL$846,87,0),2)</f>
        <v>0</v>
      </c>
      <c r="CK345" s="19">
        <f>ROUND(VLOOKUP($B345,'3.ข้อมูลงบทดลองปัจจุบัน เติมเอง'!$A$5:$CL$846,88,0),2)</f>
        <v>0</v>
      </c>
      <c r="CL345" s="19">
        <f>ROUND(VLOOKUP($B345,'3.ข้อมูลงบทดลองปัจจุบัน เติมเอง'!$A$5:$CL$846,89,0),2)</f>
        <v>0</v>
      </c>
      <c r="CM345" s="19">
        <f>ROUND(VLOOKUP($B345,'3.ข้อมูลงบทดลองปัจจุบัน เติมเอง'!$A$5:$CL$846,90,0),2)</f>
        <v>0</v>
      </c>
    </row>
    <row r="346" spans="1:91" x14ac:dyDescent="0.7">
      <c r="A346" s="54" t="s">
        <v>2323</v>
      </c>
      <c r="B346" s="3" t="s">
        <v>602</v>
      </c>
      <c r="C346" s="55" t="s">
        <v>603</v>
      </c>
      <c r="D346" s="19">
        <f>ROUND(VLOOKUP($B346,'3.ข้อมูลงบทดลองปัจจุบัน เติมเอง'!$A$5:$CL$846,3,0),2)</f>
        <v>0</v>
      </c>
      <c r="E346" s="19">
        <f>ROUND(VLOOKUP($B346,'3.ข้อมูลงบทดลองปัจจุบัน เติมเอง'!$A$5:$CL$846,4,0),2)</f>
        <v>0</v>
      </c>
      <c r="F346" s="19">
        <f>ROUND(VLOOKUP($B346,'3.ข้อมูลงบทดลองปัจจุบัน เติมเอง'!$A$5:$CL$846,5,0),2)</f>
        <v>0</v>
      </c>
      <c r="G346" s="19">
        <f>ROUND(VLOOKUP($B346,'3.ข้อมูลงบทดลองปัจจุบัน เติมเอง'!$A$5:$CL$846,6,0),2)</f>
        <v>0</v>
      </c>
      <c r="H346" s="19">
        <f>ROUND(VLOOKUP($B346,'3.ข้อมูลงบทดลองปัจจุบัน เติมเอง'!$A$5:$CL$846,7,0),2)</f>
        <v>0</v>
      </c>
      <c r="I346" s="19">
        <f>ROUND(VLOOKUP($B346,'3.ข้อมูลงบทดลองปัจจุบัน เติมเอง'!$A$5:$CL$846,8,0),2)</f>
        <v>0</v>
      </c>
      <c r="J346" s="19">
        <f>ROUND(VLOOKUP($B346,'3.ข้อมูลงบทดลองปัจจุบัน เติมเอง'!$A$5:$CL$846,9,0),2)</f>
        <v>0</v>
      </c>
      <c r="K346" s="19">
        <f>ROUND(VLOOKUP($B346,'3.ข้อมูลงบทดลองปัจจุบัน เติมเอง'!$A$5:$CL$846,10,0),2)</f>
        <v>0</v>
      </c>
      <c r="L346" s="19">
        <f>ROUND(VLOOKUP($B346,'3.ข้อมูลงบทดลองปัจจุบัน เติมเอง'!$A$5:$CL$846,11,0),2)</f>
        <v>0</v>
      </c>
      <c r="M346" s="19">
        <f>ROUND(VLOOKUP($B346,'3.ข้อมูลงบทดลองปัจจุบัน เติมเอง'!$A$5:$CL$846,12,0),2)</f>
        <v>0</v>
      </c>
      <c r="N346" s="19">
        <f>ROUND(VLOOKUP($B346,'3.ข้อมูลงบทดลองปัจจุบัน เติมเอง'!$A$5:$CL$846,13,0),2)</f>
        <v>0</v>
      </c>
      <c r="O346" s="19">
        <f>ROUND(VLOOKUP($B346,'3.ข้อมูลงบทดลองปัจจุบัน เติมเอง'!$A$5:$CL$846,14,0),2)</f>
        <v>0</v>
      </c>
      <c r="P346" s="19">
        <f>ROUND(VLOOKUP($B346,'3.ข้อมูลงบทดลองปัจจุบัน เติมเอง'!$A$5:$CL$846,15,0),2)</f>
        <v>0</v>
      </c>
      <c r="Q346" s="19">
        <f>ROUND(VLOOKUP($B346,'3.ข้อมูลงบทดลองปัจจุบัน เติมเอง'!$A$5:$CL$846,16,0),2)</f>
        <v>0</v>
      </c>
      <c r="R346" s="19">
        <f>ROUND(VLOOKUP($B346,'3.ข้อมูลงบทดลองปัจจุบัน เติมเอง'!$A$5:$CL$846,17,0),2)</f>
        <v>0</v>
      </c>
      <c r="S346" s="19">
        <f>ROUND(VLOOKUP($B346,'3.ข้อมูลงบทดลองปัจจุบัน เติมเอง'!$A$5:$CL$846,18,0),2)</f>
        <v>0</v>
      </c>
      <c r="T346" s="19">
        <f>ROUND(VLOOKUP($B346,'3.ข้อมูลงบทดลองปัจจุบัน เติมเอง'!$A$5:$CL$846,19,0),2)</f>
        <v>0</v>
      </c>
      <c r="U346" s="19">
        <f>ROUND(VLOOKUP($B346,'3.ข้อมูลงบทดลองปัจจุบัน เติมเอง'!$A$5:$CL$846,20,0),2)</f>
        <v>0</v>
      </c>
      <c r="V346" s="19">
        <f>ROUND(VLOOKUP($B346,'3.ข้อมูลงบทดลองปัจจุบัน เติมเอง'!$A$5:$CL$846,21,0),2)</f>
        <v>0</v>
      </c>
      <c r="W346" s="19">
        <f>ROUND(VLOOKUP($B346,'3.ข้อมูลงบทดลองปัจจุบัน เติมเอง'!$A$5:$CL$846,22,0),2)</f>
        <v>0</v>
      </c>
      <c r="X346" s="19">
        <f>ROUND(VLOOKUP($B346,'3.ข้อมูลงบทดลองปัจจุบัน เติมเอง'!$A$5:$CL$846,23,0),2)</f>
        <v>0</v>
      </c>
      <c r="Y346" s="19">
        <f>ROUND(VLOOKUP($B346,'3.ข้อมูลงบทดลองปัจจุบัน เติมเอง'!$A$5:$CL$846,24,0),2)</f>
        <v>0</v>
      </c>
      <c r="Z346" s="19">
        <f>ROUND(VLOOKUP($B346,'3.ข้อมูลงบทดลองปัจจุบัน เติมเอง'!$A$5:$CL$846,25,0),2)</f>
        <v>0</v>
      </c>
      <c r="AA346" s="19">
        <f>ROUND(VLOOKUP($B346,'3.ข้อมูลงบทดลองปัจจุบัน เติมเอง'!$A$5:$CL$846,26,0),2)</f>
        <v>0</v>
      </c>
      <c r="AB346" s="19">
        <f>ROUND(VLOOKUP($B346,'3.ข้อมูลงบทดลองปัจจุบัน เติมเอง'!$A$5:$CL$846,27,0),2)</f>
        <v>0</v>
      </c>
      <c r="AC346" s="19">
        <f>ROUND(VLOOKUP($B346,'3.ข้อมูลงบทดลองปัจจุบัน เติมเอง'!$A$5:$CL$846,28,0),2)</f>
        <v>0</v>
      </c>
      <c r="AD346" s="19">
        <f>ROUND(VLOOKUP($B346,'3.ข้อมูลงบทดลองปัจจุบัน เติมเอง'!$A$5:$CL$846,29,0),2)</f>
        <v>0</v>
      </c>
      <c r="AE346" s="19">
        <f>ROUND(VLOOKUP($B346,'3.ข้อมูลงบทดลองปัจจุบัน เติมเอง'!$A$5:$CL$846,30,0),2)</f>
        <v>0</v>
      </c>
      <c r="AF346" s="19">
        <f>ROUND(VLOOKUP($B346,'3.ข้อมูลงบทดลองปัจจุบัน เติมเอง'!$A$5:$CL$846,31,0),2)</f>
        <v>0</v>
      </c>
      <c r="AG346" s="19">
        <f>ROUND(VLOOKUP($B346,'3.ข้อมูลงบทดลองปัจจุบัน เติมเอง'!$A$5:$CL$846,32,0),2)</f>
        <v>0</v>
      </c>
      <c r="AH346" s="19">
        <f>ROUND(VLOOKUP($B346,'3.ข้อมูลงบทดลองปัจจุบัน เติมเอง'!$A$5:$CL$846,33,0),2)</f>
        <v>0</v>
      </c>
      <c r="AI346" s="19">
        <f>ROUND(VLOOKUP($B346,'3.ข้อมูลงบทดลองปัจจุบัน เติมเอง'!$A$5:$CL$846,34,0),2)</f>
        <v>0</v>
      </c>
      <c r="AJ346" s="19">
        <f>ROUND(VLOOKUP($B346,'3.ข้อมูลงบทดลองปัจจุบัน เติมเอง'!$A$5:$CL$846,35,0),2)</f>
        <v>0</v>
      </c>
      <c r="AK346" s="19">
        <f>ROUND(VLOOKUP($B346,'3.ข้อมูลงบทดลองปัจจุบัน เติมเอง'!$A$5:$CL$846,36,0),2)</f>
        <v>0</v>
      </c>
      <c r="AL346" s="19">
        <f>ROUND(VLOOKUP($B346,'3.ข้อมูลงบทดลองปัจจุบัน เติมเอง'!$A$5:$CL$846,37,0),2)</f>
        <v>0</v>
      </c>
      <c r="AM346" s="19">
        <f>ROUND(VLOOKUP($B346,'3.ข้อมูลงบทดลองปัจจุบัน เติมเอง'!$A$5:$CL$846,38,0),2)</f>
        <v>0</v>
      </c>
      <c r="AN346" s="19">
        <f>ROUND(VLOOKUP($B346,'3.ข้อมูลงบทดลองปัจจุบัน เติมเอง'!$A$5:$CL$846,39,0),2)</f>
        <v>0</v>
      </c>
      <c r="AO346" s="19">
        <f>ROUND(VLOOKUP($B346,'3.ข้อมูลงบทดลองปัจจุบัน เติมเอง'!$A$5:$CL$846,40,0),2)</f>
        <v>0</v>
      </c>
      <c r="AP346" s="19">
        <f>ROUND(VLOOKUP($B346,'3.ข้อมูลงบทดลองปัจจุบัน เติมเอง'!$A$5:$CL$846,41,0),2)</f>
        <v>0</v>
      </c>
      <c r="AQ346" s="19">
        <f>ROUND(VLOOKUP($B346,'3.ข้อมูลงบทดลองปัจจุบัน เติมเอง'!$A$5:$CL$846,42,0),2)</f>
        <v>0</v>
      </c>
      <c r="AR346" s="19">
        <f>ROUND(VLOOKUP($B346,'3.ข้อมูลงบทดลองปัจจุบัน เติมเอง'!$A$5:$CL$846,43,0),2)</f>
        <v>0</v>
      </c>
      <c r="AS346" s="19">
        <f>ROUND(VLOOKUP($B346,'3.ข้อมูลงบทดลองปัจจุบัน เติมเอง'!$A$5:$CL$846,44,0),2)</f>
        <v>0</v>
      </c>
      <c r="AT346" s="19">
        <f>ROUND(VLOOKUP($B346,'3.ข้อมูลงบทดลองปัจจุบัน เติมเอง'!$A$5:$CL$846,45,0),2)</f>
        <v>0</v>
      </c>
      <c r="AU346" s="19">
        <f>ROUND(VLOOKUP($B346,'3.ข้อมูลงบทดลองปัจจุบัน เติมเอง'!$A$5:$CL$846,46,0),2)</f>
        <v>0</v>
      </c>
      <c r="AV346" s="19">
        <f>ROUND(VLOOKUP($B346,'3.ข้อมูลงบทดลองปัจจุบัน เติมเอง'!$A$5:$CL$846,47,0),2)</f>
        <v>0</v>
      </c>
      <c r="AW346" s="19">
        <f>ROUND(VLOOKUP($B346,'3.ข้อมูลงบทดลองปัจจุบัน เติมเอง'!$A$5:$CL$846,48,0),2)</f>
        <v>0</v>
      </c>
      <c r="AX346" s="19">
        <f>ROUND(VLOOKUP($B346,'3.ข้อมูลงบทดลองปัจจุบัน เติมเอง'!$A$5:$CL$846,49,0),2)</f>
        <v>0</v>
      </c>
      <c r="AY346" s="19">
        <f>ROUND(VLOOKUP($B346,'3.ข้อมูลงบทดลองปัจจุบัน เติมเอง'!$A$5:$CL$846,50,0),2)</f>
        <v>0</v>
      </c>
      <c r="AZ346" s="19">
        <f>ROUND(VLOOKUP($B346,'3.ข้อมูลงบทดลองปัจจุบัน เติมเอง'!$A$5:$CL$846,51,0),2)</f>
        <v>0</v>
      </c>
      <c r="BA346" s="19">
        <f>ROUND(VLOOKUP($B346,'3.ข้อมูลงบทดลองปัจจุบัน เติมเอง'!$A$5:$CL$846,52,0),2)</f>
        <v>0</v>
      </c>
      <c r="BB346" s="19">
        <f>ROUND(VLOOKUP($B346,'3.ข้อมูลงบทดลองปัจจุบัน เติมเอง'!$A$5:$CL$846,53,0),2)</f>
        <v>0</v>
      </c>
      <c r="BC346" s="19">
        <f>ROUND(VLOOKUP($B346,'3.ข้อมูลงบทดลองปัจจุบัน เติมเอง'!$A$5:$CL$846,54,0),2)</f>
        <v>0</v>
      </c>
      <c r="BD346" s="19">
        <f>ROUND(VLOOKUP($B346,'3.ข้อมูลงบทดลองปัจจุบัน เติมเอง'!$A$5:$CL$846,55,0),2)</f>
        <v>0</v>
      </c>
      <c r="BE346" s="19">
        <f>ROUND(VLOOKUP($B346,'3.ข้อมูลงบทดลองปัจจุบัน เติมเอง'!$A$5:$CL$846,56,0),2)</f>
        <v>0</v>
      </c>
      <c r="BF346" s="19">
        <f>ROUND(VLOOKUP($B346,'3.ข้อมูลงบทดลองปัจจุบัน เติมเอง'!$A$5:$CL$846,57,0),2)</f>
        <v>0</v>
      </c>
      <c r="BG346" s="19">
        <f>ROUND(VLOOKUP($B346,'3.ข้อมูลงบทดลองปัจจุบัน เติมเอง'!$A$5:$CL$846,58,0),2)</f>
        <v>0</v>
      </c>
      <c r="BH346" s="19">
        <f>ROUND(VLOOKUP($B346,'3.ข้อมูลงบทดลองปัจจุบัน เติมเอง'!$A$5:$CL$846,59,0),2)</f>
        <v>0</v>
      </c>
      <c r="BI346" s="19">
        <f>ROUND(VLOOKUP($B346,'3.ข้อมูลงบทดลองปัจจุบัน เติมเอง'!$A$5:$CL$846,60,0),2)</f>
        <v>0</v>
      </c>
      <c r="BJ346" s="19">
        <f>ROUND(VLOOKUP($B346,'3.ข้อมูลงบทดลองปัจจุบัน เติมเอง'!$A$5:$CL$846,61,0),2)</f>
        <v>0</v>
      </c>
      <c r="BK346" s="19">
        <f>ROUND(VLOOKUP($B346,'3.ข้อมูลงบทดลองปัจจุบัน เติมเอง'!$A$5:$CL$846,62,0),2)</f>
        <v>0</v>
      </c>
      <c r="BL346" s="19">
        <f>ROUND(VLOOKUP($B346,'3.ข้อมูลงบทดลองปัจจุบัน เติมเอง'!$A$5:$CL$846,63,0),2)</f>
        <v>0</v>
      </c>
      <c r="BM346" s="19">
        <f>ROUND(VLOOKUP($B346,'3.ข้อมูลงบทดลองปัจจุบัน เติมเอง'!$A$5:$CL$846,64,0),2)</f>
        <v>74415</v>
      </c>
      <c r="BN346" s="19">
        <f>ROUND(VLOOKUP($B346,'3.ข้อมูลงบทดลองปัจจุบัน เติมเอง'!$A$5:$CL$846,65,0),2)</f>
        <v>0</v>
      </c>
      <c r="BO346" s="19">
        <f>ROUND(VLOOKUP($B346,'3.ข้อมูลงบทดลองปัจจุบัน เติมเอง'!$A$5:$CL$846,66,0),2)</f>
        <v>0</v>
      </c>
      <c r="BP346" s="19">
        <f>ROUND(VLOOKUP($B346,'3.ข้อมูลงบทดลองปัจจุบัน เติมเอง'!$A$5:$CL$846,67,0),2)</f>
        <v>0</v>
      </c>
      <c r="BQ346" s="19">
        <f>ROUND(VLOOKUP($B346,'3.ข้อมูลงบทดลองปัจจุบัน เติมเอง'!$A$5:$CL$846,68,0),2)</f>
        <v>0</v>
      </c>
      <c r="BR346" s="19">
        <f>ROUND(VLOOKUP($B346,'3.ข้อมูลงบทดลองปัจจุบัน เติมเอง'!$A$5:$CL$846,69,0),2)</f>
        <v>0</v>
      </c>
      <c r="BS346" s="19">
        <f>ROUND(VLOOKUP($B346,'3.ข้อมูลงบทดลองปัจจุบัน เติมเอง'!$A$5:$CL$846,70,0),2)</f>
        <v>1092260</v>
      </c>
      <c r="BT346" s="19">
        <f>ROUND(VLOOKUP($B346,'3.ข้อมูลงบทดลองปัจจุบัน เติมเอง'!$A$5:$CL$846,71,0),2)</f>
        <v>0</v>
      </c>
      <c r="BU346" s="19">
        <f>ROUND(VLOOKUP($B346,'3.ข้อมูลงบทดลองปัจจุบัน เติมเอง'!$A$5:$CL$846,72,0),2)</f>
        <v>0</v>
      </c>
      <c r="BV346" s="19">
        <f>ROUND(VLOOKUP($B346,'3.ข้อมูลงบทดลองปัจจุบัน เติมเอง'!$A$5:$CL$846,73,0),2)</f>
        <v>0</v>
      </c>
      <c r="BW346" s="19">
        <f>ROUND(VLOOKUP($B346,'3.ข้อมูลงบทดลองปัจจุบัน เติมเอง'!$A$5:$CL$846,74,0),2)</f>
        <v>0</v>
      </c>
      <c r="BX346" s="19">
        <f>ROUND(VLOOKUP($B346,'3.ข้อมูลงบทดลองปัจจุบัน เติมเอง'!$A$5:$CL$846,75,0),2)</f>
        <v>0</v>
      </c>
      <c r="BY346" s="19">
        <f>ROUND(VLOOKUP($B346,'3.ข้อมูลงบทดลองปัจจุบัน เติมเอง'!$A$5:$CL$846,76,0),2)</f>
        <v>0</v>
      </c>
      <c r="BZ346" s="19">
        <f>ROUND(VLOOKUP($B346,'3.ข้อมูลงบทดลองปัจจุบัน เติมเอง'!$A$5:$CL$846,77,0),2)</f>
        <v>0</v>
      </c>
      <c r="CA346" s="19">
        <f>ROUND(VLOOKUP($B346,'3.ข้อมูลงบทดลองปัจจุบัน เติมเอง'!$A$5:$CL$846,78,0),2)</f>
        <v>0</v>
      </c>
      <c r="CB346" s="19">
        <f>ROUND(VLOOKUP($B346,'3.ข้อมูลงบทดลองปัจจุบัน เติมเอง'!$A$5:$CL$846,79,0),2)</f>
        <v>0</v>
      </c>
      <c r="CC346" s="19">
        <f>ROUND(VLOOKUP($B346,'3.ข้อมูลงบทดลองปัจจุบัน เติมเอง'!$A$5:$CL$846,80,0),2)</f>
        <v>0</v>
      </c>
      <c r="CD346" s="19">
        <f>ROUND(VLOOKUP($B346,'3.ข้อมูลงบทดลองปัจจุบัน เติมเอง'!$A$5:$CL$846,81,0),2)</f>
        <v>0</v>
      </c>
      <c r="CE346" s="19">
        <f>ROUND(VLOOKUP($B346,'3.ข้อมูลงบทดลองปัจจุบัน เติมเอง'!$A$5:$CL$846,82,0),2)</f>
        <v>0</v>
      </c>
      <c r="CF346" s="19">
        <f>ROUND(VLOOKUP($B346,'3.ข้อมูลงบทดลองปัจจุบัน เติมเอง'!$A$5:$CL$846,83,0),2)</f>
        <v>0</v>
      </c>
      <c r="CG346" s="19">
        <f>ROUND(VLOOKUP($B346,'3.ข้อมูลงบทดลองปัจจุบัน เติมเอง'!$A$5:$CL$846,84,0),2)</f>
        <v>0</v>
      </c>
      <c r="CH346" s="19">
        <f>ROUND(VLOOKUP($B346,'3.ข้อมูลงบทดลองปัจจุบัน เติมเอง'!$A$5:$CL$846,85,0),2)</f>
        <v>0</v>
      </c>
      <c r="CI346" s="19">
        <f>ROUND(VLOOKUP($B346,'3.ข้อมูลงบทดลองปัจจุบัน เติมเอง'!$A$5:$CL$846,86,0),2)</f>
        <v>0</v>
      </c>
      <c r="CJ346" s="19">
        <f>ROUND(VLOOKUP($B346,'3.ข้อมูลงบทดลองปัจจุบัน เติมเอง'!$A$5:$CL$846,87,0),2)</f>
        <v>0</v>
      </c>
      <c r="CK346" s="19">
        <f>ROUND(VLOOKUP($B346,'3.ข้อมูลงบทดลองปัจจุบัน เติมเอง'!$A$5:$CL$846,88,0),2)</f>
        <v>0</v>
      </c>
      <c r="CL346" s="19">
        <f>ROUND(VLOOKUP($B346,'3.ข้อมูลงบทดลองปัจจุบัน เติมเอง'!$A$5:$CL$846,89,0),2)</f>
        <v>0</v>
      </c>
      <c r="CM346" s="19">
        <f>ROUND(VLOOKUP($B346,'3.ข้อมูลงบทดลองปัจจุบัน เติมเอง'!$A$5:$CL$846,90,0),2)</f>
        <v>0</v>
      </c>
    </row>
    <row r="347" spans="1:91" x14ac:dyDescent="0.7">
      <c r="A347" s="54" t="s">
        <v>2323</v>
      </c>
      <c r="B347" s="3" t="s">
        <v>604</v>
      </c>
      <c r="C347" s="55" t="s">
        <v>605</v>
      </c>
      <c r="D347" s="19">
        <f>ROUND(VLOOKUP($B347,'3.ข้อมูลงบทดลองปัจจุบัน เติมเอง'!$A$5:$CL$846,3,0),2)</f>
        <v>0</v>
      </c>
      <c r="E347" s="19">
        <f>ROUND(VLOOKUP($B347,'3.ข้อมูลงบทดลองปัจจุบัน เติมเอง'!$A$5:$CL$846,4,0),2)</f>
        <v>0</v>
      </c>
      <c r="F347" s="19">
        <f>ROUND(VLOOKUP($B347,'3.ข้อมูลงบทดลองปัจจุบัน เติมเอง'!$A$5:$CL$846,5,0),2)</f>
        <v>0</v>
      </c>
      <c r="G347" s="19">
        <f>ROUND(VLOOKUP($B347,'3.ข้อมูลงบทดลองปัจจุบัน เติมเอง'!$A$5:$CL$846,6,0),2)</f>
        <v>0</v>
      </c>
      <c r="H347" s="19">
        <f>ROUND(VLOOKUP($B347,'3.ข้อมูลงบทดลองปัจจุบัน เติมเอง'!$A$5:$CL$846,7,0),2)</f>
        <v>0</v>
      </c>
      <c r="I347" s="19">
        <f>ROUND(VLOOKUP($B347,'3.ข้อมูลงบทดลองปัจจุบัน เติมเอง'!$A$5:$CL$846,8,0),2)</f>
        <v>0</v>
      </c>
      <c r="J347" s="19">
        <f>ROUND(VLOOKUP($B347,'3.ข้อมูลงบทดลองปัจจุบัน เติมเอง'!$A$5:$CL$846,9,0),2)</f>
        <v>0</v>
      </c>
      <c r="K347" s="19">
        <f>ROUND(VLOOKUP($B347,'3.ข้อมูลงบทดลองปัจจุบัน เติมเอง'!$A$5:$CL$846,10,0),2)</f>
        <v>0</v>
      </c>
      <c r="L347" s="19">
        <f>ROUND(VLOOKUP($B347,'3.ข้อมูลงบทดลองปัจจุบัน เติมเอง'!$A$5:$CL$846,11,0),2)</f>
        <v>0</v>
      </c>
      <c r="M347" s="19">
        <f>ROUND(VLOOKUP($B347,'3.ข้อมูลงบทดลองปัจจุบัน เติมเอง'!$A$5:$CL$846,12,0),2)</f>
        <v>0</v>
      </c>
      <c r="N347" s="19">
        <f>ROUND(VLOOKUP($B347,'3.ข้อมูลงบทดลองปัจจุบัน เติมเอง'!$A$5:$CL$846,13,0),2)</f>
        <v>0</v>
      </c>
      <c r="O347" s="19">
        <f>ROUND(VLOOKUP($B347,'3.ข้อมูลงบทดลองปัจจุบัน เติมเอง'!$A$5:$CL$846,14,0),2)</f>
        <v>0</v>
      </c>
      <c r="P347" s="19">
        <f>ROUND(VLOOKUP($B347,'3.ข้อมูลงบทดลองปัจจุบัน เติมเอง'!$A$5:$CL$846,15,0),2)</f>
        <v>0</v>
      </c>
      <c r="Q347" s="19">
        <f>ROUND(VLOOKUP($B347,'3.ข้อมูลงบทดลองปัจจุบัน เติมเอง'!$A$5:$CL$846,16,0),2)</f>
        <v>0</v>
      </c>
      <c r="R347" s="19">
        <f>ROUND(VLOOKUP($B347,'3.ข้อมูลงบทดลองปัจจุบัน เติมเอง'!$A$5:$CL$846,17,0),2)</f>
        <v>0</v>
      </c>
      <c r="S347" s="19">
        <f>ROUND(VLOOKUP($B347,'3.ข้อมูลงบทดลองปัจจุบัน เติมเอง'!$A$5:$CL$846,18,0),2)</f>
        <v>0</v>
      </c>
      <c r="T347" s="19">
        <f>ROUND(VLOOKUP($B347,'3.ข้อมูลงบทดลองปัจจุบัน เติมเอง'!$A$5:$CL$846,19,0),2)</f>
        <v>0</v>
      </c>
      <c r="U347" s="19">
        <f>ROUND(VLOOKUP($B347,'3.ข้อมูลงบทดลองปัจจุบัน เติมเอง'!$A$5:$CL$846,20,0),2)</f>
        <v>0</v>
      </c>
      <c r="V347" s="19">
        <f>ROUND(VLOOKUP($B347,'3.ข้อมูลงบทดลองปัจจุบัน เติมเอง'!$A$5:$CL$846,21,0),2)</f>
        <v>0</v>
      </c>
      <c r="W347" s="19">
        <f>ROUND(VLOOKUP($B347,'3.ข้อมูลงบทดลองปัจจุบัน เติมเอง'!$A$5:$CL$846,22,0),2)</f>
        <v>0</v>
      </c>
      <c r="X347" s="19">
        <f>ROUND(VLOOKUP($B347,'3.ข้อมูลงบทดลองปัจจุบัน เติมเอง'!$A$5:$CL$846,23,0),2)</f>
        <v>0</v>
      </c>
      <c r="Y347" s="19">
        <f>ROUND(VLOOKUP($B347,'3.ข้อมูลงบทดลองปัจจุบัน เติมเอง'!$A$5:$CL$846,24,0),2)</f>
        <v>0</v>
      </c>
      <c r="Z347" s="19">
        <f>ROUND(VLOOKUP($B347,'3.ข้อมูลงบทดลองปัจจุบัน เติมเอง'!$A$5:$CL$846,25,0),2)</f>
        <v>0</v>
      </c>
      <c r="AA347" s="19">
        <f>ROUND(VLOOKUP($B347,'3.ข้อมูลงบทดลองปัจจุบัน เติมเอง'!$A$5:$CL$846,26,0),2)</f>
        <v>0</v>
      </c>
      <c r="AB347" s="19">
        <f>ROUND(VLOOKUP($B347,'3.ข้อมูลงบทดลองปัจจุบัน เติมเอง'!$A$5:$CL$846,27,0),2)</f>
        <v>0</v>
      </c>
      <c r="AC347" s="19">
        <f>ROUND(VLOOKUP($B347,'3.ข้อมูลงบทดลองปัจจุบัน เติมเอง'!$A$5:$CL$846,28,0),2)</f>
        <v>0</v>
      </c>
      <c r="AD347" s="19">
        <f>ROUND(VLOOKUP($B347,'3.ข้อมูลงบทดลองปัจจุบัน เติมเอง'!$A$5:$CL$846,29,0),2)</f>
        <v>0</v>
      </c>
      <c r="AE347" s="19">
        <f>ROUND(VLOOKUP($B347,'3.ข้อมูลงบทดลองปัจจุบัน เติมเอง'!$A$5:$CL$846,30,0),2)</f>
        <v>0</v>
      </c>
      <c r="AF347" s="19">
        <f>ROUND(VLOOKUP($B347,'3.ข้อมูลงบทดลองปัจจุบัน เติมเอง'!$A$5:$CL$846,31,0),2)</f>
        <v>0</v>
      </c>
      <c r="AG347" s="19">
        <f>ROUND(VLOOKUP($B347,'3.ข้อมูลงบทดลองปัจจุบัน เติมเอง'!$A$5:$CL$846,32,0),2)</f>
        <v>0</v>
      </c>
      <c r="AH347" s="19">
        <f>ROUND(VLOOKUP($B347,'3.ข้อมูลงบทดลองปัจจุบัน เติมเอง'!$A$5:$CL$846,33,0),2)</f>
        <v>0</v>
      </c>
      <c r="AI347" s="19">
        <f>ROUND(VLOOKUP($B347,'3.ข้อมูลงบทดลองปัจจุบัน เติมเอง'!$A$5:$CL$846,34,0),2)</f>
        <v>0</v>
      </c>
      <c r="AJ347" s="19">
        <f>ROUND(VLOOKUP($B347,'3.ข้อมูลงบทดลองปัจจุบัน เติมเอง'!$A$5:$CL$846,35,0),2)</f>
        <v>0</v>
      </c>
      <c r="AK347" s="19">
        <f>ROUND(VLOOKUP($B347,'3.ข้อมูลงบทดลองปัจจุบัน เติมเอง'!$A$5:$CL$846,36,0),2)</f>
        <v>0</v>
      </c>
      <c r="AL347" s="19">
        <f>ROUND(VLOOKUP($B347,'3.ข้อมูลงบทดลองปัจจุบัน เติมเอง'!$A$5:$CL$846,37,0),2)</f>
        <v>0</v>
      </c>
      <c r="AM347" s="19">
        <f>ROUND(VLOOKUP($B347,'3.ข้อมูลงบทดลองปัจจุบัน เติมเอง'!$A$5:$CL$846,38,0),2)</f>
        <v>0</v>
      </c>
      <c r="AN347" s="19">
        <f>ROUND(VLOOKUP($B347,'3.ข้อมูลงบทดลองปัจจุบัน เติมเอง'!$A$5:$CL$846,39,0),2)</f>
        <v>0</v>
      </c>
      <c r="AO347" s="19">
        <f>ROUND(VLOOKUP($B347,'3.ข้อมูลงบทดลองปัจจุบัน เติมเอง'!$A$5:$CL$846,40,0),2)</f>
        <v>0</v>
      </c>
      <c r="AP347" s="19">
        <f>ROUND(VLOOKUP($B347,'3.ข้อมูลงบทดลองปัจจุบัน เติมเอง'!$A$5:$CL$846,41,0),2)</f>
        <v>0</v>
      </c>
      <c r="AQ347" s="19">
        <f>ROUND(VLOOKUP($B347,'3.ข้อมูลงบทดลองปัจจุบัน เติมเอง'!$A$5:$CL$846,42,0),2)</f>
        <v>0</v>
      </c>
      <c r="AR347" s="19">
        <f>ROUND(VLOOKUP($B347,'3.ข้อมูลงบทดลองปัจจุบัน เติมเอง'!$A$5:$CL$846,43,0),2)</f>
        <v>0</v>
      </c>
      <c r="AS347" s="19">
        <f>ROUND(VLOOKUP($B347,'3.ข้อมูลงบทดลองปัจจุบัน เติมเอง'!$A$5:$CL$846,44,0),2)</f>
        <v>0</v>
      </c>
      <c r="AT347" s="19">
        <f>ROUND(VLOOKUP($B347,'3.ข้อมูลงบทดลองปัจจุบัน เติมเอง'!$A$5:$CL$846,45,0),2)</f>
        <v>0</v>
      </c>
      <c r="AU347" s="19">
        <f>ROUND(VLOOKUP($B347,'3.ข้อมูลงบทดลองปัจจุบัน เติมเอง'!$A$5:$CL$846,46,0),2)</f>
        <v>0</v>
      </c>
      <c r="AV347" s="19">
        <f>ROUND(VLOOKUP($B347,'3.ข้อมูลงบทดลองปัจจุบัน เติมเอง'!$A$5:$CL$846,47,0),2)</f>
        <v>0</v>
      </c>
      <c r="AW347" s="19">
        <f>ROUND(VLOOKUP($B347,'3.ข้อมูลงบทดลองปัจจุบัน เติมเอง'!$A$5:$CL$846,48,0),2)</f>
        <v>0</v>
      </c>
      <c r="AX347" s="19">
        <f>ROUND(VLOOKUP($B347,'3.ข้อมูลงบทดลองปัจจุบัน เติมเอง'!$A$5:$CL$846,49,0),2)</f>
        <v>0</v>
      </c>
      <c r="AY347" s="19">
        <f>ROUND(VLOOKUP($B347,'3.ข้อมูลงบทดลองปัจจุบัน เติมเอง'!$A$5:$CL$846,50,0),2)</f>
        <v>0</v>
      </c>
      <c r="AZ347" s="19">
        <f>ROUND(VLOOKUP($B347,'3.ข้อมูลงบทดลองปัจจุบัน เติมเอง'!$A$5:$CL$846,51,0),2)</f>
        <v>0</v>
      </c>
      <c r="BA347" s="19">
        <f>ROUND(VLOOKUP($B347,'3.ข้อมูลงบทดลองปัจจุบัน เติมเอง'!$A$5:$CL$846,52,0),2)</f>
        <v>0</v>
      </c>
      <c r="BB347" s="19">
        <f>ROUND(VLOOKUP($B347,'3.ข้อมูลงบทดลองปัจจุบัน เติมเอง'!$A$5:$CL$846,53,0),2)</f>
        <v>0</v>
      </c>
      <c r="BC347" s="19">
        <f>ROUND(VLOOKUP($B347,'3.ข้อมูลงบทดลองปัจจุบัน เติมเอง'!$A$5:$CL$846,54,0),2)</f>
        <v>0</v>
      </c>
      <c r="BD347" s="19">
        <f>ROUND(VLOOKUP($B347,'3.ข้อมูลงบทดลองปัจจุบัน เติมเอง'!$A$5:$CL$846,55,0),2)</f>
        <v>0</v>
      </c>
      <c r="BE347" s="19">
        <f>ROUND(VLOOKUP($B347,'3.ข้อมูลงบทดลองปัจจุบัน เติมเอง'!$A$5:$CL$846,56,0),2)</f>
        <v>0</v>
      </c>
      <c r="BF347" s="19">
        <f>ROUND(VLOOKUP($B347,'3.ข้อมูลงบทดลองปัจจุบัน เติมเอง'!$A$5:$CL$846,57,0),2)</f>
        <v>0</v>
      </c>
      <c r="BG347" s="19">
        <f>ROUND(VLOOKUP($B347,'3.ข้อมูลงบทดลองปัจจุบัน เติมเอง'!$A$5:$CL$846,58,0),2)</f>
        <v>0</v>
      </c>
      <c r="BH347" s="19">
        <f>ROUND(VLOOKUP($B347,'3.ข้อมูลงบทดลองปัจจุบัน เติมเอง'!$A$5:$CL$846,59,0),2)</f>
        <v>0</v>
      </c>
      <c r="BI347" s="19">
        <f>ROUND(VLOOKUP($B347,'3.ข้อมูลงบทดลองปัจจุบัน เติมเอง'!$A$5:$CL$846,60,0),2)</f>
        <v>0</v>
      </c>
      <c r="BJ347" s="19">
        <f>ROUND(VLOOKUP($B347,'3.ข้อมูลงบทดลองปัจจุบัน เติมเอง'!$A$5:$CL$846,61,0),2)</f>
        <v>0</v>
      </c>
      <c r="BK347" s="19">
        <f>ROUND(VLOOKUP($B347,'3.ข้อมูลงบทดลองปัจจุบัน เติมเอง'!$A$5:$CL$846,62,0),2)</f>
        <v>0</v>
      </c>
      <c r="BL347" s="19">
        <f>ROUND(VLOOKUP($B347,'3.ข้อมูลงบทดลองปัจจุบัน เติมเอง'!$A$5:$CL$846,63,0),2)</f>
        <v>0</v>
      </c>
      <c r="BM347" s="19">
        <f>ROUND(VLOOKUP($B347,'3.ข้อมูลงบทดลองปัจจุบัน เติมเอง'!$A$5:$CL$846,64,0),2)</f>
        <v>0</v>
      </c>
      <c r="BN347" s="19">
        <f>ROUND(VLOOKUP($B347,'3.ข้อมูลงบทดลองปัจจุบัน เติมเอง'!$A$5:$CL$846,65,0),2)</f>
        <v>0</v>
      </c>
      <c r="BO347" s="19">
        <f>ROUND(VLOOKUP($B347,'3.ข้อมูลงบทดลองปัจจุบัน เติมเอง'!$A$5:$CL$846,66,0),2)</f>
        <v>0</v>
      </c>
      <c r="BP347" s="19">
        <f>ROUND(VLOOKUP($B347,'3.ข้อมูลงบทดลองปัจจุบัน เติมเอง'!$A$5:$CL$846,67,0),2)</f>
        <v>0</v>
      </c>
      <c r="BQ347" s="19">
        <f>ROUND(VLOOKUP($B347,'3.ข้อมูลงบทดลองปัจจุบัน เติมเอง'!$A$5:$CL$846,68,0),2)</f>
        <v>0</v>
      </c>
      <c r="BR347" s="19">
        <f>ROUND(VLOOKUP($B347,'3.ข้อมูลงบทดลองปัจจุบัน เติมเอง'!$A$5:$CL$846,69,0),2)</f>
        <v>0</v>
      </c>
      <c r="BS347" s="19">
        <f>ROUND(VLOOKUP($B347,'3.ข้อมูลงบทดลองปัจจุบัน เติมเอง'!$A$5:$CL$846,70,0),2)</f>
        <v>0</v>
      </c>
      <c r="BT347" s="19">
        <f>ROUND(VLOOKUP($B347,'3.ข้อมูลงบทดลองปัจจุบัน เติมเอง'!$A$5:$CL$846,71,0),2)</f>
        <v>0</v>
      </c>
      <c r="BU347" s="19">
        <f>ROUND(VLOOKUP($B347,'3.ข้อมูลงบทดลองปัจจุบัน เติมเอง'!$A$5:$CL$846,72,0),2)</f>
        <v>0</v>
      </c>
      <c r="BV347" s="19">
        <f>ROUND(VLOOKUP($B347,'3.ข้อมูลงบทดลองปัจจุบัน เติมเอง'!$A$5:$CL$846,73,0),2)</f>
        <v>0</v>
      </c>
      <c r="BW347" s="19">
        <f>ROUND(VLOOKUP($B347,'3.ข้อมูลงบทดลองปัจจุบัน เติมเอง'!$A$5:$CL$846,74,0),2)</f>
        <v>0</v>
      </c>
      <c r="BX347" s="19">
        <f>ROUND(VLOOKUP($B347,'3.ข้อมูลงบทดลองปัจจุบัน เติมเอง'!$A$5:$CL$846,75,0),2)</f>
        <v>0</v>
      </c>
      <c r="BY347" s="19">
        <f>ROUND(VLOOKUP($B347,'3.ข้อมูลงบทดลองปัจจุบัน เติมเอง'!$A$5:$CL$846,76,0),2)</f>
        <v>0</v>
      </c>
      <c r="BZ347" s="19">
        <f>ROUND(VLOOKUP($B347,'3.ข้อมูลงบทดลองปัจจุบัน เติมเอง'!$A$5:$CL$846,77,0),2)</f>
        <v>0</v>
      </c>
      <c r="CA347" s="19">
        <f>ROUND(VLOOKUP($B347,'3.ข้อมูลงบทดลองปัจจุบัน เติมเอง'!$A$5:$CL$846,78,0),2)</f>
        <v>0</v>
      </c>
      <c r="CB347" s="19">
        <f>ROUND(VLOOKUP($B347,'3.ข้อมูลงบทดลองปัจจุบัน เติมเอง'!$A$5:$CL$846,79,0),2)</f>
        <v>0</v>
      </c>
      <c r="CC347" s="19">
        <f>ROUND(VLOOKUP($B347,'3.ข้อมูลงบทดลองปัจจุบัน เติมเอง'!$A$5:$CL$846,80,0),2)</f>
        <v>0</v>
      </c>
      <c r="CD347" s="19">
        <f>ROUND(VLOOKUP($B347,'3.ข้อมูลงบทดลองปัจจุบัน เติมเอง'!$A$5:$CL$846,81,0),2)</f>
        <v>0</v>
      </c>
      <c r="CE347" s="19">
        <f>ROUND(VLOOKUP($B347,'3.ข้อมูลงบทดลองปัจจุบัน เติมเอง'!$A$5:$CL$846,82,0),2)</f>
        <v>0</v>
      </c>
      <c r="CF347" s="19">
        <f>ROUND(VLOOKUP($B347,'3.ข้อมูลงบทดลองปัจจุบัน เติมเอง'!$A$5:$CL$846,83,0),2)</f>
        <v>0</v>
      </c>
      <c r="CG347" s="19">
        <f>ROUND(VLOOKUP($B347,'3.ข้อมูลงบทดลองปัจจุบัน เติมเอง'!$A$5:$CL$846,84,0),2)</f>
        <v>0</v>
      </c>
      <c r="CH347" s="19">
        <f>ROUND(VLOOKUP($B347,'3.ข้อมูลงบทดลองปัจจุบัน เติมเอง'!$A$5:$CL$846,85,0),2)</f>
        <v>0</v>
      </c>
      <c r="CI347" s="19">
        <f>ROUND(VLOOKUP($B347,'3.ข้อมูลงบทดลองปัจจุบัน เติมเอง'!$A$5:$CL$846,86,0),2)</f>
        <v>0</v>
      </c>
      <c r="CJ347" s="19">
        <f>ROUND(VLOOKUP($B347,'3.ข้อมูลงบทดลองปัจจุบัน เติมเอง'!$A$5:$CL$846,87,0),2)</f>
        <v>0</v>
      </c>
      <c r="CK347" s="19">
        <f>ROUND(VLOOKUP($B347,'3.ข้อมูลงบทดลองปัจจุบัน เติมเอง'!$A$5:$CL$846,88,0),2)</f>
        <v>0</v>
      </c>
      <c r="CL347" s="19">
        <f>ROUND(VLOOKUP($B347,'3.ข้อมูลงบทดลองปัจจุบัน เติมเอง'!$A$5:$CL$846,89,0),2)</f>
        <v>0</v>
      </c>
      <c r="CM347" s="19">
        <f>ROUND(VLOOKUP($B347,'3.ข้อมูลงบทดลองปัจจุบัน เติมเอง'!$A$5:$CL$846,90,0),2)</f>
        <v>0</v>
      </c>
    </row>
    <row r="348" spans="1:91" x14ac:dyDescent="0.7">
      <c r="A348" s="54" t="s">
        <v>2323</v>
      </c>
      <c r="B348" s="3" t="s">
        <v>606</v>
      </c>
      <c r="C348" s="55" t="s">
        <v>607</v>
      </c>
      <c r="D348" s="19">
        <f>ROUND(VLOOKUP($B348,'3.ข้อมูลงบทดลองปัจจุบัน เติมเอง'!$A$5:$CL$846,3,0),2)</f>
        <v>0</v>
      </c>
      <c r="E348" s="19">
        <f>ROUND(VLOOKUP($B348,'3.ข้อมูลงบทดลองปัจจุบัน เติมเอง'!$A$5:$CL$846,4,0),2)</f>
        <v>0</v>
      </c>
      <c r="F348" s="19">
        <f>ROUND(VLOOKUP($B348,'3.ข้อมูลงบทดลองปัจจุบัน เติมเอง'!$A$5:$CL$846,5,0),2)</f>
        <v>0</v>
      </c>
      <c r="G348" s="19">
        <f>ROUND(VLOOKUP($B348,'3.ข้อมูลงบทดลองปัจจุบัน เติมเอง'!$A$5:$CL$846,6,0),2)</f>
        <v>0</v>
      </c>
      <c r="H348" s="19">
        <f>ROUND(VLOOKUP($B348,'3.ข้อมูลงบทดลองปัจจุบัน เติมเอง'!$A$5:$CL$846,7,0),2)</f>
        <v>0</v>
      </c>
      <c r="I348" s="19">
        <f>ROUND(VLOOKUP($B348,'3.ข้อมูลงบทดลองปัจจุบัน เติมเอง'!$A$5:$CL$846,8,0),2)</f>
        <v>0</v>
      </c>
      <c r="J348" s="19">
        <f>ROUND(VLOOKUP($B348,'3.ข้อมูลงบทดลองปัจจุบัน เติมเอง'!$A$5:$CL$846,9,0),2)</f>
        <v>0</v>
      </c>
      <c r="K348" s="19">
        <f>ROUND(VLOOKUP($B348,'3.ข้อมูลงบทดลองปัจจุบัน เติมเอง'!$A$5:$CL$846,10,0),2)</f>
        <v>0</v>
      </c>
      <c r="L348" s="19">
        <f>ROUND(VLOOKUP($B348,'3.ข้อมูลงบทดลองปัจจุบัน เติมเอง'!$A$5:$CL$846,11,0),2)</f>
        <v>0</v>
      </c>
      <c r="M348" s="19">
        <f>ROUND(VLOOKUP($B348,'3.ข้อมูลงบทดลองปัจจุบัน เติมเอง'!$A$5:$CL$846,12,0),2)</f>
        <v>0</v>
      </c>
      <c r="N348" s="19">
        <f>ROUND(VLOOKUP($B348,'3.ข้อมูลงบทดลองปัจจุบัน เติมเอง'!$A$5:$CL$846,13,0),2)</f>
        <v>0</v>
      </c>
      <c r="O348" s="19">
        <f>ROUND(VLOOKUP($B348,'3.ข้อมูลงบทดลองปัจจุบัน เติมเอง'!$A$5:$CL$846,14,0),2)</f>
        <v>0</v>
      </c>
      <c r="P348" s="19">
        <f>ROUND(VLOOKUP($B348,'3.ข้อมูลงบทดลองปัจจุบัน เติมเอง'!$A$5:$CL$846,15,0),2)</f>
        <v>0</v>
      </c>
      <c r="Q348" s="19">
        <f>ROUND(VLOOKUP($B348,'3.ข้อมูลงบทดลองปัจจุบัน เติมเอง'!$A$5:$CL$846,16,0),2)</f>
        <v>0</v>
      </c>
      <c r="R348" s="19">
        <f>ROUND(VLOOKUP($B348,'3.ข้อมูลงบทดลองปัจจุบัน เติมเอง'!$A$5:$CL$846,17,0),2)</f>
        <v>0</v>
      </c>
      <c r="S348" s="19">
        <f>ROUND(VLOOKUP($B348,'3.ข้อมูลงบทดลองปัจจุบัน เติมเอง'!$A$5:$CL$846,18,0),2)</f>
        <v>0</v>
      </c>
      <c r="T348" s="19">
        <f>ROUND(VLOOKUP($B348,'3.ข้อมูลงบทดลองปัจจุบัน เติมเอง'!$A$5:$CL$846,19,0),2)</f>
        <v>0</v>
      </c>
      <c r="U348" s="19">
        <f>ROUND(VLOOKUP($B348,'3.ข้อมูลงบทดลองปัจจุบัน เติมเอง'!$A$5:$CL$846,20,0),2)</f>
        <v>0</v>
      </c>
      <c r="V348" s="19">
        <f>ROUND(VLOOKUP($B348,'3.ข้อมูลงบทดลองปัจจุบัน เติมเอง'!$A$5:$CL$846,21,0),2)</f>
        <v>0</v>
      </c>
      <c r="W348" s="19">
        <f>ROUND(VLOOKUP($B348,'3.ข้อมูลงบทดลองปัจจุบัน เติมเอง'!$A$5:$CL$846,22,0),2)</f>
        <v>0</v>
      </c>
      <c r="X348" s="19">
        <f>ROUND(VLOOKUP($B348,'3.ข้อมูลงบทดลองปัจจุบัน เติมเอง'!$A$5:$CL$846,23,0),2)</f>
        <v>0</v>
      </c>
      <c r="Y348" s="19">
        <f>ROUND(VLOOKUP($B348,'3.ข้อมูลงบทดลองปัจจุบัน เติมเอง'!$A$5:$CL$846,24,0),2)</f>
        <v>0</v>
      </c>
      <c r="Z348" s="19">
        <f>ROUND(VLOOKUP($B348,'3.ข้อมูลงบทดลองปัจจุบัน เติมเอง'!$A$5:$CL$846,25,0),2)</f>
        <v>0</v>
      </c>
      <c r="AA348" s="19">
        <f>ROUND(VLOOKUP($B348,'3.ข้อมูลงบทดลองปัจจุบัน เติมเอง'!$A$5:$CL$846,26,0),2)</f>
        <v>0</v>
      </c>
      <c r="AB348" s="19">
        <f>ROUND(VLOOKUP($B348,'3.ข้อมูลงบทดลองปัจจุบัน เติมเอง'!$A$5:$CL$846,27,0),2)</f>
        <v>0</v>
      </c>
      <c r="AC348" s="19">
        <f>ROUND(VLOOKUP($B348,'3.ข้อมูลงบทดลองปัจจุบัน เติมเอง'!$A$5:$CL$846,28,0),2)</f>
        <v>0</v>
      </c>
      <c r="AD348" s="19">
        <f>ROUND(VLOOKUP($B348,'3.ข้อมูลงบทดลองปัจจุบัน เติมเอง'!$A$5:$CL$846,29,0),2)</f>
        <v>0</v>
      </c>
      <c r="AE348" s="19">
        <f>ROUND(VLOOKUP($B348,'3.ข้อมูลงบทดลองปัจจุบัน เติมเอง'!$A$5:$CL$846,30,0),2)</f>
        <v>0</v>
      </c>
      <c r="AF348" s="19">
        <f>ROUND(VLOOKUP($B348,'3.ข้อมูลงบทดลองปัจจุบัน เติมเอง'!$A$5:$CL$846,31,0),2)</f>
        <v>0</v>
      </c>
      <c r="AG348" s="19">
        <f>ROUND(VLOOKUP($B348,'3.ข้อมูลงบทดลองปัจจุบัน เติมเอง'!$A$5:$CL$846,32,0),2)</f>
        <v>0</v>
      </c>
      <c r="AH348" s="19">
        <f>ROUND(VLOOKUP($B348,'3.ข้อมูลงบทดลองปัจจุบัน เติมเอง'!$A$5:$CL$846,33,0),2)</f>
        <v>0</v>
      </c>
      <c r="AI348" s="19">
        <f>ROUND(VLOOKUP($B348,'3.ข้อมูลงบทดลองปัจจุบัน เติมเอง'!$A$5:$CL$846,34,0),2)</f>
        <v>0</v>
      </c>
      <c r="AJ348" s="19">
        <f>ROUND(VLOOKUP($B348,'3.ข้อมูลงบทดลองปัจจุบัน เติมเอง'!$A$5:$CL$846,35,0),2)</f>
        <v>0</v>
      </c>
      <c r="AK348" s="19">
        <f>ROUND(VLOOKUP($B348,'3.ข้อมูลงบทดลองปัจจุบัน เติมเอง'!$A$5:$CL$846,36,0),2)</f>
        <v>0</v>
      </c>
      <c r="AL348" s="19">
        <f>ROUND(VLOOKUP($B348,'3.ข้อมูลงบทดลองปัจจุบัน เติมเอง'!$A$5:$CL$846,37,0),2)</f>
        <v>0</v>
      </c>
      <c r="AM348" s="19">
        <f>ROUND(VLOOKUP($B348,'3.ข้อมูลงบทดลองปัจจุบัน เติมเอง'!$A$5:$CL$846,38,0),2)</f>
        <v>0</v>
      </c>
      <c r="AN348" s="19">
        <f>ROUND(VLOOKUP($B348,'3.ข้อมูลงบทดลองปัจจุบัน เติมเอง'!$A$5:$CL$846,39,0),2)</f>
        <v>0</v>
      </c>
      <c r="AO348" s="19">
        <f>ROUND(VLOOKUP($B348,'3.ข้อมูลงบทดลองปัจจุบัน เติมเอง'!$A$5:$CL$846,40,0),2)</f>
        <v>0</v>
      </c>
      <c r="AP348" s="19">
        <f>ROUND(VLOOKUP($B348,'3.ข้อมูลงบทดลองปัจจุบัน เติมเอง'!$A$5:$CL$846,41,0),2)</f>
        <v>0</v>
      </c>
      <c r="AQ348" s="19">
        <f>ROUND(VLOOKUP($B348,'3.ข้อมูลงบทดลองปัจจุบัน เติมเอง'!$A$5:$CL$846,42,0),2)</f>
        <v>0</v>
      </c>
      <c r="AR348" s="19">
        <f>ROUND(VLOOKUP($B348,'3.ข้อมูลงบทดลองปัจจุบัน เติมเอง'!$A$5:$CL$846,43,0),2)</f>
        <v>0</v>
      </c>
      <c r="AS348" s="19">
        <f>ROUND(VLOOKUP($B348,'3.ข้อมูลงบทดลองปัจจุบัน เติมเอง'!$A$5:$CL$846,44,0),2)</f>
        <v>0</v>
      </c>
      <c r="AT348" s="19">
        <f>ROUND(VLOOKUP($B348,'3.ข้อมูลงบทดลองปัจจุบัน เติมเอง'!$A$5:$CL$846,45,0),2)</f>
        <v>0</v>
      </c>
      <c r="AU348" s="19">
        <f>ROUND(VLOOKUP($B348,'3.ข้อมูลงบทดลองปัจจุบัน เติมเอง'!$A$5:$CL$846,46,0),2)</f>
        <v>0</v>
      </c>
      <c r="AV348" s="19">
        <f>ROUND(VLOOKUP($B348,'3.ข้อมูลงบทดลองปัจจุบัน เติมเอง'!$A$5:$CL$846,47,0),2)</f>
        <v>0</v>
      </c>
      <c r="AW348" s="19">
        <f>ROUND(VLOOKUP($B348,'3.ข้อมูลงบทดลองปัจจุบัน เติมเอง'!$A$5:$CL$846,48,0),2)</f>
        <v>0</v>
      </c>
      <c r="AX348" s="19">
        <f>ROUND(VLOOKUP($B348,'3.ข้อมูลงบทดลองปัจจุบัน เติมเอง'!$A$5:$CL$846,49,0),2)</f>
        <v>0</v>
      </c>
      <c r="AY348" s="19">
        <f>ROUND(VLOOKUP($B348,'3.ข้อมูลงบทดลองปัจจุบัน เติมเอง'!$A$5:$CL$846,50,0),2)</f>
        <v>0</v>
      </c>
      <c r="AZ348" s="19">
        <f>ROUND(VLOOKUP($B348,'3.ข้อมูลงบทดลองปัจจุบัน เติมเอง'!$A$5:$CL$846,51,0),2)</f>
        <v>0</v>
      </c>
      <c r="BA348" s="19">
        <f>ROUND(VLOOKUP($B348,'3.ข้อมูลงบทดลองปัจจุบัน เติมเอง'!$A$5:$CL$846,52,0),2)</f>
        <v>0</v>
      </c>
      <c r="BB348" s="19">
        <f>ROUND(VLOOKUP($B348,'3.ข้อมูลงบทดลองปัจจุบัน เติมเอง'!$A$5:$CL$846,53,0),2)</f>
        <v>0</v>
      </c>
      <c r="BC348" s="19">
        <f>ROUND(VLOOKUP($B348,'3.ข้อมูลงบทดลองปัจจุบัน เติมเอง'!$A$5:$CL$846,54,0),2)</f>
        <v>0</v>
      </c>
      <c r="BD348" s="19">
        <f>ROUND(VLOOKUP($B348,'3.ข้อมูลงบทดลองปัจจุบัน เติมเอง'!$A$5:$CL$846,55,0),2)</f>
        <v>0</v>
      </c>
      <c r="BE348" s="19">
        <f>ROUND(VLOOKUP($B348,'3.ข้อมูลงบทดลองปัจจุบัน เติมเอง'!$A$5:$CL$846,56,0),2)</f>
        <v>0</v>
      </c>
      <c r="BF348" s="19">
        <f>ROUND(VLOOKUP($B348,'3.ข้อมูลงบทดลองปัจจุบัน เติมเอง'!$A$5:$CL$846,57,0),2)</f>
        <v>0</v>
      </c>
      <c r="BG348" s="19">
        <f>ROUND(VLOOKUP($B348,'3.ข้อมูลงบทดลองปัจจุบัน เติมเอง'!$A$5:$CL$846,58,0),2)</f>
        <v>0</v>
      </c>
      <c r="BH348" s="19">
        <f>ROUND(VLOOKUP($B348,'3.ข้อมูลงบทดลองปัจจุบัน เติมเอง'!$A$5:$CL$846,59,0),2)</f>
        <v>0</v>
      </c>
      <c r="BI348" s="19">
        <f>ROUND(VLOOKUP($B348,'3.ข้อมูลงบทดลองปัจจุบัน เติมเอง'!$A$5:$CL$846,60,0),2)</f>
        <v>0</v>
      </c>
      <c r="BJ348" s="19">
        <f>ROUND(VLOOKUP($B348,'3.ข้อมูลงบทดลองปัจจุบัน เติมเอง'!$A$5:$CL$846,61,0),2)</f>
        <v>0</v>
      </c>
      <c r="BK348" s="19">
        <f>ROUND(VLOOKUP($B348,'3.ข้อมูลงบทดลองปัจจุบัน เติมเอง'!$A$5:$CL$846,62,0),2)</f>
        <v>0</v>
      </c>
      <c r="BL348" s="19">
        <f>ROUND(VLOOKUP($B348,'3.ข้อมูลงบทดลองปัจจุบัน เติมเอง'!$A$5:$CL$846,63,0),2)</f>
        <v>0</v>
      </c>
      <c r="BM348" s="19">
        <f>ROUND(VLOOKUP($B348,'3.ข้อมูลงบทดลองปัจจุบัน เติมเอง'!$A$5:$CL$846,64,0),2)</f>
        <v>0</v>
      </c>
      <c r="BN348" s="19">
        <f>ROUND(VLOOKUP($B348,'3.ข้อมูลงบทดลองปัจจุบัน เติมเอง'!$A$5:$CL$846,65,0),2)</f>
        <v>0</v>
      </c>
      <c r="BO348" s="19">
        <f>ROUND(VLOOKUP($B348,'3.ข้อมูลงบทดลองปัจจุบัน เติมเอง'!$A$5:$CL$846,66,0),2)</f>
        <v>0</v>
      </c>
      <c r="BP348" s="19">
        <f>ROUND(VLOOKUP($B348,'3.ข้อมูลงบทดลองปัจจุบัน เติมเอง'!$A$5:$CL$846,67,0),2)</f>
        <v>0</v>
      </c>
      <c r="BQ348" s="19">
        <f>ROUND(VLOOKUP($B348,'3.ข้อมูลงบทดลองปัจจุบัน เติมเอง'!$A$5:$CL$846,68,0),2)</f>
        <v>0</v>
      </c>
      <c r="BR348" s="19">
        <f>ROUND(VLOOKUP($B348,'3.ข้อมูลงบทดลองปัจจุบัน เติมเอง'!$A$5:$CL$846,69,0),2)</f>
        <v>0</v>
      </c>
      <c r="BS348" s="19">
        <f>ROUND(VLOOKUP($B348,'3.ข้อมูลงบทดลองปัจจุบัน เติมเอง'!$A$5:$CL$846,70,0),2)</f>
        <v>0</v>
      </c>
      <c r="BT348" s="19">
        <f>ROUND(VLOOKUP($B348,'3.ข้อมูลงบทดลองปัจจุบัน เติมเอง'!$A$5:$CL$846,71,0),2)</f>
        <v>0</v>
      </c>
      <c r="BU348" s="19">
        <f>ROUND(VLOOKUP($B348,'3.ข้อมูลงบทดลองปัจจุบัน เติมเอง'!$A$5:$CL$846,72,0),2)</f>
        <v>0</v>
      </c>
      <c r="BV348" s="19">
        <f>ROUND(VLOOKUP($B348,'3.ข้อมูลงบทดลองปัจจุบัน เติมเอง'!$A$5:$CL$846,73,0),2)</f>
        <v>0</v>
      </c>
      <c r="BW348" s="19">
        <f>ROUND(VLOOKUP($B348,'3.ข้อมูลงบทดลองปัจจุบัน เติมเอง'!$A$5:$CL$846,74,0),2)</f>
        <v>0</v>
      </c>
      <c r="BX348" s="19">
        <f>ROUND(VLOOKUP($B348,'3.ข้อมูลงบทดลองปัจจุบัน เติมเอง'!$A$5:$CL$846,75,0),2)</f>
        <v>0</v>
      </c>
      <c r="BY348" s="19">
        <f>ROUND(VLOOKUP($B348,'3.ข้อมูลงบทดลองปัจจุบัน เติมเอง'!$A$5:$CL$846,76,0),2)</f>
        <v>0</v>
      </c>
      <c r="BZ348" s="19">
        <f>ROUND(VLOOKUP($B348,'3.ข้อมูลงบทดลองปัจจุบัน เติมเอง'!$A$5:$CL$846,77,0),2)</f>
        <v>0</v>
      </c>
      <c r="CA348" s="19">
        <f>ROUND(VLOOKUP($B348,'3.ข้อมูลงบทดลองปัจจุบัน เติมเอง'!$A$5:$CL$846,78,0),2)</f>
        <v>0</v>
      </c>
      <c r="CB348" s="19">
        <f>ROUND(VLOOKUP($B348,'3.ข้อมูลงบทดลองปัจจุบัน เติมเอง'!$A$5:$CL$846,79,0),2)</f>
        <v>0</v>
      </c>
      <c r="CC348" s="19">
        <f>ROUND(VLOOKUP($B348,'3.ข้อมูลงบทดลองปัจจุบัน เติมเอง'!$A$5:$CL$846,80,0),2)</f>
        <v>0</v>
      </c>
      <c r="CD348" s="19">
        <f>ROUND(VLOOKUP($B348,'3.ข้อมูลงบทดลองปัจจุบัน เติมเอง'!$A$5:$CL$846,81,0),2)</f>
        <v>0</v>
      </c>
      <c r="CE348" s="19">
        <f>ROUND(VLOOKUP($B348,'3.ข้อมูลงบทดลองปัจจุบัน เติมเอง'!$A$5:$CL$846,82,0),2)</f>
        <v>0</v>
      </c>
      <c r="CF348" s="19">
        <f>ROUND(VLOOKUP($B348,'3.ข้อมูลงบทดลองปัจจุบัน เติมเอง'!$A$5:$CL$846,83,0),2)</f>
        <v>0</v>
      </c>
      <c r="CG348" s="19">
        <f>ROUND(VLOOKUP($B348,'3.ข้อมูลงบทดลองปัจจุบัน เติมเอง'!$A$5:$CL$846,84,0),2)</f>
        <v>0</v>
      </c>
      <c r="CH348" s="19">
        <f>ROUND(VLOOKUP($B348,'3.ข้อมูลงบทดลองปัจจุบัน เติมเอง'!$A$5:$CL$846,85,0),2)</f>
        <v>0</v>
      </c>
      <c r="CI348" s="19">
        <f>ROUND(VLOOKUP($B348,'3.ข้อมูลงบทดลองปัจจุบัน เติมเอง'!$A$5:$CL$846,86,0),2)</f>
        <v>0</v>
      </c>
      <c r="CJ348" s="19">
        <f>ROUND(VLOOKUP($B348,'3.ข้อมูลงบทดลองปัจจุบัน เติมเอง'!$A$5:$CL$846,87,0),2)</f>
        <v>0</v>
      </c>
      <c r="CK348" s="19">
        <f>ROUND(VLOOKUP($B348,'3.ข้อมูลงบทดลองปัจจุบัน เติมเอง'!$A$5:$CL$846,88,0),2)</f>
        <v>0</v>
      </c>
      <c r="CL348" s="19">
        <f>ROUND(VLOOKUP($B348,'3.ข้อมูลงบทดลองปัจจุบัน เติมเอง'!$A$5:$CL$846,89,0),2)</f>
        <v>0</v>
      </c>
      <c r="CM348" s="19">
        <f>ROUND(VLOOKUP($B348,'3.ข้อมูลงบทดลองปัจจุบัน เติมเอง'!$A$5:$CL$846,90,0),2)</f>
        <v>0</v>
      </c>
    </row>
    <row r="349" spans="1:91" x14ac:dyDescent="0.7">
      <c r="A349" s="54" t="s">
        <v>2323</v>
      </c>
      <c r="B349" s="3" t="s">
        <v>1955</v>
      </c>
      <c r="C349" s="55" t="s">
        <v>1956</v>
      </c>
      <c r="D349" s="19">
        <f>ROUND(VLOOKUP($B349,'3.ข้อมูลงบทดลองปัจจุบัน เติมเอง'!$A$5:$CL$846,3,0),2)</f>
        <v>0</v>
      </c>
      <c r="E349" s="19">
        <f>ROUND(VLOOKUP($B349,'3.ข้อมูลงบทดลองปัจจุบัน เติมเอง'!$A$5:$CL$846,4,0),2)</f>
        <v>0</v>
      </c>
      <c r="F349" s="19">
        <f>ROUND(VLOOKUP($B349,'3.ข้อมูลงบทดลองปัจจุบัน เติมเอง'!$A$5:$CL$846,5,0),2)</f>
        <v>0</v>
      </c>
      <c r="G349" s="19">
        <f>ROUND(VLOOKUP($B349,'3.ข้อมูลงบทดลองปัจจุบัน เติมเอง'!$A$5:$CL$846,6,0),2)</f>
        <v>0</v>
      </c>
      <c r="H349" s="19">
        <f>ROUND(VLOOKUP($B349,'3.ข้อมูลงบทดลองปัจจุบัน เติมเอง'!$A$5:$CL$846,7,0),2)</f>
        <v>0</v>
      </c>
      <c r="I349" s="19">
        <f>ROUND(VLOOKUP($B349,'3.ข้อมูลงบทดลองปัจจุบัน เติมเอง'!$A$5:$CL$846,8,0),2)</f>
        <v>0</v>
      </c>
      <c r="J349" s="19">
        <f>ROUND(VLOOKUP($B349,'3.ข้อมูลงบทดลองปัจจุบัน เติมเอง'!$A$5:$CL$846,9,0),2)</f>
        <v>0</v>
      </c>
      <c r="K349" s="19">
        <f>ROUND(VLOOKUP($B349,'3.ข้อมูลงบทดลองปัจจุบัน เติมเอง'!$A$5:$CL$846,10,0),2)</f>
        <v>0</v>
      </c>
      <c r="L349" s="19">
        <f>ROUND(VLOOKUP($B349,'3.ข้อมูลงบทดลองปัจจุบัน เติมเอง'!$A$5:$CL$846,11,0),2)</f>
        <v>0</v>
      </c>
      <c r="M349" s="19">
        <f>ROUND(VLOOKUP($B349,'3.ข้อมูลงบทดลองปัจจุบัน เติมเอง'!$A$5:$CL$846,12,0),2)</f>
        <v>0</v>
      </c>
      <c r="N349" s="19">
        <f>ROUND(VLOOKUP($B349,'3.ข้อมูลงบทดลองปัจจุบัน เติมเอง'!$A$5:$CL$846,13,0),2)</f>
        <v>0</v>
      </c>
      <c r="O349" s="19">
        <f>ROUND(VLOOKUP($B349,'3.ข้อมูลงบทดลองปัจจุบัน เติมเอง'!$A$5:$CL$846,14,0),2)</f>
        <v>0</v>
      </c>
      <c r="P349" s="19">
        <f>ROUND(VLOOKUP($B349,'3.ข้อมูลงบทดลองปัจจุบัน เติมเอง'!$A$5:$CL$846,15,0),2)</f>
        <v>0</v>
      </c>
      <c r="Q349" s="19">
        <f>ROUND(VLOOKUP($B349,'3.ข้อมูลงบทดลองปัจจุบัน เติมเอง'!$A$5:$CL$846,16,0),2)</f>
        <v>0</v>
      </c>
      <c r="R349" s="19">
        <f>ROUND(VLOOKUP($B349,'3.ข้อมูลงบทดลองปัจจุบัน เติมเอง'!$A$5:$CL$846,17,0),2)</f>
        <v>0</v>
      </c>
      <c r="S349" s="19">
        <f>ROUND(VLOOKUP($B349,'3.ข้อมูลงบทดลองปัจจุบัน เติมเอง'!$A$5:$CL$846,18,0),2)</f>
        <v>0</v>
      </c>
      <c r="T349" s="19">
        <f>ROUND(VLOOKUP($B349,'3.ข้อมูลงบทดลองปัจจุบัน เติมเอง'!$A$5:$CL$846,19,0),2)</f>
        <v>0</v>
      </c>
      <c r="U349" s="19">
        <f>ROUND(VLOOKUP($B349,'3.ข้อมูลงบทดลองปัจจุบัน เติมเอง'!$A$5:$CL$846,20,0),2)</f>
        <v>0</v>
      </c>
      <c r="V349" s="19">
        <f>ROUND(VLOOKUP($B349,'3.ข้อมูลงบทดลองปัจจุบัน เติมเอง'!$A$5:$CL$846,21,0),2)</f>
        <v>0</v>
      </c>
      <c r="W349" s="19">
        <f>ROUND(VLOOKUP($B349,'3.ข้อมูลงบทดลองปัจจุบัน เติมเอง'!$A$5:$CL$846,22,0),2)</f>
        <v>0</v>
      </c>
      <c r="X349" s="19">
        <f>ROUND(VLOOKUP($B349,'3.ข้อมูลงบทดลองปัจจุบัน เติมเอง'!$A$5:$CL$846,23,0),2)</f>
        <v>0</v>
      </c>
      <c r="Y349" s="19">
        <f>ROUND(VLOOKUP($B349,'3.ข้อมูลงบทดลองปัจจุบัน เติมเอง'!$A$5:$CL$846,24,0),2)</f>
        <v>0</v>
      </c>
      <c r="Z349" s="19">
        <f>ROUND(VLOOKUP($B349,'3.ข้อมูลงบทดลองปัจจุบัน เติมเอง'!$A$5:$CL$846,25,0),2)</f>
        <v>0</v>
      </c>
      <c r="AA349" s="19">
        <f>ROUND(VLOOKUP($B349,'3.ข้อมูลงบทดลองปัจจุบัน เติมเอง'!$A$5:$CL$846,26,0),2)</f>
        <v>0</v>
      </c>
      <c r="AB349" s="19">
        <f>ROUND(VLOOKUP($B349,'3.ข้อมูลงบทดลองปัจจุบัน เติมเอง'!$A$5:$CL$846,27,0),2)</f>
        <v>0</v>
      </c>
      <c r="AC349" s="19">
        <f>ROUND(VLOOKUP($B349,'3.ข้อมูลงบทดลองปัจจุบัน เติมเอง'!$A$5:$CL$846,28,0),2)</f>
        <v>0</v>
      </c>
      <c r="AD349" s="19">
        <f>ROUND(VLOOKUP($B349,'3.ข้อมูลงบทดลองปัจจุบัน เติมเอง'!$A$5:$CL$846,29,0),2)</f>
        <v>0</v>
      </c>
      <c r="AE349" s="19">
        <f>ROUND(VLOOKUP($B349,'3.ข้อมูลงบทดลองปัจจุบัน เติมเอง'!$A$5:$CL$846,30,0),2)</f>
        <v>0</v>
      </c>
      <c r="AF349" s="19">
        <f>ROUND(VLOOKUP($B349,'3.ข้อมูลงบทดลองปัจจุบัน เติมเอง'!$A$5:$CL$846,31,0),2)</f>
        <v>0</v>
      </c>
      <c r="AG349" s="19">
        <f>ROUND(VLOOKUP($B349,'3.ข้อมูลงบทดลองปัจจุบัน เติมเอง'!$A$5:$CL$846,32,0),2)</f>
        <v>0</v>
      </c>
      <c r="AH349" s="19">
        <f>ROUND(VLOOKUP($B349,'3.ข้อมูลงบทดลองปัจจุบัน เติมเอง'!$A$5:$CL$846,33,0),2)</f>
        <v>0</v>
      </c>
      <c r="AI349" s="19">
        <f>ROUND(VLOOKUP($B349,'3.ข้อมูลงบทดลองปัจจุบัน เติมเอง'!$A$5:$CL$846,34,0),2)</f>
        <v>0</v>
      </c>
      <c r="AJ349" s="19">
        <f>ROUND(VLOOKUP($B349,'3.ข้อมูลงบทดลองปัจจุบัน เติมเอง'!$A$5:$CL$846,35,0),2)</f>
        <v>0</v>
      </c>
      <c r="AK349" s="19">
        <f>ROUND(VLOOKUP($B349,'3.ข้อมูลงบทดลองปัจจุบัน เติมเอง'!$A$5:$CL$846,36,0),2)</f>
        <v>0</v>
      </c>
      <c r="AL349" s="19">
        <f>ROUND(VLOOKUP($B349,'3.ข้อมูลงบทดลองปัจจุบัน เติมเอง'!$A$5:$CL$846,37,0),2)</f>
        <v>0</v>
      </c>
      <c r="AM349" s="19">
        <f>ROUND(VLOOKUP($B349,'3.ข้อมูลงบทดลองปัจจุบัน เติมเอง'!$A$5:$CL$846,38,0),2)</f>
        <v>0</v>
      </c>
      <c r="AN349" s="19">
        <f>ROUND(VLOOKUP($B349,'3.ข้อมูลงบทดลองปัจจุบัน เติมเอง'!$A$5:$CL$846,39,0),2)</f>
        <v>0</v>
      </c>
      <c r="AO349" s="19">
        <f>ROUND(VLOOKUP($B349,'3.ข้อมูลงบทดลองปัจจุบัน เติมเอง'!$A$5:$CL$846,40,0),2)</f>
        <v>0</v>
      </c>
      <c r="AP349" s="19">
        <f>ROUND(VLOOKUP($B349,'3.ข้อมูลงบทดลองปัจจุบัน เติมเอง'!$A$5:$CL$846,41,0),2)</f>
        <v>0</v>
      </c>
      <c r="AQ349" s="19">
        <f>ROUND(VLOOKUP($B349,'3.ข้อมูลงบทดลองปัจจุบัน เติมเอง'!$A$5:$CL$846,42,0),2)</f>
        <v>0</v>
      </c>
      <c r="AR349" s="19">
        <f>ROUND(VLOOKUP($B349,'3.ข้อมูลงบทดลองปัจจุบัน เติมเอง'!$A$5:$CL$846,43,0),2)</f>
        <v>0</v>
      </c>
      <c r="AS349" s="19">
        <f>ROUND(VLOOKUP($B349,'3.ข้อมูลงบทดลองปัจจุบัน เติมเอง'!$A$5:$CL$846,44,0),2)</f>
        <v>0</v>
      </c>
      <c r="AT349" s="19">
        <f>ROUND(VLOOKUP($B349,'3.ข้อมูลงบทดลองปัจจุบัน เติมเอง'!$A$5:$CL$846,45,0),2)</f>
        <v>0</v>
      </c>
      <c r="AU349" s="19">
        <f>ROUND(VLOOKUP($B349,'3.ข้อมูลงบทดลองปัจจุบัน เติมเอง'!$A$5:$CL$846,46,0),2)</f>
        <v>0</v>
      </c>
      <c r="AV349" s="19">
        <f>ROUND(VLOOKUP($B349,'3.ข้อมูลงบทดลองปัจจุบัน เติมเอง'!$A$5:$CL$846,47,0),2)</f>
        <v>0</v>
      </c>
      <c r="AW349" s="19">
        <f>ROUND(VLOOKUP($B349,'3.ข้อมูลงบทดลองปัจจุบัน เติมเอง'!$A$5:$CL$846,48,0),2)</f>
        <v>0</v>
      </c>
      <c r="AX349" s="19">
        <f>ROUND(VLOOKUP($B349,'3.ข้อมูลงบทดลองปัจจุบัน เติมเอง'!$A$5:$CL$846,49,0),2)</f>
        <v>0</v>
      </c>
      <c r="AY349" s="19">
        <f>ROUND(VLOOKUP($B349,'3.ข้อมูลงบทดลองปัจจุบัน เติมเอง'!$A$5:$CL$846,50,0),2)</f>
        <v>0</v>
      </c>
      <c r="AZ349" s="19">
        <f>ROUND(VLOOKUP($B349,'3.ข้อมูลงบทดลองปัจจุบัน เติมเอง'!$A$5:$CL$846,51,0),2)</f>
        <v>0</v>
      </c>
      <c r="BA349" s="19">
        <f>ROUND(VLOOKUP($B349,'3.ข้อมูลงบทดลองปัจจุบัน เติมเอง'!$A$5:$CL$846,52,0),2)</f>
        <v>0</v>
      </c>
      <c r="BB349" s="19">
        <f>ROUND(VLOOKUP($B349,'3.ข้อมูลงบทดลองปัจจุบัน เติมเอง'!$A$5:$CL$846,53,0),2)</f>
        <v>0</v>
      </c>
      <c r="BC349" s="19">
        <f>ROUND(VLOOKUP($B349,'3.ข้อมูลงบทดลองปัจจุบัน เติมเอง'!$A$5:$CL$846,54,0),2)</f>
        <v>0</v>
      </c>
      <c r="BD349" s="19">
        <f>ROUND(VLOOKUP($B349,'3.ข้อมูลงบทดลองปัจจุบัน เติมเอง'!$A$5:$CL$846,55,0),2)</f>
        <v>0</v>
      </c>
      <c r="BE349" s="19">
        <f>ROUND(VLOOKUP($B349,'3.ข้อมูลงบทดลองปัจจุบัน เติมเอง'!$A$5:$CL$846,56,0),2)</f>
        <v>0</v>
      </c>
      <c r="BF349" s="19">
        <f>ROUND(VLOOKUP($B349,'3.ข้อมูลงบทดลองปัจจุบัน เติมเอง'!$A$5:$CL$846,57,0),2)</f>
        <v>0</v>
      </c>
      <c r="BG349" s="19">
        <f>ROUND(VLOOKUP($B349,'3.ข้อมูลงบทดลองปัจจุบัน เติมเอง'!$A$5:$CL$846,58,0),2)</f>
        <v>0</v>
      </c>
      <c r="BH349" s="19">
        <f>ROUND(VLOOKUP($B349,'3.ข้อมูลงบทดลองปัจจุบัน เติมเอง'!$A$5:$CL$846,59,0),2)</f>
        <v>0</v>
      </c>
      <c r="BI349" s="19">
        <f>ROUND(VLOOKUP($B349,'3.ข้อมูลงบทดลองปัจจุบัน เติมเอง'!$A$5:$CL$846,60,0),2)</f>
        <v>0</v>
      </c>
      <c r="BJ349" s="19">
        <f>ROUND(VLOOKUP($B349,'3.ข้อมูลงบทดลองปัจจุบัน เติมเอง'!$A$5:$CL$846,61,0),2)</f>
        <v>0</v>
      </c>
      <c r="BK349" s="19">
        <f>ROUND(VLOOKUP($B349,'3.ข้อมูลงบทดลองปัจจุบัน เติมเอง'!$A$5:$CL$846,62,0),2)</f>
        <v>0</v>
      </c>
      <c r="BL349" s="19">
        <f>ROUND(VLOOKUP($B349,'3.ข้อมูลงบทดลองปัจจุบัน เติมเอง'!$A$5:$CL$846,63,0),2)</f>
        <v>0</v>
      </c>
      <c r="BM349" s="19">
        <f>ROUND(VLOOKUP($B349,'3.ข้อมูลงบทดลองปัจจุบัน เติมเอง'!$A$5:$CL$846,64,0),2)</f>
        <v>0</v>
      </c>
      <c r="BN349" s="19">
        <f>ROUND(VLOOKUP($B349,'3.ข้อมูลงบทดลองปัจจุบัน เติมเอง'!$A$5:$CL$846,65,0),2)</f>
        <v>0</v>
      </c>
      <c r="BO349" s="19">
        <f>ROUND(VLOOKUP($B349,'3.ข้อมูลงบทดลองปัจจุบัน เติมเอง'!$A$5:$CL$846,66,0),2)</f>
        <v>0</v>
      </c>
      <c r="BP349" s="19">
        <f>ROUND(VLOOKUP($B349,'3.ข้อมูลงบทดลองปัจจุบัน เติมเอง'!$A$5:$CL$846,67,0),2)</f>
        <v>0</v>
      </c>
      <c r="BQ349" s="19">
        <f>ROUND(VLOOKUP($B349,'3.ข้อมูลงบทดลองปัจจุบัน เติมเอง'!$A$5:$CL$846,68,0),2)</f>
        <v>0</v>
      </c>
      <c r="BR349" s="19">
        <f>ROUND(VLOOKUP($B349,'3.ข้อมูลงบทดลองปัจจุบัน เติมเอง'!$A$5:$CL$846,69,0),2)</f>
        <v>0</v>
      </c>
      <c r="BS349" s="19">
        <f>ROUND(VLOOKUP($B349,'3.ข้อมูลงบทดลองปัจจุบัน เติมเอง'!$A$5:$CL$846,70,0),2)</f>
        <v>0</v>
      </c>
      <c r="BT349" s="19">
        <f>ROUND(VLOOKUP($B349,'3.ข้อมูลงบทดลองปัจจุบัน เติมเอง'!$A$5:$CL$846,71,0),2)</f>
        <v>0</v>
      </c>
      <c r="BU349" s="19">
        <f>ROUND(VLOOKUP($B349,'3.ข้อมูลงบทดลองปัจจุบัน เติมเอง'!$A$5:$CL$846,72,0),2)</f>
        <v>0</v>
      </c>
      <c r="BV349" s="19">
        <f>ROUND(VLOOKUP($B349,'3.ข้อมูลงบทดลองปัจจุบัน เติมเอง'!$A$5:$CL$846,73,0),2)</f>
        <v>0</v>
      </c>
      <c r="BW349" s="19">
        <f>ROUND(VLOOKUP($B349,'3.ข้อมูลงบทดลองปัจจุบัน เติมเอง'!$A$5:$CL$846,74,0),2)</f>
        <v>0</v>
      </c>
      <c r="BX349" s="19">
        <f>ROUND(VLOOKUP($B349,'3.ข้อมูลงบทดลองปัจจุบัน เติมเอง'!$A$5:$CL$846,75,0),2)</f>
        <v>0</v>
      </c>
      <c r="BY349" s="19">
        <f>ROUND(VLOOKUP($B349,'3.ข้อมูลงบทดลองปัจจุบัน เติมเอง'!$A$5:$CL$846,76,0),2)</f>
        <v>0</v>
      </c>
      <c r="BZ349" s="19">
        <f>ROUND(VLOOKUP($B349,'3.ข้อมูลงบทดลองปัจจุบัน เติมเอง'!$A$5:$CL$846,77,0),2)</f>
        <v>0</v>
      </c>
      <c r="CA349" s="19">
        <f>ROUND(VLOOKUP($B349,'3.ข้อมูลงบทดลองปัจจุบัน เติมเอง'!$A$5:$CL$846,78,0),2)</f>
        <v>0</v>
      </c>
      <c r="CB349" s="19">
        <f>ROUND(VLOOKUP($B349,'3.ข้อมูลงบทดลองปัจจุบัน เติมเอง'!$A$5:$CL$846,79,0),2)</f>
        <v>0</v>
      </c>
      <c r="CC349" s="19">
        <f>ROUND(VLOOKUP($B349,'3.ข้อมูลงบทดลองปัจจุบัน เติมเอง'!$A$5:$CL$846,80,0),2)</f>
        <v>0</v>
      </c>
      <c r="CD349" s="19">
        <f>ROUND(VLOOKUP($B349,'3.ข้อมูลงบทดลองปัจจุบัน เติมเอง'!$A$5:$CL$846,81,0),2)</f>
        <v>0</v>
      </c>
      <c r="CE349" s="19">
        <f>ROUND(VLOOKUP($B349,'3.ข้อมูลงบทดลองปัจจุบัน เติมเอง'!$A$5:$CL$846,82,0),2)</f>
        <v>0</v>
      </c>
      <c r="CF349" s="19">
        <f>ROUND(VLOOKUP($B349,'3.ข้อมูลงบทดลองปัจจุบัน เติมเอง'!$A$5:$CL$846,83,0),2)</f>
        <v>0</v>
      </c>
      <c r="CG349" s="19">
        <f>ROUND(VLOOKUP($B349,'3.ข้อมูลงบทดลองปัจจุบัน เติมเอง'!$A$5:$CL$846,84,0),2)</f>
        <v>0</v>
      </c>
      <c r="CH349" s="19">
        <f>ROUND(VLOOKUP($B349,'3.ข้อมูลงบทดลองปัจจุบัน เติมเอง'!$A$5:$CL$846,85,0),2)</f>
        <v>0</v>
      </c>
      <c r="CI349" s="19">
        <f>ROUND(VLOOKUP($B349,'3.ข้อมูลงบทดลองปัจจุบัน เติมเอง'!$A$5:$CL$846,86,0),2)</f>
        <v>0</v>
      </c>
      <c r="CJ349" s="19">
        <f>ROUND(VLOOKUP($B349,'3.ข้อมูลงบทดลองปัจจุบัน เติมเอง'!$A$5:$CL$846,87,0),2)</f>
        <v>0</v>
      </c>
      <c r="CK349" s="19">
        <f>ROUND(VLOOKUP($B349,'3.ข้อมูลงบทดลองปัจจุบัน เติมเอง'!$A$5:$CL$846,88,0),2)</f>
        <v>0</v>
      </c>
      <c r="CL349" s="19">
        <f>ROUND(VLOOKUP($B349,'3.ข้อมูลงบทดลองปัจจุบัน เติมเอง'!$A$5:$CL$846,89,0),2)</f>
        <v>0</v>
      </c>
      <c r="CM349" s="19">
        <f>ROUND(VLOOKUP($B349,'3.ข้อมูลงบทดลองปัจจุบัน เติมเอง'!$A$5:$CL$846,90,0),2)</f>
        <v>0</v>
      </c>
    </row>
    <row r="350" spans="1:91" x14ac:dyDescent="0.7">
      <c r="A350" s="54" t="s">
        <v>2323</v>
      </c>
      <c r="B350" s="3" t="s">
        <v>608</v>
      </c>
      <c r="C350" s="55" t="s">
        <v>609</v>
      </c>
      <c r="D350" s="19">
        <f>ROUND(VLOOKUP($B350,'3.ข้อมูลงบทดลองปัจจุบัน เติมเอง'!$A$5:$CL$846,3,0),2)</f>
        <v>0</v>
      </c>
      <c r="E350" s="19">
        <f>ROUND(VLOOKUP($B350,'3.ข้อมูลงบทดลองปัจจุบัน เติมเอง'!$A$5:$CL$846,4,0),2)</f>
        <v>0</v>
      </c>
      <c r="F350" s="19">
        <f>ROUND(VLOOKUP($B350,'3.ข้อมูลงบทดลองปัจจุบัน เติมเอง'!$A$5:$CL$846,5,0),2)</f>
        <v>0</v>
      </c>
      <c r="G350" s="19">
        <f>ROUND(VLOOKUP($B350,'3.ข้อมูลงบทดลองปัจจุบัน เติมเอง'!$A$5:$CL$846,6,0),2)</f>
        <v>0</v>
      </c>
      <c r="H350" s="19">
        <f>ROUND(VLOOKUP($B350,'3.ข้อมูลงบทดลองปัจจุบัน เติมเอง'!$A$5:$CL$846,7,0),2)</f>
        <v>0</v>
      </c>
      <c r="I350" s="19">
        <f>ROUND(VLOOKUP($B350,'3.ข้อมูลงบทดลองปัจจุบัน เติมเอง'!$A$5:$CL$846,8,0),2)</f>
        <v>0</v>
      </c>
      <c r="J350" s="19">
        <f>ROUND(VLOOKUP($B350,'3.ข้อมูลงบทดลองปัจจุบัน เติมเอง'!$A$5:$CL$846,9,0),2)</f>
        <v>0</v>
      </c>
      <c r="K350" s="19">
        <f>ROUND(VLOOKUP($B350,'3.ข้อมูลงบทดลองปัจจุบัน เติมเอง'!$A$5:$CL$846,10,0),2)</f>
        <v>0</v>
      </c>
      <c r="L350" s="19">
        <f>ROUND(VLOOKUP($B350,'3.ข้อมูลงบทดลองปัจจุบัน เติมเอง'!$A$5:$CL$846,11,0),2)</f>
        <v>0</v>
      </c>
      <c r="M350" s="19">
        <f>ROUND(VLOOKUP($B350,'3.ข้อมูลงบทดลองปัจจุบัน เติมเอง'!$A$5:$CL$846,12,0),2)</f>
        <v>0</v>
      </c>
      <c r="N350" s="19">
        <f>ROUND(VLOOKUP($B350,'3.ข้อมูลงบทดลองปัจจุบัน เติมเอง'!$A$5:$CL$846,13,0),2)</f>
        <v>0</v>
      </c>
      <c r="O350" s="19">
        <f>ROUND(VLOOKUP($B350,'3.ข้อมูลงบทดลองปัจจุบัน เติมเอง'!$A$5:$CL$846,14,0),2)</f>
        <v>0</v>
      </c>
      <c r="P350" s="19">
        <f>ROUND(VLOOKUP($B350,'3.ข้อมูลงบทดลองปัจจุบัน เติมเอง'!$A$5:$CL$846,15,0),2)</f>
        <v>0</v>
      </c>
      <c r="Q350" s="19">
        <f>ROUND(VLOOKUP($B350,'3.ข้อมูลงบทดลองปัจจุบัน เติมเอง'!$A$5:$CL$846,16,0),2)</f>
        <v>0</v>
      </c>
      <c r="R350" s="19">
        <f>ROUND(VLOOKUP($B350,'3.ข้อมูลงบทดลองปัจจุบัน เติมเอง'!$A$5:$CL$846,17,0),2)</f>
        <v>540</v>
      </c>
      <c r="S350" s="19">
        <f>ROUND(VLOOKUP($B350,'3.ข้อมูลงบทดลองปัจจุบัน เติมเอง'!$A$5:$CL$846,18,0),2)</f>
        <v>0</v>
      </c>
      <c r="T350" s="19">
        <f>ROUND(VLOOKUP($B350,'3.ข้อมูลงบทดลองปัจจุบัน เติมเอง'!$A$5:$CL$846,19,0),2)</f>
        <v>0</v>
      </c>
      <c r="U350" s="19">
        <f>ROUND(VLOOKUP($B350,'3.ข้อมูลงบทดลองปัจจุบัน เติมเอง'!$A$5:$CL$846,20,0),2)</f>
        <v>0</v>
      </c>
      <c r="V350" s="19">
        <f>ROUND(VLOOKUP($B350,'3.ข้อมูลงบทดลองปัจจุบัน เติมเอง'!$A$5:$CL$846,21,0),2)</f>
        <v>0</v>
      </c>
      <c r="W350" s="19">
        <f>ROUND(VLOOKUP($B350,'3.ข้อมูลงบทดลองปัจจุบัน เติมเอง'!$A$5:$CL$846,22,0),2)</f>
        <v>0</v>
      </c>
      <c r="X350" s="19">
        <f>ROUND(VLOOKUP($B350,'3.ข้อมูลงบทดลองปัจจุบัน เติมเอง'!$A$5:$CL$846,23,0),2)</f>
        <v>0</v>
      </c>
      <c r="Y350" s="19">
        <f>ROUND(VLOOKUP($B350,'3.ข้อมูลงบทดลองปัจจุบัน เติมเอง'!$A$5:$CL$846,24,0),2)</f>
        <v>0</v>
      </c>
      <c r="Z350" s="19">
        <f>ROUND(VLOOKUP($B350,'3.ข้อมูลงบทดลองปัจจุบัน เติมเอง'!$A$5:$CL$846,25,0),2)</f>
        <v>0</v>
      </c>
      <c r="AA350" s="19">
        <f>ROUND(VLOOKUP($B350,'3.ข้อมูลงบทดลองปัจจุบัน เติมเอง'!$A$5:$CL$846,26,0),2)</f>
        <v>0</v>
      </c>
      <c r="AB350" s="19">
        <f>ROUND(VLOOKUP($B350,'3.ข้อมูลงบทดลองปัจจุบัน เติมเอง'!$A$5:$CL$846,27,0),2)</f>
        <v>0</v>
      </c>
      <c r="AC350" s="19">
        <f>ROUND(VLOOKUP($B350,'3.ข้อมูลงบทดลองปัจจุบัน เติมเอง'!$A$5:$CL$846,28,0),2)</f>
        <v>1500</v>
      </c>
      <c r="AD350" s="19">
        <f>ROUND(VLOOKUP($B350,'3.ข้อมูลงบทดลองปัจจุบัน เติมเอง'!$A$5:$CL$846,29,0),2)</f>
        <v>0</v>
      </c>
      <c r="AE350" s="19">
        <f>ROUND(VLOOKUP($B350,'3.ข้อมูลงบทดลองปัจจุบัน เติมเอง'!$A$5:$CL$846,30,0),2)</f>
        <v>0</v>
      </c>
      <c r="AF350" s="19">
        <f>ROUND(VLOOKUP($B350,'3.ข้อมูลงบทดลองปัจจุบัน เติมเอง'!$A$5:$CL$846,31,0),2)</f>
        <v>0</v>
      </c>
      <c r="AG350" s="19">
        <f>ROUND(VLOOKUP($B350,'3.ข้อมูลงบทดลองปัจจุบัน เติมเอง'!$A$5:$CL$846,32,0),2)</f>
        <v>0</v>
      </c>
      <c r="AH350" s="19">
        <f>ROUND(VLOOKUP($B350,'3.ข้อมูลงบทดลองปัจจุบัน เติมเอง'!$A$5:$CL$846,33,0),2)</f>
        <v>0</v>
      </c>
      <c r="AI350" s="19">
        <f>ROUND(VLOOKUP($B350,'3.ข้อมูลงบทดลองปัจจุบัน เติมเอง'!$A$5:$CL$846,34,0),2)</f>
        <v>0</v>
      </c>
      <c r="AJ350" s="19">
        <f>ROUND(VLOOKUP($B350,'3.ข้อมูลงบทดลองปัจจุบัน เติมเอง'!$A$5:$CL$846,35,0),2)</f>
        <v>0</v>
      </c>
      <c r="AK350" s="19">
        <f>ROUND(VLOOKUP($B350,'3.ข้อมูลงบทดลองปัจจุบัน เติมเอง'!$A$5:$CL$846,36,0),2)</f>
        <v>0</v>
      </c>
      <c r="AL350" s="19">
        <f>ROUND(VLOOKUP($B350,'3.ข้อมูลงบทดลองปัจจุบัน เติมเอง'!$A$5:$CL$846,37,0),2)</f>
        <v>0</v>
      </c>
      <c r="AM350" s="19">
        <f>ROUND(VLOOKUP($B350,'3.ข้อมูลงบทดลองปัจจุบัน เติมเอง'!$A$5:$CL$846,38,0),2)</f>
        <v>0</v>
      </c>
      <c r="AN350" s="19">
        <f>ROUND(VLOOKUP($B350,'3.ข้อมูลงบทดลองปัจจุบัน เติมเอง'!$A$5:$CL$846,39,0),2)</f>
        <v>0</v>
      </c>
      <c r="AO350" s="19">
        <f>ROUND(VLOOKUP($B350,'3.ข้อมูลงบทดลองปัจจุบัน เติมเอง'!$A$5:$CL$846,40,0),2)</f>
        <v>0</v>
      </c>
      <c r="AP350" s="19">
        <f>ROUND(VLOOKUP($B350,'3.ข้อมูลงบทดลองปัจจุบัน เติมเอง'!$A$5:$CL$846,41,0),2)</f>
        <v>0</v>
      </c>
      <c r="AQ350" s="19">
        <f>ROUND(VLOOKUP($B350,'3.ข้อมูลงบทดลองปัจจุบัน เติมเอง'!$A$5:$CL$846,42,0),2)</f>
        <v>0</v>
      </c>
      <c r="AR350" s="19">
        <f>ROUND(VLOOKUP($B350,'3.ข้อมูลงบทดลองปัจจุบัน เติมเอง'!$A$5:$CL$846,43,0),2)</f>
        <v>0</v>
      </c>
      <c r="AS350" s="19">
        <f>ROUND(VLOOKUP($B350,'3.ข้อมูลงบทดลองปัจจุบัน เติมเอง'!$A$5:$CL$846,44,0),2)</f>
        <v>0</v>
      </c>
      <c r="AT350" s="19">
        <f>ROUND(VLOOKUP($B350,'3.ข้อมูลงบทดลองปัจจุบัน เติมเอง'!$A$5:$CL$846,45,0),2)</f>
        <v>0</v>
      </c>
      <c r="AU350" s="19">
        <f>ROUND(VLOOKUP($B350,'3.ข้อมูลงบทดลองปัจจุบัน เติมเอง'!$A$5:$CL$846,46,0),2)</f>
        <v>0</v>
      </c>
      <c r="AV350" s="19">
        <f>ROUND(VLOOKUP($B350,'3.ข้อมูลงบทดลองปัจจุบัน เติมเอง'!$A$5:$CL$846,47,0),2)</f>
        <v>0</v>
      </c>
      <c r="AW350" s="19">
        <f>ROUND(VLOOKUP($B350,'3.ข้อมูลงบทดลองปัจจุบัน เติมเอง'!$A$5:$CL$846,48,0),2)</f>
        <v>0</v>
      </c>
      <c r="AX350" s="19">
        <f>ROUND(VLOOKUP($B350,'3.ข้อมูลงบทดลองปัจจุบัน เติมเอง'!$A$5:$CL$846,49,0),2)</f>
        <v>0</v>
      </c>
      <c r="AY350" s="19">
        <f>ROUND(VLOOKUP($B350,'3.ข้อมูลงบทดลองปัจจุบัน เติมเอง'!$A$5:$CL$846,50,0),2)</f>
        <v>0</v>
      </c>
      <c r="AZ350" s="19">
        <f>ROUND(VLOOKUP($B350,'3.ข้อมูลงบทดลองปัจจุบัน เติมเอง'!$A$5:$CL$846,51,0),2)</f>
        <v>0</v>
      </c>
      <c r="BA350" s="19">
        <f>ROUND(VLOOKUP($B350,'3.ข้อมูลงบทดลองปัจจุบัน เติมเอง'!$A$5:$CL$846,52,0),2)</f>
        <v>0</v>
      </c>
      <c r="BB350" s="19">
        <f>ROUND(VLOOKUP($B350,'3.ข้อมูลงบทดลองปัจจุบัน เติมเอง'!$A$5:$CL$846,53,0),2)</f>
        <v>0</v>
      </c>
      <c r="BC350" s="19">
        <f>ROUND(VLOOKUP($B350,'3.ข้อมูลงบทดลองปัจจุบัน เติมเอง'!$A$5:$CL$846,54,0),2)</f>
        <v>0</v>
      </c>
      <c r="BD350" s="19">
        <f>ROUND(VLOOKUP($B350,'3.ข้อมูลงบทดลองปัจจุบัน เติมเอง'!$A$5:$CL$846,55,0),2)</f>
        <v>0</v>
      </c>
      <c r="BE350" s="19">
        <f>ROUND(VLOOKUP($B350,'3.ข้อมูลงบทดลองปัจจุบัน เติมเอง'!$A$5:$CL$846,56,0),2)</f>
        <v>0</v>
      </c>
      <c r="BF350" s="19">
        <f>ROUND(VLOOKUP($B350,'3.ข้อมูลงบทดลองปัจจุบัน เติมเอง'!$A$5:$CL$846,57,0),2)</f>
        <v>0</v>
      </c>
      <c r="BG350" s="19">
        <f>ROUND(VLOOKUP($B350,'3.ข้อมูลงบทดลองปัจจุบัน เติมเอง'!$A$5:$CL$846,58,0),2)</f>
        <v>0</v>
      </c>
      <c r="BH350" s="19">
        <f>ROUND(VLOOKUP($B350,'3.ข้อมูลงบทดลองปัจจุบัน เติมเอง'!$A$5:$CL$846,59,0),2)</f>
        <v>0</v>
      </c>
      <c r="BI350" s="19">
        <f>ROUND(VLOOKUP($B350,'3.ข้อมูลงบทดลองปัจจุบัน เติมเอง'!$A$5:$CL$846,60,0),2)</f>
        <v>0</v>
      </c>
      <c r="BJ350" s="19">
        <f>ROUND(VLOOKUP($B350,'3.ข้อมูลงบทดลองปัจจุบัน เติมเอง'!$A$5:$CL$846,61,0),2)</f>
        <v>0</v>
      </c>
      <c r="BK350" s="19">
        <f>ROUND(VLOOKUP($B350,'3.ข้อมูลงบทดลองปัจจุบัน เติมเอง'!$A$5:$CL$846,62,0),2)</f>
        <v>0</v>
      </c>
      <c r="BL350" s="19">
        <f>ROUND(VLOOKUP($B350,'3.ข้อมูลงบทดลองปัจจุบัน เติมเอง'!$A$5:$CL$846,63,0),2)</f>
        <v>0</v>
      </c>
      <c r="BM350" s="19">
        <f>ROUND(VLOOKUP($B350,'3.ข้อมูลงบทดลองปัจจุบัน เติมเอง'!$A$5:$CL$846,64,0),2)</f>
        <v>0</v>
      </c>
      <c r="BN350" s="19">
        <f>ROUND(VLOOKUP($B350,'3.ข้อมูลงบทดลองปัจจุบัน เติมเอง'!$A$5:$CL$846,65,0),2)</f>
        <v>0</v>
      </c>
      <c r="BO350" s="19">
        <f>ROUND(VLOOKUP($B350,'3.ข้อมูลงบทดลองปัจจุบัน เติมเอง'!$A$5:$CL$846,66,0),2)</f>
        <v>0</v>
      </c>
      <c r="BP350" s="19">
        <f>ROUND(VLOOKUP($B350,'3.ข้อมูลงบทดลองปัจจุบัน เติมเอง'!$A$5:$CL$846,67,0),2)</f>
        <v>0</v>
      </c>
      <c r="BQ350" s="19">
        <f>ROUND(VLOOKUP($B350,'3.ข้อมูลงบทดลองปัจจุบัน เติมเอง'!$A$5:$CL$846,68,0),2)</f>
        <v>0</v>
      </c>
      <c r="BR350" s="19">
        <f>ROUND(VLOOKUP($B350,'3.ข้อมูลงบทดลองปัจจุบัน เติมเอง'!$A$5:$CL$846,69,0),2)</f>
        <v>0</v>
      </c>
      <c r="BS350" s="19">
        <f>ROUND(VLOOKUP($B350,'3.ข้อมูลงบทดลองปัจจุบัน เติมเอง'!$A$5:$CL$846,70,0),2)</f>
        <v>0</v>
      </c>
      <c r="BT350" s="19">
        <f>ROUND(VLOOKUP($B350,'3.ข้อมูลงบทดลองปัจจุบัน เติมเอง'!$A$5:$CL$846,71,0),2)</f>
        <v>0</v>
      </c>
      <c r="BU350" s="19">
        <f>ROUND(VLOOKUP($B350,'3.ข้อมูลงบทดลองปัจจุบัน เติมเอง'!$A$5:$CL$846,72,0),2)</f>
        <v>0</v>
      </c>
      <c r="BV350" s="19">
        <f>ROUND(VLOOKUP($B350,'3.ข้อมูลงบทดลองปัจจุบัน เติมเอง'!$A$5:$CL$846,73,0),2)</f>
        <v>0</v>
      </c>
      <c r="BW350" s="19">
        <f>ROUND(VLOOKUP($B350,'3.ข้อมูลงบทดลองปัจจุบัน เติมเอง'!$A$5:$CL$846,74,0),2)</f>
        <v>0</v>
      </c>
      <c r="BX350" s="19">
        <f>ROUND(VLOOKUP($B350,'3.ข้อมูลงบทดลองปัจจุบัน เติมเอง'!$A$5:$CL$846,75,0),2)</f>
        <v>0</v>
      </c>
      <c r="BY350" s="19">
        <f>ROUND(VLOOKUP($B350,'3.ข้อมูลงบทดลองปัจจุบัน เติมเอง'!$A$5:$CL$846,76,0),2)</f>
        <v>980</v>
      </c>
      <c r="BZ350" s="19">
        <f>ROUND(VLOOKUP($B350,'3.ข้อมูลงบทดลองปัจจุบัน เติมเอง'!$A$5:$CL$846,77,0),2)</f>
        <v>0</v>
      </c>
      <c r="CA350" s="19">
        <f>ROUND(VLOOKUP($B350,'3.ข้อมูลงบทดลองปัจจุบัน เติมเอง'!$A$5:$CL$846,78,0),2)</f>
        <v>0</v>
      </c>
      <c r="CB350" s="19">
        <f>ROUND(VLOOKUP($B350,'3.ข้อมูลงบทดลองปัจจุบัน เติมเอง'!$A$5:$CL$846,79,0),2)</f>
        <v>0</v>
      </c>
      <c r="CC350" s="19">
        <f>ROUND(VLOOKUP($B350,'3.ข้อมูลงบทดลองปัจจุบัน เติมเอง'!$A$5:$CL$846,80,0),2)</f>
        <v>0</v>
      </c>
      <c r="CD350" s="19">
        <f>ROUND(VLOOKUP($B350,'3.ข้อมูลงบทดลองปัจจุบัน เติมเอง'!$A$5:$CL$846,81,0),2)</f>
        <v>0</v>
      </c>
      <c r="CE350" s="19">
        <f>ROUND(VLOOKUP($B350,'3.ข้อมูลงบทดลองปัจจุบัน เติมเอง'!$A$5:$CL$846,82,0),2)</f>
        <v>0</v>
      </c>
      <c r="CF350" s="19">
        <f>ROUND(VLOOKUP($B350,'3.ข้อมูลงบทดลองปัจจุบัน เติมเอง'!$A$5:$CL$846,83,0),2)</f>
        <v>0</v>
      </c>
      <c r="CG350" s="19">
        <f>ROUND(VLOOKUP($B350,'3.ข้อมูลงบทดลองปัจจุบัน เติมเอง'!$A$5:$CL$846,84,0),2)</f>
        <v>0</v>
      </c>
      <c r="CH350" s="19">
        <f>ROUND(VLOOKUP($B350,'3.ข้อมูลงบทดลองปัจจุบัน เติมเอง'!$A$5:$CL$846,85,0),2)</f>
        <v>0</v>
      </c>
      <c r="CI350" s="19">
        <f>ROUND(VLOOKUP($B350,'3.ข้อมูลงบทดลองปัจจุบัน เติมเอง'!$A$5:$CL$846,86,0),2)</f>
        <v>0</v>
      </c>
      <c r="CJ350" s="19">
        <f>ROUND(VLOOKUP($B350,'3.ข้อมูลงบทดลองปัจจุบัน เติมเอง'!$A$5:$CL$846,87,0),2)</f>
        <v>0</v>
      </c>
      <c r="CK350" s="19">
        <f>ROUND(VLOOKUP($B350,'3.ข้อมูลงบทดลองปัจจุบัน เติมเอง'!$A$5:$CL$846,88,0),2)</f>
        <v>0</v>
      </c>
      <c r="CL350" s="19">
        <f>ROUND(VLOOKUP($B350,'3.ข้อมูลงบทดลองปัจจุบัน เติมเอง'!$A$5:$CL$846,89,0),2)</f>
        <v>0</v>
      </c>
      <c r="CM350" s="19">
        <f>ROUND(VLOOKUP($B350,'3.ข้อมูลงบทดลองปัจจุบัน เติมเอง'!$A$5:$CL$846,90,0),2)</f>
        <v>0</v>
      </c>
    </row>
    <row r="351" spans="1:91" x14ac:dyDescent="0.7">
      <c r="A351" s="54" t="s">
        <v>2323</v>
      </c>
      <c r="B351" s="3" t="s">
        <v>610</v>
      </c>
      <c r="C351" s="55" t="s">
        <v>611</v>
      </c>
      <c r="D351" s="19">
        <f>ROUND(VLOOKUP($B351,'3.ข้อมูลงบทดลองปัจจุบัน เติมเอง'!$A$5:$CL$846,3,0),2)</f>
        <v>15867.12</v>
      </c>
      <c r="E351" s="19">
        <f>ROUND(VLOOKUP($B351,'3.ข้อมูลงบทดลองปัจจุบัน เติมเอง'!$A$5:$CL$846,4,0),2)</f>
        <v>0</v>
      </c>
      <c r="F351" s="19">
        <f>ROUND(VLOOKUP($B351,'3.ข้อมูลงบทดลองปัจจุบัน เติมเอง'!$A$5:$CL$846,5,0),2)</f>
        <v>0</v>
      </c>
      <c r="G351" s="19">
        <f>ROUND(VLOOKUP($B351,'3.ข้อมูลงบทดลองปัจจุบัน เติมเอง'!$A$5:$CL$846,6,0),2)</f>
        <v>0</v>
      </c>
      <c r="H351" s="19">
        <f>ROUND(VLOOKUP($B351,'3.ข้อมูลงบทดลองปัจจุบัน เติมเอง'!$A$5:$CL$846,7,0),2)</f>
        <v>0</v>
      </c>
      <c r="I351" s="19">
        <f>ROUND(VLOOKUP($B351,'3.ข้อมูลงบทดลองปัจจุบัน เติมเอง'!$A$5:$CL$846,8,0),2)</f>
        <v>1690</v>
      </c>
      <c r="J351" s="19">
        <f>ROUND(VLOOKUP($B351,'3.ข้อมูลงบทดลองปัจจุบัน เติมเอง'!$A$5:$CL$846,9,0),2)</f>
        <v>0</v>
      </c>
      <c r="K351" s="19">
        <f>ROUND(VLOOKUP($B351,'3.ข้อมูลงบทดลองปัจจุบัน เติมเอง'!$A$5:$CL$846,10,0),2)</f>
        <v>0</v>
      </c>
      <c r="L351" s="19">
        <f>ROUND(VLOOKUP($B351,'3.ข้อมูลงบทดลองปัจจุบัน เติมเอง'!$A$5:$CL$846,11,0),2)</f>
        <v>0</v>
      </c>
      <c r="M351" s="19">
        <f>ROUND(VLOOKUP($B351,'3.ข้อมูลงบทดลองปัจจุบัน เติมเอง'!$A$5:$CL$846,12,0),2)</f>
        <v>0</v>
      </c>
      <c r="N351" s="19">
        <f>ROUND(VLOOKUP($B351,'3.ข้อมูลงบทดลองปัจจุบัน เติมเอง'!$A$5:$CL$846,13,0),2)</f>
        <v>0</v>
      </c>
      <c r="O351" s="19">
        <f>ROUND(VLOOKUP($B351,'3.ข้อมูลงบทดลองปัจจุบัน เติมเอง'!$A$5:$CL$846,14,0),2)</f>
        <v>0</v>
      </c>
      <c r="P351" s="19">
        <f>ROUND(VLOOKUP($B351,'3.ข้อมูลงบทดลองปัจจุบัน เติมเอง'!$A$5:$CL$846,15,0),2)</f>
        <v>0</v>
      </c>
      <c r="Q351" s="19">
        <f>ROUND(VLOOKUP($B351,'3.ข้อมูลงบทดลองปัจจุบัน เติมเอง'!$A$5:$CL$846,16,0),2)</f>
        <v>2232</v>
      </c>
      <c r="R351" s="19">
        <f>ROUND(VLOOKUP($B351,'3.ข้อมูลงบทดลองปัจจุบัน เติมเอง'!$A$5:$CL$846,17,0),2)</f>
        <v>0</v>
      </c>
      <c r="S351" s="19">
        <f>ROUND(VLOOKUP($B351,'3.ข้อมูลงบทดลองปัจจุบัน เติมเอง'!$A$5:$CL$846,18,0),2)</f>
        <v>28785.7</v>
      </c>
      <c r="T351" s="19">
        <f>ROUND(VLOOKUP($B351,'3.ข้อมูลงบทดลองปัจจุบัน เติมเอง'!$A$5:$CL$846,19,0),2)</f>
        <v>0</v>
      </c>
      <c r="U351" s="19">
        <f>ROUND(VLOOKUP($B351,'3.ข้อมูลงบทดลองปัจจุบัน เติมเอง'!$A$5:$CL$846,20,0),2)</f>
        <v>64500</v>
      </c>
      <c r="V351" s="19">
        <f>ROUND(VLOOKUP($B351,'3.ข้อมูลงบทดลองปัจจุบัน เติมเอง'!$A$5:$CL$846,21,0),2)</f>
        <v>0</v>
      </c>
      <c r="W351" s="19">
        <f>ROUND(VLOOKUP($B351,'3.ข้อมูลงบทดลองปัจจุบัน เติมเอง'!$A$5:$CL$846,22,0),2)</f>
        <v>0</v>
      </c>
      <c r="X351" s="19">
        <f>ROUND(VLOOKUP($B351,'3.ข้อมูลงบทดลองปัจจุบัน เติมเอง'!$A$5:$CL$846,23,0),2)</f>
        <v>0</v>
      </c>
      <c r="Y351" s="19">
        <f>ROUND(VLOOKUP($B351,'3.ข้อมูลงบทดลองปัจจุบัน เติมเอง'!$A$5:$CL$846,24,0),2)</f>
        <v>0</v>
      </c>
      <c r="Z351" s="19">
        <f>ROUND(VLOOKUP($B351,'3.ข้อมูลงบทดลองปัจจุบัน เติมเอง'!$A$5:$CL$846,25,0),2)</f>
        <v>0</v>
      </c>
      <c r="AA351" s="19">
        <f>ROUND(VLOOKUP($B351,'3.ข้อมูลงบทดลองปัจจุบัน เติมเอง'!$A$5:$CL$846,26,0),2)</f>
        <v>0</v>
      </c>
      <c r="AB351" s="19">
        <f>ROUND(VLOOKUP($B351,'3.ข้อมูลงบทดลองปัจจุบัน เติมเอง'!$A$5:$CL$846,27,0),2)</f>
        <v>18070</v>
      </c>
      <c r="AC351" s="19">
        <f>ROUND(VLOOKUP($B351,'3.ข้อมูลงบทดลองปัจจุบัน เติมเอง'!$A$5:$CL$846,28,0),2)</f>
        <v>0</v>
      </c>
      <c r="AD351" s="19">
        <f>ROUND(VLOOKUP($B351,'3.ข้อมูลงบทดลองปัจจุบัน เติมเอง'!$A$5:$CL$846,29,0),2)</f>
        <v>0</v>
      </c>
      <c r="AE351" s="19">
        <f>ROUND(VLOOKUP($B351,'3.ข้อมูลงบทดลองปัจจุบัน เติมเอง'!$A$5:$CL$846,30,0),2)</f>
        <v>0</v>
      </c>
      <c r="AF351" s="19">
        <f>ROUND(VLOOKUP($B351,'3.ข้อมูลงบทดลองปัจจุบัน เติมเอง'!$A$5:$CL$846,31,0),2)</f>
        <v>0</v>
      </c>
      <c r="AG351" s="19">
        <f>ROUND(VLOOKUP($B351,'3.ข้อมูลงบทดลองปัจจุบัน เติมเอง'!$A$5:$CL$846,32,0),2)</f>
        <v>0</v>
      </c>
      <c r="AH351" s="19">
        <f>ROUND(VLOOKUP($B351,'3.ข้อมูลงบทดลองปัจจุบัน เติมเอง'!$A$5:$CL$846,33,0),2)</f>
        <v>0</v>
      </c>
      <c r="AI351" s="19">
        <f>ROUND(VLOOKUP($B351,'3.ข้อมูลงบทดลองปัจจุบัน เติมเอง'!$A$5:$CL$846,34,0),2)</f>
        <v>0</v>
      </c>
      <c r="AJ351" s="19">
        <f>ROUND(VLOOKUP($B351,'3.ข้อมูลงบทดลองปัจจุบัน เติมเอง'!$A$5:$CL$846,35,0),2)</f>
        <v>0</v>
      </c>
      <c r="AK351" s="19">
        <f>ROUND(VLOOKUP($B351,'3.ข้อมูลงบทดลองปัจจุบัน เติมเอง'!$A$5:$CL$846,36,0),2)</f>
        <v>0</v>
      </c>
      <c r="AL351" s="19">
        <f>ROUND(VLOOKUP($B351,'3.ข้อมูลงบทดลองปัจจุบัน เติมเอง'!$A$5:$CL$846,37,0),2)</f>
        <v>230446.2</v>
      </c>
      <c r="AM351" s="19">
        <f>ROUND(VLOOKUP($B351,'3.ข้อมูลงบทดลองปัจจุบัน เติมเอง'!$A$5:$CL$846,38,0),2)</f>
        <v>0</v>
      </c>
      <c r="AN351" s="19">
        <f>ROUND(VLOOKUP($B351,'3.ข้อมูลงบทดลองปัจจุบัน เติมเอง'!$A$5:$CL$846,39,0),2)</f>
        <v>0</v>
      </c>
      <c r="AO351" s="19">
        <f>ROUND(VLOOKUP($B351,'3.ข้อมูลงบทดลองปัจจุบัน เติมเอง'!$A$5:$CL$846,40,0),2)</f>
        <v>79936</v>
      </c>
      <c r="AP351" s="19">
        <f>ROUND(VLOOKUP($B351,'3.ข้อมูลงบทดลองปัจจุบัน เติมเอง'!$A$5:$CL$846,41,0),2)</f>
        <v>0</v>
      </c>
      <c r="AQ351" s="19">
        <f>ROUND(VLOOKUP($B351,'3.ข้อมูลงบทดลองปัจจุบัน เติมเอง'!$A$5:$CL$846,42,0),2)</f>
        <v>0</v>
      </c>
      <c r="AR351" s="19">
        <f>ROUND(VLOOKUP($B351,'3.ข้อมูลงบทดลองปัจจุบัน เติมเอง'!$A$5:$CL$846,43,0),2)</f>
        <v>5109</v>
      </c>
      <c r="AS351" s="19">
        <f>ROUND(VLOOKUP($B351,'3.ข้อมูลงบทดลองปัจจุบัน เติมเอง'!$A$5:$CL$846,44,0),2)</f>
        <v>89942</v>
      </c>
      <c r="AT351" s="19">
        <f>ROUND(VLOOKUP($B351,'3.ข้อมูลงบทดลองปัจจุบัน เติมเอง'!$A$5:$CL$846,45,0),2)</f>
        <v>0</v>
      </c>
      <c r="AU351" s="19">
        <f>ROUND(VLOOKUP($B351,'3.ข้อมูลงบทดลองปัจจุบัน เติมเอง'!$A$5:$CL$846,46,0),2)</f>
        <v>0</v>
      </c>
      <c r="AV351" s="19">
        <f>ROUND(VLOOKUP($B351,'3.ข้อมูลงบทดลองปัจจุบัน เติมเอง'!$A$5:$CL$846,47,0),2)</f>
        <v>0</v>
      </c>
      <c r="AW351" s="19">
        <f>ROUND(VLOOKUP($B351,'3.ข้อมูลงบทดลองปัจจุบัน เติมเอง'!$A$5:$CL$846,48,0),2)</f>
        <v>0</v>
      </c>
      <c r="AX351" s="19">
        <f>ROUND(VLOOKUP($B351,'3.ข้อมูลงบทดลองปัจจุบัน เติมเอง'!$A$5:$CL$846,49,0),2)</f>
        <v>0</v>
      </c>
      <c r="AY351" s="19">
        <f>ROUND(VLOOKUP($B351,'3.ข้อมูลงบทดลองปัจจุบัน เติมเอง'!$A$5:$CL$846,50,0),2)</f>
        <v>79936</v>
      </c>
      <c r="AZ351" s="19">
        <f>ROUND(VLOOKUP($B351,'3.ข้อมูลงบทดลองปัจจุบัน เติมเอง'!$A$5:$CL$846,51,0),2)</f>
        <v>0</v>
      </c>
      <c r="BA351" s="19">
        <f>ROUND(VLOOKUP($B351,'3.ข้อมูลงบทดลองปัจจุบัน เติมเอง'!$A$5:$CL$846,52,0),2)</f>
        <v>5520</v>
      </c>
      <c r="BB351" s="19">
        <f>ROUND(VLOOKUP($B351,'3.ข้อมูลงบทดลองปัจจุบัน เติมเอง'!$A$5:$CL$846,53,0),2)</f>
        <v>0</v>
      </c>
      <c r="BC351" s="19">
        <f>ROUND(VLOOKUP($B351,'3.ข้อมูลงบทดลองปัจจุบัน เติมเอง'!$A$5:$CL$846,54,0),2)</f>
        <v>0</v>
      </c>
      <c r="BD351" s="19">
        <f>ROUND(VLOOKUP($B351,'3.ข้อมูลงบทดลองปัจจุบัน เติมเอง'!$A$5:$CL$846,55,0),2)</f>
        <v>93505.7</v>
      </c>
      <c r="BE351" s="19">
        <f>ROUND(VLOOKUP($B351,'3.ข้อมูลงบทดลองปัจจุบัน เติมเอง'!$A$5:$CL$846,56,0),2)</f>
        <v>0</v>
      </c>
      <c r="BF351" s="19">
        <f>ROUND(VLOOKUP($B351,'3.ข้อมูลงบทดลองปัจจุบัน เติมเอง'!$A$5:$CL$846,57,0),2)</f>
        <v>0</v>
      </c>
      <c r="BG351" s="19">
        <f>ROUND(VLOOKUP($B351,'3.ข้อมูลงบทดลองปัจจุบัน เติมเอง'!$A$5:$CL$846,58,0),2)</f>
        <v>0</v>
      </c>
      <c r="BH351" s="19">
        <f>ROUND(VLOOKUP($B351,'3.ข้อมูลงบทดลองปัจจุบัน เติมเอง'!$A$5:$CL$846,59,0),2)</f>
        <v>0</v>
      </c>
      <c r="BI351" s="19">
        <f>ROUND(VLOOKUP($B351,'3.ข้อมูลงบทดลองปัจจุบัน เติมเอง'!$A$5:$CL$846,60,0),2)</f>
        <v>0</v>
      </c>
      <c r="BJ351" s="19">
        <f>ROUND(VLOOKUP($B351,'3.ข้อมูลงบทดลองปัจจุบัน เติมเอง'!$A$5:$CL$846,61,0),2)</f>
        <v>0</v>
      </c>
      <c r="BK351" s="19">
        <f>ROUND(VLOOKUP($B351,'3.ข้อมูลงบทดลองปัจจุบัน เติมเอง'!$A$5:$CL$846,62,0),2)</f>
        <v>0</v>
      </c>
      <c r="BL351" s="19">
        <f>ROUND(VLOOKUP($B351,'3.ข้อมูลงบทดลองปัจจุบัน เติมเอง'!$A$5:$CL$846,63,0),2)</f>
        <v>1497</v>
      </c>
      <c r="BM351" s="19">
        <f>ROUND(VLOOKUP($B351,'3.ข้อมูลงบทดลองปัจจุบัน เติมเอง'!$A$5:$CL$846,64,0),2)</f>
        <v>52152</v>
      </c>
      <c r="BN351" s="19">
        <f>ROUND(VLOOKUP($B351,'3.ข้อมูลงบทดลองปัจจุบัน เติมเอง'!$A$5:$CL$846,65,0),2)</f>
        <v>0</v>
      </c>
      <c r="BO351" s="19">
        <f>ROUND(VLOOKUP($B351,'3.ข้อมูลงบทดลองปัจจุบัน เติมเอง'!$A$5:$CL$846,66,0),2)</f>
        <v>954</v>
      </c>
      <c r="BP351" s="19">
        <f>ROUND(VLOOKUP($B351,'3.ข้อมูลงบทดลองปัจจุบัน เติมเอง'!$A$5:$CL$846,67,0),2)</f>
        <v>0</v>
      </c>
      <c r="BQ351" s="19">
        <f>ROUND(VLOOKUP($B351,'3.ข้อมูลงบทดลองปัจจุบัน เติมเอง'!$A$5:$CL$846,68,0),2)</f>
        <v>0</v>
      </c>
      <c r="BR351" s="19">
        <f>ROUND(VLOOKUP($B351,'3.ข้อมูลงบทดลองปัจจุบัน เติมเอง'!$A$5:$CL$846,69,0),2)</f>
        <v>0</v>
      </c>
      <c r="BS351" s="19">
        <f>ROUND(VLOOKUP($B351,'3.ข้อมูลงบทดลองปัจจุบัน เติมเอง'!$A$5:$CL$846,70,0),2)</f>
        <v>273395.94</v>
      </c>
      <c r="BT351" s="19">
        <f>ROUND(VLOOKUP($B351,'3.ข้อมูลงบทดลองปัจจุบัน เติมเอง'!$A$5:$CL$846,71,0),2)</f>
        <v>0</v>
      </c>
      <c r="BU351" s="19">
        <f>ROUND(VLOOKUP($B351,'3.ข้อมูลงบทดลองปัจจุบัน เติมเอง'!$A$5:$CL$846,72,0),2)</f>
        <v>0</v>
      </c>
      <c r="BV351" s="19">
        <f>ROUND(VLOOKUP($B351,'3.ข้อมูลงบทดลองปัจจุบัน เติมเอง'!$A$5:$CL$846,73,0),2)</f>
        <v>0</v>
      </c>
      <c r="BW351" s="19">
        <f>ROUND(VLOOKUP($B351,'3.ข้อมูลงบทดลองปัจจุบัน เติมเอง'!$A$5:$CL$846,74,0),2)</f>
        <v>0</v>
      </c>
      <c r="BX351" s="19">
        <f>ROUND(VLOOKUP($B351,'3.ข้อมูลงบทดลองปัจจุบัน เติมเอง'!$A$5:$CL$846,75,0),2)</f>
        <v>0</v>
      </c>
      <c r="BY351" s="19">
        <f>ROUND(VLOOKUP($B351,'3.ข้อมูลงบทดลองปัจจุบัน เติมเอง'!$A$5:$CL$846,76,0),2)</f>
        <v>0</v>
      </c>
      <c r="BZ351" s="19">
        <f>ROUND(VLOOKUP($B351,'3.ข้อมูลงบทดลองปัจจุบัน เติมเอง'!$A$5:$CL$846,77,0),2)</f>
        <v>0</v>
      </c>
      <c r="CA351" s="19">
        <f>ROUND(VLOOKUP($B351,'3.ข้อมูลงบทดลองปัจจุบัน เติมเอง'!$A$5:$CL$846,78,0),2)</f>
        <v>0</v>
      </c>
      <c r="CB351" s="19">
        <f>ROUND(VLOOKUP($B351,'3.ข้อมูลงบทดลองปัจจุบัน เติมเอง'!$A$5:$CL$846,79,0),2)</f>
        <v>4760</v>
      </c>
      <c r="CC351" s="19">
        <f>ROUND(VLOOKUP($B351,'3.ข้อมูลงบทดลองปัจจุบัน เติมเอง'!$A$5:$CL$846,80,0),2)</f>
        <v>0</v>
      </c>
      <c r="CD351" s="19">
        <f>ROUND(VLOOKUP($B351,'3.ข้อมูลงบทดลองปัจจุบัน เติมเอง'!$A$5:$CL$846,81,0),2)</f>
        <v>0</v>
      </c>
      <c r="CE351" s="19">
        <f>ROUND(VLOOKUP($B351,'3.ข้อมูลงบทดลองปัจจุบัน เติมเอง'!$A$5:$CL$846,82,0),2)</f>
        <v>0</v>
      </c>
      <c r="CF351" s="19">
        <f>ROUND(VLOOKUP($B351,'3.ข้อมูลงบทดลองปัจจุบัน เติมเอง'!$A$5:$CL$846,83,0),2)</f>
        <v>2460</v>
      </c>
      <c r="CG351" s="19">
        <f>ROUND(VLOOKUP($B351,'3.ข้อมูลงบทดลองปัจจุบัน เติมเอง'!$A$5:$CL$846,84,0),2)</f>
        <v>0</v>
      </c>
      <c r="CH351" s="19">
        <f>ROUND(VLOOKUP($B351,'3.ข้อมูลงบทดลองปัจจุบัน เติมเอง'!$A$5:$CL$846,85,0),2)</f>
        <v>0</v>
      </c>
      <c r="CI351" s="19">
        <f>ROUND(VLOOKUP($B351,'3.ข้อมูลงบทดลองปัจจุบัน เติมเอง'!$A$5:$CL$846,86,0),2)</f>
        <v>0</v>
      </c>
      <c r="CJ351" s="19">
        <f>ROUND(VLOOKUP($B351,'3.ข้อมูลงบทดลองปัจจุบัน เติมเอง'!$A$5:$CL$846,87,0),2)</f>
        <v>0</v>
      </c>
      <c r="CK351" s="19">
        <f>ROUND(VLOOKUP($B351,'3.ข้อมูลงบทดลองปัจจุบัน เติมเอง'!$A$5:$CL$846,88,0),2)</f>
        <v>0</v>
      </c>
      <c r="CL351" s="19">
        <f>ROUND(VLOOKUP($B351,'3.ข้อมูลงบทดลองปัจจุบัน เติมเอง'!$A$5:$CL$846,89,0),2)</f>
        <v>0</v>
      </c>
      <c r="CM351" s="19">
        <f>ROUND(VLOOKUP($B351,'3.ข้อมูลงบทดลองปัจจุบัน เติมเอง'!$A$5:$CL$846,90,0),2)</f>
        <v>0</v>
      </c>
    </row>
    <row r="352" spans="1:91" x14ac:dyDescent="0.7">
      <c r="A352" s="54" t="s">
        <v>2323</v>
      </c>
      <c r="B352" s="3" t="s">
        <v>612</v>
      </c>
      <c r="C352" s="55" t="s">
        <v>613</v>
      </c>
      <c r="D352" s="19">
        <f>ROUND(VLOOKUP($B352,'3.ข้อมูลงบทดลองปัจจุบัน เติมเอง'!$A$5:$CL$846,3,0),2)</f>
        <v>0</v>
      </c>
      <c r="E352" s="19">
        <f>ROUND(VLOOKUP($B352,'3.ข้อมูลงบทดลองปัจจุบัน เติมเอง'!$A$5:$CL$846,4,0),2)</f>
        <v>0</v>
      </c>
      <c r="F352" s="19">
        <f>ROUND(VLOOKUP($B352,'3.ข้อมูลงบทดลองปัจจุบัน เติมเอง'!$A$5:$CL$846,5,0),2)</f>
        <v>0</v>
      </c>
      <c r="G352" s="19">
        <f>ROUND(VLOOKUP($B352,'3.ข้อมูลงบทดลองปัจจุบัน เติมเอง'!$A$5:$CL$846,6,0),2)</f>
        <v>0</v>
      </c>
      <c r="H352" s="19">
        <f>ROUND(VLOOKUP($B352,'3.ข้อมูลงบทดลองปัจจุบัน เติมเอง'!$A$5:$CL$846,7,0),2)</f>
        <v>0</v>
      </c>
      <c r="I352" s="19">
        <f>ROUND(VLOOKUP($B352,'3.ข้อมูลงบทดลองปัจจุบัน เติมเอง'!$A$5:$CL$846,8,0),2)</f>
        <v>0</v>
      </c>
      <c r="J352" s="19">
        <f>ROUND(VLOOKUP($B352,'3.ข้อมูลงบทดลองปัจจุบัน เติมเอง'!$A$5:$CL$846,9,0),2)</f>
        <v>0</v>
      </c>
      <c r="K352" s="19">
        <f>ROUND(VLOOKUP($B352,'3.ข้อมูลงบทดลองปัจจุบัน เติมเอง'!$A$5:$CL$846,10,0),2)</f>
        <v>0</v>
      </c>
      <c r="L352" s="19">
        <f>ROUND(VLOOKUP($B352,'3.ข้อมูลงบทดลองปัจจุบัน เติมเอง'!$A$5:$CL$846,11,0),2)</f>
        <v>0</v>
      </c>
      <c r="M352" s="19">
        <f>ROUND(VLOOKUP($B352,'3.ข้อมูลงบทดลองปัจจุบัน เติมเอง'!$A$5:$CL$846,12,0),2)</f>
        <v>0</v>
      </c>
      <c r="N352" s="19">
        <f>ROUND(VLOOKUP($B352,'3.ข้อมูลงบทดลองปัจจุบัน เติมเอง'!$A$5:$CL$846,13,0),2)</f>
        <v>0</v>
      </c>
      <c r="O352" s="19">
        <f>ROUND(VLOOKUP($B352,'3.ข้อมูลงบทดลองปัจจุบัน เติมเอง'!$A$5:$CL$846,14,0),2)</f>
        <v>0</v>
      </c>
      <c r="P352" s="19">
        <f>ROUND(VLOOKUP($B352,'3.ข้อมูลงบทดลองปัจจุบัน เติมเอง'!$A$5:$CL$846,15,0),2)</f>
        <v>67750</v>
      </c>
      <c r="Q352" s="19">
        <f>ROUND(VLOOKUP($B352,'3.ข้อมูลงบทดลองปัจจุบัน เติมเอง'!$A$5:$CL$846,16,0),2)</f>
        <v>0</v>
      </c>
      <c r="R352" s="19">
        <f>ROUND(VLOOKUP($B352,'3.ข้อมูลงบทดลองปัจจุบัน เติมเอง'!$A$5:$CL$846,17,0),2)</f>
        <v>0</v>
      </c>
      <c r="S352" s="19">
        <f>ROUND(VLOOKUP($B352,'3.ข้อมูลงบทดลองปัจจุบัน เติมเอง'!$A$5:$CL$846,18,0),2)</f>
        <v>0</v>
      </c>
      <c r="T352" s="19">
        <f>ROUND(VLOOKUP($B352,'3.ข้อมูลงบทดลองปัจจุบัน เติมเอง'!$A$5:$CL$846,19,0),2)</f>
        <v>0</v>
      </c>
      <c r="U352" s="19">
        <f>ROUND(VLOOKUP($B352,'3.ข้อมูลงบทดลองปัจจุบัน เติมเอง'!$A$5:$CL$846,20,0),2)</f>
        <v>0</v>
      </c>
      <c r="V352" s="19">
        <f>ROUND(VLOOKUP($B352,'3.ข้อมูลงบทดลองปัจจุบัน เติมเอง'!$A$5:$CL$846,21,0),2)</f>
        <v>0</v>
      </c>
      <c r="W352" s="19">
        <f>ROUND(VLOOKUP($B352,'3.ข้อมูลงบทดลองปัจจุบัน เติมเอง'!$A$5:$CL$846,22,0),2)</f>
        <v>0</v>
      </c>
      <c r="X352" s="19">
        <f>ROUND(VLOOKUP($B352,'3.ข้อมูลงบทดลองปัจจุบัน เติมเอง'!$A$5:$CL$846,23,0),2)</f>
        <v>348418.6</v>
      </c>
      <c r="Y352" s="19">
        <f>ROUND(VLOOKUP($B352,'3.ข้อมูลงบทดลองปัจจุบัน เติมเอง'!$A$5:$CL$846,24,0),2)</f>
        <v>0</v>
      </c>
      <c r="Z352" s="19">
        <f>ROUND(VLOOKUP($B352,'3.ข้อมูลงบทดลองปัจจุบัน เติมเอง'!$A$5:$CL$846,25,0),2)</f>
        <v>0</v>
      </c>
      <c r="AA352" s="19">
        <f>ROUND(VLOOKUP($B352,'3.ข้อมูลงบทดลองปัจจุบัน เติมเอง'!$A$5:$CL$846,26,0),2)</f>
        <v>0</v>
      </c>
      <c r="AB352" s="19">
        <f>ROUND(VLOOKUP($B352,'3.ข้อมูลงบทดลองปัจจุบัน เติมเอง'!$A$5:$CL$846,27,0),2)</f>
        <v>0</v>
      </c>
      <c r="AC352" s="19">
        <f>ROUND(VLOOKUP($B352,'3.ข้อมูลงบทดลองปัจจุบัน เติมเอง'!$A$5:$CL$846,28,0),2)</f>
        <v>0</v>
      </c>
      <c r="AD352" s="19">
        <f>ROUND(VLOOKUP($B352,'3.ข้อมูลงบทดลองปัจจุบัน เติมเอง'!$A$5:$CL$846,29,0),2)</f>
        <v>0</v>
      </c>
      <c r="AE352" s="19">
        <f>ROUND(VLOOKUP($B352,'3.ข้อมูลงบทดลองปัจจุบัน เติมเอง'!$A$5:$CL$846,30,0),2)</f>
        <v>0</v>
      </c>
      <c r="AF352" s="19">
        <f>ROUND(VLOOKUP($B352,'3.ข้อมูลงบทดลองปัจจุบัน เติมเอง'!$A$5:$CL$846,31,0),2)</f>
        <v>0</v>
      </c>
      <c r="AG352" s="19">
        <f>ROUND(VLOOKUP($B352,'3.ข้อมูลงบทดลองปัจจุบัน เติมเอง'!$A$5:$CL$846,32,0),2)</f>
        <v>0</v>
      </c>
      <c r="AH352" s="19">
        <f>ROUND(VLOOKUP($B352,'3.ข้อมูลงบทดลองปัจจุบัน เติมเอง'!$A$5:$CL$846,33,0),2)</f>
        <v>0</v>
      </c>
      <c r="AI352" s="19">
        <f>ROUND(VLOOKUP($B352,'3.ข้อมูลงบทดลองปัจจุบัน เติมเอง'!$A$5:$CL$846,34,0),2)</f>
        <v>0</v>
      </c>
      <c r="AJ352" s="19">
        <f>ROUND(VLOOKUP($B352,'3.ข้อมูลงบทดลองปัจจุบัน เติมเอง'!$A$5:$CL$846,35,0),2)</f>
        <v>0</v>
      </c>
      <c r="AK352" s="19">
        <f>ROUND(VLOOKUP($B352,'3.ข้อมูลงบทดลองปัจจุบัน เติมเอง'!$A$5:$CL$846,36,0),2)</f>
        <v>0</v>
      </c>
      <c r="AL352" s="19">
        <f>ROUND(VLOOKUP($B352,'3.ข้อมูลงบทดลองปัจจุบัน เติมเอง'!$A$5:$CL$846,37,0),2)</f>
        <v>0</v>
      </c>
      <c r="AM352" s="19">
        <f>ROUND(VLOOKUP($B352,'3.ข้อมูลงบทดลองปัจจุบัน เติมเอง'!$A$5:$CL$846,38,0),2)</f>
        <v>0</v>
      </c>
      <c r="AN352" s="19">
        <f>ROUND(VLOOKUP($B352,'3.ข้อมูลงบทดลองปัจจุบัน เติมเอง'!$A$5:$CL$846,39,0),2)</f>
        <v>0</v>
      </c>
      <c r="AO352" s="19">
        <f>ROUND(VLOOKUP($B352,'3.ข้อมูลงบทดลองปัจจุบัน เติมเอง'!$A$5:$CL$846,40,0),2)</f>
        <v>0</v>
      </c>
      <c r="AP352" s="19">
        <f>ROUND(VLOOKUP($B352,'3.ข้อมูลงบทดลองปัจจุบัน เติมเอง'!$A$5:$CL$846,41,0),2)</f>
        <v>0</v>
      </c>
      <c r="AQ352" s="19">
        <f>ROUND(VLOOKUP($B352,'3.ข้อมูลงบทดลองปัจจุบัน เติมเอง'!$A$5:$CL$846,42,0),2)</f>
        <v>0</v>
      </c>
      <c r="AR352" s="19">
        <f>ROUND(VLOOKUP($B352,'3.ข้อมูลงบทดลองปัจจุบัน เติมเอง'!$A$5:$CL$846,43,0),2)</f>
        <v>0</v>
      </c>
      <c r="AS352" s="19">
        <f>ROUND(VLOOKUP($B352,'3.ข้อมูลงบทดลองปัจจุบัน เติมเอง'!$A$5:$CL$846,44,0),2)</f>
        <v>0</v>
      </c>
      <c r="AT352" s="19">
        <f>ROUND(VLOOKUP($B352,'3.ข้อมูลงบทดลองปัจจุบัน เติมเอง'!$A$5:$CL$846,45,0),2)</f>
        <v>0</v>
      </c>
      <c r="AU352" s="19">
        <f>ROUND(VLOOKUP($B352,'3.ข้อมูลงบทดลองปัจจุบัน เติมเอง'!$A$5:$CL$846,46,0),2)</f>
        <v>0</v>
      </c>
      <c r="AV352" s="19">
        <f>ROUND(VLOOKUP($B352,'3.ข้อมูลงบทดลองปัจจุบัน เติมเอง'!$A$5:$CL$846,47,0),2)</f>
        <v>0</v>
      </c>
      <c r="AW352" s="19">
        <f>ROUND(VLOOKUP($B352,'3.ข้อมูลงบทดลองปัจจุบัน เติมเอง'!$A$5:$CL$846,48,0),2)</f>
        <v>0</v>
      </c>
      <c r="AX352" s="19">
        <f>ROUND(VLOOKUP($B352,'3.ข้อมูลงบทดลองปัจจุบัน เติมเอง'!$A$5:$CL$846,49,0),2)</f>
        <v>0</v>
      </c>
      <c r="AY352" s="19">
        <f>ROUND(VLOOKUP($B352,'3.ข้อมูลงบทดลองปัจจุบัน เติมเอง'!$A$5:$CL$846,50,0),2)</f>
        <v>0</v>
      </c>
      <c r="AZ352" s="19">
        <f>ROUND(VLOOKUP($B352,'3.ข้อมูลงบทดลองปัจจุบัน เติมเอง'!$A$5:$CL$846,51,0),2)</f>
        <v>0</v>
      </c>
      <c r="BA352" s="19">
        <f>ROUND(VLOOKUP($B352,'3.ข้อมูลงบทดลองปัจจุบัน เติมเอง'!$A$5:$CL$846,52,0),2)</f>
        <v>0</v>
      </c>
      <c r="BB352" s="19">
        <f>ROUND(VLOOKUP($B352,'3.ข้อมูลงบทดลองปัจจุบัน เติมเอง'!$A$5:$CL$846,53,0),2)</f>
        <v>0</v>
      </c>
      <c r="BC352" s="19">
        <f>ROUND(VLOOKUP($B352,'3.ข้อมูลงบทดลองปัจจุบัน เติมเอง'!$A$5:$CL$846,54,0),2)</f>
        <v>0</v>
      </c>
      <c r="BD352" s="19">
        <f>ROUND(VLOOKUP($B352,'3.ข้อมูลงบทดลองปัจจุบัน เติมเอง'!$A$5:$CL$846,55,0),2)</f>
        <v>0</v>
      </c>
      <c r="BE352" s="19">
        <f>ROUND(VLOOKUP($B352,'3.ข้อมูลงบทดลองปัจจุบัน เติมเอง'!$A$5:$CL$846,56,0),2)</f>
        <v>50224</v>
      </c>
      <c r="BF352" s="19">
        <f>ROUND(VLOOKUP($B352,'3.ข้อมูลงบทดลองปัจจุบัน เติมเอง'!$A$5:$CL$846,57,0),2)</f>
        <v>0</v>
      </c>
      <c r="BG352" s="19">
        <f>ROUND(VLOOKUP($B352,'3.ข้อมูลงบทดลองปัจจุบัน เติมเอง'!$A$5:$CL$846,58,0),2)</f>
        <v>0</v>
      </c>
      <c r="BH352" s="19">
        <f>ROUND(VLOOKUP($B352,'3.ข้อมูลงบทดลองปัจจุบัน เติมเอง'!$A$5:$CL$846,59,0),2)</f>
        <v>0</v>
      </c>
      <c r="BI352" s="19">
        <f>ROUND(VLOOKUP($B352,'3.ข้อมูลงบทดลองปัจจุบัน เติมเอง'!$A$5:$CL$846,60,0),2)</f>
        <v>0</v>
      </c>
      <c r="BJ352" s="19">
        <f>ROUND(VLOOKUP($B352,'3.ข้อมูลงบทดลองปัจจุบัน เติมเอง'!$A$5:$CL$846,61,0),2)</f>
        <v>0</v>
      </c>
      <c r="BK352" s="19">
        <f>ROUND(VLOOKUP($B352,'3.ข้อมูลงบทดลองปัจจุบัน เติมเอง'!$A$5:$CL$846,62,0),2)</f>
        <v>0</v>
      </c>
      <c r="BL352" s="19">
        <f>ROUND(VLOOKUP($B352,'3.ข้อมูลงบทดลองปัจจุบัน เติมเอง'!$A$5:$CL$846,63,0),2)</f>
        <v>0</v>
      </c>
      <c r="BM352" s="19">
        <f>ROUND(VLOOKUP($B352,'3.ข้อมูลงบทดลองปัจจุบัน เติมเอง'!$A$5:$CL$846,64,0),2)</f>
        <v>986875</v>
      </c>
      <c r="BN352" s="19">
        <f>ROUND(VLOOKUP($B352,'3.ข้อมูลงบทดลองปัจจุบัน เติมเอง'!$A$5:$CL$846,65,0),2)</f>
        <v>0</v>
      </c>
      <c r="BO352" s="19">
        <f>ROUND(VLOOKUP($B352,'3.ข้อมูลงบทดลองปัจจุบัน เติมเอง'!$A$5:$CL$846,66,0),2)</f>
        <v>0</v>
      </c>
      <c r="BP352" s="19">
        <f>ROUND(VLOOKUP($B352,'3.ข้อมูลงบทดลองปัจจุบัน เติมเอง'!$A$5:$CL$846,67,0),2)</f>
        <v>0</v>
      </c>
      <c r="BQ352" s="19">
        <f>ROUND(VLOOKUP($B352,'3.ข้อมูลงบทดลองปัจจุบัน เติมเอง'!$A$5:$CL$846,68,0),2)</f>
        <v>0</v>
      </c>
      <c r="BR352" s="19">
        <f>ROUND(VLOOKUP($B352,'3.ข้อมูลงบทดลองปัจจุบัน เติมเอง'!$A$5:$CL$846,69,0),2)</f>
        <v>0</v>
      </c>
      <c r="BS352" s="19">
        <f>ROUND(VLOOKUP($B352,'3.ข้อมูลงบทดลองปัจจุบัน เติมเอง'!$A$5:$CL$846,70,0),2)</f>
        <v>347880</v>
      </c>
      <c r="BT352" s="19">
        <f>ROUND(VLOOKUP($B352,'3.ข้อมูลงบทดลองปัจจุบัน เติมเอง'!$A$5:$CL$846,71,0),2)</f>
        <v>0</v>
      </c>
      <c r="BU352" s="19">
        <f>ROUND(VLOOKUP($B352,'3.ข้อมูลงบทดลองปัจจุบัน เติมเอง'!$A$5:$CL$846,72,0),2)</f>
        <v>0</v>
      </c>
      <c r="BV352" s="19">
        <f>ROUND(VLOOKUP($B352,'3.ข้อมูลงบทดลองปัจจุบัน เติมเอง'!$A$5:$CL$846,73,0),2)</f>
        <v>70692.27</v>
      </c>
      <c r="BW352" s="19">
        <f>ROUND(VLOOKUP($B352,'3.ข้อมูลงบทดลองปัจจุบัน เติมเอง'!$A$5:$CL$846,74,0),2)</f>
        <v>0</v>
      </c>
      <c r="BX352" s="19">
        <f>ROUND(VLOOKUP($B352,'3.ข้อมูลงบทดลองปัจจุบัน เติมเอง'!$A$5:$CL$846,75,0),2)</f>
        <v>0</v>
      </c>
      <c r="BY352" s="19">
        <f>ROUND(VLOOKUP($B352,'3.ข้อมูลงบทดลองปัจจุบัน เติมเอง'!$A$5:$CL$846,76,0),2)</f>
        <v>0</v>
      </c>
      <c r="BZ352" s="19">
        <f>ROUND(VLOOKUP($B352,'3.ข้อมูลงบทดลองปัจจุบัน เติมเอง'!$A$5:$CL$846,77,0),2)</f>
        <v>0</v>
      </c>
      <c r="CA352" s="19">
        <f>ROUND(VLOOKUP($B352,'3.ข้อมูลงบทดลองปัจจุบัน เติมเอง'!$A$5:$CL$846,78,0),2)</f>
        <v>0</v>
      </c>
      <c r="CB352" s="19">
        <f>ROUND(VLOOKUP($B352,'3.ข้อมูลงบทดลองปัจจุบัน เติมเอง'!$A$5:$CL$846,79,0),2)</f>
        <v>0</v>
      </c>
      <c r="CC352" s="19">
        <f>ROUND(VLOOKUP($B352,'3.ข้อมูลงบทดลองปัจจุบัน เติมเอง'!$A$5:$CL$846,80,0),2)</f>
        <v>0</v>
      </c>
      <c r="CD352" s="19">
        <f>ROUND(VLOOKUP($B352,'3.ข้อมูลงบทดลองปัจจุบัน เติมเอง'!$A$5:$CL$846,81,0),2)</f>
        <v>0</v>
      </c>
      <c r="CE352" s="19">
        <f>ROUND(VLOOKUP($B352,'3.ข้อมูลงบทดลองปัจจุบัน เติมเอง'!$A$5:$CL$846,82,0),2)</f>
        <v>0</v>
      </c>
      <c r="CF352" s="19">
        <f>ROUND(VLOOKUP($B352,'3.ข้อมูลงบทดลองปัจจุบัน เติมเอง'!$A$5:$CL$846,83,0),2)</f>
        <v>0</v>
      </c>
      <c r="CG352" s="19">
        <f>ROUND(VLOOKUP($B352,'3.ข้อมูลงบทดลองปัจจุบัน เติมเอง'!$A$5:$CL$846,84,0),2)</f>
        <v>0</v>
      </c>
      <c r="CH352" s="19">
        <f>ROUND(VLOOKUP($B352,'3.ข้อมูลงบทดลองปัจจุบัน เติมเอง'!$A$5:$CL$846,85,0),2)</f>
        <v>0</v>
      </c>
      <c r="CI352" s="19">
        <f>ROUND(VLOOKUP($B352,'3.ข้อมูลงบทดลองปัจจุบัน เติมเอง'!$A$5:$CL$846,86,0),2)</f>
        <v>0</v>
      </c>
      <c r="CJ352" s="19">
        <f>ROUND(VLOOKUP($B352,'3.ข้อมูลงบทดลองปัจจุบัน เติมเอง'!$A$5:$CL$846,87,0),2)</f>
        <v>0</v>
      </c>
      <c r="CK352" s="19">
        <f>ROUND(VLOOKUP($B352,'3.ข้อมูลงบทดลองปัจจุบัน เติมเอง'!$A$5:$CL$846,88,0),2)</f>
        <v>0</v>
      </c>
      <c r="CL352" s="19">
        <f>ROUND(VLOOKUP($B352,'3.ข้อมูลงบทดลองปัจจุบัน เติมเอง'!$A$5:$CL$846,89,0),2)</f>
        <v>0</v>
      </c>
      <c r="CM352" s="19">
        <f>ROUND(VLOOKUP($B352,'3.ข้อมูลงบทดลองปัจจุบัน เติมเอง'!$A$5:$CL$846,90,0),2)</f>
        <v>0</v>
      </c>
    </row>
    <row r="353" spans="1:91" x14ac:dyDescent="0.7">
      <c r="A353" s="54" t="s">
        <v>2323</v>
      </c>
      <c r="B353" s="3" t="s">
        <v>614</v>
      </c>
      <c r="C353" s="55" t="s">
        <v>615</v>
      </c>
      <c r="D353" s="19">
        <f>ROUND(VLOOKUP($B353,'3.ข้อมูลงบทดลองปัจจุบัน เติมเอง'!$A$5:$CL$846,3,0),2)</f>
        <v>0</v>
      </c>
      <c r="E353" s="19">
        <f>ROUND(VLOOKUP($B353,'3.ข้อมูลงบทดลองปัจจุบัน เติมเอง'!$A$5:$CL$846,4,0),2)</f>
        <v>0</v>
      </c>
      <c r="F353" s="19">
        <f>ROUND(VLOOKUP($B353,'3.ข้อมูลงบทดลองปัจจุบัน เติมเอง'!$A$5:$CL$846,5,0),2)</f>
        <v>0</v>
      </c>
      <c r="G353" s="19">
        <f>ROUND(VLOOKUP($B353,'3.ข้อมูลงบทดลองปัจจุบัน เติมเอง'!$A$5:$CL$846,6,0),2)</f>
        <v>0</v>
      </c>
      <c r="H353" s="19">
        <f>ROUND(VLOOKUP($B353,'3.ข้อมูลงบทดลองปัจจุบัน เติมเอง'!$A$5:$CL$846,7,0),2)</f>
        <v>0</v>
      </c>
      <c r="I353" s="19">
        <f>ROUND(VLOOKUP($B353,'3.ข้อมูลงบทดลองปัจจุบัน เติมเอง'!$A$5:$CL$846,8,0),2)</f>
        <v>0</v>
      </c>
      <c r="J353" s="19">
        <f>ROUND(VLOOKUP($B353,'3.ข้อมูลงบทดลองปัจจุบัน เติมเอง'!$A$5:$CL$846,9,0),2)</f>
        <v>0</v>
      </c>
      <c r="K353" s="19">
        <f>ROUND(VLOOKUP($B353,'3.ข้อมูลงบทดลองปัจจุบัน เติมเอง'!$A$5:$CL$846,10,0),2)</f>
        <v>0</v>
      </c>
      <c r="L353" s="19">
        <f>ROUND(VLOOKUP($B353,'3.ข้อมูลงบทดลองปัจจุบัน เติมเอง'!$A$5:$CL$846,11,0),2)</f>
        <v>0</v>
      </c>
      <c r="M353" s="19">
        <f>ROUND(VLOOKUP($B353,'3.ข้อมูลงบทดลองปัจจุบัน เติมเอง'!$A$5:$CL$846,12,0),2)</f>
        <v>0</v>
      </c>
      <c r="N353" s="19">
        <f>ROUND(VLOOKUP($B353,'3.ข้อมูลงบทดลองปัจจุบัน เติมเอง'!$A$5:$CL$846,13,0),2)</f>
        <v>0</v>
      </c>
      <c r="O353" s="19">
        <f>ROUND(VLOOKUP($B353,'3.ข้อมูลงบทดลองปัจจุบัน เติมเอง'!$A$5:$CL$846,14,0),2)</f>
        <v>0</v>
      </c>
      <c r="P353" s="19">
        <f>ROUND(VLOOKUP($B353,'3.ข้อมูลงบทดลองปัจจุบัน เติมเอง'!$A$5:$CL$846,15,0),2)</f>
        <v>0</v>
      </c>
      <c r="Q353" s="19">
        <f>ROUND(VLOOKUP($B353,'3.ข้อมูลงบทดลองปัจจุบัน เติมเอง'!$A$5:$CL$846,16,0),2)</f>
        <v>0</v>
      </c>
      <c r="R353" s="19">
        <f>ROUND(VLOOKUP($B353,'3.ข้อมูลงบทดลองปัจจุบัน เติมเอง'!$A$5:$CL$846,17,0),2)</f>
        <v>0</v>
      </c>
      <c r="S353" s="19">
        <f>ROUND(VLOOKUP($B353,'3.ข้อมูลงบทดลองปัจจุบัน เติมเอง'!$A$5:$CL$846,18,0),2)</f>
        <v>0</v>
      </c>
      <c r="T353" s="19">
        <f>ROUND(VLOOKUP($B353,'3.ข้อมูลงบทดลองปัจจุบัน เติมเอง'!$A$5:$CL$846,19,0),2)</f>
        <v>0</v>
      </c>
      <c r="U353" s="19">
        <f>ROUND(VLOOKUP($B353,'3.ข้อมูลงบทดลองปัจจุบัน เติมเอง'!$A$5:$CL$846,20,0),2)</f>
        <v>0</v>
      </c>
      <c r="V353" s="19">
        <f>ROUND(VLOOKUP($B353,'3.ข้อมูลงบทดลองปัจจุบัน เติมเอง'!$A$5:$CL$846,21,0),2)</f>
        <v>0</v>
      </c>
      <c r="W353" s="19">
        <f>ROUND(VLOOKUP($B353,'3.ข้อมูลงบทดลองปัจจุบัน เติมเอง'!$A$5:$CL$846,22,0),2)</f>
        <v>0</v>
      </c>
      <c r="X353" s="19">
        <f>ROUND(VLOOKUP($B353,'3.ข้อมูลงบทดลองปัจจุบัน เติมเอง'!$A$5:$CL$846,23,0),2)</f>
        <v>116260</v>
      </c>
      <c r="Y353" s="19">
        <f>ROUND(VLOOKUP($B353,'3.ข้อมูลงบทดลองปัจจุบัน เติมเอง'!$A$5:$CL$846,24,0),2)</f>
        <v>0</v>
      </c>
      <c r="Z353" s="19">
        <f>ROUND(VLOOKUP($B353,'3.ข้อมูลงบทดลองปัจจุบัน เติมเอง'!$A$5:$CL$846,25,0),2)</f>
        <v>0</v>
      </c>
      <c r="AA353" s="19">
        <f>ROUND(VLOOKUP($B353,'3.ข้อมูลงบทดลองปัจจุบัน เติมเอง'!$A$5:$CL$846,26,0),2)</f>
        <v>0</v>
      </c>
      <c r="AB353" s="19">
        <f>ROUND(VLOOKUP($B353,'3.ข้อมูลงบทดลองปัจจุบัน เติมเอง'!$A$5:$CL$846,27,0),2)</f>
        <v>15050</v>
      </c>
      <c r="AC353" s="19">
        <f>ROUND(VLOOKUP($B353,'3.ข้อมูลงบทดลองปัจจุบัน เติมเอง'!$A$5:$CL$846,28,0),2)</f>
        <v>0</v>
      </c>
      <c r="AD353" s="19">
        <f>ROUND(VLOOKUP($B353,'3.ข้อมูลงบทดลองปัจจุบัน เติมเอง'!$A$5:$CL$846,29,0),2)</f>
        <v>0</v>
      </c>
      <c r="AE353" s="19">
        <f>ROUND(VLOOKUP($B353,'3.ข้อมูลงบทดลองปัจจุบัน เติมเอง'!$A$5:$CL$846,30,0),2)</f>
        <v>0</v>
      </c>
      <c r="AF353" s="19">
        <f>ROUND(VLOOKUP($B353,'3.ข้อมูลงบทดลองปัจจุบัน เติมเอง'!$A$5:$CL$846,31,0),2)</f>
        <v>0</v>
      </c>
      <c r="AG353" s="19">
        <f>ROUND(VLOOKUP($B353,'3.ข้อมูลงบทดลองปัจจุบัน เติมเอง'!$A$5:$CL$846,32,0),2)</f>
        <v>0</v>
      </c>
      <c r="AH353" s="19">
        <f>ROUND(VLOOKUP($B353,'3.ข้อมูลงบทดลองปัจจุบัน เติมเอง'!$A$5:$CL$846,33,0),2)</f>
        <v>0</v>
      </c>
      <c r="AI353" s="19">
        <f>ROUND(VLOOKUP($B353,'3.ข้อมูลงบทดลองปัจจุบัน เติมเอง'!$A$5:$CL$846,34,0),2)</f>
        <v>105250</v>
      </c>
      <c r="AJ353" s="19">
        <f>ROUND(VLOOKUP($B353,'3.ข้อมูลงบทดลองปัจจุบัน เติมเอง'!$A$5:$CL$846,35,0),2)</f>
        <v>0</v>
      </c>
      <c r="AK353" s="19">
        <f>ROUND(VLOOKUP($B353,'3.ข้อมูลงบทดลองปัจจุบัน เติมเอง'!$A$5:$CL$846,36,0),2)</f>
        <v>0</v>
      </c>
      <c r="AL353" s="19">
        <f>ROUND(VLOOKUP($B353,'3.ข้อมูลงบทดลองปัจจุบัน เติมเอง'!$A$5:$CL$846,37,0),2)</f>
        <v>0</v>
      </c>
      <c r="AM353" s="19">
        <f>ROUND(VLOOKUP($B353,'3.ข้อมูลงบทดลองปัจจุบัน เติมเอง'!$A$5:$CL$846,38,0),2)</f>
        <v>0</v>
      </c>
      <c r="AN353" s="19">
        <f>ROUND(VLOOKUP($B353,'3.ข้อมูลงบทดลองปัจจุบัน เติมเอง'!$A$5:$CL$846,39,0),2)</f>
        <v>0</v>
      </c>
      <c r="AO353" s="19">
        <f>ROUND(VLOOKUP($B353,'3.ข้อมูลงบทดลองปัจจุบัน เติมเอง'!$A$5:$CL$846,40,0),2)</f>
        <v>0</v>
      </c>
      <c r="AP353" s="19">
        <f>ROUND(VLOOKUP($B353,'3.ข้อมูลงบทดลองปัจจุบัน เติมเอง'!$A$5:$CL$846,41,0),2)</f>
        <v>0</v>
      </c>
      <c r="AQ353" s="19">
        <f>ROUND(VLOOKUP($B353,'3.ข้อมูลงบทดลองปัจจุบัน เติมเอง'!$A$5:$CL$846,42,0),2)</f>
        <v>0</v>
      </c>
      <c r="AR353" s="19">
        <f>ROUND(VLOOKUP($B353,'3.ข้อมูลงบทดลองปัจจุบัน เติมเอง'!$A$5:$CL$846,43,0),2)</f>
        <v>0</v>
      </c>
      <c r="AS353" s="19">
        <f>ROUND(VLOOKUP($B353,'3.ข้อมูลงบทดลองปัจจุบัน เติมเอง'!$A$5:$CL$846,44,0),2)</f>
        <v>0</v>
      </c>
      <c r="AT353" s="19">
        <f>ROUND(VLOOKUP($B353,'3.ข้อมูลงบทดลองปัจจุบัน เติมเอง'!$A$5:$CL$846,45,0),2)</f>
        <v>0</v>
      </c>
      <c r="AU353" s="19">
        <f>ROUND(VLOOKUP($B353,'3.ข้อมูลงบทดลองปัจจุบัน เติมเอง'!$A$5:$CL$846,46,0),2)</f>
        <v>0</v>
      </c>
      <c r="AV353" s="19">
        <f>ROUND(VLOOKUP($B353,'3.ข้อมูลงบทดลองปัจจุบัน เติมเอง'!$A$5:$CL$846,47,0),2)</f>
        <v>0</v>
      </c>
      <c r="AW353" s="19">
        <f>ROUND(VLOOKUP($B353,'3.ข้อมูลงบทดลองปัจจุบัน เติมเอง'!$A$5:$CL$846,48,0),2)</f>
        <v>0</v>
      </c>
      <c r="AX353" s="19">
        <f>ROUND(VLOOKUP($B353,'3.ข้อมูลงบทดลองปัจจุบัน เติมเอง'!$A$5:$CL$846,49,0),2)</f>
        <v>0</v>
      </c>
      <c r="AY353" s="19">
        <f>ROUND(VLOOKUP($B353,'3.ข้อมูลงบทดลองปัจจุบัน เติมเอง'!$A$5:$CL$846,50,0),2)</f>
        <v>0</v>
      </c>
      <c r="AZ353" s="19">
        <f>ROUND(VLOOKUP($B353,'3.ข้อมูลงบทดลองปัจจุบัน เติมเอง'!$A$5:$CL$846,51,0),2)</f>
        <v>0</v>
      </c>
      <c r="BA353" s="19">
        <f>ROUND(VLOOKUP($B353,'3.ข้อมูลงบทดลองปัจจุบัน เติมเอง'!$A$5:$CL$846,52,0),2)</f>
        <v>0</v>
      </c>
      <c r="BB353" s="19">
        <f>ROUND(VLOOKUP($B353,'3.ข้อมูลงบทดลองปัจจุบัน เติมเอง'!$A$5:$CL$846,53,0),2)</f>
        <v>0</v>
      </c>
      <c r="BC353" s="19">
        <f>ROUND(VLOOKUP($B353,'3.ข้อมูลงบทดลองปัจจุบัน เติมเอง'!$A$5:$CL$846,54,0),2)</f>
        <v>0</v>
      </c>
      <c r="BD353" s="19">
        <f>ROUND(VLOOKUP($B353,'3.ข้อมูลงบทดลองปัจจุบัน เติมเอง'!$A$5:$CL$846,55,0),2)</f>
        <v>15875</v>
      </c>
      <c r="BE353" s="19">
        <f>ROUND(VLOOKUP($B353,'3.ข้อมูลงบทดลองปัจจุบัน เติมเอง'!$A$5:$CL$846,56,0),2)</f>
        <v>4060</v>
      </c>
      <c r="BF353" s="19">
        <f>ROUND(VLOOKUP($B353,'3.ข้อมูลงบทดลองปัจจุบัน เติมเอง'!$A$5:$CL$846,57,0),2)</f>
        <v>0</v>
      </c>
      <c r="BG353" s="19">
        <f>ROUND(VLOOKUP($B353,'3.ข้อมูลงบทดลองปัจจุบัน เติมเอง'!$A$5:$CL$846,58,0),2)</f>
        <v>0</v>
      </c>
      <c r="BH353" s="19">
        <f>ROUND(VLOOKUP($B353,'3.ข้อมูลงบทดลองปัจจุบัน เติมเอง'!$A$5:$CL$846,59,0),2)</f>
        <v>0</v>
      </c>
      <c r="BI353" s="19">
        <f>ROUND(VLOOKUP($B353,'3.ข้อมูลงบทดลองปัจจุบัน เติมเอง'!$A$5:$CL$846,60,0),2)</f>
        <v>0</v>
      </c>
      <c r="BJ353" s="19">
        <f>ROUND(VLOOKUP($B353,'3.ข้อมูลงบทดลองปัจจุบัน เติมเอง'!$A$5:$CL$846,61,0),2)</f>
        <v>0</v>
      </c>
      <c r="BK353" s="19">
        <f>ROUND(VLOOKUP($B353,'3.ข้อมูลงบทดลองปัจจุบัน เติมเอง'!$A$5:$CL$846,62,0),2)</f>
        <v>0</v>
      </c>
      <c r="BL353" s="19">
        <f>ROUND(VLOOKUP($B353,'3.ข้อมูลงบทดลองปัจจุบัน เติมเอง'!$A$5:$CL$846,63,0),2)</f>
        <v>0</v>
      </c>
      <c r="BM353" s="19">
        <f>ROUND(VLOOKUP($B353,'3.ข้อมูลงบทดลองปัจจุบัน เติมเอง'!$A$5:$CL$846,64,0),2)</f>
        <v>220000</v>
      </c>
      <c r="BN353" s="19">
        <f>ROUND(VLOOKUP($B353,'3.ข้อมูลงบทดลองปัจจุบัน เติมเอง'!$A$5:$CL$846,65,0),2)</f>
        <v>0</v>
      </c>
      <c r="BO353" s="19">
        <f>ROUND(VLOOKUP($B353,'3.ข้อมูลงบทดลองปัจจุบัน เติมเอง'!$A$5:$CL$846,66,0),2)</f>
        <v>0</v>
      </c>
      <c r="BP353" s="19">
        <f>ROUND(VLOOKUP($B353,'3.ข้อมูลงบทดลองปัจจุบัน เติมเอง'!$A$5:$CL$846,67,0),2)</f>
        <v>0</v>
      </c>
      <c r="BQ353" s="19">
        <f>ROUND(VLOOKUP($B353,'3.ข้อมูลงบทดลองปัจจุบัน เติมเอง'!$A$5:$CL$846,68,0),2)</f>
        <v>0</v>
      </c>
      <c r="BR353" s="19">
        <f>ROUND(VLOOKUP($B353,'3.ข้อมูลงบทดลองปัจจุบัน เติมเอง'!$A$5:$CL$846,69,0),2)</f>
        <v>0</v>
      </c>
      <c r="BS353" s="19">
        <f>ROUND(VLOOKUP($B353,'3.ข้อมูลงบทดลองปัจจุบัน เติมเอง'!$A$5:$CL$846,70,0),2)</f>
        <v>37300</v>
      </c>
      <c r="BT353" s="19">
        <f>ROUND(VLOOKUP($B353,'3.ข้อมูลงบทดลองปัจจุบัน เติมเอง'!$A$5:$CL$846,71,0),2)</f>
        <v>0</v>
      </c>
      <c r="BU353" s="19">
        <f>ROUND(VLOOKUP($B353,'3.ข้อมูลงบทดลองปัจจุบัน เติมเอง'!$A$5:$CL$846,72,0),2)</f>
        <v>0</v>
      </c>
      <c r="BV353" s="19">
        <f>ROUND(VLOOKUP($B353,'3.ข้อมูลงบทดลองปัจจุบัน เติมเอง'!$A$5:$CL$846,73,0),2)</f>
        <v>0</v>
      </c>
      <c r="BW353" s="19">
        <f>ROUND(VLOOKUP($B353,'3.ข้อมูลงบทดลองปัจจุบัน เติมเอง'!$A$5:$CL$846,74,0),2)</f>
        <v>0</v>
      </c>
      <c r="BX353" s="19">
        <f>ROUND(VLOOKUP($B353,'3.ข้อมูลงบทดลองปัจจุบัน เติมเอง'!$A$5:$CL$846,75,0),2)</f>
        <v>0</v>
      </c>
      <c r="BY353" s="19">
        <f>ROUND(VLOOKUP($B353,'3.ข้อมูลงบทดลองปัจจุบัน เติมเอง'!$A$5:$CL$846,76,0),2)</f>
        <v>0</v>
      </c>
      <c r="BZ353" s="19">
        <f>ROUND(VLOOKUP($B353,'3.ข้อมูลงบทดลองปัจจุบัน เติมเอง'!$A$5:$CL$846,77,0),2)</f>
        <v>0</v>
      </c>
      <c r="CA353" s="19">
        <f>ROUND(VLOOKUP($B353,'3.ข้อมูลงบทดลองปัจจุบัน เติมเอง'!$A$5:$CL$846,78,0),2)</f>
        <v>0</v>
      </c>
      <c r="CB353" s="19">
        <f>ROUND(VLOOKUP($B353,'3.ข้อมูลงบทดลองปัจจุบัน เติมเอง'!$A$5:$CL$846,79,0),2)</f>
        <v>0</v>
      </c>
      <c r="CC353" s="19">
        <f>ROUND(VLOOKUP($B353,'3.ข้อมูลงบทดลองปัจจุบัน เติมเอง'!$A$5:$CL$846,80,0),2)</f>
        <v>0</v>
      </c>
      <c r="CD353" s="19">
        <f>ROUND(VLOOKUP($B353,'3.ข้อมูลงบทดลองปัจจุบัน เติมเอง'!$A$5:$CL$846,81,0),2)</f>
        <v>0</v>
      </c>
      <c r="CE353" s="19">
        <f>ROUND(VLOOKUP($B353,'3.ข้อมูลงบทดลองปัจจุบัน เติมเอง'!$A$5:$CL$846,82,0),2)</f>
        <v>0</v>
      </c>
      <c r="CF353" s="19">
        <f>ROUND(VLOOKUP($B353,'3.ข้อมูลงบทดลองปัจจุบัน เติมเอง'!$A$5:$CL$846,83,0),2)</f>
        <v>0</v>
      </c>
      <c r="CG353" s="19">
        <f>ROUND(VLOOKUP($B353,'3.ข้อมูลงบทดลองปัจจุบัน เติมเอง'!$A$5:$CL$846,84,0),2)</f>
        <v>0</v>
      </c>
      <c r="CH353" s="19">
        <f>ROUND(VLOOKUP($B353,'3.ข้อมูลงบทดลองปัจจุบัน เติมเอง'!$A$5:$CL$846,85,0),2)</f>
        <v>0</v>
      </c>
      <c r="CI353" s="19">
        <f>ROUND(VLOOKUP($B353,'3.ข้อมูลงบทดลองปัจจุบัน เติมเอง'!$A$5:$CL$846,86,0),2)</f>
        <v>0</v>
      </c>
      <c r="CJ353" s="19">
        <f>ROUND(VLOOKUP($B353,'3.ข้อมูลงบทดลองปัจจุบัน เติมเอง'!$A$5:$CL$846,87,0),2)</f>
        <v>0</v>
      </c>
      <c r="CK353" s="19">
        <f>ROUND(VLOOKUP($B353,'3.ข้อมูลงบทดลองปัจจุบัน เติมเอง'!$A$5:$CL$846,88,0),2)</f>
        <v>0</v>
      </c>
      <c r="CL353" s="19">
        <f>ROUND(VLOOKUP($B353,'3.ข้อมูลงบทดลองปัจจุบัน เติมเอง'!$A$5:$CL$846,89,0),2)</f>
        <v>0</v>
      </c>
      <c r="CM353" s="19">
        <f>ROUND(VLOOKUP($B353,'3.ข้อมูลงบทดลองปัจจุบัน เติมเอง'!$A$5:$CL$846,90,0),2)</f>
        <v>0</v>
      </c>
    </row>
    <row r="354" spans="1:91" x14ac:dyDescent="0.7">
      <c r="A354" s="54" t="s">
        <v>2323</v>
      </c>
      <c r="B354" s="3" t="s">
        <v>616</v>
      </c>
      <c r="C354" s="55" t="s">
        <v>617</v>
      </c>
      <c r="D354" s="19">
        <f>ROUND(VLOOKUP($B354,'3.ข้อมูลงบทดลองปัจจุบัน เติมเอง'!$A$5:$CL$846,3,0),2)</f>
        <v>0</v>
      </c>
      <c r="E354" s="19">
        <f>ROUND(VLOOKUP($B354,'3.ข้อมูลงบทดลองปัจจุบัน เติมเอง'!$A$5:$CL$846,4,0),2)</f>
        <v>18405</v>
      </c>
      <c r="F354" s="19">
        <f>ROUND(VLOOKUP($B354,'3.ข้อมูลงบทดลองปัจจุบัน เติมเอง'!$A$5:$CL$846,5,0),2)</f>
        <v>24950</v>
      </c>
      <c r="G354" s="19">
        <f>ROUND(VLOOKUP($B354,'3.ข้อมูลงบทดลองปัจจุบัน เติมเอง'!$A$5:$CL$846,6,0),2)</f>
        <v>35280</v>
      </c>
      <c r="H354" s="19">
        <f>ROUND(VLOOKUP($B354,'3.ข้อมูลงบทดลองปัจจุบัน เติมเอง'!$A$5:$CL$846,7,0),2)</f>
        <v>19650</v>
      </c>
      <c r="I354" s="19">
        <f>ROUND(VLOOKUP($B354,'3.ข้อมูลงบทดลองปัจจุบัน เติมเอง'!$A$5:$CL$846,8,0),2)</f>
        <v>17450</v>
      </c>
      <c r="J354" s="19">
        <f>ROUND(VLOOKUP($B354,'3.ข้อมูลงบทดลองปัจจุบัน เติมเอง'!$A$5:$CL$846,9,0),2)</f>
        <v>41400</v>
      </c>
      <c r="K354" s="19">
        <f>ROUND(VLOOKUP($B354,'3.ข้อมูลงบทดลองปัจจุบัน เติมเอง'!$A$5:$CL$846,10,0),2)</f>
        <v>21400</v>
      </c>
      <c r="L354" s="19">
        <f>ROUND(VLOOKUP($B354,'3.ข้อมูลงบทดลองปัจจุบัน เติมเอง'!$A$5:$CL$846,11,0),2)</f>
        <v>38350</v>
      </c>
      <c r="M354" s="19">
        <f>ROUND(VLOOKUP($B354,'3.ข้อมูลงบทดลองปัจจุบัน เติมเอง'!$A$5:$CL$846,12,0),2)</f>
        <v>50502.5</v>
      </c>
      <c r="N354" s="19">
        <f>ROUND(VLOOKUP($B354,'3.ข้อมูลงบทดลองปัจจุบัน เติมเอง'!$A$5:$CL$846,13,0),2)</f>
        <v>23100</v>
      </c>
      <c r="O354" s="19">
        <f>ROUND(VLOOKUP($B354,'3.ข้อมูลงบทดลองปัจจุบัน เติมเอง'!$A$5:$CL$846,14,0),2)</f>
        <v>6510</v>
      </c>
      <c r="P354" s="19">
        <f>ROUND(VLOOKUP($B354,'3.ข้อมูลงบทดลองปัจจุบัน เติมเอง'!$A$5:$CL$846,15,0),2)</f>
        <v>102100</v>
      </c>
      <c r="Q354" s="19">
        <f>ROUND(VLOOKUP($B354,'3.ข้อมูลงบทดลองปัจจุบัน เติมเอง'!$A$5:$CL$846,16,0),2)</f>
        <v>79600</v>
      </c>
      <c r="R354" s="19">
        <f>ROUND(VLOOKUP($B354,'3.ข้อมูลงบทดลองปัจจุบัน เติมเอง'!$A$5:$CL$846,17,0),2)</f>
        <v>96060</v>
      </c>
      <c r="S354" s="19">
        <f>ROUND(VLOOKUP($B354,'3.ข้อมูลงบทดลองปัจจุบัน เติมเอง'!$A$5:$CL$846,18,0),2)</f>
        <v>172300</v>
      </c>
      <c r="T354" s="19">
        <f>ROUND(VLOOKUP($B354,'3.ข้อมูลงบทดลองปัจจุบัน เติมเอง'!$A$5:$CL$846,19,0),2)</f>
        <v>98000</v>
      </c>
      <c r="U354" s="19">
        <f>ROUND(VLOOKUP($B354,'3.ข้อมูลงบทดลองปัจจุบัน เติมเอง'!$A$5:$CL$846,20,0),2)</f>
        <v>56000</v>
      </c>
      <c r="V354" s="19">
        <f>ROUND(VLOOKUP($B354,'3.ข้อมูลงบทดลองปัจจุบัน เติมเอง'!$A$5:$CL$846,21,0),2)</f>
        <v>43800</v>
      </c>
      <c r="W354" s="19">
        <f>ROUND(VLOOKUP($B354,'3.ข้อมูลงบทดลองปัจจุบัน เติมเอง'!$A$5:$CL$846,22,0),2)</f>
        <v>28210</v>
      </c>
      <c r="X354" s="19">
        <f>ROUND(VLOOKUP($B354,'3.ข้อมูลงบทดลองปัจจุบัน เติมเอง'!$A$5:$CL$846,23,0),2)</f>
        <v>87150</v>
      </c>
      <c r="Y354" s="19">
        <f>ROUND(VLOOKUP($B354,'3.ข้อมูลงบทดลองปัจจุบัน เติมเอง'!$A$5:$CL$846,24,0),2)</f>
        <v>8250</v>
      </c>
      <c r="Z354" s="19">
        <f>ROUND(VLOOKUP($B354,'3.ข้อมูลงบทดลองปัจจุบัน เติมเอง'!$A$5:$CL$846,25,0),2)</f>
        <v>39830</v>
      </c>
      <c r="AA354" s="19">
        <f>ROUND(VLOOKUP($B354,'3.ข้อมูลงบทดลองปัจจุบัน เติมเอง'!$A$5:$CL$846,26,0),2)</f>
        <v>27150</v>
      </c>
      <c r="AB354" s="19">
        <f>ROUND(VLOOKUP($B354,'3.ข้อมูลงบทดลองปัจจุบัน เติมเอง'!$A$5:$CL$846,27,0),2)</f>
        <v>17650</v>
      </c>
      <c r="AC354" s="19">
        <f>ROUND(VLOOKUP($B354,'3.ข้อมูลงบทดลองปัจจุบัน เติมเอง'!$A$5:$CL$846,28,0),2)</f>
        <v>25100</v>
      </c>
      <c r="AD354" s="19">
        <f>ROUND(VLOOKUP($B354,'3.ข้อมูลงบทดลองปัจจุบัน เติมเอง'!$A$5:$CL$846,29,0),2)</f>
        <v>0</v>
      </c>
      <c r="AE354" s="19">
        <f>ROUND(VLOOKUP($B354,'3.ข้อมูลงบทดลองปัจจุบัน เติมเอง'!$A$5:$CL$846,30,0),2)</f>
        <v>17100</v>
      </c>
      <c r="AF354" s="19">
        <f>ROUND(VLOOKUP($B354,'3.ข้อมูลงบทดลองปัจจุบัน เติมเอง'!$A$5:$CL$846,31,0),2)</f>
        <v>59345</v>
      </c>
      <c r="AG354" s="19">
        <f>ROUND(VLOOKUP($B354,'3.ข้อมูลงบทดลองปัจจุบัน เติมเอง'!$A$5:$CL$846,32,0),2)</f>
        <v>39200</v>
      </c>
      <c r="AH354" s="19">
        <f>ROUND(VLOOKUP($B354,'3.ข้อมูลงบทดลองปัจจุบัน เติมเอง'!$A$5:$CL$846,33,0),2)</f>
        <v>49410</v>
      </c>
      <c r="AI354" s="19">
        <f>ROUND(VLOOKUP($B354,'3.ข้อมูลงบทดลองปัจจุบัน เติมเอง'!$A$5:$CL$846,34,0),2)</f>
        <v>100100</v>
      </c>
      <c r="AJ354" s="19">
        <f>ROUND(VLOOKUP($B354,'3.ข้อมูลงบทดลองปัจจุบัน เติมเอง'!$A$5:$CL$846,35,0),2)</f>
        <v>72610</v>
      </c>
      <c r="AK354" s="19">
        <f>ROUND(VLOOKUP($B354,'3.ข้อมูลงบทดลองปัจจุบัน เติมเอง'!$A$5:$CL$846,36,0),2)</f>
        <v>65160</v>
      </c>
      <c r="AL354" s="19">
        <f>ROUND(VLOOKUP($B354,'3.ข้อมูลงบทดลองปัจจุบัน เติมเอง'!$A$5:$CL$846,37,0),2)</f>
        <v>63690</v>
      </c>
      <c r="AM354" s="19">
        <f>ROUND(VLOOKUP($B354,'3.ข้อมูลงบทดลองปัจจุบัน เติมเอง'!$A$5:$CL$846,38,0),2)</f>
        <v>89696</v>
      </c>
      <c r="AN354" s="19">
        <f>ROUND(VLOOKUP($B354,'3.ข้อมูลงบทดลองปัจจุบัน เติมเอง'!$A$5:$CL$846,39,0),2)</f>
        <v>8500</v>
      </c>
      <c r="AO354" s="19">
        <f>ROUND(VLOOKUP($B354,'3.ข้อมูลงบทดลองปัจจุบัน เติมเอง'!$A$5:$CL$846,40,0),2)</f>
        <v>5350</v>
      </c>
      <c r="AP354" s="19">
        <f>ROUND(VLOOKUP($B354,'3.ข้อมูลงบทดลองปัจจุบัน เติมเอง'!$A$5:$CL$846,41,0),2)</f>
        <v>3000</v>
      </c>
      <c r="AQ354" s="19">
        <f>ROUND(VLOOKUP($B354,'3.ข้อมูลงบทดลองปัจจุบัน เติมเอง'!$A$5:$CL$846,42,0),2)</f>
        <v>28510</v>
      </c>
      <c r="AR354" s="19">
        <f>ROUND(VLOOKUP($B354,'3.ข้อมูลงบทดลองปัจจุบัน เติมเอง'!$A$5:$CL$846,43,0),2)</f>
        <v>4000</v>
      </c>
      <c r="AS354" s="19">
        <f>ROUND(VLOOKUP($B354,'3.ข้อมูลงบทดลองปัจจุบัน เติมเอง'!$A$5:$CL$846,44,0),2)</f>
        <v>34400</v>
      </c>
      <c r="AT354" s="19">
        <f>ROUND(VLOOKUP($B354,'3.ข้อมูลงบทดลองปัจจุบัน เติมเอง'!$A$5:$CL$846,45,0),2)</f>
        <v>34550</v>
      </c>
      <c r="AU354" s="19">
        <f>ROUND(VLOOKUP($B354,'3.ข้อมูลงบทดลองปัจจุบัน เติมเอง'!$A$5:$CL$846,46,0),2)</f>
        <v>31500</v>
      </c>
      <c r="AV354" s="19">
        <f>ROUND(VLOOKUP($B354,'3.ข้อมูลงบทดลองปัจจุบัน เติมเอง'!$A$5:$CL$846,47,0),2)</f>
        <v>38870</v>
      </c>
      <c r="AW354" s="19">
        <f>ROUND(VLOOKUP($B354,'3.ข้อมูลงบทดลองปัจจุบัน เติมเอง'!$A$5:$CL$846,48,0),2)</f>
        <v>48950</v>
      </c>
      <c r="AX354" s="19">
        <f>ROUND(VLOOKUP($B354,'3.ข้อมูลงบทดลองปัจจุบัน เติมเอง'!$A$5:$CL$846,49,0),2)</f>
        <v>12450</v>
      </c>
      <c r="AY354" s="19">
        <f>ROUND(VLOOKUP($B354,'3.ข้อมูลงบทดลองปัจจุบัน เติมเอง'!$A$5:$CL$846,50,0),2)</f>
        <v>44700</v>
      </c>
      <c r="AZ354" s="19">
        <f>ROUND(VLOOKUP($B354,'3.ข้อมูลงบทดลองปัจจุบัน เติมเอง'!$A$5:$CL$846,51,0),2)</f>
        <v>21300</v>
      </c>
      <c r="BA354" s="19">
        <f>ROUND(VLOOKUP($B354,'3.ข้อมูลงบทดลองปัจจุบัน เติมเอง'!$A$5:$CL$846,52,0),2)</f>
        <v>0</v>
      </c>
      <c r="BB354" s="19">
        <f>ROUND(VLOOKUP($B354,'3.ข้อมูลงบทดลองปัจจุบัน เติมเอง'!$A$5:$CL$846,53,0),2)</f>
        <v>0</v>
      </c>
      <c r="BC354" s="19">
        <f>ROUND(VLOOKUP($B354,'3.ข้อมูลงบทดลองปัจจุบัน เติมเอง'!$A$5:$CL$846,54,0),2)</f>
        <v>12500</v>
      </c>
      <c r="BD354" s="19">
        <f>ROUND(VLOOKUP($B354,'3.ข้อมูลงบทดลองปัจจุบัน เติมเอง'!$A$5:$CL$846,55,0),2)</f>
        <v>0</v>
      </c>
      <c r="BE354" s="19">
        <f>ROUND(VLOOKUP($B354,'3.ข้อมูลงบทดลองปัจจุบัน เติมเอง'!$A$5:$CL$846,56,0),2)</f>
        <v>103650</v>
      </c>
      <c r="BF354" s="19">
        <f>ROUND(VLOOKUP($B354,'3.ข้อมูลงบทดลองปัจจุบัน เติมเอง'!$A$5:$CL$846,57,0),2)</f>
        <v>16200</v>
      </c>
      <c r="BG354" s="19">
        <f>ROUND(VLOOKUP($B354,'3.ข้อมูลงบทดลองปัจจุบัน เติมเอง'!$A$5:$CL$846,58,0),2)</f>
        <v>0</v>
      </c>
      <c r="BH354" s="19">
        <f>ROUND(VLOOKUP($B354,'3.ข้อมูลงบทดลองปัจจุบัน เติมเอง'!$A$5:$CL$846,59,0),2)</f>
        <v>23640</v>
      </c>
      <c r="BI354" s="19">
        <f>ROUND(VLOOKUP($B354,'3.ข้อมูลงบทดลองปัจจุบัน เติมเอง'!$A$5:$CL$846,60,0),2)</f>
        <v>38650</v>
      </c>
      <c r="BJ354" s="19">
        <f>ROUND(VLOOKUP($B354,'3.ข้อมูลงบทดลองปัจจุบัน เติมเอง'!$A$5:$CL$846,61,0),2)</f>
        <v>23700</v>
      </c>
      <c r="BK354" s="19">
        <f>ROUND(VLOOKUP($B354,'3.ข้อมูลงบทดลองปัจจุบัน เติมเอง'!$A$5:$CL$846,62,0),2)</f>
        <v>25100</v>
      </c>
      <c r="BL354" s="19">
        <f>ROUND(VLOOKUP($B354,'3.ข้อมูลงบทดลองปัจจุบัน เติมเอง'!$A$5:$CL$846,63,0),2)</f>
        <v>34300</v>
      </c>
      <c r="BM354" s="19">
        <f>ROUND(VLOOKUP($B354,'3.ข้อมูลงบทดลองปัจจุบัน เติมเอง'!$A$5:$CL$846,64,0),2)</f>
        <v>0</v>
      </c>
      <c r="BN354" s="19">
        <f>ROUND(VLOOKUP($B354,'3.ข้อมูลงบทดลองปัจจุบัน เติมเอง'!$A$5:$CL$846,65,0),2)</f>
        <v>32050</v>
      </c>
      <c r="BO354" s="19">
        <f>ROUND(VLOOKUP($B354,'3.ข้อมูลงบทดลองปัจจุบัน เติมเอง'!$A$5:$CL$846,66,0),2)</f>
        <v>37760</v>
      </c>
      <c r="BP354" s="19">
        <f>ROUND(VLOOKUP($B354,'3.ข้อมูลงบทดลองปัจจุบัน เติมเอง'!$A$5:$CL$846,67,0),2)</f>
        <v>73151</v>
      </c>
      <c r="BQ354" s="19">
        <f>ROUND(VLOOKUP($B354,'3.ข้อมูลงบทดลองปัจจุบัน เติมเอง'!$A$5:$CL$846,68,0),2)</f>
        <v>65760</v>
      </c>
      <c r="BR354" s="19">
        <f>ROUND(VLOOKUP($B354,'3.ข้อมูลงบทดลองปัจจุบัน เติมเอง'!$A$5:$CL$846,69,0),2)</f>
        <v>22550</v>
      </c>
      <c r="BS354" s="19">
        <f>ROUND(VLOOKUP($B354,'3.ข้อมูลงบทดลองปัจจุบัน เติมเอง'!$A$5:$CL$846,70,0),2)</f>
        <v>0</v>
      </c>
      <c r="BT354" s="19">
        <f>ROUND(VLOOKUP($B354,'3.ข้อมูลงบทดลองปัจจุบัน เติมเอง'!$A$5:$CL$846,71,0),2)</f>
        <v>90300</v>
      </c>
      <c r="BU354" s="19">
        <f>ROUND(VLOOKUP($B354,'3.ข้อมูลงบทดลองปัจจุบัน เติมเอง'!$A$5:$CL$846,72,0),2)</f>
        <v>124200</v>
      </c>
      <c r="BV354" s="19">
        <f>ROUND(VLOOKUP($B354,'3.ข้อมูลงบทดลองปัจจุบัน เติมเอง'!$A$5:$CL$846,73,0),2)</f>
        <v>0</v>
      </c>
      <c r="BW354" s="19">
        <f>ROUND(VLOOKUP($B354,'3.ข้อมูลงบทดลองปัจจุบัน เติมเอง'!$A$5:$CL$846,74,0),2)</f>
        <v>11890</v>
      </c>
      <c r="BX354" s="19">
        <f>ROUND(VLOOKUP($B354,'3.ข้อมูลงบทดลองปัจจุบัน เติมเอง'!$A$5:$CL$846,75,0),2)</f>
        <v>0</v>
      </c>
      <c r="BY354" s="19">
        <f>ROUND(VLOOKUP($B354,'3.ข้อมูลงบทดลองปัจจุบัน เติมเอง'!$A$5:$CL$846,76,0),2)</f>
        <v>2950</v>
      </c>
      <c r="BZ354" s="19">
        <f>ROUND(VLOOKUP($B354,'3.ข้อมูลงบทดลองปัจจุบัน เติมเอง'!$A$5:$CL$846,77,0),2)</f>
        <v>29000</v>
      </c>
      <c r="CA354" s="19">
        <f>ROUND(VLOOKUP($B354,'3.ข้อมูลงบทดลองปัจจุบัน เติมเอง'!$A$5:$CL$846,78,0),2)</f>
        <v>0</v>
      </c>
      <c r="CB354" s="19">
        <f>ROUND(VLOOKUP($B354,'3.ข้อมูลงบทดลองปัจจุบัน เติมเอง'!$A$5:$CL$846,79,0),2)</f>
        <v>18010</v>
      </c>
      <c r="CC354" s="19">
        <f>ROUND(VLOOKUP($B354,'3.ข้อมูลงบทดลองปัจจุบัน เติมเอง'!$A$5:$CL$846,80,0),2)</f>
        <v>42003</v>
      </c>
      <c r="CD354" s="19">
        <f>ROUND(VLOOKUP($B354,'3.ข้อมูลงบทดลองปัจจุบัน เติมเอง'!$A$5:$CL$846,81,0),2)</f>
        <v>67630</v>
      </c>
      <c r="CE354" s="19">
        <f>ROUND(VLOOKUP($B354,'3.ข้อมูลงบทดลองปัจจุบัน เติมเอง'!$A$5:$CL$846,82,0),2)</f>
        <v>35200</v>
      </c>
      <c r="CF354" s="19">
        <f>ROUND(VLOOKUP($B354,'3.ข้อมูลงบทดลองปัจจุบัน เติมเอง'!$A$5:$CL$846,83,0),2)</f>
        <v>66840</v>
      </c>
      <c r="CG354" s="19">
        <f>ROUND(VLOOKUP($B354,'3.ข้อมูลงบทดลองปัจจุบัน เติมเอง'!$A$5:$CL$846,84,0),2)</f>
        <v>9800</v>
      </c>
      <c r="CH354" s="19">
        <f>ROUND(VLOOKUP($B354,'3.ข้อมูลงบทดลองปัจจุบัน เติมเอง'!$A$5:$CL$846,85,0),2)</f>
        <v>21621</v>
      </c>
      <c r="CI354" s="19">
        <f>ROUND(VLOOKUP($B354,'3.ข้อมูลงบทดลองปัจจุบัน เติมเอง'!$A$5:$CL$846,86,0),2)</f>
        <v>45600</v>
      </c>
      <c r="CJ354" s="19">
        <f>ROUND(VLOOKUP($B354,'3.ข้อมูลงบทดลองปัจจุบัน เติมเอง'!$A$5:$CL$846,87,0),2)</f>
        <v>22300</v>
      </c>
      <c r="CK354" s="19">
        <f>ROUND(VLOOKUP($B354,'3.ข้อมูลงบทดลองปัจจุบัน เติมเอง'!$A$5:$CL$846,88,0),2)</f>
        <v>118900</v>
      </c>
      <c r="CL354" s="19">
        <f>ROUND(VLOOKUP($B354,'3.ข้อมูลงบทดลองปัจจุบัน เติมเอง'!$A$5:$CL$846,89,0),2)</f>
        <v>18800</v>
      </c>
      <c r="CM354" s="19">
        <f>ROUND(VLOOKUP($B354,'3.ข้อมูลงบทดลองปัจจุบัน เติมเอง'!$A$5:$CL$846,90,0),2)</f>
        <v>62720</v>
      </c>
    </row>
    <row r="355" spans="1:91" x14ac:dyDescent="0.7">
      <c r="A355" s="54" t="s">
        <v>2323</v>
      </c>
      <c r="B355" s="3" t="s">
        <v>1156</v>
      </c>
      <c r="C355" s="55" t="s">
        <v>1157</v>
      </c>
      <c r="D355" s="19">
        <f>ROUND(VLOOKUP($B355,'3.ข้อมูลงบทดลองปัจจุบัน เติมเอง'!$A$5:$CL$846,3,0),2)</f>
        <v>0</v>
      </c>
      <c r="E355" s="19">
        <f>ROUND(VLOOKUP($B355,'3.ข้อมูลงบทดลองปัจจุบัน เติมเอง'!$A$5:$CL$846,4,0),2)</f>
        <v>0</v>
      </c>
      <c r="F355" s="19">
        <f>ROUND(VLOOKUP($B355,'3.ข้อมูลงบทดลองปัจจุบัน เติมเอง'!$A$5:$CL$846,5,0),2)</f>
        <v>0</v>
      </c>
      <c r="G355" s="19">
        <f>ROUND(VLOOKUP($B355,'3.ข้อมูลงบทดลองปัจจุบัน เติมเอง'!$A$5:$CL$846,6,0),2)</f>
        <v>0</v>
      </c>
      <c r="H355" s="19">
        <f>ROUND(VLOOKUP($B355,'3.ข้อมูลงบทดลองปัจจุบัน เติมเอง'!$A$5:$CL$846,7,0),2)</f>
        <v>0</v>
      </c>
      <c r="I355" s="19">
        <f>ROUND(VLOOKUP($B355,'3.ข้อมูลงบทดลองปัจจุบัน เติมเอง'!$A$5:$CL$846,8,0),2)</f>
        <v>0</v>
      </c>
      <c r="J355" s="19">
        <f>ROUND(VLOOKUP($B355,'3.ข้อมูลงบทดลองปัจจุบัน เติมเอง'!$A$5:$CL$846,9,0),2)</f>
        <v>0</v>
      </c>
      <c r="K355" s="19">
        <f>ROUND(VLOOKUP($B355,'3.ข้อมูลงบทดลองปัจจุบัน เติมเอง'!$A$5:$CL$846,10,0),2)</f>
        <v>0</v>
      </c>
      <c r="L355" s="19">
        <f>ROUND(VLOOKUP($B355,'3.ข้อมูลงบทดลองปัจจุบัน เติมเอง'!$A$5:$CL$846,11,0),2)</f>
        <v>0</v>
      </c>
      <c r="M355" s="19">
        <f>ROUND(VLOOKUP($B355,'3.ข้อมูลงบทดลองปัจจุบัน เติมเอง'!$A$5:$CL$846,12,0),2)</f>
        <v>0</v>
      </c>
      <c r="N355" s="19">
        <f>ROUND(VLOOKUP($B355,'3.ข้อมูลงบทดลองปัจจุบัน เติมเอง'!$A$5:$CL$846,13,0),2)</f>
        <v>0</v>
      </c>
      <c r="O355" s="19">
        <f>ROUND(VLOOKUP($B355,'3.ข้อมูลงบทดลองปัจจุบัน เติมเอง'!$A$5:$CL$846,14,0),2)</f>
        <v>0</v>
      </c>
      <c r="P355" s="19">
        <f>ROUND(VLOOKUP($B355,'3.ข้อมูลงบทดลองปัจจุบัน เติมเอง'!$A$5:$CL$846,15,0),2)</f>
        <v>0</v>
      </c>
      <c r="Q355" s="19">
        <f>ROUND(VLOOKUP($B355,'3.ข้อมูลงบทดลองปัจจุบัน เติมเอง'!$A$5:$CL$846,16,0),2)</f>
        <v>0</v>
      </c>
      <c r="R355" s="19">
        <f>ROUND(VLOOKUP($B355,'3.ข้อมูลงบทดลองปัจจุบัน เติมเอง'!$A$5:$CL$846,17,0),2)</f>
        <v>0</v>
      </c>
      <c r="S355" s="19">
        <f>ROUND(VLOOKUP($B355,'3.ข้อมูลงบทดลองปัจจุบัน เติมเอง'!$A$5:$CL$846,18,0),2)</f>
        <v>0</v>
      </c>
      <c r="T355" s="19">
        <f>ROUND(VLOOKUP($B355,'3.ข้อมูลงบทดลองปัจจุบัน เติมเอง'!$A$5:$CL$846,19,0),2)</f>
        <v>0</v>
      </c>
      <c r="U355" s="19">
        <f>ROUND(VLOOKUP($B355,'3.ข้อมูลงบทดลองปัจจุบัน เติมเอง'!$A$5:$CL$846,20,0),2)</f>
        <v>0</v>
      </c>
      <c r="V355" s="19">
        <f>ROUND(VLOOKUP($B355,'3.ข้อมูลงบทดลองปัจจุบัน เติมเอง'!$A$5:$CL$846,21,0),2)</f>
        <v>0</v>
      </c>
      <c r="W355" s="19">
        <f>ROUND(VLOOKUP($B355,'3.ข้อมูลงบทดลองปัจจุบัน เติมเอง'!$A$5:$CL$846,22,0),2)</f>
        <v>0</v>
      </c>
      <c r="X355" s="19">
        <f>ROUND(VLOOKUP($B355,'3.ข้อมูลงบทดลองปัจจุบัน เติมเอง'!$A$5:$CL$846,23,0),2)</f>
        <v>0</v>
      </c>
      <c r="Y355" s="19">
        <f>ROUND(VLOOKUP($B355,'3.ข้อมูลงบทดลองปัจจุบัน เติมเอง'!$A$5:$CL$846,24,0),2)</f>
        <v>0</v>
      </c>
      <c r="Z355" s="19">
        <f>ROUND(VLOOKUP($B355,'3.ข้อมูลงบทดลองปัจจุบัน เติมเอง'!$A$5:$CL$846,25,0),2)</f>
        <v>0</v>
      </c>
      <c r="AA355" s="19">
        <f>ROUND(VLOOKUP($B355,'3.ข้อมูลงบทดลองปัจจุบัน เติมเอง'!$A$5:$CL$846,26,0),2)</f>
        <v>0</v>
      </c>
      <c r="AB355" s="19">
        <f>ROUND(VLOOKUP($B355,'3.ข้อมูลงบทดลองปัจจุบัน เติมเอง'!$A$5:$CL$846,27,0),2)</f>
        <v>0</v>
      </c>
      <c r="AC355" s="19">
        <f>ROUND(VLOOKUP($B355,'3.ข้อมูลงบทดลองปัจจุบัน เติมเอง'!$A$5:$CL$846,28,0),2)</f>
        <v>0</v>
      </c>
      <c r="AD355" s="19">
        <f>ROUND(VLOOKUP($B355,'3.ข้อมูลงบทดลองปัจจุบัน เติมเอง'!$A$5:$CL$846,29,0),2)</f>
        <v>0</v>
      </c>
      <c r="AE355" s="19">
        <f>ROUND(VLOOKUP($B355,'3.ข้อมูลงบทดลองปัจจุบัน เติมเอง'!$A$5:$CL$846,30,0),2)</f>
        <v>0</v>
      </c>
      <c r="AF355" s="19">
        <f>ROUND(VLOOKUP($B355,'3.ข้อมูลงบทดลองปัจจุบัน เติมเอง'!$A$5:$CL$846,31,0),2)</f>
        <v>0</v>
      </c>
      <c r="AG355" s="19">
        <f>ROUND(VLOOKUP($B355,'3.ข้อมูลงบทดลองปัจจุบัน เติมเอง'!$A$5:$CL$846,32,0),2)</f>
        <v>0</v>
      </c>
      <c r="AH355" s="19">
        <f>ROUND(VLOOKUP($B355,'3.ข้อมูลงบทดลองปัจจุบัน เติมเอง'!$A$5:$CL$846,33,0),2)</f>
        <v>0</v>
      </c>
      <c r="AI355" s="19">
        <f>ROUND(VLOOKUP($B355,'3.ข้อมูลงบทดลองปัจจุบัน เติมเอง'!$A$5:$CL$846,34,0),2)</f>
        <v>0</v>
      </c>
      <c r="AJ355" s="19">
        <f>ROUND(VLOOKUP($B355,'3.ข้อมูลงบทดลองปัจจุบัน เติมเอง'!$A$5:$CL$846,35,0),2)</f>
        <v>0</v>
      </c>
      <c r="AK355" s="19">
        <f>ROUND(VLOOKUP($B355,'3.ข้อมูลงบทดลองปัจจุบัน เติมเอง'!$A$5:$CL$846,36,0),2)</f>
        <v>0</v>
      </c>
      <c r="AL355" s="19">
        <f>ROUND(VLOOKUP($B355,'3.ข้อมูลงบทดลองปัจจุบัน เติมเอง'!$A$5:$CL$846,37,0),2)</f>
        <v>0</v>
      </c>
      <c r="AM355" s="19">
        <f>ROUND(VLOOKUP($B355,'3.ข้อมูลงบทดลองปัจจุบัน เติมเอง'!$A$5:$CL$846,38,0),2)</f>
        <v>0</v>
      </c>
      <c r="AN355" s="19">
        <f>ROUND(VLOOKUP($B355,'3.ข้อมูลงบทดลองปัจจุบัน เติมเอง'!$A$5:$CL$846,39,0),2)</f>
        <v>0</v>
      </c>
      <c r="AO355" s="19">
        <f>ROUND(VLOOKUP($B355,'3.ข้อมูลงบทดลองปัจจุบัน เติมเอง'!$A$5:$CL$846,40,0),2)</f>
        <v>0</v>
      </c>
      <c r="AP355" s="19">
        <f>ROUND(VLOOKUP($B355,'3.ข้อมูลงบทดลองปัจจุบัน เติมเอง'!$A$5:$CL$846,41,0),2)</f>
        <v>0</v>
      </c>
      <c r="AQ355" s="19">
        <f>ROUND(VLOOKUP($B355,'3.ข้อมูลงบทดลองปัจจุบัน เติมเอง'!$A$5:$CL$846,42,0),2)</f>
        <v>0</v>
      </c>
      <c r="AR355" s="19">
        <f>ROUND(VLOOKUP($B355,'3.ข้อมูลงบทดลองปัจจุบัน เติมเอง'!$A$5:$CL$846,43,0),2)</f>
        <v>0</v>
      </c>
      <c r="AS355" s="19">
        <f>ROUND(VLOOKUP($B355,'3.ข้อมูลงบทดลองปัจจุบัน เติมเอง'!$A$5:$CL$846,44,0),2)</f>
        <v>0</v>
      </c>
      <c r="AT355" s="19">
        <f>ROUND(VLOOKUP($B355,'3.ข้อมูลงบทดลองปัจจุบัน เติมเอง'!$A$5:$CL$846,45,0),2)</f>
        <v>0</v>
      </c>
      <c r="AU355" s="19">
        <f>ROUND(VLOOKUP($B355,'3.ข้อมูลงบทดลองปัจจุบัน เติมเอง'!$A$5:$CL$846,46,0),2)</f>
        <v>0</v>
      </c>
      <c r="AV355" s="19">
        <f>ROUND(VLOOKUP($B355,'3.ข้อมูลงบทดลองปัจจุบัน เติมเอง'!$A$5:$CL$846,47,0),2)</f>
        <v>0</v>
      </c>
      <c r="AW355" s="19">
        <f>ROUND(VLOOKUP($B355,'3.ข้อมูลงบทดลองปัจจุบัน เติมเอง'!$A$5:$CL$846,48,0),2)</f>
        <v>0</v>
      </c>
      <c r="AX355" s="19">
        <f>ROUND(VLOOKUP($B355,'3.ข้อมูลงบทดลองปัจจุบัน เติมเอง'!$A$5:$CL$846,49,0),2)</f>
        <v>0</v>
      </c>
      <c r="AY355" s="19">
        <f>ROUND(VLOOKUP($B355,'3.ข้อมูลงบทดลองปัจจุบัน เติมเอง'!$A$5:$CL$846,50,0),2)</f>
        <v>0</v>
      </c>
      <c r="AZ355" s="19">
        <f>ROUND(VLOOKUP($B355,'3.ข้อมูลงบทดลองปัจจุบัน เติมเอง'!$A$5:$CL$846,51,0),2)</f>
        <v>0</v>
      </c>
      <c r="BA355" s="19">
        <f>ROUND(VLOOKUP($B355,'3.ข้อมูลงบทดลองปัจจุบัน เติมเอง'!$A$5:$CL$846,52,0),2)</f>
        <v>0</v>
      </c>
      <c r="BB355" s="19">
        <f>ROUND(VLOOKUP($B355,'3.ข้อมูลงบทดลองปัจจุบัน เติมเอง'!$A$5:$CL$846,53,0),2)</f>
        <v>0</v>
      </c>
      <c r="BC355" s="19">
        <f>ROUND(VLOOKUP($B355,'3.ข้อมูลงบทดลองปัจจุบัน เติมเอง'!$A$5:$CL$846,54,0),2)</f>
        <v>0</v>
      </c>
      <c r="BD355" s="19">
        <f>ROUND(VLOOKUP($B355,'3.ข้อมูลงบทดลองปัจจุบัน เติมเอง'!$A$5:$CL$846,55,0),2)</f>
        <v>0</v>
      </c>
      <c r="BE355" s="19">
        <f>ROUND(VLOOKUP($B355,'3.ข้อมูลงบทดลองปัจจุบัน เติมเอง'!$A$5:$CL$846,56,0),2)</f>
        <v>0</v>
      </c>
      <c r="BF355" s="19">
        <f>ROUND(VLOOKUP($B355,'3.ข้อมูลงบทดลองปัจจุบัน เติมเอง'!$A$5:$CL$846,57,0),2)</f>
        <v>0</v>
      </c>
      <c r="BG355" s="19">
        <f>ROUND(VLOOKUP($B355,'3.ข้อมูลงบทดลองปัจจุบัน เติมเอง'!$A$5:$CL$846,58,0),2)</f>
        <v>0</v>
      </c>
      <c r="BH355" s="19">
        <f>ROUND(VLOOKUP($B355,'3.ข้อมูลงบทดลองปัจจุบัน เติมเอง'!$A$5:$CL$846,59,0),2)</f>
        <v>0</v>
      </c>
      <c r="BI355" s="19">
        <f>ROUND(VLOOKUP($B355,'3.ข้อมูลงบทดลองปัจจุบัน เติมเอง'!$A$5:$CL$846,60,0),2)</f>
        <v>0</v>
      </c>
      <c r="BJ355" s="19">
        <f>ROUND(VLOOKUP($B355,'3.ข้อมูลงบทดลองปัจจุบัน เติมเอง'!$A$5:$CL$846,61,0),2)</f>
        <v>0</v>
      </c>
      <c r="BK355" s="19">
        <f>ROUND(VLOOKUP($B355,'3.ข้อมูลงบทดลองปัจจุบัน เติมเอง'!$A$5:$CL$846,62,0),2)</f>
        <v>0</v>
      </c>
      <c r="BL355" s="19">
        <f>ROUND(VLOOKUP($B355,'3.ข้อมูลงบทดลองปัจจุบัน เติมเอง'!$A$5:$CL$846,63,0),2)</f>
        <v>0</v>
      </c>
      <c r="BM355" s="19">
        <f>ROUND(VLOOKUP($B355,'3.ข้อมูลงบทดลองปัจจุบัน เติมเอง'!$A$5:$CL$846,64,0),2)</f>
        <v>0</v>
      </c>
      <c r="BN355" s="19">
        <f>ROUND(VLOOKUP($B355,'3.ข้อมูลงบทดลองปัจจุบัน เติมเอง'!$A$5:$CL$846,65,0),2)</f>
        <v>0</v>
      </c>
      <c r="BO355" s="19">
        <f>ROUND(VLOOKUP($B355,'3.ข้อมูลงบทดลองปัจจุบัน เติมเอง'!$A$5:$CL$846,66,0),2)</f>
        <v>0</v>
      </c>
      <c r="BP355" s="19">
        <f>ROUND(VLOOKUP($B355,'3.ข้อมูลงบทดลองปัจจุบัน เติมเอง'!$A$5:$CL$846,67,0),2)</f>
        <v>0</v>
      </c>
      <c r="BQ355" s="19">
        <f>ROUND(VLOOKUP($B355,'3.ข้อมูลงบทดลองปัจจุบัน เติมเอง'!$A$5:$CL$846,68,0),2)</f>
        <v>0</v>
      </c>
      <c r="BR355" s="19">
        <f>ROUND(VLOOKUP($B355,'3.ข้อมูลงบทดลองปัจจุบัน เติมเอง'!$A$5:$CL$846,69,0),2)</f>
        <v>0</v>
      </c>
      <c r="BS355" s="19">
        <f>ROUND(VLOOKUP($B355,'3.ข้อมูลงบทดลองปัจจุบัน เติมเอง'!$A$5:$CL$846,70,0),2)</f>
        <v>0</v>
      </c>
      <c r="BT355" s="19">
        <f>ROUND(VLOOKUP($B355,'3.ข้อมูลงบทดลองปัจจุบัน เติมเอง'!$A$5:$CL$846,71,0),2)</f>
        <v>0</v>
      </c>
      <c r="BU355" s="19">
        <f>ROUND(VLOOKUP($B355,'3.ข้อมูลงบทดลองปัจจุบัน เติมเอง'!$A$5:$CL$846,72,0),2)</f>
        <v>0</v>
      </c>
      <c r="BV355" s="19">
        <f>ROUND(VLOOKUP($B355,'3.ข้อมูลงบทดลองปัจจุบัน เติมเอง'!$A$5:$CL$846,73,0),2)</f>
        <v>0</v>
      </c>
      <c r="BW355" s="19">
        <f>ROUND(VLOOKUP($B355,'3.ข้อมูลงบทดลองปัจจุบัน เติมเอง'!$A$5:$CL$846,74,0),2)</f>
        <v>0</v>
      </c>
      <c r="BX355" s="19">
        <f>ROUND(VLOOKUP($B355,'3.ข้อมูลงบทดลองปัจจุบัน เติมเอง'!$A$5:$CL$846,75,0),2)</f>
        <v>0</v>
      </c>
      <c r="BY355" s="19">
        <f>ROUND(VLOOKUP($B355,'3.ข้อมูลงบทดลองปัจจุบัน เติมเอง'!$A$5:$CL$846,76,0),2)</f>
        <v>0</v>
      </c>
      <c r="BZ355" s="19">
        <f>ROUND(VLOOKUP($B355,'3.ข้อมูลงบทดลองปัจจุบัน เติมเอง'!$A$5:$CL$846,77,0),2)</f>
        <v>0</v>
      </c>
      <c r="CA355" s="19">
        <f>ROUND(VLOOKUP($B355,'3.ข้อมูลงบทดลองปัจจุบัน เติมเอง'!$A$5:$CL$846,78,0),2)</f>
        <v>0</v>
      </c>
      <c r="CB355" s="19">
        <f>ROUND(VLOOKUP($B355,'3.ข้อมูลงบทดลองปัจจุบัน เติมเอง'!$A$5:$CL$846,79,0),2)</f>
        <v>0</v>
      </c>
      <c r="CC355" s="19">
        <f>ROUND(VLOOKUP($B355,'3.ข้อมูลงบทดลองปัจจุบัน เติมเอง'!$A$5:$CL$846,80,0),2)</f>
        <v>0</v>
      </c>
      <c r="CD355" s="19">
        <f>ROUND(VLOOKUP($B355,'3.ข้อมูลงบทดลองปัจจุบัน เติมเอง'!$A$5:$CL$846,81,0),2)</f>
        <v>4500</v>
      </c>
      <c r="CE355" s="19">
        <f>ROUND(VLOOKUP($B355,'3.ข้อมูลงบทดลองปัจจุบัน เติมเอง'!$A$5:$CL$846,82,0),2)</f>
        <v>0</v>
      </c>
      <c r="CF355" s="19">
        <f>ROUND(VLOOKUP($B355,'3.ข้อมูลงบทดลองปัจจุบัน เติมเอง'!$A$5:$CL$846,83,0),2)</f>
        <v>0</v>
      </c>
      <c r="CG355" s="19">
        <f>ROUND(VLOOKUP($B355,'3.ข้อมูลงบทดลองปัจจุบัน เติมเอง'!$A$5:$CL$846,84,0),2)</f>
        <v>0</v>
      </c>
      <c r="CH355" s="19">
        <f>ROUND(VLOOKUP($B355,'3.ข้อมูลงบทดลองปัจจุบัน เติมเอง'!$A$5:$CL$846,85,0),2)</f>
        <v>0</v>
      </c>
      <c r="CI355" s="19">
        <f>ROUND(VLOOKUP($B355,'3.ข้อมูลงบทดลองปัจจุบัน เติมเอง'!$A$5:$CL$846,86,0),2)</f>
        <v>0</v>
      </c>
      <c r="CJ355" s="19">
        <f>ROUND(VLOOKUP($B355,'3.ข้อมูลงบทดลองปัจจุบัน เติมเอง'!$A$5:$CL$846,87,0),2)</f>
        <v>0</v>
      </c>
      <c r="CK355" s="19">
        <f>ROUND(VLOOKUP($B355,'3.ข้อมูลงบทดลองปัจจุบัน เติมเอง'!$A$5:$CL$846,88,0),2)</f>
        <v>0</v>
      </c>
      <c r="CL355" s="19">
        <f>ROUND(VLOOKUP($B355,'3.ข้อมูลงบทดลองปัจจุบัน เติมเอง'!$A$5:$CL$846,89,0),2)</f>
        <v>0</v>
      </c>
      <c r="CM355" s="19">
        <f>ROUND(VLOOKUP($B355,'3.ข้อมูลงบทดลองปัจจุบัน เติมเอง'!$A$5:$CL$846,90,0),2)</f>
        <v>0</v>
      </c>
    </row>
    <row r="356" spans="1:91" x14ac:dyDescent="0.7">
      <c r="A356" s="54" t="s">
        <v>2323</v>
      </c>
      <c r="B356" s="3" t="s">
        <v>618</v>
      </c>
      <c r="C356" s="55" t="s">
        <v>619</v>
      </c>
      <c r="D356" s="19">
        <f>ROUND(VLOOKUP($B356,'3.ข้อมูลงบทดลองปัจจุบัน เติมเอง'!$A$5:$CL$846,3,0),2)</f>
        <v>0</v>
      </c>
      <c r="E356" s="19">
        <f>ROUND(VLOOKUP($B356,'3.ข้อมูลงบทดลองปัจจุบัน เติมเอง'!$A$5:$CL$846,4,0),2)</f>
        <v>0</v>
      </c>
      <c r="F356" s="19">
        <f>ROUND(VLOOKUP($B356,'3.ข้อมูลงบทดลองปัจจุบัน เติมเอง'!$A$5:$CL$846,5,0),2)</f>
        <v>0</v>
      </c>
      <c r="G356" s="19">
        <f>ROUND(VLOOKUP($B356,'3.ข้อมูลงบทดลองปัจจุบัน เติมเอง'!$A$5:$CL$846,6,0),2)</f>
        <v>0</v>
      </c>
      <c r="H356" s="19">
        <f>ROUND(VLOOKUP($B356,'3.ข้อมูลงบทดลองปัจจุบัน เติมเอง'!$A$5:$CL$846,7,0),2)</f>
        <v>0</v>
      </c>
      <c r="I356" s="19">
        <f>ROUND(VLOOKUP($B356,'3.ข้อมูลงบทดลองปัจจุบัน เติมเอง'!$A$5:$CL$846,8,0),2)</f>
        <v>9200</v>
      </c>
      <c r="J356" s="19">
        <f>ROUND(VLOOKUP($B356,'3.ข้อมูลงบทดลองปัจจุบัน เติมเอง'!$A$5:$CL$846,9,0),2)</f>
        <v>0</v>
      </c>
      <c r="K356" s="19">
        <f>ROUND(VLOOKUP($B356,'3.ข้อมูลงบทดลองปัจจุบัน เติมเอง'!$A$5:$CL$846,10,0),2)</f>
        <v>0</v>
      </c>
      <c r="L356" s="19">
        <f>ROUND(VLOOKUP($B356,'3.ข้อมูลงบทดลองปัจจุบัน เติมเอง'!$A$5:$CL$846,11,0),2)</f>
        <v>0</v>
      </c>
      <c r="M356" s="19">
        <f>ROUND(VLOOKUP($B356,'3.ข้อมูลงบทดลองปัจจุบัน เติมเอง'!$A$5:$CL$846,12,0),2)</f>
        <v>0</v>
      </c>
      <c r="N356" s="19">
        <f>ROUND(VLOOKUP($B356,'3.ข้อมูลงบทดลองปัจจุบัน เติมเอง'!$A$5:$CL$846,13,0),2)</f>
        <v>0</v>
      </c>
      <c r="O356" s="19">
        <f>ROUND(VLOOKUP($B356,'3.ข้อมูลงบทดลองปัจจุบัน เติมเอง'!$A$5:$CL$846,14,0),2)</f>
        <v>0</v>
      </c>
      <c r="P356" s="19">
        <f>ROUND(VLOOKUP($B356,'3.ข้อมูลงบทดลองปัจจุบัน เติมเอง'!$A$5:$CL$846,15,0),2)</f>
        <v>0</v>
      </c>
      <c r="Q356" s="19">
        <f>ROUND(VLOOKUP($B356,'3.ข้อมูลงบทดลองปัจจุบัน เติมเอง'!$A$5:$CL$846,16,0),2)</f>
        <v>0</v>
      </c>
      <c r="R356" s="19">
        <f>ROUND(VLOOKUP($B356,'3.ข้อมูลงบทดลองปัจจุบัน เติมเอง'!$A$5:$CL$846,17,0),2)</f>
        <v>0</v>
      </c>
      <c r="S356" s="19">
        <f>ROUND(VLOOKUP($B356,'3.ข้อมูลงบทดลองปัจจุบัน เติมเอง'!$A$5:$CL$846,18,0),2)</f>
        <v>0</v>
      </c>
      <c r="T356" s="19">
        <f>ROUND(VLOOKUP($B356,'3.ข้อมูลงบทดลองปัจจุบัน เติมเอง'!$A$5:$CL$846,19,0),2)</f>
        <v>0</v>
      </c>
      <c r="U356" s="19">
        <f>ROUND(VLOOKUP($B356,'3.ข้อมูลงบทดลองปัจจุบัน เติมเอง'!$A$5:$CL$846,20,0),2)</f>
        <v>0</v>
      </c>
      <c r="V356" s="19">
        <f>ROUND(VLOOKUP($B356,'3.ข้อมูลงบทดลองปัจจุบัน เติมเอง'!$A$5:$CL$846,21,0),2)</f>
        <v>0</v>
      </c>
      <c r="W356" s="19">
        <f>ROUND(VLOOKUP($B356,'3.ข้อมูลงบทดลองปัจจุบัน เติมเอง'!$A$5:$CL$846,22,0),2)</f>
        <v>0</v>
      </c>
      <c r="X356" s="19">
        <f>ROUND(VLOOKUP($B356,'3.ข้อมูลงบทดลองปัจจุบัน เติมเอง'!$A$5:$CL$846,23,0),2)</f>
        <v>55000</v>
      </c>
      <c r="Y356" s="19">
        <f>ROUND(VLOOKUP($B356,'3.ข้อมูลงบทดลองปัจจุบัน เติมเอง'!$A$5:$CL$846,24,0),2)</f>
        <v>0</v>
      </c>
      <c r="Z356" s="19">
        <f>ROUND(VLOOKUP($B356,'3.ข้อมูลงบทดลองปัจจุบัน เติมเอง'!$A$5:$CL$846,25,0),2)</f>
        <v>0</v>
      </c>
      <c r="AA356" s="19">
        <f>ROUND(VLOOKUP($B356,'3.ข้อมูลงบทดลองปัจจุบัน เติมเอง'!$A$5:$CL$846,26,0),2)</f>
        <v>0</v>
      </c>
      <c r="AB356" s="19">
        <f>ROUND(VLOOKUP($B356,'3.ข้อมูลงบทดลองปัจจุบัน เติมเอง'!$A$5:$CL$846,27,0),2)</f>
        <v>0</v>
      </c>
      <c r="AC356" s="19">
        <f>ROUND(VLOOKUP($B356,'3.ข้อมูลงบทดลองปัจจุบัน เติมเอง'!$A$5:$CL$846,28,0),2)</f>
        <v>0</v>
      </c>
      <c r="AD356" s="19">
        <f>ROUND(VLOOKUP($B356,'3.ข้อมูลงบทดลองปัจจุบัน เติมเอง'!$A$5:$CL$846,29,0),2)</f>
        <v>0</v>
      </c>
      <c r="AE356" s="19">
        <f>ROUND(VLOOKUP($B356,'3.ข้อมูลงบทดลองปัจจุบัน เติมเอง'!$A$5:$CL$846,30,0),2)</f>
        <v>0</v>
      </c>
      <c r="AF356" s="19">
        <f>ROUND(VLOOKUP($B356,'3.ข้อมูลงบทดลองปัจจุบัน เติมเอง'!$A$5:$CL$846,31,0),2)</f>
        <v>0</v>
      </c>
      <c r="AG356" s="19">
        <f>ROUND(VLOOKUP($B356,'3.ข้อมูลงบทดลองปัจจุบัน เติมเอง'!$A$5:$CL$846,32,0),2)</f>
        <v>0</v>
      </c>
      <c r="AH356" s="19">
        <f>ROUND(VLOOKUP($B356,'3.ข้อมูลงบทดลองปัจจุบัน เติมเอง'!$A$5:$CL$846,33,0),2)</f>
        <v>0</v>
      </c>
      <c r="AI356" s="19">
        <f>ROUND(VLOOKUP($B356,'3.ข้อมูลงบทดลองปัจจุบัน เติมเอง'!$A$5:$CL$846,34,0),2)</f>
        <v>0</v>
      </c>
      <c r="AJ356" s="19">
        <f>ROUND(VLOOKUP($B356,'3.ข้อมูลงบทดลองปัจจุบัน เติมเอง'!$A$5:$CL$846,35,0),2)</f>
        <v>0</v>
      </c>
      <c r="AK356" s="19">
        <f>ROUND(VLOOKUP($B356,'3.ข้อมูลงบทดลองปัจจุบัน เติมเอง'!$A$5:$CL$846,36,0),2)</f>
        <v>0</v>
      </c>
      <c r="AL356" s="19">
        <f>ROUND(VLOOKUP($B356,'3.ข้อมูลงบทดลองปัจจุบัน เติมเอง'!$A$5:$CL$846,37,0),2)</f>
        <v>0</v>
      </c>
      <c r="AM356" s="19">
        <f>ROUND(VLOOKUP($B356,'3.ข้อมูลงบทดลองปัจจุบัน เติมเอง'!$A$5:$CL$846,38,0),2)</f>
        <v>0</v>
      </c>
      <c r="AN356" s="19">
        <f>ROUND(VLOOKUP($B356,'3.ข้อมูลงบทดลองปัจจุบัน เติมเอง'!$A$5:$CL$846,39,0),2)</f>
        <v>0</v>
      </c>
      <c r="AO356" s="19">
        <f>ROUND(VLOOKUP($B356,'3.ข้อมูลงบทดลองปัจจุบัน เติมเอง'!$A$5:$CL$846,40,0),2)</f>
        <v>0</v>
      </c>
      <c r="AP356" s="19">
        <f>ROUND(VLOOKUP($B356,'3.ข้อมูลงบทดลองปัจจุบัน เติมเอง'!$A$5:$CL$846,41,0),2)</f>
        <v>0</v>
      </c>
      <c r="AQ356" s="19">
        <f>ROUND(VLOOKUP($B356,'3.ข้อมูลงบทดลองปัจจุบัน เติมเอง'!$A$5:$CL$846,42,0),2)</f>
        <v>0</v>
      </c>
      <c r="AR356" s="19">
        <f>ROUND(VLOOKUP($B356,'3.ข้อมูลงบทดลองปัจจุบัน เติมเอง'!$A$5:$CL$846,43,0),2)</f>
        <v>0</v>
      </c>
      <c r="AS356" s="19">
        <f>ROUND(VLOOKUP($B356,'3.ข้อมูลงบทดลองปัจจุบัน เติมเอง'!$A$5:$CL$846,44,0),2)</f>
        <v>0</v>
      </c>
      <c r="AT356" s="19">
        <f>ROUND(VLOOKUP($B356,'3.ข้อมูลงบทดลองปัจจุบัน เติมเอง'!$A$5:$CL$846,45,0),2)</f>
        <v>0</v>
      </c>
      <c r="AU356" s="19">
        <f>ROUND(VLOOKUP($B356,'3.ข้อมูลงบทดลองปัจจุบัน เติมเอง'!$A$5:$CL$846,46,0),2)</f>
        <v>0</v>
      </c>
      <c r="AV356" s="19">
        <f>ROUND(VLOOKUP($B356,'3.ข้อมูลงบทดลองปัจจุบัน เติมเอง'!$A$5:$CL$846,47,0),2)</f>
        <v>0</v>
      </c>
      <c r="AW356" s="19">
        <f>ROUND(VLOOKUP($B356,'3.ข้อมูลงบทดลองปัจจุบัน เติมเอง'!$A$5:$CL$846,48,0),2)</f>
        <v>0</v>
      </c>
      <c r="AX356" s="19">
        <f>ROUND(VLOOKUP($B356,'3.ข้อมูลงบทดลองปัจจุบัน เติมเอง'!$A$5:$CL$846,49,0),2)</f>
        <v>0</v>
      </c>
      <c r="AY356" s="19">
        <f>ROUND(VLOOKUP($B356,'3.ข้อมูลงบทดลองปัจจุบัน เติมเอง'!$A$5:$CL$846,50,0),2)</f>
        <v>0</v>
      </c>
      <c r="AZ356" s="19">
        <f>ROUND(VLOOKUP($B356,'3.ข้อมูลงบทดลองปัจจุบัน เติมเอง'!$A$5:$CL$846,51,0),2)</f>
        <v>0</v>
      </c>
      <c r="BA356" s="19">
        <f>ROUND(VLOOKUP($B356,'3.ข้อมูลงบทดลองปัจจุบัน เติมเอง'!$A$5:$CL$846,52,0),2)</f>
        <v>0</v>
      </c>
      <c r="BB356" s="19">
        <f>ROUND(VLOOKUP($B356,'3.ข้อมูลงบทดลองปัจจุบัน เติมเอง'!$A$5:$CL$846,53,0),2)</f>
        <v>0</v>
      </c>
      <c r="BC356" s="19">
        <f>ROUND(VLOOKUP($B356,'3.ข้อมูลงบทดลองปัจจุบัน เติมเอง'!$A$5:$CL$846,54,0),2)</f>
        <v>0</v>
      </c>
      <c r="BD356" s="19">
        <f>ROUND(VLOOKUP($B356,'3.ข้อมูลงบทดลองปัจจุบัน เติมเอง'!$A$5:$CL$846,55,0),2)</f>
        <v>0</v>
      </c>
      <c r="BE356" s="19">
        <f>ROUND(VLOOKUP($B356,'3.ข้อมูลงบทดลองปัจจุบัน เติมเอง'!$A$5:$CL$846,56,0),2)</f>
        <v>0</v>
      </c>
      <c r="BF356" s="19">
        <f>ROUND(VLOOKUP($B356,'3.ข้อมูลงบทดลองปัจจุบัน เติมเอง'!$A$5:$CL$846,57,0),2)</f>
        <v>0</v>
      </c>
      <c r="BG356" s="19">
        <f>ROUND(VLOOKUP($B356,'3.ข้อมูลงบทดลองปัจจุบัน เติมเอง'!$A$5:$CL$846,58,0),2)</f>
        <v>0</v>
      </c>
      <c r="BH356" s="19">
        <f>ROUND(VLOOKUP($B356,'3.ข้อมูลงบทดลองปัจจุบัน เติมเอง'!$A$5:$CL$846,59,0),2)</f>
        <v>0</v>
      </c>
      <c r="BI356" s="19">
        <f>ROUND(VLOOKUP($B356,'3.ข้อมูลงบทดลองปัจจุบัน เติมเอง'!$A$5:$CL$846,60,0),2)</f>
        <v>0</v>
      </c>
      <c r="BJ356" s="19">
        <f>ROUND(VLOOKUP($B356,'3.ข้อมูลงบทดลองปัจจุบัน เติมเอง'!$A$5:$CL$846,61,0),2)</f>
        <v>0</v>
      </c>
      <c r="BK356" s="19">
        <f>ROUND(VLOOKUP($B356,'3.ข้อมูลงบทดลองปัจจุบัน เติมเอง'!$A$5:$CL$846,62,0),2)</f>
        <v>0</v>
      </c>
      <c r="BL356" s="19">
        <f>ROUND(VLOOKUP($B356,'3.ข้อมูลงบทดลองปัจจุบัน เติมเอง'!$A$5:$CL$846,63,0),2)</f>
        <v>0</v>
      </c>
      <c r="BM356" s="19">
        <f>ROUND(VLOOKUP($B356,'3.ข้อมูลงบทดลองปัจจุบัน เติมเอง'!$A$5:$CL$846,64,0),2)</f>
        <v>0</v>
      </c>
      <c r="BN356" s="19">
        <f>ROUND(VLOOKUP($B356,'3.ข้อมูลงบทดลองปัจจุบัน เติมเอง'!$A$5:$CL$846,65,0),2)</f>
        <v>0</v>
      </c>
      <c r="BO356" s="19">
        <f>ROUND(VLOOKUP($B356,'3.ข้อมูลงบทดลองปัจจุบัน เติมเอง'!$A$5:$CL$846,66,0),2)</f>
        <v>0</v>
      </c>
      <c r="BP356" s="19">
        <f>ROUND(VLOOKUP($B356,'3.ข้อมูลงบทดลองปัจจุบัน เติมเอง'!$A$5:$CL$846,67,0),2)</f>
        <v>0</v>
      </c>
      <c r="BQ356" s="19">
        <f>ROUND(VLOOKUP($B356,'3.ข้อมูลงบทดลองปัจจุบัน เติมเอง'!$A$5:$CL$846,68,0),2)</f>
        <v>0</v>
      </c>
      <c r="BR356" s="19">
        <f>ROUND(VLOOKUP($B356,'3.ข้อมูลงบทดลองปัจจุบัน เติมเอง'!$A$5:$CL$846,69,0),2)</f>
        <v>0</v>
      </c>
      <c r="BS356" s="19">
        <f>ROUND(VLOOKUP($B356,'3.ข้อมูลงบทดลองปัจจุบัน เติมเอง'!$A$5:$CL$846,70,0),2)</f>
        <v>650000</v>
      </c>
      <c r="BT356" s="19">
        <f>ROUND(VLOOKUP($B356,'3.ข้อมูลงบทดลองปัจจุบัน เติมเอง'!$A$5:$CL$846,71,0),2)</f>
        <v>0</v>
      </c>
      <c r="BU356" s="19">
        <f>ROUND(VLOOKUP($B356,'3.ข้อมูลงบทดลองปัจจุบัน เติมเอง'!$A$5:$CL$846,72,0),2)</f>
        <v>0</v>
      </c>
      <c r="BV356" s="19">
        <f>ROUND(VLOOKUP($B356,'3.ข้อมูลงบทดลองปัจจุบัน เติมเอง'!$A$5:$CL$846,73,0),2)</f>
        <v>0</v>
      </c>
      <c r="BW356" s="19">
        <f>ROUND(VLOOKUP($B356,'3.ข้อมูลงบทดลองปัจจุบัน เติมเอง'!$A$5:$CL$846,74,0),2)</f>
        <v>0</v>
      </c>
      <c r="BX356" s="19">
        <f>ROUND(VLOOKUP($B356,'3.ข้อมูลงบทดลองปัจจุบัน เติมเอง'!$A$5:$CL$846,75,0),2)</f>
        <v>0</v>
      </c>
      <c r="BY356" s="19">
        <f>ROUND(VLOOKUP($B356,'3.ข้อมูลงบทดลองปัจจุบัน เติมเอง'!$A$5:$CL$846,76,0),2)</f>
        <v>0</v>
      </c>
      <c r="BZ356" s="19">
        <f>ROUND(VLOOKUP($B356,'3.ข้อมูลงบทดลองปัจจุบัน เติมเอง'!$A$5:$CL$846,77,0),2)</f>
        <v>0</v>
      </c>
      <c r="CA356" s="19">
        <f>ROUND(VLOOKUP($B356,'3.ข้อมูลงบทดลองปัจจุบัน เติมเอง'!$A$5:$CL$846,78,0),2)</f>
        <v>0</v>
      </c>
      <c r="CB356" s="19">
        <f>ROUND(VLOOKUP($B356,'3.ข้อมูลงบทดลองปัจจุบัน เติมเอง'!$A$5:$CL$846,79,0),2)</f>
        <v>0</v>
      </c>
      <c r="CC356" s="19">
        <f>ROUND(VLOOKUP($B356,'3.ข้อมูลงบทดลองปัจจุบัน เติมเอง'!$A$5:$CL$846,80,0),2)</f>
        <v>0</v>
      </c>
      <c r="CD356" s="19">
        <f>ROUND(VLOOKUP($B356,'3.ข้อมูลงบทดลองปัจจุบัน เติมเอง'!$A$5:$CL$846,81,0),2)</f>
        <v>0</v>
      </c>
      <c r="CE356" s="19">
        <f>ROUND(VLOOKUP($B356,'3.ข้อมูลงบทดลองปัจจุบัน เติมเอง'!$A$5:$CL$846,82,0),2)</f>
        <v>0</v>
      </c>
      <c r="CF356" s="19">
        <f>ROUND(VLOOKUP($B356,'3.ข้อมูลงบทดลองปัจจุบัน เติมเอง'!$A$5:$CL$846,83,0),2)</f>
        <v>0</v>
      </c>
      <c r="CG356" s="19">
        <f>ROUND(VLOOKUP($B356,'3.ข้อมูลงบทดลองปัจจุบัน เติมเอง'!$A$5:$CL$846,84,0),2)</f>
        <v>0</v>
      </c>
      <c r="CH356" s="19">
        <f>ROUND(VLOOKUP($B356,'3.ข้อมูลงบทดลองปัจจุบัน เติมเอง'!$A$5:$CL$846,85,0),2)</f>
        <v>0</v>
      </c>
      <c r="CI356" s="19">
        <f>ROUND(VLOOKUP($B356,'3.ข้อมูลงบทดลองปัจจุบัน เติมเอง'!$A$5:$CL$846,86,0),2)</f>
        <v>0</v>
      </c>
      <c r="CJ356" s="19">
        <f>ROUND(VLOOKUP($B356,'3.ข้อมูลงบทดลองปัจจุบัน เติมเอง'!$A$5:$CL$846,87,0),2)</f>
        <v>0</v>
      </c>
      <c r="CK356" s="19">
        <f>ROUND(VLOOKUP($B356,'3.ข้อมูลงบทดลองปัจจุบัน เติมเอง'!$A$5:$CL$846,88,0),2)</f>
        <v>0</v>
      </c>
      <c r="CL356" s="19">
        <f>ROUND(VLOOKUP($B356,'3.ข้อมูลงบทดลองปัจจุบัน เติมเอง'!$A$5:$CL$846,89,0),2)</f>
        <v>0</v>
      </c>
      <c r="CM356" s="19">
        <f>ROUND(VLOOKUP($B356,'3.ข้อมูลงบทดลองปัจจุบัน เติมเอง'!$A$5:$CL$846,90,0),2)</f>
        <v>0</v>
      </c>
    </row>
    <row r="357" spans="1:91" x14ac:dyDescent="0.7">
      <c r="A357" s="54" t="s">
        <v>2323</v>
      </c>
      <c r="B357" s="3" t="s">
        <v>620</v>
      </c>
      <c r="C357" s="55" t="s">
        <v>621</v>
      </c>
      <c r="D357" s="19">
        <f>ROUND(VLOOKUP($B357,'3.ข้อมูลงบทดลองปัจจุบัน เติมเอง'!$A$5:$CL$846,3,0),2)</f>
        <v>65927</v>
      </c>
      <c r="E357" s="19">
        <f>ROUND(VLOOKUP($B357,'3.ข้อมูลงบทดลองปัจจุบัน เติมเอง'!$A$5:$CL$846,4,0),2)</f>
        <v>10311.379999999999</v>
      </c>
      <c r="F357" s="19">
        <f>ROUND(VLOOKUP($B357,'3.ข้อมูลงบทดลองปัจจุบัน เติมเอง'!$A$5:$CL$846,5,0),2)</f>
        <v>18324.099999999999</v>
      </c>
      <c r="G357" s="19">
        <f>ROUND(VLOOKUP($B357,'3.ข้อมูลงบทดลองปัจจุบัน เติมเอง'!$A$5:$CL$846,6,0),2)</f>
        <v>12254</v>
      </c>
      <c r="H357" s="19">
        <f>ROUND(VLOOKUP($B357,'3.ข้อมูลงบทดลองปัจจุบัน เติมเอง'!$A$5:$CL$846,7,0),2)</f>
        <v>4829.8999999999996</v>
      </c>
      <c r="I357" s="19">
        <f>ROUND(VLOOKUP($B357,'3.ข้อมูลงบทดลองปัจจุบัน เติมเอง'!$A$5:$CL$846,8,0),2)</f>
        <v>1023229.78</v>
      </c>
      <c r="J357" s="19">
        <f>ROUND(VLOOKUP($B357,'3.ข้อมูลงบทดลองปัจจุบัน เติมเอง'!$A$5:$CL$846,9,0),2)</f>
        <v>32440</v>
      </c>
      <c r="K357" s="19">
        <f>ROUND(VLOOKUP($B357,'3.ข้อมูลงบทดลองปัจจุบัน เติมเอง'!$A$5:$CL$846,10,0),2)</f>
        <v>39692</v>
      </c>
      <c r="L357" s="19">
        <f>ROUND(VLOOKUP($B357,'3.ข้อมูลงบทดลองปัจจุบัน เติมเอง'!$A$5:$CL$846,11,0),2)</f>
        <v>56674.61</v>
      </c>
      <c r="M357" s="19">
        <f>ROUND(VLOOKUP($B357,'3.ข้อมูลงบทดลองปัจจุบัน เติมเอง'!$A$5:$CL$846,12,0),2)</f>
        <v>6400</v>
      </c>
      <c r="N357" s="19">
        <f>ROUND(VLOOKUP($B357,'3.ข้อมูลงบทดลองปัจจุบัน เติมเอง'!$A$5:$CL$846,13,0),2)</f>
        <v>160670</v>
      </c>
      <c r="O357" s="19">
        <f>ROUND(VLOOKUP($B357,'3.ข้อมูลงบทดลองปัจจุบัน เติมเอง'!$A$5:$CL$846,14,0),2)</f>
        <v>200</v>
      </c>
      <c r="P357" s="19">
        <f>ROUND(VLOOKUP($B357,'3.ข้อมูลงบทดลองปัจจุบัน เติมเอง'!$A$5:$CL$846,15,0),2)</f>
        <v>333013.40000000002</v>
      </c>
      <c r="Q357" s="19">
        <f>ROUND(VLOOKUP($B357,'3.ข้อมูลงบทดลองปัจจุบัน เติมเอง'!$A$5:$CL$846,16,0),2)</f>
        <v>3900.02</v>
      </c>
      <c r="R357" s="19">
        <f>ROUND(VLOOKUP($B357,'3.ข้อมูลงบทดลองปัจจุบัน เติมเอง'!$A$5:$CL$846,17,0),2)</f>
        <v>4839</v>
      </c>
      <c r="S357" s="19">
        <f>ROUND(VLOOKUP($B357,'3.ข้อมูลงบทดลองปัจจุบัน เติมเอง'!$A$5:$CL$846,18,0),2)</f>
        <v>13150</v>
      </c>
      <c r="T357" s="19">
        <f>ROUND(VLOOKUP($B357,'3.ข้อมูลงบทดลองปัจจุบัน เติมเอง'!$A$5:$CL$846,19,0),2)</f>
        <v>29370.58</v>
      </c>
      <c r="U357" s="19">
        <f>ROUND(VLOOKUP($B357,'3.ข้อมูลงบทดลองปัจจุบัน เติมเอง'!$A$5:$CL$846,20,0),2)</f>
        <v>8785</v>
      </c>
      <c r="V357" s="19">
        <f>ROUND(VLOOKUP($B357,'3.ข้อมูลงบทดลองปัจจุบัน เติมเอง'!$A$5:$CL$846,21,0),2)</f>
        <v>3430</v>
      </c>
      <c r="W357" s="19">
        <f>ROUND(VLOOKUP($B357,'3.ข้อมูลงบทดลองปัจจุบัน เติมเอง'!$A$5:$CL$846,22,0),2)</f>
        <v>4800</v>
      </c>
      <c r="X357" s="19">
        <f>ROUND(VLOOKUP($B357,'3.ข้อมูลงบทดลองปัจจุบัน เติมเอง'!$A$5:$CL$846,23,0),2)</f>
        <v>605050</v>
      </c>
      <c r="Y357" s="19">
        <f>ROUND(VLOOKUP($B357,'3.ข้อมูลงบทดลองปัจจุบัน เติมเอง'!$A$5:$CL$846,24,0),2)</f>
        <v>43316.34</v>
      </c>
      <c r="Z357" s="19">
        <f>ROUND(VLOOKUP($B357,'3.ข้อมูลงบทดลองปัจจุบัน เติมเอง'!$A$5:$CL$846,25,0),2)</f>
        <v>8245</v>
      </c>
      <c r="AA357" s="19">
        <f>ROUND(VLOOKUP($B357,'3.ข้อมูลงบทดลองปัจจุบัน เติมเอง'!$A$5:$CL$846,26,0),2)</f>
        <v>7700</v>
      </c>
      <c r="AB357" s="19">
        <f>ROUND(VLOOKUP($B357,'3.ข้อมูลงบทดลองปัจจุบัน เติมเอง'!$A$5:$CL$846,27,0),2)</f>
        <v>41022</v>
      </c>
      <c r="AC357" s="19">
        <f>ROUND(VLOOKUP($B357,'3.ข้อมูลงบทดลองปัจจุบัน เติมเอง'!$A$5:$CL$846,28,0),2)</f>
        <v>17772.5</v>
      </c>
      <c r="AD357" s="19">
        <f>ROUND(VLOOKUP($B357,'3.ข้อมูลงบทดลองปัจจุบัน เติมเอง'!$A$5:$CL$846,29,0),2)</f>
        <v>0</v>
      </c>
      <c r="AE357" s="19">
        <f>ROUND(VLOOKUP($B357,'3.ข้อมูลงบทดลองปัจจุบัน เติมเอง'!$A$5:$CL$846,30,0),2)</f>
        <v>69600</v>
      </c>
      <c r="AF357" s="19">
        <f>ROUND(VLOOKUP($B357,'3.ข้อมูลงบทดลองปัจจุบัน เติมเอง'!$A$5:$CL$846,31,0),2)</f>
        <v>2100</v>
      </c>
      <c r="AG357" s="19">
        <f>ROUND(VLOOKUP($B357,'3.ข้อมูลงบทดลองปัจจุบัน เติมเอง'!$A$5:$CL$846,32,0),2)</f>
        <v>18694</v>
      </c>
      <c r="AH357" s="19">
        <f>ROUND(VLOOKUP($B357,'3.ข้อมูลงบทดลองปัจจุบัน เติมเอง'!$A$5:$CL$846,33,0),2)</f>
        <v>6600</v>
      </c>
      <c r="AI357" s="19">
        <f>ROUND(VLOOKUP($B357,'3.ข้อมูลงบทดลองปัจจุบัน เติมเอง'!$A$5:$CL$846,34,0),2)</f>
        <v>45307</v>
      </c>
      <c r="AJ357" s="19">
        <f>ROUND(VLOOKUP($B357,'3.ข้อมูลงบทดลองปัจจุบัน เติมเอง'!$A$5:$CL$846,35,0),2)</f>
        <v>0</v>
      </c>
      <c r="AK357" s="19">
        <f>ROUND(VLOOKUP($B357,'3.ข้อมูลงบทดลองปัจจุบัน เติมเอง'!$A$5:$CL$846,36,0),2)</f>
        <v>3300</v>
      </c>
      <c r="AL357" s="19">
        <f>ROUND(VLOOKUP($B357,'3.ข้อมูลงบทดลองปัจจุบัน เติมเอง'!$A$5:$CL$846,37,0),2)</f>
        <v>2468474.9300000002</v>
      </c>
      <c r="AM357" s="19">
        <f>ROUND(VLOOKUP($B357,'3.ข้อมูลงบทดลองปัจจุบัน เติมเอง'!$A$5:$CL$846,38,0),2)</f>
        <v>3377</v>
      </c>
      <c r="AN357" s="19">
        <f>ROUND(VLOOKUP($B357,'3.ข้อมูลงบทดลองปัจจุบัน เติมเอง'!$A$5:$CL$846,39,0),2)</f>
        <v>7208</v>
      </c>
      <c r="AO357" s="19">
        <f>ROUND(VLOOKUP($B357,'3.ข้อมูลงบทดลองปัจจุบัน เติมเอง'!$A$5:$CL$846,40,0),2)</f>
        <v>21350</v>
      </c>
      <c r="AP357" s="19">
        <f>ROUND(VLOOKUP($B357,'3.ข้อมูลงบทดลองปัจจุบัน เติมเอง'!$A$5:$CL$846,41,0),2)</f>
        <v>27435</v>
      </c>
      <c r="AQ357" s="19">
        <f>ROUND(VLOOKUP($B357,'3.ข้อมูลงบทดลองปัจจุบัน เติมเอง'!$A$5:$CL$846,42,0),2)</f>
        <v>33784.980000000003</v>
      </c>
      <c r="AR357" s="19">
        <f>ROUND(VLOOKUP($B357,'3.ข้อมูลงบทดลองปัจจุบัน เติมเอง'!$A$5:$CL$846,43,0),2)</f>
        <v>18355</v>
      </c>
      <c r="AS357" s="19">
        <f>ROUND(VLOOKUP($B357,'3.ข้อมูลงบทดลองปัจจุบัน เติมเอง'!$A$5:$CL$846,44,0),2)</f>
        <v>336659.29</v>
      </c>
      <c r="AT357" s="19">
        <f>ROUND(VLOOKUP($B357,'3.ข้อมูลงบทดลองปัจจุบัน เติมเอง'!$A$5:$CL$846,45,0),2)</f>
        <v>46276</v>
      </c>
      <c r="AU357" s="19">
        <f>ROUND(VLOOKUP($B357,'3.ข้อมูลงบทดลองปัจจุบัน เติมเอง'!$A$5:$CL$846,46,0),2)</f>
        <v>14236</v>
      </c>
      <c r="AV357" s="19">
        <f>ROUND(VLOOKUP($B357,'3.ข้อมูลงบทดลองปัจจุบัน เติมเอง'!$A$5:$CL$846,47,0),2)</f>
        <v>14837</v>
      </c>
      <c r="AW357" s="19">
        <f>ROUND(VLOOKUP($B357,'3.ข้อมูลงบทดลองปัจจุบัน เติมเอง'!$A$5:$CL$846,48,0),2)</f>
        <v>35839.1</v>
      </c>
      <c r="AX357" s="19">
        <f>ROUND(VLOOKUP($B357,'3.ข้อมูลงบทดลองปัจจุบัน เติมเอง'!$A$5:$CL$846,49,0),2)</f>
        <v>0</v>
      </c>
      <c r="AY357" s="19">
        <f>ROUND(VLOOKUP($B357,'3.ข้อมูลงบทดลองปัจจุบัน เติมเอง'!$A$5:$CL$846,50,0),2)</f>
        <v>368890.78</v>
      </c>
      <c r="AZ357" s="19">
        <f>ROUND(VLOOKUP($B357,'3.ข้อมูลงบทดลองปัจจุบัน เติมเอง'!$A$5:$CL$846,51,0),2)</f>
        <v>4700</v>
      </c>
      <c r="BA357" s="19">
        <f>ROUND(VLOOKUP($B357,'3.ข้อมูลงบทดลองปัจจุบัน เติมเอง'!$A$5:$CL$846,52,0),2)</f>
        <v>9900</v>
      </c>
      <c r="BB357" s="19">
        <f>ROUND(VLOOKUP($B357,'3.ข้อมูลงบทดลองปัจจุบัน เติมเอง'!$A$5:$CL$846,53,0),2)</f>
        <v>109263.01</v>
      </c>
      <c r="BC357" s="19">
        <f>ROUND(VLOOKUP($B357,'3.ข้อมูลงบทดลองปัจจุบัน เติมเอง'!$A$5:$CL$846,54,0),2)</f>
        <v>0</v>
      </c>
      <c r="BD357" s="19">
        <f>ROUND(VLOOKUP($B357,'3.ข้อมูลงบทดลองปัจจุบัน เติมเอง'!$A$5:$CL$846,55,0),2)</f>
        <v>401880</v>
      </c>
      <c r="BE357" s="19">
        <f>ROUND(VLOOKUP($B357,'3.ข้อมูลงบทดลองปัจจุบัน เติมเอง'!$A$5:$CL$846,56,0),2)</f>
        <v>22602.7</v>
      </c>
      <c r="BF357" s="19">
        <f>ROUND(VLOOKUP($B357,'3.ข้อมูลงบทดลองปัจจุบัน เติมเอง'!$A$5:$CL$846,57,0),2)</f>
        <v>0</v>
      </c>
      <c r="BG357" s="19">
        <f>ROUND(VLOOKUP($B357,'3.ข้อมูลงบทดลองปัจจุบัน เติมเอง'!$A$5:$CL$846,58,0),2)</f>
        <v>6227</v>
      </c>
      <c r="BH357" s="19">
        <f>ROUND(VLOOKUP($B357,'3.ข้อมูลงบทดลองปัจจุบัน เติมเอง'!$A$5:$CL$846,59,0),2)</f>
        <v>20043561.600000001</v>
      </c>
      <c r="BI357" s="19">
        <f>ROUND(VLOOKUP($B357,'3.ข้อมูลงบทดลองปัจจุบัน เติมเอง'!$A$5:$CL$846,60,0),2)</f>
        <v>0</v>
      </c>
      <c r="BJ357" s="19">
        <f>ROUND(VLOOKUP($B357,'3.ข้อมูลงบทดลองปัจจุบัน เติมเอง'!$A$5:$CL$846,61,0),2)</f>
        <v>11761.05</v>
      </c>
      <c r="BK357" s="19">
        <f>ROUND(VLOOKUP($B357,'3.ข้อมูลงบทดลองปัจจุบัน เติมเอง'!$A$5:$CL$846,62,0),2)</f>
        <v>2385</v>
      </c>
      <c r="BL357" s="19">
        <f>ROUND(VLOOKUP($B357,'3.ข้อมูลงบทดลองปัจจุบัน เติมเอง'!$A$5:$CL$846,63,0),2)</f>
        <v>14590</v>
      </c>
      <c r="BM357" s="19">
        <f>ROUND(VLOOKUP($B357,'3.ข้อมูลงบทดลองปัจจุบัน เติมเอง'!$A$5:$CL$846,64,0),2)</f>
        <v>2144937.31</v>
      </c>
      <c r="BN357" s="19">
        <f>ROUND(VLOOKUP($B357,'3.ข้อมูลงบทดลองปัจจุบัน เติมเอง'!$A$5:$CL$846,65,0),2)</f>
        <v>155068</v>
      </c>
      <c r="BO357" s="19">
        <f>ROUND(VLOOKUP($B357,'3.ข้อมูลงบทดลองปัจจุบัน เติมเอง'!$A$5:$CL$846,66,0),2)</f>
        <v>3637</v>
      </c>
      <c r="BP357" s="19">
        <f>ROUND(VLOOKUP($B357,'3.ข้อมูลงบทดลองปัจจุบัน เติมเอง'!$A$5:$CL$846,67,0),2)</f>
        <v>15579</v>
      </c>
      <c r="BQ357" s="19">
        <f>ROUND(VLOOKUP($B357,'3.ข้อมูลงบทดลองปัจจุบัน เติมเอง'!$A$5:$CL$846,68,0),2)</f>
        <v>90833.39</v>
      </c>
      <c r="BR357" s="19">
        <f>ROUND(VLOOKUP($B357,'3.ข้อมูลงบทดลองปัจจุบัน เติมเอง'!$A$5:$CL$846,69,0),2)</f>
        <v>8455</v>
      </c>
      <c r="BS357" s="19">
        <f>ROUND(VLOOKUP($B357,'3.ข้อมูลงบทดลองปัจจุบัน เติมเอง'!$A$5:$CL$846,70,0),2)</f>
        <v>220814.55</v>
      </c>
      <c r="BT357" s="19">
        <f>ROUND(VLOOKUP($B357,'3.ข้อมูลงบทดลองปัจจุบัน เติมเอง'!$A$5:$CL$846,71,0),2)</f>
        <v>12785.49</v>
      </c>
      <c r="BU357" s="19">
        <f>ROUND(VLOOKUP($B357,'3.ข้อมูลงบทดลองปัจจุบัน เติมเอง'!$A$5:$CL$846,72,0),2)</f>
        <v>0.01</v>
      </c>
      <c r="BV357" s="19">
        <f>ROUND(VLOOKUP($B357,'3.ข้อมูลงบทดลองปัจจุบัน เติมเอง'!$A$5:$CL$846,73,0),2)</f>
        <v>402542.3</v>
      </c>
      <c r="BW357" s="19">
        <f>ROUND(VLOOKUP($B357,'3.ข้อมูลงบทดลองปัจจุบัน เติมเอง'!$A$5:$CL$846,74,0),2)</f>
        <v>1154598.3500000001</v>
      </c>
      <c r="BX357" s="19">
        <f>ROUND(VLOOKUP($B357,'3.ข้อมูลงบทดลองปัจจุบัน เติมเอง'!$A$5:$CL$846,75,0),2)</f>
        <v>4900</v>
      </c>
      <c r="BY357" s="19">
        <f>ROUND(VLOOKUP($B357,'3.ข้อมูลงบทดลองปัจจุบัน เติมเอง'!$A$5:$CL$846,76,0),2)</f>
        <v>112590</v>
      </c>
      <c r="BZ357" s="19">
        <f>ROUND(VLOOKUP($B357,'3.ข้อมูลงบทดลองปัจจุบัน เติมเอง'!$A$5:$CL$846,77,0),2)</f>
        <v>8554</v>
      </c>
      <c r="CA357" s="19">
        <f>ROUND(VLOOKUP($B357,'3.ข้อมูลงบทดลองปัจจุบัน เติมเอง'!$A$5:$CL$846,78,0),2)</f>
        <v>12702</v>
      </c>
      <c r="CB357" s="19">
        <f>ROUND(VLOOKUP($B357,'3.ข้อมูลงบทดลองปัจจุบัน เติมเอง'!$A$5:$CL$846,79,0),2)</f>
        <v>12460</v>
      </c>
      <c r="CC357" s="19">
        <f>ROUND(VLOOKUP($B357,'3.ข้อมูลงบทดลองปัจจุบัน เติมเอง'!$A$5:$CL$846,80,0),2)</f>
        <v>10300</v>
      </c>
      <c r="CD357" s="19">
        <f>ROUND(VLOOKUP($B357,'3.ข้อมูลงบทดลองปัจจุบัน เติมเอง'!$A$5:$CL$846,81,0),2)</f>
        <v>10340</v>
      </c>
      <c r="CE357" s="19">
        <f>ROUND(VLOOKUP($B357,'3.ข้อมูลงบทดลองปัจจุบัน เติมเอง'!$A$5:$CL$846,82,0),2)</f>
        <v>17350</v>
      </c>
      <c r="CF357" s="19">
        <f>ROUND(VLOOKUP($B357,'3.ข้อมูลงบทดลองปัจจุบัน เติมเอง'!$A$5:$CL$846,83,0),2)</f>
        <v>143707.62</v>
      </c>
      <c r="CG357" s="19">
        <f>ROUND(VLOOKUP($B357,'3.ข้อมูลงบทดลองปัจจุบัน เติมเอง'!$A$5:$CL$846,84,0),2)</f>
        <v>1900</v>
      </c>
      <c r="CH357" s="19">
        <f>ROUND(VLOOKUP($B357,'3.ข้อมูลงบทดลองปัจจุบัน เติมเอง'!$A$5:$CL$846,85,0),2)</f>
        <v>12400</v>
      </c>
      <c r="CI357" s="19">
        <f>ROUND(VLOOKUP($B357,'3.ข้อมูลงบทดลองปัจจุบัน เติมเอง'!$A$5:$CL$846,86,0),2)</f>
        <v>5520</v>
      </c>
      <c r="CJ357" s="19">
        <f>ROUND(VLOOKUP($B357,'3.ข้อมูลงบทดลองปัจจุบัน เติมเอง'!$A$5:$CL$846,87,0),2)</f>
        <v>8468</v>
      </c>
      <c r="CK357" s="19">
        <f>ROUND(VLOOKUP($B357,'3.ข้อมูลงบทดลองปัจจุบัน เติมเอง'!$A$5:$CL$846,88,0),2)</f>
        <v>107569.14</v>
      </c>
      <c r="CL357" s="19">
        <f>ROUND(VLOOKUP($B357,'3.ข้อมูลงบทดลองปัจจุบัน เติมเอง'!$A$5:$CL$846,89,0),2)</f>
        <v>5400</v>
      </c>
      <c r="CM357" s="19">
        <f>ROUND(VLOOKUP($B357,'3.ข้อมูลงบทดลองปัจจุบัน เติมเอง'!$A$5:$CL$846,90,0),2)</f>
        <v>23242</v>
      </c>
    </row>
    <row r="358" spans="1:91" x14ac:dyDescent="0.7">
      <c r="A358" s="54" t="s">
        <v>2323</v>
      </c>
      <c r="B358" s="3" t="s">
        <v>622</v>
      </c>
      <c r="C358" s="55" t="s">
        <v>623</v>
      </c>
      <c r="D358" s="19">
        <f>ROUND(VLOOKUP($B358,'3.ข้อมูลงบทดลองปัจจุบัน เติมเอง'!$A$5:$CL$846,3,0),2)</f>
        <v>56039</v>
      </c>
      <c r="E358" s="19">
        <f>ROUND(VLOOKUP($B358,'3.ข้อมูลงบทดลองปัจจุบัน เติมเอง'!$A$5:$CL$846,4,0),2)</f>
        <v>0</v>
      </c>
      <c r="F358" s="19">
        <f>ROUND(VLOOKUP($B358,'3.ข้อมูลงบทดลองปัจจุบัน เติมเอง'!$A$5:$CL$846,5,0),2)</f>
        <v>0</v>
      </c>
      <c r="G358" s="19">
        <f>ROUND(VLOOKUP($B358,'3.ข้อมูลงบทดลองปัจจุบัน เติมเอง'!$A$5:$CL$846,6,0),2)</f>
        <v>0</v>
      </c>
      <c r="H358" s="19">
        <f>ROUND(VLOOKUP($B358,'3.ข้อมูลงบทดลองปัจจุบัน เติมเอง'!$A$5:$CL$846,7,0),2)</f>
        <v>0</v>
      </c>
      <c r="I358" s="19">
        <f>ROUND(VLOOKUP($B358,'3.ข้อมูลงบทดลองปัจจุบัน เติมเอง'!$A$5:$CL$846,8,0),2)</f>
        <v>0</v>
      </c>
      <c r="J358" s="19">
        <f>ROUND(VLOOKUP($B358,'3.ข้อมูลงบทดลองปัจจุบัน เติมเอง'!$A$5:$CL$846,9,0),2)</f>
        <v>0</v>
      </c>
      <c r="K358" s="19">
        <f>ROUND(VLOOKUP($B358,'3.ข้อมูลงบทดลองปัจจุบัน เติมเอง'!$A$5:$CL$846,10,0),2)</f>
        <v>0</v>
      </c>
      <c r="L358" s="19">
        <f>ROUND(VLOOKUP($B358,'3.ข้อมูลงบทดลองปัจจุบัน เติมเอง'!$A$5:$CL$846,11,0),2)</f>
        <v>3900</v>
      </c>
      <c r="M358" s="19">
        <f>ROUND(VLOOKUP($B358,'3.ข้อมูลงบทดลองปัจจุบัน เติมเอง'!$A$5:$CL$846,12,0),2)</f>
        <v>0</v>
      </c>
      <c r="N358" s="19">
        <f>ROUND(VLOOKUP($B358,'3.ข้อมูลงบทดลองปัจจุบัน เติมเอง'!$A$5:$CL$846,13,0),2)</f>
        <v>13100</v>
      </c>
      <c r="O358" s="19">
        <f>ROUND(VLOOKUP($B358,'3.ข้อมูลงบทดลองปัจจุบัน เติมเอง'!$A$5:$CL$846,14,0),2)</f>
        <v>0</v>
      </c>
      <c r="P358" s="19">
        <f>ROUND(VLOOKUP($B358,'3.ข้อมูลงบทดลองปัจจุบัน เติมเอง'!$A$5:$CL$846,15,0),2)</f>
        <v>0</v>
      </c>
      <c r="Q358" s="19">
        <f>ROUND(VLOOKUP($B358,'3.ข้อมูลงบทดลองปัจจุบัน เติมเอง'!$A$5:$CL$846,16,0),2)</f>
        <v>0</v>
      </c>
      <c r="R358" s="19">
        <f>ROUND(VLOOKUP($B358,'3.ข้อมูลงบทดลองปัจจุบัน เติมเอง'!$A$5:$CL$846,17,0),2)</f>
        <v>0</v>
      </c>
      <c r="S358" s="19">
        <f>ROUND(VLOOKUP($B358,'3.ข้อมูลงบทดลองปัจจุบัน เติมเอง'!$A$5:$CL$846,18,0),2)</f>
        <v>0</v>
      </c>
      <c r="T358" s="19">
        <f>ROUND(VLOOKUP($B358,'3.ข้อมูลงบทดลองปัจจุบัน เติมเอง'!$A$5:$CL$846,19,0),2)</f>
        <v>300</v>
      </c>
      <c r="U358" s="19">
        <f>ROUND(VLOOKUP($B358,'3.ข้อมูลงบทดลองปัจจุบัน เติมเอง'!$A$5:$CL$846,20,0),2)</f>
        <v>0</v>
      </c>
      <c r="V358" s="19">
        <f>ROUND(VLOOKUP($B358,'3.ข้อมูลงบทดลองปัจจุบัน เติมเอง'!$A$5:$CL$846,21,0),2)</f>
        <v>0</v>
      </c>
      <c r="W358" s="19">
        <f>ROUND(VLOOKUP($B358,'3.ข้อมูลงบทดลองปัจจุบัน เติมเอง'!$A$5:$CL$846,22,0),2)</f>
        <v>0</v>
      </c>
      <c r="X358" s="19">
        <f>ROUND(VLOOKUP($B358,'3.ข้อมูลงบทดลองปัจจุบัน เติมเอง'!$A$5:$CL$846,23,0),2)</f>
        <v>0</v>
      </c>
      <c r="Y358" s="19">
        <f>ROUND(VLOOKUP($B358,'3.ข้อมูลงบทดลองปัจจุบัน เติมเอง'!$A$5:$CL$846,24,0),2)</f>
        <v>0</v>
      </c>
      <c r="Z358" s="19">
        <f>ROUND(VLOOKUP($B358,'3.ข้อมูลงบทดลองปัจจุบัน เติมเอง'!$A$5:$CL$846,25,0),2)</f>
        <v>3030</v>
      </c>
      <c r="AA358" s="19">
        <f>ROUND(VLOOKUP($B358,'3.ข้อมูลงบทดลองปัจจุบัน เติมเอง'!$A$5:$CL$846,26,0),2)</f>
        <v>0</v>
      </c>
      <c r="AB358" s="19">
        <f>ROUND(VLOOKUP($B358,'3.ข้อมูลงบทดลองปัจจุบัน เติมเอง'!$A$5:$CL$846,27,0),2)</f>
        <v>0</v>
      </c>
      <c r="AC358" s="19">
        <f>ROUND(VLOOKUP($B358,'3.ข้อมูลงบทดลองปัจจุบัน เติมเอง'!$A$5:$CL$846,28,0),2)</f>
        <v>0</v>
      </c>
      <c r="AD358" s="19">
        <f>ROUND(VLOOKUP($B358,'3.ข้อมูลงบทดลองปัจจุบัน เติมเอง'!$A$5:$CL$846,29,0),2)</f>
        <v>0</v>
      </c>
      <c r="AE358" s="19">
        <f>ROUND(VLOOKUP($B358,'3.ข้อมูลงบทดลองปัจจุบัน เติมเอง'!$A$5:$CL$846,30,0),2)</f>
        <v>0</v>
      </c>
      <c r="AF358" s="19">
        <f>ROUND(VLOOKUP($B358,'3.ข้อมูลงบทดลองปัจจุบัน เติมเอง'!$A$5:$CL$846,31,0),2)</f>
        <v>0</v>
      </c>
      <c r="AG358" s="19">
        <f>ROUND(VLOOKUP($B358,'3.ข้อมูลงบทดลองปัจจุบัน เติมเอง'!$A$5:$CL$846,32,0),2)</f>
        <v>0</v>
      </c>
      <c r="AH358" s="19">
        <f>ROUND(VLOOKUP($B358,'3.ข้อมูลงบทดลองปัจจุบัน เติมเอง'!$A$5:$CL$846,33,0),2)</f>
        <v>0</v>
      </c>
      <c r="AI358" s="19">
        <f>ROUND(VLOOKUP($B358,'3.ข้อมูลงบทดลองปัจจุบัน เติมเอง'!$A$5:$CL$846,34,0),2)</f>
        <v>0</v>
      </c>
      <c r="AJ358" s="19">
        <f>ROUND(VLOOKUP($B358,'3.ข้อมูลงบทดลองปัจจุบัน เติมเอง'!$A$5:$CL$846,35,0),2)</f>
        <v>0</v>
      </c>
      <c r="AK358" s="19">
        <f>ROUND(VLOOKUP($B358,'3.ข้อมูลงบทดลองปัจจุบัน เติมเอง'!$A$5:$CL$846,36,0),2)</f>
        <v>0</v>
      </c>
      <c r="AL358" s="19">
        <f>ROUND(VLOOKUP($B358,'3.ข้อมูลงบทดลองปัจจุบัน เติมเอง'!$A$5:$CL$846,37,0),2)</f>
        <v>0</v>
      </c>
      <c r="AM358" s="19">
        <f>ROUND(VLOOKUP($B358,'3.ข้อมูลงบทดลองปัจจุบัน เติมเอง'!$A$5:$CL$846,38,0),2)</f>
        <v>0</v>
      </c>
      <c r="AN358" s="19">
        <f>ROUND(VLOOKUP($B358,'3.ข้อมูลงบทดลองปัจจุบัน เติมเอง'!$A$5:$CL$846,39,0),2)</f>
        <v>0</v>
      </c>
      <c r="AO358" s="19">
        <f>ROUND(VLOOKUP($B358,'3.ข้อมูลงบทดลองปัจจุบัน เติมเอง'!$A$5:$CL$846,40,0),2)</f>
        <v>0</v>
      </c>
      <c r="AP358" s="19">
        <f>ROUND(VLOOKUP($B358,'3.ข้อมูลงบทดลองปัจจุบัน เติมเอง'!$A$5:$CL$846,41,0),2)</f>
        <v>0</v>
      </c>
      <c r="AQ358" s="19">
        <f>ROUND(VLOOKUP($B358,'3.ข้อมูลงบทดลองปัจจุบัน เติมเอง'!$A$5:$CL$846,42,0),2)</f>
        <v>0</v>
      </c>
      <c r="AR358" s="19">
        <f>ROUND(VLOOKUP($B358,'3.ข้อมูลงบทดลองปัจจุบัน เติมเอง'!$A$5:$CL$846,43,0),2)</f>
        <v>0</v>
      </c>
      <c r="AS358" s="19">
        <f>ROUND(VLOOKUP($B358,'3.ข้อมูลงบทดลองปัจจุบัน เติมเอง'!$A$5:$CL$846,44,0),2)</f>
        <v>32742</v>
      </c>
      <c r="AT358" s="19">
        <f>ROUND(VLOOKUP($B358,'3.ข้อมูลงบทดลองปัจจุบัน เติมเอง'!$A$5:$CL$846,45,0),2)</f>
        <v>0</v>
      </c>
      <c r="AU358" s="19">
        <f>ROUND(VLOOKUP($B358,'3.ข้อมูลงบทดลองปัจจุบัน เติมเอง'!$A$5:$CL$846,46,0),2)</f>
        <v>0</v>
      </c>
      <c r="AV358" s="19">
        <f>ROUND(VLOOKUP($B358,'3.ข้อมูลงบทดลองปัจจุบัน เติมเอง'!$A$5:$CL$846,47,0),2)</f>
        <v>12400</v>
      </c>
      <c r="AW358" s="19">
        <f>ROUND(VLOOKUP($B358,'3.ข้อมูลงบทดลองปัจจุบัน เติมเอง'!$A$5:$CL$846,48,0),2)</f>
        <v>0</v>
      </c>
      <c r="AX358" s="19">
        <f>ROUND(VLOOKUP($B358,'3.ข้อมูลงบทดลองปัจจุบัน เติมเอง'!$A$5:$CL$846,49,0),2)</f>
        <v>0</v>
      </c>
      <c r="AY358" s="19">
        <f>ROUND(VLOOKUP($B358,'3.ข้อมูลงบทดลองปัจจุบัน เติมเอง'!$A$5:$CL$846,50,0),2)</f>
        <v>0</v>
      </c>
      <c r="AZ358" s="19">
        <f>ROUND(VLOOKUP($B358,'3.ข้อมูลงบทดลองปัจจุบัน เติมเอง'!$A$5:$CL$846,51,0),2)</f>
        <v>0</v>
      </c>
      <c r="BA358" s="19">
        <f>ROUND(VLOOKUP($B358,'3.ข้อมูลงบทดลองปัจจุบัน เติมเอง'!$A$5:$CL$846,52,0),2)</f>
        <v>0</v>
      </c>
      <c r="BB358" s="19">
        <f>ROUND(VLOOKUP($B358,'3.ข้อมูลงบทดลองปัจจุบัน เติมเอง'!$A$5:$CL$846,53,0),2)</f>
        <v>0</v>
      </c>
      <c r="BC358" s="19">
        <f>ROUND(VLOOKUP($B358,'3.ข้อมูลงบทดลองปัจจุบัน เติมเอง'!$A$5:$CL$846,54,0),2)</f>
        <v>43320</v>
      </c>
      <c r="BD358" s="19">
        <f>ROUND(VLOOKUP($B358,'3.ข้อมูลงบทดลองปัจจุบัน เติมเอง'!$A$5:$CL$846,55,0),2)</f>
        <v>5167</v>
      </c>
      <c r="BE358" s="19">
        <f>ROUND(VLOOKUP($B358,'3.ข้อมูลงบทดลองปัจจุบัน เติมเอง'!$A$5:$CL$846,56,0),2)</f>
        <v>0</v>
      </c>
      <c r="BF358" s="19">
        <f>ROUND(VLOOKUP($B358,'3.ข้อมูลงบทดลองปัจจุบัน เติมเอง'!$A$5:$CL$846,57,0),2)</f>
        <v>0</v>
      </c>
      <c r="BG358" s="19">
        <f>ROUND(VLOOKUP($B358,'3.ข้อมูลงบทดลองปัจจุบัน เติมเอง'!$A$5:$CL$846,58,0),2)</f>
        <v>1410</v>
      </c>
      <c r="BH358" s="19">
        <f>ROUND(VLOOKUP($B358,'3.ข้อมูลงบทดลองปัจจุบัน เติมเอง'!$A$5:$CL$846,59,0),2)</f>
        <v>0</v>
      </c>
      <c r="BI358" s="19">
        <f>ROUND(VLOOKUP($B358,'3.ข้อมูลงบทดลองปัจจุบัน เติมเอง'!$A$5:$CL$846,60,0),2)</f>
        <v>0</v>
      </c>
      <c r="BJ358" s="19">
        <f>ROUND(VLOOKUP($B358,'3.ข้อมูลงบทดลองปัจจุบัน เติมเอง'!$A$5:$CL$846,61,0),2)</f>
        <v>0</v>
      </c>
      <c r="BK358" s="19">
        <f>ROUND(VLOOKUP($B358,'3.ข้อมูลงบทดลองปัจจุบัน เติมเอง'!$A$5:$CL$846,62,0),2)</f>
        <v>0</v>
      </c>
      <c r="BL358" s="19">
        <f>ROUND(VLOOKUP($B358,'3.ข้อมูลงบทดลองปัจจุบัน เติมเอง'!$A$5:$CL$846,63,0),2)</f>
        <v>0</v>
      </c>
      <c r="BM358" s="19">
        <f>ROUND(VLOOKUP($B358,'3.ข้อมูลงบทดลองปัจจุบัน เติมเอง'!$A$5:$CL$846,64,0),2)</f>
        <v>0</v>
      </c>
      <c r="BN358" s="19">
        <f>ROUND(VLOOKUP($B358,'3.ข้อมูลงบทดลองปัจจุบัน เติมเอง'!$A$5:$CL$846,65,0),2)</f>
        <v>0</v>
      </c>
      <c r="BO358" s="19">
        <f>ROUND(VLOOKUP($B358,'3.ข้อมูลงบทดลองปัจจุบัน เติมเอง'!$A$5:$CL$846,66,0),2)</f>
        <v>0</v>
      </c>
      <c r="BP358" s="19">
        <f>ROUND(VLOOKUP($B358,'3.ข้อมูลงบทดลองปัจจุบัน เติมเอง'!$A$5:$CL$846,67,0),2)</f>
        <v>0</v>
      </c>
      <c r="BQ358" s="19">
        <f>ROUND(VLOOKUP($B358,'3.ข้อมูลงบทดลองปัจจุบัน เติมเอง'!$A$5:$CL$846,68,0),2)</f>
        <v>3750</v>
      </c>
      <c r="BR358" s="19">
        <f>ROUND(VLOOKUP($B358,'3.ข้อมูลงบทดลองปัจจุบัน เติมเอง'!$A$5:$CL$846,69,0),2)</f>
        <v>0</v>
      </c>
      <c r="BS358" s="19">
        <f>ROUND(VLOOKUP($B358,'3.ข้อมูลงบทดลองปัจจุบัน เติมเอง'!$A$5:$CL$846,70,0),2)</f>
        <v>0</v>
      </c>
      <c r="BT358" s="19">
        <f>ROUND(VLOOKUP($B358,'3.ข้อมูลงบทดลองปัจจุบัน เติมเอง'!$A$5:$CL$846,71,0),2)</f>
        <v>0</v>
      </c>
      <c r="BU358" s="19">
        <f>ROUND(VLOOKUP($B358,'3.ข้อมูลงบทดลองปัจจุบัน เติมเอง'!$A$5:$CL$846,72,0),2)</f>
        <v>0</v>
      </c>
      <c r="BV358" s="19">
        <f>ROUND(VLOOKUP($B358,'3.ข้อมูลงบทดลองปัจจุบัน เติมเอง'!$A$5:$CL$846,73,0),2)</f>
        <v>0</v>
      </c>
      <c r="BW358" s="19">
        <f>ROUND(VLOOKUP($B358,'3.ข้อมูลงบทดลองปัจจุบัน เติมเอง'!$A$5:$CL$846,74,0),2)</f>
        <v>0</v>
      </c>
      <c r="BX358" s="19">
        <f>ROUND(VLOOKUP($B358,'3.ข้อมูลงบทดลองปัจจุบัน เติมเอง'!$A$5:$CL$846,75,0),2)</f>
        <v>0</v>
      </c>
      <c r="BY358" s="19">
        <f>ROUND(VLOOKUP($B358,'3.ข้อมูลงบทดลองปัจจุบัน เติมเอง'!$A$5:$CL$846,76,0),2)</f>
        <v>0</v>
      </c>
      <c r="BZ358" s="19">
        <f>ROUND(VLOOKUP($B358,'3.ข้อมูลงบทดลองปัจจุบัน เติมเอง'!$A$5:$CL$846,77,0),2)</f>
        <v>0</v>
      </c>
      <c r="CA358" s="19">
        <f>ROUND(VLOOKUP($B358,'3.ข้อมูลงบทดลองปัจจุบัน เติมเอง'!$A$5:$CL$846,78,0),2)</f>
        <v>0</v>
      </c>
      <c r="CB358" s="19">
        <f>ROUND(VLOOKUP($B358,'3.ข้อมูลงบทดลองปัจจุบัน เติมเอง'!$A$5:$CL$846,79,0),2)</f>
        <v>0</v>
      </c>
      <c r="CC358" s="19">
        <f>ROUND(VLOOKUP($B358,'3.ข้อมูลงบทดลองปัจจุบัน เติมเอง'!$A$5:$CL$846,80,0),2)</f>
        <v>0</v>
      </c>
      <c r="CD358" s="19">
        <f>ROUND(VLOOKUP($B358,'3.ข้อมูลงบทดลองปัจจุบัน เติมเอง'!$A$5:$CL$846,81,0),2)</f>
        <v>0</v>
      </c>
      <c r="CE358" s="19">
        <f>ROUND(VLOOKUP($B358,'3.ข้อมูลงบทดลองปัจจุบัน เติมเอง'!$A$5:$CL$846,82,0),2)</f>
        <v>0</v>
      </c>
      <c r="CF358" s="19">
        <f>ROUND(VLOOKUP($B358,'3.ข้อมูลงบทดลองปัจจุบัน เติมเอง'!$A$5:$CL$846,83,0),2)</f>
        <v>0</v>
      </c>
      <c r="CG358" s="19">
        <f>ROUND(VLOOKUP($B358,'3.ข้อมูลงบทดลองปัจจุบัน เติมเอง'!$A$5:$CL$846,84,0),2)</f>
        <v>0</v>
      </c>
      <c r="CH358" s="19">
        <f>ROUND(VLOOKUP($B358,'3.ข้อมูลงบทดลองปัจจุบัน เติมเอง'!$A$5:$CL$846,85,0),2)</f>
        <v>0</v>
      </c>
      <c r="CI358" s="19">
        <f>ROUND(VLOOKUP($B358,'3.ข้อมูลงบทดลองปัจจุบัน เติมเอง'!$A$5:$CL$846,86,0),2)</f>
        <v>0</v>
      </c>
      <c r="CJ358" s="19">
        <f>ROUND(VLOOKUP($B358,'3.ข้อมูลงบทดลองปัจจุบัน เติมเอง'!$A$5:$CL$846,87,0),2)</f>
        <v>0</v>
      </c>
      <c r="CK358" s="19">
        <f>ROUND(VLOOKUP($B358,'3.ข้อมูลงบทดลองปัจจุบัน เติมเอง'!$A$5:$CL$846,88,0),2)</f>
        <v>0</v>
      </c>
      <c r="CL358" s="19">
        <f>ROUND(VLOOKUP($B358,'3.ข้อมูลงบทดลองปัจจุบัน เติมเอง'!$A$5:$CL$846,89,0),2)</f>
        <v>0</v>
      </c>
      <c r="CM358" s="19">
        <f>ROUND(VLOOKUP($B358,'3.ข้อมูลงบทดลองปัจจุบัน เติมเอง'!$A$5:$CL$846,90,0),2)</f>
        <v>0</v>
      </c>
    </row>
    <row r="359" spans="1:91" x14ac:dyDescent="0.7">
      <c r="A359" s="54" t="s">
        <v>2323</v>
      </c>
      <c r="B359" s="3" t="s">
        <v>624</v>
      </c>
      <c r="C359" s="55" t="s">
        <v>1520</v>
      </c>
      <c r="D359" s="19">
        <f>ROUND(VLOOKUP($B359,'3.ข้อมูลงบทดลองปัจจุบัน เติมเอง'!$A$5:$CL$846,3,0),2)</f>
        <v>0</v>
      </c>
      <c r="E359" s="19">
        <f>ROUND(VLOOKUP($B359,'3.ข้อมูลงบทดลองปัจจุบัน เติมเอง'!$A$5:$CL$846,4,0),2)</f>
        <v>0</v>
      </c>
      <c r="F359" s="19">
        <f>ROUND(VLOOKUP($B359,'3.ข้อมูลงบทดลองปัจจุบัน เติมเอง'!$A$5:$CL$846,5,0),2)</f>
        <v>0</v>
      </c>
      <c r="G359" s="19">
        <f>ROUND(VLOOKUP($B359,'3.ข้อมูลงบทดลองปัจจุบัน เติมเอง'!$A$5:$CL$846,6,0),2)</f>
        <v>0</v>
      </c>
      <c r="H359" s="19">
        <f>ROUND(VLOOKUP($B359,'3.ข้อมูลงบทดลองปัจจุบัน เติมเอง'!$A$5:$CL$846,7,0),2)</f>
        <v>0</v>
      </c>
      <c r="I359" s="19">
        <f>ROUND(VLOOKUP($B359,'3.ข้อมูลงบทดลองปัจจุบัน เติมเอง'!$A$5:$CL$846,8,0),2)</f>
        <v>0</v>
      </c>
      <c r="J359" s="19">
        <f>ROUND(VLOOKUP($B359,'3.ข้อมูลงบทดลองปัจจุบัน เติมเอง'!$A$5:$CL$846,9,0),2)</f>
        <v>0</v>
      </c>
      <c r="K359" s="19">
        <f>ROUND(VLOOKUP($B359,'3.ข้อมูลงบทดลองปัจจุบัน เติมเอง'!$A$5:$CL$846,10,0),2)</f>
        <v>0</v>
      </c>
      <c r="L359" s="19">
        <f>ROUND(VLOOKUP($B359,'3.ข้อมูลงบทดลองปัจจุบัน เติมเอง'!$A$5:$CL$846,11,0),2)</f>
        <v>0</v>
      </c>
      <c r="M359" s="19">
        <f>ROUND(VLOOKUP($B359,'3.ข้อมูลงบทดลองปัจจุบัน เติมเอง'!$A$5:$CL$846,12,0),2)</f>
        <v>0</v>
      </c>
      <c r="N359" s="19">
        <f>ROUND(VLOOKUP($B359,'3.ข้อมูลงบทดลองปัจจุบัน เติมเอง'!$A$5:$CL$846,13,0),2)</f>
        <v>0</v>
      </c>
      <c r="O359" s="19">
        <f>ROUND(VLOOKUP($B359,'3.ข้อมูลงบทดลองปัจจุบัน เติมเอง'!$A$5:$CL$846,14,0),2)</f>
        <v>0</v>
      </c>
      <c r="P359" s="19">
        <f>ROUND(VLOOKUP($B359,'3.ข้อมูลงบทดลองปัจจุบัน เติมเอง'!$A$5:$CL$846,15,0),2)</f>
        <v>0</v>
      </c>
      <c r="Q359" s="19">
        <f>ROUND(VLOOKUP($B359,'3.ข้อมูลงบทดลองปัจจุบัน เติมเอง'!$A$5:$CL$846,16,0),2)</f>
        <v>0</v>
      </c>
      <c r="R359" s="19">
        <f>ROUND(VLOOKUP($B359,'3.ข้อมูลงบทดลองปัจจุบัน เติมเอง'!$A$5:$CL$846,17,0),2)</f>
        <v>0</v>
      </c>
      <c r="S359" s="19">
        <f>ROUND(VLOOKUP($B359,'3.ข้อมูลงบทดลองปัจจุบัน เติมเอง'!$A$5:$CL$846,18,0),2)</f>
        <v>0</v>
      </c>
      <c r="T359" s="19">
        <f>ROUND(VLOOKUP($B359,'3.ข้อมูลงบทดลองปัจจุบัน เติมเอง'!$A$5:$CL$846,19,0),2)</f>
        <v>0</v>
      </c>
      <c r="U359" s="19">
        <f>ROUND(VLOOKUP($B359,'3.ข้อมูลงบทดลองปัจจุบัน เติมเอง'!$A$5:$CL$846,20,0),2)</f>
        <v>0</v>
      </c>
      <c r="V359" s="19">
        <f>ROUND(VLOOKUP($B359,'3.ข้อมูลงบทดลองปัจจุบัน เติมเอง'!$A$5:$CL$846,21,0),2)</f>
        <v>0</v>
      </c>
      <c r="W359" s="19">
        <f>ROUND(VLOOKUP($B359,'3.ข้อมูลงบทดลองปัจจุบัน เติมเอง'!$A$5:$CL$846,22,0),2)</f>
        <v>0</v>
      </c>
      <c r="X359" s="19">
        <f>ROUND(VLOOKUP($B359,'3.ข้อมูลงบทดลองปัจจุบัน เติมเอง'!$A$5:$CL$846,23,0),2)</f>
        <v>0</v>
      </c>
      <c r="Y359" s="19">
        <f>ROUND(VLOOKUP($B359,'3.ข้อมูลงบทดลองปัจจุบัน เติมเอง'!$A$5:$CL$846,24,0),2)</f>
        <v>0</v>
      </c>
      <c r="Z359" s="19">
        <f>ROUND(VLOOKUP($B359,'3.ข้อมูลงบทดลองปัจจุบัน เติมเอง'!$A$5:$CL$846,25,0),2)</f>
        <v>0</v>
      </c>
      <c r="AA359" s="19">
        <f>ROUND(VLOOKUP($B359,'3.ข้อมูลงบทดลองปัจจุบัน เติมเอง'!$A$5:$CL$846,26,0),2)</f>
        <v>0</v>
      </c>
      <c r="AB359" s="19">
        <f>ROUND(VLOOKUP($B359,'3.ข้อมูลงบทดลองปัจจุบัน เติมเอง'!$A$5:$CL$846,27,0),2)</f>
        <v>0</v>
      </c>
      <c r="AC359" s="19">
        <f>ROUND(VLOOKUP($B359,'3.ข้อมูลงบทดลองปัจจุบัน เติมเอง'!$A$5:$CL$846,28,0),2)</f>
        <v>0</v>
      </c>
      <c r="AD359" s="19">
        <f>ROUND(VLOOKUP($B359,'3.ข้อมูลงบทดลองปัจจุบัน เติมเอง'!$A$5:$CL$846,29,0),2)</f>
        <v>0</v>
      </c>
      <c r="AE359" s="19">
        <f>ROUND(VLOOKUP($B359,'3.ข้อมูลงบทดลองปัจจุบัน เติมเอง'!$A$5:$CL$846,30,0),2)</f>
        <v>0</v>
      </c>
      <c r="AF359" s="19">
        <f>ROUND(VLOOKUP($B359,'3.ข้อมูลงบทดลองปัจจุบัน เติมเอง'!$A$5:$CL$846,31,0),2)</f>
        <v>0</v>
      </c>
      <c r="AG359" s="19">
        <f>ROUND(VLOOKUP($B359,'3.ข้อมูลงบทดลองปัจจุบัน เติมเอง'!$A$5:$CL$846,32,0),2)</f>
        <v>0</v>
      </c>
      <c r="AH359" s="19">
        <f>ROUND(VLOOKUP($B359,'3.ข้อมูลงบทดลองปัจจุบัน เติมเอง'!$A$5:$CL$846,33,0),2)</f>
        <v>0</v>
      </c>
      <c r="AI359" s="19">
        <f>ROUND(VLOOKUP($B359,'3.ข้อมูลงบทดลองปัจจุบัน เติมเอง'!$A$5:$CL$846,34,0),2)</f>
        <v>0</v>
      </c>
      <c r="AJ359" s="19">
        <f>ROUND(VLOOKUP($B359,'3.ข้อมูลงบทดลองปัจจุบัน เติมเอง'!$A$5:$CL$846,35,0),2)</f>
        <v>0</v>
      </c>
      <c r="AK359" s="19">
        <f>ROUND(VLOOKUP($B359,'3.ข้อมูลงบทดลองปัจจุบัน เติมเอง'!$A$5:$CL$846,36,0),2)</f>
        <v>0</v>
      </c>
      <c r="AL359" s="19">
        <f>ROUND(VLOOKUP($B359,'3.ข้อมูลงบทดลองปัจจุบัน เติมเอง'!$A$5:$CL$846,37,0),2)</f>
        <v>0</v>
      </c>
      <c r="AM359" s="19">
        <f>ROUND(VLOOKUP($B359,'3.ข้อมูลงบทดลองปัจจุบัน เติมเอง'!$A$5:$CL$846,38,0),2)</f>
        <v>0</v>
      </c>
      <c r="AN359" s="19">
        <f>ROUND(VLOOKUP($B359,'3.ข้อมูลงบทดลองปัจจุบัน เติมเอง'!$A$5:$CL$846,39,0),2)</f>
        <v>0</v>
      </c>
      <c r="AO359" s="19">
        <f>ROUND(VLOOKUP($B359,'3.ข้อมูลงบทดลองปัจจุบัน เติมเอง'!$A$5:$CL$846,40,0),2)</f>
        <v>0</v>
      </c>
      <c r="AP359" s="19">
        <f>ROUND(VLOOKUP($B359,'3.ข้อมูลงบทดลองปัจจุบัน เติมเอง'!$A$5:$CL$846,41,0),2)</f>
        <v>0</v>
      </c>
      <c r="AQ359" s="19">
        <f>ROUND(VLOOKUP($B359,'3.ข้อมูลงบทดลองปัจจุบัน เติมเอง'!$A$5:$CL$846,42,0),2)</f>
        <v>0</v>
      </c>
      <c r="AR359" s="19">
        <f>ROUND(VLOOKUP($B359,'3.ข้อมูลงบทดลองปัจจุบัน เติมเอง'!$A$5:$CL$846,43,0),2)</f>
        <v>0</v>
      </c>
      <c r="AS359" s="19">
        <f>ROUND(VLOOKUP($B359,'3.ข้อมูลงบทดลองปัจจุบัน เติมเอง'!$A$5:$CL$846,44,0),2)</f>
        <v>0</v>
      </c>
      <c r="AT359" s="19">
        <f>ROUND(VLOOKUP($B359,'3.ข้อมูลงบทดลองปัจจุบัน เติมเอง'!$A$5:$CL$846,45,0),2)</f>
        <v>0</v>
      </c>
      <c r="AU359" s="19">
        <f>ROUND(VLOOKUP($B359,'3.ข้อมูลงบทดลองปัจจุบัน เติมเอง'!$A$5:$CL$846,46,0),2)</f>
        <v>0</v>
      </c>
      <c r="AV359" s="19">
        <f>ROUND(VLOOKUP($B359,'3.ข้อมูลงบทดลองปัจจุบัน เติมเอง'!$A$5:$CL$846,47,0),2)</f>
        <v>0</v>
      </c>
      <c r="AW359" s="19">
        <f>ROUND(VLOOKUP($B359,'3.ข้อมูลงบทดลองปัจจุบัน เติมเอง'!$A$5:$CL$846,48,0),2)</f>
        <v>0</v>
      </c>
      <c r="AX359" s="19">
        <f>ROUND(VLOOKUP($B359,'3.ข้อมูลงบทดลองปัจจุบัน เติมเอง'!$A$5:$CL$846,49,0),2)</f>
        <v>0</v>
      </c>
      <c r="AY359" s="19">
        <f>ROUND(VLOOKUP($B359,'3.ข้อมูลงบทดลองปัจจุบัน เติมเอง'!$A$5:$CL$846,50,0),2)</f>
        <v>0</v>
      </c>
      <c r="AZ359" s="19">
        <f>ROUND(VLOOKUP($B359,'3.ข้อมูลงบทดลองปัจจุบัน เติมเอง'!$A$5:$CL$846,51,0),2)</f>
        <v>0</v>
      </c>
      <c r="BA359" s="19">
        <f>ROUND(VLOOKUP($B359,'3.ข้อมูลงบทดลองปัจจุบัน เติมเอง'!$A$5:$CL$846,52,0),2)</f>
        <v>0</v>
      </c>
      <c r="BB359" s="19">
        <f>ROUND(VLOOKUP($B359,'3.ข้อมูลงบทดลองปัจจุบัน เติมเอง'!$A$5:$CL$846,53,0),2)</f>
        <v>0</v>
      </c>
      <c r="BC359" s="19">
        <f>ROUND(VLOOKUP($B359,'3.ข้อมูลงบทดลองปัจจุบัน เติมเอง'!$A$5:$CL$846,54,0),2)</f>
        <v>0</v>
      </c>
      <c r="BD359" s="19">
        <f>ROUND(VLOOKUP($B359,'3.ข้อมูลงบทดลองปัจจุบัน เติมเอง'!$A$5:$CL$846,55,0),2)</f>
        <v>0</v>
      </c>
      <c r="BE359" s="19">
        <f>ROUND(VLOOKUP($B359,'3.ข้อมูลงบทดลองปัจจุบัน เติมเอง'!$A$5:$CL$846,56,0),2)</f>
        <v>0</v>
      </c>
      <c r="BF359" s="19">
        <f>ROUND(VLOOKUP($B359,'3.ข้อมูลงบทดลองปัจจุบัน เติมเอง'!$A$5:$CL$846,57,0),2)</f>
        <v>0</v>
      </c>
      <c r="BG359" s="19">
        <f>ROUND(VLOOKUP($B359,'3.ข้อมูลงบทดลองปัจจุบัน เติมเอง'!$A$5:$CL$846,58,0),2)</f>
        <v>0</v>
      </c>
      <c r="BH359" s="19">
        <f>ROUND(VLOOKUP($B359,'3.ข้อมูลงบทดลองปัจจุบัน เติมเอง'!$A$5:$CL$846,59,0),2)</f>
        <v>0</v>
      </c>
      <c r="BI359" s="19">
        <f>ROUND(VLOOKUP($B359,'3.ข้อมูลงบทดลองปัจจุบัน เติมเอง'!$A$5:$CL$846,60,0),2)</f>
        <v>0</v>
      </c>
      <c r="BJ359" s="19">
        <f>ROUND(VLOOKUP($B359,'3.ข้อมูลงบทดลองปัจจุบัน เติมเอง'!$A$5:$CL$846,61,0),2)</f>
        <v>0</v>
      </c>
      <c r="BK359" s="19">
        <f>ROUND(VLOOKUP($B359,'3.ข้อมูลงบทดลองปัจจุบัน เติมเอง'!$A$5:$CL$846,62,0),2)</f>
        <v>0</v>
      </c>
      <c r="BL359" s="19">
        <f>ROUND(VLOOKUP($B359,'3.ข้อมูลงบทดลองปัจจุบัน เติมเอง'!$A$5:$CL$846,63,0),2)</f>
        <v>0</v>
      </c>
      <c r="BM359" s="19">
        <f>ROUND(VLOOKUP($B359,'3.ข้อมูลงบทดลองปัจจุบัน เติมเอง'!$A$5:$CL$846,64,0),2)</f>
        <v>0</v>
      </c>
      <c r="BN359" s="19">
        <f>ROUND(VLOOKUP($B359,'3.ข้อมูลงบทดลองปัจจุบัน เติมเอง'!$A$5:$CL$846,65,0),2)</f>
        <v>0</v>
      </c>
      <c r="BO359" s="19">
        <f>ROUND(VLOOKUP($B359,'3.ข้อมูลงบทดลองปัจจุบัน เติมเอง'!$A$5:$CL$846,66,0),2)</f>
        <v>0</v>
      </c>
      <c r="BP359" s="19">
        <f>ROUND(VLOOKUP($B359,'3.ข้อมูลงบทดลองปัจจุบัน เติมเอง'!$A$5:$CL$846,67,0),2)</f>
        <v>0</v>
      </c>
      <c r="BQ359" s="19">
        <f>ROUND(VLOOKUP($B359,'3.ข้อมูลงบทดลองปัจจุบัน เติมเอง'!$A$5:$CL$846,68,0),2)</f>
        <v>0</v>
      </c>
      <c r="BR359" s="19">
        <f>ROUND(VLOOKUP($B359,'3.ข้อมูลงบทดลองปัจจุบัน เติมเอง'!$A$5:$CL$846,69,0),2)</f>
        <v>0</v>
      </c>
      <c r="BS359" s="19">
        <f>ROUND(VLOOKUP($B359,'3.ข้อมูลงบทดลองปัจจุบัน เติมเอง'!$A$5:$CL$846,70,0),2)</f>
        <v>0</v>
      </c>
      <c r="BT359" s="19">
        <f>ROUND(VLOOKUP($B359,'3.ข้อมูลงบทดลองปัจจุบัน เติมเอง'!$A$5:$CL$846,71,0),2)</f>
        <v>0</v>
      </c>
      <c r="BU359" s="19">
        <f>ROUND(VLOOKUP($B359,'3.ข้อมูลงบทดลองปัจจุบัน เติมเอง'!$A$5:$CL$846,72,0),2)</f>
        <v>0</v>
      </c>
      <c r="BV359" s="19">
        <f>ROUND(VLOOKUP($B359,'3.ข้อมูลงบทดลองปัจจุบัน เติมเอง'!$A$5:$CL$846,73,0),2)</f>
        <v>0</v>
      </c>
      <c r="BW359" s="19">
        <f>ROUND(VLOOKUP($B359,'3.ข้อมูลงบทดลองปัจจุบัน เติมเอง'!$A$5:$CL$846,74,0),2)</f>
        <v>0</v>
      </c>
      <c r="BX359" s="19">
        <f>ROUND(VLOOKUP($B359,'3.ข้อมูลงบทดลองปัจจุบัน เติมเอง'!$A$5:$CL$846,75,0),2)</f>
        <v>0</v>
      </c>
      <c r="BY359" s="19">
        <f>ROUND(VLOOKUP($B359,'3.ข้อมูลงบทดลองปัจจุบัน เติมเอง'!$A$5:$CL$846,76,0),2)</f>
        <v>0</v>
      </c>
      <c r="BZ359" s="19">
        <f>ROUND(VLOOKUP($B359,'3.ข้อมูลงบทดลองปัจจุบัน เติมเอง'!$A$5:$CL$846,77,0),2)</f>
        <v>0</v>
      </c>
      <c r="CA359" s="19">
        <f>ROUND(VLOOKUP($B359,'3.ข้อมูลงบทดลองปัจจุบัน เติมเอง'!$A$5:$CL$846,78,0),2)</f>
        <v>0</v>
      </c>
      <c r="CB359" s="19">
        <f>ROUND(VLOOKUP($B359,'3.ข้อมูลงบทดลองปัจจุบัน เติมเอง'!$A$5:$CL$846,79,0),2)</f>
        <v>0</v>
      </c>
      <c r="CC359" s="19">
        <f>ROUND(VLOOKUP($B359,'3.ข้อมูลงบทดลองปัจจุบัน เติมเอง'!$A$5:$CL$846,80,0),2)</f>
        <v>0</v>
      </c>
      <c r="CD359" s="19">
        <f>ROUND(VLOOKUP($B359,'3.ข้อมูลงบทดลองปัจจุบัน เติมเอง'!$A$5:$CL$846,81,0),2)</f>
        <v>0</v>
      </c>
      <c r="CE359" s="19">
        <f>ROUND(VLOOKUP($B359,'3.ข้อมูลงบทดลองปัจจุบัน เติมเอง'!$A$5:$CL$846,82,0),2)</f>
        <v>0</v>
      </c>
      <c r="CF359" s="19">
        <f>ROUND(VLOOKUP($B359,'3.ข้อมูลงบทดลองปัจจุบัน เติมเอง'!$A$5:$CL$846,83,0),2)</f>
        <v>0</v>
      </c>
      <c r="CG359" s="19">
        <f>ROUND(VLOOKUP($B359,'3.ข้อมูลงบทดลองปัจจุบัน เติมเอง'!$A$5:$CL$846,84,0),2)</f>
        <v>0</v>
      </c>
      <c r="CH359" s="19">
        <f>ROUND(VLOOKUP($B359,'3.ข้อมูลงบทดลองปัจจุบัน เติมเอง'!$A$5:$CL$846,85,0),2)</f>
        <v>0</v>
      </c>
      <c r="CI359" s="19">
        <f>ROUND(VLOOKUP($B359,'3.ข้อมูลงบทดลองปัจจุบัน เติมเอง'!$A$5:$CL$846,86,0),2)</f>
        <v>0</v>
      </c>
      <c r="CJ359" s="19">
        <f>ROUND(VLOOKUP($B359,'3.ข้อมูลงบทดลองปัจจุบัน เติมเอง'!$A$5:$CL$846,87,0),2)</f>
        <v>0</v>
      </c>
      <c r="CK359" s="19">
        <f>ROUND(VLOOKUP($B359,'3.ข้อมูลงบทดลองปัจจุบัน เติมเอง'!$A$5:$CL$846,88,0),2)</f>
        <v>0</v>
      </c>
      <c r="CL359" s="19">
        <f>ROUND(VLOOKUP($B359,'3.ข้อมูลงบทดลองปัจจุบัน เติมเอง'!$A$5:$CL$846,89,0),2)</f>
        <v>0</v>
      </c>
      <c r="CM359" s="19">
        <f>ROUND(VLOOKUP($B359,'3.ข้อมูลงบทดลองปัจจุบัน เติมเอง'!$A$5:$CL$846,90,0),2)</f>
        <v>0</v>
      </c>
    </row>
    <row r="360" spans="1:91" x14ac:dyDescent="0.7">
      <c r="A360" s="54" t="s">
        <v>2323</v>
      </c>
      <c r="B360" s="3" t="s">
        <v>626</v>
      </c>
      <c r="C360" s="55" t="s">
        <v>627</v>
      </c>
      <c r="D360" s="19">
        <f>ROUND(VLOOKUP($B360,'3.ข้อมูลงบทดลองปัจจุบัน เติมเอง'!$A$5:$CL$846,3,0),2)</f>
        <v>0</v>
      </c>
      <c r="E360" s="19">
        <f>ROUND(VLOOKUP($B360,'3.ข้อมูลงบทดลองปัจจุบัน เติมเอง'!$A$5:$CL$846,4,0),2)</f>
        <v>0</v>
      </c>
      <c r="F360" s="19">
        <f>ROUND(VLOOKUP($B360,'3.ข้อมูลงบทดลองปัจจุบัน เติมเอง'!$A$5:$CL$846,5,0),2)</f>
        <v>0</v>
      </c>
      <c r="G360" s="19">
        <f>ROUND(VLOOKUP($B360,'3.ข้อมูลงบทดลองปัจจุบัน เติมเอง'!$A$5:$CL$846,6,0),2)</f>
        <v>0</v>
      </c>
      <c r="H360" s="19">
        <f>ROUND(VLOOKUP($B360,'3.ข้อมูลงบทดลองปัจจุบัน เติมเอง'!$A$5:$CL$846,7,0),2)</f>
        <v>0</v>
      </c>
      <c r="I360" s="19">
        <f>ROUND(VLOOKUP($B360,'3.ข้อมูลงบทดลองปัจจุบัน เติมเอง'!$A$5:$CL$846,8,0),2)</f>
        <v>0</v>
      </c>
      <c r="J360" s="19">
        <f>ROUND(VLOOKUP($B360,'3.ข้อมูลงบทดลองปัจจุบัน เติมเอง'!$A$5:$CL$846,9,0),2)</f>
        <v>0</v>
      </c>
      <c r="K360" s="19">
        <f>ROUND(VLOOKUP($B360,'3.ข้อมูลงบทดลองปัจจุบัน เติมเอง'!$A$5:$CL$846,10,0),2)</f>
        <v>0</v>
      </c>
      <c r="L360" s="19">
        <f>ROUND(VLOOKUP($B360,'3.ข้อมูลงบทดลองปัจจุบัน เติมเอง'!$A$5:$CL$846,11,0),2)</f>
        <v>0</v>
      </c>
      <c r="M360" s="19">
        <f>ROUND(VLOOKUP($B360,'3.ข้อมูลงบทดลองปัจจุบัน เติมเอง'!$A$5:$CL$846,12,0),2)</f>
        <v>0</v>
      </c>
      <c r="N360" s="19">
        <f>ROUND(VLOOKUP($B360,'3.ข้อมูลงบทดลองปัจจุบัน เติมเอง'!$A$5:$CL$846,13,0),2)</f>
        <v>0</v>
      </c>
      <c r="O360" s="19">
        <f>ROUND(VLOOKUP($B360,'3.ข้อมูลงบทดลองปัจจุบัน เติมเอง'!$A$5:$CL$846,14,0),2)</f>
        <v>0</v>
      </c>
      <c r="P360" s="19">
        <f>ROUND(VLOOKUP($B360,'3.ข้อมูลงบทดลองปัจจุบัน เติมเอง'!$A$5:$CL$846,15,0),2)</f>
        <v>0</v>
      </c>
      <c r="Q360" s="19">
        <f>ROUND(VLOOKUP($B360,'3.ข้อมูลงบทดลองปัจจุบัน เติมเอง'!$A$5:$CL$846,16,0),2)</f>
        <v>0</v>
      </c>
      <c r="R360" s="19">
        <f>ROUND(VLOOKUP($B360,'3.ข้อมูลงบทดลองปัจจุบัน เติมเอง'!$A$5:$CL$846,17,0),2)</f>
        <v>0</v>
      </c>
      <c r="S360" s="19">
        <f>ROUND(VLOOKUP($B360,'3.ข้อมูลงบทดลองปัจจุบัน เติมเอง'!$A$5:$CL$846,18,0),2)</f>
        <v>0</v>
      </c>
      <c r="T360" s="19">
        <f>ROUND(VLOOKUP($B360,'3.ข้อมูลงบทดลองปัจจุบัน เติมเอง'!$A$5:$CL$846,19,0),2)</f>
        <v>0</v>
      </c>
      <c r="U360" s="19">
        <f>ROUND(VLOOKUP($B360,'3.ข้อมูลงบทดลองปัจจุบัน เติมเอง'!$A$5:$CL$846,20,0),2)</f>
        <v>0</v>
      </c>
      <c r="V360" s="19">
        <f>ROUND(VLOOKUP($B360,'3.ข้อมูลงบทดลองปัจจุบัน เติมเอง'!$A$5:$CL$846,21,0),2)</f>
        <v>0</v>
      </c>
      <c r="W360" s="19">
        <f>ROUND(VLOOKUP($B360,'3.ข้อมูลงบทดลองปัจจุบัน เติมเอง'!$A$5:$CL$846,22,0),2)</f>
        <v>0</v>
      </c>
      <c r="X360" s="19">
        <f>ROUND(VLOOKUP($B360,'3.ข้อมูลงบทดลองปัจจุบัน เติมเอง'!$A$5:$CL$846,23,0),2)</f>
        <v>0</v>
      </c>
      <c r="Y360" s="19">
        <f>ROUND(VLOOKUP($B360,'3.ข้อมูลงบทดลองปัจจุบัน เติมเอง'!$A$5:$CL$846,24,0),2)</f>
        <v>0</v>
      </c>
      <c r="Z360" s="19">
        <f>ROUND(VLOOKUP($B360,'3.ข้อมูลงบทดลองปัจจุบัน เติมเอง'!$A$5:$CL$846,25,0),2)</f>
        <v>0</v>
      </c>
      <c r="AA360" s="19">
        <f>ROUND(VLOOKUP($B360,'3.ข้อมูลงบทดลองปัจจุบัน เติมเอง'!$A$5:$CL$846,26,0),2)</f>
        <v>0</v>
      </c>
      <c r="AB360" s="19">
        <f>ROUND(VLOOKUP($B360,'3.ข้อมูลงบทดลองปัจจุบัน เติมเอง'!$A$5:$CL$846,27,0),2)</f>
        <v>0</v>
      </c>
      <c r="AC360" s="19">
        <f>ROUND(VLOOKUP($B360,'3.ข้อมูลงบทดลองปัจจุบัน เติมเอง'!$A$5:$CL$846,28,0),2)</f>
        <v>0</v>
      </c>
      <c r="AD360" s="19">
        <f>ROUND(VLOOKUP($B360,'3.ข้อมูลงบทดลองปัจจุบัน เติมเอง'!$A$5:$CL$846,29,0),2)</f>
        <v>0</v>
      </c>
      <c r="AE360" s="19">
        <f>ROUND(VLOOKUP($B360,'3.ข้อมูลงบทดลองปัจจุบัน เติมเอง'!$A$5:$CL$846,30,0),2)</f>
        <v>0</v>
      </c>
      <c r="AF360" s="19">
        <f>ROUND(VLOOKUP($B360,'3.ข้อมูลงบทดลองปัจจุบัน เติมเอง'!$A$5:$CL$846,31,0),2)</f>
        <v>0</v>
      </c>
      <c r="AG360" s="19">
        <f>ROUND(VLOOKUP($B360,'3.ข้อมูลงบทดลองปัจจุบัน เติมเอง'!$A$5:$CL$846,32,0),2)</f>
        <v>0</v>
      </c>
      <c r="AH360" s="19">
        <f>ROUND(VLOOKUP($B360,'3.ข้อมูลงบทดลองปัจจุบัน เติมเอง'!$A$5:$CL$846,33,0),2)</f>
        <v>0</v>
      </c>
      <c r="AI360" s="19">
        <f>ROUND(VLOOKUP($B360,'3.ข้อมูลงบทดลองปัจจุบัน เติมเอง'!$A$5:$CL$846,34,0),2)</f>
        <v>66017</v>
      </c>
      <c r="AJ360" s="19">
        <f>ROUND(VLOOKUP($B360,'3.ข้อมูลงบทดลองปัจจุบัน เติมเอง'!$A$5:$CL$846,35,0),2)</f>
        <v>0</v>
      </c>
      <c r="AK360" s="19">
        <f>ROUND(VLOOKUP($B360,'3.ข้อมูลงบทดลองปัจจุบัน เติมเอง'!$A$5:$CL$846,36,0),2)</f>
        <v>0</v>
      </c>
      <c r="AL360" s="19">
        <f>ROUND(VLOOKUP($B360,'3.ข้อมูลงบทดลองปัจจุบัน เติมเอง'!$A$5:$CL$846,37,0),2)</f>
        <v>0</v>
      </c>
      <c r="AM360" s="19">
        <f>ROUND(VLOOKUP($B360,'3.ข้อมูลงบทดลองปัจจุบัน เติมเอง'!$A$5:$CL$846,38,0),2)</f>
        <v>0</v>
      </c>
      <c r="AN360" s="19">
        <f>ROUND(VLOOKUP($B360,'3.ข้อมูลงบทดลองปัจจุบัน เติมเอง'!$A$5:$CL$846,39,0),2)</f>
        <v>0</v>
      </c>
      <c r="AO360" s="19">
        <f>ROUND(VLOOKUP($B360,'3.ข้อมูลงบทดลองปัจจุบัน เติมเอง'!$A$5:$CL$846,40,0),2)</f>
        <v>0</v>
      </c>
      <c r="AP360" s="19">
        <f>ROUND(VLOOKUP($B360,'3.ข้อมูลงบทดลองปัจจุบัน เติมเอง'!$A$5:$CL$846,41,0),2)</f>
        <v>0</v>
      </c>
      <c r="AQ360" s="19">
        <f>ROUND(VLOOKUP($B360,'3.ข้อมูลงบทดลองปัจจุบัน เติมเอง'!$A$5:$CL$846,42,0),2)</f>
        <v>0</v>
      </c>
      <c r="AR360" s="19">
        <f>ROUND(VLOOKUP($B360,'3.ข้อมูลงบทดลองปัจจุบัน เติมเอง'!$A$5:$CL$846,43,0),2)</f>
        <v>0</v>
      </c>
      <c r="AS360" s="19">
        <f>ROUND(VLOOKUP($B360,'3.ข้อมูลงบทดลองปัจจุบัน เติมเอง'!$A$5:$CL$846,44,0),2)</f>
        <v>0</v>
      </c>
      <c r="AT360" s="19">
        <f>ROUND(VLOOKUP($B360,'3.ข้อมูลงบทดลองปัจจุบัน เติมเอง'!$A$5:$CL$846,45,0),2)</f>
        <v>0</v>
      </c>
      <c r="AU360" s="19">
        <f>ROUND(VLOOKUP($B360,'3.ข้อมูลงบทดลองปัจจุบัน เติมเอง'!$A$5:$CL$846,46,0),2)</f>
        <v>0</v>
      </c>
      <c r="AV360" s="19">
        <f>ROUND(VLOOKUP($B360,'3.ข้อมูลงบทดลองปัจจุบัน เติมเอง'!$A$5:$CL$846,47,0),2)</f>
        <v>0</v>
      </c>
      <c r="AW360" s="19">
        <f>ROUND(VLOOKUP($B360,'3.ข้อมูลงบทดลองปัจจุบัน เติมเอง'!$A$5:$CL$846,48,0),2)</f>
        <v>0</v>
      </c>
      <c r="AX360" s="19">
        <f>ROUND(VLOOKUP($B360,'3.ข้อมูลงบทดลองปัจจุบัน เติมเอง'!$A$5:$CL$846,49,0),2)</f>
        <v>0</v>
      </c>
      <c r="AY360" s="19">
        <f>ROUND(VLOOKUP($B360,'3.ข้อมูลงบทดลองปัจจุบัน เติมเอง'!$A$5:$CL$846,50,0),2)</f>
        <v>0</v>
      </c>
      <c r="AZ360" s="19">
        <f>ROUND(VLOOKUP($B360,'3.ข้อมูลงบทดลองปัจจุบัน เติมเอง'!$A$5:$CL$846,51,0),2)</f>
        <v>0</v>
      </c>
      <c r="BA360" s="19">
        <f>ROUND(VLOOKUP($B360,'3.ข้อมูลงบทดลองปัจจุบัน เติมเอง'!$A$5:$CL$846,52,0),2)</f>
        <v>0</v>
      </c>
      <c r="BB360" s="19">
        <f>ROUND(VLOOKUP($B360,'3.ข้อมูลงบทดลองปัจจุบัน เติมเอง'!$A$5:$CL$846,53,0),2)</f>
        <v>0</v>
      </c>
      <c r="BC360" s="19">
        <f>ROUND(VLOOKUP($B360,'3.ข้อมูลงบทดลองปัจจุบัน เติมเอง'!$A$5:$CL$846,54,0),2)</f>
        <v>0</v>
      </c>
      <c r="BD360" s="19">
        <f>ROUND(VLOOKUP($B360,'3.ข้อมูลงบทดลองปัจจุบัน เติมเอง'!$A$5:$CL$846,55,0),2)</f>
        <v>0</v>
      </c>
      <c r="BE360" s="19">
        <f>ROUND(VLOOKUP($B360,'3.ข้อมูลงบทดลองปัจจุบัน เติมเอง'!$A$5:$CL$846,56,0),2)</f>
        <v>0</v>
      </c>
      <c r="BF360" s="19">
        <f>ROUND(VLOOKUP($B360,'3.ข้อมูลงบทดลองปัจจุบัน เติมเอง'!$A$5:$CL$846,57,0),2)</f>
        <v>0</v>
      </c>
      <c r="BG360" s="19">
        <f>ROUND(VLOOKUP($B360,'3.ข้อมูลงบทดลองปัจจุบัน เติมเอง'!$A$5:$CL$846,58,0),2)</f>
        <v>0</v>
      </c>
      <c r="BH360" s="19">
        <f>ROUND(VLOOKUP($B360,'3.ข้อมูลงบทดลองปัจจุบัน เติมเอง'!$A$5:$CL$846,59,0),2)</f>
        <v>0</v>
      </c>
      <c r="BI360" s="19">
        <f>ROUND(VLOOKUP($B360,'3.ข้อมูลงบทดลองปัจจุบัน เติมเอง'!$A$5:$CL$846,60,0),2)</f>
        <v>0</v>
      </c>
      <c r="BJ360" s="19">
        <f>ROUND(VLOOKUP($B360,'3.ข้อมูลงบทดลองปัจจุบัน เติมเอง'!$A$5:$CL$846,61,0),2)</f>
        <v>0</v>
      </c>
      <c r="BK360" s="19">
        <f>ROUND(VLOOKUP($B360,'3.ข้อมูลงบทดลองปัจจุบัน เติมเอง'!$A$5:$CL$846,62,0),2)</f>
        <v>0</v>
      </c>
      <c r="BL360" s="19">
        <f>ROUND(VLOOKUP($B360,'3.ข้อมูลงบทดลองปัจจุบัน เติมเอง'!$A$5:$CL$846,63,0),2)</f>
        <v>0</v>
      </c>
      <c r="BM360" s="19">
        <f>ROUND(VLOOKUP($B360,'3.ข้อมูลงบทดลองปัจจุบัน เติมเอง'!$A$5:$CL$846,64,0),2)</f>
        <v>0</v>
      </c>
      <c r="BN360" s="19">
        <f>ROUND(VLOOKUP($B360,'3.ข้อมูลงบทดลองปัจจุบัน เติมเอง'!$A$5:$CL$846,65,0),2)</f>
        <v>0</v>
      </c>
      <c r="BO360" s="19">
        <f>ROUND(VLOOKUP($B360,'3.ข้อมูลงบทดลองปัจจุบัน เติมเอง'!$A$5:$CL$846,66,0),2)</f>
        <v>0</v>
      </c>
      <c r="BP360" s="19">
        <f>ROUND(VLOOKUP($B360,'3.ข้อมูลงบทดลองปัจจุบัน เติมเอง'!$A$5:$CL$846,67,0),2)</f>
        <v>0</v>
      </c>
      <c r="BQ360" s="19">
        <f>ROUND(VLOOKUP($B360,'3.ข้อมูลงบทดลองปัจจุบัน เติมเอง'!$A$5:$CL$846,68,0),2)</f>
        <v>0</v>
      </c>
      <c r="BR360" s="19">
        <f>ROUND(VLOOKUP($B360,'3.ข้อมูลงบทดลองปัจจุบัน เติมเอง'!$A$5:$CL$846,69,0),2)</f>
        <v>0</v>
      </c>
      <c r="BS360" s="19">
        <f>ROUND(VLOOKUP($B360,'3.ข้อมูลงบทดลองปัจจุบัน เติมเอง'!$A$5:$CL$846,70,0),2)</f>
        <v>0</v>
      </c>
      <c r="BT360" s="19">
        <f>ROUND(VLOOKUP($B360,'3.ข้อมูลงบทดลองปัจจุบัน เติมเอง'!$A$5:$CL$846,71,0),2)</f>
        <v>0</v>
      </c>
      <c r="BU360" s="19">
        <f>ROUND(VLOOKUP($B360,'3.ข้อมูลงบทดลองปัจจุบัน เติมเอง'!$A$5:$CL$846,72,0),2)</f>
        <v>0</v>
      </c>
      <c r="BV360" s="19">
        <f>ROUND(VLOOKUP($B360,'3.ข้อมูลงบทดลองปัจจุบัน เติมเอง'!$A$5:$CL$846,73,0),2)</f>
        <v>0</v>
      </c>
      <c r="BW360" s="19">
        <f>ROUND(VLOOKUP($B360,'3.ข้อมูลงบทดลองปัจจุบัน เติมเอง'!$A$5:$CL$846,74,0),2)</f>
        <v>0</v>
      </c>
      <c r="BX360" s="19">
        <f>ROUND(VLOOKUP($B360,'3.ข้อมูลงบทดลองปัจจุบัน เติมเอง'!$A$5:$CL$846,75,0),2)</f>
        <v>0</v>
      </c>
      <c r="BY360" s="19">
        <f>ROUND(VLOOKUP($B360,'3.ข้อมูลงบทดลองปัจจุบัน เติมเอง'!$A$5:$CL$846,76,0),2)</f>
        <v>0</v>
      </c>
      <c r="BZ360" s="19">
        <f>ROUND(VLOOKUP($B360,'3.ข้อมูลงบทดลองปัจจุบัน เติมเอง'!$A$5:$CL$846,77,0),2)</f>
        <v>0</v>
      </c>
      <c r="CA360" s="19">
        <f>ROUND(VLOOKUP($B360,'3.ข้อมูลงบทดลองปัจจุบัน เติมเอง'!$A$5:$CL$846,78,0),2)</f>
        <v>0</v>
      </c>
      <c r="CB360" s="19">
        <f>ROUND(VLOOKUP($B360,'3.ข้อมูลงบทดลองปัจจุบัน เติมเอง'!$A$5:$CL$846,79,0),2)</f>
        <v>0</v>
      </c>
      <c r="CC360" s="19">
        <f>ROUND(VLOOKUP($B360,'3.ข้อมูลงบทดลองปัจจุบัน เติมเอง'!$A$5:$CL$846,80,0),2)</f>
        <v>0</v>
      </c>
      <c r="CD360" s="19">
        <f>ROUND(VLOOKUP($B360,'3.ข้อมูลงบทดลองปัจจุบัน เติมเอง'!$A$5:$CL$846,81,0),2)</f>
        <v>0</v>
      </c>
      <c r="CE360" s="19">
        <f>ROUND(VLOOKUP($B360,'3.ข้อมูลงบทดลองปัจจุบัน เติมเอง'!$A$5:$CL$846,82,0),2)</f>
        <v>0</v>
      </c>
      <c r="CF360" s="19">
        <f>ROUND(VLOOKUP($B360,'3.ข้อมูลงบทดลองปัจจุบัน เติมเอง'!$A$5:$CL$846,83,0),2)</f>
        <v>0</v>
      </c>
      <c r="CG360" s="19">
        <f>ROUND(VLOOKUP($B360,'3.ข้อมูลงบทดลองปัจจุบัน เติมเอง'!$A$5:$CL$846,84,0),2)</f>
        <v>0</v>
      </c>
      <c r="CH360" s="19">
        <f>ROUND(VLOOKUP($B360,'3.ข้อมูลงบทดลองปัจจุบัน เติมเอง'!$A$5:$CL$846,85,0),2)</f>
        <v>0</v>
      </c>
      <c r="CI360" s="19">
        <f>ROUND(VLOOKUP($B360,'3.ข้อมูลงบทดลองปัจจุบัน เติมเอง'!$A$5:$CL$846,86,0),2)</f>
        <v>0</v>
      </c>
      <c r="CJ360" s="19">
        <f>ROUND(VLOOKUP($B360,'3.ข้อมูลงบทดลองปัจจุบัน เติมเอง'!$A$5:$CL$846,87,0),2)</f>
        <v>0</v>
      </c>
      <c r="CK360" s="19">
        <f>ROUND(VLOOKUP($B360,'3.ข้อมูลงบทดลองปัจจุบัน เติมเอง'!$A$5:$CL$846,88,0),2)</f>
        <v>0</v>
      </c>
      <c r="CL360" s="19">
        <f>ROUND(VLOOKUP($B360,'3.ข้อมูลงบทดลองปัจจุบัน เติมเอง'!$A$5:$CL$846,89,0),2)</f>
        <v>0</v>
      </c>
      <c r="CM360" s="19">
        <f>ROUND(VLOOKUP($B360,'3.ข้อมูลงบทดลองปัจจุบัน เติมเอง'!$A$5:$CL$846,90,0),2)</f>
        <v>0</v>
      </c>
    </row>
    <row r="361" spans="1:91" x14ac:dyDescent="0.7">
      <c r="A361" s="54" t="s">
        <v>2323</v>
      </c>
      <c r="B361" s="3" t="s">
        <v>628</v>
      </c>
      <c r="C361" s="55" t="s">
        <v>1521</v>
      </c>
      <c r="D361" s="19">
        <f>ROUND(VLOOKUP($B361,'3.ข้อมูลงบทดลองปัจจุบัน เติมเอง'!$A$5:$CL$846,3,0),2)</f>
        <v>0</v>
      </c>
      <c r="E361" s="19">
        <f>ROUND(VLOOKUP($B361,'3.ข้อมูลงบทดลองปัจจุบัน เติมเอง'!$A$5:$CL$846,4,0),2)</f>
        <v>0</v>
      </c>
      <c r="F361" s="19">
        <f>ROUND(VLOOKUP($B361,'3.ข้อมูลงบทดลองปัจจุบัน เติมเอง'!$A$5:$CL$846,5,0),2)</f>
        <v>0</v>
      </c>
      <c r="G361" s="19">
        <f>ROUND(VLOOKUP($B361,'3.ข้อมูลงบทดลองปัจจุบัน เติมเอง'!$A$5:$CL$846,6,0),2)</f>
        <v>0</v>
      </c>
      <c r="H361" s="19">
        <f>ROUND(VLOOKUP($B361,'3.ข้อมูลงบทดลองปัจจุบัน เติมเอง'!$A$5:$CL$846,7,0),2)</f>
        <v>0</v>
      </c>
      <c r="I361" s="19">
        <f>ROUND(VLOOKUP($B361,'3.ข้อมูลงบทดลองปัจจุบัน เติมเอง'!$A$5:$CL$846,8,0),2)</f>
        <v>0</v>
      </c>
      <c r="J361" s="19">
        <f>ROUND(VLOOKUP($B361,'3.ข้อมูลงบทดลองปัจจุบัน เติมเอง'!$A$5:$CL$846,9,0),2)</f>
        <v>0</v>
      </c>
      <c r="K361" s="19">
        <f>ROUND(VLOOKUP($B361,'3.ข้อมูลงบทดลองปัจจุบัน เติมเอง'!$A$5:$CL$846,10,0),2)</f>
        <v>0</v>
      </c>
      <c r="L361" s="19">
        <f>ROUND(VLOOKUP($B361,'3.ข้อมูลงบทดลองปัจจุบัน เติมเอง'!$A$5:$CL$846,11,0),2)</f>
        <v>0</v>
      </c>
      <c r="M361" s="19">
        <f>ROUND(VLOOKUP($B361,'3.ข้อมูลงบทดลองปัจจุบัน เติมเอง'!$A$5:$CL$846,12,0),2)</f>
        <v>0</v>
      </c>
      <c r="N361" s="19">
        <f>ROUND(VLOOKUP($B361,'3.ข้อมูลงบทดลองปัจจุบัน เติมเอง'!$A$5:$CL$846,13,0),2)</f>
        <v>0</v>
      </c>
      <c r="O361" s="19">
        <f>ROUND(VLOOKUP($B361,'3.ข้อมูลงบทดลองปัจจุบัน เติมเอง'!$A$5:$CL$846,14,0),2)</f>
        <v>0</v>
      </c>
      <c r="P361" s="19">
        <f>ROUND(VLOOKUP($B361,'3.ข้อมูลงบทดลองปัจจุบัน เติมเอง'!$A$5:$CL$846,15,0),2)</f>
        <v>0</v>
      </c>
      <c r="Q361" s="19">
        <f>ROUND(VLOOKUP($B361,'3.ข้อมูลงบทดลองปัจจุบัน เติมเอง'!$A$5:$CL$846,16,0),2)</f>
        <v>160000</v>
      </c>
      <c r="R361" s="19">
        <f>ROUND(VLOOKUP($B361,'3.ข้อมูลงบทดลองปัจจุบัน เติมเอง'!$A$5:$CL$846,17,0),2)</f>
        <v>0</v>
      </c>
      <c r="S361" s="19">
        <f>ROUND(VLOOKUP($B361,'3.ข้อมูลงบทดลองปัจจุบัน เติมเอง'!$A$5:$CL$846,18,0),2)</f>
        <v>0</v>
      </c>
      <c r="T361" s="19">
        <f>ROUND(VLOOKUP($B361,'3.ข้อมูลงบทดลองปัจจุบัน เติมเอง'!$A$5:$CL$846,19,0),2)</f>
        <v>0</v>
      </c>
      <c r="U361" s="19">
        <f>ROUND(VLOOKUP($B361,'3.ข้อมูลงบทดลองปัจจุบัน เติมเอง'!$A$5:$CL$846,20,0),2)</f>
        <v>0</v>
      </c>
      <c r="V361" s="19">
        <f>ROUND(VLOOKUP($B361,'3.ข้อมูลงบทดลองปัจจุบัน เติมเอง'!$A$5:$CL$846,21,0),2)</f>
        <v>0</v>
      </c>
      <c r="W361" s="19">
        <f>ROUND(VLOOKUP($B361,'3.ข้อมูลงบทดลองปัจจุบัน เติมเอง'!$A$5:$CL$846,22,0),2)</f>
        <v>0</v>
      </c>
      <c r="X361" s="19">
        <f>ROUND(VLOOKUP($B361,'3.ข้อมูลงบทดลองปัจจุบัน เติมเอง'!$A$5:$CL$846,23,0),2)</f>
        <v>0</v>
      </c>
      <c r="Y361" s="19">
        <f>ROUND(VLOOKUP($B361,'3.ข้อมูลงบทดลองปัจจุบัน เติมเอง'!$A$5:$CL$846,24,0),2)</f>
        <v>0</v>
      </c>
      <c r="Z361" s="19">
        <f>ROUND(VLOOKUP($B361,'3.ข้อมูลงบทดลองปัจจุบัน เติมเอง'!$A$5:$CL$846,25,0),2)</f>
        <v>0</v>
      </c>
      <c r="AA361" s="19">
        <f>ROUND(VLOOKUP($B361,'3.ข้อมูลงบทดลองปัจจุบัน เติมเอง'!$A$5:$CL$846,26,0),2)</f>
        <v>0</v>
      </c>
      <c r="AB361" s="19">
        <f>ROUND(VLOOKUP($B361,'3.ข้อมูลงบทดลองปัจจุบัน เติมเอง'!$A$5:$CL$846,27,0),2)</f>
        <v>0</v>
      </c>
      <c r="AC361" s="19">
        <f>ROUND(VLOOKUP($B361,'3.ข้อมูลงบทดลองปัจจุบัน เติมเอง'!$A$5:$CL$846,28,0),2)</f>
        <v>0</v>
      </c>
      <c r="AD361" s="19">
        <f>ROUND(VLOOKUP($B361,'3.ข้อมูลงบทดลองปัจจุบัน เติมเอง'!$A$5:$CL$846,29,0),2)</f>
        <v>0</v>
      </c>
      <c r="AE361" s="19">
        <f>ROUND(VLOOKUP($B361,'3.ข้อมูลงบทดลองปัจจุบัน เติมเอง'!$A$5:$CL$846,30,0),2)</f>
        <v>0</v>
      </c>
      <c r="AF361" s="19">
        <f>ROUND(VLOOKUP($B361,'3.ข้อมูลงบทดลองปัจจุบัน เติมเอง'!$A$5:$CL$846,31,0),2)</f>
        <v>0</v>
      </c>
      <c r="AG361" s="19">
        <f>ROUND(VLOOKUP($B361,'3.ข้อมูลงบทดลองปัจจุบัน เติมเอง'!$A$5:$CL$846,32,0),2)</f>
        <v>0</v>
      </c>
      <c r="AH361" s="19">
        <f>ROUND(VLOOKUP($B361,'3.ข้อมูลงบทดลองปัจจุบัน เติมเอง'!$A$5:$CL$846,33,0),2)</f>
        <v>900000</v>
      </c>
      <c r="AI361" s="19">
        <f>ROUND(VLOOKUP($B361,'3.ข้อมูลงบทดลองปัจจุบัน เติมเอง'!$A$5:$CL$846,34,0),2)</f>
        <v>0</v>
      </c>
      <c r="AJ361" s="19">
        <f>ROUND(VLOOKUP($B361,'3.ข้อมูลงบทดลองปัจจุบัน เติมเอง'!$A$5:$CL$846,35,0),2)</f>
        <v>0</v>
      </c>
      <c r="AK361" s="19">
        <f>ROUND(VLOOKUP($B361,'3.ข้อมูลงบทดลองปัจจุบัน เติมเอง'!$A$5:$CL$846,36,0),2)</f>
        <v>260000</v>
      </c>
      <c r="AL361" s="19">
        <f>ROUND(VLOOKUP($B361,'3.ข้อมูลงบทดลองปัจจุบัน เติมเอง'!$A$5:$CL$846,37,0),2)</f>
        <v>0</v>
      </c>
      <c r="AM361" s="19">
        <f>ROUND(VLOOKUP($B361,'3.ข้อมูลงบทดลองปัจจุบัน เติมเอง'!$A$5:$CL$846,38,0),2)</f>
        <v>0</v>
      </c>
      <c r="AN361" s="19">
        <f>ROUND(VLOOKUP($B361,'3.ข้อมูลงบทดลองปัจจุบัน เติมเอง'!$A$5:$CL$846,39,0),2)</f>
        <v>0</v>
      </c>
      <c r="AO361" s="19">
        <f>ROUND(VLOOKUP($B361,'3.ข้อมูลงบทดลองปัจจุบัน เติมเอง'!$A$5:$CL$846,40,0),2)</f>
        <v>0</v>
      </c>
      <c r="AP361" s="19">
        <f>ROUND(VLOOKUP($B361,'3.ข้อมูลงบทดลองปัจจุบัน เติมเอง'!$A$5:$CL$846,41,0),2)</f>
        <v>0</v>
      </c>
      <c r="AQ361" s="19">
        <f>ROUND(VLOOKUP($B361,'3.ข้อมูลงบทดลองปัจจุบัน เติมเอง'!$A$5:$CL$846,42,0),2)</f>
        <v>0</v>
      </c>
      <c r="AR361" s="19">
        <f>ROUND(VLOOKUP($B361,'3.ข้อมูลงบทดลองปัจจุบัน เติมเอง'!$A$5:$CL$846,43,0),2)</f>
        <v>0</v>
      </c>
      <c r="AS361" s="19">
        <f>ROUND(VLOOKUP($B361,'3.ข้อมูลงบทดลองปัจจุบัน เติมเอง'!$A$5:$CL$846,44,0),2)</f>
        <v>0</v>
      </c>
      <c r="AT361" s="19">
        <f>ROUND(VLOOKUP($B361,'3.ข้อมูลงบทดลองปัจจุบัน เติมเอง'!$A$5:$CL$846,45,0),2)</f>
        <v>0</v>
      </c>
      <c r="AU361" s="19">
        <f>ROUND(VLOOKUP($B361,'3.ข้อมูลงบทดลองปัจจุบัน เติมเอง'!$A$5:$CL$846,46,0),2)</f>
        <v>0</v>
      </c>
      <c r="AV361" s="19">
        <f>ROUND(VLOOKUP($B361,'3.ข้อมูลงบทดลองปัจจุบัน เติมเอง'!$A$5:$CL$846,47,0),2)</f>
        <v>0</v>
      </c>
      <c r="AW361" s="19">
        <f>ROUND(VLOOKUP($B361,'3.ข้อมูลงบทดลองปัจจุบัน เติมเอง'!$A$5:$CL$846,48,0),2)</f>
        <v>0</v>
      </c>
      <c r="AX361" s="19">
        <f>ROUND(VLOOKUP($B361,'3.ข้อมูลงบทดลองปัจจุบัน เติมเอง'!$A$5:$CL$846,49,0),2)</f>
        <v>0</v>
      </c>
      <c r="AY361" s="19">
        <f>ROUND(VLOOKUP($B361,'3.ข้อมูลงบทดลองปัจจุบัน เติมเอง'!$A$5:$CL$846,50,0),2)</f>
        <v>0</v>
      </c>
      <c r="AZ361" s="19">
        <f>ROUND(VLOOKUP($B361,'3.ข้อมูลงบทดลองปัจจุบัน เติมเอง'!$A$5:$CL$846,51,0),2)</f>
        <v>0</v>
      </c>
      <c r="BA361" s="19">
        <f>ROUND(VLOOKUP($B361,'3.ข้อมูลงบทดลองปัจจุบัน เติมเอง'!$A$5:$CL$846,52,0),2)</f>
        <v>0</v>
      </c>
      <c r="BB361" s="19">
        <f>ROUND(VLOOKUP($B361,'3.ข้อมูลงบทดลองปัจจุบัน เติมเอง'!$A$5:$CL$846,53,0),2)</f>
        <v>0</v>
      </c>
      <c r="BC361" s="19">
        <f>ROUND(VLOOKUP($B361,'3.ข้อมูลงบทดลองปัจจุบัน เติมเอง'!$A$5:$CL$846,54,0),2)</f>
        <v>0</v>
      </c>
      <c r="BD361" s="19">
        <f>ROUND(VLOOKUP($B361,'3.ข้อมูลงบทดลองปัจจุบัน เติมเอง'!$A$5:$CL$846,55,0),2)</f>
        <v>0</v>
      </c>
      <c r="BE361" s="19">
        <f>ROUND(VLOOKUP($B361,'3.ข้อมูลงบทดลองปัจจุบัน เติมเอง'!$A$5:$CL$846,56,0),2)</f>
        <v>0</v>
      </c>
      <c r="BF361" s="19">
        <f>ROUND(VLOOKUP($B361,'3.ข้อมูลงบทดลองปัจจุบัน เติมเอง'!$A$5:$CL$846,57,0),2)</f>
        <v>0</v>
      </c>
      <c r="BG361" s="19">
        <f>ROUND(VLOOKUP($B361,'3.ข้อมูลงบทดลองปัจจุบัน เติมเอง'!$A$5:$CL$846,58,0),2)</f>
        <v>0</v>
      </c>
      <c r="BH361" s="19">
        <f>ROUND(VLOOKUP($B361,'3.ข้อมูลงบทดลองปัจจุบัน เติมเอง'!$A$5:$CL$846,59,0),2)</f>
        <v>0</v>
      </c>
      <c r="BI361" s="19">
        <f>ROUND(VLOOKUP($B361,'3.ข้อมูลงบทดลองปัจจุบัน เติมเอง'!$A$5:$CL$846,60,0),2)</f>
        <v>0</v>
      </c>
      <c r="BJ361" s="19">
        <f>ROUND(VLOOKUP($B361,'3.ข้อมูลงบทดลองปัจจุบัน เติมเอง'!$A$5:$CL$846,61,0),2)</f>
        <v>0</v>
      </c>
      <c r="BK361" s="19">
        <f>ROUND(VLOOKUP($B361,'3.ข้อมูลงบทดลองปัจจุบัน เติมเอง'!$A$5:$CL$846,62,0),2)</f>
        <v>0</v>
      </c>
      <c r="BL361" s="19">
        <f>ROUND(VLOOKUP($B361,'3.ข้อมูลงบทดลองปัจจุบัน เติมเอง'!$A$5:$CL$846,63,0),2)</f>
        <v>0</v>
      </c>
      <c r="BM361" s="19">
        <f>ROUND(VLOOKUP($B361,'3.ข้อมูลงบทดลองปัจจุบัน เติมเอง'!$A$5:$CL$846,64,0),2)</f>
        <v>0</v>
      </c>
      <c r="BN361" s="19">
        <f>ROUND(VLOOKUP($B361,'3.ข้อมูลงบทดลองปัจจุบัน เติมเอง'!$A$5:$CL$846,65,0),2)</f>
        <v>350000</v>
      </c>
      <c r="BO361" s="19">
        <f>ROUND(VLOOKUP($B361,'3.ข้อมูลงบทดลองปัจจุบัน เติมเอง'!$A$5:$CL$846,66,0),2)</f>
        <v>0</v>
      </c>
      <c r="BP361" s="19">
        <f>ROUND(VLOOKUP($B361,'3.ข้อมูลงบทดลองปัจจุบัน เติมเอง'!$A$5:$CL$846,67,0),2)</f>
        <v>0</v>
      </c>
      <c r="BQ361" s="19">
        <f>ROUND(VLOOKUP($B361,'3.ข้อมูลงบทดลองปัจจุบัน เติมเอง'!$A$5:$CL$846,68,0),2)</f>
        <v>0</v>
      </c>
      <c r="BR361" s="19">
        <f>ROUND(VLOOKUP($B361,'3.ข้อมูลงบทดลองปัจจุบัน เติมเอง'!$A$5:$CL$846,69,0),2)</f>
        <v>0</v>
      </c>
      <c r="BS361" s="19">
        <f>ROUND(VLOOKUP($B361,'3.ข้อมูลงบทดลองปัจจุบัน เติมเอง'!$A$5:$CL$846,70,0),2)</f>
        <v>0</v>
      </c>
      <c r="BT361" s="19">
        <f>ROUND(VLOOKUP($B361,'3.ข้อมูลงบทดลองปัจจุบัน เติมเอง'!$A$5:$CL$846,71,0),2)</f>
        <v>0</v>
      </c>
      <c r="BU361" s="19">
        <f>ROUND(VLOOKUP($B361,'3.ข้อมูลงบทดลองปัจจุบัน เติมเอง'!$A$5:$CL$846,72,0),2)</f>
        <v>0</v>
      </c>
      <c r="BV361" s="19">
        <f>ROUND(VLOOKUP($B361,'3.ข้อมูลงบทดลองปัจจุบัน เติมเอง'!$A$5:$CL$846,73,0),2)</f>
        <v>0</v>
      </c>
      <c r="BW361" s="19">
        <f>ROUND(VLOOKUP($B361,'3.ข้อมูลงบทดลองปัจจุบัน เติมเอง'!$A$5:$CL$846,74,0),2)</f>
        <v>0</v>
      </c>
      <c r="BX361" s="19">
        <f>ROUND(VLOOKUP($B361,'3.ข้อมูลงบทดลองปัจจุบัน เติมเอง'!$A$5:$CL$846,75,0),2)</f>
        <v>0</v>
      </c>
      <c r="BY361" s="19">
        <f>ROUND(VLOOKUP($B361,'3.ข้อมูลงบทดลองปัจจุบัน เติมเอง'!$A$5:$CL$846,76,0),2)</f>
        <v>0</v>
      </c>
      <c r="BZ361" s="19">
        <f>ROUND(VLOOKUP($B361,'3.ข้อมูลงบทดลองปัจจุบัน เติมเอง'!$A$5:$CL$846,77,0),2)</f>
        <v>0</v>
      </c>
      <c r="CA361" s="19">
        <f>ROUND(VLOOKUP($B361,'3.ข้อมูลงบทดลองปัจจุบัน เติมเอง'!$A$5:$CL$846,78,0),2)</f>
        <v>0</v>
      </c>
      <c r="CB361" s="19">
        <f>ROUND(VLOOKUP($B361,'3.ข้อมูลงบทดลองปัจจุบัน เติมเอง'!$A$5:$CL$846,79,0),2)</f>
        <v>0</v>
      </c>
      <c r="CC361" s="19">
        <f>ROUND(VLOOKUP($B361,'3.ข้อมูลงบทดลองปัจจุบัน เติมเอง'!$A$5:$CL$846,80,0),2)</f>
        <v>0</v>
      </c>
      <c r="CD361" s="19">
        <f>ROUND(VLOOKUP($B361,'3.ข้อมูลงบทดลองปัจจุบัน เติมเอง'!$A$5:$CL$846,81,0),2)</f>
        <v>0</v>
      </c>
      <c r="CE361" s="19">
        <f>ROUND(VLOOKUP($B361,'3.ข้อมูลงบทดลองปัจจุบัน เติมเอง'!$A$5:$CL$846,82,0),2)</f>
        <v>0</v>
      </c>
      <c r="CF361" s="19">
        <f>ROUND(VLOOKUP($B361,'3.ข้อมูลงบทดลองปัจจุบัน เติมเอง'!$A$5:$CL$846,83,0),2)</f>
        <v>0</v>
      </c>
      <c r="CG361" s="19">
        <f>ROUND(VLOOKUP($B361,'3.ข้อมูลงบทดลองปัจจุบัน เติมเอง'!$A$5:$CL$846,84,0),2)</f>
        <v>0</v>
      </c>
      <c r="CH361" s="19">
        <f>ROUND(VLOOKUP($B361,'3.ข้อมูลงบทดลองปัจจุบัน เติมเอง'!$A$5:$CL$846,85,0),2)</f>
        <v>0</v>
      </c>
      <c r="CI361" s="19">
        <f>ROUND(VLOOKUP($B361,'3.ข้อมูลงบทดลองปัจจุบัน เติมเอง'!$A$5:$CL$846,86,0),2)</f>
        <v>0</v>
      </c>
      <c r="CJ361" s="19">
        <f>ROUND(VLOOKUP($B361,'3.ข้อมูลงบทดลองปัจจุบัน เติมเอง'!$A$5:$CL$846,87,0),2)</f>
        <v>0</v>
      </c>
      <c r="CK361" s="19">
        <f>ROUND(VLOOKUP($B361,'3.ข้อมูลงบทดลองปัจจุบัน เติมเอง'!$A$5:$CL$846,88,0),2)</f>
        <v>0</v>
      </c>
      <c r="CL361" s="19">
        <f>ROUND(VLOOKUP($B361,'3.ข้อมูลงบทดลองปัจจุบัน เติมเอง'!$A$5:$CL$846,89,0),2)</f>
        <v>0</v>
      </c>
      <c r="CM361" s="19">
        <f>ROUND(VLOOKUP($B361,'3.ข้อมูลงบทดลองปัจจุบัน เติมเอง'!$A$5:$CL$846,90,0),2)</f>
        <v>0</v>
      </c>
    </row>
    <row r="362" spans="1:91" x14ac:dyDescent="0.7">
      <c r="A362" s="54" t="s">
        <v>2323</v>
      </c>
      <c r="B362" s="3" t="s">
        <v>630</v>
      </c>
      <c r="C362" s="55" t="s">
        <v>631</v>
      </c>
      <c r="D362" s="19">
        <f>ROUND(VLOOKUP($B362,'3.ข้อมูลงบทดลองปัจจุบัน เติมเอง'!$A$5:$CL$846,3,0),2)</f>
        <v>0</v>
      </c>
      <c r="E362" s="19">
        <f>ROUND(VLOOKUP($B362,'3.ข้อมูลงบทดลองปัจจุบัน เติมเอง'!$A$5:$CL$846,4,0),2)</f>
        <v>0</v>
      </c>
      <c r="F362" s="19">
        <f>ROUND(VLOOKUP($B362,'3.ข้อมูลงบทดลองปัจจุบัน เติมเอง'!$A$5:$CL$846,5,0),2)</f>
        <v>0</v>
      </c>
      <c r="G362" s="19">
        <f>ROUND(VLOOKUP($B362,'3.ข้อมูลงบทดลองปัจจุบัน เติมเอง'!$A$5:$CL$846,6,0),2)</f>
        <v>0</v>
      </c>
      <c r="H362" s="19">
        <f>ROUND(VLOOKUP($B362,'3.ข้อมูลงบทดลองปัจจุบัน เติมเอง'!$A$5:$CL$846,7,0),2)</f>
        <v>0</v>
      </c>
      <c r="I362" s="19">
        <f>ROUND(VLOOKUP($B362,'3.ข้อมูลงบทดลองปัจจุบัน เติมเอง'!$A$5:$CL$846,8,0),2)</f>
        <v>0</v>
      </c>
      <c r="J362" s="19">
        <f>ROUND(VLOOKUP($B362,'3.ข้อมูลงบทดลองปัจจุบัน เติมเอง'!$A$5:$CL$846,9,0),2)</f>
        <v>0</v>
      </c>
      <c r="K362" s="19">
        <f>ROUND(VLOOKUP($B362,'3.ข้อมูลงบทดลองปัจจุบัน เติมเอง'!$A$5:$CL$846,10,0),2)</f>
        <v>0</v>
      </c>
      <c r="L362" s="19">
        <f>ROUND(VLOOKUP($B362,'3.ข้อมูลงบทดลองปัจจุบัน เติมเอง'!$A$5:$CL$846,11,0),2)</f>
        <v>0</v>
      </c>
      <c r="M362" s="19">
        <f>ROUND(VLOOKUP($B362,'3.ข้อมูลงบทดลองปัจจุบัน เติมเอง'!$A$5:$CL$846,12,0),2)</f>
        <v>0</v>
      </c>
      <c r="N362" s="19">
        <f>ROUND(VLOOKUP($B362,'3.ข้อมูลงบทดลองปัจจุบัน เติมเอง'!$A$5:$CL$846,13,0),2)</f>
        <v>0</v>
      </c>
      <c r="O362" s="19">
        <f>ROUND(VLOOKUP($B362,'3.ข้อมูลงบทดลองปัจจุบัน เติมเอง'!$A$5:$CL$846,14,0),2)</f>
        <v>720</v>
      </c>
      <c r="P362" s="19">
        <f>ROUND(VLOOKUP($B362,'3.ข้อมูลงบทดลองปัจจุบัน เติมเอง'!$A$5:$CL$846,15,0),2)</f>
        <v>0</v>
      </c>
      <c r="Q362" s="19">
        <f>ROUND(VLOOKUP($B362,'3.ข้อมูลงบทดลองปัจจุบัน เติมเอง'!$A$5:$CL$846,16,0),2)</f>
        <v>0</v>
      </c>
      <c r="R362" s="19">
        <f>ROUND(VLOOKUP($B362,'3.ข้อมูลงบทดลองปัจจุบัน เติมเอง'!$A$5:$CL$846,17,0),2)</f>
        <v>0</v>
      </c>
      <c r="S362" s="19">
        <f>ROUND(VLOOKUP($B362,'3.ข้อมูลงบทดลองปัจจุบัน เติมเอง'!$A$5:$CL$846,18,0),2)</f>
        <v>0</v>
      </c>
      <c r="T362" s="19">
        <f>ROUND(VLOOKUP($B362,'3.ข้อมูลงบทดลองปัจจุบัน เติมเอง'!$A$5:$CL$846,19,0),2)</f>
        <v>0</v>
      </c>
      <c r="U362" s="19">
        <f>ROUND(VLOOKUP($B362,'3.ข้อมูลงบทดลองปัจจุบัน เติมเอง'!$A$5:$CL$846,20,0),2)</f>
        <v>0</v>
      </c>
      <c r="V362" s="19">
        <f>ROUND(VLOOKUP($B362,'3.ข้อมูลงบทดลองปัจจุบัน เติมเอง'!$A$5:$CL$846,21,0),2)</f>
        <v>0</v>
      </c>
      <c r="W362" s="19">
        <f>ROUND(VLOOKUP($B362,'3.ข้อมูลงบทดลองปัจจุบัน เติมเอง'!$A$5:$CL$846,22,0),2)</f>
        <v>0</v>
      </c>
      <c r="X362" s="19">
        <f>ROUND(VLOOKUP($B362,'3.ข้อมูลงบทดลองปัจจุบัน เติมเอง'!$A$5:$CL$846,23,0),2)</f>
        <v>0</v>
      </c>
      <c r="Y362" s="19">
        <f>ROUND(VLOOKUP($B362,'3.ข้อมูลงบทดลองปัจจุบัน เติมเอง'!$A$5:$CL$846,24,0),2)</f>
        <v>0</v>
      </c>
      <c r="Z362" s="19">
        <f>ROUND(VLOOKUP($B362,'3.ข้อมูลงบทดลองปัจจุบัน เติมเอง'!$A$5:$CL$846,25,0),2)</f>
        <v>0</v>
      </c>
      <c r="AA362" s="19">
        <f>ROUND(VLOOKUP($B362,'3.ข้อมูลงบทดลองปัจจุบัน เติมเอง'!$A$5:$CL$846,26,0),2)</f>
        <v>0</v>
      </c>
      <c r="AB362" s="19">
        <f>ROUND(VLOOKUP($B362,'3.ข้อมูลงบทดลองปัจจุบัน เติมเอง'!$A$5:$CL$846,27,0),2)</f>
        <v>0</v>
      </c>
      <c r="AC362" s="19">
        <f>ROUND(VLOOKUP($B362,'3.ข้อมูลงบทดลองปัจจุบัน เติมเอง'!$A$5:$CL$846,28,0),2)</f>
        <v>0</v>
      </c>
      <c r="AD362" s="19">
        <f>ROUND(VLOOKUP($B362,'3.ข้อมูลงบทดลองปัจจุบัน เติมเอง'!$A$5:$CL$846,29,0),2)</f>
        <v>0</v>
      </c>
      <c r="AE362" s="19">
        <f>ROUND(VLOOKUP($B362,'3.ข้อมูลงบทดลองปัจจุบัน เติมเอง'!$A$5:$CL$846,30,0),2)</f>
        <v>0</v>
      </c>
      <c r="AF362" s="19">
        <f>ROUND(VLOOKUP($B362,'3.ข้อมูลงบทดลองปัจจุบัน เติมเอง'!$A$5:$CL$846,31,0),2)</f>
        <v>0</v>
      </c>
      <c r="AG362" s="19">
        <f>ROUND(VLOOKUP($B362,'3.ข้อมูลงบทดลองปัจจุบัน เติมเอง'!$A$5:$CL$846,32,0),2)</f>
        <v>0</v>
      </c>
      <c r="AH362" s="19">
        <f>ROUND(VLOOKUP($B362,'3.ข้อมูลงบทดลองปัจจุบัน เติมเอง'!$A$5:$CL$846,33,0),2)</f>
        <v>0</v>
      </c>
      <c r="AI362" s="19">
        <f>ROUND(VLOOKUP($B362,'3.ข้อมูลงบทดลองปัจจุบัน เติมเอง'!$A$5:$CL$846,34,0),2)</f>
        <v>0</v>
      </c>
      <c r="AJ362" s="19">
        <f>ROUND(VLOOKUP($B362,'3.ข้อมูลงบทดลองปัจจุบัน เติมเอง'!$A$5:$CL$846,35,0),2)</f>
        <v>0</v>
      </c>
      <c r="AK362" s="19">
        <f>ROUND(VLOOKUP($B362,'3.ข้อมูลงบทดลองปัจจุบัน เติมเอง'!$A$5:$CL$846,36,0),2)</f>
        <v>0</v>
      </c>
      <c r="AL362" s="19">
        <f>ROUND(VLOOKUP($B362,'3.ข้อมูลงบทดลองปัจจุบัน เติมเอง'!$A$5:$CL$846,37,0),2)</f>
        <v>30000</v>
      </c>
      <c r="AM362" s="19">
        <f>ROUND(VLOOKUP($B362,'3.ข้อมูลงบทดลองปัจจุบัน เติมเอง'!$A$5:$CL$846,38,0),2)</f>
        <v>0</v>
      </c>
      <c r="AN362" s="19">
        <f>ROUND(VLOOKUP($B362,'3.ข้อมูลงบทดลองปัจจุบัน เติมเอง'!$A$5:$CL$846,39,0),2)</f>
        <v>0</v>
      </c>
      <c r="AO362" s="19">
        <f>ROUND(VLOOKUP($B362,'3.ข้อมูลงบทดลองปัจจุบัน เติมเอง'!$A$5:$CL$846,40,0),2)</f>
        <v>0</v>
      </c>
      <c r="AP362" s="19">
        <f>ROUND(VLOOKUP($B362,'3.ข้อมูลงบทดลองปัจจุบัน เติมเอง'!$A$5:$CL$846,41,0),2)</f>
        <v>8400</v>
      </c>
      <c r="AQ362" s="19">
        <f>ROUND(VLOOKUP($B362,'3.ข้อมูลงบทดลองปัจจุบัน เติมเอง'!$A$5:$CL$846,42,0),2)</f>
        <v>0</v>
      </c>
      <c r="AR362" s="19">
        <f>ROUND(VLOOKUP($B362,'3.ข้อมูลงบทดลองปัจจุบัน เติมเอง'!$A$5:$CL$846,43,0),2)</f>
        <v>0</v>
      </c>
      <c r="AS362" s="19">
        <f>ROUND(VLOOKUP($B362,'3.ข้อมูลงบทดลองปัจจุบัน เติมเอง'!$A$5:$CL$846,44,0),2)</f>
        <v>712438.09</v>
      </c>
      <c r="AT362" s="19">
        <f>ROUND(VLOOKUP($B362,'3.ข้อมูลงบทดลองปัจจุบัน เติมเอง'!$A$5:$CL$846,45,0),2)</f>
        <v>0</v>
      </c>
      <c r="AU362" s="19">
        <f>ROUND(VLOOKUP($B362,'3.ข้อมูลงบทดลองปัจจุบัน เติมเอง'!$A$5:$CL$846,46,0),2)</f>
        <v>0</v>
      </c>
      <c r="AV362" s="19">
        <f>ROUND(VLOOKUP($B362,'3.ข้อมูลงบทดลองปัจจุบัน เติมเอง'!$A$5:$CL$846,47,0),2)</f>
        <v>4840</v>
      </c>
      <c r="AW362" s="19">
        <f>ROUND(VLOOKUP($B362,'3.ข้อมูลงบทดลองปัจจุบัน เติมเอง'!$A$5:$CL$846,48,0),2)</f>
        <v>0</v>
      </c>
      <c r="AX362" s="19">
        <f>ROUND(VLOOKUP($B362,'3.ข้อมูลงบทดลองปัจจุบัน เติมเอง'!$A$5:$CL$846,49,0),2)</f>
        <v>0</v>
      </c>
      <c r="AY362" s="19">
        <f>ROUND(VLOOKUP($B362,'3.ข้อมูลงบทดลองปัจจุบัน เติมเอง'!$A$5:$CL$846,50,0),2)</f>
        <v>0</v>
      </c>
      <c r="AZ362" s="19">
        <f>ROUND(VLOOKUP($B362,'3.ข้อมูลงบทดลองปัจจุบัน เติมเอง'!$A$5:$CL$846,51,0),2)</f>
        <v>0</v>
      </c>
      <c r="BA362" s="19">
        <f>ROUND(VLOOKUP($B362,'3.ข้อมูลงบทดลองปัจจุบัน เติมเอง'!$A$5:$CL$846,52,0),2)</f>
        <v>30000</v>
      </c>
      <c r="BB362" s="19">
        <f>ROUND(VLOOKUP($B362,'3.ข้อมูลงบทดลองปัจจุบัน เติมเอง'!$A$5:$CL$846,53,0),2)</f>
        <v>0</v>
      </c>
      <c r="BC362" s="19">
        <f>ROUND(VLOOKUP($B362,'3.ข้อมูลงบทดลองปัจจุบัน เติมเอง'!$A$5:$CL$846,54,0),2)</f>
        <v>0</v>
      </c>
      <c r="BD362" s="19">
        <f>ROUND(VLOOKUP($B362,'3.ข้อมูลงบทดลองปัจจุบัน เติมเอง'!$A$5:$CL$846,55,0),2)</f>
        <v>0</v>
      </c>
      <c r="BE362" s="19">
        <f>ROUND(VLOOKUP($B362,'3.ข้อมูลงบทดลองปัจจุบัน เติมเอง'!$A$5:$CL$846,56,0),2)</f>
        <v>0</v>
      </c>
      <c r="BF362" s="19">
        <f>ROUND(VLOOKUP($B362,'3.ข้อมูลงบทดลองปัจจุบัน เติมเอง'!$A$5:$CL$846,57,0),2)</f>
        <v>0</v>
      </c>
      <c r="BG362" s="19">
        <f>ROUND(VLOOKUP($B362,'3.ข้อมูลงบทดลองปัจจุบัน เติมเอง'!$A$5:$CL$846,58,0),2)</f>
        <v>0</v>
      </c>
      <c r="BH362" s="19">
        <f>ROUND(VLOOKUP($B362,'3.ข้อมูลงบทดลองปัจจุบัน เติมเอง'!$A$5:$CL$846,59,0),2)</f>
        <v>0</v>
      </c>
      <c r="BI362" s="19">
        <f>ROUND(VLOOKUP($B362,'3.ข้อมูลงบทดลองปัจจุบัน เติมเอง'!$A$5:$CL$846,60,0),2)</f>
        <v>0</v>
      </c>
      <c r="BJ362" s="19">
        <f>ROUND(VLOOKUP($B362,'3.ข้อมูลงบทดลองปัจจุบัน เติมเอง'!$A$5:$CL$846,61,0),2)</f>
        <v>0</v>
      </c>
      <c r="BK362" s="19">
        <f>ROUND(VLOOKUP($B362,'3.ข้อมูลงบทดลองปัจจุบัน เติมเอง'!$A$5:$CL$846,62,0),2)</f>
        <v>0</v>
      </c>
      <c r="BL362" s="19">
        <f>ROUND(VLOOKUP($B362,'3.ข้อมูลงบทดลองปัจจุบัน เติมเอง'!$A$5:$CL$846,63,0),2)</f>
        <v>0</v>
      </c>
      <c r="BM362" s="19">
        <f>ROUND(VLOOKUP($B362,'3.ข้อมูลงบทดลองปัจจุบัน เติมเอง'!$A$5:$CL$846,64,0),2)</f>
        <v>50372</v>
      </c>
      <c r="BN362" s="19">
        <f>ROUND(VLOOKUP($B362,'3.ข้อมูลงบทดลองปัจจุบัน เติมเอง'!$A$5:$CL$846,65,0),2)</f>
        <v>0</v>
      </c>
      <c r="BO362" s="19">
        <f>ROUND(VLOOKUP($B362,'3.ข้อมูลงบทดลองปัจจุบัน เติมเอง'!$A$5:$CL$846,66,0),2)</f>
        <v>0</v>
      </c>
      <c r="BP362" s="19">
        <f>ROUND(VLOOKUP($B362,'3.ข้อมูลงบทดลองปัจจุบัน เติมเอง'!$A$5:$CL$846,67,0),2)</f>
        <v>0</v>
      </c>
      <c r="BQ362" s="19">
        <f>ROUND(VLOOKUP($B362,'3.ข้อมูลงบทดลองปัจจุบัน เติมเอง'!$A$5:$CL$846,68,0),2)</f>
        <v>0</v>
      </c>
      <c r="BR362" s="19">
        <f>ROUND(VLOOKUP($B362,'3.ข้อมูลงบทดลองปัจจุบัน เติมเอง'!$A$5:$CL$846,69,0),2)</f>
        <v>0</v>
      </c>
      <c r="BS362" s="19">
        <f>ROUND(VLOOKUP($B362,'3.ข้อมูลงบทดลองปัจจุบัน เติมเอง'!$A$5:$CL$846,70,0),2)</f>
        <v>0</v>
      </c>
      <c r="BT362" s="19">
        <f>ROUND(VLOOKUP($B362,'3.ข้อมูลงบทดลองปัจจุบัน เติมเอง'!$A$5:$CL$846,71,0),2)</f>
        <v>0</v>
      </c>
      <c r="BU362" s="19">
        <f>ROUND(VLOOKUP($B362,'3.ข้อมูลงบทดลองปัจจุบัน เติมเอง'!$A$5:$CL$846,72,0),2)</f>
        <v>0</v>
      </c>
      <c r="BV362" s="19">
        <f>ROUND(VLOOKUP($B362,'3.ข้อมูลงบทดลองปัจจุบัน เติมเอง'!$A$5:$CL$846,73,0),2)</f>
        <v>38000</v>
      </c>
      <c r="BW362" s="19">
        <f>ROUND(VLOOKUP($B362,'3.ข้อมูลงบทดลองปัจจุบัน เติมเอง'!$A$5:$CL$846,74,0),2)</f>
        <v>0</v>
      </c>
      <c r="BX362" s="19">
        <f>ROUND(VLOOKUP($B362,'3.ข้อมูลงบทดลองปัจจุบัน เติมเอง'!$A$5:$CL$846,75,0),2)</f>
        <v>0</v>
      </c>
      <c r="BY362" s="19">
        <f>ROUND(VLOOKUP($B362,'3.ข้อมูลงบทดลองปัจจุบัน เติมเอง'!$A$5:$CL$846,76,0),2)</f>
        <v>0</v>
      </c>
      <c r="BZ362" s="19">
        <f>ROUND(VLOOKUP($B362,'3.ข้อมูลงบทดลองปัจจุบัน เติมเอง'!$A$5:$CL$846,77,0),2)</f>
        <v>0</v>
      </c>
      <c r="CA362" s="19">
        <f>ROUND(VLOOKUP($B362,'3.ข้อมูลงบทดลองปัจจุบัน เติมเอง'!$A$5:$CL$846,78,0),2)</f>
        <v>4000000</v>
      </c>
      <c r="CB362" s="19">
        <f>ROUND(VLOOKUP($B362,'3.ข้อมูลงบทดลองปัจจุบัน เติมเอง'!$A$5:$CL$846,79,0),2)</f>
        <v>0</v>
      </c>
      <c r="CC362" s="19">
        <f>ROUND(VLOOKUP($B362,'3.ข้อมูลงบทดลองปัจจุบัน เติมเอง'!$A$5:$CL$846,80,0),2)</f>
        <v>0</v>
      </c>
      <c r="CD362" s="19">
        <f>ROUND(VLOOKUP($B362,'3.ข้อมูลงบทดลองปัจจุบัน เติมเอง'!$A$5:$CL$846,81,0),2)</f>
        <v>0</v>
      </c>
      <c r="CE362" s="19">
        <f>ROUND(VLOOKUP($B362,'3.ข้อมูลงบทดลองปัจจุบัน เติมเอง'!$A$5:$CL$846,82,0),2)</f>
        <v>0</v>
      </c>
      <c r="CF362" s="19">
        <f>ROUND(VLOOKUP($B362,'3.ข้อมูลงบทดลองปัจจุบัน เติมเอง'!$A$5:$CL$846,83,0),2)</f>
        <v>0</v>
      </c>
      <c r="CG362" s="19">
        <f>ROUND(VLOOKUP($B362,'3.ข้อมูลงบทดลองปัจจุบัน เติมเอง'!$A$5:$CL$846,84,0),2)</f>
        <v>0</v>
      </c>
      <c r="CH362" s="19">
        <f>ROUND(VLOOKUP($B362,'3.ข้อมูลงบทดลองปัจจุบัน เติมเอง'!$A$5:$CL$846,85,0),2)</f>
        <v>0</v>
      </c>
      <c r="CI362" s="19">
        <f>ROUND(VLOOKUP($B362,'3.ข้อมูลงบทดลองปัจจุบัน เติมเอง'!$A$5:$CL$846,86,0),2)</f>
        <v>0</v>
      </c>
      <c r="CJ362" s="19">
        <f>ROUND(VLOOKUP($B362,'3.ข้อมูลงบทดลองปัจจุบัน เติมเอง'!$A$5:$CL$846,87,0),2)</f>
        <v>0</v>
      </c>
      <c r="CK362" s="19">
        <f>ROUND(VLOOKUP($B362,'3.ข้อมูลงบทดลองปัจจุบัน เติมเอง'!$A$5:$CL$846,88,0),2)</f>
        <v>0</v>
      </c>
      <c r="CL362" s="19">
        <f>ROUND(VLOOKUP($B362,'3.ข้อมูลงบทดลองปัจจุบัน เติมเอง'!$A$5:$CL$846,89,0),2)</f>
        <v>0</v>
      </c>
      <c r="CM362" s="19">
        <f>ROUND(VLOOKUP($B362,'3.ข้อมูลงบทดลองปัจจุบัน เติมเอง'!$A$5:$CL$846,90,0),2)</f>
        <v>0</v>
      </c>
    </row>
    <row r="363" spans="1:91" x14ac:dyDescent="0.7">
      <c r="A363" s="54" t="s">
        <v>2323</v>
      </c>
      <c r="B363" s="3" t="s">
        <v>632</v>
      </c>
      <c r="C363" s="55" t="s">
        <v>1522</v>
      </c>
      <c r="D363" s="19">
        <f>ROUND(VLOOKUP($B363,'3.ข้อมูลงบทดลองปัจจุบัน เติมเอง'!$A$5:$CL$846,3,0),2)</f>
        <v>0</v>
      </c>
      <c r="E363" s="19">
        <f>ROUND(VLOOKUP($B363,'3.ข้อมูลงบทดลองปัจจุบัน เติมเอง'!$A$5:$CL$846,4,0),2)</f>
        <v>0</v>
      </c>
      <c r="F363" s="19">
        <f>ROUND(VLOOKUP($B363,'3.ข้อมูลงบทดลองปัจจุบัน เติมเอง'!$A$5:$CL$846,5,0),2)</f>
        <v>0</v>
      </c>
      <c r="G363" s="19">
        <f>ROUND(VLOOKUP($B363,'3.ข้อมูลงบทดลองปัจจุบัน เติมเอง'!$A$5:$CL$846,6,0),2)</f>
        <v>0</v>
      </c>
      <c r="H363" s="19">
        <f>ROUND(VLOOKUP($B363,'3.ข้อมูลงบทดลองปัจจุบัน เติมเอง'!$A$5:$CL$846,7,0),2)</f>
        <v>0</v>
      </c>
      <c r="I363" s="19">
        <f>ROUND(VLOOKUP($B363,'3.ข้อมูลงบทดลองปัจจุบัน เติมเอง'!$A$5:$CL$846,8,0),2)</f>
        <v>0</v>
      </c>
      <c r="J363" s="19">
        <f>ROUND(VLOOKUP($B363,'3.ข้อมูลงบทดลองปัจจุบัน เติมเอง'!$A$5:$CL$846,9,0),2)</f>
        <v>0</v>
      </c>
      <c r="K363" s="19">
        <f>ROUND(VLOOKUP($B363,'3.ข้อมูลงบทดลองปัจจุบัน เติมเอง'!$A$5:$CL$846,10,0),2)</f>
        <v>0</v>
      </c>
      <c r="L363" s="19">
        <f>ROUND(VLOOKUP($B363,'3.ข้อมูลงบทดลองปัจจุบัน เติมเอง'!$A$5:$CL$846,11,0),2)</f>
        <v>0</v>
      </c>
      <c r="M363" s="19">
        <f>ROUND(VLOOKUP($B363,'3.ข้อมูลงบทดลองปัจจุบัน เติมเอง'!$A$5:$CL$846,12,0),2)</f>
        <v>0</v>
      </c>
      <c r="N363" s="19">
        <f>ROUND(VLOOKUP($B363,'3.ข้อมูลงบทดลองปัจจุบัน เติมเอง'!$A$5:$CL$846,13,0),2)</f>
        <v>0</v>
      </c>
      <c r="O363" s="19">
        <f>ROUND(VLOOKUP($B363,'3.ข้อมูลงบทดลองปัจจุบัน เติมเอง'!$A$5:$CL$846,14,0),2)</f>
        <v>2049000</v>
      </c>
      <c r="P363" s="19">
        <f>ROUND(VLOOKUP($B363,'3.ข้อมูลงบทดลองปัจจุบัน เติมเอง'!$A$5:$CL$846,15,0),2)</f>
        <v>0</v>
      </c>
      <c r="Q363" s="19">
        <f>ROUND(VLOOKUP($B363,'3.ข้อมูลงบทดลองปัจจุบัน เติมเอง'!$A$5:$CL$846,16,0),2)</f>
        <v>0</v>
      </c>
      <c r="R363" s="19">
        <f>ROUND(VLOOKUP($B363,'3.ข้อมูลงบทดลองปัจจุบัน เติมเอง'!$A$5:$CL$846,17,0),2)</f>
        <v>0</v>
      </c>
      <c r="S363" s="19">
        <f>ROUND(VLOOKUP($B363,'3.ข้อมูลงบทดลองปัจจุบัน เติมเอง'!$A$5:$CL$846,18,0),2)</f>
        <v>0</v>
      </c>
      <c r="T363" s="19">
        <f>ROUND(VLOOKUP($B363,'3.ข้อมูลงบทดลองปัจจุบัน เติมเอง'!$A$5:$CL$846,19,0),2)</f>
        <v>0</v>
      </c>
      <c r="U363" s="19">
        <f>ROUND(VLOOKUP($B363,'3.ข้อมูลงบทดลองปัจจุบัน เติมเอง'!$A$5:$CL$846,20,0),2)</f>
        <v>0</v>
      </c>
      <c r="V363" s="19">
        <f>ROUND(VLOOKUP($B363,'3.ข้อมูลงบทดลองปัจจุบัน เติมเอง'!$A$5:$CL$846,21,0),2)</f>
        <v>0</v>
      </c>
      <c r="W363" s="19">
        <f>ROUND(VLOOKUP($B363,'3.ข้อมูลงบทดลองปัจจุบัน เติมเอง'!$A$5:$CL$846,22,0),2)</f>
        <v>0</v>
      </c>
      <c r="X363" s="19">
        <f>ROUND(VLOOKUP($B363,'3.ข้อมูลงบทดลองปัจจุบัน เติมเอง'!$A$5:$CL$846,23,0),2)</f>
        <v>0</v>
      </c>
      <c r="Y363" s="19">
        <f>ROUND(VLOOKUP($B363,'3.ข้อมูลงบทดลองปัจจุบัน เติมเอง'!$A$5:$CL$846,24,0),2)</f>
        <v>0</v>
      </c>
      <c r="Z363" s="19">
        <f>ROUND(VLOOKUP($B363,'3.ข้อมูลงบทดลองปัจจุบัน เติมเอง'!$A$5:$CL$846,25,0),2)</f>
        <v>0</v>
      </c>
      <c r="AA363" s="19">
        <f>ROUND(VLOOKUP($B363,'3.ข้อมูลงบทดลองปัจจุบัน เติมเอง'!$A$5:$CL$846,26,0),2)</f>
        <v>0</v>
      </c>
      <c r="AB363" s="19">
        <f>ROUND(VLOOKUP($B363,'3.ข้อมูลงบทดลองปัจจุบัน เติมเอง'!$A$5:$CL$846,27,0),2)</f>
        <v>0</v>
      </c>
      <c r="AC363" s="19">
        <f>ROUND(VLOOKUP($B363,'3.ข้อมูลงบทดลองปัจจุบัน เติมเอง'!$A$5:$CL$846,28,0),2)</f>
        <v>0</v>
      </c>
      <c r="AD363" s="19">
        <f>ROUND(VLOOKUP($B363,'3.ข้อมูลงบทดลองปัจจุบัน เติมเอง'!$A$5:$CL$846,29,0),2)</f>
        <v>0</v>
      </c>
      <c r="AE363" s="19">
        <f>ROUND(VLOOKUP($B363,'3.ข้อมูลงบทดลองปัจจุบัน เติมเอง'!$A$5:$CL$846,30,0),2)</f>
        <v>0</v>
      </c>
      <c r="AF363" s="19">
        <f>ROUND(VLOOKUP($B363,'3.ข้อมูลงบทดลองปัจจุบัน เติมเอง'!$A$5:$CL$846,31,0),2)</f>
        <v>0</v>
      </c>
      <c r="AG363" s="19">
        <f>ROUND(VLOOKUP($B363,'3.ข้อมูลงบทดลองปัจจุบัน เติมเอง'!$A$5:$CL$846,32,0),2)</f>
        <v>0</v>
      </c>
      <c r="AH363" s="19">
        <f>ROUND(VLOOKUP($B363,'3.ข้อมูลงบทดลองปัจจุบัน เติมเอง'!$A$5:$CL$846,33,0),2)</f>
        <v>0</v>
      </c>
      <c r="AI363" s="19">
        <f>ROUND(VLOOKUP($B363,'3.ข้อมูลงบทดลองปัจจุบัน เติมเอง'!$A$5:$CL$846,34,0),2)</f>
        <v>0</v>
      </c>
      <c r="AJ363" s="19">
        <f>ROUND(VLOOKUP($B363,'3.ข้อมูลงบทดลองปัจจุบัน เติมเอง'!$A$5:$CL$846,35,0),2)</f>
        <v>0</v>
      </c>
      <c r="AK363" s="19">
        <f>ROUND(VLOOKUP($B363,'3.ข้อมูลงบทดลองปัจจุบัน เติมเอง'!$A$5:$CL$846,36,0),2)</f>
        <v>0</v>
      </c>
      <c r="AL363" s="19">
        <f>ROUND(VLOOKUP($B363,'3.ข้อมูลงบทดลองปัจจุบัน เติมเอง'!$A$5:$CL$846,37,0),2)</f>
        <v>0</v>
      </c>
      <c r="AM363" s="19">
        <f>ROUND(VLOOKUP($B363,'3.ข้อมูลงบทดลองปัจจุบัน เติมเอง'!$A$5:$CL$846,38,0),2)</f>
        <v>0</v>
      </c>
      <c r="AN363" s="19">
        <f>ROUND(VLOOKUP($B363,'3.ข้อมูลงบทดลองปัจจุบัน เติมเอง'!$A$5:$CL$846,39,0),2)</f>
        <v>0</v>
      </c>
      <c r="AO363" s="19">
        <f>ROUND(VLOOKUP($B363,'3.ข้อมูลงบทดลองปัจจุบัน เติมเอง'!$A$5:$CL$846,40,0),2)</f>
        <v>0</v>
      </c>
      <c r="AP363" s="19">
        <f>ROUND(VLOOKUP($B363,'3.ข้อมูลงบทดลองปัจจุบัน เติมเอง'!$A$5:$CL$846,41,0),2)</f>
        <v>0</v>
      </c>
      <c r="AQ363" s="19">
        <f>ROUND(VLOOKUP($B363,'3.ข้อมูลงบทดลองปัจจุบัน เติมเอง'!$A$5:$CL$846,42,0),2)</f>
        <v>0</v>
      </c>
      <c r="AR363" s="19">
        <f>ROUND(VLOOKUP($B363,'3.ข้อมูลงบทดลองปัจจุบัน เติมเอง'!$A$5:$CL$846,43,0),2)</f>
        <v>0</v>
      </c>
      <c r="AS363" s="19">
        <f>ROUND(VLOOKUP($B363,'3.ข้อมูลงบทดลองปัจจุบัน เติมเอง'!$A$5:$CL$846,44,0),2)</f>
        <v>0</v>
      </c>
      <c r="AT363" s="19">
        <f>ROUND(VLOOKUP($B363,'3.ข้อมูลงบทดลองปัจจุบัน เติมเอง'!$A$5:$CL$846,45,0),2)</f>
        <v>0</v>
      </c>
      <c r="AU363" s="19">
        <f>ROUND(VLOOKUP($B363,'3.ข้อมูลงบทดลองปัจจุบัน เติมเอง'!$A$5:$CL$846,46,0),2)</f>
        <v>0</v>
      </c>
      <c r="AV363" s="19">
        <f>ROUND(VLOOKUP($B363,'3.ข้อมูลงบทดลองปัจจุบัน เติมเอง'!$A$5:$CL$846,47,0),2)</f>
        <v>0</v>
      </c>
      <c r="AW363" s="19">
        <f>ROUND(VLOOKUP($B363,'3.ข้อมูลงบทดลองปัจจุบัน เติมเอง'!$A$5:$CL$846,48,0),2)</f>
        <v>0</v>
      </c>
      <c r="AX363" s="19">
        <f>ROUND(VLOOKUP($B363,'3.ข้อมูลงบทดลองปัจจุบัน เติมเอง'!$A$5:$CL$846,49,0),2)</f>
        <v>0</v>
      </c>
      <c r="AY363" s="19">
        <f>ROUND(VLOOKUP($B363,'3.ข้อมูลงบทดลองปัจจุบัน เติมเอง'!$A$5:$CL$846,50,0),2)</f>
        <v>0</v>
      </c>
      <c r="AZ363" s="19">
        <f>ROUND(VLOOKUP($B363,'3.ข้อมูลงบทดลองปัจจุบัน เติมเอง'!$A$5:$CL$846,51,0),2)</f>
        <v>0</v>
      </c>
      <c r="BA363" s="19">
        <f>ROUND(VLOOKUP($B363,'3.ข้อมูลงบทดลองปัจจุบัน เติมเอง'!$A$5:$CL$846,52,0),2)</f>
        <v>0</v>
      </c>
      <c r="BB363" s="19">
        <f>ROUND(VLOOKUP($B363,'3.ข้อมูลงบทดลองปัจจุบัน เติมเอง'!$A$5:$CL$846,53,0),2)</f>
        <v>0</v>
      </c>
      <c r="BC363" s="19">
        <f>ROUND(VLOOKUP($B363,'3.ข้อมูลงบทดลองปัจจุบัน เติมเอง'!$A$5:$CL$846,54,0),2)</f>
        <v>0</v>
      </c>
      <c r="BD363" s="19">
        <f>ROUND(VLOOKUP($B363,'3.ข้อมูลงบทดลองปัจจุบัน เติมเอง'!$A$5:$CL$846,55,0),2)</f>
        <v>0</v>
      </c>
      <c r="BE363" s="19">
        <f>ROUND(VLOOKUP($B363,'3.ข้อมูลงบทดลองปัจจุบัน เติมเอง'!$A$5:$CL$846,56,0),2)</f>
        <v>0</v>
      </c>
      <c r="BF363" s="19">
        <f>ROUND(VLOOKUP($B363,'3.ข้อมูลงบทดลองปัจจุบัน เติมเอง'!$A$5:$CL$846,57,0),2)</f>
        <v>0</v>
      </c>
      <c r="BG363" s="19">
        <f>ROUND(VLOOKUP($B363,'3.ข้อมูลงบทดลองปัจจุบัน เติมเอง'!$A$5:$CL$846,58,0),2)</f>
        <v>0</v>
      </c>
      <c r="BH363" s="19">
        <f>ROUND(VLOOKUP($B363,'3.ข้อมูลงบทดลองปัจจุบัน เติมเอง'!$A$5:$CL$846,59,0),2)</f>
        <v>46988011</v>
      </c>
      <c r="BI363" s="19">
        <f>ROUND(VLOOKUP($B363,'3.ข้อมูลงบทดลองปัจจุบัน เติมเอง'!$A$5:$CL$846,60,0),2)</f>
        <v>0</v>
      </c>
      <c r="BJ363" s="19">
        <f>ROUND(VLOOKUP($B363,'3.ข้อมูลงบทดลองปัจจุบัน เติมเอง'!$A$5:$CL$846,61,0),2)</f>
        <v>0</v>
      </c>
      <c r="BK363" s="19">
        <f>ROUND(VLOOKUP($B363,'3.ข้อมูลงบทดลองปัจจุบัน เติมเอง'!$A$5:$CL$846,62,0),2)</f>
        <v>0</v>
      </c>
      <c r="BL363" s="19">
        <f>ROUND(VLOOKUP($B363,'3.ข้อมูลงบทดลองปัจจุบัน เติมเอง'!$A$5:$CL$846,63,0),2)</f>
        <v>0</v>
      </c>
      <c r="BM363" s="19">
        <f>ROUND(VLOOKUP($B363,'3.ข้อมูลงบทดลองปัจจุบัน เติมเอง'!$A$5:$CL$846,64,0),2)</f>
        <v>0</v>
      </c>
      <c r="BN363" s="19">
        <f>ROUND(VLOOKUP($B363,'3.ข้อมูลงบทดลองปัจจุบัน เติมเอง'!$A$5:$CL$846,65,0),2)</f>
        <v>0</v>
      </c>
      <c r="BO363" s="19">
        <f>ROUND(VLOOKUP($B363,'3.ข้อมูลงบทดลองปัจจุบัน เติมเอง'!$A$5:$CL$846,66,0),2)</f>
        <v>0</v>
      </c>
      <c r="BP363" s="19">
        <f>ROUND(VLOOKUP($B363,'3.ข้อมูลงบทดลองปัจจุบัน เติมเอง'!$A$5:$CL$846,67,0),2)</f>
        <v>0</v>
      </c>
      <c r="BQ363" s="19">
        <f>ROUND(VLOOKUP($B363,'3.ข้อมูลงบทดลองปัจจุบัน เติมเอง'!$A$5:$CL$846,68,0),2)</f>
        <v>0</v>
      </c>
      <c r="BR363" s="19">
        <f>ROUND(VLOOKUP($B363,'3.ข้อมูลงบทดลองปัจจุบัน เติมเอง'!$A$5:$CL$846,69,0),2)</f>
        <v>0</v>
      </c>
      <c r="BS363" s="19">
        <f>ROUND(VLOOKUP($B363,'3.ข้อมูลงบทดลองปัจจุบัน เติมเอง'!$A$5:$CL$846,70,0),2)</f>
        <v>0</v>
      </c>
      <c r="BT363" s="19">
        <f>ROUND(VLOOKUP($B363,'3.ข้อมูลงบทดลองปัจจุบัน เติมเอง'!$A$5:$CL$846,71,0),2)</f>
        <v>0</v>
      </c>
      <c r="BU363" s="19">
        <f>ROUND(VLOOKUP($B363,'3.ข้อมูลงบทดลองปัจจุบัน เติมเอง'!$A$5:$CL$846,72,0),2)</f>
        <v>0</v>
      </c>
      <c r="BV363" s="19">
        <f>ROUND(VLOOKUP($B363,'3.ข้อมูลงบทดลองปัจจุบัน เติมเอง'!$A$5:$CL$846,73,0),2)</f>
        <v>0</v>
      </c>
      <c r="BW363" s="19">
        <f>ROUND(VLOOKUP($B363,'3.ข้อมูลงบทดลองปัจจุบัน เติมเอง'!$A$5:$CL$846,74,0),2)</f>
        <v>0</v>
      </c>
      <c r="BX363" s="19">
        <f>ROUND(VLOOKUP($B363,'3.ข้อมูลงบทดลองปัจจุบัน เติมเอง'!$A$5:$CL$846,75,0),2)</f>
        <v>0</v>
      </c>
      <c r="BY363" s="19">
        <f>ROUND(VLOOKUP($B363,'3.ข้อมูลงบทดลองปัจจุบัน เติมเอง'!$A$5:$CL$846,76,0),2)</f>
        <v>0</v>
      </c>
      <c r="BZ363" s="19">
        <f>ROUND(VLOOKUP($B363,'3.ข้อมูลงบทดลองปัจจุบัน เติมเอง'!$A$5:$CL$846,77,0),2)</f>
        <v>0</v>
      </c>
      <c r="CA363" s="19">
        <f>ROUND(VLOOKUP($B363,'3.ข้อมูลงบทดลองปัจจุบัน เติมเอง'!$A$5:$CL$846,78,0),2)</f>
        <v>1200000</v>
      </c>
      <c r="CB363" s="19">
        <f>ROUND(VLOOKUP($B363,'3.ข้อมูลงบทดลองปัจจุบัน เติมเอง'!$A$5:$CL$846,79,0),2)</f>
        <v>0</v>
      </c>
      <c r="CC363" s="19">
        <f>ROUND(VLOOKUP($B363,'3.ข้อมูลงบทดลองปัจจุบัน เติมเอง'!$A$5:$CL$846,80,0),2)</f>
        <v>0</v>
      </c>
      <c r="CD363" s="19">
        <f>ROUND(VLOOKUP($B363,'3.ข้อมูลงบทดลองปัจจุบัน เติมเอง'!$A$5:$CL$846,81,0),2)</f>
        <v>0</v>
      </c>
      <c r="CE363" s="19">
        <f>ROUND(VLOOKUP($B363,'3.ข้อมูลงบทดลองปัจจุบัน เติมเอง'!$A$5:$CL$846,82,0),2)</f>
        <v>0</v>
      </c>
      <c r="CF363" s="19">
        <f>ROUND(VLOOKUP($B363,'3.ข้อมูลงบทดลองปัจจุบัน เติมเอง'!$A$5:$CL$846,83,0),2)</f>
        <v>0</v>
      </c>
      <c r="CG363" s="19">
        <f>ROUND(VLOOKUP($B363,'3.ข้อมูลงบทดลองปัจจุบัน เติมเอง'!$A$5:$CL$846,84,0),2)</f>
        <v>0</v>
      </c>
      <c r="CH363" s="19">
        <f>ROUND(VLOOKUP($B363,'3.ข้อมูลงบทดลองปัจจุบัน เติมเอง'!$A$5:$CL$846,85,0),2)</f>
        <v>0</v>
      </c>
      <c r="CI363" s="19">
        <f>ROUND(VLOOKUP($B363,'3.ข้อมูลงบทดลองปัจจุบัน เติมเอง'!$A$5:$CL$846,86,0),2)</f>
        <v>0</v>
      </c>
      <c r="CJ363" s="19">
        <f>ROUND(VLOOKUP($B363,'3.ข้อมูลงบทดลองปัจจุบัน เติมเอง'!$A$5:$CL$846,87,0),2)</f>
        <v>0</v>
      </c>
      <c r="CK363" s="19">
        <f>ROUND(VLOOKUP($B363,'3.ข้อมูลงบทดลองปัจจุบัน เติมเอง'!$A$5:$CL$846,88,0),2)</f>
        <v>0</v>
      </c>
      <c r="CL363" s="19">
        <f>ROUND(VLOOKUP($B363,'3.ข้อมูลงบทดลองปัจจุบัน เติมเอง'!$A$5:$CL$846,89,0),2)</f>
        <v>0</v>
      </c>
      <c r="CM363" s="19">
        <f>ROUND(VLOOKUP($B363,'3.ข้อมูลงบทดลองปัจจุบัน เติมเอง'!$A$5:$CL$846,90,0),2)</f>
        <v>0</v>
      </c>
    </row>
    <row r="364" spans="1:91" x14ac:dyDescent="0.7">
      <c r="A364" s="54" t="s">
        <v>2323</v>
      </c>
      <c r="B364" s="3" t="s">
        <v>634</v>
      </c>
      <c r="C364" s="55" t="s">
        <v>1241</v>
      </c>
      <c r="D364" s="19">
        <f>ROUND(VLOOKUP($B364,'3.ข้อมูลงบทดลองปัจจุบัน เติมเอง'!$A$5:$CL$846,3,0),2)</f>
        <v>47370</v>
      </c>
      <c r="E364" s="19">
        <f>ROUND(VLOOKUP($B364,'3.ข้อมูลงบทดลองปัจจุบัน เติมเอง'!$A$5:$CL$846,4,0),2)</f>
        <v>2700</v>
      </c>
      <c r="F364" s="19">
        <f>ROUND(VLOOKUP($B364,'3.ข้อมูลงบทดลองปัจจุบัน เติมเอง'!$A$5:$CL$846,5,0),2)</f>
        <v>119334</v>
      </c>
      <c r="G364" s="19">
        <f>ROUND(VLOOKUP($B364,'3.ข้อมูลงบทดลองปัจจุบัน เติมเอง'!$A$5:$CL$846,6,0),2)</f>
        <v>768192</v>
      </c>
      <c r="H364" s="19">
        <f>ROUND(VLOOKUP($B364,'3.ข้อมูลงบทดลองปัจจุบัน เติมเอง'!$A$5:$CL$846,7,0),2)</f>
        <v>4033</v>
      </c>
      <c r="I364" s="19">
        <f>ROUND(VLOOKUP($B364,'3.ข้อมูลงบทดลองปัจจุบัน เติมเอง'!$A$5:$CL$846,8,0),2)</f>
        <v>5389</v>
      </c>
      <c r="J364" s="19">
        <f>ROUND(VLOOKUP($B364,'3.ข้อมูลงบทดลองปัจจุบัน เติมเอง'!$A$5:$CL$846,9,0),2)</f>
        <v>1093400</v>
      </c>
      <c r="K364" s="19">
        <f>ROUND(VLOOKUP($B364,'3.ข้อมูลงบทดลองปัจจุบัน เติมเอง'!$A$5:$CL$846,10,0),2)</f>
        <v>1452242</v>
      </c>
      <c r="L364" s="19">
        <f>ROUND(VLOOKUP($B364,'3.ข้อมูลงบทดลองปัจจุบัน เติมเอง'!$A$5:$CL$846,11,0),2)</f>
        <v>1008900</v>
      </c>
      <c r="M364" s="19">
        <f>ROUND(VLOOKUP($B364,'3.ข้อมูลงบทดลองปัจจุบัน เติมเอง'!$A$5:$CL$846,12,0),2)</f>
        <v>1350</v>
      </c>
      <c r="N364" s="19">
        <f>ROUND(VLOOKUP($B364,'3.ข้อมูลงบทดลองปัจจุบัน เติมเอง'!$A$5:$CL$846,13,0),2)</f>
        <v>2660142</v>
      </c>
      <c r="O364" s="19">
        <f>ROUND(VLOOKUP($B364,'3.ข้อมูลงบทดลองปัจจุบัน เติมเอง'!$A$5:$CL$846,14,0),2)</f>
        <v>333038</v>
      </c>
      <c r="P364" s="19">
        <f>ROUND(VLOOKUP($B364,'3.ข้อมูลงบทดลองปัจจุบัน เติมเอง'!$A$5:$CL$846,15,0),2)</f>
        <v>0</v>
      </c>
      <c r="Q364" s="19">
        <f>ROUND(VLOOKUP($B364,'3.ข้อมูลงบทดลองปัจจุบัน เติมเอง'!$A$5:$CL$846,16,0),2)</f>
        <v>114350</v>
      </c>
      <c r="R364" s="19">
        <f>ROUND(VLOOKUP($B364,'3.ข้อมูลงบทดลองปัจจุบัน เติมเอง'!$A$5:$CL$846,17,0),2)</f>
        <v>39494.76</v>
      </c>
      <c r="S364" s="19">
        <f>ROUND(VLOOKUP($B364,'3.ข้อมูลงบทดลองปัจจุบัน เติมเอง'!$A$5:$CL$846,18,0),2)</f>
        <v>5400</v>
      </c>
      <c r="T364" s="19">
        <f>ROUND(VLOOKUP($B364,'3.ข้อมูลงบทดลองปัจจุบัน เติมเอง'!$A$5:$CL$846,19,0),2)</f>
        <v>15750</v>
      </c>
      <c r="U364" s="19">
        <f>ROUND(VLOOKUP($B364,'3.ข้อมูลงบทดลองปัจจุบัน เติมเอง'!$A$5:$CL$846,20,0),2)</f>
        <v>130713</v>
      </c>
      <c r="V364" s="19">
        <f>ROUND(VLOOKUP($B364,'3.ข้อมูลงบทดลองปัจจุบัน เติมเอง'!$A$5:$CL$846,21,0),2)</f>
        <v>130750</v>
      </c>
      <c r="W364" s="19">
        <f>ROUND(VLOOKUP($B364,'3.ข้อมูลงบทดลองปัจจุบัน เติมเอง'!$A$5:$CL$846,22,0),2)</f>
        <v>2250</v>
      </c>
      <c r="X364" s="19">
        <f>ROUND(VLOOKUP($B364,'3.ข้อมูลงบทดลองปัจจุบัน เติมเอง'!$A$5:$CL$846,23,0),2)</f>
        <v>0</v>
      </c>
      <c r="Y364" s="19">
        <f>ROUND(VLOOKUP($B364,'3.ข้อมูลงบทดลองปัจจุบัน เติมเอง'!$A$5:$CL$846,24,0),2)</f>
        <v>4050</v>
      </c>
      <c r="Z364" s="19">
        <f>ROUND(VLOOKUP($B364,'3.ข้อมูลงบทดลองปัจจุบัน เติมเอง'!$A$5:$CL$846,25,0),2)</f>
        <v>402150</v>
      </c>
      <c r="AA364" s="19">
        <f>ROUND(VLOOKUP($B364,'3.ข้อมูลงบทดลองปัจจุบัน เติมเอง'!$A$5:$CL$846,26,0),2)</f>
        <v>2700</v>
      </c>
      <c r="AB364" s="19">
        <f>ROUND(VLOOKUP($B364,'3.ข้อมูลงบทดลองปัจจุบัน เติมเอง'!$A$5:$CL$846,27,0),2)</f>
        <v>5400</v>
      </c>
      <c r="AC364" s="19">
        <f>ROUND(VLOOKUP($B364,'3.ข้อมูลงบทดลองปัจจุบัน เติมเอง'!$A$5:$CL$846,28,0),2)</f>
        <v>161050</v>
      </c>
      <c r="AD364" s="19">
        <f>ROUND(VLOOKUP($B364,'3.ข้อมูลงบทดลองปัจจุบัน เติมเอง'!$A$5:$CL$846,29,0),2)</f>
        <v>800950</v>
      </c>
      <c r="AE364" s="19">
        <f>ROUND(VLOOKUP($B364,'3.ข้อมูลงบทดลองปัจจุบัน เติมเอง'!$A$5:$CL$846,30,0),2)</f>
        <v>379496</v>
      </c>
      <c r="AF364" s="19">
        <f>ROUND(VLOOKUP($B364,'3.ข้อมูลงบทดลองปัจจุบัน เติมเอง'!$A$5:$CL$846,31,0),2)</f>
        <v>116900</v>
      </c>
      <c r="AG364" s="19">
        <f>ROUND(VLOOKUP($B364,'3.ข้อมูลงบทดลองปัจจุบัน เติมเอง'!$A$5:$CL$846,32,0),2)</f>
        <v>627705</v>
      </c>
      <c r="AH364" s="19">
        <f>ROUND(VLOOKUP($B364,'3.ข้อมูลงบทดลองปัจจุบัน เติมเอง'!$A$5:$CL$846,33,0),2)</f>
        <v>308170</v>
      </c>
      <c r="AI364" s="19">
        <f>ROUND(VLOOKUP($B364,'3.ข้อมูลงบทดลองปัจจุบัน เติมเอง'!$A$5:$CL$846,34,0),2)</f>
        <v>461000</v>
      </c>
      <c r="AJ364" s="19">
        <f>ROUND(VLOOKUP($B364,'3.ข้อมูลงบทดลองปัจจุบัน เติมเอง'!$A$5:$CL$846,35,0),2)</f>
        <v>106250</v>
      </c>
      <c r="AK364" s="19">
        <f>ROUND(VLOOKUP($B364,'3.ข้อมูลงบทดลองปัจจุบัน เติมเอง'!$A$5:$CL$846,36,0),2)</f>
        <v>422850</v>
      </c>
      <c r="AL364" s="19">
        <f>ROUND(VLOOKUP($B364,'3.ข้อมูลงบทดลองปัจจุบัน เติมเอง'!$A$5:$CL$846,37,0),2)</f>
        <v>0</v>
      </c>
      <c r="AM364" s="19">
        <f>ROUND(VLOOKUP($B364,'3.ข้อมูลงบทดลองปัจจุบัน เติมเอง'!$A$5:$CL$846,38,0),2)</f>
        <v>860641</v>
      </c>
      <c r="AN364" s="19">
        <f>ROUND(VLOOKUP($B364,'3.ข้อมูลงบทดลองปัจจุบัน เติมเอง'!$A$5:$CL$846,39,0),2)</f>
        <v>683626</v>
      </c>
      <c r="AO364" s="19">
        <f>ROUND(VLOOKUP($B364,'3.ข้อมูลงบทดลองปัจจุบัน เติมเอง'!$A$5:$CL$846,40,0),2)</f>
        <v>1560899.58</v>
      </c>
      <c r="AP364" s="19">
        <f>ROUND(VLOOKUP($B364,'3.ข้อมูลงบทดลองปัจจุบัน เติมเอง'!$A$5:$CL$846,41,0),2)</f>
        <v>1600347</v>
      </c>
      <c r="AQ364" s="19">
        <f>ROUND(VLOOKUP($B364,'3.ข้อมูลงบทดลองปัจจุบัน เติมเอง'!$A$5:$CL$846,42,0),2)</f>
        <v>882900</v>
      </c>
      <c r="AR364" s="19">
        <f>ROUND(VLOOKUP($B364,'3.ข้อมูลงบทดลองปัจจุบัน เติมเอง'!$A$5:$CL$846,43,0),2)</f>
        <v>511908</v>
      </c>
      <c r="AS364" s="19">
        <f>ROUND(VLOOKUP($B364,'3.ข้อมูลงบทดลองปัจจุบัน เติมเอง'!$A$5:$CL$846,44,0),2)</f>
        <v>0</v>
      </c>
      <c r="AT364" s="19">
        <f>ROUND(VLOOKUP($B364,'3.ข้อมูลงบทดลองปัจจุบัน เติมเอง'!$A$5:$CL$846,45,0),2)</f>
        <v>900072</v>
      </c>
      <c r="AU364" s="19">
        <f>ROUND(VLOOKUP($B364,'3.ข้อมูลงบทดลองปัจจุบัน เติมเอง'!$A$5:$CL$846,46,0),2)</f>
        <v>658650</v>
      </c>
      <c r="AV364" s="19">
        <f>ROUND(VLOOKUP($B364,'3.ข้อมูลงบทดลองปัจจุบัน เติมเอง'!$A$5:$CL$846,47,0),2)</f>
        <v>1571134</v>
      </c>
      <c r="AW364" s="19">
        <f>ROUND(VLOOKUP($B364,'3.ข้อมูลงบทดลองปัจจุบัน เติมเอง'!$A$5:$CL$846,48,0),2)</f>
        <v>1032680</v>
      </c>
      <c r="AX364" s="19">
        <f>ROUND(VLOOKUP($B364,'3.ข้อมูลงบทดลองปัจจุบัน เติมเอง'!$A$5:$CL$846,49,0),2)</f>
        <v>615736</v>
      </c>
      <c r="AY364" s="19">
        <f>ROUND(VLOOKUP($B364,'3.ข้อมูลงบทดลองปัจจุบัน เติมเอง'!$A$5:$CL$846,50,0),2)</f>
        <v>1047931</v>
      </c>
      <c r="AZ364" s="19">
        <f>ROUND(VLOOKUP($B364,'3.ข้อมูลงบทดลองปัจจุบัน เติมเอง'!$A$5:$CL$846,51,0),2)</f>
        <v>724236</v>
      </c>
      <c r="BA364" s="19">
        <f>ROUND(VLOOKUP($B364,'3.ข้อมูลงบทดลองปัจจุบัน เติมเอง'!$A$5:$CL$846,52,0),2)</f>
        <v>646584</v>
      </c>
      <c r="BB364" s="19">
        <f>ROUND(VLOOKUP($B364,'3.ข้อมูลงบทดลองปัจจุบัน เติมเอง'!$A$5:$CL$846,53,0),2)</f>
        <v>4305479</v>
      </c>
      <c r="BC364" s="19">
        <f>ROUND(VLOOKUP($B364,'3.ข้อมูลงบทดลองปัจจุบัน เติมเอง'!$A$5:$CL$846,54,0),2)</f>
        <v>722793</v>
      </c>
      <c r="BD364" s="19">
        <f>ROUND(VLOOKUP($B364,'3.ข้อมูลงบทดลองปัจจุบัน เติมเอง'!$A$5:$CL$846,55,0),2)</f>
        <v>102250</v>
      </c>
      <c r="BE364" s="19">
        <f>ROUND(VLOOKUP($B364,'3.ข้อมูลงบทดลองปัจจุบัน เติมเอง'!$A$5:$CL$846,56,0),2)</f>
        <v>1253000</v>
      </c>
      <c r="BF364" s="19">
        <f>ROUND(VLOOKUP($B364,'3.ข้อมูลงบทดลองปัจจุบัน เติมเอง'!$A$5:$CL$846,57,0),2)</f>
        <v>236050</v>
      </c>
      <c r="BG364" s="19">
        <f>ROUND(VLOOKUP($B364,'3.ข้อมูลงบทดลองปัจจุบัน เติมเอง'!$A$5:$CL$846,58,0),2)</f>
        <v>9250</v>
      </c>
      <c r="BH364" s="19">
        <f>ROUND(VLOOKUP($B364,'3.ข้อมูลงบทดลองปัจจุบัน เติมเอง'!$A$5:$CL$846,59,0),2)</f>
        <v>1731467.81</v>
      </c>
      <c r="BI364" s="19">
        <f>ROUND(VLOOKUP($B364,'3.ข้อมูลงบทดลองปัจจุบัน เติมเอง'!$A$5:$CL$846,60,0),2)</f>
        <v>216050</v>
      </c>
      <c r="BJ364" s="19">
        <f>ROUND(VLOOKUP($B364,'3.ข้อมูลงบทดลองปัจจุบัน เติมเอง'!$A$5:$CL$846,61,0),2)</f>
        <v>62249.73</v>
      </c>
      <c r="BK364" s="19">
        <f>ROUND(VLOOKUP($B364,'3.ข้อมูลงบทดลองปัจจุบัน เติมเอง'!$A$5:$CL$846,62,0),2)</f>
        <v>2487600</v>
      </c>
      <c r="BL364" s="19">
        <f>ROUND(VLOOKUP($B364,'3.ข้อมูลงบทดลองปัจจุบัน เติมเอง'!$A$5:$CL$846,63,0),2)</f>
        <v>588850</v>
      </c>
      <c r="BM364" s="19">
        <f>ROUND(VLOOKUP($B364,'3.ข้อมูลงบทดลองปัจจุบัน เติมเอง'!$A$5:$CL$846,64,0),2)</f>
        <v>0</v>
      </c>
      <c r="BN364" s="19">
        <f>ROUND(VLOOKUP($B364,'3.ข้อมูลงบทดลองปัจจุบัน เติมเอง'!$A$5:$CL$846,65,0),2)</f>
        <v>942406.45</v>
      </c>
      <c r="BO364" s="19">
        <f>ROUND(VLOOKUP($B364,'3.ข้อมูลงบทดลองปัจจุบัน เติมเอง'!$A$5:$CL$846,66,0),2)</f>
        <v>1256750</v>
      </c>
      <c r="BP364" s="19">
        <f>ROUND(VLOOKUP($B364,'3.ข้อมูลงบทดลองปัจจุบัน เติมเอง'!$A$5:$CL$846,67,0),2)</f>
        <v>860150</v>
      </c>
      <c r="BQ364" s="19">
        <f>ROUND(VLOOKUP($B364,'3.ข้อมูลงบทดลองปัจจุบัน เติมเอง'!$A$5:$CL$846,68,0),2)</f>
        <v>758789.1</v>
      </c>
      <c r="BR364" s="19">
        <f>ROUND(VLOOKUP($B364,'3.ข้อมูลงบทดลองปัจจุบัน เติมเอง'!$A$5:$CL$846,69,0),2)</f>
        <v>974384.94</v>
      </c>
      <c r="BS364" s="19">
        <f>ROUND(VLOOKUP($B364,'3.ข้อมูลงบทดลองปัจจุบัน เติมเอง'!$A$5:$CL$846,70,0),2)</f>
        <v>202644.02</v>
      </c>
      <c r="BT364" s="19">
        <f>ROUND(VLOOKUP($B364,'3.ข้อมูลงบทดลองปัจจุบัน เติมเอง'!$A$5:$CL$846,71,0),2)</f>
        <v>562050</v>
      </c>
      <c r="BU364" s="19">
        <f>ROUND(VLOOKUP($B364,'3.ข้อมูลงบทดลองปัจจุบัน เติมเอง'!$A$5:$CL$846,72,0),2)</f>
        <v>686474.62</v>
      </c>
      <c r="BV364" s="19">
        <f>ROUND(VLOOKUP($B364,'3.ข้อมูลงบทดลองปัจจุบัน เติมเอง'!$A$5:$CL$846,73,0),2)</f>
        <v>0</v>
      </c>
      <c r="BW364" s="19">
        <f>ROUND(VLOOKUP($B364,'3.ข้อมูลงบทดลองปัจจุบัน เติมเอง'!$A$5:$CL$846,74,0),2)</f>
        <v>162900</v>
      </c>
      <c r="BX364" s="19">
        <f>ROUND(VLOOKUP($B364,'3.ข้อมูลงบทดลองปัจจุบัน เติมเอง'!$A$5:$CL$846,75,0),2)</f>
        <v>472190.12</v>
      </c>
      <c r="BY364" s="19">
        <f>ROUND(VLOOKUP($B364,'3.ข้อมูลงบทดลองปัจจุบัน เติมเอง'!$A$5:$CL$846,76,0),2)</f>
        <v>1527101.8</v>
      </c>
      <c r="BZ364" s="19">
        <f>ROUND(VLOOKUP($B364,'3.ข้อมูลงบทดลองปัจจุบัน เติมเอง'!$A$5:$CL$846,77,0),2)</f>
        <v>300602.7</v>
      </c>
      <c r="CA364" s="19">
        <f>ROUND(VLOOKUP($B364,'3.ข้อมูลงบทดลองปัจจุบัน เติมเอง'!$A$5:$CL$846,78,0),2)</f>
        <v>227050</v>
      </c>
      <c r="CB364" s="19">
        <f>ROUND(VLOOKUP($B364,'3.ข้อมูลงบทดลองปัจจุบัน เติมเอง'!$A$5:$CL$846,79,0),2)</f>
        <v>453500</v>
      </c>
      <c r="CC364" s="19">
        <f>ROUND(VLOOKUP($B364,'3.ข้อมูลงบทดลองปัจจุบัน เติมเอง'!$A$5:$CL$846,80,0),2)</f>
        <v>509850</v>
      </c>
      <c r="CD364" s="19">
        <f>ROUND(VLOOKUP($B364,'3.ข้อมูลงบทดลองปัจจุบัน เติมเอง'!$A$5:$CL$846,81,0),2)</f>
        <v>824350</v>
      </c>
      <c r="CE364" s="19">
        <f>ROUND(VLOOKUP($B364,'3.ข้อมูลงบทดลองปัจจุบัน เติมเอง'!$A$5:$CL$846,82,0),2)</f>
        <v>537900</v>
      </c>
      <c r="CF364" s="19">
        <f>ROUND(VLOOKUP($B364,'3.ข้อมูลงบทดลองปัจจุบัน เติมเอง'!$A$5:$CL$846,83,0),2)</f>
        <v>1078700</v>
      </c>
      <c r="CG364" s="19">
        <f>ROUND(VLOOKUP($B364,'3.ข้อมูลงบทดลองปัจจุบัน เติมเอง'!$A$5:$CL$846,84,0),2)</f>
        <v>367158.43</v>
      </c>
      <c r="CH364" s="19">
        <f>ROUND(VLOOKUP($B364,'3.ข้อมูลงบทดลองปัจจุบัน เติมเอง'!$A$5:$CL$846,85,0),2)</f>
        <v>305155.65999999997</v>
      </c>
      <c r="CI364" s="19">
        <f>ROUND(VLOOKUP($B364,'3.ข้อมูลงบทดลองปัจจุบัน เติมเอง'!$A$5:$CL$846,86,0),2)</f>
        <v>268050</v>
      </c>
      <c r="CJ364" s="19">
        <f>ROUND(VLOOKUP($B364,'3.ข้อมูลงบทดลองปัจจุบัน เติมเอง'!$A$5:$CL$846,87,0),2)</f>
        <v>221400</v>
      </c>
      <c r="CK364" s="19">
        <f>ROUND(VLOOKUP($B364,'3.ข้อมูลงบทดลองปัจจุบัน เติมเอง'!$A$5:$CL$846,88,0),2)</f>
        <v>1364456</v>
      </c>
      <c r="CL364" s="19">
        <f>ROUND(VLOOKUP($B364,'3.ข้อมูลงบทดลองปัจจุบัน เติมเอง'!$A$5:$CL$846,89,0),2)</f>
        <v>170666.67</v>
      </c>
      <c r="CM364" s="19">
        <f>ROUND(VLOOKUP($B364,'3.ข้อมูลงบทดลองปัจจุบัน เติมเอง'!$A$5:$CL$846,90,0),2)</f>
        <v>220500</v>
      </c>
    </row>
    <row r="365" spans="1:91" x14ac:dyDescent="0.7">
      <c r="A365" s="54" t="s">
        <v>2323</v>
      </c>
      <c r="B365" s="3" t="s">
        <v>635</v>
      </c>
      <c r="C365" s="55" t="s">
        <v>1523</v>
      </c>
      <c r="D365" s="19">
        <f>ROUND(VLOOKUP($B365,'3.ข้อมูลงบทดลองปัจจุบัน เติมเอง'!$A$5:$CL$846,3,0),2)</f>
        <v>0</v>
      </c>
      <c r="E365" s="19">
        <f>ROUND(VLOOKUP($B365,'3.ข้อมูลงบทดลองปัจจุบัน เติมเอง'!$A$5:$CL$846,4,0),2)</f>
        <v>0</v>
      </c>
      <c r="F365" s="19">
        <f>ROUND(VLOOKUP($B365,'3.ข้อมูลงบทดลองปัจจุบัน เติมเอง'!$A$5:$CL$846,5,0),2)</f>
        <v>0</v>
      </c>
      <c r="G365" s="19">
        <f>ROUND(VLOOKUP($B365,'3.ข้อมูลงบทดลองปัจจุบัน เติมเอง'!$A$5:$CL$846,6,0),2)</f>
        <v>0</v>
      </c>
      <c r="H365" s="19">
        <f>ROUND(VLOOKUP($B365,'3.ข้อมูลงบทดลองปัจจุบัน เติมเอง'!$A$5:$CL$846,7,0),2)</f>
        <v>0</v>
      </c>
      <c r="I365" s="19">
        <f>ROUND(VLOOKUP($B365,'3.ข้อมูลงบทดลองปัจจุบัน เติมเอง'!$A$5:$CL$846,8,0),2)</f>
        <v>0</v>
      </c>
      <c r="J365" s="19">
        <f>ROUND(VLOOKUP($B365,'3.ข้อมูลงบทดลองปัจจุบัน เติมเอง'!$A$5:$CL$846,9,0),2)</f>
        <v>0</v>
      </c>
      <c r="K365" s="19">
        <f>ROUND(VLOOKUP($B365,'3.ข้อมูลงบทดลองปัจจุบัน เติมเอง'!$A$5:$CL$846,10,0),2)</f>
        <v>0</v>
      </c>
      <c r="L365" s="19">
        <f>ROUND(VLOOKUP($B365,'3.ข้อมูลงบทดลองปัจจุบัน เติมเอง'!$A$5:$CL$846,11,0),2)</f>
        <v>0</v>
      </c>
      <c r="M365" s="19">
        <f>ROUND(VLOOKUP($B365,'3.ข้อมูลงบทดลองปัจจุบัน เติมเอง'!$A$5:$CL$846,12,0),2)</f>
        <v>0</v>
      </c>
      <c r="N365" s="19">
        <f>ROUND(VLOOKUP($B365,'3.ข้อมูลงบทดลองปัจจุบัน เติมเอง'!$A$5:$CL$846,13,0),2)</f>
        <v>0</v>
      </c>
      <c r="O365" s="19">
        <f>ROUND(VLOOKUP($B365,'3.ข้อมูลงบทดลองปัจจุบัน เติมเอง'!$A$5:$CL$846,14,0),2)</f>
        <v>0</v>
      </c>
      <c r="P365" s="19">
        <f>ROUND(VLOOKUP($B365,'3.ข้อมูลงบทดลองปัจจุบัน เติมเอง'!$A$5:$CL$846,15,0),2)</f>
        <v>0</v>
      </c>
      <c r="Q365" s="19">
        <f>ROUND(VLOOKUP($B365,'3.ข้อมูลงบทดลองปัจจุบัน เติมเอง'!$A$5:$CL$846,16,0),2)</f>
        <v>0</v>
      </c>
      <c r="R365" s="19">
        <f>ROUND(VLOOKUP($B365,'3.ข้อมูลงบทดลองปัจจุบัน เติมเอง'!$A$5:$CL$846,17,0),2)</f>
        <v>0</v>
      </c>
      <c r="S365" s="19">
        <f>ROUND(VLOOKUP($B365,'3.ข้อมูลงบทดลองปัจจุบัน เติมเอง'!$A$5:$CL$846,18,0),2)</f>
        <v>0</v>
      </c>
      <c r="T365" s="19">
        <f>ROUND(VLOOKUP($B365,'3.ข้อมูลงบทดลองปัจจุบัน เติมเอง'!$A$5:$CL$846,19,0),2)</f>
        <v>0</v>
      </c>
      <c r="U365" s="19">
        <f>ROUND(VLOOKUP($B365,'3.ข้อมูลงบทดลองปัจจุบัน เติมเอง'!$A$5:$CL$846,20,0),2)</f>
        <v>0</v>
      </c>
      <c r="V365" s="19">
        <f>ROUND(VLOOKUP($B365,'3.ข้อมูลงบทดลองปัจจุบัน เติมเอง'!$A$5:$CL$846,21,0),2)</f>
        <v>0</v>
      </c>
      <c r="W365" s="19">
        <f>ROUND(VLOOKUP($B365,'3.ข้อมูลงบทดลองปัจจุบัน เติมเอง'!$A$5:$CL$846,22,0),2)</f>
        <v>0</v>
      </c>
      <c r="X365" s="19">
        <f>ROUND(VLOOKUP($B365,'3.ข้อมูลงบทดลองปัจจุบัน เติมเอง'!$A$5:$CL$846,23,0),2)</f>
        <v>0</v>
      </c>
      <c r="Y365" s="19">
        <f>ROUND(VLOOKUP($B365,'3.ข้อมูลงบทดลองปัจจุบัน เติมเอง'!$A$5:$CL$846,24,0),2)</f>
        <v>0</v>
      </c>
      <c r="Z365" s="19">
        <f>ROUND(VLOOKUP($B365,'3.ข้อมูลงบทดลองปัจจุบัน เติมเอง'!$A$5:$CL$846,25,0),2)</f>
        <v>0</v>
      </c>
      <c r="AA365" s="19">
        <f>ROUND(VLOOKUP($B365,'3.ข้อมูลงบทดลองปัจจุบัน เติมเอง'!$A$5:$CL$846,26,0),2)</f>
        <v>0</v>
      </c>
      <c r="AB365" s="19">
        <f>ROUND(VLOOKUP($B365,'3.ข้อมูลงบทดลองปัจจุบัน เติมเอง'!$A$5:$CL$846,27,0),2)</f>
        <v>0</v>
      </c>
      <c r="AC365" s="19">
        <f>ROUND(VLOOKUP($B365,'3.ข้อมูลงบทดลองปัจจุบัน เติมเอง'!$A$5:$CL$846,28,0),2)</f>
        <v>0</v>
      </c>
      <c r="AD365" s="19">
        <f>ROUND(VLOOKUP($B365,'3.ข้อมูลงบทดลองปัจจุบัน เติมเอง'!$A$5:$CL$846,29,0),2)</f>
        <v>0</v>
      </c>
      <c r="AE365" s="19">
        <f>ROUND(VLOOKUP($B365,'3.ข้อมูลงบทดลองปัจจุบัน เติมเอง'!$A$5:$CL$846,30,0),2)</f>
        <v>0</v>
      </c>
      <c r="AF365" s="19">
        <f>ROUND(VLOOKUP($B365,'3.ข้อมูลงบทดลองปัจจุบัน เติมเอง'!$A$5:$CL$846,31,0),2)</f>
        <v>0</v>
      </c>
      <c r="AG365" s="19">
        <f>ROUND(VLOOKUP($B365,'3.ข้อมูลงบทดลองปัจจุบัน เติมเอง'!$A$5:$CL$846,32,0),2)</f>
        <v>0</v>
      </c>
      <c r="AH365" s="19">
        <f>ROUND(VLOOKUP($B365,'3.ข้อมูลงบทดลองปัจจุบัน เติมเอง'!$A$5:$CL$846,33,0),2)</f>
        <v>0</v>
      </c>
      <c r="AI365" s="19">
        <f>ROUND(VLOOKUP($B365,'3.ข้อมูลงบทดลองปัจจุบัน เติมเอง'!$A$5:$CL$846,34,0),2)</f>
        <v>0</v>
      </c>
      <c r="AJ365" s="19">
        <f>ROUND(VLOOKUP($B365,'3.ข้อมูลงบทดลองปัจจุบัน เติมเอง'!$A$5:$CL$846,35,0),2)</f>
        <v>0</v>
      </c>
      <c r="AK365" s="19">
        <f>ROUND(VLOOKUP($B365,'3.ข้อมูลงบทดลองปัจจุบัน เติมเอง'!$A$5:$CL$846,36,0),2)</f>
        <v>0</v>
      </c>
      <c r="AL365" s="19">
        <f>ROUND(VLOOKUP($B365,'3.ข้อมูลงบทดลองปัจจุบัน เติมเอง'!$A$5:$CL$846,37,0),2)</f>
        <v>0</v>
      </c>
      <c r="AM365" s="19">
        <f>ROUND(VLOOKUP($B365,'3.ข้อมูลงบทดลองปัจจุบัน เติมเอง'!$A$5:$CL$846,38,0),2)</f>
        <v>0</v>
      </c>
      <c r="AN365" s="19">
        <f>ROUND(VLOOKUP($B365,'3.ข้อมูลงบทดลองปัจจุบัน เติมเอง'!$A$5:$CL$846,39,0),2)</f>
        <v>0</v>
      </c>
      <c r="AO365" s="19">
        <f>ROUND(VLOOKUP($B365,'3.ข้อมูลงบทดลองปัจจุบัน เติมเอง'!$A$5:$CL$846,40,0),2)</f>
        <v>0</v>
      </c>
      <c r="AP365" s="19">
        <f>ROUND(VLOOKUP($B365,'3.ข้อมูลงบทดลองปัจจุบัน เติมเอง'!$A$5:$CL$846,41,0),2)</f>
        <v>0</v>
      </c>
      <c r="AQ365" s="19">
        <f>ROUND(VLOOKUP($B365,'3.ข้อมูลงบทดลองปัจจุบัน เติมเอง'!$A$5:$CL$846,42,0),2)</f>
        <v>0</v>
      </c>
      <c r="AR365" s="19">
        <f>ROUND(VLOOKUP($B365,'3.ข้อมูลงบทดลองปัจจุบัน เติมเอง'!$A$5:$CL$846,43,0),2)</f>
        <v>0</v>
      </c>
      <c r="AS365" s="19">
        <f>ROUND(VLOOKUP($B365,'3.ข้อมูลงบทดลองปัจจุบัน เติมเอง'!$A$5:$CL$846,44,0),2)</f>
        <v>0</v>
      </c>
      <c r="AT365" s="19">
        <f>ROUND(VLOOKUP($B365,'3.ข้อมูลงบทดลองปัจจุบัน เติมเอง'!$A$5:$CL$846,45,0),2)</f>
        <v>0</v>
      </c>
      <c r="AU365" s="19">
        <f>ROUND(VLOOKUP($B365,'3.ข้อมูลงบทดลองปัจจุบัน เติมเอง'!$A$5:$CL$846,46,0),2)</f>
        <v>0</v>
      </c>
      <c r="AV365" s="19">
        <f>ROUND(VLOOKUP($B365,'3.ข้อมูลงบทดลองปัจจุบัน เติมเอง'!$A$5:$CL$846,47,0),2)</f>
        <v>0</v>
      </c>
      <c r="AW365" s="19">
        <f>ROUND(VLOOKUP($B365,'3.ข้อมูลงบทดลองปัจจุบัน เติมเอง'!$A$5:$CL$846,48,0),2)</f>
        <v>0</v>
      </c>
      <c r="AX365" s="19">
        <f>ROUND(VLOOKUP($B365,'3.ข้อมูลงบทดลองปัจจุบัน เติมเอง'!$A$5:$CL$846,49,0),2)</f>
        <v>0</v>
      </c>
      <c r="AY365" s="19">
        <f>ROUND(VLOOKUP($B365,'3.ข้อมูลงบทดลองปัจจุบัน เติมเอง'!$A$5:$CL$846,50,0),2)</f>
        <v>0</v>
      </c>
      <c r="AZ365" s="19">
        <f>ROUND(VLOOKUP($B365,'3.ข้อมูลงบทดลองปัจจุบัน เติมเอง'!$A$5:$CL$846,51,0),2)</f>
        <v>0</v>
      </c>
      <c r="BA365" s="19">
        <f>ROUND(VLOOKUP($B365,'3.ข้อมูลงบทดลองปัจจุบัน เติมเอง'!$A$5:$CL$846,52,0),2)</f>
        <v>0</v>
      </c>
      <c r="BB365" s="19">
        <f>ROUND(VLOOKUP($B365,'3.ข้อมูลงบทดลองปัจจุบัน เติมเอง'!$A$5:$CL$846,53,0),2)</f>
        <v>0</v>
      </c>
      <c r="BC365" s="19">
        <f>ROUND(VLOOKUP($B365,'3.ข้อมูลงบทดลองปัจจุบัน เติมเอง'!$A$5:$CL$846,54,0),2)</f>
        <v>0</v>
      </c>
      <c r="BD365" s="19">
        <f>ROUND(VLOOKUP($B365,'3.ข้อมูลงบทดลองปัจจุบัน เติมเอง'!$A$5:$CL$846,55,0),2)</f>
        <v>0</v>
      </c>
      <c r="BE365" s="19">
        <f>ROUND(VLOOKUP($B365,'3.ข้อมูลงบทดลองปัจจุบัน เติมเอง'!$A$5:$CL$846,56,0),2)</f>
        <v>0</v>
      </c>
      <c r="BF365" s="19">
        <f>ROUND(VLOOKUP($B365,'3.ข้อมูลงบทดลองปัจจุบัน เติมเอง'!$A$5:$CL$846,57,0),2)</f>
        <v>0</v>
      </c>
      <c r="BG365" s="19">
        <f>ROUND(VLOOKUP($B365,'3.ข้อมูลงบทดลองปัจจุบัน เติมเอง'!$A$5:$CL$846,58,0),2)</f>
        <v>0</v>
      </c>
      <c r="BH365" s="19">
        <f>ROUND(VLOOKUP($B365,'3.ข้อมูลงบทดลองปัจจุบัน เติมเอง'!$A$5:$CL$846,59,0),2)</f>
        <v>0</v>
      </c>
      <c r="BI365" s="19">
        <f>ROUND(VLOOKUP($B365,'3.ข้อมูลงบทดลองปัจจุบัน เติมเอง'!$A$5:$CL$846,60,0),2)</f>
        <v>22555.54</v>
      </c>
      <c r="BJ365" s="19">
        <f>ROUND(VLOOKUP($B365,'3.ข้อมูลงบทดลองปัจจุบัน เติมเอง'!$A$5:$CL$846,61,0),2)</f>
        <v>0</v>
      </c>
      <c r="BK365" s="19">
        <f>ROUND(VLOOKUP($B365,'3.ข้อมูลงบทดลองปัจจุบัน เติมเอง'!$A$5:$CL$846,62,0),2)</f>
        <v>0</v>
      </c>
      <c r="BL365" s="19">
        <f>ROUND(VLOOKUP($B365,'3.ข้อมูลงบทดลองปัจจุบัน เติมเอง'!$A$5:$CL$846,63,0),2)</f>
        <v>0</v>
      </c>
      <c r="BM365" s="19">
        <f>ROUND(VLOOKUP($B365,'3.ข้อมูลงบทดลองปัจจุบัน เติมเอง'!$A$5:$CL$846,64,0),2)</f>
        <v>0</v>
      </c>
      <c r="BN365" s="19">
        <f>ROUND(VLOOKUP($B365,'3.ข้อมูลงบทดลองปัจจุบัน เติมเอง'!$A$5:$CL$846,65,0),2)</f>
        <v>0</v>
      </c>
      <c r="BO365" s="19">
        <f>ROUND(VLOOKUP($B365,'3.ข้อมูลงบทดลองปัจจุบัน เติมเอง'!$A$5:$CL$846,66,0),2)</f>
        <v>0</v>
      </c>
      <c r="BP365" s="19">
        <f>ROUND(VLOOKUP($B365,'3.ข้อมูลงบทดลองปัจจุบัน เติมเอง'!$A$5:$CL$846,67,0),2)</f>
        <v>0</v>
      </c>
      <c r="BQ365" s="19">
        <f>ROUND(VLOOKUP($B365,'3.ข้อมูลงบทดลองปัจจุบัน เติมเอง'!$A$5:$CL$846,68,0),2)</f>
        <v>0</v>
      </c>
      <c r="BR365" s="19">
        <f>ROUND(VLOOKUP($B365,'3.ข้อมูลงบทดลองปัจจุบัน เติมเอง'!$A$5:$CL$846,69,0),2)</f>
        <v>0</v>
      </c>
      <c r="BS365" s="19">
        <f>ROUND(VLOOKUP($B365,'3.ข้อมูลงบทดลองปัจจุบัน เติมเอง'!$A$5:$CL$846,70,0),2)</f>
        <v>0</v>
      </c>
      <c r="BT365" s="19">
        <f>ROUND(VLOOKUP($B365,'3.ข้อมูลงบทดลองปัจจุบัน เติมเอง'!$A$5:$CL$846,71,0),2)</f>
        <v>0</v>
      </c>
      <c r="BU365" s="19">
        <f>ROUND(VLOOKUP($B365,'3.ข้อมูลงบทดลองปัจจุบัน เติมเอง'!$A$5:$CL$846,72,0),2)</f>
        <v>0</v>
      </c>
      <c r="BV365" s="19">
        <f>ROUND(VLOOKUP($B365,'3.ข้อมูลงบทดลองปัจจุบัน เติมเอง'!$A$5:$CL$846,73,0),2)</f>
        <v>0</v>
      </c>
      <c r="BW365" s="19">
        <f>ROUND(VLOOKUP($B365,'3.ข้อมูลงบทดลองปัจจุบัน เติมเอง'!$A$5:$CL$846,74,0),2)</f>
        <v>0</v>
      </c>
      <c r="BX365" s="19">
        <f>ROUND(VLOOKUP($B365,'3.ข้อมูลงบทดลองปัจจุบัน เติมเอง'!$A$5:$CL$846,75,0),2)</f>
        <v>0</v>
      </c>
      <c r="BY365" s="19">
        <f>ROUND(VLOOKUP($B365,'3.ข้อมูลงบทดลองปัจจุบัน เติมเอง'!$A$5:$CL$846,76,0),2)</f>
        <v>0</v>
      </c>
      <c r="BZ365" s="19">
        <f>ROUND(VLOOKUP($B365,'3.ข้อมูลงบทดลองปัจจุบัน เติมเอง'!$A$5:$CL$846,77,0),2)</f>
        <v>0</v>
      </c>
      <c r="CA365" s="19">
        <f>ROUND(VLOOKUP($B365,'3.ข้อมูลงบทดลองปัจจุบัน เติมเอง'!$A$5:$CL$846,78,0),2)</f>
        <v>0</v>
      </c>
      <c r="CB365" s="19">
        <f>ROUND(VLOOKUP($B365,'3.ข้อมูลงบทดลองปัจจุบัน เติมเอง'!$A$5:$CL$846,79,0),2)</f>
        <v>0</v>
      </c>
      <c r="CC365" s="19">
        <f>ROUND(VLOOKUP($B365,'3.ข้อมูลงบทดลองปัจจุบัน เติมเอง'!$A$5:$CL$846,80,0),2)</f>
        <v>0</v>
      </c>
      <c r="CD365" s="19">
        <f>ROUND(VLOOKUP($B365,'3.ข้อมูลงบทดลองปัจจุบัน เติมเอง'!$A$5:$CL$846,81,0),2)</f>
        <v>0</v>
      </c>
      <c r="CE365" s="19">
        <f>ROUND(VLOOKUP($B365,'3.ข้อมูลงบทดลองปัจจุบัน เติมเอง'!$A$5:$CL$846,82,0),2)</f>
        <v>0</v>
      </c>
      <c r="CF365" s="19">
        <f>ROUND(VLOOKUP($B365,'3.ข้อมูลงบทดลองปัจจุบัน เติมเอง'!$A$5:$CL$846,83,0),2)</f>
        <v>0</v>
      </c>
      <c r="CG365" s="19">
        <f>ROUND(VLOOKUP($B365,'3.ข้อมูลงบทดลองปัจจุบัน เติมเอง'!$A$5:$CL$846,84,0),2)</f>
        <v>0</v>
      </c>
      <c r="CH365" s="19">
        <f>ROUND(VLOOKUP($B365,'3.ข้อมูลงบทดลองปัจจุบัน เติมเอง'!$A$5:$CL$846,85,0),2)</f>
        <v>0</v>
      </c>
      <c r="CI365" s="19">
        <f>ROUND(VLOOKUP($B365,'3.ข้อมูลงบทดลองปัจจุบัน เติมเอง'!$A$5:$CL$846,86,0),2)</f>
        <v>0</v>
      </c>
      <c r="CJ365" s="19">
        <f>ROUND(VLOOKUP($B365,'3.ข้อมูลงบทดลองปัจจุบัน เติมเอง'!$A$5:$CL$846,87,0),2)</f>
        <v>0</v>
      </c>
      <c r="CK365" s="19">
        <f>ROUND(VLOOKUP($B365,'3.ข้อมูลงบทดลองปัจจุบัน เติมเอง'!$A$5:$CL$846,88,0),2)</f>
        <v>0</v>
      </c>
      <c r="CL365" s="19">
        <f>ROUND(VLOOKUP($B365,'3.ข้อมูลงบทดลองปัจจุบัน เติมเอง'!$A$5:$CL$846,89,0),2)</f>
        <v>0</v>
      </c>
      <c r="CM365" s="19">
        <f>ROUND(VLOOKUP($B365,'3.ข้อมูลงบทดลองปัจจุบัน เติมเอง'!$A$5:$CL$846,90,0),2)</f>
        <v>0</v>
      </c>
    </row>
    <row r="366" spans="1:91" x14ac:dyDescent="0.7">
      <c r="A366" s="54" t="s">
        <v>2323</v>
      </c>
      <c r="B366" s="3" t="s">
        <v>637</v>
      </c>
      <c r="C366" s="55" t="s">
        <v>1524</v>
      </c>
      <c r="D366" s="19">
        <f>ROUND(VLOOKUP($B366,'3.ข้อมูลงบทดลองปัจจุบัน เติมเอง'!$A$5:$CL$846,3,0),2)</f>
        <v>0</v>
      </c>
      <c r="E366" s="19">
        <f>ROUND(VLOOKUP($B366,'3.ข้อมูลงบทดลองปัจจุบัน เติมเอง'!$A$5:$CL$846,4,0),2)</f>
        <v>0</v>
      </c>
      <c r="F366" s="19">
        <f>ROUND(VLOOKUP($B366,'3.ข้อมูลงบทดลองปัจจุบัน เติมเอง'!$A$5:$CL$846,5,0),2)</f>
        <v>0</v>
      </c>
      <c r="G366" s="19">
        <f>ROUND(VLOOKUP($B366,'3.ข้อมูลงบทดลองปัจจุบัน เติมเอง'!$A$5:$CL$846,6,0),2)</f>
        <v>0</v>
      </c>
      <c r="H366" s="19">
        <f>ROUND(VLOOKUP($B366,'3.ข้อมูลงบทดลองปัจจุบัน เติมเอง'!$A$5:$CL$846,7,0),2)</f>
        <v>0</v>
      </c>
      <c r="I366" s="19">
        <f>ROUND(VLOOKUP($B366,'3.ข้อมูลงบทดลองปัจจุบัน เติมเอง'!$A$5:$CL$846,8,0),2)</f>
        <v>0</v>
      </c>
      <c r="J366" s="19">
        <f>ROUND(VLOOKUP($B366,'3.ข้อมูลงบทดลองปัจจุบัน เติมเอง'!$A$5:$CL$846,9,0),2)</f>
        <v>0</v>
      </c>
      <c r="K366" s="19">
        <f>ROUND(VLOOKUP($B366,'3.ข้อมูลงบทดลองปัจจุบัน เติมเอง'!$A$5:$CL$846,10,0),2)</f>
        <v>0</v>
      </c>
      <c r="L366" s="19">
        <f>ROUND(VLOOKUP($B366,'3.ข้อมูลงบทดลองปัจจุบัน เติมเอง'!$A$5:$CL$846,11,0),2)</f>
        <v>0</v>
      </c>
      <c r="M366" s="19">
        <f>ROUND(VLOOKUP($B366,'3.ข้อมูลงบทดลองปัจจุบัน เติมเอง'!$A$5:$CL$846,12,0),2)</f>
        <v>0</v>
      </c>
      <c r="N366" s="19">
        <f>ROUND(VLOOKUP($B366,'3.ข้อมูลงบทดลองปัจจุบัน เติมเอง'!$A$5:$CL$846,13,0),2)</f>
        <v>0</v>
      </c>
      <c r="O366" s="19">
        <f>ROUND(VLOOKUP($B366,'3.ข้อมูลงบทดลองปัจจุบัน เติมเอง'!$A$5:$CL$846,14,0),2)</f>
        <v>0</v>
      </c>
      <c r="P366" s="19">
        <f>ROUND(VLOOKUP($B366,'3.ข้อมูลงบทดลองปัจจุบัน เติมเอง'!$A$5:$CL$846,15,0),2)</f>
        <v>0</v>
      </c>
      <c r="Q366" s="19">
        <f>ROUND(VLOOKUP($B366,'3.ข้อมูลงบทดลองปัจจุบัน เติมเอง'!$A$5:$CL$846,16,0),2)</f>
        <v>0</v>
      </c>
      <c r="R366" s="19">
        <f>ROUND(VLOOKUP($B366,'3.ข้อมูลงบทดลองปัจจุบัน เติมเอง'!$A$5:$CL$846,17,0),2)</f>
        <v>0</v>
      </c>
      <c r="S366" s="19">
        <f>ROUND(VLOOKUP($B366,'3.ข้อมูลงบทดลองปัจจุบัน เติมเอง'!$A$5:$CL$846,18,0),2)</f>
        <v>0</v>
      </c>
      <c r="T366" s="19">
        <f>ROUND(VLOOKUP($B366,'3.ข้อมูลงบทดลองปัจจุบัน เติมเอง'!$A$5:$CL$846,19,0),2)</f>
        <v>0</v>
      </c>
      <c r="U366" s="19">
        <f>ROUND(VLOOKUP($B366,'3.ข้อมูลงบทดลองปัจจุบัน เติมเอง'!$A$5:$CL$846,20,0),2)</f>
        <v>0</v>
      </c>
      <c r="V366" s="19">
        <f>ROUND(VLOOKUP($B366,'3.ข้อมูลงบทดลองปัจจุบัน เติมเอง'!$A$5:$CL$846,21,0),2)</f>
        <v>0</v>
      </c>
      <c r="W366" s="19">
        <f>ROUND(VLOOKUP($B366,'3.ข้อมูลงบทดลองปัจจุบัน เติมเอง'!$A$5:$CL$846,22,0),2)</f>
        <v>0</v>
      </c>
      <c r="X366" s="19">
        <f>ROUND(VLOOKUP($B366,'3.ข้อมูลงบทดลองปัจจุบัน เติมเอง'!$A$5:$CL$846,23,0),2)</f>
        <v>0</v>
      </c>
      <c r="Y366" s="19">
        <f>ROUND(VLOOKUP($B366,'3.ข้อมูลงบทดลองปัจจุบัน เติมเอง'!$A$5:$CL$846,24,0),2)</f>
        <v>0</v>
      </c>
      <c r="Z366" s="19">
        <f>ROUND(VLOOKUP($B366,'3.ข้อมูลงบทดลองปัจจุบัน เติมเอง'!$A$5:$CL$846,25,0),2)</f>
        <v>0</v>
      </c>
      <c r="AA366" s="19">
        <f>ROUND(VLOOKUP($B366,'3.ข้อมูลงบทดลองปัจจุบัน เติมเอง'!$A$5:$CL$846,26,0),2)</f>
        <v>0</v>
      </c>
      <c r="AB366" s="19">
        <f>ROUND(VLOOKUP($B366,'3.ข้อมูลงบทดลองปัจจุบัน เติมเอง'!$A$5:$CL$846,27,0),2)</f>
        <v>0</v>
      </c>
      <c r="AC366" s="19">
        <f>ROUND(VLOOKUP($B366,'3.ข้อมูลงบทดลองปัจจุบัน เติมเอง'!$A$5:$CL$846,28,0),2)</f>
        <v>0</v>
      </c>
      <c r="AD366" s="19">
        <f>ROUND(VLOOKUP($B366,'3.ข้อมูลงบทดลองปัจจุบัน เติมเอง'!$A$5:$CL$846,29,0),2)</f>
        <v>0</v>
      </c>
      <c r="AE366" s="19">
        <f>ROUND(VLOOKUP($B366,'3.ข้อมูลงบทดลองปัจจุบัน เติมเอง'!$A$5:$CL$846,30,0),2)</f>
        <v>0</v>
      </c>
      <c r="AF366" s="19">
        <f>ROUND(VLOOKUP($B366,'3.ข้อมูลงบทดลองปัจจุบัน เติมเอง'!$A$5:$CL$846,31,0),2)</f>
        <v>0</v>
      </c>
      <c r="AG366" s="19">
        <f>ROUND(VLOOKUP($B366,'3.ข้อมูลงบทดลองปัจจุบัน เติมเอง'!$A$5:$CL$846,32,0),2)</f>
        <v>0</v>
      </c>
      <c r="AH366" s="19">
        <f>ROUND(VLOOKUP($B366,'3.ข้อมูลงบทดลองปัจจุบัน เติมเอง'!$A$5:$CL$846,33,0),2)</f>
        <v>0</v>
      </c>
      <c r="AI366" s="19">
        <f>ROUND(VLOOKUP($B366,'3.ข้อมูลงบทดลองปัจจุบัน เติมเอง'!$A$5:$CL$846,34,0),2)</f>
        <v>0</v>
      </c>
      <c r="AJ366" s="19">
        <f>ROUND(VLOOKUP($B366,'3.ข้อมูลงบทดลองปัจจุบัน เติมเอง'!$A$5:$CL$846,35,0),2)</f>
        <v>0</v>
      </c>
      <c r="AK366" s="19">
        <f>ROUND(VLOOKUP($B366,'3.ข้อมูลงบทดลองปัจจุบัน เติมเอง'!$A$5:$CL$846,36,0),2)</f>
        <v>0</v>
      </c>
      <c r="AL366" s="19">
        <f>ROUND(VLOOKUP($B366,'3.ข้อมูลงบทดลองปัจจุบัน เติมเอง'!$A$5:$CL$846,37,0),2)</f>
        <v>0</v>
      </c>
      <c r="AM366" s="19">
        <f>ROUND(VLOOKUP($B366,'3.ข้อมูลงบทดลองปัจจุบัน เติมเอง'!$A$5:$CL$846,38,0),2)</f>
        <v>0</v>
      </c>
      <c r="AN366" s="19">
        <f>ROUND(VLOOKUP($B366,'3.ข้อมูลงบทดลองปัจจุบัน เติมเอง'!$A$5:$CL$846,39,0),2)</f>
        <v>0</v>
      </c>
      <c r="AO366" s="19">
        <f>ROUND(VLOOKUP($B366,'3.ข้อมูลงบทดลองปัจจุบัน เติมเอง'!$A$5:$CL$846,40,0),2)</f>
        <v>0</v>
      </c>
      <c r="AP366" s="19">
        <f>ROUND(VLOOKUP($B366,'3.ข้อมูลงบทดลองปัจจุบัน เติมเอง'!$A$5:$CL$846,41,0),2)</f>
        <v>0</v>
      </c>
      <c r="AQ366" s="19">
        <f>ROUND(VLOOKUP($B366,'3.ข้อมูลงบทดลองปัจจุบัน เติมเอง'!$A$5:$CL$846,42,0),2)</f>
        <v>0</v>
      </c>
      <c r="AR366" s="19">
        <f>ROUND(VLOOKUP($B366,'3.ข้อมูลงบทดลองปัจจุบัน เติมเอง'!$A$5:$CL$846,43,0),2)</f>
        <v>0</v>
      </c>
      <c r="AS366" s="19">
        <f>ROUND(VLOOKUP($B366,'3.ข้อมูลงบทดลองปัจจุบัน เติมเอง'!$A$5:$CL$846,44,0),2)</f>
        <v>0</v>
      </c>
      <c r="AT366" s="19">
        <f>ROUND(VLOOKUP($B366,'3.ข้อมูลงบทดลองปัจจุบัน เติมเอง'!$A$5:$CL$846,45,0),2)</f>
        <v>0</v>
      </c>
      <c r="AU366" s="19">
        <f>ROUND(VLOOKUP($B366,'3.ข้อมูลงบทดลองปัจจุบัน เติมเอง'!$A$5:$CL$846,46,0),2)</f>
        <v>0</v>
      </c>
      <c r="AV366" s="19">
        <f>ROUND(VLOOKUP($B366,'3.ข้อมูลงบทดลองปัจจุบัน เติมเอง'!$A$5:$CL$846,47,0),2)</f>
        <v>0</v>
      </c>
      <c r="AW366" s="19">
        <f>ROUND(VLOOKUP($B366,'3.ข้อมูลงบทดลองปัจจุบัน เติมเอง'!$A$5:$CL$846,48,0),2)</f>
        <v>0</v>
      </c>
      <c r="AX366" s="19">
        <f>ROUND(VLOOKUP($B366,'3.ข้อมูลงบทดลองปัจจุบัน เติมเอง'!$A$5:$CL$846,49,0),2)</f>
        <v>0</v>
      </c>
      <c r="AY366" s="19">
        <f>ROUND(VLOOKUP($B366,'3.ข้อมูลงบทดลองปัจจุบัน เติมเอง'!$A$5:$CL$846,50,0),2)</f>
        <v>0</v>
      </c>
      <c r="AZ366" s="19">
        <f>ROUND(VLOOKUP($B366,'3.ข้อมูลงบทดลองปัจจุบัน เติมเอง'!$A$5:$CL$846,51,0),2)</f>
        <v>0</v>
      </c>
      <c r="BA366" s="19">
        <f>ROUND(VLOOKUP($B366,'3.ข้อมูลงบทดลองปัจจุบัน เติมเอง'!$A$5:$CL$846,52,0),2)</f>
        <v>0</v>
      </c>
      <c r="BB366" s="19">
        <f>ROUND(VLOOKUP($B366,'3.ข้อมูลงบทดลองปัจจุบัน เติมเอง'!$A$5:$CL$846,53,0),2)</f>
        <v>0</v>
      </c>
      <c r="BC366" s="19">
        <f>ROUND(VLOOKUP($B366,'3.ข้อมูลงบทดลองปัจจุบัน เติมเอง'!$A$5:$CL$846,54,0),2)</f>
        <v>0</v>
      </c>
      <c r="BD366" s="19">
        <f>ROUND(VLOOKUP($B366,'3.ข้อมูลงบทดลองปัจจุบัน เติมเอง'!$A$5:$CL$846,55,0),2)</f>
        <v>0</v>
      </c>
      <c r="BE366" s="19">
        <f>ROUND(VLOOKUP($B366,'3.ข้อมูลงบทดลองปัจจุบัน เติมเอง'!$A$5:$CL$846,56,0),2)</f>
        <v>0</v>
      </c>
      <c r="BF366" s="19">
        <f>ROUND(VLOOKUP($B366,'3.ข้อมูลงบทดลองปัจจุบัน เติมเอง'!$A$5:$CL$846,57,0),2)</f>
        <v>0</v>
      </c>
      <c r="BG366" s="19">
        <f>ROUND(VLOOKUP($B366,'3.ข้อมูลงบทดลองปัจจุบัน เติมเอง'!$A$5:$CL$846,58,0),2)</f>
        <v>0</v>
      </c>
      <c r="BH366" s="19">
        <f>ROUND(VLOOKUP($B366,'3.ข้อมูลงบทดลองปัจจุบัน เติมเอง'!$A$5:$CL$846,59,0),2)</f>
        <v>0</v>
      </c>
      <c r="BI366" s="19">
        <f>ROUND(VLOOKUP($B366,'3.ข้อมูลงบทดลองปัจจุบัน เติมเอง'!$A$5:$CL$846,60,0),2)</f>
        <v>0</v>
      </c>
      <c r="BJ366" s="19">
        <f>ROUND(VLOOKUP($B366,'3.ข้อมูลงบทดลองปัจจุบัน เติมเอง'!$A$5:$CL$846,61,0),2)</f>
        <v>0</v>
      </c>
      <c r="BK366" s="19">
        <f>ROUND(VLOOKUP($B366,'3.ข้อมูลงบทดลองปัจจุบัน เติมเอง'!$A$5:$CL$846,62,0),2)</f>
        <v>0</v>
      </c>
      <c r="BL366" s="19">
        <f>ROUND(VLOOKUP($B366,'3.ข้อมูลงบทดลองปัจจุบัน เติมเอง'!$A$5:$CL$846,63,0),2)</f>
        <v>0</v>
      </c>
      <c r="BM366" s="19">
        <f>ROUND(VLOOKUP($B366,'3.ข้อมูลงบทดลองปัจจุบัน เติมเอง'!$A$5:$CL$846,64,0),2)</f>
        <v>0</v>
      </c>
      <c r="BN366" s="19">
        <f>ROUND(VLOOKUP($B366,'3.ข้อมูลงบทดลองปัจจุบัน เติมเอง'!$A$5:$CL$846,65,0),2)</f>
        <v>0</v>
      </c>
      <c r="BO366" s="19">
        <f>ROUND(VLOOKUP($B366,'3.ข้อมูลงบทดลองปัจจุบัน เติมเอง'!$A$5:$CL$846,66,0),2)</f>
        <v>0</v>
      </c>
      <c r="BP366" s="19">
        <f>ROUND(VLOOKUP($B366,'3.ข้อมูลงบทดลองปัจจุบัน เติมเอง'!$A$5:$CL$846,67,0),2)</f>
        <v>0</v>
      </c>
      <c r="BQ366" s="19">
        <f>ROUND(VLOOKUP($B366,'3.ข้อมูลงบทดลองปัจจุบัน เติมเอง'!$A$5:$CL$846,68,0),2)</f>
        <v>0</v>
      </c>
      <c r="BR366" s="19">
        <f>ROUND(VLOOKUP($B366,'3.ข้อมูลงบทดลองปัจจุบัน เติมเอง'!$A$5:$CL$846,69,0),2)</f>
        <v>0</v>
      </c>
      <c r="BS366" s="19">
        <f>ROUND(VLOOKUP($B366,'3.ข้อมูลงบทดลองปัจจุบัน เติมเอง'!$A$5:$CL$846,70,0),2)</f>
        <v>0</v>
      </c>
      <c r="BT366" s="19">
        <f>ROUND(VLOOKUP($B366,'3.ข้อมูลงบทดลองปัจจุบัน เติมเอง'!$A$5:$CL$846,71,0),2)</f>
        <v>0</v>
      </c>
      <c r="BU366" s="19">
        <f>ROUND(VLOOKUP($B366,'3.ข้อมูลงบทดลองปัจจุบัน เติมเอง'!$A$5:$CL$846,72,0),2)</f>
        <v>0</v>
      </c>
      <c r="BV366" s="19">
        <f>ROUND(VLOOKUP($B366,'3.ข้อมูลงบทดลองปัจจุบัน เติมเอง'!$A$5:$CL$846,73,0),2)</f>
        <v>0</v>
      </c>
      <c r="BW366" s="19">
        <f>ROUND(VLOOKUP($B366,'3.ข้อมูลงบทดลองปัจจุบัน เติมเอง'!$A$5:$CL$846,74,0),2)</f>
        <v>0</v>
      </c>
      <c r="BX366" s="19">
        <f>ROUND(VLOOKUP($B366,'3.ข้อมูลงบทดลองปัจจุบัน เติมเอง'!$A$5:$CL$846,75,0),2)</f>
        <v>0</v>
      </c>
      <c r="BY366" s="19">
        <f>ROUND(VLOOKUP($B366,'3.ข้อมูลงบทดลองปัจจุบัน เติมเอง'!$A$5:$CL$846,76,0),2)</f>
        <v>0</v>
      </c>
      <c r="BZ366" s="19">
        <f>ROUND(VLOOKUP($B366,'3.ข้อมูลงบทดลองปัจจุบัน เติมเอง'!$A$5:$CL$846,77,0),2)</f>
        <v>0</v>
      </c>
      <c r="CA366" s="19">
        <f>ROUND(VLOOKUP($B366,'3.ข้อมูลงบทดลองปัจจุบัน เติมเอง'!$A$5:$CL$846,78,0),2)</f>
        <v>0</v>
      </c>
      <c r="CB366" s="19">
        <f>ROUND(VLOOKUP($B366,'3.ข้อมูลงบทดลองปัจจุบัน เติมเอง'!$A$5:$CL$846,79,0),2)</f>
        <v>0</v>
      </c>
      <c r="CC366" s="19">
        <f>ROUND(VLOOKUP($B366,'3.ข้อมูลงบทดลองปัจจุบัน เติมเอง'!$A$5:$CL$846,80,0),2)</f>
        <v>0</v>
      </c>
      <c r="CD366" s="19">
        <f>ROUND(VLOOKUP($B366,'3.ข้อมูลงบทดลองปัจจุบัน เติมเอง'!$A$5:$CL$846,81,0),2)</f>
        <v>0</v>
      </c>
      <c r="CE366" s="19">
        <f>ROUND(VLOOKUP($B366,'3.ข้อมูลงบทดลองปัจจุบัน เติมเอง'!$A$5:$CL$846,82,0),2)</f>
        <v>0</v>
      </c>
      <c r="CF366" s="19">
        <f>ROUND(VLOOKUP($B366,'3.ข้อมูลงบทดลองปัจจุบัน เติมเอง'!$A$5:$CL$846,83,0),2)</f>
        <v>0</v>
      </c>
      <c r="CG366" s="19">
        <f>ROUND(VLOOKUP($B366,'3.ข้อมูลงบทดลองปัจจุบัน เติมเอง'!$A$5:$CL$846,84,0),2)</f>
        <v>0</v>
      </c>
      <c r="CH366" s="19">
        <f>ROUND(VLOOKUP($B366,'3.ข้อมูลงบทดลองปัจจุบัน เติมเอง'!$A$5:$CL$846,85,0),2)</f>
        <v>0</v>
      </c>
      <c r="CI366" s="19">
        <f>ROUND(VLOOKUP($B366,'3.ข้อมูลงบทดลองปัจจุบัน เติมเอง'!$A$5:$CL$846,86,0),2)</f>
        <v>0</v>
      </c>
      <c r="CJ366" s="19">
        <f>ROUND(VLOOKUP($B366,'3.ข้อมูลงบทดลองปัจจุบัน เติมเอง'!$A$5:$CL$846,87,0),2)</f>
        <v>0</v>
      </c>
      <c r="CK366" s="19">
        <f>ROUND(VLOOKUP($B366,'3.ข้อมูลงบทดลองปัจจุบัน เติมเอง'!$A$5:$CL$846,88,0),2)</f>
        <v>0</v>
      </c>
      <c r="CL366" s="19">
        <f>ROUND(VLOOKUP($B366,'3.ข้อมูลงบทดลองปัจจุบัน เติมเอง'!$A$5:$CL$846,89,0),2)</f>
        <v>0</v>
      </c>
      <c r="CM366" s="19">
        <f>ROUND(VLOOKUP($B366,'3.ข้อมูลงบทดลองปัจจุบัน เติมเอง'!$A$5:$CL$846,90,0),2)</f>
        <v>0</v>
      </c>
    </row>
    <row r="367" spans="1:91" x14ac:dyDescent="0.7">
      <c r="A367" s="54" t="s">
        <v>2323</v>
      </c>
      <c r="B367" s="3" t="s">
        <v>638</v>
      </c>
      <c r="C367" s="55" t="s">
        <v>1525</v>
      </c>
      <c r="D367" s="19">
        <f>ROUND(VLOOKUP($B367,'3.ข้อมูลงบทดลองปัจจุบัน เติมเอง'!$A$5:$CL$846,3,0),2)</f>
        <v>0</v>
      </c>
      <c r="E367" s="19">
        <f>ROUND(VLOOKUP($B367,'3.ข้อมูลงบทดลองปัจจุบัน เติมเอง'!$A$5:$CL$846,4,0),2)</f>
        <v>0</v>
      </c>
      <c r="F367" s="19">
        <f>ROUND(VLOOKUP($B367,'3.ข้อมูลงบทดลองปัจจุบัน เติมเอง'!$A$5:$CL$846,5,0),2)</f>
        <v>29700</v>
      </c>
      <c r="G367" s="19">
        <f>ROUND(VLOOKUP($B367,'3.ข้อมูลงบทดลองปัจจุบัน เติมเอง'!$A$5:$CL$846,6,0),2)</f>
        <v>567124</v>
      </c>
      <c r="H367" s="19">
        <f>ROUND(VLOOKUP($B367,'3.ข้อมูลงบทดลองปัจจุบัน เติมเอง'!$A$5:$CL$846,7,0),2)</f>
        <v>2140875</v>
      </c>
      <c r="I367" s="19">
        <f>ROUND(VLOOKUP($B367,'3.ข้อมูลงบทดลองปัจจุบัน เติมเอง'!$A$5:$CL$846,8,0),2)</f>
        <v>12720</v>
      </c>
      <c r="J367" s="19">
        <f>ROUND(VLOOKUP($B367,'3.ข้อมูลงบทดลองปัจจุบัน เติมเอง'!$A$5:$CL$846,9,0),2)</f>
        <v>2758385</v>
      </c>
      <c r="K367" s="19">
        <f>ROUND(VLOOKUP($B367,'3.ข้อมูลงบทดลองปัจจุบัน เติมเอง'!$A$5:$CL$846,10,0),2)</f>
        <v>2820435</v>
      </c>
      <c r="L367" s="19">
        <f>ROUND(VLOOKUP($B367,'3.ข้อมูลงบทดลองปัจจุบัน เติมเอง'!$A$5:$CL$846,11,0),2)</f>
        <v>48730</v>
      </c>
      <c r="M367" s="19">
        <f>ROUND(VLOOKUP($B367,'3.ข้อมูลงบทดลองปัจจุบัน เติมเอง'!$A$5:$CL$846,12,0),2)</f>
        <v>0</v>
      </c>
      <c r="N367" s="19">
        <f>ROUND(VLOOKUP($B367,'3.ข้อมูลงบทดลองปัจจุบัน เติมเอง'!$A$5:$CL$846,13,0),2)</f>
        <v>14479732.51</v>
      </c>
      <c r="O367" s="19">
        <f>ROUND(VLOOKUP($B367,'3.ข้อมูลงบทดลองปัจจุบัน เติมเอง'!$A$5:$CL$846,14,0),2)</f>
        <v>0</v>
      </c>
      <c r="P367" s="19">
        <f>ROUND(VLOOKUP($B367,'3.ข้อมูลงบทดลองปัจจุบัน เติมเอง'!$A$5:$CL$846,15,0),2)</f>
        <v>0</v>
      </c>
      <c r="Q367" s="19">
        <f>ROUND(VLOOKUP($B367,'3.ข้อมูลงบทดลองปัจจุบัน เติมเอง'!$A$5:$CL$846,16,0),2)</f>
        <v>436000</v>
      </c>
      <c r="R367" s="19">
        <f>ROUND(VLOOKUP($B367,'3.ข้อมูลงบทดลองปัจจุบัน เติมเอง'!$A$5:$CL$846,17,0),2)</f>
        <v>8000</v>
      </c>
      <c r="S367" s="19">
        <f>ROUND(VLOOKUP($B367,'3.ข้อมูลงบทดลองปัจจุบัน เติมเอง'!$A$5:$CL$846,18,0),2)</f>
        <v>0</v>
      </c>
      <c r="T367" s="19">
        <f>ROUND(VLOOKUP($B367,'3.ข้อมูลงบทดลองปัจจุบัน เติมเอง'!$A$5:$CL$846,19,0),2)</f>
        <v>6376671.75</v>
      </c>
      <c r="U367" s="19">
        <f>ROUND(VLOOKUP($B367,'3.ข้อมูลงบทดลองปัจจุบัน เติมเอง'!$A$5:$CL$846,20,0),2)</f>
        <v>7172000</v>
      </c>
      <c r="V367" s="19">
        <f>ROUND(VLOOKUP($B367,'3.ข้อมูลงบทดลองปัจจุบัน เติมเอง'!$A$5:$CL$846,21,0),2)</f>
        <v>8536200</v>
      </c>
      <c r="W367" s="19">
        <f>ROUND(VLOOKUP($B367,'3.ข้อมูลงบทดลองปัจจุบัน เติมเอง'!$A$5:$CL$846,22,0),2)</f>
        <v>11950</v>
      </c>
      <c r="X367" s="19">
        <f>ROUND(VLOOKUP($B367,'3.ข้อมูลงบทดลองปัจจุบัน เติมเอง'!$A$5:$CL$846,23,0),2)</f>
        <v>0</v>
      </c>
      <c r="Y367" s="19">
        <f>ROUND(VLOOKUP($B367,'3.ข้อมูลงบทดลองปัจจุบัน เติมเอง'!$A$5:$CL$846,24,0),2)</f>
        <v>0</v>
      </c>
      <c r="Z367" s="19">
        <f>ROUND(VLOOKUP($B367,'3.ข้อมูลงบทดลองปัจจุบัน เติมเอง'!$A$5:$CL$846,25,0),2)</f>
        <v>33850</v>
      </c>
      <c r="AA367" s="19">
        <f>ROUND(VLOOKUP($B367,'3.ข้อมูลงบทดลองปัจจุบัน เติมเอง'!$A$5:$CL$846,26,0),2)</f>
        <v>0</v>
      </c>
      <c r="AB367" s="19">
        <f>ROUND(VLOOKUP($B367,'3.ข้อมูลงบทดลองปัจจุบัน เติมเอง'!$A$5:$CL$846,27,0),2)</f>
        <v>0</v>
      </c>
      <c r="AC367" s="19">
        <f>ROUND(VLOOKUP($B367,'3.ข้อมูลงบทดลองปัจจุบัน เติมเอง'!$A$5:$CL$846,28,0),2)</f>
        <v>21000</v>
      </c>
      <c r="AD367" s="19">
        <f>ROUND(VLOOKUP($B367,'3.ข้อมูลงบทดลองปัจจุบัน เติมเอง'!$A$5:$CL$846,29,0),2)</f>
        <v>56160</v>
      </c>
      <c r="AE367" s="19">
        <f>ROUND(VLOOKUP($B367,'3.ข้อมูลงบทดลองปัจจุบัน เติมเอง'!$A$5:$CL$846,30,0),2)</f>
        <v>0</v>
      </c>
      <c r="AF367" s="19">
        <f>ROUND(VLOOKUP($B367,'3.ข้อมูลงบทดลองปัจจุบัน เติมเอง'!$A$5:$CL$846,31,0),2)</f>
        <v>5400</v>
      </c>
      <c r="AG367" s="19">
        <f>ROUND(VLOOKUP($B367,'3.ข้อมูลงบทดลองปัจจุบัน เติมเอง'!$A$5:$CL$846,32,0),2)</f>
        <v>0</v>
      </c>
      <c r="AH367" s="19">
        <f>ROUND(VLOOKUP($B367,'3.ข้อมูลงบทดลองปัจจุบัน เติมเอง'!$A$5:$CL$846,33,0),2)</f>
        <v>5035145</v>
      </c>
      <c r="AI367" s="19">
        <f>ROUND(VLOOKUP($B367,'3.ข้อมูลงบทดลองปัจจุบัน เติมเอง'!$A$5:$CL$846,34,0),2)</f>
        <v>87180</v>
      </c>
      <c r="AJ367" s="19">
        <f>ROUND(VLOOKUP($B367,'3.ข้อมูลงบทดลองปัจจุบัน เติมเอง'!$A$5:$CL$846,35,0),2)</f>
        <v>39300</v>
      </c>
      <c r="AK367" s="19">
        <f>ROUND(VLOOKUP($B367,'3.ข้อมูลงบทดลองปัจจุบัน เติมเอง'!$A$5:$CL$846,36,0),2)</f>
        <v>400158.54</v>
      </c>
      <c r="AL367" s="19">
        <f>ROUND(VLOOKUP($B367,'3.ข้อมูลงบทดลองปัจจุบัน เติมเอง'!$A$5:$CL$846,37,0),2)</f>
        <v>0</v>
      </c>
      <c r="AM367" s="19">
        <f>ROUND(VLOOKUP($B367,'3.ข้อมูลงบทดลองปัจจุบัน เติมเอง'!$A$5:$CL$846,38,0),2)</f>
        <v>9517</v>
      </c>
      <c r="AN367" s="19">
        <f>ROUND(VLOOKUP($B367,'3.ข้อมูลงบทดลองปัจจุบัน เติมเอง'!$A$5:$CL$846,39,0),2)</f>
        <v>3600</v>
      </c>
      <c r="AO367" s="19">
        <f>ROUND(VLOOKUP($B367,'3.ข้อมูลงบทดลองปัจจุบัน เติมเอง'!$A$5:$CL$846,40,0),2)</f>
        <v>91985</v>
      </c>
      <c r="AP367" s="19">
        <f>ROUND(VLOOKUP($B367,'3.ข้อมูลงบทดลองปัจจุบัน เติมเอง'!$A$5:$CL$846,41,0),2)</f>
        <v>53103</v>
      </c>
      <c r="AQ367" s="19">
        <f>ROUND(VLOOKUP($B367,'3.ข้อมูลงบทดลองปัจจุบัน เติมเอง'!$A$5:$CL$846,42,0),2)</f>
        <v>37550</v>
      </c>
      <c r="AR367" s="19">
        <f>ROUND(VLOOKUP($B367,'3.ข้อมูลงบทดลองปัจจุบัน เติมเอง'!$A$5:$CL$846,43,0),2)</f>
        <v>24950</v>
      </c>
      <c r="AS367" s="19">
        <f>ROUND(VLOOKUP($B367,'3.ข้อมูลงบทดลองปัจจุบัน เติมเอง'!$A$5:$CL$846,44,0),2)</f>
        <v>0</v>
      </c>
      <c r="AT367" s="19">
        <f>ROUND(VLOOKUP($B367,'3.ข้อมูลงบทดลองปัจจุบัน เติมเอง'!$A$5:$CL$846,45,0),2)</f>
        <v>34800</v>
      </c>
      <c r="AU367" s="19">
        <f>ROUND(VLOOKUP($B367,'3.ข้อมูลงบทดลองปัจจุบัน เติมเอง'!$A$5:$CL$846,46,0),2)</f>
        <v>70154</v>
      </c>
      <c r="AV367" s="19">
        <f>ROUND(VLOOKUP($B367,'3.ข้อมูลงบทดลองปัจจุบัน เติมเอง'!$A$5:$CL$846,47,0),2)</f>
        <v>89790</v>
      </c>
      <c r="AW367" s="19">
        <f>ROUND(VLOOKUP($B367,'3.ข้อมูลงบทดลองปัจจุบัน เติมเอง'!$A$5:$CL$846,48,0),2)</f>
        <v>41300</v>
      </c>
      <c r="AX367" s="19">
        <f>ROUND(VLOOKUP($B367,'3.ข้อมูลงบทดลองปัจจุบัน เติมเอง'!$A$5:$CL$846,49,0),2)</f>
        <v>6300</v>
      </c>
      <c r="AY367" s="19">
        <f>ROUND(VLOOKUP($B367,'3.ข้อมูลงบทดลองปัจจุบัน เติมเอง'!$A$5:$CL$846,50,0),2)</f>
        <v>40489</v>
      </c>
      <c r="AZ367" s="19">
        <f>ROUND(VLOOKUP($B367,'3.ข้อมูลงบทดลองปัจจุบัน เติมเอง'!$A$5:$CL$846,51,0),2)</f>
        <v>81186</v>
      </c>
      <c r="BA367" s="19">
        <f>ROUND(VLOOKUP($B367,'3.ข้อมูลงบทดลองปัจจุบัน เติมเอง'!$A$5:$CL$846,52,0),2)</f>
        <v>1640</v>
      </c>
      <c r="BB367" s="19">
        <f>ROUND(VLOOKUP($B367,'3.ข้อมูลงบทดลองปัจจุบัน เติมเอง'!$A$5:$CL$846,53,0),2)</f>
        <v>267088</v>
      </c>
      <c r="BC367" s="19">
        <f>ROUND(VLOOKUP($B367,'3.ข้อมูลงบทดลองปัจจุบัน เติมเอง'!$A$5:$CL$846,54,0),2)</f>
        <v>0</v>
      </c>
      <c r="BD367" s="19">
        <f>ROUND(VLOOKUP($B367,'3.ข้อมูลงบทดลองปัจจุบัน เติมเอง'!$A$5:$CL$846,55,0),2)</f>
        <v>0</v>
      </c>
      <c r="BE367" s="19">
        <f>ROUND(VLOOKUP($B367,'3.ข้อมูลงบทดลองปัจจุบัน เติมเอง'!$A$5:$CL$846,56,0),2)</f>
        <v>5153240</v>
      </c>
      <c r="BF367" s="19">
        <f>ROUND(VLOOKUP($B367,'3.ข้อมูลงบทดลองปัจจุบัน เติมเอง'!$A$5:$CL$846,57,0),2)</f>
        <v>36605</v>
      </c>
      <c r="BG367" s="19">
        <f>ROUND(VLOOKUP($B367,'3.ข้อมูลงบทดลองปัจจุบัน เติมเอง'!$A$5:$CL$846,58,0),2)</f>
        <v>12500</v>
      </c>
      <c r="BH367" s="19">
        <f>ROUND(VLOOKUP($B367,'3.ข้อมูลงบทดลองปัจจุบัน เติมเอง'!$A$5:$CL$846,59,0),2)</f>
        <v>370590</v>
      </c>
      <c r="BI367" s="19">
        <f>ROUND(VLOOKUP($B367,'3.ข้อมูลงบทดลองปัจจุบัน เติมเอง'!$A$5:$CL$846,60,0),2)</f>
        <v>40300</v>
      </c>
      <c r="BJ367" s="19">
        <f>ROUND(VLOOKUP($B367,'3.ข้อมูลงบทดลองปัจจุบัน เติมเอง'!$A$5:$CL$846,61,0),2)</f>
        <v>550</v>
      </c>
      <c r="BK367" s="19">
        <f>ROUND(VLOOKUP($B367,'3.ข้อมูลงบทดลองปัจจุบัน เติมเอง'!$A$5:$CL$846,62,0),2)</f>
        <v>2593777.5</v>
      </c>
      <c r="BL367" s="19">
        <f>ROUND(VLOOKUP($B367,'3.ข้อมูลงบทดลองปัจจุบัน เติมเอง'!$A$5:$CL$846,63,0),2)</f>
        <v>2100</v>
      </c>
      <c r="BM367" s="19">
        <f>ROUND(VLOOKUP($B367,'3.ข้อมูลงบทดลองปัจจุบัน เติมเอง'!$A$5:$CL$846,64,0),2)</f>
        <v>0</v>
      </c>
      <c r="BN367" s="19">
        <f>ROUND(VLOOKUP($B367,'3.ข้อมูลงบทดลองปัจจุบัน เติมเอง'!$A$5:$CL$846,65,0),2)</f>
        <v>26700</v>
      </c>
      <c r="BO367" s="19">
        <f>ROUND(VLOOKUP($B367,'3.ข้อมูลงบทดลองปัจจุบัน เติมเอง'!$A$5:$CL$846,66,0),2)</f>
        <v>714600</v>
      </c>
      <c r="BP367" s="19">
        <f>ROUND(VLOOKUP($B367,'3.ข้อมูลงบทดลองปัจจุบัน เติมเอง'!$A$5:$CL$846,67,0),2)</f>
        <v>0</v>
      </c>
      <c r="BQ367" s="19">
        <f>ROUND(VLOOKUP($B367,'3.ข้อมูลงบทดลองปัจจุบัน เติมเอง'!$A$5:$CL$846,68,0),2)</f>
        <v>125880</v>
      </c>
      <c r="BR367" s="19">
        <f>ROUND(VLOOKUP($B367,'3.ข้อมูลงบทดลองปัจจุบัน เติมเอง'!$A$5:$CL$846,69,0),2)</f>
        <v>394773.88</v>
      </c>
      <c r="BS367" s="19">
        <f>ROUND(VLOOKUP($B367,'3.ข้อมูลงบทดลองปัจจุบัน เติมเอง'!$A$5:$CL$846,70,0),2)</f>
        <v>0</v>
      </c>
      <c r="BT367" s="19">
        <f>ROUND(VLOOKUP($B367,'3.ข้อมูลงบทดลองปัจจุบัน เติมเอง'!$A$5:$CL$846,71,0),2)</f>
        <v>59687</v>
      </c>
      <c r="BU367" s="19">
        <f>ROUND(VLOOKUP($B367,'3.ข้อมูลงบทดลองปัจจุบัน เติมเอง'!$A$5:$CL$846,72,0),2)</f>
        <v>117843.5</v>
      </c>
      <c r="BV367" s="19">
        <f>ROUND(VLOOKUP($B367,'3.ข้อมูลงบทดลองปัจจุบัน เติมเอง'!$A$5:$CL$846,73,0),2)</f>
        <v>0</v>
      </c>
      <c r="BW367" s="19">
        <f>ROUND(VLOOKUP($B367,'3.ข้อมูลงบทดลองปัจจุบัน เติมเอง'!$A$5:$CL$846,74,0),2)</f>
        <v>18400</v>
      </c>
      <c r="BX367" s="19">
        <f>ROUND(VLOOKUP($B367,'3.ข้อมูลงบทดลองปัจจุบัน เติมเอง'!$A$5:$CL$846,75,0),2)</f>
        <v>0</v>
      </c>
      <c r="BY367" s="19">
        <f>ROUND(VLOOKUP($B367,'3.ข้อมูลงบทดลองปัจจุบัน เติมเอง'!$A$5:$CL$846,76,0),2)</f>
        <v>629010</v>
      </c>
      <c r="BZ367" s="19">
        <f>ROUND(VLOOKUP($B367,'3.ข้อมูลงบทดลองปัจจุบัน เติมเอง'!$A$5:$CL$846,77,0),2)</f>
        <v>13668</v>
      </c>
      <c r="CA367" s="19">
        <f>ROUND(VLOOKUP($B367,'3.ข้อมูลงบทดลองปัจจุบัน เติมเอง'!$A$5:$CL$846,78,0),2)</f>
        <v>25328.25</v>
      </c>
      <c r="CB367" s="19">
        <f>ROUND(VLOOKUP($B367,'3.ข้อมูลงบทดลองปัจจุบัน เติมเอง'!$A$5:$CL$846,79,0),2)</f>
        <v>54964</v>
      </c>
      <c r="CC367" s="19">
        <f>ROUND(VLOOKUP($B367,'3.ข้อมูลงบทดลองปัจจุบัน เติมเอง'!$A$5:$CL$846,80,0),2)</f>
        <v>39467</v>
      </c>
      <c r="CD367" s="19">
        <f>ROUND(VLOOKUP($B367,'3.ข้อมูลงบทดลองปัจจุบัน เติมเอง'!$A$5:$CL$846,81,0),2)</f>
        <v>77873</v>
      </c>
      <c r="CE367" s="19">
        <f>ROUND(VLOOKUP($B367,'3.ข้อมูลงบทดลองปัจจุบัน เติมเอง'!$A$5:$CL$846,82,0),2)</f>
        <v>40411.25</v>
      </c>
      <c r="CF367" s="19">
        <f>ROUND(VLOOKUP($B367,'3.ข้อมูลงบทดลองปัจจุบัน เติมเอง'!$A$5:$CL$846,83,0),2)</f>
        <v>163256</v>
      </c>
      <c r="CG367" s="19">
        <f>ROUND(VLOOKUP($B367,'3.ข้อมูลงบทดลองปัจจุบัน เติมเอง'!$A$5:$CL$846,84,0),2)</f>
        <v>24129</v>
      </c>
      <c r="CH367" s="19">
        <f>ROUND(VLOOKUP($B367,'3.ข้อมูลงบทดลองปัจจุบัน เติมเอง'!$A$5:$CL$846,85,0),2)</f>
        <v>23250</v>
      </c>
      <c r="CI367" s="19">
        <f>ROUND(VLOOKUP($B367,'3.ข้อมูลงบทดลองปัจจุบัน เติมเอง'!$A$5:$CL$846,86,0),2)</f>
        <v>2900</v>
      </c>
      <c r="CJ367" s="19">
        <f>ROUND(VLOOKUP($B367,'3.ข้อมูลงบทดลองปัจจุบัน เติมเอง'!$A$5:$CL$846,87,0),2)</f>
        <v>19624</v>
      </c>
      <c r="CK367" s="19">
        <f>ROUND(VLOOKUP($B367,'3.ข้อมูลงบทดลองปัจจุบัน เติมเอง'!$A$5:$CL$846,88,0),2)</f>
        <v>43521</v>
      </c>
      <c r="CL367" s="19">
        <f>ROUND(VLOOKUP($B367,'3.ข้อมูลงบทดลองปัจจุบัน เติมเอง'!$A$5:$CL$846,89,0),2)</f>
        <v>5732</v>
      </c>
      <c r="CM367" s="19">
        <f>ROUND(VLOOKUP($B367,'3.ข้อมูลงบทดลองปัจจุบัน เติมเอง'!$A$5:$CL$846,90,0),2)</f>
        <v>10656</v>
      </c>
    </row>
    <row r="368" spans="1:91" x14ac:dyDescent="0.7">
      <c r="A368" s="54" t="s">
        <v>2323</v>
      </c>
      <c r="B368" s="3" t="s">
        <v>1957</v>
      </c>
      <c r="C368" s="55" t="s">
        <v>1958</v>
      </c>
      <c r="D368" s="19">
        <f>ROUND(VLOOKUP($B368,'3.ข้อมูลงบทดลองปัจจุบัน เติมเอง'!$A$5:$CL$846,3,0),2)</f>
        <v>0</v>
      </c>
      <c r="E368" s="19">
        <f>ROUND(VLOOKUP($B368,'3.ข้อมูลงบทดลองปัจจุบัน เติมเอง'!$A$5:$CL$846,4,0),2)</f>
        <v>0</v>
      </c>
      <c r="F368" s="19">
        <f>ROUND(VLOOKUP($B368,'3.ข้อมูลงบทดลองปัจจุบัน เติมเอง'!$A$5:$CL$846,5,0),2)</f>
        <v>0</v>
      </c>
      <c r="G368" s="19">
        <f>ROUND(VLOOKUP($B368,'3.ข้อมูลงบทดลองปัจจุบัน เติมเอง'!$A$5:$CL$846,6,0),2)</f>
        <v>0</v>
      </c>
      <c r="H368" s="19">
        <f>ROUND(VLOOKUP($B368,'3.ข้อมูลงบทดลองปัจจุบัน เติมเอง'!$A$5:$CL$846,7,0),2)</f>
        <v>0</v>
      </c>
      <c r="I368" s="19">
        <f>ROUND(VLOOKUP($B368,'3.ข้อมูลงบทดลองปัจจุบัน เติมเอง'!$A$5:$CL$846,8,0),2)</f>
        <v>0</v>
      </c>
      <c r="J368" s="19">
        <f>ROUND(VLOOKUP($B368,'3.ข้อมูลงบทดลองปัจจุบัน เติมเอง'!$A$5:$CL$846,9,0),2)</f>
        <v>4792875</v>
      </c>
      <c r="K368" s="19">
        <f>ROUND(VLOOKUP($B368,'3.ข้อมูลงบทดลองปัจจุบัน เติมเอง'!$A$5:$CL$846,10,0),2)</f>
        <v>0</v>
      </c>
      <c r="L368" s="19">
        <f>ROUND(VLOOKUP($B368,'3.ข้อมูลงบทดลองปัจจุบัน เติมเอง'!$A$5:$CL$846,11,0),2)</f>
        <v>0</v>
      </c>
      <c r="M368" s="19">
        <f>ROUND(VLOOKUP($B368,'3.ข้อมูลงบทดลองปัจจุบัน เติมเอง'!$A$5:$CL$846,12,0),2)</f>
        <v>0</v>
      </c>
      <c r="N368" s="19">
        <f>ROUND(VLOOKUP($B368,'3.ข้อมูลงบทดลองปัจจุบัน เติมเอง'!$A$5:$CL$846,13,0),2)</f>
        <v>0</v>
      </c>
      <c r="O368" s="19">
        <f>ROUND(VLOOKUP($B368,'3.ข้อมูลงบทดลองปัจจุบัน เติมเอง'!$A$5:$CL$846,14,0),2)</f>
        <v>0</v>
      </c>
      <c r="P368" s="19">
        <f>ROUND(VLOOKUP($B368,'3.ข้อมูลงบทดลองปัจจุบัน เติมเอง'!$A$5:$CL$846,15,0),2)</f>
        <v>0</v>
      </c>
      <c r="Q368" s="19">
        <f>ROUND(VLOOKUP($B368,'3.ข้อมูลงบทดลองปัจจุบัน เติมเอง'!$A$5:$CL$846,16,0),2)</f>
        <v>12270000</v>
      </c>
      <c r="R368" s="19">
        <f>ROUND(VLOOKUP($B368,'3.ข้อมูลงบทดลองปัจจุบัน เติมเอง'!$A$5:$CL$846,17,0),2)</f>
        <v>0</v>
      </c>
      <c r="S368" s="19">
        <f>ROUND(VLOOKUP($B368,'3.ข้อมูลงบทดลองปัจจุบัน เติมเอง'!$A$5:$CL$846,18,0),2)</f>
        <v>0</v>
      </c>
      <c r="T368" s="19">
        <f>ROUND(VLOOKUP($B368,'3.ข้อมูลงบทดลองปัจจุบัน เติมเอง'!$A$5:$CL$846,19,0),2)</f>
        <v>0</v>
      </c>
      <c r="U368" s="19">
        <f>ROUND(VLOOKUP($B368,'3.ข้อมูลงบทดลองปัจจุบัน เติมเอง'!$A$5:$CL$846,20,0),2)</f>
        <v>0</v>
      </c>
      <c r="V368" s="19">
        <f>ROUND(VLOOKUP($B368,'3.ข้อมูลงบทดลองปัจจุบัน เติมเอง'!$A$5:$CL$846,21,0),2)</f>
        <v>0</v>
      </c>
      <c r="W368" s="19">
        <f>ROUND(VLOOKUP($B368,'3.ข้อมูลงบทดลองปัจจุบัน เติมเอง'!$A$5:$CL$846,22,0),2)</f>
        <v>0</v>
      </c>
      <c r="X368" s="19">
        <f>ROUND(VLOOKUP($B368,'3.ข้อมูลงบทดลองปัจจุบัน เติมเอง'!$A$5:$CL$846,23,0),2)</f>
        <v>0</v>
      </c>
      <c r="Y368" s="19">
        <f>ROUND(VLOOKUP($B368,'3.ข้อมูลงบทดลองปัจจุบัน เติมเอง'!$A$5:$CL$846,24,0),2)</f>
        <v>0</v>
      </c>
      <c r="Z368" s="19">
        <f>ROUND(VLOOKUP($B368,'3.ข้อมูลงบทดลองปัจจุบัน เติมเอง'!$A$5:$CL$846,25,0),2)</f>
        <v>0</v>
      </c>
      <c r="AA368" s="19">
        <f>ROUND(VLOOKUP($B368,'3.ข้อมูลงบทดลองปัจจุบัน เติมเอง'!$A$5:$CL$846,26,0),2)</f>
        <v>0</v>
      </c>
      <c r="AB368" s="19">
        <f>ROUND(VLOOKUP($B368,'3.ข้อมูลงบทดลองปัจจุบัน เติมเอง'!$A$5:$CL$846,27,0),2)</f>
        <v>0</v>
      </c>
      <c r="AC368" s="19">
        <f>ROUND(VLOOKUP($B368,'3.ข้อมูลงบทดลองปัจจุบัน เติมเอง'!$A$5:$CL$846,28,0),2)</f>
        <v>0</v>
      </c>
      <c r="AD368" s="19">
        <f>ROUND(VLOOKUP($B368,'3.ข้อมูลงบทดลองปัจจุบัน เติมเอง'!$A$5:$CL$846,29,0),2)</f>
        <v>0</v>
      </c>
      <c r="AE368" s="19">
        <f>ROUND(VLOOKUP($B368,'3.ข้อมูลงบทดลองปัจจุบัน เติมเอง'!$A$5:$CL$846,30,0),2)</f>
        <v>0</v>
      </c>
      <c r="AF368" s="19">
        <f>ROUND(VLOOKUP($B368,'3.ข้อมูลงบทดลองปัจจุบัน เติมเอง'!$A$5:$CL$846,31,0),2)</f>
        <v>0</v>
      </c>
      <c r="AG368" s="19">
        <f>ROUND(VLOOKUP($B368,'3.ข้อมูลงบทดลองปัจจุบัน เติมเอง'!$A$5:$CL$846,32,0),2)</f>
        <v>0</v>
      </c>
      <c r="AH368" s="19">
        <f>ROUND(VLOOKUP($B368,'3.ข้อมูลงบทดลองปัจจุบัน เติมเอง'!$A$5:$CL$846,33,0),2)</f>
        <v>0</v>
      </c>
      <c r="AI368" s="19">
        <f>ROUND(VLOOKUP($B368,'3.ข้อมูลงบทดลองปัจจุบัน เติมเอง'!$A$5:$CL$846,34,0),2)</f>
        <v>0</v>
      </c>
      <c r="AJ368" s="19">
        <f>ROUND(VLOOKUP($B368,'3.ข้อมูลงบทดลองปัจจุบัน เติมเอง'!$A$5:$CL$846,35,0),2)</f>
        <v>27038</v>
      </c>
      <c r="AK368" s="19">
        <f>ROUND(VLOOKUP($B368,'3.ข้อมูลงบทดลองปัจจุบัน เติมเอง'!$A$5:$CL$846,36,0),2)</f>
        <v>493250</v>
      </c>
      <c r="AL368" s="19">
        <f>ROUND(VLOOKUP($B368,'3.ข้อมูลงบทดลองปัจจุบัน เติมเอง'!$A$5:$CL$846,37,0),2)</f>
        <v>0</v>
      </c>
      <c r="AM368" s="19">
        <f>ROUND(VLOOKUP($B368,'3.ข้อมูลงบทดลองปัจจุบัน เติมเอง'!$A$5:$CL$846,38,0),2)</f>
        <v>0</v>
      </c>
      <c r="AN368" s="19">
        <f>ROUND(VLOOKUP($B368,'3.ข้อมูลงบทดลองปัจจุบัน เติมเอง'!$A$5:$CL$846,39,0),2)</f>
        <v>0</v>
      </c>
      <c r="AO368" s="19">
        <f>ROUND(VLOOKUP($B368,'3.ข้อมูลงบทดลองปัจจุบัน เติมเอง'!$A$5:$CL$846,40,0),2)</f>
        <v>0</v>
      </c>
      <c r="AP368" s="19">
        <f>ROUND(VLOOKUP($B368,'3.ข้อมูลงบทดลองปัจจุบัน เติมเอง'!$A$5:$CL$846,41,0),2)</f>
        <v>0</v>
      </c>
      <c r="AQ368" s="19">
        <f>ROUND(VLOOKUP($B368,'3.ข้อมูลงบทดลองปัจจุบัน เติมเอง'!$A$5:$CL$846,42,0),2)</f>
        <v>0</v>
      </c>
      <c r="AR368" s="19">
        <f>ROUND(VLOOKUP($B368,'3.ข้อมูลงบทดลองปัจจุบัน เติมเอง'!$A$5:$CL$846,43,0),2)</f>
        <v>0</v>
      </c>
      <c r="AS368" s="19">
        <f>ROUND(VLOOKUP($B368,'3.ข้อมูลงบทดลองปัจจุบัน เติมเอง'!$A$5:$CL$846,44,0),2)</f>
        <v>0</v>
      </c>
      <c r="AT368" s="19">
        <f>ROUND(VLOOKUP($B368,'3.ข้อมูลงบทดลองปัจจุบัน เติมเอง'!$A$5:$CL$846,45,0),2)</f>
        <v>0</v>
      </c>
      <c r="AU368" s="19">
        <f>ROUND(VLOOKUP($B368,'3.ข้อมูลงบทดลองปัจจุบัน เติมเอง'!$A$5:$CL$846,46,0),2)</f>
        <v>0</v>
      </c>
      <c r="AV368" s="19">
        <f>ROUND(VLOOKUP($B368,'3.ข้อมูลงบทดลองปัจจุบัน เติมเอง'!$A$5:$CL$846,47,0),2)</f>
        <v>0</v>
      </c>
      <c r="AW368" s="19">
        <f>ROUND(VLOOKUP($B368,'3.ข้อมูลงบทดลองปัจจุบัน เติมเอง'!$A$5:$CL$846,48,0),2)</f>
        <v>0</v>
      </c>
      <c r="AX368" s="19">
        <f>ROUND(VLOOKUP($B368,'3.ข้อมูลงบทดลองปัจจุบัน เติมเอง'!$A$5:$CL$846,49,0),2)</f>
        <v>0</v>
      </c>
      <c r="AY368" s="19">
        <f>ROUND(VLOOKUP($B368,'3.ข้อมูลงบทดลองปัจจุบัน เติมเอง'!$A$5:$CL$846,50,0),2)</f>
        <v>0</v>
      </c>
      <c r="AZ368" s="19">
        <f>ROUND(VLOOKUP($B368,'3.ข้อมูลงบทดลองปัจจุบัน เติมเอง'!$A$5:$CL$846,51,0),2)</f>
        <v>0</v>
      </c>
      <c r="BA368" s="19">
        <f>ROUND(VLOOKUP($B368,'3.ข้อมูลงบทดลองปัจจุบัน เติมเอง'!$A$5:$CL$846,52,0),2)</f>
        <v>0</v>
      </c>
      <c r="BB368" s="19">
        <f>ROUND(VLOOKUP($B368,'3.ข้อมูลงบทดลองปัจจุบัน เติมเอง'!$A$5:$CL$846,53,0),2)</f>
        <v>0</v>
      </c>
      <c r="BC368" s="19">
        <f>ROUND(VLOOKUP($B368,'3.ข้อมูลงบทดลองปัจจุบัน เติมเอง'!$A$5:$CL$846,54,0),2)</f>
        <v>0</v>
      </c>
      <c r="BD368" s="19">
        <f>ROUND(VLOOKUP($B368,'3.ข้อมูลงบทดลองปัจจุบัน เติมเอง'!$A$5:$CL$846,55,0),2)</f>
        <v>0</v>
      </c>
      <c r="BE368" s="19">
        <f>ROUND(VLOOKUP($B368,'3.ข้อมูลงบทดลองปัจจุบัน เติมเอง'!$A$5:$CL$846,56,0),2)</f>
        <v>0</v>
      </c>
      <c r="BF368" s="19">
        <f>ROUND(VLOOKUP($B368,'3.ข้อมูลงบทดลองปัจจุบัน เติมเอง'!$A$5:$CL$846,57,0),2)</f>
        <v>0</v>
      </c>
      <c r="BG368" s="19">
        <f>ROUND(VLOOKUP($B368,'3.ข้อมูลงบทดลองปัจจุบัน เติมเอง'!$A$5:$CL$846,58,0),2)</f>
        <v>0</v>
      </c>
      <c r="BH368" s="19">
        <f>ROUND(VLOOKUP($B368,'3.ข้อมูลงบทดลองปัจจุบัน เติมเอง'!$A$5:$CL$846,59,0),2)</f>
        <v>0</v>
      </c>
      <c r="BI368" s="19">
        <f>ROUND(VLOOKUP($B368,'3.ข้อมูลงบทดลองปัจจุบัน เติมเอง'!$A$5:$CL$846,60,0),2)</f>
        <v>0</v>
      </c>
      <c r="BJ368" s="19">
        <f>ROUND(VLOOKUP($B368,'3.ข้อมูลงบทดลองปัจจุบัน เติมเอง'!$A$5:$CL$846,61,0),2)</f>
        <v>0</v>
      </c>
      <c r="BK368" s="19">
        <f>ROUND(VLOOKUP($B368,'3.ข้อมูลงบทดลองปัจจุบัน เติมเอง'!$A$5:$CL$846,62,0),2)</f>
        <v>0</v>
      </c>
      <c r="BL368" s="19">
        <f>ROUND(VLOOKUP($B368,'3.ข้อมูลงบทดลองปัจจุบัน เติมเอง'!$A$5:$CL$846,63,0),2)</f>
        <v>0</v>
      </c>
      <c r="BM368" s="19">
        <f>ROUND(VLOOKUP($B368,'3.ข้อมูลงบทดลองปัจจุบัน เติมเอง'!$A$5:$CL$846,64,0),2)</f>
        <v>0</v>
      </c>
      <c r="BN368" s="19">
        <f>ROUND(VLOOKUP($B368,'3.ข้อมูลงบทดลองปัจจุบัน เติมเอง'!$A$5:$CL$846,65,0),2)</f>
        <v>0</v>
      </c>
      <c r="BO368" s="19">
        <f>ROUND(VLOOKUP($B368,'3.ข้อมูลงบทดลองปัจจุบัน เติมเอง'!$A$5:$CL$846,66,0),2)</f>
        <v>0</v>
      </c>
      <c r="BP368" s="19">
        <f>ROUND(VLOOKUP($B368,'3.ข้อมูลงบทดลองปัจจุบัน เติมเอง'!$A$5:$CL$846,67,0),2)</f>
        <v>0</v>
      </c>
      <c r="BQ368" s="19">
        <f>ROUND(VLOOKUP($B368,'3.ข้อมูลงบทดลองปัจจุบัน เติมเอง'!$A$5:$CL$846,68,0),2)</f>
        <v>0</v>
      </c>
      <c r="BR368" s="19">
        <f>ROUND(VLOOKUP($B368,'3.ข้อมูลงบทดลองปัจจุบัน เติมเอง'!$A$5:$CL$846,69,0),2)</f>
        <v>0</v>
      </c>
      <c r="BS368" s="19">
        <f>ROUND(VLOOKUP($B368,'3.ข้อมูลงบทดลองปัจจุบัน เติมเอง'!$A$5:$CL$846,70,0),2)</f>
        <v>0</v>
      </c>
      <c r="BT368" s="19">
        <f>ROUND(VLOOKUP($B368,'3.ข้อมูลงบทดลองปัจจุบัน เติมเอง'!$A$5:$CL$846,71,0),2)</f>
        <v>2288200</v>
      </c>
      <c r="BU368" s="19">
        <f>ROUND(VLOOKUP($B368,'3.ข้อมูลงบทดลองปัจจุบัน เติมเอง'!$A$5:$CL$846,72,0),2)</f>
        <v>0</v>
      </c>
      <c r="BV368" s="19">
        <f>ROUND(VLOOKUP($B368,'3.ข้อมูลงบทดลองปัจจุบัน เติมเอง'!$A$5:$CL$846,73,0),2)</f>
        <v>0</v>
      </c>
      <c r="BW368" s="19">
        <f>ROUND(VLOOKUP($B368,'3.ข้อมูลงบทดลองปัจจุบัน เติมเอง'!$A$5:$CL$846,74,0),2)</f>
        <v>594400</v>
      </c>
      <c r="BX368" s="19">
        <f>ROUND(VLOOKUP($B368,'3.ข้อมูลงบทดลองปัจจุบัน เติมเอง'!$A$5:$CL$846,75,0),2)</f>
        <v>5025000</v>
      </c>
      <c r="BY368" s="19">
        <f>ROUND(VLOOKUP($B368,'3.ข้อมูลงบทดลองปัจจุบัน เติมเอง'!$A$5:$CL$846,76,0),2)</f>
        <v>0</v>
      </c>
      <c r="BZ368" s="19">
        <f>ROUND(VLOOKUP($B368,'3.ข้อมูลงบทดลองปัจจุบัน เติมเอง'!$A$5:$CL$846,77,0),2)</f>
        <v>0</v>
      </c>
      <c r="CA368" s="19">
        <f>ROUND(VLOOKUP($B368,'3.ข้อมูลงบทดลองปัจจุบัน เติมเอง'!$A$5:$CL$846,78,0),2)</f>
        <v>1486000</v>
      </c>
      <c r="CB368" s="19">
        <f>ROUND(VLOOKUP($B368,'3.ข้อมูลงบทดลองปัจจุบัน เติมเอง'!$A$5:$CL$846,79,0),2)</f>
        <v>297200</v>
      </c>
      <c r="CC368" s="19">
        <f>ROUND(VLOOKUP($B368,'3.ข้อมูลงบทดลองปัจจุบัน เติมเอง'!$A$5:$CL$846,80,0),2)</f>
        <v>0</v>
      </c>
      <c r="CD368" s="19">
        <f>ROUND(VLOOKUP($B368,'3.ข้อมูลงบทดลองปัจจุบัน เติมเอง'!$A$5:$CL$846,81,0),2)</f>
        <v>1486000</v>
      </c>
      <c r="CE368" s="19">
        <f>ROUND(VLOOKUP($B368,'3.ข้อมูลงบทดลองปัจจุบัน เติมเอง'!$A$5:$CL$846,82,0),2)</f>
        <v>1486000</v>
      </c>
      <c r="CF368" s="19">
        <f>ROUND(VLOOKUP($B368,'3.ข้อมูลงบทดลองปัจจุบัน เติมเอง'!$A$5:$CL$846,83,0),2)</f>
        <v>0</v>
      </c>
      <c r="CG368" s="19">
        <f>ROUND(VLOOKUP($B368,'3.ข้อมูลงบทดลองปัจจุบัน เติมเอง'!$A$5:$CL$846,84,0),2)</f>
        <v>0</v>
      </c>
      <c r="CH368" s="19">
        <f>ROUND(VLOOKUP($B368,'3.ข้อมูลงบทดลองปัจจุบัน เติมเอง'!$A$5:$CL$846,85,0),2)</f>
        <v>0</v>
      </c>
      <c r="CI368" s="19">
        <f>ROUND(VLOOKUP($B368,'3.ข้อมูลงบทดลองปัจจุบัน เติมเอง'!$A$5:$CL$846,86,0),2)</f>
        <v>1486000</v>
      </c>
      <c r="CJ368" s="19">
        <f>ROUND(VLOOKUP($B368,'3.ข้อมูลงบทดลองปัจจุบัน เติมเอง'!$A$5:$CL$846,87,0),2)</f>
        <v>0</v>
      </c>
      <c r="CK368" s="19">
        <f>ROUND(VLOOKUP($B368,'3.ข้อมูลงบทดลองปัจจุบัน เติมเอง'!$A$5:$CL$846,88,0),2)</f>
        <v>0</v>
      </c>
      <c r="CL368" s="19">
        <f>ROUND(VLOOKUP($B368,'3.ข้อมูลงบทดลองปัจจุบัน เติมเอง'!$A$5:$CL$846,89,0),2)</f>
        <v>445800</v>
      </c>
      <c r="CM368" s="19">
        <f>ROUND(VLOOKUP($B368,'3.ข้อมูลงบทดลองปัจจุบัน เติมเอง'!$A$5:$CL$846,90,0),2)</f>
        <v>297200</v>
      </c>
    </row>
    <row r="369" spans="1:91" x14ac:dyDescent="0.7">
      <c r="A369" s="54" t="s">
        <v>2323</v>
      </c>
      <c r="B369" s="3" t="s">
        <v>640</v>
      </c>
      <c r="C369" s="55" t="s">
        <v>641</v>
      </c>
      <c r="D369" s="19">
        <f>ROUND(VLOOKUP($B369,'3.ข้อมูลงบทดลองปัจจุบัน เติมเอง'!$A$5:$CL$846,3,0),2)</f>
        <v>324140</v>
      </c>
      <c r="E369" s="19">
        <f>ROUND(VLOOKUP($B369,'3.ข้อมูลงบทดลองปัจจุบัน เติมเอง'!$A$5:$CL$846,4,0),2)</f>
        <v>45150</v>
      </c>
      <c r="F369" s="19">
        <f>ROUND(VLOOKUP($B369,'3.ข้อมูลงบทดลองปัจจุบัน เติมเอง'!$A$5:$CL$846,5,0),2)</f>
        <v>90750</v>
      </c>
      <c r="G369" s="19">
        <f>ROUND(VLOOKUP($B369,'3.ข้อมูลงบทดลองปัจจุบัน เติมเอง'!$A$5:$CL$846,6,0),2)</f>
        <v>64837</v>
      </c>
      <c r="H369" s="19">
        <f>ROUND(VLOOKUP($B369,'3.ข้อมูลงบทดลองปัจจุบัน เติมเอง'!$A$5:$CL$846,7,0),2)</f>
        <v>26610</v>
      </c>
      <c r="I369" s="19">
        <f>ROUND(VLOOKUP($B369,'3.ข้อมูลงบทดลองปัจจุบัน เติมเอง'!$A$5:$CL$846,8,0),2)</f>
        <v>60720</v>
      </c>
      <c r="J369" s="19">
        <f>ROUND(VLOOKUP($B369,'3.ข้อมูลงบทดลองปัจจุบัน เติมเอง'!$A$5:$CL$846,9,0),2)</f>
        <v>74580</v>
      </c>
      <c r="K369" s="19">
        <f>ROUND(VLOOKUP($B369,'3.ข้อมูลงบทดลองปัจจุบัน เติมเอง'!$A$5:$CL$846,10,0),2)</f>
        <v>103038</v>
      </c>
      <c r="L369" s="19">
        <f>ROUND(VLOOKUP($B369,'3.ข้อมูลงบทดลองปัจจุบัน เติมเอง'!$A$5:$CL$846,11,0),2)</f>
        <v>43680</v>
      </c>
      <c r="M369" s="19">
        <f>ROUND(VLOOKUP($B369,'3.ข้อมูลงบทดลองปัจจุบัน เติมเอง'!$A$5:$CL$846,12,0),2)</f>
        <v>40090</v>
      </c>
      <c r="N369" s="19">
        <f>ROUND(VLOOKUP($B369,'3.ข้อมูลงบทดลองปัจจุบัน เติมเอง'!$A$5:$CL$846,13,0),2)</f>
        <v>116510</v>
      </c>
      <c r="O369" s="19">
        <f>ROUND(VLOOKUP($B369,'3.ข้อมูลงบทดลองปัจจุบัน เติมเอง'!$A$5:$CL$846,14,0),2)</f>
        <v>0</v>
      </c>
      <c r="P369" s="19">
        <f>ROUND(VLOOKUP($B369,'3.ข้อมูลงบทดลองปัจจุบัน เติมเอง'!$A$5:$CL$846,15,0),2)</f>
        <v>255840</v>
      </c>
      <c r="Q369" s="19">
        <f>ROUND(VLOOKUP($B369,'3.ข้อมูลงบทดลองปัจจุบัน เติมเอง'!$A$5:$CL$846,16,0),2)</f>
        <v>129840</v>
      </c>
      <c r="R369" s="19">
        <f>ROUND(VLOOKUP($B369,'3.ข้อมูลงบทดลองปัจจุบัน เติมเอง'!$A$5:$CL$846,17,0),2)</f>
        <v>74210</v>
      </c>
      <c r="S369" s="19">
        <f>ROUND(VLOOKUP($B369,'3.ข้อมูลงบทดลองปัจจุบัน เติมเอง'!$A$5:$CL$846,18,0),2)</f>
        <v>121160</v>
      </c>
      <c r="T369" s="19">
        <f>ROUND(VLOOKUP($B369,'3.ข้อมูลงบทดลองปัจจุบัน เติมเอง'!$A$5:$CL$846,19,0),2)</f>
        <v>96120</v>
      </c>
      <c r="U369" s="19">
        <f>ROUND(VLOOKUP($B369,'3.ข้อมูลงบทดลองปัจจุบัน เติมเอง'!$A$5:$CL$846,20,0),2)</f>
        <v>80130</v>
      </c>
      <c r="V369" s="19">
        <f>ROUND(VLOOKUP($B369,'3.ข้อมูลงบทดลองปัจจุบัน เติมเอง'!$A$5:$CL$846,21,0),2)</f>
        <v>76110</v>
      </c>
      <c r="W369" s="19">
        <f>ROUND(VLOOKUP($B369,'3.ข้อมูลงบทดลองปัจจุบัน เติมเอง'!$A$5:$CL$846,22,0),2)</f>
        <v>32940</v>
      </c>
      <c r="X369" s="19">
        <f>ROUND(VLOOKUP($B369,'3.ข้อมูลงบทดลองปัจจุบัน เติมเอง'!$A$5:$CL$846,23,0),2)</f>
        <v>56490</v>
      </c>
      <c r="Y369" s="19">
        <f>ROUND(VLOOKUP($B369,'3.ข้อมูลงบทดลองปัจจุบัน เติมเอง'!$A$5:$CL$846,24,0),2)</f>
        <v>56160</v>
      </c>
      <c r="Z369" s="19">
        <f>ROUND(VLOOKUP($B369,'3.ข้อมูลงบทดลองปัจจุบัน เติมเอง'!$A$5:$CL$846,25,0),2)</f>
        <v>142710</v>
      </c>
      <c r="AA369" s="19">
        <f>ROUND(VLOOKUP($B369,'3.ข้อมูลงบทดลองปัจจุบัน เติมเอง'!$A$5:$CL$846,26,0),2)</f>
        <v>81270</v>
      </c>
      <c r="AB369" s="19">
        <f>ROUND(VLOOKUP($B369,'3.ข้อมูลงบทดลองปัจจุบัน เติมเอง'!$A$5:$CL$846,27,0),2)</f>
        <v>23160</v>
      </c>
      <c r="AC369" s="19">
        <f>ROUND(VLOOKUP($B369,'3.ข้อมูลงบทดลองปัจจุบัน เติมเอง'!$A$5:$CL$846,28,0),2)</f>
        <v>74580</v>
      </c>
      <c r="AD369" s="19">
        <f>ROUND(VLOOKUP($B369,'3.ข้อมูลงบทดลองปัจจุบัน เติมเอง'!$A$5:$CL$846,29,0),2)</f>
        <v>86310</v>
      </c>
      <c r="AE369" s="19">
        <f>ROUND(VLOOKUP($B369,'3.ข้อมูลงบทดลองปัจจุบัน เติมเอง'!$A$5:$CL$846,30,0),2)</f>
        <v>155700</v>
      </c>
      <c r="AF369" s="19">
        <f>ROUND(VLOOKUP($B369,'3.ข้อมูลงบทดลองปัจจุบัน เติมเอง'!$A$5:$CL$846,31,0),2)</f>
        <v>43320</v>
      </c>
      <c r="AG369" s="19">
        <f>ROUND(VLOOKUP($B369,'3.ข้อมูลงบทดลองปัจจุบัน เติมเอง'!$A$5:$CL$846,32,0),2)</f>
        <v>40930</v>
      </c>
      <c r="AH369" s="19">
        <f>ROUND(VLOOKUP($B369,'3.ข้อมูลงบทดลองปัจจุบัน เติมเอง'!$A$5:$CL$846,33,0),2)</f>
        <v>55830</v>
      </c>
      <c r="AI369" s="19">
        <f>ROUND(VLOOKUP($B369,'3.ข้อมูลงบทดลองปัจจุบัน เติมเอง'!$A$5:$CL$846,34,0),2)</f>
        <v>96540</v>
      </c>
      <c r="AJ369" s="19">
        <f>ROUND(VLOOKUP($B369,'3.ข้อมูลงบทดลองปัจจุบัน เติมเอง'!$A$5:$CL$846,35,0),2)</f>
        <v>60460</v>
      </c>
      <c r="AK369" s="19">
        <f>ROUND(VLOOKUP($B369,'3.ข้อมูลงบทดลองปัจจุบัน เติมเอง'!$A$5:$CL$846,36,0),2)</f>
        <v>49350</v>
      </c>
      <c r="AL369" s="19">
        <f>ROUND(VLOOKUP($B369,'3.ข้อมูลงบทดลองปัจจุบัน เติมเอง'!$A$5:$CL$846,37,0),2)</f>
        <v>593732.5</v>
      </c>
      <c r="AM369" s="19">
        <f>ROUND(VLOOKUP($B369,'3.ข้อมูลงบทดลองปัจจุบัน เติมเอง'!$A$5:$CL$846,38,0),2)</f>
        <v>58410</v>
      </c>
      <c r="AN369" s="19">
        <f>ROUND(VLOOKUP($B369,'3.ข้อมูลงบทดลองปัจจุบัน เติมเอง'!$A$5:$CL$846,39,0),2)</f>
        <v>28100</v>
      </c>
      <c r="AO369" s="19">
        <f>ROUND(VLOOKUP($B369,'3.ข้อมูลงบทดลองปัจจุบัน เติมเอง'!$A$5:$CL$846,40,0),2)</f>
        <v>94770</v>
      </c>
      <c r="AP369" s="19">
        <f>ROUND(VLOOKUP($B369,'3.ข้อมูลงบทดลองปัจจุบัน เติมเอง'!$A$5:$CL$846,41,0),2)</f>
        <v>83650</v>
      </c>
      <c r="AQ369" s="19">
        <f>ROUND(VLOOKUP($B369,'3.ข้อมูลงบทดลองปัจจุบัน เติมเอง'!$A$5:$CL$846,42,0),2)</f>
        <v>74936</v>
      </c>
      <c r="AR369" s="19">
        <f>ROUND(VLOOKUP($B369,'3.ข้อมูลงบทดลองปัจจุบัน เติมเอง'!$A$5:$CL$846,43,0),2)</f>
        <v>20610</v>
      </c>
      <c r="AS369" s="19">
        <f>ROUND(VLOOKUP($B369,'3.ข้อมูลงบทดลองปัจจุบัน เติมเอง'!$A$5:$CL$846,44,0),2)</f>
        <v>383048</v>
      </c>
      <c r="AT369" s="19">
        <f>ROUND(VLOOKUP($B369,'3.ข้อมูลงบทดลองปัจจุบัน เติมเอง'!$A$5:$CL$846,45,0),2)</f>
        <v>76500</v>
      </c>
      <c r="AU369" s="19">
        <f>ROUND(VLOOKUP($B369,'3.ข้อมูลงบทดลองปัจจุบัน เติมเอง'!$A$5:$CL$846,46,0),2)</f>
        <v>60</v>
      </c>
      <c r="AV369" s="19">
        <f>ROUND(VLOOKUP($B369,'3.ข้อมูลงบทดลองปัจจุบัน เติมเอง'!$A$5:$CL$846,47,0),2)</f>
        <v>88680</v>
      </c>
      <c r="AW369" s="19">
        <f>ROUND(VLOOKUP($B369,'3.ข้อมูลงบทดลองปัจจุบัน เติมเอง'!$A$5:$CL$846,48,0),2)</f>
        <v>36990</v>
      </c>
      <c r="AX369" s="19">
        <f>ROUND(VLOOKUP($B369,'3.ข้อมูลงบทดลองปัจจุบัน เติมเอง'!$A$5:$CL$846,49,0),2)</f>
        <v>38850</v>
      </c>
      <c r="AY369" s="19">
        <f>ROUND(VLOOKUP($B369,'3.ข้อมูลงบทดลองปัจจุบัน เติมเอง'!$A$5:$CL$846,50,0),2)</f>
        <v>75160</v>
      </c>
      <c r="AZ369" s="19">
        <f>ROUND(VLOOKUP($B369,'3.ข้อมูลงบทดลองปัจจุบัน เติมเอง'!$A$5:$CL$846,51,0),2)</f>
        <v>61040</v>
      </c>
      <c r="BA369" s="19">
        <f>ROUND(VLOOKUP($B369,'3.ข้อมูลงบทดลองปัจจุบัน เติมเอง'!$A$5:$CL$846,52,0),2)</f>
        <v>34760</v>
      </c>
      <c r="BB369" s="19">
        <f>ROUND(VLOOKUP($B369,'3.ข้อมูลงบทดลองปัจจุบัน เติมเอง'!$A$5:$CL$846,53,0),2)</f>
        <v>0</v>
      </c>
      <c r="BC369" s="19">
        <f>ROUND(VLOOKUP($B369,'3.ข้อมูลงบทดลองปัจจุบัน เติมเอง'!$A$5:$CL$846,54,0),2)</f>
        <v>0</v>
      </c>
      <c r="BD369" s="19">
        <f>ROUND(VLOOKUP($B369,'3.ข้อมูลงบทดลองปัจจุบัน เติมเอง'!$A$5:$CL$846,55,0),2)</f>
        <v>413040</v>
      </c>
      <c r="BE369" s="19">
        <f>ROUND(VLOOKUP($B369,'3.ข้อมูลงบทดลองปัจจุบัน เติมเอง'!$A$5:$CL$846,56,0),2)</f>
        <v>134850</v>
      </c>
      <c r="BF369" s="19">
        <f>ROUND(VLOOKUP($B369,'3.ข้อมูลงบทดลองปัจจุบัน เติมเอง'!$A$5:$CL$846,57,0),2)</f>
        <v>59550</v>
      </c>
      <c r="BG369" s="19">
        <f>ROUND(VLOOKUP($B369,'3.ข้อมูลงบทดลองปัจจุบัน เติมเอง'!$A$5:$CL$846,58,0),2)</f>
        <v>66570</v>
      </c>
      <c r="BH369" s="19">
        <f>ROUND(VLOOKUP($B369,'3.ข้อมูลงบทดลองปัจจุบัน เติมเอง'!$A$5:$CL$846,59,0),2)</f>
        <v>279240</v>
      </c>
      <c r="BI369" s="19">
        <f>ROUND(VLOOKUP($B369,'3.ข้อมูลงบทดลองปัจจุบัน เติมเอง'!$A$5:$CL$846,60,0),2)</f>
        <v>84180</v>
      </c>
      <c r="BJ369" s="19">
        <f>ROUND(VLOOKUP($B369,'3.ข้อมูลงบทดลองปัจจุบัน เติมเอง'!$A$5:$CL$846,61,0),2)</f>
        <v>37920</v>
      </c>
      <c r="BK369" s="19">
        <f>ROUND(VLOOKUP($B369,'3.ข้อมูลงบทดลองปัจจุบัน เติมเอง'!$A$5:$CL$846,62,0),2)</f>
        <v>66870</v>
      </c>
      <c r="BL369" s="19">
        <f>ROUND(VLOOKUP($B369,'3.ข้อมูลงบทดลองปัจจุบัน เติมเอง'!$A$5:$CL$846,63,0),2)</f>
        <v>70740</v>
      </c>
      <c r="BM369" s="19">
        <f>ROUND(VLOOKUP($B369,'3.ข้อมูลงบทดลองปัจจุบัน เติมเอง'!$A$5:$CL$846,64,0),2)</f>
        <v>144879.5</v>
      </c>
      <c r="BN369" s="19">
        <f>ROUND(VLOOKUP($B369,'3.ข้อมูลงบทดลองปัจจุบัน เติมเอง'!$A$5:$CL$846,65,0),2)</f>
        <v>117810</v>
      </c>
      <c r="BO369" s="19">
        <f>ROUND(VLOOKUP($B369,'3.ข้อมูลงบทดลองปัจจุบัน เติมเอง'!$A$5:$CL$846,66,0),2)</f>
        <v>75420</v>
      </c>
      <c r="BP369" s="19">
        <f>ROUND(VLOOKUP($B369,'3.ข้อมูลงบทดลองปัจจุบัน เติมเอง'!$A$5:$CL$846,67,0),2)</f>
        <v>160560</v>
      </c>
      <c r="BQ369" s="19">
        <f>ROUND(VLOOKUP($B369,'3.ข้อมูลงบทดลองปัจจุบัน เติมเอง'!$A$5:$CL$846,68,0),2)</f>
        <v>60</v>
      </c>
      <c r="BR369" s="19">
        <f>ROUND(VLOOKUP($B369,'3.ข้อมูลงบทดลองปัจจุบัน เติมเอง'!$A$5:$CL$846,69,0),2)</f>
        <v>60810</v>
      </c>
      <c r="BS369" s="19">
        <f>ROUND(VLOOKUP($B369,'3.ข้อมูลงบทดลองปัจจุบัน เติมเอง'!$A$5:$CL$846,70,0),2)</f>
        <v>565770</v>
      </c>
      <c r="BT369" s="19">
        <f>ROUND(VLOOKUP($B369,'3.ข้อมูลงบทดลองปัจจุบัน เติมเอง'!$A$5:$CL$846,71,0),2)</f>
        <v>99640</v>
      </c>
      <c r="BU369" s="19">
        <f>ROUND(VLOOKUP($B369,'3.ข้อมูลงบทดลองปัจจุบัน เติมเอง'!$A$5:$CL$846,72,0),2)</f>
        <v>101585</v>
      </c>
      <c r="BV369" s="19">
        <f>ROUND(VLOOKUP($B369,'3.ข้อมูลงบทดลองปัจจุบัน เติมเอง'!$A$5:$CL$846,73,0),2)</f>
        <v>223910</v>
      </c>
      <c r="BW369" s="19">
        <f>ROUND(VLOOKUP($B369,'3.ข้อมูลงบทดลองปัจจุบัน เติมเอง'!$A$5:$CL$846,74,0),2)</f>
        <v>11760</v>
      </c>
      <c r="BX369" s="19">
        <f>ROUND(VLOOKUP($B369,'3.ข้อมูลงบทดลองปัจจุบัน เติมเอง'!$A$5:$CL$846,75,0),2)</f>
        <v>85440</v>
      </c>
      <c r="BY369" s="19">
        <f>ROUND(VLOOKUP($B369,'3.ข้อมูลงบทดลองปัจจุบัน เติมเอง'!$A$5:$CL$846,76,0),2)</f>
        <v>232130</v>
      </c>
      <c r="BZ369" s="19">
        <f>ROUND(VLOOKUP($B369,'3.ข้อมูลงบทดลองปัจจุบัน เติมเอง'!$A$5:$CL$846,77,0),2)</f>
        <v>47890</v>
      </c>
      <c r="CA369" s="19">
        <f>ROUND(VLOOKUP($B369,'3.ข้อมูลงบทดลองปัจจุบัน เติมเอง'!$A$5:$CL$846,78,0),2)</f>
        <v>86932</v>
      </c>
      <c r="CB369" s="19">
        <f>ROUND(VLOOKUP($B369,'3.ข้อมูลงบทดลองปัจจุบัน เติมเอง'!$A$5:$CL$846,79,0),2)</f>
        <v>53640</v>
      </c>
      <c r="CC369" s="19">
        <f>ROUND(VLOOKUP($B369,'3.ข้อมูลงบทดลองปัจจุบัน เติมเอง'!$A$5:$CL$846,80,0),2)</f>
        <v>23655</v>
      </c>
      <c r="CD369" s="19">
        <f>ROUND(VLOOKUP($B369,'3.ข้อมูลงบทดลองปัจจุบัน เติมเอง'!$A$5:$CL$846,81,0),2)</f>
        <v>158260</v>
      </c>
      <c r="CE369" s="19">
        <f>ROUND(VLOOKUP($B369,'3.ข้อมูลงบทดลองปัจจุบัน เติมเอง'!$A$5:$CL$846,82,0),2)</f>
        <v>96840</v>
      </c>
      <c r="CF369" s="19">
        <f>ROUND(VLOOKUP($B369,'3.ข้อมูลงบทดลองปัจจุบัน เติมเอง'!$A$5:$CL$846,83,0),2)</f>
        <v>239190</v>
      </c>
      <c r="CG369" s="19">
        <f>ROUND(VLOOKUP($B369,'3.ข้อมูลงบทดลองปัจจุบัน เติมเอง'!$A$5:$CL$846,84,0),2)</f>
        <v>79401</v>
      </c>
      <c r="CH369" s="19">
        <f>ROUND(VLOOKUP($B369,'3.ข้อมูลงบทดลองปัจจุบัน เติมเอง'!$A$5:$CL$846,85,0),2)</f>
        <v>48900</v>
      </c>
      <c r="CI369" s="19">
        <f>ROUND(VLOOKUP($B369,'3.ข้อมูลงบทดลองปัจจุบัน เติมเอง'!$A$5:$CL$846,86,0),2)</f>
        <v>26730</v>
      </c>
      <c r="CJ369" s="19">
        <f>ROUND(VLOOKUP($B369,'3.ข้อมูลงบทดลองปัจจุบัน เติมเอง'!$A$5:$CL$846,87,0),2)</f>
        <v>68760</v>
      </c>
      <c r="CK369" s="19">
        <f>ROUND(VLOOKUP($B369,'3.ข้อมูลงบทดลองปัจจุบัน เติมเอง'!$A$5:$CL$846,88,0),2)</f>
        <v>192870</v>
      </c>
      <c r="CL369" s="19">
        <f>ROUND(VLOOKUP($B369,'3.ข้อมูลงบทดลองปัจจุบัน เติมเอง'!$A$5:$CL$846,89,0),2)</f>
        <v>56990</v>
      </c>
      <c r="CM369" s="19">
        <f>ROUND(VLOOKUP($B369,'3.ข้อมูลงบทดลองปัจจุบัน เติมเอง'!$A$5:$CL$846,90,0),2)</f>
        <v>53400</v>
      </c>
    </row>
    <row r="370" spans="1:91" x14ac:dyDescent="0.7">
      <c r="A370" s="50" t="s">
        <v>2324</v>
      </c>
      <c r="B370" s="56"/>
      <c r="C370" s="57" t="s">
        <v>1381</v>
      </c>
      <c r="D370" s="68">
        <f t="shared" ref="D370:BO370" si="10">SUM(D250:D369)</f>
        <v>41410597.449999996</v>
      </c>
      <c r="E370" s="68">
        <f t="shared" si="10"/>
        <v>26054198.129999992</v>
      </c>
      <c r="F370" s="68">
        <f t="shared" si="10"/>
        <v>26910389.370000001</v>
      </c>
      <c r="G370" s="68">
        <f t="shared" si="10"/>
        <v>19912210.150000002</v>
      </c>
      <c r="H370" s="68">
        <f t="shared" si="10"/>
        <v>18610355.560000006</v>
      </c>
      <c r="I370" s="68">
        <f t="shared" si="10"/>
        <v>20794488.940000009</v>
      </c>
      <c r="J370" s="68">
        <f t="shared" si="10"/>
        <v>41208117.820000008</v>
      </c>
      <c r="K370" s="68">
        <f t="shared" si="10"/>
        <v>28805881.949999996</v>
      </c>
      <c r="L370" s="68">
        <f t="shared" si="10"/>
        <v>25139640.539999992</v>
      </c>
      <c r="M370" s="68">
        <f t="shared" si="10"/>
        <v>23414285.780000005</v>
      </c>
      <c r="N370" s="68">
        <f t="shared" si="10"/>
        <v>30634642.050000008</v>
      </c>
      <c r="O370" s="68">
        <f t="shared" si="10"/>
        <v>8638752.4200000018</v>
      </c>
      <c r="P370" s="68">
        <f t="shared" si="10"/>
        <v>30495903.250000007</v>
      </c>
      <c r="Q370" s="68">
        <f t="shared" si="10"/>
        <v>30065334.099999998</v>
      </c>
      <c r="R370" s="68">
        <f t="shared" si="10"/>
        <v>35530127.070000008</v>
      </c>
      <c r="S370" s="68">
        <f t="shared" si="10"/>
        <v>7749482.560000008</v>
      </c>
      <c r="T370" s="68">
        <f t="shared" si="10"/>
        <v>19387908.600000001</v>
      </c>
      <c r="U370" s="68">
        <f t="shared" si="10"/>
        <v>25245284.539999995</v>
      </c>
      <c r="V370" s="68">
        <f t="shared" si="10"/>
        <v>22587072.329999998</v>
      </c>
      <c r="W370" s="68">
        <f t="shared" si="10"/>
        <v>15396288.01</v>
      </c>
      <c r="X370" s="68">
        <f t="shared" si="10"/>
        <v>14612051.409999993</v>
      </c>
      <c r="Y370" s="68">
        <f t="shared" si="10"/>
        <v>14731093.259999994</v>
      </c>
      <c r="Z370" s="68">
        <f t="shared" si="10"/>
        <v>4556188.2399999956</v>
      </c>
      <c r="AA370" s="68">
        <f t="shared" si="10"/>
        <v>24477704.970000006</v>
      </c>
      <c r="AB370" s="68">
        <f t="shared" si="10"/>
        <v>16147186.750000004</v>
      </c>
      <c r="AC370" s="68">
        <f t="shared" si="10"/>
        <v>15187758.680000003</v>
      </c>
      <c r="AD370" s="68">
        <f t="shared" si="10"/>
        <v>12894566.119999997</v>
      </c>
      <c r="AE370" s="68">
        <f t="shared" si="10"/>
        <v>40300597.039999984</v>
      </c>
      <c r="AF370" s="68">
        <f t="shared" si="10"/>
        <v>19635585.649999999</v>
      </c>
      <c r="AG370" s="68">
        <f t="shared" si="10"/>
        <v>22187286.430000007</v>
      </c>
      <c r="AH370" s="68">
        <f t="shared" si="10"/>
        <v>36784264.340000004</v>
      </c>
      <c r="AI370" s="68">
        <f t="shared" si="10"/>
        <v>26449470.439999994</v>
      </c>
      <c r="AJ370" s="68">
        <f t="shared" si="10"/>
        <v>16447958.070000004</v>
      </c>
      <c r="AK370" s="68">
        <f t="shared" si="10"/>
        <v>14839552.659999996</v>
      </c>
      <c r="AL370" s="68">
        <f t="shared" si="10"/>
        <v>103242858.48</v>
      </c>
      <c r="AM370" s="68">
        <f t="shared" si="10"/>
        <v>22073837.02</v>
      </c>
      <c r="AN370" s="68">
        <f t="shared" si="10"/>
        <v>11712659.199999997</v>
      </c>
      <c r="AO370" s="68">
        <f t="shared" si="10"/>
        <v>26171830.010000005</v>
      </c>
      <c r="AP370" s="68">
        <f t="shared" si="10"/>
        <v>25799709.120000005</v>
      </c>
      <c r="AQ370" s="68">
        <f t="shared" si="10"/>
        <v>21397814.510000005</v>
      </c>
      <c r="AR370" s="68">
        <f t="shared" si="10"/>
        <v>16252287.420000006</v>
      </c>
      <c r="AS370" s="68">
        <f t="shared" si="10"/>
        <v>22968445.080000006</v>
      </c>
      <c r="AT370" s="68">
        <f t="shared" si="10"/>
        <v>20755986.759999998</v>
      </c>
      <c r="AU370" s="68">
        <f t="shared" si="10"/>
        <v>19475904.570000008</v>
      </c>
      <c r="AV370" s="68">
        <f t="shared" si="10"/>
        <v>25196315.070000011</v>
      </c>
      <c r="AW370" s="68">
        <f t="shared" si="10"/>
        <v>20880005.66</v>
      </c>
      <c r="AX370" s="68">
        <f t="shared" si="10"/>
        <v>9202691.4400000013</v>
      </c>
      <c r="AY370" s="68">
        <f t="shared" si="10"/>
        <v>26293315.290000007</v>
      </c>
      <c r="AZ370" s="68">
        <f t="shared" si="10"/>
        <v>22826463.020000007</v>
      </c>
      <c r="BA370" s="68">
        <f t="shared" si="10"/>
        <v>15793155.779999999</v>
      </c>
      <c r="BB370" s="68">
        <f t="shared" si="10"/>
        <v>46542131.029999994</v>
      </c>
      <c r="BC370" s="68">
        <f t="shared" si="10"/>
        <v>20330515.880000003</v>
      </c>
      <c r="BD370" s="68">
        <f t="shared" si="10"/>
        <v>30494037.340000015</v>
      </c>
      <c r="BE370" s="68">
        <f t="shared" si="10"/>
        <v>1338249.6200000048</v>
      </c>
      <c r="BF370" s="68">
        <f t="shared" si="10"/>
        <v>13964810.050000001</v>
      </c>
      <c r="BG370" s="68">
        <f t="shared" si="10"/>
        <v>31468122.149999999</v>
      </c>
      <c r="BH370" s="68">
        <f t="shared" si="10"/>
        <v>111992739.61</v>
      </c>
      <c r="BI370" s="68">
        <f t="shared" si="10"/>
        <v>10273717.519999998</v>
      </c>
      <c r="BJ370" s="68">
        <f t="shared" si="10"/>
        <v>7387071.6399999997</v>
      </c>
      <c r="BK370" s="68">
        <f t="shared" si="10"/>
        <v>17312226.120000005</v>
      </c>
      <c r="BL370" s="68">
        <f t="shared" si="10"/>
        <v>6896734.9199999999</v>
      </c>
      <c r="BM370" s="68">
        <f t="shared" si="10"/>
        <v>45306393.580000021</v>
      </c>
      <c r="BN370" s="68">
        <f t="shared" si="10"/>
        <v>8273439.7300000004</v>
      </c>
      <c r="BO370" s="68">
        <f t="shared" si="10"/>
        <v>24996566.940000005</v>
      </c>
      <c r="BP370" s="68">
        <f t="shared" ref="BP370:CM370" si="11">SUM(BP250:BP369)</f>
        <v>42191811.479999997</v>
      </c>
      <c r="BQ370" s="68">
        <f t="shared" si="11"/>
        <v>33204710.27999999</v>
      </c>
      <c r="BR370" s="68">
        <f t="shared" si="11"/>
        <v>18024999.159999996</v>
      </c>
      <c r="BS370" s="68">
        <f>SUM(BS250:BS369)</f>
        <v>-89651555.900000036</v>
      </c>
      <c r="BT370" s="68">
        <f t="shared" si="11"/>
        <v>10144320.060000002</v>
      </c>
      <c r="BU370" s="68">
        <f t="shared" si="11"/>
        <v>7046671.0199999921</v>
      </c>
      <c r="BV370" s="68">
        <f t="shared" si="11"/>
        <v>1249851.8900000078</v>
      </c>
      <c r="BW370" s="68">
        <f t="shared" si="11"/>
        <v>9883134.8200000022</v>
      </c>
      <c r="BX370" s="68">
        <f t="shared" si="11"/>
        <v>26598088.700000003</v>
      </c>
      <c r="BY370" s="68">
        <f t="shared" si="11"/>
        <v>22225629.389999997</v>
      </c>
      <c r="BZ370" s="68">
        <f t="shared" si="11"/>
        <v>11288210.969999995</v>
      </c>
      <c r="CA370" s="68">
        <f t="shared" si="11"/>
        <v>25465134.940000001</v>
      </c>
      <c r="CB370" s="68">
        <f t="shared" si="11"/>
        <v>26829483.369999997</v>
      </c>
      <c r="CC370" s="68">
        <f t="shared" si="11"/>
        <v>15785271.329999996</v>
      </c>
      <c r="CD370" s="68">
        <f t="shared" si="11"/>
        <v>8765624.5800000019</v>
      </c>
      <c r="CE370" s="68">
        <f t="shared" si="11"/>
        <v>15504025.300000008</v>
      </c>
      <c r="CF370" s="68">
        <f t="shared" si="11"/>
        <v>38912742.600000009</v>
      </c>
      <c r="CG370" s="68">
        <f t="shared" si="11"/>
        <v>17208857.960000001</v>
      </c>
      <c r="CH370" s="68">
        <f t="shared" si="11"/>
        <v>7552873.1800000025</v>
      </c>
      <c r="CI370" s="68">
        <f t="shared" si="11"/>
        <v>18054572.109999999</v>
      </c>
      <c r="CJ370" s="68">
        <f t="shared" si="11"/>
        <v>12082264.489999998</v>
      </c>
      <c r="CK370" s="68">
        <f t="shared" si="11"/>
        <v>33010724.900000002</v>
      </c>
      <c r="CL370" s="68">
        <f t="shared" si="11"/>
        <v>13691172.6</v>
      </c>
      <c r="CM370" s="68">
        <f t="shared" si="11"/>
        <v>14122471.720000001</v>
      </c>
    </row>
    <row r="371" spans="1:91" x14ac:dyDescent="0.7">
      <c r="A371" s="53" t="s">
        <v>2323</v>
      </c>
      <c r="B371" s="3" t="s">
        <v>2012</v>
      </c>
      <c r="C371" s="8" t="s">
        <v>1161</v>
      </c>
      <c r="D371" s="19">
        <f>ROUND(VLOOKUP($B371,'3.ข้อมูลงบทดลองปัจจุบัน เติมเอง'!$A$5:$CL$846,3,0),2)</f>
        <v>54891</v>
      </c>
      <c r="E371" s="19">
        <f>ROUND(VLOOKUP($B371,'3.ข้อมูลงบทดลองปัจจุบัน เติมเอง'!$A$5:$CL$846,4,0),2)</f>
        <v>0</v>
      </c>
      <c r="F371" s="19">
        <f>ROUND(VLOOKUP($B371,'3.ข้อมูลงบทดลองปัจจุบัน เติมเอง'!$A$5:$CL$846,5,0),2)</f>
        <v>0</v>
      </c>
      <c r="G371" s="19">
        <f>ROUND(VLOOKUP($B371,'3.ข้อมูลงบทดลองปัจจุบัน เติมเอง'!$A$5:$CL$846,6,0),2)</f>
        <v>0</v>
      </c>
      <c r="H371" s="19">
        <f>ROUND(VLOOKUP($B371,'3.ข้อมูลงบทดลองปัจจุบัน เติมเอง'!$A$5:$CL$846,7,0),2)</f>
        <v>0</v>
      </c>
      <c r="I371" s="19">
        <f>ROUND(VLOOKUP($B371,'3.ข้อมูลงบทดลองปัจจุบัน เติมเอง'!$A$5:$CL$846,8,0),2)</f>
        <v>0</v>
      </c>
      <c r="J371" s="19">
        <f>ROUND(VLOOKUP($B371,'3.ข้อมูลงบทดลองปัจจุบัน เติมเอง'!$A$5:$CL$846,9,0),2)</f>
        <v>0</v>
      </c>
      <c r="K371" s="19">
        <f>ROUND(VLOOKUP($B371,'3.ข้อมูลงบทดลองปัจจุบัน เติมเอง'!$A$5:$CL$846,10,0),2)</f>
        <v>0</v>
      </c>
      <c r="L371" s="19">
        <f>ROUND(VLOOKUP($B371,'3.ข้อมูลงบทดลองปัจจุบัน เติมเอง'!$A$5:$CL$846,11,0),2)</f>
        <v>0</v>
      </c>
      <c r="M371" s="19">
        <f>ROUND(VLOOKUP($B371,'3.ข้อมูลงบทดลองปัจจุบัน เติมเอง'!$A$5:$CL$846,12,0),2)</f>
        <v>0</v>
      </c>
      <c r="N371" s="19">
        <f>ROUND(VLOOKUP($B371,'3.ข้อมูลงบทดลองปัจจุบัน เติมเอง'!$A$5:$CL$846,13,0),2)</f>
        <v>0</v>
      </c>
      <c r="O371" s="19">
        <f>ROUND(VLOOKUP($B371,'3.ข้อมูลงบทดลองปัจจุบัน เติมเอง'!$A$5:$CL$846,14,0),2)</f>
        <v>0</v>
      </c>
      <c r="P371" s="19">
        <f>ROUND(VLOOKUP($B371,'3.ข้อมูลงบทดลองปัจจุบัน เติมเอง'!$A$5:$CL$846,15,0),2)</f>
        <v>120434.4</v>
      </c>
      <c r="Q371" s="19">
        <f>ROUND(VLOOKUP($B371,'3.ข้อมูลงบทดลองปัจจุบัน เติมเอง'!$A$5:$CL$846,16,0),2)</f>
        <v>0</v>
      </c>
      <c r="R371" s="19">
        <f>ROUND(VLOOKUP($B371,'3.ข้อมูลงบทดลองปัจจุบัน เติมเอง'!$A$5:$CL$846,17,0),2)</f>
        <v>0</v>
      </c>
      <c r="S371" s="19">
        <f>ROUND(VLOOKUP($B371,'3.ข้อมูลงบทดลองปัจจุบัน เติมเอง'!$A$5:$CL$846,18,0),2)</f>
        <v>0</v>
      </c>
      <c r="T371" s="19">
        <f>ROUND(VLOOKUP($B371,'3.ข้อมูลงบทดลองปัจจุบัน เติมเอง'!$A$5:$CL$846,19,0),2)</f>
        <v>0</v>
      </c>
      <c r="U371" s="19">
        <f>ROUND(VLOOKUP($B371,'3.ข้อมูลงบทดลองปัจจุบัน เติมเอง'!$A$5:$CL$846,20,0),2)</f>
        <v>0</v>
      </c>
      <c r="V371" s="19">
        <f>ROUND(VLOOKUP($B371,'3.ข้อมูลงบทดลองปัจจุบัน เติมเอง'!$A$5:$CL$846,21,0),2)</f>
        <v>0</v>
      </c>
      <c r="W371" s="19">
        <f>ROUND(VLOOKUP($B371,'3.ข้อมูลงบทดลองปัจจุบัน เติมเอง'!$A$5:$CL$846,22,0),2)</f>
        <v>0</v>
      </c>
      <c r="X371" s="19">
        <f>ROUND(VLOOKUP($B371,'3.ข้อมูลงบทดลองปัจจุบัน เติมเอง'!$A$5:$CL$846,23,0),2)</f>
        <v>0</v>
      </c>
      <c r="Y371" s="19">
        <f>ROUND(VLOOKUP($B371,'3.ข้อมูลงบทดลองปัจจุบัน เติมเอง'!$A$5:$CL$846,24,0),2)</f>
        <v>0</v>
      </c>
      <c r="Z371" s="19">
        <f>ROUND(VLOOKUP($B371,'3.ข้อมูลงบทดลองปัจจุบัน เติมเอง'!$A$5:$CL$846,25,0),2)</f>
        <v>0</v>
      </c>
      <c r="AA371" s="19">
        <f>ROUND(VLOOKUP($B371,'3.ข้อมูลงบทดลองปัจจุบัน เติมเอง'!$A$5:$CL$846,26,0),2)</f>
        <v>0</v>
      </c>
      <c r="AB371" s="19">
        <f>ROUND(VLOOKUP($B371,'3.ข้อมูลงบทดลองปัจจุบัน เติมเอง'!$A$5:$CL$846,27,0),2)</f>
        <v>0</v>
      </c>
      <c r="AC371" s="19">
        <f>ROUND(VLOOKUP($B371,'3.ข้อมูลงบทดลองปัจจุบัน เติมเอง'!$A$5:$CL$846,28,0),2)</f>
        <v>0</v>
      </c>
      <c r="AD371" s="19">
        <f>ROUND(VLOOKUP($B371,'3.ข้อมูลงบทดลองปัจจุบัน เติมเอง'!$A$5:$CL$846,29,0),2)</f>
        <v>0</v>
      </c>
      <c r="AE371" s="19">
        <f>ROUND(VLOOKUP($B371,'3.ข้อมูลงบทดลองปัจจุบัน เติมเอง'!$A$5:$CL$846,30,0),2)</f>
        <v>0</v>
      </c>
      <c r="AF371" s="19">
        <f>ROUND(VLOOKUP($B371,'3.ข้อมูลงบทดลองปัจจุบัน เติมเอง'!$A$5:$CL$846,31,0),2)</f>
        <v>0</v>
      </c>
      <c r="AG371" s="19">
        <f>ROUND(VLOOKUP($B371,'3.ข้อมูลงบทดลองปัจจุบัน เติมเอง'!$A$5:$CL$846,32,0),2)</f>
        <v>0</v>
      </c>
      <c r="AH371" s="19">
        <f>ROUND(VLOOKUP($B371,'3.ข้อมูลงบทดลองปัจจุบัน เติมเอง'!$A$5:$CL$846,33,0),2)</f>
        <v>0</v>
      </c>
      <c r="AI371" s="19">
        <f>ROUND(VLOOKUP($B371,'3.ข้อมูลงบทดลองปัจจุบัน เติมเอง'!$A$5:$CL$846,34,0),2)</f>
        <v>0</v>
      </c>
      <c r="AJ371" s="19">
        <f>ROUND(VLOOKUP($B371,'3.ข้อมูลงบทดลองปัจจุบัน เติมเอง'!$A$5:$CL$846,35,0),2)</f>
        <v>0</v>
      </c>
      <c r="AK371" s="19">
        <f>ROUND(VLOOKUP($B371,'3.ข้อมูลงบทดลองปัจจุบัน เติมเอง'!$A$5:$CL$846,36,0),2)</f>
        <v>0</v>
      </c>
      <c r="AL371" s="19">
        <f>ROUND(VLOOKUP($B371,'3.ข้อมูลงบทดลองปัจจุบัน เติมเอง'!$A$5:$CL$846,37,0),2)</f>
        <v>0</v>
      </c>
      <c r="AM371" s="19">
        <f>ROUND(VLOOKUP($B371,'3.ข้อมูลงบทดลองปัจจุบัน เติมเอง'!$A$5:$CL$846,38,0),2)</f>
        <v>0</v>
      </c>
      <c r="AN371" s="19">
        <f>ROUND(VLOOKUP($B371,'3.ข้อมูลงบทดลองปัจจุบัน เติมเอง'!$A$5:$CL$846,39,0),2)</f>
        <v>0</v>
      </c>
      <c r="AO371" s="19">
        <f>ROUND(VLOOKUP($B371,'3.ข้อมูลงบทดลองปัจจุบัน เติมเอง'!$A$5:$CL$846,40,0),2)</f>
        <v>0</v>
      </c>
      <c r="AP371" s="19">
        <f>ROUND(VLOOKUP($B371,'3.ข้อมูลงบทดลองปัจจุบัน เติมเอง'!$A$5:$CL$846,41,0),2)</f>
        <v>0</v>
      </c>
      <c r="AQ371" s="19">
        <f>ROUND(VLOOKUP($B371,'3.ข้อมูลงบทดลองปัจจุบัน เติมเอง'!$A$5:$CL$846,42,0),2)</f>
        <v>0</v>
      </c>
      <c r="AR371" s="19">
        <f>ROUND(VLOOKUP($B371,'3.ข้อมูลงบทดลองปัจจุบัน เติมเอง'!$A$5:$CL$846,43,0),2)</f>
        <v>0</v>
      </c>
      <c r="AS371" s="19">
        <f>ROUND(VLOOKUP($B371,'3.ข้อมูลงบทดลองปัจจุบัน เติมเอง'!$A$5:$CL$846,44,0),2)</f>
        <v>0</v>
      </c>
      <c r="AT371" s="19">
        <f>ROUND(VLOOKUP($B371,'3.ข้อมูลงบทดลองปัจจุบัน เติมเอง'!$A$5:$CL$846,45,0),2)</f>
        <v>0</v>
      </c>
      <c r="AU371" s="19">
        <f>ROUND(VLOOKUP($B371,'3.ข้อมูลงบทดลองปัจจุบัน เติมเอง'!$A$5:$CL$846,46,0),2)</f>
        <v>0</v>
      </c>
      <c r="AV371" s="19">
        <f>ROUND(VLOOKUP($B371,'3.ข้อมูลงบทดลองปัจจุบัน เติมเอง'!$A$5:$CL$846,47,0),2)</f>
        <v>0</v>
      </c>
      <c r="AW371" s="19">
        <f>ROUND(VLOOKUP($B371,'3.ข้อมูลงบทดลองปัจจุบัน เติมเอง'!$A$5:$CL$846,48,0),2)</f>
        <v>0</v>
      </c>
      <c r="AX371" s="19">
        <f>ROUND(VLOOKUP($B371,'3.ข้อมูลงบทดลองปัจจุบัน เติมเอง'!$A$5:$CL$846,49,0),2)</f>
        <v>0</v>
      </c>
      <c r="AY371" s="19">
        <f>ROUND(VLOOKUP($B371,'3.ข้อมูลงบทดลองปัจจุบัน เติมเอง'!$A$5:$CL$846,50,0),2)</f>
        <v>0</v>
      </c>
      <c r="AZ371" s="19">
        <f>ROUND(VLOOKUP($B371,'3.ข้อมูลงบทดลองปัจจุบัน เติมเอง'!$A$5:$CL$846,51,0),2)</f>
        <v>0</v>
      </c>
      <c r="BA371" s="19">
        <f>ROUND(VLOOKUP($B371,'3.ข้อมูลงบทดลองปัจจุบัน เติมเอง'!$A$5:$CL$846,52,0),2)</f>
        <v>0</v>
      </c>
      <c r="BB371" s="19">
        <f>ROUND(VLOOKUP($B371,'3.ข้อมูลงบทดลองปัจจุบัน เติมเอง'!$A$5:$CL$846,53,0),2)</f>
        <v>127920</v>
      </c>
      <c r="BC371" s="19">
        <f>ROUND(VLOOKUP($B371,'3.ข้อมูลงบทดลองปัจจุบัน เติมเอง'!$A$5:$CL$846,54,0),2)</f>
        <v>0</v>
      </c>
      <c r="BD371" s="19">
        <f>ROUND(VLOOKUP($B371,'3.ข้อมูลงบทดลองปัจจุบัน เติมเอง'!$A$5:$CL$846,55,0),2)</f>
        <v>0</v>
      </c>
      <c r="BE371" s="19">
        <f>ROUND(VLOOKUP($B371,'3.ข้อมูลงบทดลองปัจจุบัน เติมเอง'!$A$5:$CL$846,56,0),2)</f>
        <v>0</v>
      </c>
      <c r="BF371" s="19">
        <f>ROUND(VLOOKUP($B371,'3.ข้อมูลงบทดลองปัจจุบัน เติมเอง'!$A$5:$CL$846,57,0),2)</f>
        <v>0</v>
      </c>
      <c r="BG371" s="19">
        <f>ROUND(VLOOKUP($B371,'3.ข้อมูลงบทดลองปัจจุบัน เติมเอง'!$A$5:$CL$846,58,0),2)</f>
        <v>0</v>
      </c>
      <c r="BH371" s="19">
        <f>ROUND(VLOOKUP($B371,'3.ข้อมูลงบทดลองปัจจุบัน เติมเอง'!$A$5:$CL$846,59,0),2)</f>
        <v>0</v>
      </c>
      <c r="BI371" s="19">
        <f>ROUND(VLOOKUP($B371,'3.ข้อมูลงบทดลองปัจจุบัน เติมเอง'!$A$5:$CL$846,60,0),2)</f>
        <v>0</v>
      </c>
      <c r="BJ371" s="19">
        <f>ROUND(VLOOKUP($B371,'3.ข้อมูลงบทดลองปัจจุบัน เติมเอง'!$A$5:$CL$846,61,0),2)</f>
        <v>0</v>
      </c>
      <c r="BK371" s="19">
        <f>ROUND(VLOOKUP($B371,'3.ข้อมูลงบทดลองปัจจุบัน เติมเอง'!$A$5:$CL$846,62,0),2)</f>
        <v>0</v>
      </c>
      <c r="BL371" s="19">
        <f>ROUND(VLOOKUP($B371,'3.ข้อมูลงบทดลองปัจจุบัน เติมเอง'!$A$5:$CL$846,63,0),2)</f>
        <v>0</v>
      </c>
      <c r="BM371" s="19">
        <f>ROUND(VLOOKUP($B371,'3.ข้อมูลงบทดลองปัจจุบัน เติมเอง'!$A$5:$CL$846,64,0),2)</f>
        <v>0</v>
      </c>
      <c r="BN371" s="19">
        <f>ROUND(VLOOKUP($B371,'3.ข้อมูลงบทดลองปัจจุบัน เติมเอง'!$A$5:$CL$846,65,0),2)</f>
        <v>0</v>
      </c>
      <c r="BO371" s="19">
        <f>ROUND(VLOOKUP($B371,'3.ข้อมูลงบทดลองปัจจุบัน เติมเอง'!$A$5:$CL$846,66,0),2)</f>
        <v>0</v>
      </c>
      <c r="BP371" s="19">
        <f>ROUND(VLOOKUP($B371,'3.ข้อมูลงบทดลองปัจจุบัน เติมเอง'!$A$5:$CL$846,67,0),2)</f>
        <v>0</v>
      </c>
      <c r="BQ371" s="19">
        <f>ROUND(VLOOKUP($B371,'3.ข้อมูลงบทดลองปัจจุบัน เติมเอง'!$A$5:$CL$846,68,0),2)</f>
        <v>0</v>
      </c>
      <c r="BR371" s="19">
        <f>ROUND(VLOOKUP($B371,'3.ข้อมูลงบทดลองปัจจุบัน เติมเอง'!$A$5:$CL$846,69,0),2)</f>
        <v>0</v>
      </c>
      <c r="BS371" s="19">
        <f>ROUND(VLOOKUP($B371,'3.ข้อมูลงบทดลองปัจจุบัน เติมเอง'!$A$5:$CL$846,70,0),2)</f>
        <v>0</v>
      </c>
      <c r="BT371" s="19">
        <f>ROUND(VLOOKUP($B371,'3.ข้อมูลงบทดลองปัจจุบัน เติมเอง'!$A$5:$CL$846,71,0),2)</f>
        <v>0</v>
      </c>
      <c r="BU371" s="19">
        <f>ROUND(VLOOKUP($B371,'3.ข้อมูลงบทดลองปัจจุบัน เติมเอง'!$A$5:$CL$846,72,0),2)</f>
        <v>0</v>
      </c>
      <c r="BV371" s="19">
        <f>ROUND(VLOOKUP($B371,'3.ข้อมูลงบทดลองปัจจุบัน เติมเอง'!$A$5:$CL$846,73,0),2)</f>
        <v>0</v>
      </c>
      <c r="BW371" s="19">
        <f>ROUND(VLOOKUP($B371,'3.ข้อมูลงบทดลองปัจจุบัน เติมเอง'!$A$5:$CL$846,74,0),2)</f>
        <v>0</v>
      </c>
      <c r="BX371" s="19">
        <f>ROUND(VLOOKUP($B371,'3.ข้อมูลงบทดลองปัจจุบัน เติมเอง'!$A$5:$CL$846,75,0),2)</f>
        <v>0</v>
      </c>
      <c r="BY371" s="19">
        <f>ROUND(VLOOKUP($B371,'3.ข้อมูลงบทดลองปัจจุบัน เติมเอง'!$A$5:$CL$846,76,0),2)</f>
        <v>0</v>
      </c>
      <c r="BZ371" s="19">
        <f>ROUND(VLOOKUP($B371,'3.ข้อมูลงบทดลองปัจจุบัน เติมเอง'!$A$5:$CL$846,77,0),2)</f>
        <v>0</v>
      </c>
      <c r="CA371" s="19">
        <f>ROUND(VLOOKUP($B371,'3.ข้อมูลงบทดลองปัจจุบัน เติมเอง'!$A$5:$CL$846,78,0),2)</f>
        <v>0</v>
      </c>
      <c r="CB371" s="19">
        <f>ROUND(VLOOKUP($B371,'3.ข้อมูลงบทดลองปัจจุบัน เติมเอง'!$A$5:$CL$846,79,0),2)</f>
        <v>0</v>
      </c>
      <c r="CC371" s="19">
        <f>ROUND(VLOOKUP($B371,'3.ข้อมูลงบทดลองปัจจุบัน เติมเอง'!$A$5:$CL$846,80,0),2)</f>
        <v>0</v>
      </c>
      <c r="CD371" s="19">
        <f>ROUND(VLOOKUP($B371,'3.ข้อมูลงบทดลองปัจจุบัน เติมเอง'!$A$5:$CL$846,81,0),2)</f>
        <v>0</v>
      </c>
      <c r="CE371" s="19">
        <f>ROUND(VLOOKUP($B371,'3.ข้อมูลงบทดลองปัจจุบัน เติมเอง'!$A$5:$CL$846,82,0),2)</f>
        <v>0</v>
      </c>
      <c r="CF371" s="19">
        <f>ROUND(VLOOKUP($B371,'3.ข้อมูลงบทดลองปัจจุบัน เติมเอง'!$A$5:$CL$846,83,0),2)</f>
        <v>0</v>
      </c>
      <c r="CG371" s="19">
        <f>ROUND(VLOOKUP($B371,'3.ข้อมูลงบทดลองปัจจุบัน เติมเอง'!$A$5:$CL$846,84,0),2)</f>
        <v>0</v>
      </c>
      <c r="CH371" s="19">
        <f>ROUND(VLOOKUP($B371,'3.ข้อมูลงบทดลองปัจจุบัน เติมเอง'!$A$5:$CL$846,85,0),2)</f>
        <v>0</v>
      </c>
      <c r="CI371" s="19">
        <f>ROUND(VLOOKUP($B371,'3.ข้อมูลงบทดลองปัจจุบัน เติมเอง'!$A$5:$CL$846,86,0),2)</f>
        <v>0</v>
      </c>
      <c r="CJ371" s="19">
        <f>ROUND(VLOOKUP($B371,'3.ข้อมูลงบทดลองปัจจุบัน เติมเอง'!$A$5:$CL$846,87,0),2)</f>
        <v>0</v>
      </c>
      <c r="CK371" s="19">
        <f>ROUND(VLOOKUP($B371,'3.ข้อมูลงบทดลองปัจจุบัน เติมเอง'!$A$5:$CL$846,88,0),2)</f>
        <v>0</v>
      </c>
      <c r="CL371" s="19">
        <f>ROUND(VLOOKUP($B371,'3.ข้อมูลงบทดลองปัจจุบัน เติมเอง'!$A$5:$CL$846,89,0),2)</f>
        <v>0</v>
      </c>
      <c r="CM371" s="19">
        <f>ROUND(VLOOKUP($B371,'3.ข้อมูลงบทดลองปัจจุบัน เติมเอง'!$A$5:$CL$846,90,0),2)</f>
        <v>0</v>
      </c>
    </row>
    <row r="372" spans="1:91" x14ac:dyDescent="0.7">
      <c r="A372" s="53" t="s">
        <v>2323</v>
      </c>
      <c r="B372" s="3" t="s">
        <v>2014</v>
      </c>
      <c r="C372" s="8" t="s">
        <v>677</v>
      </c>
      <c r="D372" s="19">
        <f>ROUND(VLOOKUP($B372,'3.ข้อมูลงบทดลองปัจจุบัน เติมเอง'!$A$5:$CL$846,3,0),2)</f>
        <v>0</v>
      </c>
      <c r="E372" s="19">
        <f>ROUND(VLOOKUP($B372,'3.ข้อมูลงบทดลองปัจจุบัน เติมเอง'!$A$5:$CL$846,4,0),2)</f>
        <v>0</v>
      </c>
      <c r="F372" s="19">
        <f>ROUND(VLOOKUP($B372,'3.ข้อมูลงบทดลองปัจจุบัน เติมเอง'!$A$5:$CL$846,5,0),2)</f>
        <v>0</v>
      </c>
      <c r="G372" s="19">
        <f>ROUND(VLOOKUP($B372,'3.ข้อมูลงบทดลองปัจจุบัน เติมเอง'!$A$5:$CL$846,6,0),2)</f>
        <v>0</v>
      </c>
      <c r="H372" s="19">
        <f>ROUND(VLOOKUP($B372,'3.ข้อมูลงบทดลองปัจจุบัน เติมเอง'!$A$5:$CL$846,7,0),2)</f>
        <v>0</v>
      </c>
      <c r="I372" s="19">
        <f>ROUND(VLOOKUP($B372,'3.ข้อมูลงบทดลองปัจจุบัน เติมเอง'!$A$5:$CL$846,8,0),2)</f>
        <v>0</v>
      </c>
      <c r="J372" s="19">
        <f>ROUND(VLOOKUP($B372,'3.ข้อมูลงบทดลองปัจจุบัน เติมเอง'!$A$5:$CL$846,9,0),2)</f>
        <v>0</v>
      </c>
      <c r="K372" s="19">
        <f>ROUND(VLOOKUP($B372,'3.ข้อมูลงบทดลองปัจจุบัน เติมเอง'!$A$5:$CL$846,10,0),2)</f>
        <v>0</v>
      </c>
      <c r="L372" s="19">
        <f>ROUND(VLOOKUP($B372,'3.ข้อมูลงบทดลองปัจจุบัน เติมเอง'!$A$5:$CL$846,11,0),2)</f>
        <v>0</v>
      </c>
      <c r="M372" s="19">
        <f>ROUND(VLOOKUP($B372,'3.ข้อมูลงบทดลองปัจจุบัน เติมเอง'!$A$5:$CL$846,12,0),2)</f>
        <v>0</v>
      </c>
      <c r="N372" s="19">
        <f>ROUND(VLOOKUP($B372,'3.ข้อมูลงบทดลองปัจจุบัน เติมเอง'!$A$5:$CL$846,13,0),2)</f>
        <v>1870</v>
      </c>
      <c r="O372" s="19">
        <f>ROUND(VLOOKUP($B372,'3.ข้อมูลงบทดลองปัจจุบัน เติมเอง'!$A$5:$CL$846,14,0),2)</f>
        <v>0</v>
      </c>
      <c r="P372" s="19">
        <f>ROUND(VLOOKUP($B372,'3.ข้อมูลงบทดลองปัจจุบัน เติมเอง'!$A$5:$CL$846,15,0),2)</f>
        <v>0</v>
      </c>
      <c r="Q372" s="19">
        <f>ROUND(VLOOKUP($B372,'3.ข้อมูลงบทดลองปัจจุบัน เติมเอง'!$A$5:$CL$846,16,0),2)</f>
        <v>0</v>
      </c>
      <c r="R372" s="19">
        <f>ROUND(VLOOKUP($B372,'3.ข้อมูลงบทดลองปัจจุบัน เติมเอง'!$A$5:$CL$846,17,0),2)</f>
        <v>0</v>
      </c>
      <c r="S372" s="19">
        <f>ROUND(VLOOKUP($B372,'3.ข้อมูลงบทดลองปัจจุบัน เติมเอง'!$A$5:$CL$846,18,0),2)</f>
        <v>0</v>
      </c>
      <c r="T372" s="19">
        <f>ROUND(VLOOKUP($B372,'3.ข้อมูลงบทดลองปัจจุบัน เติมเอง'!$A$5:$CL$846,19,0),2)</f>
        <v>0</v>
      </c>
      <c r="U372" s="19">
        <f>ROUND(VLOOKUP($B372,'3.ข้อมูลงบทดลองปัจจุบัน เติมเอง'!$A$5:$CL$846,20,0),2)</f>
        <v>0</v>
      </c>
      <c r="V372" s="19">
        <f>ROUND(VLOOKUP($B372,'3.ข้อมูลงบทดลองปัจจุบัน เติมเอง'!$A$5:$CL$846,21,0),2)</f>
        <v>0</v>
      </c>
      <c r="W372" s="19">
        <f>ROUND(VLOOKUP($B372,'3.ข้อมูลงบทดลองปัจจุบัน เติมเอง'!$A$5:$CL$846,22,0),2)</f>
        <v>0</v>
      </c>
      <c r="X372" s="19">
        <f>ROUND(VLOOKUP($B372,'3.ข้อมูลงบทดลองปัจจุบัน เติมเอง'!$A$5:$CL$846,23,0),2)</f>
        <v>25000</v>
      </c>
      <c r="Y372" s="19">
        <f>ROUND(VLOOKUP($B372,'3.ข้อมูลงบทดลองปัจจุบัน เติมเอง'!$A$5:$CL$846,24,0),2)</f>
        <v>0</v>
      </c>
      <c r="Z372" s="19">
        <f>ROUND(VLOOKUP($B372,'3.ข้อมูลงบทดลองปัจจุบัน เติมเอง'!$A$5:$CL$846,25,0),2)</f>
        <v>0</v>
      </c>
      <c r="AA372" s="19">
        <f>ROUND(VLOOKUP($B372,'3.ข้อมูลงบทดลองปัจจุบัน เติมเอง'!$A$5:$CL$846,26,0),2)</f>
        <v>0</v>
      </c>
      <c r="AB372" s="19">
        <f>ROUND(VLOOKUP($B372,'3.ข้อมูลงบทดลองปัจจุบัน เติมเอง'!$A$5:$CL$846,27,0),2)</f>
        <v>0</v>
      </c>
      <c r="AC372" s="19">
        <f>ROUND(VLOOKUP($B372,'3.ข้อมูลงบทดลองปัจจุบัน เติมเอง'!$A$5:$CL$846,28,0),2)</f>
        <v>0</v>
      </c>
      <c r="AD372" s="19">
        <f>ROUND(VLOOKUP($B372,'3.ข้อมูลงบทดลองปัจจุบัน เติมเอง'!$A$5:$CL$846,29,0),2)</f>
        <v>0</v>
      </c>
      <c r="AE372" s="19">
        <f>ROUND(VLOOKUP($B372,'3.ข้อมูลงบทดลองปัจจุบัน เติมเอง'!$A$5:$CL$846,30,0),2)</f>
        <v>0</v>
      </c>
      <c r="AF372" s="19">
        <f>ROUND(VLOOKUP($B372,'3.ข้อมูลงบทดลองปัจจุบัน เติมเอง'!$A$5:$CL$846,31,0),2)</f>
        <v>0</v>
      </c>
      <c r="AG372" s="19">
        <f>ROUND(VLOOKUP($B372,'3.ข้อมูลงบทดลองปัจจุบัน เติมเอง'!$A$5:$CL$846,32,0),2)</f>
        <v>0</v>
      </c>
      <c r="AH372" s="19">
        <f>ROUND(VLOOKUP($B372,'3.ข้อมูลงบทดลองปัจจุบัน เติมเอง'!$A$5:$CL$846,33,0),2)</f>
        <v>0</v>
      </c>
      <c r="AI372" s="19">
        <f>ROUND(VLOOKUP($B372,'3.ข้อมูลงบทดลองปัจจุบัน เติมเอง'!$A$5:$CL$846,34,0),2)</f>
        <v>0</v>
      </c>
      <c r="AJ372" s="19">
        <f>ROUND(VLOOKUP($B372,'3.ข้อมูลงบทดลองปัจจุบัน เติมเอง'!$A$5:$CL$846,35,0),2)</f>
        <v>0</v>
      </c>
      <c r="AK372" s="19">
        <f>ROUND(VLOOKUP($B372,'3.ข้อมูลงบทดลองปัจจุบัน เติมเอง'!$A$5:$CL$846,36,0),2)</f>
        <v>0</v>
      </c>
      <c r="AL372" s="19">
        <f>ROUND(VLOOKUP($B372,'3.ข้อมูลงบทดลองปัจจุบัน เติมเอง'!$A$5:$CL$846,37,0),2)</f>
        <v>23250</v>
      </c>
      <c r="AM372" s="19">
        <f>ROUND(VLOOKUP($B372,'3.ข้อมูลงบทดลองปัจจุบัน เติมเอง'!$A$5:$CL$846,38,0),2)</f>
        <v>0</v>
      </c>
      <c r="AN372" s="19">
        <f>ROUND(VLOOKUP($B372,'3.ข้อมูลงบทดลองปัจจุบัน เติมเอง'!$A$5:$CL$846,39,0),2)</f>
        <v>0</v>
      </c>
      <c r="AO372" s="19">
        <f>ROUND(VLOOKUP($B372,'3.ข้อมูลงบทดลองปัจจุบัน เติมเอง'!$A$5:$CL$846,40,0),2)</f>
        <v>0</v>
      </c>
      <c r="AP372" s="19">
        <f>ROUND(VLOOKUP($B372,'3.ข้อมูลงบทดลองปัจจุบัน เติมเอง'!$A$5:$CL$846,41,0),2)</f>
        <v>0</v>
      </c>
      <c r="AQ372" s="19">
        <f>ROUND(VLOOKUP($B372,'3.ข้อมูลงบทดลองปัจจุบัน เติมเอง'!$A$5:$CL$846,42,0),2)</f>
        <v>0</v>
      </c>
      <c r="AR372" s="19">
        <f>ROUND(VLOOKUP($B372,'3.ข้อมูลงบทดลองปัจจุบัน เติมเอง'!$A$5:$CL$846,43,0),2)</f>
        <v>0</v>
      </c>
      <c r="AS372" s="19">
        <f>ROUND(VLOOKUP($B372,'3.ข้อมูลงบทดลองปัจจุบัน เติมเอง'!$A$5:$CL$846,44,0),2)</f>
        <v>0</v>
      </c>
      <c r="AT372" s="19">
        <f>ROUND(VLOOKUP($B372,'3.ข้อมูลงบทดลองปัจจุบัน เติมเอง'!$A$5:$CL$846,45,0),2)</f>
        <v>0</v>
      </c>
      <c r="AU372" s="19">
        <f>ROUND(VLOOKUP($B372,'3.ข้อมูลงบทดลองปัจจุบัน เติมเอง'!$A$5:$CL$846,46,0),2)</f>
        <v>0</v>
      </c>
      <c r="AV372" s="19">
        <f>ROUND(VLOOKUP($B372,'3.ข้อมูลงบทดลองปัจจุบัน เติมเอง'!$A$5:$CL$846,47,0),2)</f>
        <v>0</v>
      </c>
      <c r="AW372" s="19">
        <f>ROUND(VLOOKUP($B372,'3.ข้อมูลงบทดลองปัจจุบัน เติมเอง'!$A$5:$CL$846,48,0),2)</f>
        <v>0</v>
      </c>
      <c r="AX372" s="19">
        <f>ROUND(VLOOKUP($B372,'3.ข้อมูลงบทดลองปัจจุบัน เติมเอง'!$A$5:$CL$846,49,0),2)</f>
        <v>0</v>
      </c>
      <c r="AY372" s="19">
        <f>ROUND(VLOOKUP($B372,'3.ข้อมูลงบทดลองปัจจุบัน เติมเอง'!$A$5:$CL$846,50,0),2)</f>
        <v>0</v>
      </c>
      <c r="AZ372" s="19">
        <f>ROUND(VLOOKUP($B372,'3.ข้อมูลงบทดลองปัจจุบัน เติมเอง'!$A$5:$CL$846,51,0),2)</f>
        <v>0</v>
      </c>
      <c r="BA372" s="19">
        <f>ROUND(VLOOKUP($B372,'3.ข้อมูลงบทดลองปัจจุบัน เติมเอง'!$A$5:$CL$846,52,0),2)</f>
        <v>0</v>
      </c>
      <c r="BB372" s="19">
        <f>ROUND(VLOOKUP($B372,'3.ข้อมูลงบทดลองปัจจุบัน เติมเอง'!$A$5:$CL$846,53,0),2)</f>
        <v>0</v>
      </c>
      <c r="BC372" s="19">
        <f>ROUND(VLOOKUP($B372,'3.ข้อมูลงบทดลองปัจจุบัน เติมเอง'!$A$5:$CL$846,54,0),2)</f>
        <v>0</v>
      </c>
      <c r="BD372" s="19">
        <f>ROUND(VLOOKUP($B372,'3.ข้อมูลงบทดลองปัจจุบัน เติมเอง'!$A$5:$CL$846,55,0),2)</f>
        <v>2000</v>
      </c>
      <c r="BE372" s="19">
        <f>ROUND(VLOOKUP($B372,'3.ข้อมูลงบทดลองปัจจุบัน เติมเอง'!$A$5:$CL$846,56,0),2)</f>
        <v>0</v>
      </c>
      <c r="BF372" s="19">
        <f>ROUND(VLOOKUP($B372,'3.ข้อมูลงบทดลองปัจจุบัน เติมเอง'!$A$5:$CL$846,57,0),2)</f>
        <v>0</v>
      </c>
      <c r="BG372" s="19">
        <f>ROUND(VLOOKUP($B372,'3.ข้อมูลงบทดลองปัจจุบัน เติมเอง'!$A$5:$CL$846,58,0),2)</f>
        <v>0</v>
      </c>
      <c r="BH372" s="19">
        <f>ROUND(VLOOKUP($B372,'3.ข้อมูลงบทดลองปัจจุบัน เติมเอง'!$A$5:$CL$846,59,0),2)</f>
        <v>0</v>
      </c>
      <c r="BI372" s="19">
        <f>ROUND(VLOOKUP($B372,'3.ข้อมูลงบทดลองปัจจุบัน เติมเอง'!$A$5:$CL$846,60,0),2)</f>
        <v>0</v>
      </c>
      <c r="BJ372" s="19">
        <f>ROUND(VLOOKUP($B372,'3.ข้อมูลงบทดลองปัจจุบัน เติมเอง'!$A$5:$CL$846,61,0),2)</f>
        <v>0</v>
      </c>
      <c r="BK372" s="19">
        <f>ROUND(VLOOKUP($B372,'3.ข้อมูลงบทดลองปัจจุบัน เติมเอง'!$A$5:$CL$846,62,0),2)</f>
        <v>0</v>
      </c>
      <c r="BL372" s="19">
        <f>ROUND(VLOOKUP($B372,'3.ข้อมูลงบทดลองปัจจุบัน เติมเอง'!$A$5:$CL$846,63,0),2)</f>
        <v>0</v>
      </c>
      <c r="BM372" s="19">
        <f>ROUND(VLOOKUP($B372,'3.ข้อมูลงบทดลองปัจจุบัน เติมเอง'!$A$5:$CL$846,64,0),2)</f>
        <v>25000</v>
      </c>
      <c r="BN372" s="19">
        <f>ROUND(VLOOKUP($B372,'3.ข้อมูลงบทดลองปัจจุบัน เติมเอง'!$A$5:$CL$846,65,0),2)</f>
        <v>0</v>
      </c>
      <c r="BO372" s="19">
        <f>ROUND(VLOOKUP($B372,'3.ข้อมูลงบทดลองปัจจุบัน เติมเอง'!$A$5:$CL$846,66,0),2)</f>
        <v>0</v>
      </c>
      <c r="BP372" s="19">
        <f>ROUND(VLOOKUP($B372,'3.ข้อมูลงบทดลองปัจจุบัน เติมเอง'!$A$5:$CL$846,67,0),2)</f>
        <v>0</v>
      </c>
      <c r="BQ372" s="19">
        <f>ROUND(VLOOKUP($B372,'3.ข้อมูลงบทดลองปัจจุบัน เติมเอง'!$A$5:$CL$846,68,0),2)</f>
        <v>0</v>
      </c>
      <c r="BR372" s="19">
        <f>ROUND(VLOOKUP($B372,'3.ข้อมูลงบทดลองปัจจุบัน เติมเอง'!$A$5:$CL$846,69,0),2)</f>
        <v>0</v>
      </c>
      <c r="BS372" s="19">
        <f>ROUND(VLOOKUP($B372,'3.ข้อมูลงบทดลองปัจจุบัน เติมเอง'!$A$5:$CL$846,70,0),2)</f>
        <v>0</v>
      </c>
      <c r="BT372" s="19">
        <f>ROUND(VLOOKUP($B372,'3.ข้อมูลงบทดลองปัจจุบัน เติมเอง'!$A$5:$CL$846,71,0),2)</f>
        <v>54700</v>
      </c>
      <c r="BU372" s="19">
        <f>ROUND(VLOOKUP($B372,'3.ข้อมูลงบทดลองปัจจุบัน เติมเอง'!$A$5:$CL$846,72,0),2)</f>
        <v>0</v>
      </c>
      <c r="BV372" s="19">
        <f>ROUND(VLOOKUP($B372,'3.ข้อมูลงบทดลองปัจจุบัน เติมเอง'!$A$5:$CL$846,73,0),2)</f>
        <v>0</v>
      </c>
      <c r="BW372" s="19">
        <f>ROUND(VLOOKUP($B372,'3.ข้อมูลงบทดลองปัจจุบัน เติมเอง'!$A$5:$CL$846,74,0),2)</f>
        <v>0</v>
      </c>
      <c r="BX372" s="19">
        <f>ROUND(VLOOKUP($B372,'3.ข้อมูลงบทดลองปัจจุบัน เติมเอง'!$A$5:$CL$846,75,0),2)</f>
        <v>0</v>
      </c>
      <c r="BY372" s="19">
        <f>ROUND(VLOOKUP($B372,'3.ข้อมูลงบทดลองปัจจุบัน เติมเอง'!$A$5:$CL$846,76,0),2)</f>
        <v>0</v>
      </c>
      <c r="BZ372" s="19">
        <f>ROUND(VLOOKUP($B372,'3.ข้อมูลงบทดลองปัจจุบัน เติมเอง'!$A$5:$CL$846,77,0),2)</f>
        <v>0</v>
      </c>
      <c r="CA372" s="19">
        <f>ROUND(VLOOKUP($B372,'3.ข้อมูลงบทดลองปัจจุบัน เติมเอง'!$A$5:$CL$846,78,0),2)</f>
        <v>0</v>
      </c>
      <c r="CB372" s="19">
        <f>ROUND(VLOOKUP($B372,'3.ข้อมูลงบทดลองปัจจุบัน เติมเอง'!$A$5:$CL$846,79,0),2)</f>
        <v>0</v>
      </c>
      <c r="CC372" s="19">
        <f>ROUND(VLOOKUP($B372,'3.ข้อมูลงบทดลองปัจจุบัน เติมเอง'!$A$5:$CL$846,80,0),2)</f>
        <v>0</v>
      </c>
      <c r="CD372" s="19">
        <f>ROUND(VLOOKUP($B372,'3.ข้อมูลงบทดลองปัจจุบัน เติมเอง'!$A$5:$CL$846,81,0),2)</f>
        <v>0</v>
      </c>
      <c r="CE372" s="19">
        <f>ROUND(VLOOKUP($B372,'3.ข้อมูลงบทดลองปัจจุบัน เติมเอง'!$A$5:$CL$846,82,0),2)</f>
        <v>0</v>
      </c>
      <c r="CF372" s="19">
        <f>ROUND(VLOOKUP($B372,'3.ข้อมูลงบทดลองปัจจุบัน เติมเอง'!$A$5:$CL$846,83,0),2)</f>
        <v>0</v>
      </c>
      <c r="CG372" s="19">
        <f>ROUND(VLOOKUP($B372,'3.ข้อมูลงบทดลองปัจจุบัน เติมเอง'!$A$5:$CL$846,84,0),2)</f>
        <v>0</v>
      </c>
      <c r="CH372" s="19">
        <f>ROUND(VLOOKUP($B372,'3.ข้อมูลงบทดลองปัจจุบัน เติมเอง'!$A$5:$CL$846,85,0),2)</f>
        <v>0</v>
      </c>
      <c r="CI372" s="19">
        <f>ROUND(VLOOKUP($B372,'3.ข้อมูลงบทดลองปัจจุบัน เติมเอง'!$A$5:$CL$846,86,0),2)</f>
        <v>2900</v>
      </c>
      <c r="CJ372" s="19">
        <f>ROUND(VLOOKUP($B372,'3.ข้อมูลงบทดลองปัจจุบัน เติมเอง'!$A$5:$CL$846,87,0),2)</f>
        <v>0</v>
      </c>
      <c r="CK372" s="19">
        <f>ROUND(VLOOKUP($B372,'3.ข้อมูลงบทดลองปัจจุบัน เติมเอง'!$A$5:$CL$846,88,0),2)</f>
        <v>0</v>
      </c>
      <c r="CL372" s="19">
        <f>ROUND(VLOOKUP($B372,'3.ข้อมูลงบทดลองปัจจุบัน เติมเอง'!$A$5:$CL$846,89,0),2)</f>
        <v>0</v>
      </c>
      <c r="CM372" s="19">
        <f>ROUND(VLOOKUP($B372,'3.ข้อมูลงบทดลองปัจจุบัน เติมเอง'!$A$5:$CL$846,90,0),2)</f>
        <v>0</v>
      </c>
    </row>
    <row r="373" spans="1:91" x14ac:dyDescent="0.7">
      <c r="A373" s="53" t="s">
        <v>2323</v>
      </c>
      <c r="B373" s="3" t="s">
        <v>2015</v>
      </c>
      <c r="C373" s="8" t="s">
        <v>2282</v>
      </c>
      <c r="D373" s="19">
        <f>ROUND(VLOOKUP($B373,'3.ข้อมูลงบทดลองปัจจุบัน เติมเอง'!$A$5:$CL$846,3,0),2)</f>
        <v>47880</v>
      </c>
      <c r="E373" s="19">
        <f>ROUND(VLOOKUP($B373,'3.ข้อมูลงบทดลองปัจจุบัน เติมเอง'!$A$5:$CL$846,4,0),2)</f>
        <v>0</v>
      </c>
      <c r="F373" s="19">
        <f>ROUND(VLOOKUP($B373,'3.ข้อมูลงบทดลองปัจจุบัน เติมเอง'!$A$5:$CL$846,5,0),2)</f>
        <v>0</v>
      </c>
      <c r="G373" s="19">
        <f>ROUND(VLOOKUP($B373,'3.ข้อมูลงบทดลองปัจจุบัน เติมเอง'!$A$5:$CL$846,6,0),2)</f>
        <v>0</v>
      </c>
      <c r="H373" s="19">
        <f>ROUND(VLOOKUP($B373,'3.ข้อมูลงบทดลองปัจจุบัน เติมเอง'!$A$5:$CL$846,7,0),2)</f>
        <v>0</v>
      </c>
      <c r="I373" s="19">
        <f>ROUND(VLOOKUP($B373,'3.ข้อมูลงบทดลองปัจจุบัน เติมเอง'!$A$5:$CL$846,8,0),2)</f>
        <v>0</v>
      </c>
      <c r="J373" s="19">
        <f>ROUND(VLOOKUP($B373,'3.ข้อมูลงบทดลองปัจจุบัน เติมเอง'!$A$5:$CL$846,9,0),2)</f>
        <v>0</v>
      </c>
      <c r="K373" s="19">
        <f>ROUND(VLOOKUP($B373,'3.ข้อมูลงบทดลองปัจจุบัน เติมเอง'!$A$5:$CL$846,10,0),2)</f>
        <v>0</v>
      </c>
      <c r="L373" s="19">
        <f>ROUND(VLOOKUP($B373,'3.ข้อมูลงบทดลองปัจจุบัน เติมเอง'!$A$5:$CL$846,11,0),2)</f>
        <v>0</v>
      </c>
      <c r="M373" s="19">
        <f>ROUND(VLOOKUP($B373,'3.ข้อมูลงบทดลองปัจจุบัน เติมเอง'!$A$5:$CL$846,12,0),2)</f>
        <v>0</v>
      </c>
      <c r="N373" s="19">
        <f>ROUND(VLOOKUP($B373,'3.ข้อมูลงบทดลองปัจจุบัน เติมเอง'!$A$5:$CL$846,13,0),2)</f>
        <v>0</v>
      </c>
      <c r="O373" s="19">
        <f>ROUND(VLOOKUP($B373,'3.ข้อมูลงบทดลองปัจจุบัน เติมเอง'!$A$5:$CL$846,14,0),2)</f>
        <v>0</v>
      </c>
      <c r="P373" s="19">
        <f>ROUND(VLOOKUP($B373,'3.ข้อมูลงบทดลองปัจจุบัน เติมเอง'!$A$5:$CL$846,15,0),2)</f>
        <v>0</v>
      </c>
      <c r="Q373" s="19">
        <f>ROUND(VLOOKUP($B373,'3.ข้อมูลงบทดลองปัจจุบัน เติมเอง'!$A$5:$CL$846,16,0),2)</f>
        <v>0</v>
      </c>
      <c r="R373" s="19">
        <f>ROUND(VLOOKUP($B373,'3.ข้อมูลงบทดลองปัจจุบัน เติมเอง'!$A$5:$CL$846,17,0),2)</f>
        <v>0</v>
      </c>
      <c r="S373" s="19">
        <f>ROUND(VLOOKUP($B373,'3.ข้อมูลงบทดลองปัจจุบัน เติมเอง'!$A$5:$CL$846,18,0),2)</f>
        <v>0</v>
      </c>
      <c r="T373" s="19">
        <f>ROUND(VLOOKUP($B373,'3.ข้อมูลงบทดลองปัจจุบัน เติมเอง'!$A$5:$CL$846,19,0),2)</f>
        <v>0</v>
      </c>
      <c r="U373" s="19">
        <f>ROUND(VLOOKUP($B373,'3.ข้อมูลงบทดลองปัจจุบัน เติมเอง'!$A$5:$CL$846,20,0),2)</f>
        <v>0</v>
      </c>
      <c r="V373" s="19">
        <f>ROUND(VLOOKUP($B373,'3.ข้อมูลงบทดลองปัจจุบัน เติมเอง'!$A$5:$CL$846,21,0),2)</f>
        <v>0</v>
      </c>
      <c r="W373" s="19">
        <f>ROUND(VLOOKUP($B373,'3.ข้อมูลงบทดลองปัจจุบัน เติมเอง'!$A$5:$CL$846,22,0),2)</f>
        <v>0</v>
      </c>
      <c r="X373" s="19">
        <f>ROUND(VLOOKUP($B373,'3.ข้อมูลงบทดลองปัจจุบัน เติมเอง'!$A$5:$CL$846,23,0),2)</f>
        <v>735</v>
      </c>
      <c r="Y373" s="19">
        <f>ROUND(VLOOKUP($B373,'3.ข้อมูลงบทดลองปัจจุบัน เติมเอง'!$A$5:$CL$846,24,0),2)</f>
        <v>0</v>
      </c>
      <c r="Z373" s="19">
        <f>ROUND(VLOOKUP($B373,'3.ข้อมูลงบทดลองปัจจุบัน เติมเอง'!$A$5:$CL$846,25,0),2)</f>
        <v>0</v>
      </c>
      <c r="AA373" s="19">
        <f>ROUND(VLOOKUP($B373,'3.ข้อมูลงบทดลองปัจจุบัน เติมเอง'!$A$5:$CL$846,26,0),2)</f>
        <v>0</v>
      </c>
      <c r="AB373" s="19">
        <f>ROUND(VLOOKUP($B373,'3.ข้อมูลงบทดลองปัจจุบัน เติมเอง'!$A$5:$CL$846,27,0),2)</f>
        <v>0</v>
      </c>
      <c r="AC373" s="19">
        <f>ROUND(VLOOKUP($B373,'3.ข้อมูลงบทดลองปัจจุบัน เติมเอง'!$A$5:$CL$846,28,0),2)</f>
        <v>0</v>
      </c>
      <c r="AD373" s="19">
        <f>ROUND(VLOOKUP($B373,'3.ข้อมูลงบทดลองปัจจุบัน เติมเอง'!$A$5:$CL$846,29,0),2)</f>
        <v>0</v>
      </c>
      <c r="AE373" s="19">
        <f>ROUND(VLOOKUP($B373,'3.ข้อมูลงบทดลองปัจจุบัน เติมเอง'!$A$5:$CL$846,30,0),2)</f>
        <v>0</v>
      </c>
      <c r="AF373" s="19">
        <f>ROUND(VLOOKUP($B373,'3.ข้อมูลงบทดลองปัจจุบัน เติมเอง'!$A$5:$CL$846,31,0),2)</f>
        <v>0</v>
      </c>
      <c r="AG373" s="19">
        <f>ROUND(VLOOKUP($B373,'3.ข้อมูลงบทดลองปัจจุบัน เติมเอง'!$A$5:$CL$846,32,0),2)</f>
        <v>0</v>
      </c>
      <c r="AH373" s="19">
        <f>ROUND(VLOOKUP($B373,'3.ข้อมูลงบทดลองปัจจุบัน เติมเอง'!$A$5:$CL$846,33,0),2)</f>
        <v>0</v>
      </c>
      <c r="AI373" s="19">
        <f>ROUND(VLOOKUP($B373,'3.ข้อมูลงบทดลองปัจจุบัน เติมเอง'!$A$5:$CL$846,34,0),2)</f>
        <v>0</v>
      </c>
      <c r="AJ373" s="19">
        <f>ROUND(VLOOKUP($B373,'3.ข้อมูลงบทดลองปัจจุบัน เติมเอง'!$A$5:$CL$846,35,0),2)</f>
        <v>0</v>
      </c>
      <c r="AK373" s="19">
        <f>ROUND(VLOOKUP($B373,'3.ข้อมูลงบทดลองปัจจุบัน เติมเอง'!$A$5:$CL$846,36,0),2)</f>
        <v>0</v>
      </c>
      <c r="AL373" s="19">
        <f>ROUND(VLOOKUP($B373,'3.ข้อมูลงบทดลองปัจจุบัน เติมเอง'!$A$5:$CL$846,37,0),2)</f>
        <v>12990</v>
      </c>
      <c r="AM373" s="19">
        <f>ROUND(VLOOKUP($B373,'3.ข้อมูลงบทดลองปัจจุบัน เติมเอง'!$A$5:$CL$846,38,0),2)</f>
        <v>0</v>
      </c>
      <c r="AN373" s="19">
        <f>ROUND(VLOOKUP($B373,'3.ข้อมูลงบทดลองปัจจุบัน เติมเอง'!$A$5:$CL$846,39,0),2)</f>
        <v>0</v>
      </c>
      <c r="AO373" s="19">
        <f>ROUND(VLOOKUP($B373,'3.ข้อมูลงบทดลองปัจจุบัน เติมเอง'!$A$5:$CL$846,40,0),2)</f>
        <v>0</v>
      </c>
      <c r="AP373" s="19">
        <f>ROUND(VLOOKUP($B373,'3.ข้อมูลงบทดลองปัจจุบัน เติมเอง'!$A$5:$CL$846,41,0),2)</f>
        <v>0</v>
      </c>
      <c r="AQ373" s="19">
        <f>ROUND(VLOOKUP($B373,'3.ข้อมูลงบทดลองปัจจุบัน เติมเอง'!$A$5:$CL$846,42,0),2)</f>
        <v>0</v>
      </c>
      <c r="AR373" s="19">
        <f>ROUND(VLOOKUP($B373,'3.ข้อมูลงบทดลองปัจจุบัน เติมเอง'!$A$5:$CL$846,43,0),2)</f>
        <v>0</v>
      </c>
      <c r="AS373" s="19">
        <f>ROUND(VLOOKUP($B373,'3.ข้อมูลงบทดลองปัจจุบัน เติมเอง'!$A$5:$CL$846,44,0),2)</f>
        <v>0</v>
      </c>
      <c r="AT373" s="19">
        <f>ROUND(VLOOKUP($B373,'3.ข้อมูลงบทดลองปัจจุบัน เติมเอง'!$A$5:$CL$846,45,0),2)</f>
        <v>0</v>
      </c>
      <c r="AU373" s="19">
        <f>ROUND(VLOOKUP($B373,'3.ข้อมูลงบทดลองปัจจุบัน เติมเอง'!$A$5:$CL$846,46,0),2)</f>
        <v>0</v>
      </c>
      <c r="AV373" s="19">
        <f>ROUND(VLOOKUP($B373,'3.ข้อมูลงบทดลองปัจจุบัน เติมเอง'!$A$5:$CL$846,47,0),2)</f>
        <v>13500</v>
      </c>
      <c r="AW373" s="19">
        <f>ROUND(VLOOKUP($B373,'3.ข้อมูลงบทดลองปัจจุบัน เติมเอง'!$A$5:$CL$846,48,0),2)</f>
        <v>0</v>
      </c>
      <c r="AX373" s="19">
        <f>ROUND(VLOOKUP($B373,'3.ข้อมูลงบทดลองปัจจุบัน เติมเอง'!$A$5:$CL$846,49,0),2)</f>
        <v>0</v>
      </c>
      <c r="AY373" s="19">
        <f>ROUND(VLOOKUP($B373,'3.ข้อมูลงบทดลองปัจจุบัน เติมเอง'!$A$5:$CL$846,50,0),2)</f>
        <v>0</v>
      </c>
      <c r="AZ373" s="19">
        <f>ROUND(VLOOKUP($B373,'3.ข้อมูลงบทดลองปัจจุบัน เติมเอง'!$A$5:$CL$846,51,0),2)</f>
        <v>0</v>
      </c>
      <c r="BA373" s="19">
        <f>ROUND(VLOOKUP($B373,'3.ข้อมูลงบทดลองปัจจุบัน เติมเอง'!$A$5:$CL$846,52,0),2)</f>
        <v>0</v>
      </c>
      <c r="BB373" s="19">
        <f>ROUND(VLOOKUP($B373,'3.ข้อมูลงบทดลองปัจจุบัน เติมเอง'!$A$5:$CL$846,53,0),2)</f>
        <v>1490</v>
      </c>
      <c r="BC373" s="19">
        <f>ROUND(VLOOKUP($B373,'3.ข้อมูลงบทดลองปัจจุบัน เติมเอง'!$A$5:$CL$846,54,0),2)</f>
        <v>0</v>
      </c>
      <c r="BD373" s="19">
        <f>ROUND(VLOOKUP($B373,'3.ข้อมูลงบทดลองปัจจุบัน เติมเอง'!$A$5:$CL$846,55,0),2)</f>
        <v>156830</v>
      </c>
      <c r="BE373" s="19">
        <f>ROUND(VLOOKUP($B373,'3.ข้อมูลงบทดลองปัจจุบัน เติมเอง'!$A$5:$CL$846,56,0),2)</f>
        <v>0</v>
      </c>
      <c r="BF373" s="19">
        <f>ROUND(VLOOKUP($B373,'3.ข้อมูลงบทดลองปัจจุบัน เติมเอง'!$A$5:$CL$846,57,0),2)</f>
        <v>0</v>
      </c>
      <c r="BG373" s="19">
        <f>ROUND(VLOOKUP($B373,'3.ข้อมูลงบทดลองปัจจุบัน เติมเอง'!$A$5:$CL$846,58,0),2)</f>
        <v>0</v>
      </c>
      <c r="BH373" s="19">
        <f>ROUND(VLOOKUP($B373,'3.ข้อมูลงบทดลองปัจจุบัน เติมเอง'!$A$5:$CL$846,59,0),2)</f>
        <v>0</v>
      </c>
      <c r="BI373" s="19">
        <f>ROUND(VLOOKUP($B373,'3.ข้อมูลงบทดลองปัจจุบัน เติมเอง'!$A$5:$CL$846,60,0),2)</f>
        <v>0</v>
      </c>
      <c r="BJ373" s="19">
        <f>ROUND(VLOOKUP($B373,'3.ข้อมูลงบทดลองปัจจุบัน เติมเอง'!$A$5:$CL$846,61,0),2)</f>
        <v>0</v>
      </c>
      <c r="BK373" s="19">
        <f>ROUND(VLOOKUP($B373,'3.ข้อมูลงบทดลองปัจจุบัน เติมเอง'!$A$5:$CL$846,62,0),2)</f>
        <v>0</v>
      </c>
      <c r="BL373" s="19">
        <f>ROUND(VLOOKUP($B373,'3.ข้อมูลงบทดลองปัจจุบัน เติมเอง'!$A$5:$CL$846,63,0),2)</f>
        <v>0</v>
      </c>
      <c r="BM373" s="19">
        <f>ROUND(VLOOKUP($B373,'3.ข้อมูลงบทดลองปัจจุบัน เติมเอง'!$A$5:$CL$846,64,0),2)</f>
        <v>1120</v>
      </c>
      <c r="BN373" s="19">
        <f>ROUND(VLOOKUP($B373,'3.ข้อมูลงบทดลองปัจจุบัน เติมเอง'!$A$5:$CL$846,65,0),2)</f>
        <v>0</v>
      </c>
      <c r="BO373" s="19">
        <f>ROUND(VLOOKUP($B373,'3.ข้อมูลงบทดลองปัจจุบัน เติมเอง'!$A$5:$CL$846,66,0),2)</f>
        <v>0</v>
      </c>
      <c r="BP373" s="19">
        <f>ROUND(VLOOKUP($B373,'3.ข้อมูลงบทดลองปัจจุบัน เติมเอง'!$A$5:$CL$846,67,0),2)</f>
        <v>0</v>
      </c>
      <c r="BQ373" s="19">
        <f>ROUND(VLOOKUP($B373,'3.ข้อมูลงบทดลองปัจจุบัน เติมเอง'!$A$5:$CL$846,68,0),2)</f>
        <v>0</v>
      </c>
      <c r="BR373" s="19">
        <f>ROUND(VLOOKUP($B373,'3.ข้อมูลงบทดลองปัจจุบัน เติมเอง'!$A$5:$CL$846,69,0),2)</f>
        <v>0</v>
      </c>
      <c r="BS373" s="19">
        <f>ROUND(VLOOKUP($B373,'3.ข้อมูลงบทดลองปัจจุบัน เติมเอง'!$A$5:$CL$846,70,0),2)</f>
        <v>96454.5</v>
      </c>
      <c r="BT373" s="19">
        <f>ROUND(VLOOKUP($B373,'3.ข้อมูลงบทดลองปัจจุบัน เติมเอง'!$A$5:$CL$846,71,0),2)</f>
        <v>0</v>
      </c>
      <c r="BU373" s="19">
        <f>ROUND(VLOOKUP($B373,'3.ข้อมูลงบทดลองปัจจุบัน เติมเอง'!$A$5:$CL$846,72,0),2)</f>
        <v>0</v>
      </c>
      <c r="BV373" s="19">
        <f>ROUND(VLOOKUP($B373,'3.ข้อมูลงบทดลองปัจจุบัน เติมเอง'!$A$5:$CL$846,73,0),2)</f>
        <v>41250</v>
      </c>
      <c r="BW373" s="19">
        <f>ROUND(VLOOKUP($B373,'3.ข้อมูลงบทดลองปัจจุบัน เติมเอง'!$A$5:$CL$846,74,0),2)</f>
        <v>0</v>
      </c>
      <c r="BX373" s="19">
        <f>ROUND(VLOOKUP($B373,'3.ข้อมูลงบทดลองปัจจุบัน เติมเอง'!$A$5:$CL$846,75,0),2)</f>
        <v>0</v>
      </c>
      <c r="BY373" s="19">
        <f>ROUND(VLOOKUP($B373,'3.ข้อมูลงบทดลองปัจจุบัน เติมเอง'!$A$5:$CL$846,76,0),2)</f>
        <v>0</v>
      </c>
      <c r="BZ373" s="19">
        <f>ROUND(VLOOKUP($B373,'3.ข้อมูลงบทดลองปัจจุบัน เติมเอง'!$A$5:$CL$846,77,0),2)</f>
        <v>0</v>
      </c>
      <c r="CA373" s="19">
        <f>ROUND(VLOOKUP($B373,'3.ข้อมูลงบทดลองปัจจุบัน เติมเอง'!$A$5:$CL$846,78,0),2)</f>
        <v>0</v>
      </c>
      <c r="CB373" s="19">
        <f>ROUND(VLOOKUP($B373,'3.ข้อมูลงบทดลองปัจจุบัน เติมเอง'!$A$5:$CL$846,79,0),2)</f>
        <v>0</v>
      </c>
      <c r="CC373" s="19">
        <f>ROUND(VLOOKUP($B373,'3.ข้อมูลงบทดลองปัจจุบัน เติมเอง'!$A$5:$CL$846,80,0),2)</f>
        <v>0</v>
      </c>
      <c r="CD373" s="19">
        <f>ROUND(VLOOKUP($B373,'3.ข้อมูลงบทดลองปัจจุบัน เติมเอง'!$A$5:$CL$846,81,0),2)</f>
        <v>0</v>
      </c>
      <c r="CE373" s="19">
        <f>ROUND(VLOOKUP($B373,'3.ข้อมูลงบทดลองปัจจุบัน เติมเอง'!$A$5:$CL$846,82,0),2)</f>
        <v>0</v>
      </c>
      <c r="CF373" s="19">
        <f>ROUND(VLOOKUP($B373,'3.ข้อมูลงบทดลองปัจจุบัน เติมเอง'!$A$5:$CL$846,83,0),2)</f>
        <v>0</v>
      </c>
      <c r="CG373" s="19">
        <f>ROUND(VLOOKUP($B373,'3.ข้อมูลงบทดลองปัจจุบัน เติมเอง'!$A$5:$CL$846,84,0),2)</f>
        <v>0</v>
      </c>
      <c r="CH373" s="19">
        <f>ROUND(VLOOKUP($B373,'3.ข้อมูลงบทดลองปัจจุบัน เติมเอง'!$A$5:$CL$846,85,0),2)</f>
        <v>0</v>
      </c>
      <c r="CI373" s="19">
        <f>ROUND(VLOOKUP($B373,'3.ข้อมูลงบทดลองปัจจุบัน เติมเอง'!$A$5:$CL$846,86,0),2)</f>
        <v>0</v>
      </c>
      <c r="CJ373" s="19">
        <f>ROUND(VLOOKUP($B373,'3.ข้อมูลงบทดลองปัจจุบัน เติมเอง'!$A$5:$CL$846,87,0),2)</f>
        <v>0</v>
      </c>
      <c r="CK373" s="19">
        <f>ROUND(VLOOKUP($B373,'3.ข้อมูลงบทดลองปัจจุบัน เติมเอง'!$A$5:$CL$846,88,0),2)</f>
        <v>0</v>
      </c>
      <c r="CL373" s="19">
        <f>ROUND(VLOOKUP($B373,'3.ข้อมูลงบทดลองปัจจุบัน เติมเอง'!$A$5:$CL$846,89,0),2)</f>
        <v>0</v>
      </c>
      <c r="CM373" s="19">
        <f>ROUND(VLOOKUP($B373,'3.ข้อมูลงบทดลองปัจจุบัน เติมเอง'!$A$5:$CL$846,90,0),2)</f>
        <v>0</v>
      </c>
    </row>
    <row r="374" spans="1:91" x14ac:dyDescent="0.7">
      <c r="A374" s="53" t="s">
        <v>2323</v>
      </c>
      <c r="B374" s="3" t="s">
        <v>2016</v>
      </c>
      <c r="C374" s="8" t="s">
        <v>2017</v>
      </c>
      <c r="D374" s="19">
        <f>ROUND(VLOOKUP($B374,'3.ข้อมูลงบทดลองปัจจุบัน เติมเอง'!$A$5:$CL$846,3,0),2)</f>
        <v>0</v>
      </c>
      <c r="E374" s="19">
        <f>ROUND(VLOOKUP($B374,'3.ข้อมูลงบทดลองปัจจุบัน เติมเอง'!$A$5:$CL$846,4,0),2)</f>
        <v>0</v>
      </c>
      <c r="F374" s="19">
        <f>ROUND(VLOOKUP($B374,'3.ข้อมูลงบทดลองปัจจุบัน เติมเอง'!$A$5:$CL$846,5,0),2)</f>
        <v>0</v>
      </c>
      <c r="G374" s="19">
        <f>ROUND(VLOOKUP($B374,'3.ข้อมูลงบทดลองปัจจุบัน เติมเอง'!$A$5:$CL$846,6,0),2)</f>
        <v>0</v>
      </c>
      <c r="H374" s="19">
        <f>ROUND(VLOOKUP($B374,'3.ข้อมูลงบทดลองปัจจุบัน เติมเอง'!$A$5:$CL$846,7,0),2)</f>
        <v>0</v>
      </c>
      <c r="I374" s="19">
        <f>ROUND(VLOOKUP($B374,'3.ข้อมูลงบทดลองปัจจุบัน เติมเอง'!$A$5:$CL$846,8,0),2)</f>
        <v>0</v>
      </c>
      <c r="J374" s="19">
        <f>ROUND(VLOOKUP($B374,'3.ข้อมูลงบทดลองปัจจุบัน เติมเอง'!$A$5:$CL$846,9,0),2)</f>
        <v>0</v>
      </c>
      <c r="K374" s="19">
        <f>ROUND(VLOOKUP($B374,'3.ข้อมูลงบทดลองปัจจุบัน เติมเอง'!$A$5:$CL$846,10,0),2)</f>
        <v>0</v>
      </c>
      <c r="L374" s="19">
        <f>ROUND(VLOOKUP($B374,'3.ข้อมูลงบทดลองปัจจุบัน เติมเอง'!$A$5:$CL$846,11,0),2)</f>
        <v>0</v>
      </c>
      <c r="M374" s="19">
        <f>ROUND(VLOOKUP($B374,'3.ข้อมูลงบทดลองปัจจุบัน เติมเอง'!$A$5:$CL$846,12,0),2)</f>
        <v>0</v>
      </c>
      <c r="N374" s="19">
        <f>ROUND(VLOOKUP($B374,'3.ข้อมูลงบทดลองปัจจุบัน เติมเอง'!$A$5:$CL$846,13,0),2)</f>
        <v>0</v>
      </c>
      <c r="O374" s="19">
        <f>ROUND(VLOOKUP($B374,'3.ข้อมูลงบทดลองปัจจุบัน เติมเอง'!$A$5:$CL$846,14,0),2)</f>
        <v>0</v>
      </c>
      <c r="P374" s="19">
        <f>ROUND(VLOOKUP($B374,'3.ข้อมูลงบทดลองปัจจุบัน เติมเอง'!$A$5:$CL$846,15,0),2)</f>
        <v>0</v>
      </c>
      <c r="Q374" s="19">
        <f>ROUND(VLOOKUP($B374,'3.ข้อมูลงบทดลองปัจจุบัน เติมเอง'!$A$5:$CL$846,16,0),2)</f>
        <v>0</v>
      </c>
      <c r="R374" s="19">
        <f>ROUND(VLOOKUP($B374,'3.ข้อมูลงบทดลองปัจจุบัน เติมเอง'!$A$5:$CL$846,17,0),2)</f>
        <v>0</v>
      </c>
      <c r="S374" s="19">
        <f>ROUND(VLOOKUP($B374,'3.ข้อมูลงบทดลองปัจจุบัน เติมเอง'!$A$5:$CL$846,18,0),2)</f>
        <v>0</v>
      </c>
      <c r="T374" s="19">
        <f>ROUND(VLOOKUP($B374,'3.ข้อมูลงบทดลองปัจจุบัน เติมเอง'!$A$5:$CL$846,19,0),2)</f>
        <v>0</v>
      </c>
      <c r="U374" s="19">
        <f>ROUND(VLOOKUP($B374,'3.ข้อมูลงบทดลองปัจจุบัน เติมเอง'!$A$5:$CL$846,20,0),2)</f>
        <v>0</v>
      </c>
      <c r="V374" s="19">
        <f>ROUND(VLOOKUP($B374,'3.ข้อมูลงบทดลองปัจจุบัน เติมเอง'!$A$5:$CL$846,21,0),2)</f>
        <v>0</v>
      </c>
      <c r="W374" s="19">
        <f>ROUND(VLOOKUP($B374,'3.ข้อมูลงบทดลองปัจจุบัน เติมเอง'!$A$5:$CL$846,22,0),2)</f>
        <v>0</v>
      </c>
      <c r="X374" s="19">
        <f>ROUND(VLOOKUP($B374,'3.ข้อมูลงบทดลองปัจจุบัน เติมเอง'!$A$5:$CL$846,23,0),2)</f>
        <v>0</v>
      </c>
      <c r="Y374" s="19">
        <f>ROUND(VLOOKUP($B374,'3.ข้อมูลงบทดลองปัจจุบัน เติมเอง'!$A$5:$CL$846,24,0),2)</f>
        <v>0</v>
      </c>
      <c r="Z374" s="19">
        <f>ROUND(VLOOKUP($B374,'3.ข้อมูลงบทดลองปัจจุบัน เติมเอง'!$A$5:$CL$846,25,0),2)</f>
        <v>0</v>
      </c>
      <c r="AA374" s="19">
        <f>ROUND(VLOOKUP($B374,'3.ข้อมูลงบทดลองปัจจุบัน เติมเอง'!$A$5:$CL$846,26,0),2)</f>
        <v>0</v>
      </c>
      <c r="AB374" s="19">
        <f>ROUND(VLOOKUP($B374,'3.ข้อมูลงบทดลองปัจจุบัน เติมเอง'!$A$5:$CL$846,27,0),2)</f>
        <v>0</v>
      </c>
      <c r="AC374" s="19">
        <f>ROUND(VLOOKUP($B374,'3.ข้อมูลงบทดลองปัจจุบัน เติมเอง'!$A$5:$CL$846,28,0),2)</f>
        <v>0</v>
      </c>
      <c r="AD374" s="19">
        <f>ROUND(VLOOKUP($B374,'3.ข้อมูลงบทดลองปัจจุบัน เติมเอง'!$A$5:$CL$846,29,0),2)</f>
        <v>0</v>
      </c>
      <c r="AE374" s="19">
        <f>ROUND(VLOOKUP($B374,'3.ข้อมูลงบทดลองปัจจุบัน เติมเอง'!$A$5:$CL$846,30,0),2)</f>
        <v>0</v>
      </c>
      <c r="AF374" s="19">
        <f>ROUND(VLOOKUP($B374,'3.ข้อมูลงบทดลองปัจจุบัน เติมเอง'!$A$5:$CL$846,31,0),2)</f>
        <v>0</v>
      </c>
      <c r="AG374" s="19">
        <f>ROUND(VLOOKUP($B374,'3.ข้อมูลงบทดลองปัจจุบัน เติมเอง'!$A$5:$CL$846,32,0),2)</f>
        <v>0</v>
      </c>
      <c r="AH374" s="19">
        <f>ROUND(VLOOKUP($B374,'3.ข้อมูลงบทดลองปัจจุบัน เติมเอง'!$A$5:$CL$846,33,0),2)</f>
        <v>0</v>
      </c>
      <c r="AI374" s="19">
        <f>ROUND(VLOOKUP($B374,'3.ข้อมูลงบทดลองปัจจุบัน เติมเอง'!$A$5:$CL$846,34,0),2)</f>
        <v>0</v>
      </c>
      <c r="AJ374" s="19">
        <f>ROUND(VLOOKUP($B374,'3.ข้อมูลงบทดลองปัจจุบัน เติมเอง'!$A$5:$CL$846,35,0),2)</f>
        <v>0</v>
      </c>
      <c r="AK374" s="19">
        <f>ROUND(VLOOKUP($B374,'3.ข้อมูลงบทดลองปัจจุบัน เติมเอง'!$A$5:$CL$846,36,0),2)</f>
        <v>0</v>
      </c>
      <c r="AL374" s="19">
        <f>ROUND(VLOOKUP($B374,'3.ข้อมูลงบทดลองปัจจุบัน เติมเอง'!$A$5:$CL$846,37,0),2)</f>
        <v>0</v>
      </c>
      <c r="AM374" s="19">
        <f>ROUND(VLOOKUP($B374,'3.ข้อมูลงบทดลองปัจจุบัน เติมเอง'!$A$5:$CL$846,38,0),2)</f>
        <v>0</v>
      </c>
      <c r="AN374" s="19">
        <f>ROUND(VLOOKUP($B374,'3.ข้อมูลงบทดลองปัจจุบัน เติมเอง'!$A$5:$CL$846,39,0),2)</f>
        <v>0</v>
      </c>
      <c r="AO374" s="19">
        <f>ROUND(VLOOKUP($B374,'3.ข้อมูลงบทดลองปัจจุบัน เติมเอง'!$A$5:$CL$846,40,0),2)</f>
        <v>0</v>
      </c>
      <c r="AP374" s="19">
        <f>ROUND(VLOOKUP($B374,'3.ข้อมูลงบทดลองปัจจุบัน เติมเอง'!$A$5:$CL$846,41,0),2)</f>
        <v>0</v>
      </c>
      <c r="AQ374" s="19">
        <f>ROUND(VLOOKUP($B374,'3.ข้อมูลงบทดลองปัจจุบัน เติมเอง'!$A$5:$CL$846,42,0),2)</f>
        <v>0</v>
      </c>
      <c r="AR374" s="19">
        <f>ROUND(VLOOKUP($B374,'3.ข้อมูลงบทดลองปัจจุบัน เติมเอง'!$A$5:$CL$846,43,0),2)</f>
        <v>0</v>
      </c>
      <c r="AS374" s="19">
        <f>ROUND(VLOOKUP($B374,'3.ข้อมูลงบทดลองปัจจุบัน เติมเอง'!$A$5:$CL$846,44,0),2)</f>
        <v>0</v>
      </c>
      <c r="AT374" s="19">
        <f>ROUND(VLOOKUP($B374,'3.ข้อมูลงบทดลองปัจจุบัน เติมเอง'!$A$5:$CL$846,45,0),2)</f>
        <v>0</v>
      </c>
      <c r="AU374" s="19">
        <f>ROUND(VLOOKUP($B374,'3.ข้อมูลงบทดลองปัจจุบัน เติมเอง'!$A$5:$CL$846,46,0),2)</f>
        <v>0</v>
      </c>
      <c r="AV374" s="19">
        <f>ROUND(VLOOKUP($B374,'3.ข้อมูลงบทดลองปัจจุบัน เติมเอง'!$A$5:$CL$846,47,0),2)</f>
        <v>0</v>
      </c>
      <c r="AW374" s="19">
        <f>ROUND(VLOOKUP($B374,'3.ข้อมูลงบทดลองปัจจุบัน เติมเอง'!$A$5:$CL$846,48,0),2)</f>
        <v>0</v>
      </c>
      <c r="AX374" s="19">
        <f>ROUND(VLOOKUP($B374,'3.ข้อมูลงบทดลองปัจจุบัน เติมเอง'!$A$5:$CL$846,49,0),2)</f>
        <v>0</v>
      </c>
      <c r="AY374" s="19">
        <f>ROUND(VLOOKUP($B374,'3.ข้อมูลงบทดลองปัจจุบัน เติมเอง'!$A$5:$CL$846,50,0),2)</f>
        <v>0</v>
      </c>
      <c r="AZ374" s="19">
        <f>ROUND(VLOOKUP($B374,'3.ข้อมูลงบทดลองปัจจุบัน เติมเอง'!$A$5:$CL$846,51,0),2)</f>
        <v>0</v>
      </c>
      <c r="BA374" s="19">
        <f>ROUND(VLOOKUP($B374,'3.ข้อมูลงบทดลองปัจจุบัน เติมเอง'!$A$5:$CL$846,52,0),2)</f>
        <v>0</v>
      </c>
      <c r="BB374" s="19">
        <f>ROUND(VLOOKUP($B374,'3.ข้อมูลงบทดลองปัจจุบัน เติมเอง'!$A$5:$CL$846,53,0),2)</f>
        <v>0</v>
      </c>
      <c r="BC374" s="19">
        <f>ROUND(VLOOKUP($B374,'3.ข้อมูลงบทดลองปัจจุบัน เติมเอง'!$A$5:$CL$846,54,0),2)</f>
        <v>0</v>
      </c>
      <c r="BD374" s="19">
        <f>ROUND(VLOOKUP($B374,'3.ข้อมูลงบทดลองปัจจุบัน เติมเอง'!$A$5:$CL$846,55,0),2)</f>
        <v>0</v>
      </c>
      <c r="BE374" s="19">
        <f>ROUND(VLOOKUP($B374,'3.ข้อมูลงบทดลองปัจจุบัน เติมเอง'!$A$5:$CL$846,56,0),2)</f>
        <v>0</v>
      </c>
      <c r="BF374" s="19">
        <f>ROUND(VLOOKUP($B374,'3.ข้อมูลงบทดลองปัจจุบัน เติมเอง'!$A$5:$CL$846,57,0),2)</f>
        <v>0</v>
      </c>
      <c r="BG374" s="19">
        <f>ROUND(VLOOKUP($B374,'3.ข้อมูลงบทดลองปัจจุบัน เติมเอง'!$A$5:$CL$846,58,0),2)</f>
        <v>0</v>
      </c>
      <c r="BH374" s="19">
        <f>ROUND(VLOOKUP($B374,'3.ข้อมูลงบทดลองปัจจุบัน เติมเอง'!$A$5:$CL$846,59,0),2)</f>
        <v>0</v>
      </c>
      <c r="BI374" s="19">
        <f>ROUND(VLOOKUP($B374,'3.ข้อมูลงบทดลองปัจจุบัน เติมเอง'!$A$5:$CL$846,60,0),2)</f>
        <v>0</v>
      </c>
      <c r="BJ374" s="19">
        <f>ROUND(VLOOKUP($B374,'3.ข้อมูลงบทดลองปัจจุบัน เติมเอง'!$A$5:$CL$846,61,0),2)</f>
        <v>0</v>
      </c>
      <c r="BK374" s="19">
        <f>ROUND(VLOOKUP($B374,'3.ข้อมูลงบทดลองปัจจุบัน เติมเอง'!$A$5:$CL$846,62,0),2)</f>
        <v>0</v>
      </c>
      <c r="BL374" s="19">
        <f>ROUND(VLOOKUP($B374,'3.ข้อมูลงบทดลองปัจจุบัน เติมเอง'!$A$5:$CL$846,63,0),2)</f>
        <v>0</v>
      </c>
      <c r="BM374" s="19">
        <f>ROUND(VLOOKUP($B374,'3.ข้อมูลงบทดลองปัจจุบัน เติมเอง'!$A$5:$CL$846,64,0),2)</f>
        <v>0</v>
      </c>
      <c r="BN374" s="19">
        <f>ROUND(VLOOKUP($B374,'3.ข้อมูลงบทดลองปัจจุบัน เติมเอง'!$A$5:$CL$846,65,0),2)</f>
        <v>0</v>
      </c>
      <c r="BO374" s="19">
        <f>ROUND(VLOOKUP($B374,'3.ข้อมูลงบทดลองปัจจุบัน เติมเอง'!$A$5:$CL$846,66,0),2)</f>
        <v>0</v>
      </c>
      <c r="BP374" s="19">
        <f>ROUND(VLOOKUP($B374,'3.ข้อมูลงบทดลองปัจจุบัน เติมเอง'!$A$5:$CL$846,67,0),2)</f>
        <v>0</v>
      </c>
      <c r="BQ374" s="19">
        <f>ROUND(VLOOKUP($B374,'3.ข้อมูลงบทดลองปัจจุบัน เติมเอง'!$A$5:$CL$846,68,0),2)</f>
        <v>0</v>
      </c>
      <c r="BR374" s="19">
        <f>ROUND(VLOOKUP($B374,'3.ข้อมูลงบทดลองปัจจุบัน เติมเอง'!$A$5:$CL$846,69,0),2)</f>
        <v>0</v>
      </c>
      <c r="BS374" s="19">
        <f>ROUND(VLOOKUP($B374,'3.ข้อมูลงบทดลองปัจจุบัน เติมเอง'!$A$5:$CL$846,70,0),2)</f>
        <v>0</v>
      </c>
      <c r="BT374" s="19">
        <f>ROUND(VLOOKUP($B374,'3.ข้อมูลงบทดลองปัจจุบัน เติมเอง'!$A$5:$CL$846,71,0),2)</f>
        <v>0</v>
      </c>
      <c r="BU374" s="19">
        <f>ROUND(VLOOKUP($B374,'3.ข้อมูลงบทดลองปัจจุบัน เติมเอง'!$A$5:$CL$846,72,0),2)</f>
        <v>0</v>
      </c>
      <c r="BV374" s="19">
        <f>ROUND(VLOOKUP($B374,'3.ข้อมูลงบทดลองปัจจุบัน เติมเอง'!$A$5:$CL$846,73,0),2)</f>
        <v>0</v>
      </c>
      <c r="BW374" s="19">
        <f>ROUND(VLOOKUP($B374,'3.ข้อมูลงบทดลองปัจจุบัน เติมเอง'!$A$5:$CL$846,74,0),2)</f>
        <v>0</v>
      </c>
      <c r="BX374" s="19">
        <f>ROUND(VLOOKUP($B374,'3.ข้อมูลงบทดลองปัจจุบัน เติมเอง'!$A$5:$CL$846,75,0),2)</f>
        <v>0</v>
      </c>
      <c r="BY374" s="19">
        <f>ROUND(VLOOKUP($B374,'3.ข้อมูลงบทดลองปัจจุบัน เติมเอง'!$A$5:$CL$846,76,0),2)</f>
        <v>0</v>
      </c>
      <c r="BZ374" s="19">
        <f>ROUND(VLOOKUP($B374,'3.ข้อมูลงบทดลองปัจจุบัน เติมเอง'!$A$5:$CL$846,77,0),2)</f>
        <v>0</v>
      </c>
      <c r="CA374" s="19">
        <f>ROUND(VLOOKUP($B374,'3.ข้อมูลงบทดลองปัจจุบัน เติมเอง'!$A$5:$CL$846,78,0),2)</f>
        <v>0</v>
      </c>
      <c r="CB374" s="19">
        <f>ROUND(VLOOKUP($B374,'3.ข้อมูลงบทดลองปัจจุบัน เติมเอง'!$A$5:$CL$846,79,0),2)</f>
        <v>0</v>
      </c>
      <c r="CC374" s="19">
        <f>ROUND(VLOOKUP($B374,'3.ข้อมูลงบทดลองปัจจุบัน เติมเอง'!$A$5:$CL$846,80,0),2)</f>
        <v>0</v>
      </c>
      <c r="CD374" s="19">
        <f>ROUND(VLOOKUP($B374,'3.ข้อมูลงบทดลองปัจจุบัน เติมเอง'!$A$5:$CL$846,81,0),2)</f>
        <v>0</v>
      </c>
      <c r="CE374" s="19">
        <f>ROUND(VLOOKUP($B374,'3.ข้อมูลงบทดลองปัจจุบัน เติมเอง'!$A$5:$CL$846,82,0),2)</f>
        <v>0</v>
      </c>
      <c r="CF374" s="19">
        <f>ROUND(VLOOKUP($B374,'3.ข้อมูลงบทดลองปัจจุบัน เติมเอง'!$A$5:$CL$846,83,0),2)</f>
        <v>0</v>
      </c>
      <c r="CG374" s="19">
        <f>ROUND(VLOOKUP($B374,'3.ข้อมูลงบทดลองปัจจุบัน เติมเอง'!$A$5:$CL$846,84,0),2)</f>
        <v>0</v>
      </c>
      <c r="CH374" s="19">
        <f>ROUND(VLOOKUP($B374,'3.ข้อมูลงบทดลองปัจจุบัน เติมเอง'!$A$5:$CL$846,85,0),2)</f>
        <v>0</v>
      </c>
      <c r="CI374" s="19">
        <f>ROUND(VLOOKUP($B374,'3.ข้อมูลงบทดลองปัจจุบัน เติมเอง'!$A$5:$CL$846,86,0),2)</f>
        <v>0</v>
      </c>
      <c r="CJ374" s="19">
        <f>ROUND(VLOOKUP($B374,'3.ข้อมูลงบทดลองปัจจุบัน เติมเอง'!$A$5:$CL$846,87,0),2)</f>
        <v>0</v>
      </c>
      <c r="CK374" s="19">
        <f>ROUND(VLOOKUP($B374,'3.ข้อมูลงบทดลองปัจจุบัน เติมเอง'!$A$5:$CL$846,88,0),2)</f>
        <v>0</v>
      </c>
      <c r="CL374" s="19">
        <f>ROUND(VLOOKUP($B374,'3.ข้อมูลงบทดลองปัจจุบัน เติมเอง'!$A$5:$CL$846,89,0),2)</f>
        <v>0</v>
      </c>
      <c r="CM374" s="19">
        <f>ROUND(VLOOKUP($B374,'3.ข้อมูลงบทดลองปัจจุบัน เติมเอง'!$A$5:$CL$846,90,0),2)</f>
        <v>0</v>
      </c>
    </row>
    <row r="375" spans="1:91" x14ac:dyDescent="0.7">
      <c r="A375" s="53" t="s">
        <v>2323</v>
      </c>
      <c r="B375" s="3" t="s">
        <v>2018</v>
      </c>
      <c r="C375" s="8" t="s">
        <v>1526</v>
      </c>
      <c r="D375" s="19">
        <f>ROUND(VLOOKUP($B375,'3.ข้อมูลงบทดลองปัจจุบัน เติมเอง'!$A$5:$CL$846,3,0),2)</f>
        <v>0</v>
      </c>
      <c r="E375" s="19">
        <f>ROUND(VLOOKUP($B375,'3.ข้อมูลงบทดลองปัจจุบัน เติมเอง'!$A$5:$CL$846,4,0),2)</f>
        <v>0</v>
      </c>
      <c r="F375" s="19">
        <f>ROUND(VLOOKUP($B375,'3.ข้อมูลงบทดลองปัจจุบัน เติมเอง'!$A$5:$CL$846,5,0),2)</f>
        <v>0</v>
      </c>
      <c r="G375" s="19">
        <f>ROUND(VLOOKUP($B375,'3.ข้อมูลงบทดลองปัจจุบัน เติมเอง'!$A$5:$CL$846,6,0),2)</f>
        <v>0</v>
      </c>
      <c r="H375" s="19">
        <f>ROUND(VLOOKUP($B375,'3.ข้อมูลงบทดลองปัจจุบัน เติมเอง'!$A$5:$CL$846,7,0),2)</f>
        <v>0</v>
      </c>
      <c r="I375" s="19">
        <f>ROUND(VLOOKUP($B375,'3.ข้อมูลงบทดลองปัจจุบัน เติมเอง'!$A$5:$CL$846,8,0),2)</f>
        <v>0</v>
      </c>
      <c r="J375" s="19">
        <f>ROUND(VLOOKUP($B375,'3.ข้อมูลงบทดลองปัจจุบัน เติมเอง'!$A$5:$CL$846,9,0),2)</f>
        <v>0</v>
      </c>
      <c r="K375" s="19">
        <f>ROUND(VLOOKUP($B375,'3.ข้อมูลงบทดลองปัจจุบัน เติมเอง'!$A$5:$CL$846,10,0),2)</f>
        <v>0</v>
      </c>
      <c r="L375" s="19">
        <f>ROUND(VLOOKUP($B375,'3.ข้อมูลงบทดลองปัจจุบัน เติมเอง'!$A$5:$CL$846,11,0),2)</f>
        <v>0</v>
      </c>
      <c r="M375" s="19">
        <f>ROUND(VLOOKUP($B375,'3.ข้อมูลงบทดลองปัจจุบัน เติมเอง'!$A$5:$CL$846,12,0),2)</f>
        <v>0</v>
      </c>
      <c r="N375" s="19">
        <f>ROUND(VLOOKUP($B375,'3.ข้อมูลงบทดลองปัจจุบัน เติมเอง'!$A$5:$CL$846,13,0),2)</f>
        <v>0</v>
      </c>
      <c r="O375" s="19">
        <f>ROUND(VLOOKUP($B375,'3.ข้อมูลงบทดลองปัจจุบัน เติมเอง'!$A$5:$CL$846,14,0),2)</f>
        <v>0</v>
      </c>
      <c r="P375" s="19">
        <f>ROUND(VLOOKUP($B375,'3.ข้อมูลงบทดลองปัจจุบัน เติมเอง'!$A$5:$CL$846,15,0),2)</f>
        <v>0</v>
      </c>
      <c r="Q375" s="19">
        <f>ROUND(VLOOKUP($B375,'3.ข้อมูลงบทดลองปัจจุบัน เติมเอง'!$A$5:$CL$846,16,0),2)</f>
        <v>0</v>
      </c>
      <c r="R375" s="19">
        <f>ROUND(VLOOKUP($B375,'3.ข้อมูลงบทดลองปัจจุบัน เติมเอง'!$A$5:$CL$846,17,0),2)</f>
        <v>0</v>
      </c>
      <c r="S375" s="19">
        <f>ROUND(VLOOKUP($B375,'3.ข้อมูลงบทดลองปัจจุบัน เติมเอง'!$A$5:$CL$846,18,0),2)</f>
        <v>0</v>
      </c>
      <c r="T375" s="19">
        <f>ROUND(VLOOKUP($B375,'3.ข้อมูลงบทดลองปัจจุบัน เติมเอง'!$A$5:$CL$846,19,0),2)</f>
        <v>0</v>
      </c>
      <c r="U375" s="19">
        <f>ROUND(VLOOKUP($B375,'3.ข้อมูลงบทดลองปัจจุบัน เติมเอง'!$A$5:$CL$846,20,0),2)</f>
        <v>0</v>
      </c>
      <c r="V375" s="19">
        <f>ROUND(VLOOKUP($B375,'3.ข้อมูลงบทดลองปัจจุบัน เติมเอง'!$A$5:$CL$846,21,0),2)</f>
        <v>0</v>
      </c>
      <c r="W375" s="19">
        <f>ROUND(VLOOKUP($B375,'3.ข้อมูลงบทดลองปัจจุบัน เติมเอง'!$A$5:$CL$846,22,0),2)</f>
        <v>0</v>
      </c>
      <c r="X375" s="19">
        <f>ROUND(VLOOKUP($B375,'3.ข้อมูลงบทดลองปัจจุบัน เติมเอง'!$A$5:$CL$846,23,0),2)</f>
        <v>0</v>
      </c>
      <c r="Y375" s="19">
        <f>ROUND(VLOOKUP($B375,'3.ข้อมูลงบทดลองปัจจุบัน เติมเอง'!$A$5:$CL$846,24,0),2)</f>
        <v>0</v>
      </c>
      <c r="Z375" s="19">
        <f>ROUND(VLOOKUP($B375,'3.ข้อมูลงบทดลองปัจจุบัน เติมเอง'!$A$5:$CL$846,25,0),2)</f>
        <v>0</v>
      </c>
      <c r="AA375" s="19">
        <f>ROUND(VLOOKUP($B375,'3.ข้อมูลงบทดลองปัจจุบัน เติมเอง'!$A$5:$CL$846,26,0),2)</f>
        <v>0</v>
      </c>
      <c r="AB375" s="19">
        <f>ROUND(VLOOKUP($B375,'3.ข้อมูลงบทดลองปัจจุบัน เติมเอง'!$A$5:$CL$846,27,0),2)</f>
        <v>0</v>
      </c>
      <c r="AC375" s="19">
        <f>ROUND(VLOOKUP($B375,'3.ข้อมูลงบทดลองปัจจุบัน เติมเอง'!$A$5:$CL$846,28,0),2)</f>
        <v>0</v>
      </c>
      <c r="AD375" s="19">
        <f>ROUND(VLOOKUP($B375,'3.ข้อมูลงบทดลองปัจจุบัน เติมเอง'!$A$5:$CL$846,29,0),2)</f>
        <v>0</v>
      </c>
      <c r="AE375" s="19">
        <f>ROUND(VLOOKUP($B375,'3.ข้อมูลงบทดลองปัจจุบัน เติมเอง'!$A$5:$CL$846,30,0),2)</f>
        <v>0</v>
      </c>
      <c r="AF375" s="19">
        <f>ROUND(VLOOKUP($B375,'3.ข้อมูลงบทดลองปัจจุบัน เติมเอง'!$A$5:$CL$846,31,0),2)</f>
        <v>0</v>
      </c>
      <c r="AG375" s="19">
        <f>ROUND(VLOOKUP($B375,'3.ข้อมูลงบทดลองปัจจุบัน เติมเอง'!$A$5:$CL$846,32,0),2)</f>
        <v>0</v>
      </c>
      <c r="AH375" s="19">
        <f>ROUND(VLOOKUP($B375,'3.ข้อมูลงบทดลองปัจจุบัน เติมเอง'!$A$5:$CL$846,33,0),2)</f>
        <v>0</v>
      </c>
      <c r="AI375" s="19">
        <f>ROUND(VLOOKUP($B375,'3.ข้อมูลงบทดลองปัจจุบัน เติมเอง'!$A$5:$CL$846,34,0),2)</f>
        <v>0</v>
      </c>
      <c r="AJ375" s="19">
        <f>ROUND(VLOOKUP($B375,'3.ข้อมูลงบทดลองปัจจุบัน เติมเอง'!$A$5:$CL$846,35,0),2)</f>
        <v>0</v>
      </c>
      <c r="AK375" s="19">
        <f>ROUND(VLOOKUP($B375,'3.ข้อมูลงบทดลองปัจจุบัน เติมเอง'!$A$5:$CL$846,36,0),2)</f>
        <v>0</v>
      </c>
      <c r="AL375" s="19">
        <f>ROUND(VLOOKUP($B375,'3.ข้อมูลงบทดลองปัจจุบัน เติมเอง'!$A$5:$CL$846,37,0),2)</f>
        <v>0</v>
      </c>
      <c r="AM375" s="19">
        <f>ROUND(VLOOKUP($B375,'3.ข้อมูลงบทดลองปัจจุบัน เติมเอง'!$A$5:$CL$846,38,0),2)</f>
        <v>0</v>
      </c>
      <c r="AN375" s="19">
        <f>ROUND(VLOOKUP($B375,'3.ข้อมูลงบทดลองปัจจุบัน เติมเอง'!$A$5:$CL$846,39,0),2)</f>
        <v>0</v>
      </c>
      <c r="AO375" s="19">
        <f>ROUND(VLOOKUP($B375,'3.ข้อมูลงบทดลองปัจจุบัน เติมเอง'!$A$5:$CL$846,40,0),2)</f>
        <v>0</v>
      </c>
      <c r="AP375" s="19">
        <f>ROUND(VLOOKUP($B375,'3.ข้อมูลงบทดลองปัจจุบัน เติมเอง'!$A$5:$CL$846,41,0),2)</f>
        <v>0</v>
      </c>
      <c r="AQ375" s="19">
        <f>ROUND(VLOOKUP($B375,'3.ข้อมูลงบทดลองปัจจุบัน เติมเอง'!$A$5:$CL$846,42,0),2)</f>
        <v>0</v>
      </c>
      <c r="AR375" s="19">
        <f>ROUND(VLOOKUP($B375,'3.ข้อมูลงบทดลองปัจจุบัน เติมเอง'!$A$5:$CL$846,43,0),2)</f>
        <v>0</v>
      </c>
      <c r="AS375" s="19">
        <f>ROUND(VLOOKUP($B375,'3.ข้อมูลงบทดลองปัจจุบัน เติมเอง'!$A$5:$CL$846,44,0),2)</f>
        <v>0</v>
      </c>
      <c r="AT375" s="19">
        <f>ROUND(VLOOKUP($B375,'3.ข้อมูลงบทดลองปัจจุบัน เติมเอง'!$A$5:$CL$846,45,0),2)</f>
        <v>0</v>
      </c>
      <c r="AU375" s="19">
        <f>ROUND(VLOOKUP($B375,'3.ข้อมูลงบทดลองปัจจุบัน เติมเอง'!$A$5:$CL$846,46,0),2)</f>
        <v>0</v>
      </c>
      <c r="AV375" s="19">
        <f>ROUND(VLOOKUP($B375,'3.ข้อมูลงบทดลองปัจจุบัน เติมเอง'!$A$5:$CL$846,47,0),2)</f>
        <v>0</v>
      </c>
      <c r="AW375" s="19">
        <f>ROUND(VLOOKUP($B375,'3.ข้อมูลงบทดลองปัจจุบัน เติมเอง'!$A$5:$CL$846,48,0),2)</f>
        <v>0</v>
      </c>
      <c r="AX375" s="19">
        <f>ROUND(VLOOKUP($B375,'3.ข้อมูลงบทดลองปัจจุบัน เติมเอง'!$A$5:$CL$846,49,0),2)</f>
        <v>0</v>
      </c>
      <c r="AY375" s="19">
        <f>ROUND(VLOOKUP($B375,'3.ข้อมูลงบทดลองปัจจุบัน เติมเอง'!$A$5:$CL$846,50,0),2)</f>
        <v>0</v>
      </c>
      <c r="AZ375" s="19">
        <f>ROUND(VLOOKUP($B375,'3.ข้อมูลงบทดลองปัจจุบัน เติมเอง'!$A$5:$CL$846,51,0),2)</f>
        <v>0</v>
      </c>
      <c r="BA375" s="19">
        <f>ROUND(VLOOKUP($B375,'3.ข้อมูลงบทดลองปัจจุบัน เติมเอง'!$A$5:$CL$846,52,0),2)</f>
        <v>0</v>
      </c>
      <c r="BB375" s="19">
        <f>ROUND(VLOOKUP($B375,'3.ข้อมูลงบทดลองปัจจุบัน เติมเอง'!$A$5:$CL$846,53,0),2)</f>
        <v>0</v>
      </c>
      <c r="BC375" s="19">
        <f>ROUND(VLOOKUP($B375,'3.ข้อมูลงบทดลองปัจจุบัน เติมเอง'!$A$5:$CL$846,54,0),2)</f>
        <v>0</v>
      </c>
      <c r="BD375" s="19">
        <f>ROUND(VLOOKUP($B375,'3.ข้อมูลงบทดลองปัจจุบัน เติมเอง'!$A$5:$CL$846,55,0),2)</f>
        <v>0</v>
      </c>
      <c r="BE375" s="19">
        <f>ROUND(VLOOKUP($B375,'3.ข้อมูลงบทดลองปัจจุบัน เติมเอง'!$A$5:$CL$846,56,0),2)</f>
        <v>0</v>
      </c>
      <c r="BF375" s="19">
        <f>ROUND(VLOOKUP($B375,'3.ข้อมูลงบทดลองปัจจุบัน เติมเอง'!$A$5:$CL$846,57,0),2)</f>
        <v>0</v>
      </c>
      <c r="BG375" s="19">
        <f>ROUND(VLOOKUP($B375,'3.ข้อมูลงบทดลองปัจจุบัน เติมเอง'!$A$5:$CL$846,58,0),2)</f>
        <v>0</v>
      </c>
      <c r="BH375" s="19">
        <f>ROUND(VLOOKUP($B375,'3.ข้อมูลงบทดลองปัจจุบัน เติมเอง'!$A$5:$CL$846,59,0),2)</f>
        <v>0</v>
      </c>
      <c r="BI375" s="19">
        <f>ROUND(VLOOKUP($B375,'3.ข้อมูลงบทดลองปัจจุบัน เติมเอง'!$A$5:$CL$846,60,0),2)</f>
        <v>0</v>
      </c>
      <c r="BJ375" s="19">
        <f>ROUND(VLOOKUP($B375,'3.ข้อมูลงบทดลองปัจจุบัน เติมเอง'!$A$5:$CL$846,61,0),2)</f>
        <v>0</v>
      </c>
      <c r="BK375" s="19">
        <f>ROUND(VLOOKUP($B375,'3.ข้อมูลงบทดลองปัจจุบัน เติมเอง'!$A$5:$CL$846,62,0),2)</f>
        <v>0</v>
      </c>
      <c r="BL375" s="19">
        <f>ROUND(VLOOKUP($B375,'3.ข้อมูลงบทดลองปัจจุบัน เติมเอง'!$A$5:$CL$846,63,0),2)</f>
        <v>0</v>
      </c>
      <c r="BM375" s="19">
        <f>ROUND(VLOOKUP($B375,'3.ข้อมูลงบทดลองปัจจุบัน เติมเอง'!$A$5:$CL$846,64,0),2)</f>
        <v>0</v>
      </c>
      <c r="BN375" s="19">
        <f>ROUND(VLOOKUP($B375,'3.ข้อมูลงบทดลองปัจจุบัน เติมเอง'!$A$5:$CL$846,65,0),2)</f>
        <v>0</v>
      </c>
      <c r="BO375" s="19">
        <f>ROUND(VLOOKUP($B375,'3.ข้อมูลงบทดลองปัจจุบัน เติมเอง'!$A$5:$CL$846,66,0),2)</f>
        <v>0</v>
      </c>
      <c r="BP375" s="19">
        <f>ROUND(VLOOKUP($B375,'3.ข้อมูลงบทดลองปัจจุบัน เติมเอง'!$A$5:$CL$846,67,0),2)</f>
        <v>0</v>
      </c>
      <c r="BQ375" s="19">
        <f>ROUND(VLOOKUP($B375,'3.ข้อมูลงบทดลองปัจจุบัน เติมเอง'!$A$5:$CL$846,68,0),2)</f>
        <v>0</v>
      </c>
      <c r="BR375" s="19">
        <f>ROUND(VLOOKUP($B375,'3.ข้อมูลงบทดลองปัจจุบัน เติมเอง'!$A$5:$CL$846,69,0),2)</f>
        <v>0</v>
      </c>
      <c r="BS375" s="19">
        <f>ROUND(VLOOKUP($B375,'3.ข้อมูลงบทดลองปัจจุบัน เติมเอง'!$A$5:$CL$846,70,0),2)</f>
        <v>0</v>
      </c>
      <c r="BT375" s="19">
        <f>ROUND(VLOOKUP($B375,'3.ข้อมูลงบทดลองปัจจุบัน เติมเอง'!$A$5:$CL$846,71,0),2)</f>
        <v>0</v>
      </c>
      <c r="BU375" s="19">
        <f>ROUND(VLOOKUP($B375,'3.ข้อมูลงบทดลองปัจจุบัน เติมเอง'!$A$5:$CL$846,72,0),2)</f>
        <v>0</v>
      </c>
      <c r="BV375" s="19">
        <f>ROUND(VLOOKUP($B375,'3.ข้อมูลงบทดลองปัจจุบัน เติมเอง'!$A$5:$CL$846,73,0),2)</f>
        <v>0</v>
      </c>
      <c r="BW375" s="19">
        <f>ROUND(VLOOKUP($B375,'3.ข้อมูลงบทดลองปัจจุบัน เติมเอง'!$A$5:$CL$846,74,0),2)</f>
        <v>0</v>
      </c>
      <c r="BX375" s="19">
        <f>ROUND(VLOOKUP($B375,'3.ข้อมูลงบทดลองปัจจุบัน เติมเอง'!$A$5:$CL$846,75,0),2)</f>
        <v>0</v>
      </c>
      <c r="BY375" s="19">
        <f>ROUND(VLOOKUP($B375,'3.ข้อมูลงบทดลองปัจจุบัน เติมเอง'!$A$5:$CL$846,76,0),2)</f>
        <v>0</v>
      </c>
      <c r="BZ375" s="19">
        <f>ROUND(VLOOKUP($B375,'3.ข้อมูลงบทดลองปัจจุบัน เติมเอง'!$A$5:$CL$846,77,0),2)</f>
        <v>0</v>
      </c>
      <c r="CA375" s="19">
        <f>ROUND(VLOOKUP($B375,'3.ข้อมูลงบทดลองปัจจุบัน เติมเอง'!$A$5:$CL$846,78,0),2)</f>
        <v>0</v>
      </c>
      <c r="CB375" s="19">
        <f>ROUND(VLOOKUP($B375,'3.ข้อมูลงบทดลองปัจจุบัน เติมเอง'!$A$5:$CL$846,79,0),2)</f>
        <v>0</v>
      </c>
      <c r="CC375" s="19">
        <f>ROUND(VLOOKUP($B375,'3.ข้อมูลงบทดลองปัจจุบัน เติมเอง'!$A$5:$CL$846,80,0),2)</f>
        <v>0</v>
      </c>
      <c r="CD375" s="19">
        <f>ROUND(VLOOKUP($B375,'3.ข้อมูลงบทดลองปัจจุบัน เติมเอง'!$A$5:$CL$846,81,0),2)</f>
        <v>0</v>
      </c>
      <c r="CE375" s="19">
        <f>ROUND(VLOOKUP($B375,'3.ข้อมูลงบทดลองปัจจุบัน เติมเอง'!$A$5:$CL$846,82,0),2)</f>
        <v>0</v>
      </c>
      <c r="CF375" s="19">
        <f>ROUND(VLOOKUP($B375,'3.ข้อมูลงบทดลองปัจจุบัน เติมเอง'!$A$5:$CL$846,83,0),2)</f>
        <v>0</v>
      </c>
      <c r="CG375" s="19">
        <f>ROUND(VLOOKUP($B375,'3.ข้อมูลงบทดลองปัจจุบัน เติมเอง'!$A$5:$CL$846,84,0),2)</f>
        <v>0</v>
      </c>
      <c r="CH375" s="19">
        <f>ROUND(VLOOKUP($B375,'3.ข้อมูลงบทดลองปัจจุบัน เติมเอง'!$A$5:$CL$846,85,0),2)</f>
        <v>0</v>
      </c>
      <c r="CI375" s="19">
        <f>ROUND(VLOOKUP($B375,'3.ข้อมูลงบทดลองปัจจุบัน เติมเอง'!$A$5:$CL$846,86,0),2)</f>
        <v>0</v>
      </c>
      <c r="CJ375" s="19">
        <f>ROUND(VLOOKUP($B375,'3.ข้อมูลงบทดลองปัจจุบัน เติมเอง'!$A$5:$CL$846,87,0),2)</f>
        <v>0</v>
      </c>
      <c r="CK375" s="19">
        <f>ROUND(VLOOKUP($B375,'3.ข้อมูลงบทดลองปัจจุบัน เติมเอง'!$A$5:$CL$846,88,0),2)</f>
        <v>0</v>
      </c>
      <c r="CL375" s="19">
        <f>ROUND(VLOOKUP($B375,'3.ข้อมูลงบทดลองปัจจุบัน เติมเอง'!$A$5:$CL$846,89,0),2)</f>
        <v>0</v>
      </c>
      <c r="CM375" s="19">
        <f>ROUND(VLOOKUP($B375,'3.ข้อมูลงบทดลองปัจจุบัน เติมเอง'!$A$5:$CL$846,90,0),2)</f>
        <v>0</v>
      </c>
    </row>
    <row r="376" spans="1:91" x14ac:dyDescent="0.7">
      <c r="A376" s="53" t="s">
        <v>2323</v>
      </c>
      <c r="B376" s="3" t="s">
        <v>2019</v>
      </c>
      <c r="C376" s="8" t="s">
        <v>2283</v>
      </c>
      <c r="D376" s="19">
        <f>ROUND(VLOOKUP($B376,'3.ข้อมูลงบทดลองปัจจุบัน เติมเอง'!$A$5:$CL$846,3,0),2)</f>
        <v>0</v>
      </c>
      <c r="E376" s="19">
        <f>ROUND(VLOOKUP($B376,'3.ข้อมูลงบทดลองปัจจุบัน เติมเอง'!$A$5:$CL$846,4,0),2)</f>
        <v>0</v>
      </c>
      <c r="F376" s="19">
        <f>ROUND(VLOOKUP($B376,'3.ข้อมูลงบทดลองปัจจุบัน เติมเอง'!$A$5:$CL$846,5,0),2)</f>
        <v>0</v>
      </c>
      <c r="G376" s="19">
        <f>ROUND(VLOOKUP($B376,'3.ข้อมูลงบทดลองปัจจุบัน เติมเอง'!$A$5:$CL$846,6,0),2)</f>
        <v>0</v>
      </c>
      <c r="H376" s="19">
        <f>ROUND(VLOOKUP($B376,'3.ข้อมูลงบทดลองปัจจุบัน เติมเอง'!$A$5:$CL$846,7,0),2)</f>
        <v>0</v>
      </c>
      <c r="I376" s="19">
        <f>ROUND(VLOOKUP($B376,'3.ข้อมูลงบทดลองปัจจุบัน เติมเอง'!$A$5:$CL$846,8,0),2)</f>
        <v>0</v>
      </c>
      <c r="J376" s="19">
        <f>ROUND(VLOOKUP($B376,'3.ข้อมูลงบทดลองปัจจุบัน เติมเอง'!$A$5:$CL$846,9,0),2)</f>
        <v>0</v>
      </c>
      <c r="K376" s="19">
        <f>ROUND(VLOOKUP($B376,'3.ข้อมูลงบทดลองปัจจุบัน เติมเอง'!$A$5:$CL$846,10,0),2)</f>
        <v>0</v>
      </c>
      <c r="L376" s="19">
        <f>ROUND(VLOOKUP($B376,'3.ข้อมูลงบทดลองปัจจุบัน เติมเอง'!$A$5:$CL$846,11,0),2)</f>
        <v>0</v>
      </c>
      <c r="M376" s="19">
        <f>ROUND(VLOOKUP($B376,'3.ข้อมูลงบทดลองปัจจุบัน เติมเอง'!$A$5:$CL$846,12,0),2)</f>
        <v>0</v>
      </c>
      <c r="N376" s="19">
        <f>ROUND(VLOOKUP($B376,'3.ข้อมูลงบทดลองปัจจุบัน เติมเอง'!$A$5:$CL$846,13,0),2)</f>
        <v>0</v>
      </c>
      <c r="O376" s="19">
        <f>ROUND(VLOOKUP($B376,'3.ข้อมูลงบทดลองปัจจุบัน เติมเอง'!$A$5:$CL$846,14,0),2)</f>
        <v>0</v>
      </c>
      <c r="P376" s="19">
        <f>ROUND(VLOOKUP($B376,'3.ข้อมูลงบทดลองปัจจุบัน เติมเอง'!$A$5:$CL$846,15,0),2)</f>
        <v>0</v>
      </c>
      <c r="Q376" s="19">
        <f>ROUND(VLOOKUP($B376,'3.ข้อมูลงบทดลองปัจจุบัน เติมเอง'!$A$5:$CL$846,16,0),2)</f>
        <v>0</v>
      </c>
      <c r="R376" s="19">
        <f>ROUND(VLOOKUP($B376,'3.ข้อมูลงบทดลองปัจจุบัน เติมเอง'!$A$5:$CL$846,17,0),2)</f>
        <v>0</v>
      </c>
      <c r="S376" s="19">
        <f>ROUND(VLOOKUP($B376,'3.ข้อมูลงบทดลองปัจจุบัน เติมเอง'!$A$5:$CL$846,18,0),2)</f>
        <v>0</v>
      </c>
      <c r="T376" s="19">
        <f>ROUND(VLOOKUP($B376,'3.ข้อมูลงบทดลองปัจจุบัน เติมเอง'!$A$5:$CL$846,19,0),2)</f>
        <v>0</v>
      </c>
      <c r="U376" s="19">
        <f>ROUND(VLOOKUP($B376,'3.ข้อมูลงบทดลองปัจจุบัน เติมเอง'!$A$5:$CL$846,20,0),2)</f>
        <v>0</v>
      </c>
      <c r="V376" s="19">
        <f>ROUND(VLOOKUP($B376,'3.ข้อมูลงบทดลองปัจจุบัน เติมเอง'!$A$5:$CL$846,21,0),2)</f>
        <v>0</v>
      </c>
      <c r="W376" s="19">
        <f>ROUND(VLOOKUP($B376,'3.ข้อมูลงบทดลองปัจจุบัน เติมเอง'!$A$5:$CL$846,22,0),2)</f>
        <v>0</v>
      </c>
      <c r="X376" s="19">
        <f>ROUND(VLOOKUP($B376,'3.ข้อมูลงบทดลองปัจจุบัน เติมเอง'!$A$5:$CL$846,23,0),2)</f>
        <v>0</v>
      </c>
      <c r="Y376" s="19">
        <f>ROUND(VLOOKUP($B376,'3.ข้อมูลงบทดลองปัจจุบัน เติมเอง'!$A$5:$CL$846,24,0),2)</f>
        <v>0</v>
      </c>
      <c r="Z376" s="19">
        <f>ROUND(VLOOKUP($B376,'3.ข้อมูลงบทดลองปัจจุบัน เติมเอง'!$A$5:$CL$846,25,0),2)</f>
        <v>0</v>
      </c>
      <c r="AA376" s="19">
        <f>ROUND(VLOOKUP($B376,'3.ข้อมูลงบทดลองปัจจุบัน เติมเอง'!$A$5:$CL$846,26,0),2)</f>
        <v>0</v>
      </c>
      <c r="AB376" s="19">
        <f>ROUND(VLOOKUP($B376,'3.ข้อมูลงบทดลองปัจจุบัน เติมเอง'!$A$5:$CL$846,27,0),2)</f>
        <v>0</v>
      </c>
      <c r="AC376" s="19">
        <f>ROUND(VLOOKUP($B376,'3.ข้อมูลงบทดลองปัจจุบัน เติมเอง'!$A$5:$CL$846,28,0),2)</f>
        <v>0</v>
      </c>
      <c r="AD376" s="19">
        <f>ROUND(VLOOKUP($B376,'3.ข้อมูลงบทดลองปัจจุบัน เติมเอง'!$A$5:$CL$846,29,0),2)</f>
        <v>0</v>
      </c>
      <c r="AE376" s="19">
        <f>ROUND(VLOOKUP($B376,'3.ข้อมูลงบทดลองปัจจุบัน เติมเอง'!$A$5:$CL$846,30,0),2)</f>
        <v>0</v>
      </c>
      <c r="AF376" s="19">
        <f>ROUND(VLOOKUP($B376,'3.ข้อมูลงบทดลองปัจจุบัน เติมเอง'!$A$5:$CL$846,31,0),2)</f>
        <v>0</v>
      </c>
      <c r="AG376" s="19">
        <f>ROUND(VLOOKUP($B376,'3.ข้อมูลงบทดลองปัจจุบัน เติมเอง'!$A$5:$CL$846,32,0),2)</f>
        <v>0</v>
      </c>
      <c r="AH376" s="19">
        <f>ROUND(VLOOKUP($B376,'3.ข้อมูลงบทดลองปัจจุบัน เติมเอง'!$A$5:$CL$846,33,0),2)</f>
        <v>0</v>
      </c>
      <c r="AI376" s="19">
        <f>ROUND(VLOOKUP($B376,'3.ข้อมูลงบทดลองปัจจุบัน เติมเอง'!$A$5:$CL$846,34,0),2)</f>
        <v>0</v>
      </c>
      <c r="AJ376" s="19">
        <f>ROUND(VLOOKUP($B376,'3.ข้อมูลงบทดลองปัจจุบัน เติมเอง'!$A$5:$CL$846,35,0),2)</f>
        <v>0</v>
      </c>
      <c r="AK376" s="19">
        <f>ROUND(VLOOKUP($B376,'3.ข้อมูลงบทดลองปัจจุบัน เติมเอง'!$A$5:$CL$846,36,0),2)</f>
        <v>0</v>
      </c>
      <c r="AL376" s="19">
        <f>ROUND(VLOOKUP($B376,'3.ข้อมูลงบทดลองปัจจุบัน เติมเอง'!$A$5:$CL$846,37,0),2)</f>
        <v>0</v>
      </c>
      <c r="AM376" s="19">
        <f>ROUND(VLOOKUP($B376,'3.ข้อมูลงบทดลองปัจจุบัน เติมเอง'!$A$5:$CL$846,38,0),2)</f>
        <v>0</v>
      </c>
      <c r="AN376" s="19">
        <f>ROUND(VLOOKUP($B376,'3.ข้อมูลงบทดลองปัจจุบัน เติมเอง'!$A$5:$CL$846,39,0),2)</f>
        <v>0</v>
      </c>
      <c r="AO376" s="19">
        <f>ROUND(VLOOKUP($B376,'3.ข้อมูลงบทดลองปัจจุบัน เติมเอง'!$A$5:$CL$846,40,0),2)</f>
        <v>0</v>
      </c>
      <c r="AP376" s="19">
        <f>ROUND(VLOOKUP($B376,'3.ข้อมูลงบทดลองปัจจุบัน เติมเอง'!$A$5:$CL$846,41,0),2)</f>
        <v>0</v>
      </c>
      <c r="AQ376" s="19">
        <f>ROUND(VLOOKUP($B376,'3.ข้อมูลงบทดลองปัจจุบัน เติมเอง'!$A$5:$CL$846,42,0),2)</f>
        <v>0</v>
      </c>
      <c r="AR376" s="19">
        <f>ROUND(VLOOKUP($B376,'3.ข้อมูลงบทดลองปัจจุบัน เติมเอง'!$A$5:$CL$846,43,0),2)</f>
        <v>0</v>
      </c>
      <c r="AS376" s="19">
        <f>ROUND(VLOOKUP($B376,'3.ข้อมูลงบทดลองปัจจุบัน เติมเอง'!$A$5:$CL$846,44,0),2)</f>
        <v>0</v>
      </c>
      <c r="AT376" s="19">
        <f>ROUND(VLOOKUP($B376,'3.ข้อมูลงบทดลองปัจจุบัน เติมเอง'!$A$5:$CL$846,45,0),2)</f>
        <v>0</v>
      </c>
      <c r="AU376" s="19">
        <f>ROUND(VLOOKUP($B376,'3.ข้อมูลงบทดลองปัจจุบัน เติมเอง'!$A$5:$CL$846,46,0),2)</f>
        <v>0</v>
      </c>
      <c r="AV376" s="19">
        <f>ROUND(VLOOKUP($B376,'3.ข้อมูลงบทดลองปัจจุบัน เติมเอง'!$A$5:$CL$846,47,0),2)</f>
        <v>0</v>
      </c>
      <c r="AW376" s="19">
        <f>ROUND(VLOOKUP($B376,'3.ข้อมูลงบทดลองปัจจุบัน เติมเอง'!$A$5:$CL$846,48,0),2)</f>
        <v>0</v>
      </c>
      <c r="AX376" s="19">
        <f>ROUND(VLOOKUP($B376,'3.ข้อมูลงบทดลองปัจจุบัน เติมเอง'!$A$5:$CL$846,49,0),2)</f>
        <v>0</v>
      </c>
      <c r="AY376" s="19">
        <f>ROUND(VLOOKUP($B376,'3.ข้อมูลงบทดลองปัจจุบัน เติมเอง'!$A$5:$CL$846,50,0),2)</f>
        <v>0</v>
      </c>
      <c r="AZ376" s="19">
        <f>ROUND(VLOOKUP($B376,'3.ข้อมูลงบทดลองปัจจุบัน เติมเอง'!$A$5:$CL$846,51,0),2)</f>
        <v>0</v>
      </c>
      <c r="BA376" s="19">
        <f>ROUND(VLOOKUP($B376,'3.ข้อมูลงบทดลองปัจจุบัน เติมเอง'!$A$5:$CL$846,52,0),2)</f>
        <v>0</v>
      </c>
      <c r="BB376" s="19">
        <f>ROUND(VLOOKUP($B376,'3.ข้อมูลงบทดลองปัจจุบัน เติมเอง'!$A$5:$CL$846,53,0),2)</f>
        <v>0</v>
      </c>
      <c r="BC376" s="19">
        <f>ROUND(VLOOKUP($B376,'3.ข้อมูลงบทดลองปัจจุบัน เติมเอง'!$A$5:$CL$846,54,0),2)</f>
        <v>0</v>
      </c>
      <c r="BD376" s="19">
        <f>ROUND(VLOOKUP($B376,'3.ข้อมูลงบทดลองปัจจุบัน เติมเอง'!$A$5:$CL$846,55,0),2)</f>
        <v>0</v>
      </c>
      <c r="BE376" s="19">
        <f>ROUND(VLOOKUP($B376,'3.ข้อมูลงบทดลองปัจจุบัน เติมเอง'!$A$5:$CL$846,56,0),2)</f>
        <v>0</v>
      </c>
      <c r="BF376" s="19">
        <f>ROUND(VLOOKUP($B376,'3.ข้อมูลงบทดลองปัจจุบัน เติมเอง'!$A$5:$CL$846,57,0),2)</f>
        <v>0</v>
      </c>
      <c r="BG376" s="19">
        <f>ROUND(VLOOKUP($B376,'3.ข้อมูลงบทดลองปัจจุบัน เติมเอง'!$A$5:$CL$846,58,0),2)</f>
        <v>0</v>
      </c>
      <c r="BH376" s="19">
        <f>ROUND(VLOOKUP($B376,'3.ข้อมูลงบทดลองปัจจุบัน เติมเอง'!$A$5:$CL$846,59,0),2)</f>
        <v>0</v>
      </c>
      <c r="BI376" s="19">
        <f>ROUND(VLOOKUP($B376,'3.ข้อมูลงบทดลองปัจจุบัน เติมเอง'!$A$5:$CL$846,60,0),2)</f>
        <v>0</v>
      </c>
      <c r="BJ376" s="19">
        <f>ROUND(VLOOKUP($B376,'3.ข้อมูลงบทดลองปัจจุบัน เติมเอง'!$A$5:$CL$846,61,0),2)</f>
        <v>0</v>
      </c>
      <c r="BK376" s="19">
        <f>ROUND(VLOOKUP($B376,'3.ข้อมูลงบทดลองปัจจุบัน เติมเอง'!$A$5:$CL$846,62,0),2)</f>
        <v>0</v>
      </c>
      <c r="BL376" s="19">
        <f>ROUND(VLOOKUP($B376,'3.ข้อมูลงบทดลองปัจจุบัน เติมเอง'!$A$5:$CL$846,63,0),2)</f>
        <v>0</v>
      </c>
      <c r="BM376" s="19">
        <f>ROUND(VLOOKUP($B376,'3.ข้อมูลงบทดลองปัจจุบัน เติมเอง'!$A$5:$CL$846,64,0),2)</f>
        <v>0</v>
      </c>
      <c r="BN376" s="19">
        <f>ROUND(VLOOKUP($B376,'3.ข้อมูลงบทดลองปัจจุบัน เติมเอง'!$A$5:$CL$846,65,0),2)</f>
        <v>0</v>
      </c>
      <c r="BO376" s="19">
        <f>ROUND(VLOOKUP($B376,'3.ข้อมูลงบทดลองปัจจุบัน เติมเอง'!$A$5:$CL$846,66,0),2)</f>
        <v>0</v>
      </c>
      <c r="BP376" s="19">
        <f>ROUND(VLOOKUP($B376,'3.ข้อมูลงบทดลองปัจจุบัน เติมเอง'!$A$5:$CL$846,67,0),2)</f>
        <v>0</v>
      </c>
      <c r="BQ376" s="19">
        <f>ROUND(VLOOKUP($B376,'3.ข้อมูลงบทดลองปัจจุบัน เติมเอง'!$A$5:$CL$846,68,0),2)</f>
        <v>0</v>
      </c>
      <c r="BR376" s="19">
        <f>ROUND(VLOOKUP($B376,'3.ข้อมูลงบทดลองปัจจุบัน เติมเอง'!$A$5:$CL$846,69,0),2)</f>
        <v>0</v>
      </c>
      <c r="BS376" s="19">
        <f>ROUND(VLOOKUP($B376,'3.ข้อมูลงบทดลองปัจจุบัน เติมเอง'!$A$5:$CL$846,70,0),2)</f>
        <v>0</v>
      </c>
      <c r="BT376" s="19">
        <f>ROUND(VLOOKUP($B376,'3.ข้อมูลงบทดลองปัจจุบัน เติมเอง'!$A$5:$CL$846,71,0),2)</f>
        <v>0</v>
      </c>
      <c r="BU376" s="19">
        <f>ROUND(VLOOKUP($B376,'3.ข้อมูลงบทดลองปัจจุบัน เติมเอง'!$A$5:$CL$846,72,0),2)</f>
        <v>0</v>
      </c>
      <c r="BV376" s="19">
        <f>ROUND(VLOOKUP($B376,'3.ข้อมูลงบทดลองปัจจุบัน เติมเอง'!$A$5:$CL$846,73,0),2)</f>
        <v>0</v>
      </c>
      <c r="BW376" s="19">
        <f>ROUND(VLOOKUP($B376,'3.ข้อมูลงบทดลองปัจจุบัน เติมเอง'!$A$5:$CL$846,74,0),2)</f>
        <v>0</v>
      </c>
      <c r="BX376" s="19">
        <f>ROUND(VLOOKUP($B376,'3.ข้อมูลงบทดลองปัจจุบัน เติมเอง'!$A$5:$CL$846,75,0),2)</f>
        <v>0</v>
      </c>
      <c r="BY376" s="19">
        <f>ROUND(VLOOKUP($B376,'3.ข้อมูลงบทดลองปัจจุบัน เติมเอง'!$A$5:$CL$846,76,0),2)</f>
        <v>0</v>
      </c>
      <c r="BZ376" s="19">
        <f>ROUND(VLOOKUP($B376,'3.ข้อมูลงบทดลองปัจจุบัน เติมเอง'!$A$5:$CL$846,77,0),2)</f>
        <v>0</v>
      </c>
      <c r="CA376" s="19">
        <f>ROUND(VLOOKUP($B376,'3.ข้อมูลงบทดลองปัจจุบัน เติมเอง'!$A$5:$CL$846,78,0),2)</f>
        <v>0</v>
      </c>
      <c r="CB376" s="19">
        <f>ROUND(VLOOKUP($B376,'3.ข้อมูลงบทดลองปัจจุบัน เติมเอง'!$A$5:$CL$846,79,0),2)</f>
        <v>0</v>
      </c>
      <c r="CC376" s="19">
        <f>ROUND(VLOOKUP($B376,'3.ข้อมูลงบทดลองปัจจุบัน เติมเอง'!$A$5:$CL$846,80,0),2)</f>
        <v>0</v>
      </c>
      <c r="CD376" s="19">
        <f>ROUND(VLOOKUP($B376,'3.ข้อมูลงบทดลองปัจจุบัน เติมเอง'!$A$5:$CL$846,81,0),2)</f>
        <v>0</v>
      </c>
      <c r="CE376" s="19">
        <f>ROUND(VLOOKUP($B376,'3.ข้อมูลงบทดลองปัจจุบัน เติมเอง'!$A$5:$CL$846,82,0),2)</f>
        <v>0</v>
      </c>
      <c r="CF376" s="19">
        <f>ROUND(VLOOKUP($B376,'3.ข้อมูลงบทดลองปัจจุบัน เติมเอง'!$A$5:$CL$846,83,0),2)</f>
        <v>0</v>
      </c>
      <c r="CG376" s="19">
        <f>ROUND(VLOOKUP($B376,'3.ข้อมูลงบทดลองปัจจุบัน เติมเอง'!$A$5:$CL$846,84,0),2)</f>
        <v>0</v>
      </c>
      <c r="CH376" s="19">
        <f>ROUND(VLOOKUP($B376,'3.ข้อมูลงบทดลองปัจจุบัน เติมเอง'!$A$5:$CL$846,85,0),2)</f>
        <v>0</v>
      </c>
      <c r="CI376" s="19">
        <f>ROUND(VLOOKUP($B376,'3.ข้อมูลงบทดลองปัจจุบัน เติมเอง'!$A$5:$CL$846,86,0),2)</f>
        <v>0</v>
      </c>
      <c r="CJ376" s="19">
        <f>ROUND(VLOOKUP($B376,'3.ข้อมูลงบทดลองปัจจุบัน เติมเอง'!$A$5:$CL$846,87,0),2)</f>
        <v>0</v>
      </c>
      <c r="CK376" s="19">
        <f>ROUND(VLOOKUP($B376,'3.ข้อมูลงบทดลองปัจจุบัน เติมเอง'!$A$5:$CL$846,88,0),2)</f>
        <v>0</v>
      </c>
      <c r="CL376" s="19">
        <f>ROUND(VLOOKUP($B376,'3.ข้อมูลงบทดลองปัจจุบัน เติมเอง'!$A$5:$CL$846,89,0),2)</f>
        <v>0</v>
      </c>
      <c r="CM376" s="19">
        <f>ROUND(VLOOKUP($B376,'3.ข้อมูลงบทดลองปัจจุบัน เติมเอง'!$A$5:$CL$846,90,0),2)</f>
        <v>0</v>
      </c>
    </row>
    <row r="377" spans="1:91" x14ac:dyDescent="0.7">
      <c r="A377" s="53" t="s">
        <v>2323</v>
      </c>
      <c r="B377" s="3" t="s">
        <v>2087</v>
      </c>
      <c r="C377" s="8" t="s">
        <v>739</v>
      </c>
      <c r="D377" s="19">
        <f>ROUND(VLOOKUP($B377,'3.ข้อมูลงบทดลองปัจจุบัน เติมเอง'!$A$5:$CL$846,3,0),2)</f>
        <v>0</v>
      </c>
      <c r="E377" s="19">
        <f>ROUND(VLOOKUP($B377,'3.ข้อมูลงบทดลองปัจจุบัน เติมเอง'!$A$5:$CL$846,4,0),2)</f>
        <v>0</v>
      </c>
      <c r="F377" s="19">
        <f>ROUND(VLOOKUP($B377,'3.ข้อมูลงบทดลองปัจจุบัน เติมเอง'!$A$5:$CL$846,5,0),2)</f>
        <v>0</v>
      </c>
      <c r="G377" s="19">
        <f>ROUND(VLOOKUP($B377,'3.ข้อมูลงบทดลองปัจจุบัน เติมเอง'!$A$5:$CL$846,6,0),2)</f>
        <v>0</v>
      </c>
      <c r="H377" s="19">
        <f>ROUND(VLOOKUP($B377,'3.ข้อมูลงบทดลองปัจจุบัน เติมเอง'!$A$5:$CL$846,7,0),2)</f>
        <v>0</v>
      </c>
      <c r="I377" s="19">
        <f>ROUND(VLOOKUP($B377,'3.ข้อมูลงบทดลองปัจจุบัน เติมเอง'!$A$5:$CL$846,8,0),2)</f>
        <v>0</v>
      </c>
      <c r="J377" s="19">
        <f>ROUND(VLOOKUP($B377,'3.ข้อมูลงบทดลองปัจจุบัน เติมเอง'!$A$5:$CL$846,9,0),2)</f>
        <v>0</v>
      </c>
      <c r="K377" s="19">
        <f>ROUND(VLOOKUP($B377,'3.ข้อมูลงบทดลองปัจจุบัน เติมเอง'!$A$5:$CL$846,10,0),2)</f>
        <v>0</v>
      </c>
      <c r="L377" s="19">
        <f>ROUND(VLOOKUP($B377,'3.ข้อมูลงบทดลองปัจจุบัน เติมเอง'!$A$5:$CL$846,11,0),2)</f>
        <v>0</v>
      </c>
      <c r="M377" s="19">
        <f>ROUND(VLOOKUP($B377,'3.ข้อมูลงบทดลองปัจจุบัน เติมเอง'!$A$5:$CL$846,12,0),2)</f>
        <v>0</v>
      </c>
      <c r="N377" s="19">
        <f>ROUND(VLOOKUP($B377,'3.ข้อมูลงบทดลองปัจจุบัน เติมเอง'!$A$5:$CL$846,13,0),2)</f>
        <v>0</v>
      </c>
      <c r="O377" s="19">
        <f>ROUND(VLOOKUP($B377,'3.ข้อมูลงบทดลองปัจจุบัน เติมเอง'!$A$5:$CL$846,14,0),2)</f>
        <v>0</v>
      </c>
      <c r="P377" s="19">
        <f>ROUND(VLOOKUP($B377,'3.ข้อมูลงบทดลองปัจจุบัน เติมเอง'!$A$5:$CL$846,15,0),2)</f>
        <v>0</v>
      </c>
      <c r="Q377" s="19">
        <f>ROUND(VLOOKUP($B377,'3.ข้อมูลงบทดลองปัจจุบัน เติมเอง'!$A$5:$CL$846,16,0),2)</f>
        <v>0</v>
      </c>
      <c r="R377" s="19">
        <f>ROUND(VLOOKUP($B377,'3.ข้อมูลงบทดลองปัจจุบัน เติมเอง'!$A$5:$CL$846,17,0),2)</f>
        <v>0</v>
      </c>
      <c r="S377" s="19">
        <f>ROUND(VLOOKUP($B377,'3.ข้อมูลงบทดลองปัจจุบัน เติมเอง'!$A$5:$CL$846,18,0),2)</f>
        <v>0</v>
      </c>
      <c r="T377" s="19">
        <f>ROUND(VLOOKUP($B377,'3.ข้อมูลงบทดลองปัจจุบัน เติมเอง'!$A$5:$CL$846,19,0),2)</f>
        <v>0</v>
      </c>
      <c r="U377" s="19">
        <f>ROUND(VLOOKUP($B377,'3.ข้อมูลงบทดลองปัจจุบัน เติมเอง'!$A$5:$CL$846,20,0),2)</f>
        <v>0</v>
      </c>
      <c r="V377" s="19">
        <f>ROUND(VLOOKUP($B377,'3.ข้อมูลงบทดลองปัจจุบัน เติมเอง'!$A$5:$CL$846,21,0),2)</f>
        <v>0</v>
      </c>
      <c r="W377" s="19">
        <f>ROUND(VLOOKUP($B377,'3.ข้อมูลงบทดลองปัจจุบัน เติมเอง'!$A$5:$CL$846,22,0),2)</f>
        <v>0</v>
      </c>
      <c r="X377" s="19">
        <f>ROUND(VLOOKUP($B377,'3.ข้อมูลงบทดลองปัจจุบัน เติมเอง'!$A$5:$CL$846,23,0),2)</f>
        <v>64446.71</v>
      </c>
      <c r="Y377" s="19">
        <f>ROUND(VLOOKUP($B377,'3.ข้อมูลงบทดลองปัจจุบัน เติมเอง'!$A$5:$CL$846,24,0),2)</f>
        <v>0</v>
      </c>
      <c r="Z377" s="19">
        <f>ROUND(VLOOKUP($B377,'3.ข้อมูลงบทดลองปัจจุบัน เติมเอง'!$A$5:$CL$846,25,0),2)</f>
        <v>0</v>
      </c>
      <c r="AA377" s="19">
        <f>ROUND(VLOOKUP($B377,'3.ข้อมูลงบทดลองปัจจุบัน เติมเอง'!$A$5:$CL$846,26,0),2)</f>
        <v>0</v>
      </c>
      <c r="AB377" s="19">
        <f>ROUND(VLOOKUP($B377,'3.ข้อมูลงบทดลองปัจจุบัน เติมเอง'!$A$5:$CL$846,27,0),2)</f>
        <v>0</v>
      </c>
      <c r="AC377" s="19">
        <f>ROUND(VLOOKUP($B377,'3.ข้อมูลงบทดลองปัจจุบัน เติมเอง'!$A$5:$CL$846,28,0),2)</f>
        <v>0</v>
      </c>
      <c r="AD377" s="19">
        <f>ROUND(VLOOKUP($B377,'3.ข้อมูลงบทดลองปัจจุบัน เติมเอง'!$A$5:$CL$846,29,0),2)</f>
        <v>0</v>
      </c>
      <c r="AE377" s="19">
        <f>ROUND(VLOOKUP($B377,'3.ข้อมูลงบทดลองปัจจุบัน เติมเอง'!$A$5:$CL$846,30,0),2)</f>
        <v>0</v>
      </c>
      <c r="AF377" s="19">
        <f>ROUND(VLOOKUP($B377,'3.ข้อมูลงบทดลองปัจจุบัน เติมเอง'!$A$5:$CL$846,31,0),2)</f>
        <v>0</v>
      </c>
      <c r="AG377" s="19">
        <f>ROUND(VLOOKUP($B377,'3.ข้อมูลงบทดลองปัจจุบัน เติมเอง'!$A$5:$CL$846,32,0),2)</f>
        <v>0</v>
      </c>
      <c r="AH377" s="19">
        <f>ROUND(VLOOKUP($B377,'3.ข้อมูลงบทดลองปัจจุบัน เติมเอง'!$A$5:$CL$846,33,0),2)</f>
        <v>0</v>
      </c>
      <c r="AI377" s="19">
        <f>ROUND(VLOOKUP($B377,'3.ข้อมูลงบทดลองปัจจุบัน เติมเอง'!$A$5:$CL$846,34,0),2)</f>
        <v>0</v>
      </c>
      <c r="AJ377" s="19">
        <f>ROUND(VLOOKUP($B377,'3.ข้อมูลงบทดลองปัจจุบัน เติมเอง'!$A$5:$CL$846,35,0),2)</f>
        <v>0</v>
      </c>
      <c r="AK377" s="19">
        <f>ROUND(VLOOKUP($B377,'3.ข้อมูลงบทดลองปัจจุบัน เติมเอง'!$A$5:$CL$846,36,0),2)</f>
        <v>0</v>
      </c>
      <c r="AL377" s="19">
        <f>ROUND(VLOOKUP($B377,'3.ข้อมูลงบทดลองปัจจุบัน เติมเอง'!$A$5:$CL$846,37,0),2)</f>
        <v>61650</v>
      </c>
      <c r="AM377" s="19">
        <f>ROUND(VLOOKUP($B377,'3.ข้อมูลงบทดลองปัจจุบัน เติมเอง'!$A$5:$CL$846,38,0),2)</f>
        <v>0</v>
      </c>
      <c r="AN377" s="19">
        <f>ROUND(VLOOKUP($B377,'3.ข้อมูลงบทดลองปัจจุบัน เติมเอง'!$A$5:$CL$846,39,0),2)</f>
        <v>0</v>
      </c>
      <c r="AO377" s="19">
        <f>ROUND(VLOOKUP($B377,'3.ข้อมูลงบทดลองปัจจุบัน เติมเอง'!$A$5:$CL$846,40,0),2)</f>
        <v>0</v>
      </c>
      <c r="AP377" s="19">
        <f>ROUND(VLOOKUP($B377,'3.ข้อมูลงบทดลองปัจจุบัน เติมเอง'!$A$5:$CL$846,41,0),2)</f>
        <v>0</v>
      </c>
      <c r="AQ377" s="19">
        <f>ROUND(VLOOKUP($B377,'3.ข้อมูลงบทดลองปัจจุบัน เติมเอง'!$A$5:$CL$846,42,0),2)</f>
        <v>0</v>
      </c>
      <c r="AR377" s="19">
        <f>ROUND(VLOOKUP($B377,'3.ข้อมูลงบทดลองปัจจุบัน เติมเอง'!$A$5:$CL$846,43,0),2)</f>
        <v>0</v>
      </c>
      <c r="AS377" s="19">
        <f>ROUND(VLOOKUP($B377,'3.ข้อมูลงบทดลองปัจจุบัน เติมเอง'!$A$5:$CL$846,44,0),2)</f>
        <v>0</v>
      </c>
      <c r="AT377" s="19">
        <f>ROUND(VLOOKUP($B377,'3.ข้อมูลงบทดลองปัจจุบัน เติมเอง'!$A$5:$CL$846,45,0),2)</f>
        <v>0</v>
      </c>
      <c r="AU377" s="19">
        <f>ROUND(VLOOKUP($B377,'3.ข้อมูลงบทดลองปัจจุบัน เติมเอง'!$A$5:$CL$846,46,0),2)</f>
        <v>0</v>
      </c>
      <c r="AV377" s="19">
        <f>ROUND(VLOOKUP($B377,'3.ข้อมูลงบทดลองปัจจุบัน เติมเอง'!$A$5:$CL$846,47,0),2)</f>
        <v>0</v>
      </c>
      <c r="AW377" s="19">
        <f>ROUND(VLOOKUP($B377,'3.ข้อมูลงบทดลองปัจจุบัน เติมเอง'!$A$5:$CL$846,48,0),2)</f>
        <v>0</v>
      </c>
      <c r="AX377" s="19">
        <f>ROUND(VLOOKUP($B377,'3.ข้อมูลงบทดลองปัจจุบัน เติมเอง'!$A$5:$CL$846,49,0),2)</f>
        <v>0</v>
      </c>
      <c r="AY377" s="19">
        <f>ROUND(VLOOKUP($B377,'3.ข้อมูลงบทดลองปัจจุบัน เติมเอง'!$A$5:$CL$846,50,0),2)</f>
        <v>0</v>
      </c>
      <c r="AZ377" s="19">
        <f>ROUND(VLOOKUP($B377,'3.ข้อมูลงบทดลองปัจจุบัน เติมเอง'!$A$5:$CL$846,51,0),2)</f>
        <v>0</v>
      </c>
      <c r="BA377" s="19">
        <f>ROUND(VLOOKUP($B377,'3.ข้อมูลงบทดลองปัจจุบัน เติมเอง'!$A$5:$CL$846,52,0),2)</f>
        <v>0</v>
      </c>
      <c r="BB377" s="19">
        <f>ROUND(VLOOKUP($B377,'3.ข้อมูลงบทดลองปัจจุบัน เติมเอง'!$A$5:$CL$846,53,0),2)</f>
        <v>0</v>
      </c>
      <c r="BC377" s="19">
        <f>ROUND(VLOOKUP($B377,'3.ข้อมูลงบทดลองปัจจุบัน เติมเอง'!$A$5:$CL$846,54,0),2)</f>
        <v>0</v>
      </c>
      <c r="BD377" s="19">
        <f>ROUND(VLOOKUP($B377,'3.ข้อมูลงบทดลองปัจจุบัน เติมเอง'!$A$5:$CL$846,55,0),2)</f>
        <v>0</v>
      </c>
      <c r="BE377" s="19">
        <f>ROUND(VLOOKUP($B377,'3.ข้อมูลงบทดลองปัจจุบัน เติมเอง'!$A$5:$CL$846,56,0),2)</f>
        <v>0</v>
      </c>
      <c r="BF377" s="19">
        <f>ROUND(VLOOKUP($B377,'3.ข้อมูลงบทดลองปัจจุบัน เติมเอง'!$A$5:$CL$846,57,0),2)</f>
        <v>0</v>
      </c>
      <c r="BG377" s="19">
        <f>ROUND(VLOOKUP($B377,'3.ข้อมูลงบทดลองปัจจุบัน เติมเอง'!$A$5:$CL$846,58,0),2)</f>
        <v>0</v>
      </c>
      <c r="BH377" s="19">
        <f>ROUND(VLOOKUP($B377,'3.ข้อมูลงบทดลองปัจจุบัน เติมเอง'!$A$5:$CL$846,59,0),2)</f>
        <v>0</v>
      </c>
      <c r="BI377" s="19">
        <f>ROUND(VLOOKUP($B377,'3.ข้อมูลงบทดลองปัจจุบัน เติมเอง'!$A$5:$CL$846,60,0),2)</f>
        <v>0</v>
      </c>
      <c r="BJ377" s="19">
        <f>ROUND(VLOOKUP($B377,'3.ข้อมูลงบทดลองปัจจุบัน เติมเอง'!$A$5:$CL$846,61,0),2)</f>
        <v>0</v>
      </c>
      <c r="BK377" s="19">
        <f>ROUND(VLOOKUP($B377,'3.ข้อมูลงบทดลองปัจจุบัน เติมเอง'!$A$5:$CL$846,62,0),2)</f>
        <v>0</v>
      </c>
      <c r="BL377" s="19">
        <f>ROUND(VLOOKUP($B377,'3.ข้อมูลงบทดลองปัจจุบัน เติมเอง'!$A$5:$CL$846,63,0),2)</f>
        <v>0</v>
      </c>
      <c r="BM377" s="19">
        <f>ROUND(VLOOKUP($B377,'3.ข้อมูลงบทดลองปัจจุบัน เติมเอง'!$A$5:$CL$846,64,0),2)</f>
        <v>0</v>
      </c>
      <c r="BN377" s="19">
        <f>ROUND(VLOOKUP($B377,'3.ข้อมูลงบทดลองปัจจุบัน เติมเอง'!$A$5:$CL$846,65,0),2)</f>
        <v>0</v>
      </c>
      <c r="BO377" s="19">
        <f>ROUND(VLOOKUP($B377,'3.ข้อมูลงบทดลองปัจจุบัน เติมเอง'!$A$5:$CL$846,66,0),2)</f>
        <v>0</v>
      </c>
      <c r="BP377" s="19">
        <f>ROUND(VLOOKUP($B377,'3.ข้อมูลงบทดลองปัจจุบัน เติมเอง'!$A$5:$CL$846,67,0),2)</f>
        <v>0</v>
      </c>
      <c r="BQ377" s="19">
        <f>ROUND(VLOOKUP($B377,'3.ข้อมูลงบทดลองปัจจุบัน เติมเอง'!$A$5:$CL$846,68,0),2)</f>
        <v>0</v>
      </c>
      <c r="BR377" s="19">
        <f>ROUND(VLOOKUP($B377,'3.ข้อมูลงบทดลองปัจจุบัน เติมเอง'!$A$5:$CL$846,69,0),2)</f>
        <v>0</v>
      </c>
      <c r="BS377" s="19">
        <f>ROUND(VLOOKUP($B377,'3.ข้อมูลงบทดลองปัจจุบัน เติมเอง'!$A$5:$CL$846,70,0),2)</f>
        <v>0</v>
      </c>
      <c r="BT377" s="19">
        <f>ROUND(VLOOKUP($B377,'3.ข้อมูลงบทดลองปัจจุบัน เติมเอง'!$A$5:$CL$846,71,0),2)</f>
        <v>0</v>
      </c>
      <c r="BU377" s="19">
        <f>ROUND(VLOOKUP($B377,'3.ข้อมูลงบทดลองปัจจุบัน เติมเอง'!$A$5:$CL$846,72,0),2)</f>
        <v>0</v>
      </c>
      <c r="BV377" s="19">
        <f>ROUND(VLOOKUP($B377,'3.ข้อมูลงบทดลองปัจจุบัน เติมเอง'!$A$5:$CL$846,73,0),2)</f>
        <v>0</v>
      </c>
      <c r="BW377" s="19">
        <f>ROUND(VLOOKUP($B377,'3.ข้อมูลงบทดลองปัจจุบัน เติมเอง'!$A$5:$CL$846,74,0),2)</f>
        <v>0</v>
      </c>
      <c r="BX377" s="19">
        <f>ROUND(VLOOKUP($B377,'3.ข้อมูลงบทดลองปัจจุบัน เติมเอง'!$A$5:$CL$846,75,0),2)</f>
        <v>0</v>
      </c>
      <c r="BY377" s="19">
        <f>ROUND(VLOOKUP($B377,'3.ข้อมูลงบทดลองปัจจุบัน เติมเอง'!$A$5:$CL$846,76,0),2)</f>
        <v>0</v>
      </c>
      <c r="BZ377" s="19">
        <f>ROUND(VLOOKUP($B377,'3.ข้อมูลงบทดลองปัจจุบัน เติมเอง'!$A$5:$CL$846,77,0),2)</f>
        <v>0</v>
      </c>
      <c r="CA377" s="19">
        <f>ROUND(VLOOKUP($B377,'3.ข้อมูลงบทดลองปัจจุบัน เติมเอง'!$A$5:$CL$846,78,0),2)</f>
        <v>0</v>
      </c>
      <c r="CB377" s="19">
        <f>ROUND(VLOOKUP($B377,'3.ข้อมูลงบทดลองปัจจุบัน เติมเอง'!$A$5:$CL$846,79,0),2)</f>
        <v>0</v>
      </c>
      <c r="CC377" s="19">
        <f>ROUND(VLOOKUP($B377,'3.ข้อมูลงบทดลองปัจจุบัน เติมเอง'!$A$5:$CL$846,80,0),2)</f>
        <v>0</v>
      </c>
      <c r="CD377" s="19">
        <f>ROUND(VLOOKUP($B377,'3.ข้อมูลงบทดลองปัจจุบัน เติมเอง'!$A$5:$CL$846,81,0),2)</f>
        <v>0</v>
      </c>
      <c r="CE377" s="19">
        <f>ROUND(VLOOKUP($B377,'3.ข้อมูลงบทดลองปัจจุบัน เติมเอง'!$A$5:$CL$846,82,0),2)</f>
        <v>0</v>
      </c>
      <c r="CF377" s="19">
        <f>ROUND(VLOOKUP($B377,'3.ข้อมูลงบทดลองปัจจุบัน เติมเอง'!$A$5:$CL$846,83,0),2)</f>
        <v>0</v>
      </c>
      <c r="CG377" s="19">
        <f>ROUND(VLOOKUP($B377,'3.ข้อมูลงบทดลองปัจจุบัน เติมเอง'!$A$5:$CL$846,84,0),2)</f>
        <v>0</v>
      </c>
      <c r="CH377" s="19">
        <f>ROUND(VLOOKUP($B377,'3.ข้อมูลงบทดลองปัจจุบัน เติมเอง'!$A$5:$CL$846,85,0),2)</f>
        <v>0</v>
      </c>
      <c r="CI377" s="19">
        <f>ROUND(VLOOKUP($B377,'3.ข้อมูลงบทดลองปัจจุบัน เติมเอง'!$A$5:$CL$846,86,0),2)</f>
        <v>0</v>
      </c>
      <c r="CJ377" s="19">
        <f>ROUND(VLOOKUP($B377,'3.ข้อมูลงบทดลองปัจจุบัน เติมเอง'!$A$5:$CL$846,87,0),2)</f>
        <v>0</v>
      </c>
      <c r="CK377" s="19">
        <f>ROUND(VLOOKUP($B377,'3.ข้อมูลงบทดลองปัจจุบัน เติมเอง'!$A$5:$CL$846,88,0),2)</f>
        <v>0</v>
      </c>
      <c r="CL377" s="19">
        <f>ROUND(VLOOKUP($B377,'3.ข้อมูลงบทดลองปัจจุบัน เติมเอง'!$A$5:$CL$846,89,0),2)</f>
        <v>0</v>
      </c>
      <c r="CM377" s="19">
        <f>ROUND(VLOOKUP($B377,'3.ข้อมูลงบทดลองปัจจุบัน เติมเอง'!$A$5:$CL$846,90,0),2)</f>
        <v>0</v>
      </c>
    </row>
    <row r="378" spans="1:91" x14ac:dyDescent="0.7">
      <c r="A378" s="53" t="s">
        <v>2323</v>
      </c>
      <c r="B378" s="3" t="s">
        <v>2094</v>
      </c>
      <c r="C378" s="8" t="s">
        <v>1260</v>
      </c>
      <c r="D378" s="19">
        <f>ROUND(VLOOKUP($B378,'3.ข้อมูลงบทดลองปัจจุบัน เติมเอง'!$A$5:$CL$846,3,0),2)</f>
        <v>37602</v>
      </c>
      <c r="E378" s="19">
        <f>ROUND(VLOOKUP($B378,'3.ข้อมูลงบทดลองปัจจุบัน เติมเอง'!$A$5:$CL$846,4,0),2)</f>
        <v>0</v>
      </c>
      <c r="F378" s="19">
        <f>ROUND(VLOOKUP($B378,'3.ข้อมูลงบทดลองปัจจุบัน เติมเอง'!$A$5:$CL$846,5,0),2)</f>
        <v>272955.5</v>
      </c>
      <c r="G378" s="19">
        <f>ROUND(VLOOKUP($B378,'3.ข้อมูลงบทดลองปัจจุบัน เติมเอง'!$A$5:$CL$846,6,0),2)</f>
        <v>43402</v>
      </c>
      <c r="H378" s="19">
        <f>ROUND(VLOOKUP($B378,'3.ข้อมูลงบทดลองปัจจุบัน เติมเอง'!$A$5:$CL$846,7,0),2)</f>
        <v>1953</v>
      </c>
      <c r="I378" s="19">
        <f>ROUND(VLOOKUP($B378,'3.ข้อมูลงบทดลองปัจจุบัน เติมเอง'!$A$5:$CL$846,8,0),2)</f>
        <v>1685411.1</v>
      </c>
      <c r="J378" s="19">
        <f>ROUND(VLOOKUP($B378,'3.ข้อมูลงบทดลองปัจจุบัน เติมเอง'!$A$5:$CL$846,9,0),2)</f>
        <v>2082004.75</v>
      </c>
      <c r="K378" s="19">
        <f>ROUND(VLOOKUP($B378,'3.ข้อมูลงบทดลองปัจจุบัน เติมเอง'!$A$5:$CL$846,10,0),2)</f>
        <v>637404</v>
      </c>
      <c r="L378" s="19">
        <f>ROUND(VLOOKUP($B378,'3.ข้อมูลงบทดลองปัจจุบัน เติมเอง'!$A$5:$CL$846,11,0),2)</f>
        <v>1168197.18</v>
      </c>
      <c r="M378" s="19">
        <f>ROUND(VLOOKUP($B378,'3.ข้อมูลงบทดลองปัจจุบัน เติมเอง'!$A$5:$CL$846,12,0),2)</f>
        <v>56132</v>
      </c>
      <c r="N378" s="19">
        <f>ROUND(VLOOKUP($B378,'3.ข้อมูลงบทดลองปัจจุบัน เติมเอง'!$A$5:$CL$846,13,0),2)</f>
        <v>1846011</v>
      </c>
      <c r="O378" s="19">
        <f>ROUND(VLOOKUP($B378,'3.ข้อมูลงบทดลองปัจจุบัน เติมเอง'!$A$5:$CL$846,14,0),2)</f>
        <v>20929.5</v>
      </c>
      <c r="P378" s="19">
        <f>ROUND(VLOOKUP($B378,'3.ข้อมูลงบทดลองปัจจุบัน เติมเอง'!$A$5:$CL$846,15,0),2)</f>
        <v>1462830.95</v>
      </c>
      <c r="Q378" s="19">
        <f>ROUND(VLOOKUP($B378,'3.ข้อมูลงบทดลองปัจจุบัน เติมเอง'!$A$5:$CL$846,16,0),2)</f>
        <v>1904158.5</v>
      </c>
      <c r="R378" s="19">
        <f>ROUND(VLOOKUP($B378,'3.ข้อมูลงบทดลองปัจจุบัน เติมเอง'!$A$5:$CL$846,17,0),2)</f>
        <v>2230241.25</v>
      </c>
      <c r="S378" s="19">
        <f>ROUND(VLOOKUP($B378,'3.ข้อมูลงบทดลองปัจจุบัน เติมเอง'!$A$5:$CL$846,18,0),2)</f>
        <v>598751.69999999995</v>
      </c>
      <c r="T378" s="19">
        <f>ROUND(VLOOKUP($B378,'3.ข้อมูลงบทดลองปัจจุบัน เติมเอง'!$A$5:$CL$846,19,0),2)</f>
        <v>975059.8</v>
      </c>
      <c r="U378" s="19">
        <f>ROUND(VLOOKUP($B378,'3.ข้อมูลงบทดลองปัจจุบัน เติมเอง'!$A$5:$CL$846,20,0),2)</f>
        <v>736725</v>
      </c>
      <c r="V378" s="19">
        <f>ROUND(VLOOKUP($B378,'3.ข้อมูลงบทดลองปัจจุบัน เติมเอง'!$A$5:$CL$846,21,0),2)</f>
        <v>1428192.7</v>
      </c>
      <c r="W378" s="19">
        <f>ROUND(VLOOKUP($B378,'3.ข้อมูลงบทดลองปัจจุบัน เติมเอง'!$A$5:$CL$846,22,0),2)</f>
        <v>439107</v>
      </c>
      <c r="X378" s="19">
        <f>ROUND(VLOOKUP($B378,'3.ข้อมูลงบทดลองปัจจุบัน เติมเอง'!$A$5:$CL$846,23,0),2)</f>
        <v>178736.5</v>
      </c>
      <c r="Y378" s="19">
        <f>ROUND(VLOOKUP($B378,'3.ข้อมูลงบทดลองปัจจุบัน เติมเอง'!$A$5:$CL$846,24,0),2)</f>
        <v>2208879.13</v>
      </c>
      <c r="Z378" s="19">
        <f>ROUND(VLOOKUP($B378,'3.ข้อมูลงบทดลองปัจจุบัน เติมเอง'!$A$5:$CL$846,25,0),2)</f>
        <v>5743252.4199999999</v>
      </c>
      <c r="AA378" s="19">
        <f>ROUND(VLOOKUP($B378,'3.ข้อมูลงบทดลองปัจจุบัน เติมเอง'!$A$5:$CL$846,26,0),2)</f>
        <v>2720592.41</v>
      </c>
      <c r="AB378" s="19">
        <f>ROUND(VLOOKUP($B378,'3.ข้อมูลงบทดลองปัจจุบัน เติมเอง'!$A$5:$CL$846,27,0),2)</f>
        <v>670000</v>
      </c>
      <c r="AC378" s="19">
        <f>ROUND(VLOOKUP($B378,'3.ข้อมูลงบทดลองปัจจุบัน เติมเอง'!$A$5:$CL$846,28,0),2)</f>
        <v>1849222.09</v>
      </c>
      <c r="AD378" s="19">
        <f>ROUND(VLOOKUP($B378,'3.ข้อมูลงบทดลองปัจจุบัน เติมเอง'!$A$5:$CL$846,29,0),2)</f>
        <v>431400</v>
      </c>
      <c r="AE378" s="19">
        <f>ROUND(VLOOKUP($B378,'3.ข้อมูลงบทดลองปัจจุบัน เติมเอง'!$A$5:$CL$846,30,0),2)</f>
        <v>2121435.5</v>
      </c>
      <c r="AF378" s="19">
        <f>ROUND(VLOOKUP($B378,'3.ข้อมูลงบทดลองปัจจุบัน เติมเอง'!$A$5:$CL$846,31,0),2)</f>
        <v>0</v>
      </c>
      <c r="AG378" s="19">
        <f>ROUND(VLOOKUP($B378,'3.ข้อมูลงบทดลองปัจจุบัน เติมเอง'!$A$5:$CL$846,32,0),2)</f>
        <v>1651436.76</v>
      </c>
      <c r="AH378" s="19">
        <f>ROUND(VLOOKUP($B378,'3.ข้อมูลงบทดลองปัจจุบัน เติมเอง'!$A$5:$CL$846,33,0),2)</f>
        <v>868440</v>
      </c>
      <c r="AI378" s="19">
        <f>ROUND(VLOOKUP($B378,'3.ข้อมูลงบทดลองปัจจุบัน เติมเอง'!$A$5:$CL$846,34,0),2)</f>
        <v>2247145.66</v>
      </c>
      <c r="AJ378" s="19">
        <f>ROUND(VLOOKUP($B378,'3.ข้อมูลงบทดลองปัจจุบัน เติมเอง'!$A$5:$CL$846,35,0),2)</f>
        <v>0</v>
      </c>
      <c r="AK378" s="19">
        <f>ROUND(VLOOKUP($B378,'3.ข้อมูลงบทดลองปัจจุบัน เติมเอง'!$A$5:$CL$846,36,0),2)</f>
        <v>739925</v>
      </c>
      <c r="AL378" s="19">
        <f>ROUND(VLOOKUP($B378,'3.ข้อมูลงบทดลองปัจจุบัน เติมเอง'!$A$5:$CL$846,37,0),2)</f>
        <v>2200884.67</v>
      </c>
      <c r="AM378" s="19">
        <f>ROUND(VLOOKUP($B378,'3.ข้อมูลงบทดลองปัจจุบัน เติมเอง'!$A$5:$CL$846,38,0),2)</f>
        <v>0</v>
      </c>
      <c r="AN378" s="19">
        <f>ROUND(VLOOKUP($B378,'3.ข้อมูลงบทดลองปัจจุบัน เติมเอง'!$A$5:$CL$846,39,0),2)</f>
        <v>539947</v>
      </c>
      <c r="AO378" s="19">
        <f>ROUND(VLOOKUP($B378,'3.ข้อมูลงบทดลองปัจจุบัน เติมเอง'!$A$5:$CL$846,40,0),2)</f>
        <v>222387.75</v>
      </c>
      <c r="AP378" s="19">
        <f>ROUND(VLOOKUP($B378,'3.ข้อมูลงบทดลองปัจจุบัน เติมเอง'!$A$5:$CL$846,41,0),2)</f>
        <v>942081</v>
      </c>
      <c r="AQ378" s="19">
        <f>ROUND(VLOOKUP($B378,'3.ข้อมูลงบทดลองปัจจุบัน เติมเอง'!$A$5:$CL$846,42,0),2)</f>
        <v>3200</v>
      </c>
      <c r="AR378" s="19">
        <f>ROUND(VLOOKUP($B378,'3.ข้อมูลงบทดลองปัจจุบัน เติมเอง'!$A$5:$CL$846,43,0),2)</f>
        <v>333295</v>
      </c>
      <c r="AS378" s="19">
        <f>ROUND(VLOOKUP($B378,'3.ข้อมูลงบทดลองปัจจุบัน เติมเอง'!$A$5:$CL$846,44,0),2)</f>
        <v>6103</v>
      </c>
      <c r="AT378" s="19">
        <f>ROUND(VLOOKUP($B378,'3.ข้อมูลงบทดลองปัจจุบัน เติมเอง'!$A$5:$CL$846,45,0),2)</f>
        <v>1950239.65</v>
      </c>
      <c r="AU378" s="19">
        <f>ROUND(VLOOKUP($B378,'3.ข้อมูลงบทดลองปัจจุบัน เติมเอง'!$A$5:$CL$846,46,0),2)</f>
        <v>2226913.5699999998</v>
      </c>
      <c r="AV378" s="19">
        <f>ROUND(VLOOKUP($B378,'3.ข้อมูลงบทดลองปัจจุบัน เติมเอง'!$A$5:$CL$846,47,0),2)</f>
        <v>2647.25</v>
      </c>
      <c r="AW378" s="19">
        <f>ROUND(VLOOKUP($B378,'3.ข้อมูลงบทดลองปัจจุบัน เติมเอง'!$A$5:$CL$846,48,0),2)</f>
        <v>0</v>
      </c>
      <c r="AX378" s="19">
        <f>ROUND(VLOOKUP($B378,'3.ข้อมูลงบทดลองปัจจุบัน เติมเอง'!$A$5:$CL$846,49,0),2)</f>
        <v>438071.5</v>
      </c>
      <c r="AY378" s="19">
        <f>ROUND(VLOOKUP($B378,'3.ข้อมูลงบทดลองปัจจุบัน เติมเอง'!$A$5:$CL$846,50,0),2)</f>
        <v>1295508.75</v>
      </c>
      <c r="AZ378" s="19">
        <f>ROUND(VLOOKUP($B378,'3.ข้อมูลงบทดลองปัจจุบัน เติมเอง'!$A$5:$CL$846,51,0),2)</f>
        <v>0</v>
      </c>
      <c r="BA378" s="19">
        <f>ROUND(VLOOKUP($B378,'3.ข้อมูลงบทดลองปัจจุบัน เติมเอง'!$A$5:$CL$846,52,0),2)</f>
        <v>0</v>
      </c>
      <c r="BB378" s="19">
        <f>ROUND(VLOOKUP($B378,'3.ข้อมูลงบทดลองปัจจุบัน เติมเอง'!$A$5:$CL$846,53,0),2)</f>
        <v>2338746</v>
      </c>
      <c r="BC378" s="19">
        <f>ROUND(VLOOKUP($B378,'3.ข้อมูลงบทดลองปัจจุบัน เติมเอง'!$A$5:$CL$846,54,0),2)</f>
        <v>47525</v>
      </c>
      <c r="BD378" s="19">
        <f>ROUND(VLOOKUP($B378,'3.ข้อมูลงบทดลองปัจจุบัน เติมเอง'!$A$5:$CL$846,55,0),2)</f>
        <v>734066.25</v>
      </c>
      <c r="BE378" s="19">
        <f>ROUND(VLOOKUP($B378,'3.ข้อมูลงบทดลองปัจจุบัน เติมเอง'!$A$5:$CL$846,56,0),2)</f>
        <v>3770052.75</v>
      </c>
      <c r="BF378" s="19">
        <f>ROUND(VLOOKUP($B378,'3.ข้อมูลงบทดลองปัจจุบัน เติมเอง'!$A$5:$CL$846,57,0),2)</f>
        <v>1773582.78</v>
      </c>
      <c r="BG378" s="19">
        <f>ROUND(VLOOKUP($B378,'3.ข้อมูลงบทดลองปัจจุบัน เติมเอง'!$A$5:$CL$846,58,0),2)</f>
        <v>15397</v>
      </c>
      <c r="BH378" s="19">
        <f>ROUND(VLOOKUP($B378,'3.ข้อมูลงบทดลองปัจจุบัน เติมเอง'!$A$5:$CL$846,59,0),2)</f>
        <v>516084.85</v>
      </c>
      <c r="BI378" s="19">
        <f>ROUND(VLOOKUP($B378,'3.ข้อมูลงบทดลองปัจจุบัน เติมเอง'!$A$5:$CL$846,60,0),2)</f>
        <v>300136.25</v>
      </c>
      <c r="BJ378" s="19">
        <f>ROUND(VLOOKUP($B378,'3.ข้อมูลงบทดลองปัจจุบัน เติมเอง'!$A$5:$CL$846,61,0),2)</f>
        <v>5777</v>
      </c>
      <c r="BK378" s="19">
        <f>ROUND(VLOOKUP($B378,'3.ข้อมูลงบทดลองปัจจุบัน เติมเอง'!$A$5:$CL$846,62,0),2)</f>
        <v>1927617.35</v>
      </c>
      <c r="BL378" s="19">
        <f>ROUND(VLOOKUP($B378,'3.ข้อมูลงบทดลองปัจจุบัน เติมเอง'!$A$5:$CL$846,63,0),2)</f>
        <v>0</v>
      </c>
      <c r="BM378" s="19">
        <f>ROUND(VLOOKUP($B378,'3.ข้อมูลงบทดลองปัจจุบัน เติมเอง'!$A$5:$CL$846,64,0),2)</f>
        <v>49189</v>
      </c>
      <c r="BN378" s="19">
        <f>ROUND(VLOOKUP($B378,'3.ข้อมูลงบทดลองปัจจุบัน เติมเอง'!$A$5:$CL$846,65,0),2)</f>
        <v>666805</v>
      </c>
      <c r="BO378" s="19">
        <f>ROUND(VLOOKUP($B378,'3.ข้อมูลงบทดลองปัจจุบัน เติมเอง'!$A$5:$CL$846,66,0),2)</f>
        <v>57570</v>
      </c>
      <c r="BP378" s="19">
        <f>ROUND(VLOOKUP($B378,'3.ข้อมูลงบทดลองปัจจุบัน เติมเอง'!$A$5:$CL$846,67,0),2)</f>
        <v>405668.75</v>
      </c>
      <c r="BQ378" s="19">
        <f>ROUND(VLOOKUP($B378,'3.ข้อมูลงบทดลองปัจจุบัน เติมเอง'!$A$5:$CL$846,68,0),2)</f>
        <v>517995.32</v>
      </c>
      <c r="BR378" s="19">
        <f>ROUND(VLOOKUP($B378,'3.ข้อมูลงบทดลองปัจจุบัน เติมเอง'!$A$5:$CL$846,69,0),2)</f>
        <v>19023.5</v>
      </c>
      <c r="BS378" s="19">
        <f>ROUND(VLOOKUP($B378,'3.ข้อมูลงบทดลองปัจจุบัน เติมเอง'!$A$5:$CL$846,70,0),2)</f>
        <v>710200</v>
      </c>
      <c r="BT378" s="19">
        <f>ROUND(VLOOKUP($B378,'3.ข้อมูลงบทดลองปัจจุบัน เติมเอง'!$A$5:$CL$846,71,0),2)</f>
        <v>5036693.08</v>
      </c>
      <c r="BU378" s="19">
        <f>ROUND(VLOOKUP($B378,'3.ข้อมูลงบทดลองปัจจุบัน เติมเอง'!$A$5:$CL$846,72,0),2)</f>
        <v>3470904.5</v>
      </c>
      <c r="BV378" s="19">
        <f>ROUND(VLOOKUP($B378,'3.ข้อมูลงบทดลองปัจจุบัน เติมเอง'!$A$5:$CL$846,73,0),2)</f>
        <v>951372</v>
      </c>
      <c r="BW378" s="19">
        <f>ROUND(VLOOKUP($B378,'3.ข้อมูลงบทดลองปัจจุบัน เติมเอง'!$A$5:$CL$846,74,0),2)</f>
        <v>785580.5</v>
      </c>
      <c r="BX378" s="19">
        <f>ROUND(VLOOKUP($B378,'3.ข้อมูลงบทดลองปัจจุบัน เติมเอง'!$A$5:$CL$846,75,0),2)</f>
        <v>667273.25</v>
      </c>
      <c r="BY378" s="19">
        <f>ROUND(VLOOKUP($B378,'3.ข้อมูลงบทดลองปัจจุบัน เติมเอง'!$A$5:$CL$846,76,0),2)</f>
        <v>53727.61</v>
      </c>
      <c r="BZ378" s="19">
        <f>ROUND(VLOOKUP($B378,'3.ข้อมูลงบทดลองปัจจุบัน เติมเอง'!$A$5:$CL$846,77,0),2)</f>
        <v>1797132.25</v>
      </c>
      <c r="CA378" s="19">
        <f>ROUND(VLOOKUP($B378,'3.ข้อมูลงบทดลองปัจจุบัน เติมเอง'!$A$5:$CL$846,78,0),2)</f>
        <v>0</v>
      </c>
      <c r="CB378" s="19">
        <f>ROUND(VLOOKUP($B378,'3.ข้อมูลงบทดลองปัจจุบัน เติมเอง'!$A$5:$CL$846,79,0),2)</f>
        <v>894520</v>
      </c>
      <c r="CC378" s="19">
        <f>ROUND(VLOOKUP($B378,'3.ข้อมูลงบทดลองปัจจุบัน เติมเอง'!$A$5:$CL$846,80,0),2)</f>
        <v>2544096.6</v>
      </c>
      <c r="CD378" s="19">
        <f>ROUND(VLOOKUP($B378,'3.ข้อมูลงบทดลองปัจจุบัน เติมเอง'!$A$5:$CL$846,81,0),2)</f>
        <v>3411832.64</v>
      </c>
      <c r="CE378" s="19">
        <f>ROUND(VLOOKUP($B378,'3.ข้อมูลงบทดลองปัจจุบัน เติมเอง'!$A$5:$CL$846,82,0),2)</f>
        <v>21268.25</v>
      </c>
      <c r="CF378" s="19">
        <f>ROUND(VLOOKUP($B378,'3.ข้อมูลงบทดลองปัจจุบัน เติมเอง'!$A$5:$CL$846,83,0),2)</f>
        <v>4786606.55</v>
      </c>
      <c r="CG378" s="19">
        <f>ROUND(VLOOKUP($B378,'3.ข้อมูลงบทดลองปัจจุบัน เติมเอง'!$A$5:$CL$846,84,0),2)</f>
        <v>1904807.23</v>
      </c>
      <c r="CH378" s="19">
        <f>ROUND(VLOOKUP($B378,'3.ข้อมูลงบทดลองปัจจุบัน เติมเอง'!$A$5:$CL$846,85,0),2)</f>
        <v>1603040.01</v>
      </c>
      <c r="CI378" s="19">
        <f>ROUND(VLOOKUP($B378,'3.ข้อมูลงบทดลองปัจจุบัน เติมเอง'!$A$5:$CL$846,86,0),2)</f>
        <v>346930.94</v>
      </c>
      <c r="CJ378" s="19">
        <f>ROUND(VLOOKUP($B378,'3.ข้อมูลงบทดลองปัจจุบัน เติมเอง'!$A$5:$CL$846,87,0),2)</f>
        <v>926369</v>
      </c>
      <c r="CK378" s="19">
        <f>ROUND(VLOOKUP($B378,'3.ข้อมูลงบทดลองปัจจุบัน เติมเอง'!$A$5:$CL$846,88,0),2)</f>
        <v>2939781.75</v>
      </c>
      <c r="CL378" s="19">
        <f>ROUND(VLOOKUP($B378,'3.ข้อมูลงบทดลองปัจจุบัน เติมเอง'!$A$5:$CL$846,89,0),2)</f>
        <v>1638066</v>
      </c>
      <c r="CM378" s="19">
        <f>ROUND(VLOOKUP($B378,'3.ข้อมูลงบทดลองปัจจุบัน เติมเอง'!$A$5:$CL$846,90,0),2)</f>
        <v>1188287</v>
      </c>
    </row>
    <row r="379" spans="1:91" x14ac:dyDescent="0.7">
      <c r="A379" s="53" t="s">
        <v>2323</v>
      </c>
      <c r="B379" s="3" t="s">
        <v>2095</v>
      </c>
      <c r="C379" s="8" t="s">
        <v>1527</v>
      </c>
      <c r="D379" s="19">
        <f>ROUND(VLOOKUP($B379,'3.ข้อมูลงบทดลองปัจจุบัน เติมเอง'!$A$5:$CL$846,3,0),2)</f>
        <v>0</v>
      </c>
      <c r="E379" s="19">
        <f>ROUND(VLOOKUP($B379,'3.ข้อมูลงบทดลองปัจจุบัน เติมเอง'!$A$5:$CL$846,4,0),2)</f>
        <v>0</v>
      </c>
      <c r="F379" s="19">
        <f>ROUND(VLOOKUP($B379,'3.ข้อมูลงบทดลองปัจจุบัน เติมเอง'!$A$5:$CL$846,5,0),2)</f>
        <v>259359</v>
      </c>
      <c r="G379" s="19">
        <f>ROUND(VLOOKUP($B379,'3.ข้อมูลงบทดลองปัจจุบัน เติมเอง'!$A$5:$CL$846,6,0),2)</f>
        <v>0</v>
      </c>
      <c r="H379" s="19">
        <f>ROUND(VLOOKUP($B379,'3.ข้อมูลงบทดลองปัจจุบัน เติมเอง'!$A$5:$CL$846,7,0),2)</f>
        <v>0</v>
      </c>
      <c r="I379" s="19">
        <f>ROUND(VLOOKUP($B379,'3.ข้อมูลงบทดลองปัจจุบัน เติมเอง'!$A$5:$CL$846,8,0),2)</f>
        <v>0</v>
      </c>
      <c r="J379" s="19">
        <f>ROUND(VLOOKUP($B379,'3.ข้อมูลงบทดลองปัจจุบัน เติมเอง'!$A$5:$CL$846,9,0),2)</f>
        <v>62619.25</v>
      </c>
      <c r="K379" s="19">
        <f>ROUND(VLOOKUP($B379,'3.ข้อมูลงบทดลองปัจจุบัน เติมเอง'!$A$5:$CL$846,10,0),2)</f>
        <v>117704</v>
      </c>
      <c r="L379" s="19">
        <f>ROUND(VLOOKUP($B379,'3.ข้อมูลงบทดลองปัจจุบัน เติมเอง'!$A$5:$CL$846,11,0),2)</f>
        <v>97872.25</v>
      </c>
      <c r="M379" s="19">
        <f>ROUND(VLOOKUP($B379,'3.ข้อมูลงบทดลองปัจจุบัน เติมเอง'!$A$5:$CL$846,12,0),2)</f>
        <v>0</v>
      </c>
      <c r="N379" s="19">
        <f>ROUND(VLOOKUP($B379,'3.ข้อมูลงบทดลองปัจจุบัน เติมเอง'!$A$5:$CL$846,13,0),2)</f>
        <v>52716.75</v>
      </c>
      <c r="O379" s="19">
        <f>ROUND(VLOOKUP($B379,'3.ข้อมูลงบทดลองปัจจุบัน เติมเอง'!$A$5:$CL$846,14,0),2)</f>
        <v>0</v>
      </c>
      <c r="P379" s="19">
        <f>ROUND(VLOOKUP($B379,'3.ข้อมูลงบทดลองปัจจุบัน เติมเอง'!$A$5:$CL$846,15,0),2)</f>
        <v>0</v>
      </c>
      <c r="Q379" s="19">
        <f>ROUND(VLOOKUP($B379,'3.ข้อมูลงบทดลองปัจจุบัน เติมเอง'!$A$5:$CL$846,16,0),2)</f>
        <v>0</v>
      </c>
      <c r="R379" s="19">
        <f>ROUND(VLOOKUP($B379,'3.ข้อมูลงบทดลองปัจจุบัน เติมเอง'!$A$5:$CL$846,17,0),2)</f>
        <v>113502.75</v>
      </c>
      <c r="S379" s="19">
        <f>ROUND(VLOOKUP($B379,'3.ข้อมูลงบทดลองปัจจุบัน เติมเอง'!$A$5:$CL$846,18,0),2)</f>
        <v>0</v>
      </c>
      <c r="T379" s="19">
        <f>ROUND(VLOOKUP($B379,'3.ข้อมูลงบทดลองปัจจุบัน เติมเอง'!$A$5:$CL$846,19,0),2)</f>
        <v>47270</v>
      </c>
      <c r="U379" s="19">
        <f>ROUND(VLOOKUP($B379,'3.ข้อมูลงบทดลองปัจจุบัน เติมเอง'!$A$5:$CL$846,20,0),2)</f>
        <v>99651</v>
      </c>
      <c r="V379" s="19">
        <f>ROUND(VLOOKUP($B379,'3.ข้อมูลงบทดลองปัจจุบัน เติมเอง'!$A$5:$CL$846,21,0),2)</f>
        <v>52571.25</v>
      </c>
      <c r="W379" s="19">
        <f>ROUND(VLOOKUP($B379,'3.ข้อมูลงบทดลองปัจจุบัน เติมเอง'!$A$5:$CL$846,22,0),2)</f>
        <v>0</v>
      </c>
      <c r="X379" s="19">
        <f>ROUND(VLOOKUP($B379,'3.ข้อมูลงบทดลองปัจจุบัน เติมเอง'!$A$5:$CL$846,23,0),2)</f>
        <v>289883.25</v>
      </c>
      <c r="Y379" s="19">
        <f>ROUND(VLOOKUP($B379,'3.ข้อมูลงบทดลองปัจจุบัน เติมเอง'!$A$5:$CL$846,24,0),2)</f>
        <v>30320</v>
      </c>
      <c r="Z379" s="19">
        <f>ROUND(VLOOKUP($B379,'3.ข้อมูลงบทดลองปัจจุบัน เติมเอง'!$A$5:$CL$846,25,0),2)</f>
        <v>0</v>
      </c>
      <c r="AA379" s="19">
        <f>ROUND(VLOOKUP($B379,'3.ข้อมูลงบทดลองปัจจุบัน เติมเอง'!$A$5:$CL$846,26,0),2)</f>
        <v>39468</v>
      </c>
      <c r="AB379" s="19">
        <f>ROUND(VLOOKUP($B379,'3.ข้อมูลงบทดลองปัจจุบัน เติมเอง'!$A$5:$CL$846,27,0),2)</f>
        <v>0</v>
      </c>
      <c r="AC379" s="19">
        <f>ROUND(VLOOKUP($B379,'3.ข้อมูลงบทดลองปัจจุบัน เติมเอง'!$A$5:$CL$846,28,0),2)</f>
        <v>0</v>
      </c>
      <c r="AD379" s="19">
        <f>ROUND(VLOOKUP($B379,'3.ข้อมูลงบทดลองปัจจุบัน เติมเอง'!$A$5:$CL$846,29,0),2)</f>
        <v>0</v>
      </c>
      <c r="AE379" s="19">
        <f>ROUND(VLOOKUP($B379,'3.ข้อมูลงบทดลองปัจจุบัน เติมเอง'!$A$5:$CL$846,30,0),2)</f>
        <v>413343</v>
      </c>
      <c r="AF379" s="19">
        <f>ROUND(VLOOKUP($B379,'3.ข้อมูลงบทดลองปัจจุบัน เติมเอง'!$A$5:$CL$846,31,0),2)</f>
        <v>0</v>
      </c>
      <c r="AG379" s="19">
        <f>ROUND(VLOOKUP($B379,'3.ข้อมูลงบทดลองปัจจุบัน เติมเอง'!$A$5:$CL$846,32,0),2)</f>
        <v>0</v>
      </c>
      <c r="AH379" s="19">
        <f>ROUND(VLOOKUP($B379,'3.ข้อมูลงบทดลองปัจจุบัน เติมเอง'!$A$5:$CL$846,33,0),2)</f>
        <v>108438.25</v>
      </c>
      <c r="AI379" s="19">
        <f>ROUND(VLOOKUP($B379,'3.ข้อมูลงบทดลองปัจจุบัน เติมเอง'!$A$5:$CL$846,34,0),2)</f>
        <v>0</v>
      </c>
      <c r="AJ379" s="19">
        <f>ROUND(VLOOKUP($B379,'3.ข้อมูลงบทดลองปัจจุบัน เติมเอง'!$A$5:$CL$846,35,0),2)</f>
        <v>0</v>
      </c>
      <c r="AK379" s="19">
        <f>ROUND(VLOOKUP($B379,'3.ข้อมูลงบทดลองปัจจุบัน เติมเอง'!$A$5:$CL$846,36,0),2)</f>
        <v>0</v>
      </c>
      <c r="AL379" s="19">
        <f>ROUND(VLOOKUP($B379,'3.ข้อมูลงบทดลองปัจจุบัน เติมเอง'!$A$5:$CL$846,37,0),2)</f>
        <v>9056</v>
      </c>
      <c r="AM379" s="19">
        <f>ROUND(VLOOKUP($B379,'3.ข้อมูลงบทดลองปัจจุบัน เติมเอง'!$A$5:$CL$846,38,0),2)</f>
        <v>865</v>
      </c>
      <c r="AN379" s="19">
        <f>ROUND(VLOOKUP($B379,'3.ข้อมูลงบทดลองปัจจุบัน เติมเอง'!$A$5:$CL$846,39,0),2)</f>
        <v>700</v>
      </c>
      <c r="AO379" s="19">
        <f>ROUND(VLOOKUP($B379,'3.ข้อมูลงบทดลองปัจจุบัน เติมเอง'!$A$5:$CL$846,40,0),2)</f>
        <v>0</v>
      </c>
      <c r="AP379" s="19">
        <f>ROUND(VLOOKUP($B379,'3.ข้อมูลงบทดลองปัจจุบัน เติมเอง'!$A$5:$CL$846,41,0),2)</f>
        <v>82249</v>
      </c>
      <c r="AQ379" s="19">
        <f>ROUND(VLOOKUP($B379,'3.ข้อมูลงบทดลองปัจจุบัน เติมเอง'!$A$5:$CL$846,42,0),2)</f>
        <v>165301.75</v>
      </c>
      <c r="AR379" s="19">
        <f>ROUND(VLOOKUP($B379,'3.ข้อมูลงบทดลองปัจจุบัน เติมเอง'!$A$5:$CL$846,43,0),2)</f>
        <v>8062</v>
      </c>
      <c r="AS379" s="19">
        <f>ROUND(VLOOKUP($B379,'3.ข้อมูลงบทดลองปัจจุบัน เติมเอง'!$A$5:$CL$846,44,0),2)</f>
        <v>74295.5</v>
      </c>
      <c r="AT379" s="19">
        <f>ROUND(VLOOKUP($B379,'3.ข้อมูลงบทดลองปัจจุบัน เติมเอง'!$A$5:$CL$846,45,0),2)</f>
        <v>5430</v>
      </c>
      <c r="AU379" s="19">
        <f>ROUND(VLOOKUP($B379,'3.ข้อมูลงบทดลองปัจจุบัน เติมเอง'!$A$5:$CL$846,46,0),2)</f>
        <v>0</v>
      </c>
      <c r="AV379" s="19">
        <f>ROUND(VLOOKUP($B379,'3.ข้อมูลงบทดลองปัจจุบัน เติมเอง'!$A$5:$CL$846,47,0),2)</f>
        <v>216900.25</v>
      </c>
      <c r="AW379" s="19">
        <f>ROUND(VLOOKUP($B379,'3.ข้อมูลงบทดลองปัจจุบัน เติมเอง'!$A$5:$CL$846,48,0),2)</f>
        <v>18296.5</v>
      </c>
      <c r="AX379" s="19">
        <f>ROUND(VLOOKUP($B379,'3.ข้อมูลงบทดลองปัจจุบัน เติมเอง'!$A$5:$CL$846,49,0),2)</f>
        <v>92022.5</v>
      </c>
      <c r="AY379" s="19">
        <f>ROUND(VLOOKUP($B379,'3.ข้อมูลงบทดลองปัจจุบัน เติมเอง'!$A$5:$CL$846,50,0),2)</f>
        <v>0</v>
      </c>
      <c r="AZ379" s="19">
        <f>ROUND(VLOOKUP($B379,'3.ข้อมูลงบทดลองปัจจุบัน เติมเอง'!$A$5:$CL$846,51,0),2)</f>
        <v>40068.75</v>
      </c>
      <c r="BA379" s="19">
        <f>ROUND(VLOOKUP($B379,'3.ข้อมูลงบทดลองปัจจุบัน เติมเอง'!$A$5:$CL$846,52,0),2)</f>
        <v>32720.25</v>
      </c>
      <c r="BB379" s="19">
        <f>ROUND(VLOOKUP($B379,'3.ข้อมูลงบทดลองปัจจุบัน เติมเอง'!$A$5:$CL$846,53,0),2)</f>
        <v>220857.25</v>
      </c>
      <c r="BC379" s="19">
        <f>ROUND(VLOOKUP($B379,'3.ข้อมูลงบทดลองปัจจุบัน เติมเอง'!$A$5:$CL$846,54,0),2)</f>
        <v>570</v>
      </c>
      <c r="BD379" s="19">
        <f>ROUND(VLOOKUP($B379,'3.ข้อมูลงบทดลองปัจจุบัน เติมเอง'!$A$5:$CL$846,55,0),2)</f>
        <v>211243.75</v>
      </c>
      <c r="BE379" s="19">
        <f>ROUND(VLOOKUP($B379,'3.ข้อมูลงบทดลองปัจจุบัน เติมเอง'!$A$5:$CL$846,56,0),2)</f>
        <v>439</v>
      </c>
      <c r="BF379" s="19">
        <f>ROUND(VLOOKUP($B379,'3.ข้อมูลงบทดลองปัจจุบัน เติมเอง'!$A$5:$CL$846,57,0),2)</f>
        <v>19887.25</v>
      </c>
      <c r="BG379" s="19">
        <f>ROUND(VLOOKUP($B379,'3.ข้อมูลงบทดลองปัจจุบัน เติมเอง'!$A$5:$CL$846,58,0),2)</f>
        <v>40160</v>
      </c>
      <c r="BH379" s="19">
        <f>ROUND(VLOOKUP($B379,'3.ข้อมูลงบทดลองปัจจุบัน เติมเอง'!$A$5:$CL$846,59,0),2)</f>
        <v>149914.25</v>
      </c>
      <c r="BI379" s="19">
        <f>ROUND(VLOOKUP($B379,'3.ข้อมูลงบทดลองปัจจุบัน เติมเอง'!$A$5:$CL$846,60,0),2)</f>
        <v>49089.75</v>
      </c>
      <c r="BJ379" s="19">
        <f>ROUND(VLOOKUP($B379,'3.ข้อมูลงบทดลองปัจจุบัน เติมเอง'!$A$5:$CL$846,61,0),2)</f>
        <v>12668</v>
      </c>
      <c r="BK379" s="19">
        <f>ROUND(VLOOKUP($B379,'3.ข้อมูลงบทดลองปัจจุบัน เติมเอง'!$A$5:$CL$846,62,0),2)</f>
        <v>103439.5</v>
      </c>
      <c r="BL379" s="19">
        <f>ROUND(VLOOKUP($B379,'3.ข้อมูลงบทดลองปัจจุบัน เติมเอง'!$A$5:$CL$846,63,0),2)</f>
        <v>58384</v>
      </c>
      <c r="BM379" s="19">
        <f>ROUND(VLOOKUP($B379,'3.ข้อมูลงบทดลองปัจจุบัน เติมเอง'!$A$5:$CL$846,64,0),2)</f>
        <v>375638.25</v>
      </c>
      <c r="BN379" s="19">
        <f>ROUND(VLOOKUP($B379,'3.ข้อมูลงบทดลองปัจจุบัน เติมเอง'!$A$5:$CL$846,65,0),2)</f>
        <v>0</v>
      </c>
      <c r="BO379" s="19">
        <f>ROUND(VLOOKUP($B379,'3.ข้อมูลงบทดลองปัจจุบัน เติมเอง'!$A$5:$CL$846,66,0),2)</f>
        <v>164113.25</v>
      </c>
      <c r="BP379" s="19">
        <f>ROUND(VLOOKUP($B379,'3.ข้อมูลงบทดลองปัจจุบัน เติมเอง'!$A$5:$CL$846,67,0),2)</f>
        <v>0</v>
      </c>
      <c r="BQ379" s="19">
        <f>ROUND(VLOOKUP($B379,'3.ข้อมูลงบทดลองปัจจุบัน เติมเอง'!$A$5:$CL$846,68,0),2)</f>
        <v>112112.25</v>
      </c>
      <c r="BR379" s="19">
        <f>ROUND(VLOOKUP($B379,'3.ข้อมูลงบทดลองปัจจุบัน เติมเอง'!$A$5:$CL$846,69,0),2)</f>
        <v>58741</v>
      </c>
      <c r="BS379" s="19">
        <f>ROUND(VLOOKUP($B379,'3.ข้อมูลงบทดลองปัจจุบัน เติมเอง'!$A$5:$CL$846,70,0),2)</f>
        <v>285113.5</v>
      </c>
      <c r="BT379" s="19">
        <f>ROUND(VLOOKUP($B379,'3.ข้อมูลงบทดลองปัจจุบัน เติมเอง'!$A$5:$CL$846,71,0),2)</f>
        <v>40019.75</v>
      </c>
      <c r="BU379" s="19">
        <f>ROUND(VLOOKUP($B379,'3.ข้อมูลงบทดลองปัจจุบัน เติมเอง'!$A$5:$CL$846,72,0),2)</f>
        <v>0</v>
      </c>
      <c r="BV379" s="19">
        <f>ROUND(VLOOKUP($B379,'3.ข้อมูลงบทดลองปัจจุบัน เติมเอง'!$A$5:$CL$846,73,0),2)</f>
        <v>22889</v>
      </c>
      <c r="BW379" s="19">
        <f>ROUND(VLOOKUP($B379,'3.ข้อมูลงบทดลองปัจจุบัน เติมเอง'!$A$5:$CL$846,74,0),2)</f>
        <v>4142</v>
      </c>
      <c r="BX379" s="19">
        <f>ROUND(VLOOKUP($B379,'3.ข้อมูลงบทดลองปัจจุบัน เติมเอง'!$A$5:$CL$846,75,0),2)</f>
        <v>17353.5</v>
      </c>
      <c r="BY379" s="19">
        <f>ROUND(VLOOKUP($B379,'3.ข้อมูลงบทดลองปัจจุบัน เติมเอง'!$A$5:$CL$846,76,0),2)</f>
        <v>25484.5</v>
      </c>
      <c r="BZ379" s="19">
        <f>ROUND(VLOOKUP($B379,'3.ข้อมูลงบทดลองปัจจุบัน เติมเอง'!$A$5:$CL$846,77,0),2)</f>
        <v>5801</v>
      </c>
      <c r="CA379" s="19">
        <f>ROUND(VLOOKUP($B379,'3.ข้อมูลงบทดลองปัจจุบัน เติมเอง'!$A$5:$CL$846,78,0),2)</f>
        <v>28161.75</v>
      </c>
      <c r="CB379" s="19">
        <f>ROUND(VLOOKUP($B379,'3.ข้อมูลงบทดลองปัจจุบัน เติมเอง'!$A$5:$CL$846,79,0),2)</f>
        <v>97474</v>
      </c>
      <c r="CC379" s="19">
        <f>ROUND(VLOOKUP($B379,'3.ข้อมูลงบทดลองปัจจุบัน เติมเอง'!$A$5:$CL$846,80,0),2)</f>
        <v>59678</v>
      </c>
      <c r="CD379" s="19">
        <f>ROUND(VLOOKUP($B379,'3.ข้อมูลงบทดลองปัจจุบัน เติมเอง'!$A$5:$CL$846,81,0),2)</f>
        <v>121029.25</v>
      </c>
      <c r="CE379" s="19">
        <f>ROUND(VLOOKUP($B379,'3.ข้อมูลงบทดลองปัจจุบัน เติมเอง'!$A$5:$CL$846,82,0),2)</f>
        <v>18806</v>
      </c>
      <c r="CF379" s="19">
        <f>ROUND(VLOOKUP($B379,'3.ข้อมูลงบทดลองปัจจุบัน เติมเอง'!$A$5:$CL$846,83,0),2)</f>
        <v>93637.25</v>
      </c>
      <c r="CG379" s="19">
        <f>ROUND(VLOOKUP($B379,'3.ข้อมูลงบทดลองปัจจุบัน เติมเอง'!$A$5:$CL$846,84,0),2)</f>
        <v>2591</v>
      </c>
      <c r="CH379" s="19">
        <f>ROUND(VLOOKUP($B379,'3.ข้อมูลงบทดลองปัจจุบัน เติมเอง'!$A$5:$CL$846,85,0),2)</f>
        <v>27548</v>
      </c>
      <c r="CI379" s="19">
        <f>ROUND(VLOOKUP($B379,'3.ข้อมูลงบทดลองปัจจุบัน เติมเอง'!$A$5:$CL$846,86,0),2)</f>
        <v>0</v>
      </c>
      <c r="CJ379" s="19">
        <f>ROUND(VLOOKUP($B379,'3.ข้อมูลงบทดลองปัจจุบัน เติมเอง'!$A$5:$CL$846,87,0),2)</f>
        <v>14888.75</v>
      </c>
      <c r="CK379" s="19">
        <f>ROUND(VLOOKUP($B379,'3.ข้อมูลงบทดลองปัจจุบัน เติมเอง'!$A$5:$CL$846,88,0),2)</f>
        <v>43008.5</v>
      </c>
      <c r="CL379" s="19">
        <f>ROUND(VLOOKUP($B379,'3.ข้อมูลงบทดลองปัจจุบัน เติมเอง'!$A$5:$CL$846,89,0),2)</f>
        <v>2450</v>
      </c>
      <c r="CM379" s="19">
        <f>ROUND(VLOOKUP($B379,'3.ข้อมูลงบทดลองปัจจุบัน เติมเอง'!$A$5:$CL$846,90,0),2)</f>
        <v>30548.75</v>
      </c>
    </row>
    <row r="380" spans="1:91" x14ac:dyDescent="0.7">
      <c r="A380" s="53" t="s">
        <v>2323</v>
      </c>
      <c r="B380" s="3" t="s">
        <v>2096</v>
      </c>
      <c r="C380" s="8" t="s">
        <v>1371</v>
      </c>
      <c r="D380" s="19">
        <f>ROUND(VLOOKUP($B380,'3.ข้อมูลงบทดลองปัจจุบัน เติมเอง'!$A$5:$CL$846,3,0),2)</f>
        <v>13762.44</v>
      </c>
      <c r="E380" s="19">
        <f>ROUND(VLOOKUP($B380,'3.ข้อมูลงบทดลองปัจจุบัน เติมเอง'!$A$5:$CL$846,4,0),2)</f>
        <v>0</v>
      </c>
      <c r="F380" s="19">
        <f>ROUND(VLOOKUP($B380,'3.ข้อมูลงบทดลองปัจจุบัน เติมเอง'!$A$5:$CL$846,5,0),2)</f>
        <v>0</v>
      </c>
      <c r="G380" s="19">
        <f>ROUND(VLOOKUP($B380,'3.ข้อมูลงบทดลองปัจจุบัน เติมเอง'!$A$5:$CL$846,6,0),2)</f>
        <v>0</v>
      </c>
      <c r="H380" s="19">
        <f>ROUND(VLOOKUP($B380,'3.ข้อมูลงบทดลองปัจจุบัน เติมเอง'!$A$5:$CL$846,7,0),2)</f>
        <v>0</v>
      </c>
      <c r="I380" s="19">
        <f>ROUND(VLOOKUP($B380,'3.ข้อมูลงบทดลองปัจจุบัน เติมเอง'!$A$5:$CL$846,8,0),2)</f>
        <v>0</v>
      </c>
      <c r="J380" s="19">
        <f>ROUND(VLOOKUP($B380,'3.ข้อมูลงบทดลองปัจจุบัน เติมเอง'!$A$5:$CL$846,9,0),2)</f>
        <v>0</v>
      </c>
      <c r="K380" s="19">
        <f>ROUND(VLOOKUP($B380,'3.ข้อมูลงบทดลองปัจจุบัน เติมเอง'!$A$5:$CL$846,10,0),2)</f>
        <v>0</v>
      </c>
      <c r="L380" s="19">
        <f>ROUND(VLOOKUP($B380,'3.ข้อมูลงบทดลองปัจจุบัน เติมเอง'!$A$5:$CL$846,11,0),2)</f>
        <v>0</v>
      </c>
      <c r="M380" s="19">
        <f>ROUND(VLOOKUP($B380,'3.ข้อมูลงบทดลองปัจจุบัน เติมเอง'!$A$5:$CL$846,12,0),2)</f>
        <v>160</v>
      </c>
      <c r="N380" s="19">
        <f>ROUND(VLOOKUP($B380,'3.ข้อมูลงบทดลองปัจจุบัน เติมเอง'!$A$5:$CL$846,13,0),2)</f>
        <v>0</v>
      </c>
      <c r="O380" s="19">
        <f>ROUND(VLOOKUP($B380,'3.ข้อมูลงบทดลองปัจจุบัน เติมเอง'!$A$5:$CL$846,14,0),2)</f>
        <v>0</v>
      </c>
      <c r="P380" s="19">
        <f>ROUND(VLOOKUP($B380,'3.ข้อมูลงบทดลองปัจจุบัน เติมเอง'!$A$5:$CL$846,15,0),2)</f>
        <v>0</v>
      </c>
      <c r="Q380" s="19">
        <f>ROUND(VLOOKUP($B380,'3.ข้อมูลงบทดลองปัจจุบัน เติมเอง'!$A$5:$CL$846,16,0),2)</f>
        <v>1250</v>
      </c>
      <c r="R380" s="19">
        <f>ROUND(VLOOKUP($B380,'3.ข้อมูลงบทดลองปัจจุบัน เติมเอง'!$A$5:$CL$846,17,0),2)</f>
        <v>0</v>
      </c>
      <c r="S380" s="19">
        <f>ROUND(VLOOKUP($B380,'3.ข้อมูลงบทดลองปัจจุบัน เติมเอง'!$A$5:$CL$846,18,0),2)</f>
        <v>0</v>
      </c>
      <c r="T380" s="19">
        <f>ROUND(VLOOKUP($B380,'3.ข้อมูลงบทดลองปัจจุบัน เติมเอง'!$A$5:$CL$846,19,0),2)</f>
        <v>10043.32</v>
      </c>
      <c r="U380" s="19">
        <f>ROUND(VLOOKUP($B380,'3.ข้อมูลงบทดลองปัจจุบัน เติมเอง'!$A$5:$CL$846,20,0),2)</f>
        <v>0</v>
      </c>
      <c r="V380" s="19">
        <f>ROUND(VLOOKUP($B380,'3.ข้อมูลงบทดลองปัจจุบัน เติมเอง'!$A$5:$CL$846,21,0),2)</f>
        <v>6508.31</v>
      </c>
      <c r="W380" s="19">
        <f>ROUND(VLOOKUP($B380,'3.ข้อมูลงบทดลองปัจจุบัน เติมเอง'!$A$5:$CL$846,22,0),2)</f>
        <v>0</v>
      </c>
      <c r="X380" s="19">
        <f>ROUND(VLOOKUP($B380,'3.ข้อมูลงบทดลองปัจจุบัน เติมเอง'!$A$5:$CL$846,23,0),2)</f>
        <v>0</v>
      </c>
      <c r="Y380" s="19">
        <f>ROUND(VLOOKUP($B380,'3.ข้อมูลงบทดลองปัจจุบัน เติมเอง'!$A$5:$CL$846,24,0),2)</f>
        <v>0</v>
      </c>
      <c r="Z380" s="19">
        <f>ROUND(VLOOKUP($B380,'3.ข้อมูลงบทดลองปัจจุบัน เติมเอง'!$A$5:$CL$846,25,0),2)</f>
        <v>0</v>
      </c>
      <c r="AA380" s="19">
        <f>ROUND(VLOOKUP($B380,'3.ข้อมูลงบทดลองปัจจุบัน เติมเอง'!$A$5:$CL$846,26,0),2)</f>
        <v>0</v>
      </c>
      <c r="AB380" s="19">
        <f>ROUND(VLOOKUP($B380,'3.ข้อมูลงบทดลองปัจจุบัน เติมเอง'!$A$5:$CL$846,27,0),2)</f>
        <v>0</v>
      </c>
      <c r="AC380" s="19">
        <f>ROUND(VLOOKUP($B380,'3.ข้อมูลงบทดลองปัจจุบัน เติมเอง'!$A$5:$CL$846,28,0),2)</f>
        <v>0</v>
      </c>
      <c r="AD380" s="19">
        <f>ROUND(VLOOKUP($B380,'3.ข้อมูลงบทดลองปัจจุบัน เติมเอง'!$A$5:$CL$846,29,0),2)</f>
        <v>0</v>
      </c>
      <c r="AE380" s="19">
        <f>ROUND(VLOOKUP($B380,'3.ข้อมูลงบทดลองปัจจุบัน เติมเอง'!$A$5:$CL$846,30,0),2)</f>
        <v>0</v>
      </c>
      <c r="AF380" s="19">
        <f>ROUND(VLOOKUP($B380,'3.ข้อมูลงบทดลองปัจจุบัน เติมเอง'!$A$5:$CL$846,31,0),2)</f>
        <v>0</v>
      </c>
      <c r="AG380" s="19">
        <f>ROUND(VLOOKUP($B380,'3.ข้อมูลงบทดลองปัจจุบัน เติมเอง'!$A$5:$CL$846,32,0),2)</f>
        <v>0</v>
      </c>
      <c r="AH380" s="19">
        <f>ROUND(VLOOKUP($B380,'3.ข้อมูลงบทดลองปัจจุบัน เติมเอง'!$A$5:$CL$846,33,0),2)</f>
        <v>0</v>
      </c>
      <c r="AI380" s="19">
        <f>ROUND(VLOOKUP($B380,'3.ข้อมูลงบทดลองปัจจุบัน เติมเอง'!$A$5:$CL$846,34,0),2)</f>
        <v>0</v>
      </c>
      <c r="AJ380" s="19">
        <f>ROUND(VLOOKUP($B380,'3.ข้อมูลงบทดลองปัจจุบัน เติมเอง'!$A$5:$CL$846,35,0),2)</f>
        <v>0</v>
      </c>
      <c r="AK380" s="19">
        <f>ROUND(VLOOKUP($B380,'3.ข้อมูลงบทดลองปัจจุบัน เติมเอง'!$A$5:$CL$846,36,0),2)</f>
        <v>0</v>
      </c>
      <c r="AL380" s="19">
        <f>ROUND(VLOOKUP($B380,'3.ข้อมูลงบทดลองปัจจุบัน เติมเอง'!$A$5:$CL$846,37,0),2)</f>
        <v>0</v>
      </c>
      <c r="AM380" s="19">
        <f>ROUND(VLOOKUP($B380,'3.ข้อมูลงบทดลองปัจจุบัน เติมเอง'!$A$5:$CL$846,38,0),2)</f>
        <v>17509</v>
      </c>
      <c r="AN380" s="19">
        <f>ROUND(VLOOKUP($B380,'3.ข้อมูลงบทดลองปัจจุบัน เติมเอง'!$A$5:$CL$846,39,0),2)</f>
        <v>300</v>
      </c>
      <c r="AO380" s="19">
        <f>ROUND(VLOOKUP($B380,'3.ข้อมูลงบทดลองปัจจุบัน เติมเอง'!$A$5:$CL$846,40,0),2)</f>
        <v>11374</v>
      </c>
      <c r="AP380" s="19">
        <f>ROUND(VLOOKUP($B380,'3.ข้อมูลงบทดลองปัจจุบัน เติมเอง'!$A$5:$CL$846,41,0),2)</f>
        <v>0</v>
      </c>
      <c r="AQ380" s="19">
        <f>ROUND(VLOOKUP($B380,'3.ข้อมูลงบทดลองปัจจุบัน เติมเอง'!$A$5:$CL$846,42,0),2)</f>
        <v>0</v>
      </c>
      <c r="AR380" s="19">
        <f>ROUND(VLOOKUP($B380,'3.ข้อมูลงบทดลองปัจจุบัน เติมเอง'!$A$5:$CL$846,43,0),2)</f>
        <v>0</v>
      </c>
      <c r="AS380" s="19">
        <f>ROUND(VLOOKUP($B380,'3.ข้อมูลงบทดลองปัจจุบัน เติมเอง'!$A$5:$CL$846,44,0),2)</f>
        <v>2277</v>
      </c>
      <c r="AT380" s="19">
        <f>ROUND(VLOOKUP($B380,'3.ข้อมูลงบทดลองปัจจุบัน เติมเอง'!$A$5:$CL$846,45,0),2)</f>
        <v>0</v>
      </c>
      <c r="AU380" s="19">
        <f>ROUND(VLOOKUP($B380,'3.ข้อมูลงบทดลองปัจจุบัน เติมเอง'!$A$5:$CL$846,46,0),2)</f>
        <v>0</v>
      </c>
      <c r="AV380" s="19">
        <f>ROUND(VLOOKUP($B380,'3.ข้อมูลงบทดลองปัจจุบัน เติมเอง'!$A$5:$CL$846,47,0),2)</f>
        <v>0</v>
      </c>
      <c r="AW380" s="19">
        <f>ROUND(VLOOKUP($B380,'3.ข้อมูลงบทดลองปัจจุบัน เติมเอง'!$A$5:$CL$846,48,0),2)</f>
        <v>0</v>
      </c>
      <c r="AX380" s="19">
        <f>ROUND(VLOOKUP($B380,'3.ข้อมูลงบทดลองปัจจุบัน เติมเอง'!$A$5:$CL$846,49,0),2)</f>
        <v>0</v>
      </c>
      <c r="AY380" s="19">
        <f>ROUND(VLOOKUP($B380,'3.ข้อมูลงบทดลองปัจจุบัน เติมเอง'!$A$5:$CL$846,50,0),2)</f>
        <v>0</v>
      </c>
      <c r="AZ380" s="19">
        <f>ROUND(VLOOKUP($B380,'3.ข้อมูลงบทดลองปัจจุบัน เติมเอง'!$A$5:$CL$846,51,0),2)</f>
        <v>0</v>
      </c>
      <c r="BA380" s="19">
        <f>ROUND(VLOOKUP($B380,'3.ข้อมูลงบทดลองปัจจุบัน เติมเอง'!$A$5:$CL$846,52,0),2)</f>
        <v>0</v>
      </c>
      <c r="BB380" s="19">
        <f>ROUND(VLOOKUP($B380,'3.ข้อมูลงบทดลองปัจจุบัน เติมเอง'!$A$5:$CL$846,53,0),2)</f>
        <v>900</v>
      </c>
      <c r="BC380" s="19">
        <f>ROUND(VLOOKUP($B380,'3.ข้อมูลงบทดลองปัจจุบัน เติมเอง'!$A$5:$CL$846,54,0),2)</f>
        <v>0</v>
      </c>
      <c r="BD380" s="19">
        <f>ROUND(VLOOKUP($B380,'3.ข้อมูลงบทดลองปัจจุบัน เติมเอง'!$A$5:$CL$846,55,0),2)</f>
        <v>0</v>
      </c>
      <c r="BE380" s="19">
        <f>ROUND(VLOOKUP($B380,'3.ข้อมูลงบทดลองปัจจุบัน เติมเอง'!$A$5:$CL$846,56,0),2)</f>
        <v>0</v>
      </c>
      <c r="BF380" s="19">
        <f>ROUND(VLOOKUP($B380,'3.ข้อมูลงบทดลองปัจจุบัน เติมเอง'!$A$5:$CL$846,57,0),2)</f>
        <v>4681.3999999999996</v>
      </c>
      <c r="BG380" s="19">
        <f>ROUND(VLOOKUP($B380,'3.ข้อมูลงบทดลองปัจจุบัน เติมเอง'!$A$5:$CL$846,58,0),2)</f>
        <v>0</v>
      </c>
      <c r="BH380" s="19">
        <f>ROUND(VLOOKUP($B380,'3.ข้อมูลงบทดลองปัจจุบัน เติมเอง'!$A$5:$CL$846,59,0),2)</f>
        <v>0</v>
      </c>
      <c r="BI380" s="19">
        <f>ROUND(VLOOKUP($B380,'3.ข้อมูลงบทดลองปัจจุบัน เติมเอง'!$A$5:$CL$846,60,0),2)</f>
        <v>0</v>
      </c>
      <c r="BJ380" s="19">
        <f>ROUND(VLOOKUP($B380,'3.ข้อมูลงบทดลองปัจจุบัน เติมเอง'!$A$5:$CL$846,61,0),2)</f>
        <v>0</v>
      </c>
      <c r="BK380" s="19">
        <f>ROUND(VLOOKUP($B380,'3.ข้อมูลงบทดลองปัจจุบัน เติมเอง'!$A$5:$CL$846,62,0),2)</f>
        <v>0</v>
      </c>
      <c r="BL380" s="19">
        <f>ROUND(VLOOKUP($B380,'3.ข้อมูลงบทดลองปัจจุบัน เติมเอง'!$A$5:$CL$846,63,0),2)</f>
        <v>0</v>
      </c>
      <c r="BM380" s="19">
        <f>ROUND(VLOOKUP($B380,'3.ข้อมูลงบทดลองปัจจุบัน เติมเอง'!$A$5:$CL$846,64,0),2)</f>
        <v>0</v>
      </c>
      <c r="BN380" s="19">
        <f>ROUND(VLOOKUP($B380,'3.ข้อมูลงบทดลองปัจจุบัน เติมเอง'!$A$5:$CL$846,65,0),2)</f>
        <v>0</v>
      </c>
      <c r="BO380" s="19">
        <f>ROUND(VLOOKUP($B380,'3.ข้อมูลงบทดลองปัจจุบัน เติมเอง'!$A$5:$CL$846,66,0),2)</f>
        <v>0</v>
      </c>
      <c r="BP380" s="19">
        <f>ROUND(VLOOKUP($B380,'3.ข้อมูลงบทดลองปัจจุบัน เติมเอง'!$A$5:$CL$846,67,0),2)</f>
        <v>0</v>
      </c>
      <c r="BQ380" s="19">
        <f>ROUND(VLOOKUP($B380,'3.ข้อมูลงบทดลองปัจจุบัน เติมเอง'!$A$5:$CL$846,68,0),2)</f>
        <v>0</v>
      </c>
      <c r="BR380" s="19">
        <f>ROUND(VLOOKUP($B380,'3.ข้อมูลงบทดลองปัจจุบัน เติมเอง'!$A$5:$CL$846,69,0),2)</f>
        <v>0</v>
      </c>
      <c r="BS380" s="19">
        <f>ROUND(VLOOKUP($B380,'3.ข้อมูลงบทดลองปัจจุบัน เติมเอง'!$A$5:$CL$846,70,0),2)</f>
        <v>0</v>
      </c>
      <c r="BT380" s="19">
        <f>ROUND(VLOOKUP($B380,'3.ข้อมูลงบทดลองปัจจุบัน เติมเอง'!$A$5:$CL$846,71,0),2)</f>
        <v>1467</v>
      </c>
      <c r="BU380" s="19">
        <f>ROUND(VLOOKUP($B380,'3.ข้อมูลงบทดลองปัจจุบัน เติมเอง'!$A$5:$CL$846,72,0),2)</f>
        <v>0</v>
      </c>
      <c r="BV380" s="19">
        <f>ROUND(VLOOKUP($B380,'3.ข้อมูลงบทดลองปัจจุบัน เติมเอง'!$A$5:$CL$846,73,0),2)</f>
        <v>0</v>
      </c>
      <c r="BW380" s="19">
        <f>ROUND(VLOOKUP($B380,'3.ข้อมูลงบทดลองปัจจุบัน เติมเอง'!$A$5:$CL$846,74,0),2)</f>
        <v>0</v>
      </c>
      <c r="BX380" s="19">
        <f>ROUND(VLOOKUP($B380,'3.ข้อมูลงบทดลองปัจจุบัน เติมเอง'!$A$5:$CL$846,75,0),2)</f>
        <v>0</v>
      </c>
      <c r="BY380" s="19">
        <f>ROUND(VLOOKUP($B380,'3.ข้อมูลงบทดลองปัจจุบัน เติมเอง'!$A$5:$CL$846,76,0),2)</f>
        <v>0</v>
      </c>
      <c r="BZ380" s="19">
        <f>ROUND(VLOOKUP($B380,'3.ข้อมูลงบทดลองปัจจุบัน เติมเอง'!$A$5:$CL$846,77,0),2)</f>
        <v>0</v>
      </c>
      <c r="CA380" s="19">
        <f>ROUND(VLOOKUP($B380,'3.ข้อมูลงบทดลองปัจจุบัน เติมเอง'!$A$5:$CL$846,78,0),2)</f>
        <v>0</v>
      </c>
      <c r="CB380" s="19">
        <f>ROUND(VLOOKUP($B380,'3.ข้อมูลงบทดลองปัจจุบัน เติมเอง'!$A$5:$CL$846,79,0),2)</f>
        <v>0</v>
      </c>
      <c r="CC380" s="19">
        <f>ROUND(VLOOKUP($B380,'3.ข้อมูลงบทดลองปัจจุบัน เติมเอง'!$A$5:$CL$846,80,0),2)</f>
        <v>0</v>
      </c>
      <c r="CD380" s="19">
        <f>ROUND(VLOOKUP($B380,'3.ข้อมูลงบทดลองปัจจุบัน เติมเอง'!$A$5:$CL$846,81,0),2)</f>
        <v>0</v>
      </c>
      <c r="CE380" s="19">
        <f>ROUND(VLOOKUP($B380,'3.ข้อมูลงบทดลองปัจจุบัน เติมเอง'!$A$5:$CL$846,82,0),2)</f>
        <v>0</v>
      </c>
      <c r="CF380" s="19">
        <f>ROUND(VLOOKUP($B380,'3.ข้อมูลงบทดลองปัจจุบัน เติมเอง'!$A$5:$CL$846,83,0),2)</f>
        <v>0</v>
      </c>
      <c r="CG380" s="19">
        <f>ROUND(VLOOKUP($B380,'3.ข้อมูลงบทดลองปัจจุบัน เติมเอง'!$A$5:$CL$846,84,0),2)</f>
        <v>0</v>
      </c>
      <c r="CH380" s="19">
        <f>ROUND(VLOOKUP($B380,'3.ข้อมูลงบทดลองปัจจุบัน เติมเอง'!$A$5:$CL$846,85,0),2)</f>
        <v>3975.8</v>
      </c>
      <c r="CI380" s="19">
        <f>ROUND(VLOOKUP($B380,'3.ข้อมูลงบทดลองปัจจุบัน เติมเอง'!$A$5:$CL$846,86,0),2)</f>
        <v>0</v>
      </c>
      <c r="CJ380" s="19">
        <f>ROUND(VLOOKUP($B380,'3.ข้อมูลงบทดลองปัจจุบัน เติมเอง'!$A$5:$CL$846,87,0),2)</f>
        <v>0</v>
      </c>
      <c r="CK380" s="19">
        <f>ROUND(VLOOKUP($B380,'3.ข้อมูลงบทดลองปัจจุบัน เติมเอง'!$A$5:$CL$846,88,0),2)</f>
        <v>0</v>
      </c>
      <c r="CL380" s="19">
        <f>ROUND(VLOOKUP($B380,'3.ข้อมูลงบทดลองปัจจุบัน เติมเอง'!$A$5:$CL$846,89,0),2)</f>
        <v>0</v>
      </c>
      <c r="CM380" s="19">
        <f>ROUND(VLOOKUP($B380,'3.ข้อมูลงบทดลองปัจจุบัน เติมเอง'!$A$5:$CL$846,90,0),2)</f>
        <v>0</v>
      </c>
    </row>
    <row r="381" spans="1:91" x14ac:dyDescent="0.7">
      <c r="A381" s="53" t="s">
        <v>2323</v>
      </c>
      <c r="B381" s="3" t="s">
        <v>2097</v>
      </c>
      <c r="C381" s="8" t="s">
        <v>1528</v>
      </c>
      <c r="D381" s="19">
        <f>ROUND(VLOOKUP($B381,'3.ข้อมูลงบทดลองปัจจุบัน เติมเอง'!$A$5:$CL$846,3,0),2)</f>
        <v>0</v>
      </c>
      <c r="E381" s="19">
        <f>ROUND(VLOOKUP($B381,'3.ข้อมูลงบทดลองปัจจุบัน เติมเอง'!$A$5:$CL$846,4,0),2)</f>
        <v>0</v>
      </c>
      <c r="F381" s="19">
        <f>ROUND(VLOOKUP($B381,'3.ข้อมูลงบทดลองปัจจุบัน เติมเอง'!$A$5:$CL$846,5,0),2)</f>
        <v>0</v>
      </c>
      <c r="G381" s="19">
        <f>ROUND(VLOOKUP($B381,'3.ข้อมูลงบทดลองปัจจุบัน เติมเอง'!$A$5:$CL$846,6,0),2)</f>
        <v>0</v>
      </c>
      <c r="H381" s="19">
        <f>ROUND(VLOOKUP($B381,'3.ข้อมูลงบทดลองปัจจุบัน เติมเอง'!$A$5:$CL$846,7,0),2)</f>
        <v>0</v>
      </c>
      <c r="I381" s="19">
        <f>ROUND(VLOOKUP($B381,'3.ข้อมูลงบทดลองปัจจุบัน เติมเอง'!$A$5:$CL$846,8,0),2)</f>
        <v>0</v>
      </c>
      <c r="J381" s="19">
        <f>ROUND(VLOOKUP($B381,'3.ข้อมูลงบทดลองปัจจุบัน เติมเอง'!$A$5:$CL$846,9,0),2)</f>
        <v>0</v>
      </c>
      <c r="K381" s="19">
        <f>ROUND(VLOOKUP($B381,'3.ข้อมูลงบทดลองปัจจุบัน เติมเอง'!$A$5:$CL$846,10,0),2)</f>
        <v>0</v>
      </c>
      <c r="L381" s="19">
        <f>ROUND(VLOOKUP($B381,'3.ข้อมูลงบทดลองปัจจุบัน เติมเอง'!$A$5:$CL$846,11,0),2)</f>
        <v>0</v>
      </c>
      <c r="M381" s="19">
        <f>ROUND(VLOOKUP($B381,'3.ข้อมูลงบทดลองปัจจุบัน เติมเอง'!$A$5:$CL$846,12,0),2)</f>
        <v>0</v>
      </c>
      <c r="N381" s="19">
        <f>ROUND(VLOOKUP($B381,'3.ข้อมูลงบทดลองปัจจุบัน เติมเอง'!$A$5:$CL$846,13,0),2)</f>
        <v>0</v>
      </c>
      <c r="O381" s="19">
        <f>ROUND(VLOOKUP($B381,'3.ข้อมูลงบทดลองปัจจุบัน เติมเอง'!$A$5:$CL$846,14,0),2)</f>
        <v>0</v>
      </c>
      <c r="P381" s="19">
        <f>ROUND(VLOOKUP($B381,'3.ข้อมูลงบทดลองปัจจุบัน เติมเอง'!$A$5:$CL$846,15,0),2)</f>
        <v>0</v>
      </c>
      <c r="Q381" s="19">
        <f>ROUND(VLOOKUP($B381,'3.ข้อมูลงบทดลองปัจจุบัน เติมเอง'!$A$5:$CL$846,16,0),2)</f>
        <v>0</v>
      </c>
      <c r="R381" s="19">
        <f>ROUND(VLOOKUP($B381,'3.ข้อมูลงบทดลองปัจจุบัน เติมเอง'!$A$5:$CL$846,17,0),2)</f>
        <v>0</v>
      </c>
      <c r="S381" s="19">
        <f>ROUND(VLOOKUP($B381,'3.ข้อมูลงบทดลองปัจจุบัน เติมเอง'!$A$5:$CL$846,18,0),2)</f>
        <v>0</v>
      </c>
      <c r="T381" s="19">
        <f>ROUND(VLOOKUP($B381,'3.ข้อมูลงบทดลองปัจจุบัน เติมเอง'!$A$5:$CL$846,19,0),2)</f>
        <v>0</v>
      </c>
      <c r="U381" s="19">
        <f>ROUND(VLOOKUP($B381,'3.ข้อมูลงบทดลองปัจจุบัน เติมเอง'!$A$5:$CL$846,20,0),2)</f>
        <v>0</v>
      </c>
      <c r="V381" s="19">
        <f>ROUND(VLOOKUP($B381,'3.ข้อมูลงบทดลองปัจจุบัน เติมเอง'!$A$5:$CL$846,21,0),2)</f>
        <v>0</v>
      </c>
      <c r="W381" s="19">
        <f>ROUND(VLOOKUP($B381,'3.ข้อมูลงบทดลองปัจจุบัน เติมเอง'!$A$5:$CL$846,22,0),2)</f>
        <v>0</v>
      </c>
      <c r="X381" s="19">
        <f>ROUND(VLOOKUP($B381,'3.ข้อมูลงบทดลองปัจจุบัน เติมเอง'!$A$5:$CL$846,23,0),2)</f>
        <v>0</v>
      </c>
      <c r="Y381" s="19">
        <f>ROUND(VLOOKUP($B381,'3.ข้อมูลงบทดลองปัจจุบัน เติมเอง'!$A$5:$CL$846,24,0),2)</f>
        <v>0</v>
      </c>
      <c r="Z381" s="19">
        <f>ROUND(VLOOKUP($B381,'3.ข้อมูลงบทดลองปัจจุบัน เติมเอง'!$A$5:$CL$846,25,0),2)</f>
        <v>0</v>
      </c>
      <c r="AA381" s="19">
        <f>ROUND(VLOOKUP($B381,'3.ข้อมูลงบทดลองปัจจุบัน เติมเอง'!$A$5:$CL$846,26,0),2)</f>
        <v>0</v>
      </c>
      <c r="AB381" s="19">
        <f>ROUND(VLOOKUP($B381,'3.ข้อมูลงบทดลองปัจจุบัน เติมเอง'!$A$5:$CL$846,27,0),2)</f>
        <v>0</v>
      </c>
      <c r="AC381" s="19">
        <f>ROUND(VLOOKUP($B381,'3.ข้อมูลงบทดลองปัจจุบัน เติมเอง'!$A$5:$CL$846,28,0),2)</f>
        <v>0</v>
      </c>
      <c r="AD381" s="19">
        <f>ROUND(VLOOKUP($B381,'3.ข้อมูลงบทดลองปัจจุบัน เติมเอง'!$A$5:$CL$846,29,0),2)</f>
        <v>0</v>
      </c>
      <c r="AE381" s="19">
        <f>ROUND(VLOOKUP($B381,'3.ข้อมูลงบทดลองปัจจุบัน เติมเอง'!$A$5:$CL$846,30,0),2)</f>
        <v>0</v>
      </c>
      <c r="AF381" s="19">
        <f>ROUND(VLOOKUP($B381,'3.ข้อมูลงบทดลองปัจจุบัน เติมเอง'!$A$5:$CL$846,31,0),2)</f>
        <v>0</v>
      </c>
      <c r="AG381" s="19">
        <f>ROUND(VLOOKUP($B381,'3.ข้อมูลงบทดลองปัจจุบัน เติมเอง'!$A$5:$CL$846,32,0),2)</f>
        <v>0</v>
      </c>
      <c r="AH381" s="19">
        <f>ROUND(VLOOKUP($B381,'3.ข้อมูลงบทดลองปัจจุบัน เติมเอง'!$A$5:$CL$846,33,0),2)</f>
        <v>0</v>
      </c>
      <c r="AI381" s="19">
        <f>ROUND(VLOOKUP($B381,'3.ข้อมูลงบทดลองปัจจุบัน เติมเอง'!$A$5:$CL$846,34,0),2)</f>
        <v>0</v>
      </c>
      <c r="AJ381" s="19">
        <f>ROUND(VLOOKUP($B381,'3.ข้อมูลงบทดลองปัจจุบัน เติมเอง'!$A$5:$CL$846,35,0),2)</f>
        <v>0</v>
      </c>
      <c r="AK381" s="19">
        <f>ROUND(VLOOKUP($B381,'3.ข้อมูลงบทดลองปัจจุบัน เติมเอง'!$A$5:$CL$846,36,0),2)</f>
        <v>0</v>
      </c>
      <c r="AL381" s="19">
        <f>ROUND(VLOOKUP($B381,'3.ข้อมูลงบทดลองปัจจุบัน เติมเอง'!$A$5:$CL$846,37,0),2)</f>
        <v>0</v>
      </c>
      <c r="AM381" s="19">
        <f>ROUND(VLOOKUP($B381,'3.ข้อมูลงบทดลองปัจจุบัน เติมเอง'!$A$5:$CL$846,38,0),2)</f>
        <v>0</v>
      </c>
      <c r="AN381" s="19">
        <f>ROUND(VLOOKUP($B381,'3.ข้อมูลงบทดลองปัจจุบัน เติมเอง'!$A$5:$CL$846,39,0),2)</f>
        <v>0</v>
      </c>
      <c r="AO381" s="19">
        <f>ROUND(VLOOKUP($B381,'3.ข้อมูลงบทดลองปัจจุบัน เติมเอง'!$A$5:$CL$846,40,0),2)</f>
        <v>0</v>
      </c>
      <c r="AP381" s="19">
        <f>ROUND(VLOOKUP($B381,'3.ข้อมูลงบทดลองปัจจุบัน เติมเอง'!$A$5:$CL$846,41,0),2)</f>
        <v>0</v>
      </c>
      <c r="AQ381" s="19">
        <f>ROUND(VLOOKUP($B381,'3.ข้อมูลงบทดลองปัจจุบัน เติมเอง'!$A$5:$CL$846,42,0),2)</f>
        <v>0</v>
      </c>
      <c r="AR381" s="19">
        <f>ROUND(VLOOKUP($B381,'3.ข้อมูลงบทดลองปัจจุบัน เติมเอง'!$A$5:$CL$846,43,0),2)</f>
        <v>0</v>
      </c>
      <c r="AS381" s="19">
        <f>ROUND(VLOOKUP($B381,'3.ข้อมูลงบทดลองปัจจุบัน เติมเอง'!$A$5:$CL$846,44,0),2)</f>
        <v>0</v>
      </c>
      <c r="AT381" s="19">
        <f>ROUND(VLOOKUP($B381,'3.ข้อมูลงบทดลองปัจจุบัน เติมเอง'!$A$5:$CL$846,45,0),2)</f>
        <v>0</v>
      </c>
      <c r="AU381" s="19">
        <f>ROUND(VLOOKUP($B381,'3.ข้อมูลงบทดลองปัจจุบัน เติมเอง'!$A$5:$CL$846,46,0),2)</f>
        <v>0</v>
      </c>
      <c r="AV381" s="19">
        <f>ROUND(VLOOKUP($B381,'3.ข้อมูลงบทดลองปัจจุบัน เติมเอง'!$A$5:$CL$846,47,0),2)</f>
        <v>0</v>
      </c>
      <c r="AW381" s="19">
        <f>ROUND(VLOOKUP($B381,'3.ข้อมูลงบทดลองปัจจุบัน เติมเอง'!$A$5:$CL$846,48,0),2)</f>
        <v>0</v>
      </c>
      <c r="AX381" s="19">
        <f>ROUND(VLOOKUP($B381,'3.ข้อมูลงบทดลองปัจจุบัน เติมเอง'!$A$5:$CL$846,49,0),2)</f>
        <v>0</v>
      </c>
      <c r="AY381" s="19">
        <f>ROUND(VLOOKUP($B381,'3.ข้อมูลงบทดลองปัจจุบัน เติมเอง'!$A$5:$CL$846,50,0),2)</f>
        <v>0</v>
      </c>
      <c r="AZ381" s="19">
        <f>ROUND(VLOOKUP($B381,'3.ข้อมูลงบทดลองปัจจุบัน เติมเอง'!$A$5:$CL$846,51,0),2)</f>
        <v>0</v>
      </c>
      <c r="BA381" s="19">
        <f>ROUND(VLOOKUP($B381,'3.ข้อมูลงบทดลองปัจจุบัน เติมเอง'!$A$5:$CL$846,52,0),2)</f>
        <v>0</v>
      </c>
      <c r="BB381" s="19">
        <f>ROUND(VLOOKUP($B381,'3.ข้อมูลงบทดลองปัจจุบัน เติมเอง'!$A$5:$CL$846,53,0),2)</f>
        <v>0</v>
      </c>
      <c r="BC381" s="19">
        <f>ROUND(VLOOKUP($B381,'3.ข้อมูลงบทดลองปัจจุบัน เติมเอง'!$A$5:$CL$846,54,0),2)</f>
        <v>0</v>
      </c>
      <c r="BD381" s="19">
        <f>ROUND(VLOOKUP($B381,'3.ข้อมูลงบทดลองปัจจุบัน เติมเอง'!$A$5:$CL$846,55,0),2)</f>
        <v>0</v>
      </c>
      <c r="BE381" s="19">
        <f>ROUND(VLOOKUP($B381,'3.ข้อมูลงบทดลองปัจจุบัน เติมเอง'!$A$5:$CL$846,56,0),2)</f>
        <v>0</v>
      </c>
      <c r="BF381" s="19">
        <f>ROUND(VLOOKUP($B381,'3.ข้อมูลงบทดลองปัจจุบัน เติมเอง'!$A$5:$CL$846,57,0),2)</f>
        <v>0</v>
      </c>
      <c r="BG381" s="19">
        <f>ROUND(VLOOKUP($B381,'3.ข้อมูลงบทดลองปัจจุบัน เติมเอง'!$A$5:$CL$846,58,0),2)</f>
        <v>0</v>
      </c>
      <c r="BH381" s="19">
        <f>ROUND(VLOOKUP($B381,'3.ข้อมูลงบทดลองปัจจุบัน เติมเอง'!$A$5:$CL$846,59,0),2)</f>
        <v>0</v>
      </c>
      <c r="BI381" s="19">
        <f>ROUND(VLOOKUP($B381,'3.ข้อมูลงบทดลองปัจจุบัน เติมเอง'!$A$5:$CL$846,60,0),2)</f>
        <v>0</v>
      </c>
      <c r="BJ381" s="19">
        <f>ROUND(VLOOKUP($B381,'3.ข้อมูลงบทดลองปัจจุบัน เติมเอง'!$A$5:$CL$846,61,0),2)</f>
        <v>0</v>
      </c>
      <c r="BK381" s="19">
        <f>ROUND(VLOOKUP($B381,'3.ข้อมูลงบทดลองปัจจุบัน เติมเอง'!$A$5:$CL$846,62,0),2)</f>
        <v>0</v>
      </c>
      <c r="BL381" s="19">
        <f>ROUND(VLOOKUP($B381,'3.ข้อมูลงบทดลองปัจจุบัน เติมเอง'!$A$5:$CL$846,63,0),2)</f>
        <v>0</v>
      </c>
      <c r="BM381" s="19">
        <f>ROUND(VLOOKUP($B381,'3.ข้อมูลงบทดลองปัจจุบัน เติมเอง'!$A$5:$CL$846,64,0),2)</f>
        <v>0</v>
      </c>
      <c r="BN381" s="19">
        <f>ROUND(VLOOKUP($B381,'3.ข้อมูลงบทดลองปัจจุบัน เติมเอง'!$A$5:$CL$846,65,0),2)</f>
        <v>0</v>
      </c>
      <c r="BO381" s="19">
        <f>ROUND(VLOOKUP($B381,'3.ข้อมูลงบทดลองปัจจุบัน เติมเอง'!$A$5:$CL$846,66,0),2)</f>
        <v>0</v>
      </c>
      <c r="BP381" s="19">
        <f>ROUND(VLOOKUP($B381,'3.ข้อมูลงบทดลองปัจจุบัน เติมเอง'!$A$5:$CL$846,67,0),2)</f>
        <v>0</v>
      </c>
      <c r="BQ381" s="19">
        <f>ROUND(VLOOKUP($B381,'3.ข้อมูลงบทดลองปัจจุบัน เติมเอง'!$A$5:$CL$846,68,0),2)</f>
        <v>0</v>
      </c>
      <c r="BR381" s="19">
        <f>ROUND(VLOOKUP($B381,'3.ข้อมูลงบทดลองปัจจุบัน เติมเอง'!$A$5:$CL$846,69,0),2)</f>
        <v>0</v>
      </c>
      <c r="BS381" s="19">
        <f>ROUND(VLOOKUP($B381,'3.ข้อมูลงบทดลองปัจจุบัน เติมเอง'!$A$5:$CL$846,70,0),2)</f>
        <v>0</v>
      </c>
      <c r="BT381" s="19">
        <f>ROUND(VLOOKUP($B381,'3.ข้อมูลงบทดลองปัจจุบัน เติมเอง'!$A$5:$CL$846,71,0),2)</f>
        <v>0</v>
      </c>
      <c r="BU381" s="19">
        <f>ROUND(VLOOKUP($B381,'3.ข้อมูลงบทดลองปัจจุบัน เติมเอง'!$A$5:$CL$846,72,0),2)</f>
        <v>0</v>
      </c>
      <c r="BV381" s="19">
        <f>ROUND(VLOOKUP($B381,'3.ข้อมูลงบทดลองปัจจุบัน เติมเอง'!$A$5:$CL$846,73,0),2)</f>
        <v>0</v>
      </c>
      <c r="BW381" s="19">
        <f>ROUND(VLOOKUP($B381,'3.ข้อมูลงบทดลองปัจจุบัน เติมเอง'!$A$5:$CL$846,74,0),2)</f>
        <v>0</v>
      </c>
      <c r="BX381" s="19">
        <f>ROUND(VLOOKUP($B381,'3.ข้อมูลงบทดลองปัจจุบัน เติมเอง'!$A$5:$CL$846,75,0),2)</f>
        <v>0</v>
      </c>
      <c r="BY381" s="19">
        <f>ROUND(VLOOKUP($B381,'3.ข้อมูลงบทดลองปัจจุบัน เติมเอง'!$A$5:$CL$846,76,0),2)</f>
        <v>0</v>
      </c>
      <c r="BZ381" s="19">
        <f>ROUND(VLOOKUP($B381,'3.ข้อมูลงบทดลองปัจจุบัน เติมเอง'!$A$5:$CL$846,77,0),2)</f>
        <v>0</v>
      </c>
      <c r="CA381" s="19">
        <f>ROUND(VLOOKUP($B381,'3.ข้อมูลงบทดลองปัจจุบัน เติมเอง'!$A$5:$CL$846,78,0),2)</f>
        <v>0</v>
      </c>
      <c r="CB381" s="19">
        <f>ROUND(VLOOKUP($B381,'3.ข้อมูลงบทดลองปัจจุบัน เติมเอง'!$A$5:$CL$846,79,0),2)</f>
        <v>0</v>
      </c>
      <c r="CC381" s="19">
        <f>ROUND(VLOOKUP($B381,'3.ข้อมูลงบทดลองปัจจุบัน เติมเอง'!$A$5:$CL$846,80,0),2)</f>
        <v>0</v>
      </c>
      <c r="CD381" s="19">
        <f>ROUND(VLOOKUP($B381,'3.ข้อมูลงบทดลองปัจจุบัน เติมเอง'!$A$5:$CL$846,81,0),2)</f>
        <v>0</v>
      </c>
      <c r="CE381" s="19">
        <f>ROUND(VLOOKUP($B381,'3.ข้อมูลงบทดลองปัจจุบัน เติมเอง'!$A$5:$CL$846,82,0),2)</f>
        <v>0</v>
      </c>
      <c r="CF381" s="19">
        <f>ROUND(VLOOKUP($B381,'3.ข้อมูลงบทดลองปัจจุบัน เติมเอง'!$A$5:$CL$846,83,0),2)</f>
        <v>0</v>
      </c>
      <c r="CG381" s="19">
        <f>ROUND(VLOOKUP($B381,'3.ข้อมูลงบทดลองปัจจุบัน เติมเอง'!$A$5:$CL$846,84,0),2)</f>
        <v>0</v>
      </c>
      <c r="CH381" s="19">
        <f>ROUND(VLOOKUP($B381,'3.ข้อมูลงบทดลองปัจจุบัน เติมเอง'!$A$5:$CL$846,85,0),2)</f>
        <v>0</v>
      </c>
      <c r="CI381" s="19">
        <f>ROUND(VLOOKUP($B381,'3.ข้อมูลงบทดลองปัจจุบัน เติมเอง'!$A$5:$CL$846,86,0),2)</f>
        <v>0</v>
      </c>
      <c r="CJ381" s="19">
        <f>ROUND(VLOOKUP($B381,'3.ข้อมูลงบทดลองปัจจุบัน เติมเอง'!$A$5:$CL$846,87,0),2)</f>
        <v>0</v>
      </c>
      <c r="CK381" s="19">
        <f>ROUND(VLOOKUP($B381,'3.ข้อมูลงบทดลองปัจจุบัน เติมเอง'!$A$5:$CL$846,88,0),2)</f>
        <v>0</v>
      </c>
      <c r="CL381" s="19">
        <f>ROUND(VLOOKUP($B381,'3.ข้อมูลงบทดลองปัจจุบัน เติมเอง'!$A$5:$CL$846,89,0),2)</f>
        <v>0</v>
      </c>
      <c r="CM381" s="19">
        <f>ROUND(VLOOKUP($B381,'3.ข้อมูลงบทดลองปัจจุบัน เติมเอง'!$A$5:$CL$846,90,0),2)</f>
        <v>0</v>
      </c>
    </row>
    <row r="382" spans="1:91" x14ac:dyDescent="0.7">
      <c r="A382" s="53" t="s">
        <v>2323</v>
      </c>
      <c r="B382" s="3" t="s">
        <v>2098</v>
      </c>
      <c r="C382" s="8" t="s">
        <v>1529</v>
      </c>
      <c r="D382" s="19">
        <f>ROUND(VLOOKUP($B382,'3.ข้อมูลงบทดลองปัจจุบัน เติมเอง'!$A$5:$CL$846,3,0),2)</f>
        <v>0</v>
      </c>
      <c r="E382" s="19">
        <f>ROUND(VLOOKUP($B382,'3.ข้อมูลงบทดลองปัจจุบัน เติมเอง'!$A$5:$CL$846,4,0),2)</f>
        <v>0</v>
      </c>
      <c r="F382" s="19">
        <f>ROUND(VLOOKUP($B382,'3.ข้อมูลงบทดลองปัจจุบัน เติมเอง'!$A$5:$CL$846,5,0),2)</f>
        <v>0</v>
      </c>
      <c r="G382" s="19">
        <f>ROUND(VLOOKUP($B382,'3.ข้อมูลงบทดลองปัจจุบัน เติมเอง'!$A$5:$CL$846,6,0),2)</f>
        <v>0</v>
      </c>
      <c r="H382" s="19">
        <f>ROUND(VLOOKUP($B382,'3.ข้อมูลงบทดลองปัจจุบัน เติมเอง'!$A$5:$CL$846,7,0),2)</f>
        <v>0</v>
      </c>
      <c r="I382" s="19">
        <f>ROUND(VLOOKUP($B382,'3.ข้อมูลงบทดลองปัจจุบัน เติมเอง'!$A$5:$CL$846,8,0),2)</f>
        <v>0</v>
      </c>
      <c r="J382" s="19">
        <f>ROUND(VLOOKUP($B382,'3.ข้อมูลงบทดลองปัจจุบัน เติมเอง'!$A$5:$CL$846,9,0),2)</f>
        <v>0</v>
      </c>
      <c r="K382" s="19">
        <f>ROUND(VLOOKUP($B382,'3.ข้อมูลงบทดลองปัจจุบัน เติมเอง'!$A$5:$CL$846,10,0),2)</f>
        <v>0</v>
      </c>
      <c r="L382" s="19">
        <f>ROUND(VLOOKUP($B382,'3.ข้อมูลงบทดลองปัจจุบัน เติมเอง'!$A$5:$CL$846,11,0),2)</f>
        <v>0</v>
      </c>
      <c r="M382" s="19">
        <f>ROUND(VLOOKUP($B382,'3.ข้อมูลงบทดลองปัจจุบัน เติมเอง'!$A$5:$CL$846,12,0),2)</f>
        <v>0</v>
      </c>
      <c r="N382" s="19">
        <f>ROUND(VLOOKUP($B382,'3.ข้อมูลงบทดลองปัจจุบัน เติมเอง'!$A$5:$CL$846,13,0),2)</f>
        <v>0</v>
      </c>
      <c r="O382" s="19">
        <f>ROUND(VLOOKUP($B382,'3.ข้อมูลงบทดลองปัจจุบัน เติมเอง'!$A$5:$CL$846,14,0),2)</f>
        <v>0</v>
      </c>
      <c r="P382" s="19">
        <f>ROUND(VLOOKUP($B382,'3.ข้อมูลงบทดลองปัจจุบัน เติมเอง'!$A$5:$CL$846,15,0),2)</f>
        <v>0</v>
      </c>
      <c r="Q382" s="19">
        <f>ROUND(VLOOKUP($B382,'3.ข้อมูลงบทดลองปัจจุบัน เติมเอง'!$A$5:$CL$846,16,0),2)</f>
        <v>0</v>
      </c>
      <c r="R382" s="19">
        <f>ROUND(VLOOKUP($B382,'3.ข้อมูลงบทดลองปัจจุบัน เติมเอง'!$A$5:$CL$846,17,0),2)</f>
        <v>0</v>
      </c>
      <c r="S382" s="19">
        <f>ROUND(VLOOKUP($B382,'3.ข้อมูลงบทดลองปัจจุบัน เติมเอง'!$A$5:$CL$846,18,0),2)</f>
        <v>0</v>
      </c>
      <c r="T382" s="19">
        <f>ROUND(VLOOKUP($B382,'3.ข้อมูลงบทดลองปัจจุบัน เติมเอง'!$A$5:$CL$846,19,0),2)</f>
        <v>0</v>
      </c>
      <c r="U382" s="19">
        <f>ROUND(VLOOKUP($B382,'3.ข้อมูลงบทดลองปัจจุบัน เติมเอง'!$A$5:$CL$846,20,0),2)</f>
        <v>0</v>
      </c>
      <c r="V382" s="19">
        <f>ROUND(VLOOKUP($B382,'3.ข้อมูลงบทดลองปัจจุบัน เติมเอง'!$A$5:$CL$846,21,0),2)</f>
        <v>0</v>
      </c>
      <c r="W382" s="19">
        <f>ROUND(VLOOKUP($B382,'3.ข้อมูลงบทดลองปัจจุบัน เติมเอง'!$A$5:$CL$846,22,0),2)</f>
        <v>0</v>
      </c>
      <c r="X382" s="19">
        <f>ROUND(VLOOKUP($B382,'3.ข้อมูลงบทดลองปัจจุบัน เติมเอง'!$A$5:$CL$846,23,0),2)</f>
        <v>0</v>
      </c>
      <c r="Y382" s="19">
        <f>ROUND(VLOOKUP($B382,'3.ข้อมูลงบทดลองปัจจุบัน เติมเอง'!$A$5:$CL$846,24,0),2)</f>
        <v>0</v>
      </c>
      <c r="Z382" s="19">
        <f>ROUND(VLOOKUP($B382,'3.ข้อมูลงบทดลองปัจจุบัน เติมเอง'!$A$5:$CL$846,25,0),2)</f>
        <v>0</v>
      </c>
      <c r="AA382" s="19">
        <f>ROUND(VLOOKUP($B382,'3.ข้อมูลงบทดลองปัจจุบัน เติมเอง'!$A$5:$CL$846,26,0),2)</f>
        <v>0</v>
      </c>
      <c r="AB382" s="19">
        <f>ROUND(VLOOKUP($B382,'3.ข้อมูลงบทดลองปัจจุบัน เติมเอง'!$A$5:$CL$846,27,0),2)</f>
        <v>0</v>
      </c>
      <c r="AC382" s="19">
        <f>ROUND(VLOOKUP($B382,'3.ข้อมูลงบทดลองปัจจุบัน เติมเอง'!$A$5:$CL$846,28,0),2)</f>
        <v>0</v>
      </c>
      <c r="AD382" s="19">
        <f>ROUND(VLOOKUP($B382,'3.ข้อมูลงบทดลองปัจจุบัน เติมเอง'!$A$5:$CL$846,29,0),2)</f>
        <v>0</v>
      </c>
      <c r="AE382" s="19">
        <f>ROUND(VLOOKUP($B382,'3.ข้อมูลงบทดลองปัจจุบัน เติมเอง'!$A$5:$CL$846,30,0),2)</f>
        <v>0</v>
      </c>
      <c r="AF382" s="19">
        <f>ROUND(VLOOKUP($B382,'3.ข้อมูลงบทดลองปัจจุบัน เติมเอง'!$A$5:$CL$846,31,0),2)</f>
        <v>0</v>
      </c>
      <c r="AG382" s="19">
        <f>ROUND(VLOOKUP($B382,'3.ข้อมูลงบทดลองปัจจุบัน เติมเอง'!$A$5:$CL$846,32,0),2)</f>
        <v>0</v>
      </c>
      <c r="AH382" s="19">
        <f>ROUND(VLOOKUP($B382,'3.ข้อมูลงบทดลองปัจจุบัน เติมเอง'!$A$5:$CL$846,33,0),2)</f>
        <v>0</v>
      </c>
      <c r="AI382" s="19">
        <f>ROUND(VLOOKUP($B382,'3.ข้อมูลงบทดลองปัจจุบัน เติมเอง'!$A$5:$CL$846,34,0),2)</f>
        <v>0</v>
      </c>
      <c r="AJ382" s="19">
        <f>ROUND(VLOOKUP($B382,'3.ข้อมูลงบทดลองปัจจุบัน เติมเอง'!$A$5:$CL$846,35,0),2)</f>
        <v>0</v>
      </c>
      <c r="AK382" s="19">
        <f>ROUND(VLOOKUP($B382,'3.ข้อมูลงบทดลองปัจจุบัน เติมเอง'!$A$5:$CL$846,36,0),2)</f>
        <v>0</v>
      </c>
      <c r="AL382" s="19">
        <f>ROUND(VLOOKUP($B382,'3.ข้อมูลงบทดลองปัจจุบัน เติมเอง'!$A$5:$CL$846,37,0),2)</f>
        <v>0</v>
      </c>
      <c r="AM382" s="19">
        <f>ROUND(VLOOKUP($B382,'3.ข้อมูลงบทดลองปัจจุบัน เติมเอง'!$A$5:$CL$846,38,0),2)</f>
        <v>0</v>
      </c>
      <c r="AN382" s="19">
        <f>ROUND(VLOOKUP($B382,'3.ข้อมูลงบทดลองปัจจุบัน เติมเอง'!$A$5:$CL$846,39,0),2)</f>
        <v>0</v>
      </c>
      <c r="AO382" s="19">
        <f>ROUND(VLOOKUP($B382,'3.ข้อมูลงบทดลองปัจจุบัน เติมเอง'!$A$5:$CL$846,40,0),2)</f>
        <v>0</v>
      </c>
      <c r="AP382" s="19">
        <f>ROUND(VLOOKUP($B382,'3.ข้อมูลงบทดลองปัจจุบัน เติมเอง'!$A$5:$CL$846,41,0),2)</f>
        <v>0</v>
      </c>
      <c r="AQ382" s="19">
        <f>ROUND(VLOOKUP($B382,'3.ข้อมูลงบทดลองปัจจุบัน เติมเอง'!$A$5:$CL$846,42,0),2)</f>
        <v>0</v>
      </c>
      <c r="AR382" s="19">
        <f>ROUND(VLOOKUP($B382,'3.ข้อมูลงบทดลองปัจจุบัน เติมเอง'!$A$5:$CL$846,43,0),2)</f>
        <v>0</v>
      </c>
      <c r="AS382" s="19">
        <f>ROUND(VLOOKUP($B382,'3.ข้อมูลงบทดลองปัจจุบัน เติมเอง'!$A$5:$CL$846,44,0),2)</f>
        <v>0</v>
      </c>
      <c r="AT382" s="19">
        <f>ROUND(VLOOKUP($B382,'3.ข้อมูลงบทดลองปัจจุบัน เติมเอง'!$A$5:$CL$846,45,0),2)</f>
        <v>0</v>
      </c>
      <c r="AU382" s="19">
        <f>ROUND(VLOOKUP($B382,'3.ข้อมูลงบทดลองปัจจุบัน เติมเอง'!$A$5:$CL$846,46,0),2)</f>
        <v>0</v>
      </c>
      <c r="AV382" s="19">
        <f>ROUND(VLOOKUP($B382,'3.ข้อมูลงบทดลองปัจจุบัน เติมเอง'!$A$5:$CL$846,47,0),2)</f>
        <v>0</v>
      </c>
      <c r="AW382" s="19">
        <f>ROUND(VLOOKUP($B382,'3.ข้อมูลงบทดลองปัจจุบัน เติมเอง'!$A$5:$CL$846,48,0),2)</f>
        <v>0</v>
      </c>
      <c r="AX382" s="19">
        <f>ROUND(VLOOKUP($B382,'3.ข้อมูลงบทดลองปัจจุบัน เติมเอง'!$A$5:$CL$846,49,0),2)</f>
        <v>0</v>
      </c>
      <c r="AY382" s="19">
        <f>ROUND(VLOOKUP($B382,'3.ข้อมูลงบทดลองปัจจุบัน เติมเอง'!$A$5:$CL$846,50,0),2)</f>
        <v>0</v>
      </c>
      <c r="AZ382" s="19">
        <f>ROUND(VLOOKUP($B382,'3.ข้อมูลงบทดลองปัจจุบัน เติมเอง'!$A$5:$CL$846,51,0),2)</f>
        <v>0</v>
      </c>
      <c r="BA382" s="19">
        <f>ROUND(VLOOKUP($B382,'3.ข้อมูลงบทดลองปัจจุบัน เติมเอง'!$A$5:$CL$846,52,0),2)</f>
        <v>0</v>
      </c>
      <c r="BB382" s="19">
        <f>ROUND(VLOOKUP($B382,'3.ข้อมูลงบทดลองปัจจุบัน เติมเอง'!$A$5:$CL$846,53,0),2)</f>
        <v>0</v>
      </c>
      <c r="BC382" s="19">
        <f>ROUND(VLOOKUP($B382,'3.ข้อมูลงบทดลองปัจจุบัน เติมเอง'!$A$5:$CL$846,54,0),2)</f>
        <v>0</v>
      </c>
      <c r="BD382" s="19">
        <f>ROUND(VLOOKUP($B382,'3.ข้อมูลงบทดลองปัจจุบัน เติมเอง'!$A$5:$CL$846,55,0),2)</f>
        <v>0</v>
      </c>
      <c r="BE382" s="19">
        <f>ROUND(VLOOKUP($B382,'3.ข้อมูลงบทดลองปัจจุบัน เติมเอง'!$A$5:$CL$846,56,0),2)</f>
        <v>0</v>
      </c>
      <c r="BF382" s="19">
        <f>ROUND(VLOOKUP($B382,'3.ข้อมูลงบทดลองปัจจุบัน เติมเอง'!$A$5:$CL$846,57,0),2)</f>
        <v>0</v>
      </c>
      <c r="BG382" s="19">
        <f>ROUND(VLOOKUP($B382,'3.ข้อมูลงบทดลองปัจจุบัน เติมเอง'!$A$5:$CL$846,58,0),2)</f>
        <v>0</v>
      </c>
      <c r="BH382" s="19">
        <f>ROUND(VLOOKUP($B382,'3.ข้อมูลงบทดลองปัจจุบัน เติมเอง'!$A$5:$CL$846,59,0),2)</f>
        <v>0</v>
      </c>
      <c r="BI382" s="19">
        <f>ROUND(VLOOKUP($B382,'3.ข้อมูลงบทดลองปัจจุบัน เติมเอง'!$A$5:$CL$846,60,0),2)</f>
        <v>0</v>
      </c>
      <c r="BJ382" s="19">
        <f>ROUND(VLOOKUP($B382,'3.ข้อมูลงบทดลองปัจจุบัน เติมเอง'!$A$5:$CL$846,61,0),2)</f>
        <v>0</v>
      </c>
      <c r="BK382" s="19">
        <f>ROUND(VLOOKUP($B382,'3.ข้อมูลงบทดลองปัจจุบัน เติมเอง'!$A$5:$CL$846,62,0),2)</f>
        <v>0</v>
      </c>
      <c r="BL382" s="19">
        <f>ROUND(VLOOKUP($B382,'3.ข้อมูลงบทดลองปัจจุบัน เติมเอง'!$A$5:$CL$846,63,0),2)</f>
        <v>0</v>
      </c>
      <c r="BM382" s="19">
        <f>ROUND(VLOOKUP($B382,'3.ข้อมูลงบทดลองปัจจุบัน เติมเอง'!$A$5:$CL$846,64,0),2)</f>
        <v>0</v>
      </c>
      <c r="BN382" s="19">
        <f>ROUND(VLOOKUP($B382,'3.ข้อมูลงบทดลองปัจจุบัน เติมเอง'!$A$5:$CL$846,65,0),2)</f>
        <v>0</v>
      </c>
      <c r="BO382" s="19">
        <f>ROUND(VLOOKUP($B382,'3.ข้อมูลงบทดลองปัจจุบัน เติมเอง'!$A$5:$CL$846,66,0),2)</f>
        <v>0</v>
      </c>
      <c r="BP382" s="19">
        <f>ROUND(VLOOKUP($B382,'3.ข้อมูลงบทดลองปัจจุบัน เติมเอง'!$A$5:$CL$846,67,0),2)</f>
        <v>0</v>
      </c>
      <c r="BQ382" s="19">
        <f>ROUND(VLOOKUP($B382,'3.ข้อมูลงบทดลองปัจจุบัน เติมเอง'!$A$5:$CL$846,68,0),2)</f>
        <v>0</v>
      </c>
      <c r="BR382" s="19">
        <f>ROUND(VLOOKUP($B382,'3.ข้อมูลงบทดลองปัจจุบัน เติมเอง'!$A$5:$CL$846,69,0),2)</f>
        <v>0</v>
      </c>
      <c r="BS382" s="19">
        <f>ROUND(VLOOKUP($B382,'3.ข้อมูลงบทดลองปัจจุบัน เติมเอง'!$A$5:$CL$846,70,0),2)</f>
        <v>0</v>
      </c>
      <c r="BT382" s="19">
        <f>ROUND(VLOOKUP($B382,'3.ข้อมูลงบทดลองปัจจุบัน เติมเอง'!$A$5:$CL$846,71,0),2)</f>
        <v>0</v>
      </c>
      <c r="BU382" s="19">
        <f>ROUND(VLOOKUP($B382,'3.ข้อมูลงบทดลองปัจจุบัน เติมเอง'!$A$5:$CL$846,72,0),2)</f>
        <v>0</v>
      </c>
      <c r="BV382" s="19">
        <f>ROUND(VLOOKUP($B382,'3.ข้อมูลงบทดลองปัจจุบัน เติมเอง'!$A$5:$CL$846,73,0),2)</f>
        <v>0</v>
      </c>
      <c r="BW382" s="19">
        <f>ROUND(VLOOKUP($B382,'3.ข้อมูลงบทดลองปัจจุบัน เติมเอง'!$A$5:$CL$846,74,0),2)</f>
        <v>0</v>
      </c>
      <c r="BX382" s="19">
        <f>ROUND(VLOOKUP($B382,'3.ข้อมูลงบทดลองปัจจุบัน เติมเอง'!$A$5:$CL$846,75,0),2)</f>
        <v>0</v>
      </c>
      <c r="BY382" s="19">
        <f>ROUND(VLOOKUP($B382,'3.ข้อมูลงบทดลองปัจจุบัน เติมเอง'!$A$5:$CL$846,76,0),2)</f>
        <v>0</v>
      </c>
      <c r="BZ382" s="19">
        <f>ROUND(VLOOKUP($B382,'3.ข้อมูลงบทดลองปัจจุบัน เติมเอง'!$A$5:$CL$846,77,0),2)</f>
        <v>0</v>
      </c>
      <c r="CA382" s="19">
        <f>ROUND(VLOOKUP($B382,'3.ข้อมูลงบทดลองปัจจุบัน เติมเอง'!$A$5:$CL$846,78,0),2)</f>
        <v>0</v>
      </c>
      <c r="CB382" s="19">
        <f>ROUND(VLOOKUP($B382,'3.ข้อมูลงบทดลองปัจจุบัน เติมเอง'!$A$5:$CL$846,79,0),2)</f>
        <v>0</v>
      </c>
      <c r="CC382" s="19">
        <f>ROUND(VLOOKUP($B382,'3.ข้อมูลงบทดลองปัจจุบัน เติมเอง'!$A$5:$CL$846,80,0),2)</f>
        <v>0</v>
      </c>
      <c r="CD382" s="19">
        <f>ROUND(VLOOKUP($B382,'3.ข้อมูลงบทดลองปัจจุบัน เติมเอง'!$A$5:$CL$846,81,0),2)</f>
        <v>0</v>
      </c>
      <c r="CE382" s="19">
        <f>ROUND(VLOOKUP($B382,'3.ข้อมูลงบทดลองปัจจุบัน เติมเอง'!$A$5:$CL$846,82,0),2)</f>
        <v>0</v>
      </c>
      <c r="CF382" s="19">
        <f>ROUND(VLOOKUP($B382,'3.ข้อมูลงบทดลองปัจจุบัน เติมเอง'!$A$5:$CL$846,83,0),2)</f>
        <v>0</v>
      </c>
      <c r="CG382" s="19">
        <f>ROUND(VLOOKUP($B382,'3.ข้อมูลงบทดลองปัจจุบัน เติมเอง'!$A$5:$CL$846,84,0),2)</f>
        <v>0</v>
      </c>
      <c r="CH382" s="19">
        <f>ROUND(VLOOKUP($B382,'3.ข้อมูลงบทดลองปัจจุบัน เติมเอง'!$A$5:$CL$846,85,0),2)</f>
        <v>0</v>
      </c>
      <c r="CI382" s="19">
        <f>ROUND(VLOOKUP($B382,'3.ข้อมูลงบทดลองปัจจุบัน เติมเอง'!$A$5:$CL$846,86,0),2)</f>
        <v>0</v>
      </c>
      <c r="CJ382" s="19">
        <f>ROUND(VLOOKUP($B382,'3.ข้อมูลงบทดลองปัจจุบัน เติมเอง'!$A$5:$CL$846,87,0),2)</f>
        <v>0</v>
      </c>
      <c r="CK382" s="19">
        <f>ROUND(VLOOKUP($B382,'3.ข้อมูลงบทดลองปัจจุบัน เติมเอง'!$A$5:$CL$846,88,0),2)</f>
        <v>0</v>
      </c>
      <c r="CL382" s="19">
        <f>ROUND(VLOOKUP($B382,'3.ข้อมูลงบทดลองปัจจุบัน เติมเอง'!$A$5:$CL$846,89,0),2)</f>
        <v>0</v>
      </c>
      <c r="CM382" s="19">
        <f>ROUND(VLOOKUP($B382,'3.ข้อมูลงบทดลองปัจจุบัน เติมเอง'!$A$5:$CL$846,90,0),2)</f>
        <v>0</v>
      </c>
    </row>
    <row r="383" spans="1:91" x14ac:dyDescent="0.7">
      <c r="A383" s="53" t="s">
        <v>2323</v>
      </c>
      <c r="B383" s="3" t="s">
        <v>2099</v>
      </c>
      <c r="C383" s="8" t="s">
        <v>743</v>
      </c>
      <c r="D383" s="19">
        <f>ROUND(VLOOKUP($B383,'3.ข้อมูลงบทดลองปัจจุบัน เติมเอง'!$A$5:$CL$846,3,0),2)</f>
        <v>1097</v>
      </c>
      <c r="E383" s="19">
        <f>ROUND(VLOOKUP($B383,'3.ข้อมูลงบทดลองปัจจุบัน เติมเอง'!$A$5:$CL$846,4,0),2)</f>
        <v>0</v>
      </c>
      <c r="F383" s="19">
        <f>ROUND(VLOOKUP($B383,'3.ข้อมูลงบทดลองปัจจุบัน เติมเอง'!$A$5:$CL$846,5,0),2)</f>
        <v>0</v>
      </c>
      <c r="G383" s="19">
        <f>ROUND(VLOOKUP($B383,'3.ข้อมูลงบทดลองปัจจุบัน เติมเอง'!$A$5:$CL$846,6,0),2)</f>
        <v>335</v>
      </c>
      <c r="H383" s="19">
        <f>ROUND(VLOOKUP($B383,'3.ข้อมูลงบทดลองปัจจุบัน เติมเอง'!$A$5:$CL$846,7,0),2)</f>
        <v>0</v>
      </c>
      <c r="I383" s="19">
        <f>ROUND(VLOOKUP($B383,'3.ข้อมูลงบทดลองปัจจุบัน เติมเอง'!$A$5:$CL$846,8,0),2)</f>
        <v>0</v>
      </c>
      <c r="J383" s="19">
        <f>ROUND(VLOOKUP($B383,'3.ข้อมูลงบทดลองปัจจุบัน เติมเอง'!$A$5:$CL$846,9,0),2)</f>
        <v>0</v>
      </c>
      <c r="K383" s="19">
        <f>ROUND(VLOOKUP($B383,'3.ข้อมูลงบทดลองปัจจุบัน เติมเอง'!$A$5:$CL$846,10,0),2)</f>
        <v>0</v>
      </c>
      <c r="L383" s="19">
        <f>ROUND(VLOOKUP($B383,'3.ข้อมูลงบทดลองปัจจุบัน เติมเอง'!$A$5:$CL$846,11,0),2)</f>
        <v>0</v>
      </c>
      <c r="M383" s="19">
        <f>ROUND(VLOOKUP($B383,'3.ข้อมูลงบทดลองปัจจุบัน เติมเอง'!$A$5:$CL$846,12,0),2)</f>
        <v>0</v>
      </c>
      <c r="N383" s="19">
        <f>ROUND(VLOOKUP($B383,'3.ข้อมูลงบทดลองปัจจุบัน เติมเอง'!$A$5:$CL$846,13,0),2)</f>
        <v>0</v>
      </c>
      <c r="O383" s="19">
        <f>ROUND(VLOOKUP($B383,'3.ข้อมูลงบทดลองปัจจุบัน เติมเอง'!$A$5:$CL$846,14,0),2)</f>
        <v>0</v>
      </c>
      <c r="P383" s="19">
        <f>ROUND(VLOOKUP($B383,'3.ข้อมูลงบทดลองปัจจุบัน เติมเอง'!$A$5:$CL$846,15,0),2)</f>
        <v>0</v>
      </c>
      <c r="Q383" s="19">
        <f>ROUND(VLOOKUP($B383,'3.ข้อมูลงบทดลองปัจจุบัน เติมเอง'!$A$5:$CL$846,16,0),2)</f>
        <v>0</v>
      </c>
      <c r="R383" s="19">
        <f>ROUND(VLOOKUP($B383,'3.ข้อมูลงบทดลองปัจจุบัน เติมเอง'!$A$5:$CL$846,17,0),2)</f>
        <v>0</v>
      </c>
      <c r="S383" s="19">
        <f>ROUND(VLOOKUP($B383,'3.ข้อมูลงบทดลองปัจจุบัน เติมเอง'!$A$5:$CL$846,18,0),2)</f>
        <v>0</v>
      </c>
      <c r="T383" s="19">
        <f>ROUND(VLOOKUP($B383,'3.ข้อมูลงบทดลองปัจจุบัน เติมเอง'!$A$5:$CL$846,19,0),2)</f>
        <v>1649</v>
      </c>
      <c r="U383" s="19">
        <f>ROUND(VLOOKUP($B383,'3.ข้อมูลงบทดลองปัจจุบัน เติมเอง'!$A$5:$CL$846,20,0),2)</f>
        <v>0</v>
      </c>
      <c r="V383" s="19">
        <f>ROUND(VLOOKUP($B383,'3.ข้อมูลงบทดลองปัจจุบัน เติมเอง'!$A$5:$CL$846,21,0),2)</f>
        <v>0</v>
      </c>
      <c r="W383" s="19">
        <f>ROUND(VLOOKUP($B383,'3.ข้อมูลงบทดลองปัจจุบัน เติมเอง'!$A$5:$CL$846,22,0),2)</f>
        <v>450</v>
      </c>
      <c r="X383" s="19">
        <f>ROUND(VLOOKUP($B383,'3.ข้อมูลงบทดลองปัจจุบัน เติมเอง'!$A$5:$CL$846,23,0),2)</f>
        <v>0</v>
      </c>
      <c r="Y383" s="19">
        <f>ROUND(VLOOKUP($B383,'3.ข้อมูลงบทดลองปัจจุบัน เติมเอง'!$A$5:$CL$846,24,0),2)</f>
        <v>0</v>
      </c>
      <c r="Z383" s="19">
        <f>ROUND(VLOOKUP($B383,'3.ข้อมูลงบทดลองปัจจุบัน เติมเอง'!$A$5:$CL$846,25,0),2)</f>
        <v>0</v>
      </c>
      <c r="AA383" s="19">
        <f>ROUND(VLOOKUP($B383,'3.ข้อมูลงบทดลองปัจจุบัน เติมเอง'!$A$5:$CL$846,26,0),2)</f>
        <v>0</v>
      </c>
      <c r="AB383" s="19">
        <f>ROUND(VLOOKUP($B383,'3.ข้อมูลงบทดลองปัจจุบัน เติมเอง'!$A$5:$CL$846,27,0),2)</f>
        <v>0</v>
      </c>
      <c r="AC383" s="19">
        <f>ROUND(VLOOKUP($B383,'3.ข้อมูลงบทดลองปัจจุบัน เติมเอง'!$A$5:$CL$846,28,0),2)</f>
        <v>0</v>
      </c>
      <c r="AD383" s="19">
        <f>ROUND(VLOOKUP($B383,'3.ข้อมูลงบทดลองปัจจุบัน เติมเอง'!$A$5:$CL$846,29,0),2)</f>
        <v>0</v>
      </c>
      <c r="AE383" s="19">
        <f>ROUND(VLOOKUP($B383,'3.ข้อมูลงบทดลองปัจจุบัน เติมเอง'!$A$5:$CL$846,30,0),2)</f>
        <v>0</v>
      </c>
      <c r="AF383" s="19">
        <f>ROUND(VLOOKUP($B383,'3.ข้อมูลงบทดลองปัจจุบัน เติมเอง'!$A$5:$CL$846,31,0),2)</f>
        <v>0</v>
      </c>
      <c r="AG383" s="19">
        <f>ROUND(VLOOKUP($B383,'3.ข้อมูลงบทดลองปัจจุบัน เติมเอง'!$A$5:$CL$846,32,0),2)</f>
        <v>0</v>
      </c>
      <c r="AH383" s="19">
        <f>ROUND(VLOOKUP($B383,'3.ข้อมูลงบทดลองปัจจุบัน เติมเอง'!$A$5:$CL$846,33,0),2)</f>
        <v>0</v>
      </c>
      <c r="AI383" s="19">
        <f>ROUND(VLOOKUP($B383,'3.ข้อมูลงบทดลองปัจจุบัน เติมเอง'!$A$5:$CL$846,34,0),2)</f>
        <v>0</v>
      </c>
      <c r="AJ383" s="19">
        <f>ROUND(VLOOKUP($B383,'3.ข้อมูลงบทดลองปัจจุบัน เติมเอง'!$A$5:$CL$846,35,0),2)</f>
        <v>0</v>
      </c>
      <c r="AK383" s="19">
        <f>ROUND(VLOOKUP($B383,'3.ข้อมูลงบทดลองปัจจุบัน เติมเอง'!$A$5:$CL$846,36,0),2)</f>
        <v>0</v>
      </c>
      <c r="AL383" s="19">
        <f>ROUND(VLOOKUP($B383,'3.ข้อมูลงบทดลองปัจจุบัน เติมเอง'!$A$5:$CL$846,37,0),2)</f>
        <v>0</v>
      </c>
      <c r="AM383" s="19">
        <f>ROUND(VLOOKUP($B383,'3.ข้อมูลงบทดลองปัจจุบัน เติมเอง'!$A$5:$CL$846,38,0),2)</f>
        <v>0</v>
      </c>
      <c r="AN383" s="19">
        <f>ROUND(VLOOKUP($B383,'3.ข้อมูลงบทดลองปัจจุบัน เติมเอง'!$A$5:$CL$846,39,0),2)</f>
        <v>0</v>
      </c>
      <c r="AO383" s="19">
        <f>ROUND(VLOOKUP($B383,'3.ข้อมูลงบทดลองปัจจุบัน เติมเอง'!$A$5:$CL$846,40,0),2)</f>
        <v>0</v>
      </c>
      <c r="AP383" s="19">
        <f>ROUND(VLOOKUP($B383,'3.ข้อมูลงบทดลองปัจจุบัน เติมเอง'!$A$5:$CL$846,41,0),2)</f>
        <v>0</v>
      </c>
      <c r="AQ383" s="19">
        <f>ROUND(VLOOKUP($B383,'3.ข้อมูลงบทดลองปัจจุบัน เติมเอง'!$A$5:$CL$846,42,0),2)</f>
        <v>0</v>
      </c>
      <c r="AR383" s="19">
        <f>ROUND(VLOOKUP($B383,'3.ข้อมูลงบทดลองปัจจุบัน เติมเอง'!$A$5:$CL$846,43,0),2)</f>
        <v>0</v>
      </c>
      <c r="AS383" s="19">
        <f>ROUND(VLOOKUP($B383,'3.ข้อมูลงบทดลองปัจจุบัน เติมเอง'!$A$5:$CL$846,44,0),2)</f>
        <v>0</v>
      </c>
      <c r="AT383" s="19">
        <f>ROUND(VLOOKUP($B383,'3.ข้อมูลงบทดลองปัจจุบัน เติมเอง'!$A$5:$CL$846,45,0),2)</f>
        <v>0</v>
      </c>
      <c r="AU383" s="19">
        <f>ROUND(VLOOKUP($B383,'3.ข้อมูลงบทดลองปัจจุบัน เติมเอง'!$A$5:$CL$846,46,0),2)</f>
        <v>0</v>
      </c>
      <c r="AV383" s="19">
        <f>ROUND(VLOOKUP($B383,'3.ข้อมูลงบทดลองปัจจุบัน เติมเอง'!$A$5:$CL$846,47,0),2)</f>
        <v>0</v>
      </c>
      <c r="AW383" s="19">
        <f>ROUND(VLOOKUP($B383,'3.ข้อมูลงบทดลองปัจจุบัน เติมเอง'!$A$5:$CL$846,48,0),2)</f>
        <v>0</v>
      </c>
      <c r="AX383" s="19">
        <f>ROUND(VLOOKUP($B383,'3.ข้อมูลงบทดลองปัจจุบัน เติมเอง'!$A$5:$CL$846,49,0),2)</f>
        <v>0</v>
      </c>
      <c r="AY383" s="19">
        <f>ROUND(VLOOKUP($B383,'3.ข้อมูลงบทดลองปัจจุบัน เติมเอง'!$A$5:$CL$846,50,0),2)</f>
        <v>0</v>
      </c>
      <c r="AZ383" s="19">
        <f>ROUND(VLOOKUP($B383,'3.ข้อมูลงบทดลองปัจจุบัน เติมเอง'!$A$5:$CL$846,51,0),2)</f>
        <v>0</v>
      </c>
      <c r="BA383" s="19">
        <f>ROUND(VLOOKUP($B383,'3.ข้อมูลงบทดลองปัจจุบัน เติมเอง'!$A$5:$CL$846,52,0),2)</f>
        <v>0</v>
      </c>
      <c r="BB383" s="19">
        <f>ROUND(VLOOKUP($B383,'3.ข้อมูลงบทดลองปัจจุบัน เติมเอง'!$A$5:$CL$846,53,0),2)</f>
        <v>0</v>
      </c>
      <c r="BC383" s="19">
        <f>ROUND(VLOOKUP($B383,'3.ข้อมูลงบทดลองปัจจุบัน เติมเอง'!$A$5:$CL$846,54,0),2)</f>
        <v>0</v>
      </c>
      <c r="BD383" s="19">
        <f>ROUND(VLOOKUP($B383,'3.ข้อมูลงบทดลองปัจจุบัน เติมเอง'!$A$5:$CL$846,55,0),2)</f>
        <v>2160</v>
      </c>
      <c r="BE383" s="19">
        <f>ROUND(VLOOKUP($B383,'3.ข้อมูลงบทดลองปัจจุบัน เติมเอง'!$A$5:$CL$846,56,0),2)</f>
        <v>15947</v>
      </c>
      <c r="BF383" s="19">
        <f>ROUND(VLOOKUP($B383,'3.ข้อมูลงบทดลองปัจจุบัน เติมเอง'!$A$5:$CL$846,57,0),2)</f>
        <v>9311</v>
      </c>
      <c r="BG383" s="19">
        <f>ROUND(VLOOKUP($B383,'3.ข้อมูลงบทดลองปัจจุบัน เติมเอง'!$A$5:$CL$846,58,0),2)</f>
        <v>700</v>
      </c>
      <c r="BH383" s="19">
        <f>ROUND(VLOOKUP($B383,'3.ข้อมูลงบทดลองปัจจุบัน เติมเอง'!$A$5:$CL$846,59,0),2)</f>
        <v>0</v>
      </c>
      <c r="BI383" s="19">
        <f>ROUND(VLOOKUP($B383,'3.ข้อมูลงบทดลองปัจจุบัน เติมเอง'!$A$5:$CL$846,60,0),2)</f>
        <v>2350</v>
      </c>
      <c r="BJ383" s="19">
        <f>ROUND(VLOOKUP($B383,'3.ข้อมูลงบทดลองปัจจุบัน เติมเอง'!$A$5:$CL$846,61,0),2)</f>
        <v>0</v>
      </c>
      <c r="BK383" s="19">
        <f>ROUND(VLOOKUP($B383,'3.ข้อมูลงบทดลองปัจจุบัน เติมเอง'!$A$5:$CL$846,62,0),2)</f>
        <v>0</v>
      </c>
      <c r="BL383" s="19">
        <f>ROUND(VLOOKUP($B383,'3.ข้อมูลงบทดลองปัจจุบัน เติมเอง'!$A$5:$CL$846,63,0),2)</f>
        <v>0</v>
      </c>
      <c r="BM383" s="19">
        <f>ROUND(VLOOKUP($B383,'3.ข้อมูลงบทดลองปัจจุบัน เติมเอง'!$A$5:$CL$846,64,0),2)</f>
        <v>0</v>
      </c>
      <c r="BN383" s="19">
        <f>ROUND(VLOOKUP($B383,'3.ข้อมูลงบทดลองปัจจุบัน เติมเอง'!$A$5:$CL$846,65,0),2)</f>
        <v>0</v>
      </c>
      <c r="BO383" s="19">
        <f>ROUND(VLOOKUP($B383,'3.ข้อมูลงบทดลองปัจจุบัน เติมเอง'!$A$5:$CL$846,66,0),2)</f>
        <v>0</v>
      </c>
      <c r="BP383" s="19">
        <f>ROUND(VLOOKUP($B383,'3.ข้อมูลงบทดลองปัจจุบัน เติมเอง'!$A$5:$CL$846,67,0),2)</f>
        <v>0</v>
      </c>
      <c r="BQ383" s="19">
        <f>ROUND(VLOOKUP($B383,'3.ข้อมูลงบทดลองปัจจุบัน เติมเอง'!$A$5:$CL$846,68,0),2)</f>
        <v>0</v>
      </c>
      <c r="BR383" s="19">
        <f>ROUND(VLOOKUP($B383,'3.ข้อมูลงบทดลองปัจจุบัน เติมเอง'!$A$5:$CL$846,69,0),2)</f>
        <v>0</v>
      </c>
      <c r="BS383" s="19">
        <f>ROUND(VLOOKUP($B383,'3.ข้อมูลงบทดลองปัจจุบัน เติมเอง'!$A$5:$CL$846,70,0),2)</f>
        <v>5681</v>
      </c>
      <c r="BT383" s="19">
        <f>ROUND(VLOOKUP($B383,'3.ข้อมูลงบทดลองปัจจุบัน เติมเอง'!$A$5:$CL$846,71,0),2)</f>
        <v>0</v>
      </c>
      <c r="BU383" s="19">
        <f>ROUND(VLOOKUP($B383,'3.ข้อมูลงบทดลองปัจจุบัน เติมเอง'!$A$5:$CL$846,72,0),2)</f>
        <v>0</v>
      </c>
      <c r="BV383" s="19">
        <f>ROUND(VLOOKUP($B383,'3.ข้อมูลงบทดลองปัจจุบัน เติมเอง'!$A$5:$CL$846,73,0),2)</f>
        <v>0</v>
      </c>
      <c r="BW383" s="19">
        <f>ROUND(VLOOKUP($B383,'3.ข้อมูลงบทดลองปัจจุบัน เติมเอง'!$A$5:$CL$846,74,0),2)</f>
        <v>0</v>
      </c>
      <c r="BX383" s="19">
        <f>ROUND(VLOOKUP($B383,'3.ข้อมูลงบทดลองปัจจุบัน เติมเอง'!$A$5:$CL$846,75,0),2)</f>
        <v>0</v>
      </c>
      <c r="BY383" s="19">
        <f>ROUND(VLOOKUP($B383,'3.ข้อมูลงบทดลองปัจจุบัน เติมเอง'!$A$5:$CL$846,76,0),2)</f>
        <v>0</v>
      </c>
      <c r="BZ383" s="19">
        <f>ROUND(VLOOKUP($B383,'3.ข้อมูลงบทดลองปัจจุบัน เติมเอง'!$A$5:$CL$846,77,0),2)</f>
        <v>0</v>
      </c>
      <c r="CA383" s="19">
        <f>ROUND(VLOOKUP($B383,'3.ข้อมูลงบทดลองปัจจุบัน เติมเอง'!$A$5:$CL$846,78,0),2)</f>
        <v>0</v>
      </c>
      <c r="CB383" s="19">
        <f>ROUND(VLOOKUP($B383,'3.ข้อมูลงบทดลองปัจจุบัน เติมเอง'!$A$5:$CL$846,79,0),2)</f>
        <v>0</v>
      </c>
      <c r="CC383" s="19">
        <f>ROUND(VLOOKUP($B383,'3.ข้อมูลงบทดลองปัจจุบัน เติมเอง'!$A$5:$CL$846,80,0),2)</f>
        <v>0</v>
      </c>
      <c r="CD383" s="19">
        <f>ROUND(VLOOKUP($B383,'3.ข้อมูลงบทดลองปัจจุบัน เติมเอง'!$A$5:$CL$846,81,0),2)</f>
        <v>0</v>
      </c>
      <c r="CE383" s="19">
        <f>ROUND(VLOOKUP($B383,'3.ข้อมูลงบทดลองปัจจุบัน เติมเอง'!$A$5:$CL$846,82,0),2)</f>
        <v>0</v>
      </c>
      <c r="CF383" s="19">
        <f>ROUND(VLOOKUP($B383,'3.ข้อมูลงบทดลองปัจจุบัน เติมเอง'!$A$5:$CL$846,83,0),2)</f>
        <v>0</v>
      </c>
      <c r="CG383" s="19">
        <f>ROUND(VLOOKUP($B383,'3.ข้อมูลงบทดลองปัจจุบัน เติมเอง'!$A$5:$CL$846,84,0),2)</f>
        <v>0</v>
      </c>
      <c r="CH383" s="19">
        <f>ROUND(VLOOKUP($B383,'3.ข้อมูลงบทดลองปัจจุบัน เติมเอง'!$A$5:$CL$846,85,0),2)</f>
        <v>0</v>
      </c>
      <c r="CI383" s="19">
        <f>ROUND(VLOOKUP($B383,'3.ข้อมูลงบทดลองปัจจุบัน เติมเอง'!$A$5:$CL$846,86,0),2)</f>
        <v>0</v>
      </c>
      <c r="CJ383" s="19">
        <f>ROUND(VLOOKUP($B383,'3.ข้อมูลงบทดลองปัจจุบัน เติมเอง'!$A$5:$CL$846,87,0),2)</f>
        <v>0</v>
      </c>
      <c r="CK383" s="19">
        <f>ROUND(VLOOKUP($B383,'3.ข้อมูลงบทดลองปัจจุบัน เติมเอง'!$A$5:$CL$846,88,0),2)</f>
        <v>0</v>
      </c>
      <c r="CL383" s="19">
        <f>ROUND(VLOOKUP($B383,'3.ข้อมูลงบทดลองปัจจุบัน เติมเอง'!$A$5:$CL$846,89,0),2)</f>
        <v>0</v>
      </c>
      <c r="CM383" s="19">
        <f>ROUND(VLOOKUP($B383,'3.ข้อมูลงบทดลองปัจจุบัน เติมเอง'!$A$5:$CL$846,90,0),2)</f>
        <v>0</v>
      </c>
    </row>
    <row r="384" spans="1:91" x14ac:dyDescent="0.7">
      <c r="A384" s="53" t="s">
        <v>2323</v>
      </c>
      <c r="B384" s="3" t="s">
        <v>2124</v>
      </c>
      <c r="C384" s="8" t="s">
        <v>2125</v>
      </c>
      <c r="D384" s="19">
        <f>ROUND(VLOOKUP($B384,'3.ข้อมูลงบทดลองปัจจุบัน เติมเอง'!$A$5:$CL$846,3,0),2)</f>
        <v>0</v>
      </c>
      <c r="E384" s="19">
        <f>ROUND(VLOOKUP($B384,'3.ข้อมูลงบทดลองปัจจุบัน เติมเอง'!$A$5:$CL$846,4,0),2)</f>
        <v>0</v>
      </c>
      <c r="F384" s="19">
        <f>ROUND(VLOOKUP($B384,'3.ข้อมูลงบทดลองปัจจุบัน เติมเอง'!$A$5:$CL$846,5,0),2)</f>
        <v>0</v>
      </c>
      <c r="G384" s="19">
        <f>ROUND(VLOOKUP($B384,'3.ข้อมูลงบทดลองปัจจุบัน เติมเอง'!$A$5:$CL$846,6,0),2)</f>
        <v>0</v>
      </c>
      <c r="H384" s="19">
        <f>ROUND(VLOOKUP($B384,'3.ข้อมูลงบทดลองปัจจุบัน เติมเอง'!$A$5:$CL$846,7,0),2)</f>
        <v>0</v>
      </c>
      <c r="I384" s="19">
        <f>ROUND(VLOOKUP($B384,'3.ข้อมูลงบทดลองปัจจุบัน เติมเอง'!$A$5:$CL$846,8,0),2)</f>
        <v>0</v>
      </c>
      <c r="J384" s="19">
        <f>ROUND(VLOOKUP($B384,'3.ข้อมูลงบทดลองปัจจุบัน เติมเอง'!$A$5:$CL$846,9,0),2)</f>
        <v>0</v>
      </c>
      <c r="K384" s="19">
        <f>ROUND(VLOOKUP($B384,'3.ข้อมูลงบทดลองปัจจุบัน เติมเอง'!$A$5:$CL$846,10,0),2)</f>
        <v>0</v>
      </c>
      <c r="L384" s="19">
        <f>ROUND(VLOOKUP($B384,'3.ข้อมูลงบทดลองปัจจุบัน เติมเอง'!$A$5:$CL$846,11,0),2)</f>
        <v>0</v>
      </c>
      <c r="M384" s="19">
        <f>ROUND(VLOOKUP($B384,'3.ข้อมูลงบทดลองปัจจุบัน เติมเอง'!$A$5:$CL$846,12,0),2)</f>
        <v>0</v>
      </c>
      <c r="N384" s="19">
        <f>ROUND(VLOOKUP($B384,'3.ข้อมูลงบทดลองปัจจุบัน เติมเอง'!$A$5:$CL$846,13,0),2)</f>
        <v>0</v>
      </c>
      <c r="O384" s="19">
        <f>ROUND(VLOOKUP($B384,'3.ข้อมูลงบทดลองปัจจุบัน เติมเอง'!$A$5:$CL$846,14,0),2)</f>
        <v>0</v>
      </c>
      <c r="P384" s="19">
        <f>ROUND(VLOOKUP($B384,'3.ข้อมูลงบทดลองปัจจุบัน เติมเอง'!$A$5:$CL$846,15,0),2)</f>
        <v>0</v>
      </c>
      <c r="Q384" s="19">
        <f>ROUND(VLOOKUP($B384,'3.ข้อมูลงบทดลองปัจจุบัน เติมเอง'!$A$5:$CL$846,16,0),2)</f>
        <v>0</v>
      </c>
      <c r="R384" s="19">
        <f>ROUND(VLOOKUP($B384,'3.ข้อมูลงบทดลองปัจจุบัน เติมเอง'!$A$5:$CL$846,17,0),2)</f>
        <v>0</v>
      </c>
      <c r="S384" s="19">
        <f>ROUND(VLOOKUP($B384,'3.ข้อมูลงบทดลองปัจจุบัน เติมเอง'!$A$5:$CL$846,18,0),2)</f>
        <v>0</v>
      </c>
      <c r="T384" s="19">
        <f>ROUND(VLOOKUP($B384,'3.ข้อมูลงบทดลองปัจจุบัน เติมเอง'!$A$5:$CL$846,19,0),2)</f>
        <v>0</v>
      </c>
      <c r="U384" s="19">
        <f>ROUND(VLOOKUP($B384,'3.ข้อมูลงบทดลองปัจจุบัน เติมเอง'!$A$5:$CL$846,20,0),2)</f>
        <v>0</v>
      </c>
      <c r="V384" s="19">
        <f>ROUND(VLOOKUP($B384,'3.ข้อมูลงบทดลองปัจจุบัน เติมเอง'!$A$5:$CL$846,21,0),2)</f>
        <v>0</v>
      </c>
      <c r="W384" s="19">
        <f>ROUND(VLOOKUP($B384,'3.ข้อมูลงบทดลองปัจจุบัน เติมเอง'!$A$5:$CL$846,22,0),2)</f>
        <v>0</v>
      </c>
      <c r="X384" s="19">
        <f>ROUND(VLOOKUP($B384,'3.ข้อมูลงบทดลองปัจจุบัน เติมเอง'!$A$5:$CL$846,23,0),2)</f>
        <v>0</v>
      </c>
      <c r="Y384" s="19">
        <f>ROUND(VLOOKUP($B384,'3.ข้อมูลงบทดลองปัจจุบัน เติมเอง'!$A$5:$CL$846,24,0),2)</f>
        <v>0</v>
      </c>
      <c r="Z384" s="19">
        <f>ROUND(VLOOKUP($B384,'3.ข้อมูลงบทดลองปัจจุบัน เติมเอง'!$A$5:$CL$846,25,0),2)</f>
        <v>0</v>
      </c>
      <c r="AA384" s="19">
        <f>ROUND(VLOOKUP($B384,'3.ข้อมูลงบทดลองปัจจุบัน เติมเอง'!$A$5:$CL$846,26,0),2)</f>
        <v>0</v>
      </c>
      <c r="AB384" s="19">
        <f>ROUND(VLOOKUP($B384,'3.ข้อมูลงบทดลองปัจจุบัน เติมเอง'!$A$5:$CL$846,27,0),2)</f>
        <v>0</v>
      </c>
      <c r="AC384" s="19">
        <f>ROUND(VLOOKUP($B384,'3.ข้อมูลงบทดลองปัจจุบัน เติมเอง'!$A$5:$CL$846,28,0),2)</f>
        <v>0</v>
      </c>
      <c r="AD384" s="19">
        <f>ROUND(VLOOKUP($B384,'3.ข้อมูลงบทดลองปัจจุบัน เติมเอง'!$A$5:$CL$846,29,0),2)</f>
        <v>0</v>
      </c>
      <c r="AE384" s="19">
        <f>ROUND(VLOOKUP($B384,'3.ข้อมูลงบทดลองปัจจุบัน เติมเอง'!$A$5:$CL$846,30,0),2)</f>
        <v>0</v>
      </c>
      <c r="AF384" s="19">
        <f>ROUND(VLOOKUP($B384,'3.ข้อมูลงบทดลองปัจจุบัน เติมเอง'!$A$5:$CL$846,31,0),2)</f>
        <v>0</v>
      </c>
      <c r="AG384" s="19">
        <f>ROUND(VLOOKUP($B384,'3.ข้อมูลงบทดลองปัจจุบัน เติมเอง'!$A$5:$CL$846,32,0),2)</f>
        <v>0</v>
      </c>
      <c r="AH384" s="19">
        <f>ROUND(VLOOKUP($B384,'3.ข้อมูลงบทดลองปัจจุบัน เติมเอง'!$A$5:$CL$846,33,0),2)</f>
        <v>0</v>
      </c>
      <c r="AI384" s="19">
        <f>ROUND(VLOOKUP($B384,'3.ข้อมูลงบทดลองปัจจุบัน เติมเอง'!$A$5:$CL$846,34,0),2)</f>
        <v>0</v>
      </c>
      <c r="AJ384" s="19">
        <f>ROUND(VLOOKUP($B384,'3.ข้อมูลงบทดลองปัจจุบัน เติมเอง'!$A$5:$CL$846,35,0),2)</f>
        <v>0</v>
      </c>
      <c r="AK384" s="19">
        <f>ROUND(VLOOKUP($B384,'3.ข้อมูลงบทดลองปัจจุบัน เติมเอง'!$A$5:$CL$846,36,0),2)</f>
        <v>0</v>
      </c>
      <c r="AL384" s="19">
        <f>ROUND(VLOOKUP($B384,'3.ข้อมูลงบทดลองปัจจุบัน เติมเอง'!$A$5:$CL$846,37,0),2)</f>
        <v>0</v>
      </c>
      <c r="AM384" s="19">
        <f>ROUND(VLOOKUP($B384,'3.ข้อมูลงบทดลองปัจจุบัน เติมเอง'!$A$5:$CL$846,38,0),2)</f>
        <v>0</v>
      </c>
      <c r="AN384" s="19">
        <f>ROUND(VLOOKUP($B384,'3.ข้อมูลงบทดลองปัจจุบัน เติมเอง'!$A$5:$CL$846,39,0),2)</f>
        <v>0</v>
      </c>
      <c r="AO384" s="19">
        <f>ROUND(VLOOKUP($B384,'3.ข้อมูลงบทดลองปัจจุบัน เติมเอง'!$A$5:$CL$846,40,0),2)</f>
        <v>0</v>
      </c>
      <c r="AP384" s="19">
        <f>ROUND(VLOOKUP($B384,'3.ข้อมูลงบทดลองปัจจุบัน เติมเอง'!$A$5:$CL$846,41,0),2)</f>
        <v>0</v>
      </c>
      <c r="AQ384" s="19">
        <f>ROUND(VLOOKUP($B384,'3.ข้อมูลงบทดลองปัจจุบัน เติมเอง'!$A$5:$CL$846,42,0),2)</f>
        <v>0</v>
      </c>
      <c r="AR384" s="19">
        <f>ROUND(VLOOKUP($B384,'3.ข้อมูลงบทดลองปัจจุบัน เติมเอง'!$A$5:$CL$846,43,0),2)</f>
        <v>0</v>
      </c>
      <c r="AS384" s="19">
        <f>ROUND(VLOOKUP($B384,'3.ข้อมูลงบทดลองปัจจุบัน เติมเอง'!$A$5:$CL$846,44,0),2)</f>
        <v>0</v>
      </c>
      <c r="AT384" s="19">
        <f>ROUND(VLOOKUP($B384,'3.ข้อมูลงบทดลองปัจจุบัน เติมเอง'!$A$5:$CL$846,45,0),2)</f>
        <v>0</v>
      </c>
      <c r="AU384" s="19">
        <f>ROUND(VLOOKUP($B384,'3.ข้อมูลงบทดลองปัจจุบัน เติมเอง'!$A$5:$CL$846,46,0),2)</f>
        <v>0</v>
      </c>
      <c r="AV384" s="19">
        <f>ROUND(VLOOKUP($B384,'3.ข้อมูลงบทดลองปัจจุบัน เติมเอง'!$A$5:$CL$846,47,0),2)</f>
        <v>0</v>
      </c>
      <c r="AW384" s="19">
        <f>ROUND(VLOOKUP($B384,'3.ข้อมูลงบทดลองปัจจุบัน เติมเอง'!$A$5:$CL$846,48,0),2)</f>
        <v>0</v>
      </c>
      <c r="AX384" s="19">
        <f>ROUND(VLOOKUP($B384,'3.ข้อมูลงบทดลองปัจจุบัน เติมเอง'!$A$5:$CL$846,49,0),2)</f>
        <v>0</v>
      </c>
      <c r="AY384" s="19">
        <f>ROUND(VLOOKUP($B384,'3.ข้อมูลงบทดลองปัจจุบัน เติมเอง'!$A$5:$CL$846,50,0),2)</f>
        <v>0</v>
      </c>
      <c r="AZ384" s="19">
        <f>ROUND(VLOOKUP($B384,'3.ข้อมูลงบทดลองปัจจุบัน เติมเอง'!$A$5:$CL$846,51,0),2)</f>
        <v>0</v>
      </c>
      <c r="BA384" s="19">
        <f>ROUND(VLOOKUP($B384,'3.ข้อมูลงบทดลองปัจจุบัน เติมเอง'!$A$5:$CL$846,52,0),2)</f>
        <v>0</v>
      </c>
      <c r="BB384" s="19">
        <f>ROUND(VLOOKUP($B384,'3.ข้อมูลงบทดลองปัจจุบัน เติมเอง'!$A$5:$CL$846,53,0),2)</f>
        <v>0</v>
      </c>
      <c r="BC384" s="19">
        <f>ROUND(VLOOKUP($B384,'3.ข้อมูลงบทดลองปัจจุบัน เติมเอง'!$A$5:$CL$846,54,0),2)</f>
        <v>0</v>
      </c>
      <c r="BD384" s="19">
        <f>ROUND(VLOOKUP($B384,'3.ข้อมูลงบทดลองปัจจุบัน เติมเอง'!$A$5:$CL$846,55,0),2)</f>
        <v>0</v>
      </c>
      <c r="BE384" s="19">
        <f>ROUND(VLOOKUP($B384,'3.ข้อมูลงบทดลองปัจจุบัน เติมเอง'!$A$5:$CL$846,56,0),2)</f>
        <v>0</v>
      </c>
      <c r="BF384" s="19">
        <f>ROUND(VLOOKUP($B384,'3.ข้อมูลงบทดลองปัจจุบัน เติมเอง'!$A$5:$CL$846,57,0),2)</f>
        <v>0</v>
      </c>
      <c r="BG384" s="19">
        <f>ROUND(VLOOKUP($B384,'3.ข้อมูลงบทดลองปัจจุบัน เติมเอง'!$A$5:$CL$846,58,0),2)</f>
        <v>0</v>
      </c>
      <c r="BH384" s="19">
        <f>ROUND(VLOOKUP($B384,'3.ข้อมูลงบทดลองปัจจุบัน เติมเอง'!$A$5:$CL$846,59,0),2)</f>
        <v>0</v>
      </c>
      <c r="BI384" s="19">
        <f>ROUND(VLOOKUP($B384,'3.ข้อมูลงบทดลองปัจจุบัน เติมเอง'!$A$5:$CL$846,60,0),2)</f>
        <v>0</v>
      </c>
      <c r="BJ384" s="19">
        <f>ROUND(VLOOKUP($B384,'3.ข้อมูลงบทดลองปัจจุบัน เติมเอง'!$A$5:$CL$846,61,0),2)</f>
        <v>0</v>
      </c>
      <c r="BK384" s="19">
        <f>ROUND(VLOOKUP($B384,'3.ข้อมูลงบทดลองปัจจุบัน เติมเอง'!$A$5:$CL$846,62,0),2)</f>
        <v>0</v>
      </c>
      <c r="BL384" s="19">
        <f>ROUND(VLOOKUP($B384,'3.ข้อมูลงบทดลองปัจจุบัน เติมเอง'!$A$5:$CL$846,63,0),2)</f>
        <v>0</v>
      </c>
      <c r="BM384" s="19">
        <f>ROUND(VLOOKUP($B384,'3.ข้อมูลงบทดลองปัจจุบัน เติมเอง'!$A$5:$CL$846,64,0),2)</f>
        <v>0</v>
      </c>
      <c r="BN384" s="19">
        <f>ROUND(VLOOKUP($B384,'3.ข้อมูลงบทดลองปัจจุบัน เติมเอง'!$A$5:$CL$846,65,0),2)</f>
        <v>0</v>
      </c>
      <c r="BO384" s="19">
        <f>ROUND(VLOOKUP($B384,'3.ข้อมูลงบทดลองปัจจุบัน เติมเอง'!$A$5:$CL$846,66,0),2)</f>
        <v>0</v>
      </c>
      <c r="BP384" s="19">
        <f>ROUND(VLOOKUP($B384,'3.ข้อมูลงบทดลองปัจจุบัน เติมเอง'!$A$5:$CL$846,67,0),2)</f>
        <v>0</v>
      </c>
      <c r="BQ384" s="19">
        <f>ROUND(VLOOKUP($B384,'3.ข้อมูลงบทดลองปัจจุบัน เติมเอง'!$A$5:$CL$846,68,0),2)</f>
        <v>0</v>
      </c>
      <c r="BR384" s="19">
        <f>ROUND(VLOOKUP($B384,'3.ข้อมูลงบทดลองปัจจุบัน เติมเอง'!$A$5:$CL$846,69,0),2)</f>
        <v>0</v>
      </c>
      <c r="BS384" s="19">
        <f>ROUND(VLOOKUP($B384,'3.ข้อมูลงบทดลองปัจจุบัน เติมเอง'!$A$5:$CL$846,70,0),2)</f>
        <v>0</v>
      </c>
      <c r="BT384" s="19">
        <f>ROUND(VLOOKUP($B384,'3.ข้อมูลงบทดลองปัจจุบัน เติมเอง'!$A$5:$CL$846,71,0),2)</f>
        <v>0</v>
      </c>
      <c r="BU384" s="19">
        <f>ROUND(VLOOKUP($B384,'3.ข้อมูลงบทดลองปัจจุบัน เติมเอง'!$A$5:$CL$846,72,0),2)</f>
        <v>0</v>
      </c>
      <c r="BV384" s="19">
        <f>ROUND(VLOOKUP($B384,'3.ข้อมูลงบทดลองปัจจุบัน เติมเอง'!$A$5:$CL$846,73,0),2)</f>
        <v>0</v>
      </c>
      <c r="BW384" s="19">
        <f>ROUND(VLOOKUP($B384,'3.ข้อมูลงบทดลองปัจจุบัน เติมเอง'!$A$5:$CL$846,74,0),2)</f>
        <v>0</v>
      </c>
      <c r="BX384" s="19">
        <f>ROUND(VLOOKUP($B384,'3.ข้อมูลงบทดลองปัจจุบัน เติมเอง'!$A$5:$CL$846,75,0),2)</f>
        <v>0</v>
      </c>
      <c r="BY384" s="19">
        <f>ROUND(VLOOKUP($B384,'3.ข้อมูลงบทดลองปัจจุบัน เติมเอง'!$A$5:$CL$846,76,0),2)</f>
        <v>0</v>
      </c>
      <c r="BZ384" s="19">
        <f>ROUND(VLOOKUP($B384,'3.ข้อมูลงบทดลองปัจจุบัน เติมเอง'!$A$5:$CL$846,77,0),2)</f>
        <v>0</v>
      </c>
      <c r="CA384" s="19">
        <f>ROUND(VLOOKUP($B384,'3.ข้อมูลงบทดลองปัจจุบัน เติมเอง'!$A$5:$CL$846,78,0),2)</f>
        <v>0</v>
      </c>
      <c r="CB384" s="19">
        <f>ROUND(VLOOKUP($B384,'3.ข้อมูลงบทดลองปัจจุบัน เติมเอง'!$A$5:$CL$846,79,0),2)</f>
        <v>0</v>
      </c>
      <c r="CC384" s="19">
        <f>ROUND(VLOOKUP($B384,'3.ข้อมูลงบทดลองปัจจุบัน เติมเอง'!$A$5:$CL$846,80,0),2)</f>
        <v>0</v>
      </c>
      <c r="CD384" s="19">
        <f>ROUND(VLOOKUP($B384,'3.ข้อมูลงบทดลองปัจจุบัน เติมเอง'!$A$5:$CL$846,81,0),2)</f>
        <v>0</v>
      </c>
      <c r="CE384" s="19">
        <f>ROUND(VLOOKUP($B384,'3.ข้อมูลงบทดลองปัจจุบัน เติมเอง'!$A$5:$CL$846,82,0),2)</f>
        <v>0</v>
      </c>
      <c r="CF384" s="19">
        <f>ROUND(VLOOKUP($B384,'3.ข้อมูลงบทดลองปัจจุบัน เติมเอง'!$A$5:$CL$846,83,0),2)</f>
        <v>0</v>
      </c>
      <c r="CG384" s="19">
        <f>ROUND(VLOOKUP($B384,'3.ข้อมูลงบทดลองปัจจุบัน เติมเอง'!$A$5:$CL$846,84,0),2)</f>
        <v>0</v>
      </c>
      <c r="CH384" s="19">
        <f>ROUND(VLOOKUP($B384,'3.ข้อมูลงบทดลองปัจจุบัน เติมเอง'!$A$5:$CL$846,85,0),2)</f>
        <v>0</v>
      </c>
      <c r="CI384" s="19">
        <f>ROUND(VLOOKUP($B384,'3.ข้อมูลงบทดลองปัจจุบัน เติมเอง'!$A$5:$CL$846,86,0),2)</f>
        <v>0</v>
      </c>
      <c r="CJ384" s="19">
        <f>ROUND(VLOOKUP($B384,'3.ข้อมูลงบทดลองปัจจุบัน เติมเอง'!$A$5:$CL$846,87,0),2)</f>
        <v>0</v>
      </c>
      <c r="CK384" s="19">
        <f>ROUND(VLOOKUP($B384,'3.ข้อมูลงบทดลองปัจจุบัน เติมเอง'!$A$5:$CL$846,88,0),2)</f>
        <v>0</v>
      </c>
      <c r="CL384" s="19">
        <f>ROUND(VLOOKUP($B384,'3.ข้อมูลงบทดลองปัจจุบัน เติมเอง'!$A$5:$CL$846,89,0),2)</f>
        <v>0</v>
      </c>
      <c r="CM384" s="19">
        <f>ROUND(VLOOKUP($B384,'3.ข้อมูลงบทดลองปัจจุบัน เติมเอง'!$A$5:$CL$846,90,0),2)</f>
        <v>0</v>
      </c>
    </row>
    <row r="385" spans="1:91" x14ac:dyDescent="0.7">
      <c r="A385" s="53" t="s">
        <v>2323</v>
      </c>
      <c r="B385" s="3" t="s">
        <v>2126</v>
      </c>
      <c r="C385" s="8" t="s">
        <v>1372</v>
      </c>
      <c r="D385" s="19">
        <f>ROUND(VLOOKUP($B385,'3.ข้อมูลงบทดลองปัจจุบัน เติมเอง'!$A$5:$CL$846,3,0),2)</f>
        <v>0</v>
      </c>
      <c r="E385" s="19">
        <f>ROUND(VLOOKUP($B385,'3.ข้อมูลงบทดลองปัจจุบัน เติมเอง'!$A$5:$CL$846,4,0),2)</f>
        <v>0</v>
      </c>
      <c r="F385" s="19">
        <f>ROUND(VLOOKUP($B385,'3.ข้อมูลงบทดลองปัจจุบัน เติมเอง'!$A$5:$CL$846,5,0),2)</f>
        <v>0</v>
      </c>
      <c r="G385" s="19">
        <f>ROUND(VLOOKUP($B385,'3.ข้อมูลงบทดลองปัจจุบัน เติมเอง'!$A$5:$CL$846,6,0),2)</f>
        <v>507324</v>
      </c>
      <c r="H385" s="19">
        <f>ROUND(VLOOKUP($B385,'3.ข้อมูลงบทดลองปัจจุบัน เติมเอง'!$A$5:$CL$846,7,0),2)</f>
        <v>2140875</v>
      </c>
      <c r="I385" s="19">
        <f>ROUND(VLOOKUP($B385,'3.ข้อมูลงบทดลองปัจจุบัน เติมเอง'!$A$5:$CL$846,8,0),2)</f>
        <v>0</v>
      </c>
      <c r="J385" s="19">
        <f>ROUND(VLOOKUP($B385,'3.ข้อมูลงบทดลองปัจจุบัน เติมเอง'!$A$5:$CL$846,9,0),2)</f>
        <v>0</v>
      </c>
      <c r="K385" s="19">
        <f>ROUND(VLOOKUP($B385,'3.ข้อมูลงบทดลองปัจจุบัน เติมเอง'!$A$5:$CL$846,10,0),2)</f>
        <v>2794375</v>
      </c>
      <c r="L385" s="19">
        <f>ROUND(VLOOKUP($B385,'3.ข้อมูลงบทดลองปัจจุบัน เติมเอง'!$A$5:$CL$846,11,0),2)</f>
        <v>0</v>
      </c>
      <c r="M385" s="19">
        <f>ROUND(VLOOKUP($B385,'3.ข้อมูลงบทดลองปัจจุบัน เติมเอง'!$A$5:$CL$846,12,0),2)</f>
        <v>0</v>
      </c>
      <c r="N385" s="19">
        <f>ROUND(VLOOKUP($B385,'3.ข้อมูลงบทดลองปัจจุบัน เติมเอง'!$A$5:$CL$846,13,0),2)</f>
        <v>14102232.51</v>
      </c>
      <c r="O385" s="19">
        <f>ROUND(VLOOKUP($B385,'3.ข้อมูลงบทดลองปัจจุบัน เติมเอง'!$A$5:$CL$846,14,0),2)</f>
        <v>0</v>
      </c>
      <c r="P385" s="19">
        <f>ROUND(VLOOKUP($B385,'3.ข้อมูลงบทดลองปัจจุบัน เติมเอง'!$A$5:$CL$846,15,0),2)</f>
        <v>2108966</v>
      </c>
      <c r="Q385" s="19">
        <f>ROUND(VLOOKUP($B385,'3.ข้อมูลงบทดลองปัจจุบัน เติมเอง'!$A$5:$CL$846,16,0),2)</f>
        <v>12659000</v>
      </c>
      <c r="R385" s="19">
        <f>ROUND(VLOOKUP($B385,'3.ข้อมูลงบทดลองปัจจุบัน เติมเอง'!$A$5:$CL$846,17,0),2)</f>
        <v>0</v>
      </c>
      <c r="S385" s="19">
        <f>ROUND(VLOOKUP($B385,'3.ข้อมูลงบทดลองปัจจุบัน เติมเอง'!$A$5:$CL$846,18,0),2)</f>
        <v>0</v>
      </c>
      <c r="T385" s="19">
        <f>ROUND(VLOOKUP($B385,'3.ข้อมูลงบทดลองปัจจุบัน เติมเอง'!$A$5:$CL$846,19,0),2)</f>
        <v>6292500</v>
      </c>
      <c r="U385" s="19">
        <f>ROUND(VLOOKUP($B385,'3.ข้อมูลงบทดลองปัจจุบัน เติมเอง'!$A$5:$CL$846,20,0),2)</f>
        <v>7172000</v>
      </c>
      <c r="V385" s="19">
        <f>ROUND(VLOOKUP($B385,'3.ข้อมูลงบทดลองปัจจุบัน เติมเอง'!$A$5:$CL$846,21,0),2)</f>
        <v>8506500</v>
      </c>
      <c r="W385" s="19">
        <f>ROUND(VLOOKUP($B385,'3.ข้อมูลงบทดลองปัจจุบัน เติมเอง'!$A$5:$CL$846,22,0),2)</f>
        <v>0</v>
      </c>
      <c r="X385" s="19">
        <f>ROUND(VLOOKUP($B385,'3.ข้อมูลงบทดลองปัจจุบัน เติมเอง'!$A$5:$CL$846,23,0),2)</f>
        <v>125564</v>
      </c>
      <c r="Y385" s="19">
        <f>ROUND(VLOOKUP($B385,'3.ข้อมูลงบทดลองปัจจุบัน เติมเอง'!$A$5:$CL$846,24,0),2)</f>
        <v>0</v>
      </c>
      <c r="Z385" s="19">
        <f>ROUND(VLOOKUP($B385,'3.ข้อมูลงบทดลองปัจจุบัน เติมเอง'!$A$5:$CL$846,25,0),2)</f>
        <v>0</v>
      </c>
      <c r="AA385" s="19">
        <f>ROUND(VLOOKUP($B385,'3.ข้อมูลงบทดลองปัจจุบัน เติมเอง'!$A$5:$CL$846,26,0),2)</f>
        <v>0</v>
      </c>
      <c r="AB385" s="19">
        <f>ROUND(VLOOKUP($B385,'3.ข้อมูลงบทดลองปัจจุบัน เติมเอง'!$A$5:$CL$846,27,0),2)</f>
        <v>0</v>
      </c>
      <c r="AC385" s="19">
        <f>ROUND(VLOOKUP($B385,'3.ข้อมูลงบทดลองปัจจุบัน เติมเอง'!$A$5:$CL$846,28,0),2)</f>
        <v>0</v>
      </c>
      <c r="AD385" s="19">
        <f>ROUND(VLOOKUP($B385,'3.ข้อมูลงบทดลองปัจจุบัน เติมเอง'!$A$5:$CL$846,29,0),2)</f>
        <v>0</v>
      </c>
      <c r="AE385" s="19">
        <f>ROUND(VLOOKUP($B385,'3.ข้อมูลงบทดลองปัจจุบัน เติมเอง'!$A$5:$CL$846,30,0),2)</f>
        <v>0</v>
      </c>
      <c r="AF385" s="19">
        <f>ROUND(VLOOKUP($B385,'3.ข้อมูลงบทดลองปัจจุบัน เติมเอง'!$A$5:$CL$846,31,0),2)</f>
        <v>0</v>
      </c>
      <c r="AG385" s="19">
        <f>ROUND(VLOOKUP($B385,'3.ข้อมูลงบทดลองปัจจุบัน เติมเอง'!$A$5:$CL$846,32,0),2)</f>
        <v>0</v>
      </c>
      <c r="AH385" s="19">
        <f>ROUND(VLOOKUP($B385,'3.ข้อมูลงบทดลองปัจจุบัน เติมเอง'!$A$5:$CL$846,33,0),2)</f>
        <v>5035145</v>
      </c>
      <c r="AI385" s="19">
        <f>ROUND(VLOOKUP($B385,'3.ข้อมูลงบทดลองปัจจุบัน เติมเอง'!$A$5:$CL$846,34,0),2)</f>
        <v>0</v>
      </c>
      <c r="AJ385" s="19">
        <f>ROUND(VLOOKUP($B385,'3.ข้อมูลงบทดลองปัจจุบัน เติมเอง'!$A$5:$CL$846,35,0),2)</f>
        <v>0</v>
      </c>
      <c r="AK385" s="19">
        <f>ROUND(VLOOKUP($B385,'3.ข้อมูลงบทดลองปัจจุบัน เติมเอง'!$A$5:$CL$846,36,0),2)</f>
        <v>843108.54</v>
      </c>
      <c r="AL385" s="19">
        <f>ROUND(VLOOKUP($B385,'3.ข้อมูลงบทดลองปัจจุบัน เติมเอง'!$A$5:$CL$846,37,0),2)</f>
        <v>2138642</v>
      </c>
      <c r="AM385" s="19">
        <f>ROUND(VLOOKUP($B385,'3.ข้อมูลงบทดลองปัจจุบัน เติมเอง'!$A$5:$CL$846,38,0),2)</f>
        <v>0</v>
      </c>
      <c r="AN385" s="19">
        <f>ROUND(VLOOKUP($B385,'3.ข้อมูลงบทดลองปัจจุบัน เติมเอง'!$A$5:$CL$846,39,0),2)</f>
        <v>0</v>
      </c>
      <c r="AO385" s="19">
        <f>ROUND(VLOOKUP($B385,'3.ข้อมูลงบทดลองปัจจุบัน เติมเอง'!$A$5:$CL$846,40,0),2)</f>
        <v>0</v>
      </c>
      <c r="AP385" s="19">
        <f>ROUND(VLOOKUP($B385,'3.ข้อมูลงบทดลองปัจจุบัน เติมเอง'!$A$5:$CL$846,41,0),2)</f>
        <v>0</v>
      </c>
      <c r="AQ385" s="19">
        <f>ROUND(VLOOKUP($B385,'3.ข้อมูลงบทดลองปัจจุบัน เติมเอง'!$A$5:$CL$846,42,0),2)</f>
        <v>0</v>
      </c>
      <c r="AR385" s="19">
        <f>ROUND(VLOOKUP($B385,'3.ข้อมูลงบทดลองปัจจุบัน เติมเอง'!$A$5:$CL$846,43,0),2)</f>
        <v>0</v>
      </c>
      <c r="AS385" s="19">
        <f>ROUND(VLOOKUP($B385,'3.ข้อมูลงบทดลองปัจจุบัน เติมเอง'!$A$5:$CL$846,44,0),2)</f>
        <v>1550788</v>
      </c>
      <c r="AT385" s="19">
        <f>ROUND(VLOOKUP($B385,'3.ข้อมูลงบทดลองปัจจุบัน เติมเอง'!$A$5:$CL$846,45,0),2)</f>
        <v>0</v>
      </c>
      <c r="AU385" s="19">
        <f>ROUND(VLOOKUP($B385,'3.ข้อมูลงบทดลองปัจจุบัน เติมเอง'!$A$5:$CL$846,46,0),2)</f>
        <v>0</v>
      </c>
      <c r="AV385" s="19">
        <f>ROUND(VLOOKUP($B385,'3.ข้อมูลงบทดลองปัจจุบัน เติมเอง'!$A$5:$CL$846,47,0),2)</f>
        <v>4840</v>
      </c>
      <c r="AW385" s="19">
        <f>ROUND(VLOOKUP($B385,'3.ข้อมูลงบทดลองปัจจุบัน เติมเอง'!$A$5:$CL$846,48,0),2)</f>
        <v>0</v>
      </c>
      <c r="AX385" s="19">
        <f>ROUND(VLOOKUP($B385,'3.ข้อมูลงบทดลองปัจจุบัน เติมเอง'!$A$5:$CL$846,49,0),2)</f>
        <v>0</v>
      </c>
      <c r="AY385" s="19">
        <f>ROUND(VLOOKUP($B385,'3.ข้อมูลงบทดลองปัจจุบัน เติมเอง'!$A$5:$CL$846,50,0),2)</f>
        <v>0</v>
      </c>
      <c r="AZ385" s="19">
        <f>ROUND(VLOOKUP($B385,'3.ข้อมูลงบทดลองปัจจุบัน เติมเอง'!$A$5:$CL$846,51,0),2)</f>
        <v>0</v>
      </c>
      <c r="BA385" s="19">
        <f>ROUND(VLOOKUP($B385,'3.ข้อมูลงบทดลองปัจจุบัน เติมเอง'!$A$5:$CL$846,52,0),2)</f>
        <v>0</v>
      </c>
      <c r="BB385" s="19">
        <f>ROUND(VLOOKUP($B385,'3.ข้อมูลงบทดลองปัจจุบัน เติมเอง'!$A$5:$CL$846,53,0),2)</f>
        <v>0</v>
      </c>
      <c r="BC385" s="19">
        <f>ROUND(VLOOKUP($B385,'3.ข้อมูลงบทดลองปัจจุบัน เติมเอง'!$A$5:$CL$846,54,0),2)</f>
        <v>0</v>
      </c>
      <c r="BD385" s="19">
        <f>ROUND(VLOOKUP($B385,'3.ข้อมูลงบทดลองปัจจุบัน เติมเอง'!$A$5:$CL$846,55,0),2)</f>
        <v>3160094.25</v>
      </c>
      <c r="BE385" s="19">
        <f>ROUND(VLOOKUP($B385,'3.ข้อมูลงบทดลองปัจจุบัน เติมเอง'!$A$5:$CL$846,56,0),2)</f>
        <v>5102000</v>
      </c>
      <c r="BF385" s="19">
        <f>ROUND(VLOOKUP($B385,'3.ข้อมูลงบทดลองปัจจุบัน เติมเอง'!$A$5:$CL$846,57,0),2)</f>
        <v>0</v>
      </c>
      <c r="BG385" s="19">
        <f>ROUND(VLOOKUP($B385,'3.ข้อมูลงบทดลองปัจจุบัน เติมเอง'!$A$5:$CL$846,58,0),2)</f>
        <v>0</v>
      </c>
      <c r="BH385" s="19">
        <f>ROUND(VLOOKUP($B385,'3.ข้อมูลงบทดลองปัจจุบัน เติมเอง'!$A$5:$CL$846,59,0),2)</f>
        <v>141831</v>
      </c>
      <c r="BI385" s="19">
        <f>ROUND(VLOOKUP($B385,'3.ข้อมูลงบทดลองปัจจุบัน เติมเอง'!$A$5:$CL$846,60,0),2)</f>
        <v>0</v>
      </c>
      <c r="BJ385" s="19">
        <f>ROUND(VLOOKUP($B385,'3.ข้อมูลงบทดลองปัจจุบัน เติมเอง'!$A$5:$CL$846,61,0),2)</f>
        <v>0</v>
      </c>
      <c r="BK385" s="19">
        <f>ROUND(VLOOKUP($B385,'3.ข้อมูลงบทดลองปัจจุบัน เติมเอง'!$A$5:$CL$846,62,0),2)</f>
        <v>2576894.5</v>
      </c>
      <c r="BL385" s="19">
        <f>ROUND(VLOOKUP($B385,'3.ข้อมูลงบทดลองปัจจุบัน เติมเอง'!$A$5:$CL$846,63,0),2)</f>
        <v>0</v>
      </c>
      <c r="BM385" s="19">
        <f>ROUND(VLOOKUP($B385,'3.ข้อมูลงบทดลองปัจจุบัน เติมเอง'!$A$5:$CL$846,64,0),2)</f>
        <v>590638</v>
      </c>
      <c r="BN385" s="19">
        <f>ROUND(VLOOKUP($B385,'3.ข้อมูลงบทดลองปัจจุบัน เติมเอง'!$A$5:$CL$846,65,0),2)</f>
        <v>9120</v>
      </c>
      <c r="BO385" s="19">
        <f>ROUND(VLOOKUP($B385,'3.ข้อมูลงบทดลองปัจจุบัน เติมเอง'!$A$5:$CL$846,66,0),2)</f>
        <v>712500</v>
      </c>
      <c r="BP385" s="19">
        <f>ROUND(VLOOKUP($B385,'3.ข้อมูลงบทดลองปัจจุบัน เติมเอง'!$A$5:$CL$846,67,0),2)</f>
        <v>0</v>
      </c>
      <c r="BQ385" s="19">
        <f>ROUND(VLOOKUP($B385,'3.ข้อมูลงบทดลองปัจจุบัน เติมเอง'!$A$5:$CL$846,68,0),2)</f>
        <v>6640</v>
      </c>
      <c r="BR385" s="19">
        <f>ROUND(VLOOKUP($B385,'3.ข้อมูลงบทดลองปัจจุบัน เติมเอง'!$A$5:$CL$846,69,0),2)</f>
        <v>0</v>
      </c>
      <c r="BS385" s="19">
        <f>ROUND(VLOOKUP($B385,'3.ข้อมูลงบทดลองปัจจุบัน เติมเอง'!$A$5:$CL$846,70,0),2)</f>
        <v>5935255</v>
      </c>
      <c r="BT385" s="19">
        <f>ROUND(VLOOKUP($B385,'3.ข้อมูลงบทดลองปัจจุบัน เติมเอง'!$A$5:$CL$846,71,0),2)</f>
        <v>0</v>
      </c>
      <c r="BU385" s="19">
        <f>ROUND(VLOOKUP($B385,'3.ข้อมูลงบทดลองปัจจุบัน เติมเอง'!$A$5:$CL$846,72,0),2)</f>
        <v>0</v>
      </c>
      <c r="BV385" s="19">
        <f>ROUND(VLOOKUP($B385,'3.ข้อมูลงบทดลองปัจจุบัน เติมเอง'!$A$5:$CL$846,73,0),2)</f>
        <v>1049620</v>
      </c>
      <c r="BW385" s="19">
        <f>ROUND(VLOOKUP($B385,'3.ข้อมูลงบทดลองปัจจุบัน เติมเอง'!$A$5:$CL$846,74,0),2)</f>
        <v>0</v>
      </c>
      <c r="BX385" s="19">
        <f>ROUND(VLOOKUP($B385,'3.ข้อมูลงบทดลองปัจจุบัน เติมเอง'!$A$5:$CL$846,75,0),2)</f>
        <v>0</v>
      </c>
      <c r="BY385" s="19">
        <f>ROUND(VLOOKUP($B385,'3.ข้อมูลงบทดลองปัจจุบัน เติมเอง'!$A$5:$CL$846,76,0),2)</f>
        <v>0</v>
      </c>
      <c r="BZ385" s="19">
        <f>ROUND(VLOOKUP($B385,'3.ข้อมูลงบทดลองปัจจุบัน เติมเอง'!$A$5:$CL$846,77,0),2)</f>
        <v>0</v>
      </c>
      <c r="CA385" s="19">
        <f>ROUND(VLOOKUP($B385,'3.ข้อมูลงบทดลองปัจจุบัน เติมเอง'!$A$5:$CL$846,78,0),2)</f>
        <v>0</v>
      </c>
      <c r="CB385" s="19">
        <f>ROUND(VLOOKUP($B385,'3.ข้อมูลงบทดลองปัจจุบัน เติมเอง'!$A$5:$CL$846,79,0),2)</f>
        <v>0</v>
      </c>
      <c r="CC385" s="19">
        <f>ROUND(VLOOKUP($B385,'3.ข้อมูลงบทดลองปัจจุบัน เติมเอง'!$A$5:$CL$846,80,0),2)</f>
        <v>0</v>
      </c>
      <c r="CD385" s="19">
        <f>ROUND(VLOOKUP($B385,'3.ข้อมูลงบทดลองปัจจุบัน เติมเอง'!$A$5:$CL$846,81,0),2)</f>
        <v>0</v>
      </c>
      <c r="CE385" s="19">
        <f>ROUND(VLOOKUP($B385,'3.ข้อมูลงบทดลองปัจจุบัน เติมเอง'!$A$5:$CL$846,82,0),2)</f>
        <v>0</v>
      </c>
      <c r="CF385" s="19">
        <f>ROUND(VLOOKUP($B385,'3.ข้อมูลงบทดลองปัจจุบัน เติมเอง'!$A$5:$CL$846,83,0),2)</f>
        <v>0</v>
      </c>
      <c r="CG385" s="19">
        <f>ROUND(VLOOKUP($B385,'3.ข้อมูลงบทดลองปัจจุบัน เติมเอง'!$A$5:$CL$846,84,0),2)</f>
        <v>0</v>
      </c>
      <c r="CH385" s="19">
        <f>ROUND(VLOOKUP($B385,'3.ข้อมูลงบทดลองปัจจุบัน เติมเอง'!$A$5:$CL$846,85,0),2)</f>
        <v>0</v>
      </c>
      <c r="CI385" s="19">
        <f>ROUND(VLOOKUP($B385,'3.ข้อมูลงบทดลองปัจจุบัน เติมเอง'!$A$5:$CL$846,86,0),2)</f>
        <v>0</v>
      </c>
      <c r="CJ385" s="19">
        <f>ROUND(VLOOKUP($B385,'3.ข้อมูลงบทดลองปัจจุบัน เติมเอง'!$A$5:$CL$846,87,0),2)</f>
        <v>0</v>
      </c>
      <c r="CK385" s="19">
        <f>ROUND(VLOOKUP($B385,'3.ข้อมูลงบทดลองปัจจุบัน เติมเอง'!$A$5:$CL$846,88,0),2)</f>
        <v>0</v>
      </c>
      <c r="CL385" s="19">
        <f>ROUND(VLOOKUP($B385,'3.ข้อมูลงบทดลองปัจจุบัน เติมเอง'!$A$5:$CL$846,89,0),2)</f>
        <v>0</v>
      </c>
      <c r="CM385" s="19">
        <f>ROUND(VLOOKUP($B385,'3.ข้อมูลงบทดลองปัจจุบัน เติมเอง'!$A$5:$CL$846,90,0),2)</f>
        <v>0</v>
      </c>
    </row>
    <row r="386" spans="1:91" x14ac:dyDescent="0.7">
      <c r="A386" s="53" t="s">
        <v>2323</v>
      </c>
      <c r="B386" s="3" t="s">
        <v>2127</v>
      </c>
      <c r="C386" s="8" t="s">
        <v>831</v>
      </c>
      <c r="D386" s="19">
        <f>ROUND(VLOOKUP($B386,'3.ข้อมูลงบทดลองปัจจุบัน เติมเอง'!$A$5:$CL$846,3,0),2)</f>
        <v>0</v>
      </c>
      <c r="E386" s="19">
        <f>ROUND(VLOOKUP($B386,'3.ข้อมูลงบทดลองปัจจุบัน เติมเอง'!$A$5:$CL$846,4,0),2)</f>
        <v>0</v>
      </c>
      <c r="F386" s="19">
        <f>ROUND(VLOOKUP($B386,'3.ข้อมูลงบทดลองปัจจุบัน เติมเอง'!$A$5:$CL$846,5,0),2)</f>
        <v>0</v>
      </c>
      <c r="G386" s="19">
        <f>ROUND(VLOOKUP($B386,'3.ข้อมูลงบทดลองปัจจุบัน เติมเอง'!$A$5:$CL$846,6,0),2)</f>
        <v>0</v>
      </c>
      <c r="H386" s="19">
        <f>ROUND(VLOOKUP($B386,'3.ข้อมูลงบทดลองปัจจุบัน เติมเอง'!$A$5:$CL$846,7,0),2)</f>
        <v>0</v>
      </c>
      <c r="I386" s="19">
        <f>ROUND(VLOOKUP($B386,'3.ข้อมูลงบทดลองปัจจุบัน เติมเอง'!$A$5:$CL$846,8,0),2)</f>
        <v>0</v>
      </c>
      <c r="J386" s="19">
        <f>ROUND(VLOOKUP($B386,'3.ข้อมูลงบทดลองปัจจุบัน เติมเอง'!$A$5:$CL$846,9,0),2)</f>
        <v>0</v>
      </c>
      <c r="K386" s="19">
        <f>ROUND(VLOOKUP($B386,'3.ข้อมูลงบทดลองปัจจุบัน เติมเอง'!$A$5:$CL$846,10,0),2)</f>
        <v>0</v>
      </c>
      <c r="L386" s="19">
        <f>ROUND(VLOOKUP($B386,'3.ข้อมูลงบทดลองปัจจุบัน เติมเอง'!$A$5:$CL$846,11,0),2)</f>
        <v>0</v>
      </c>
      <c r="M386" s="19">
        <f>ROUND(VLOOKUP($B386,'3.ข้อมูลงบทดลองปัจจุบัน เติมเอง'!$A$5:$CL$846,12,0),2)</f>
        <v>0</v>
      </c>
      <c r="N386" s="19">
        <f>ROUND(VLOOKUP($B386,'3.ข้อมูลงบทดลองปัจจุบัน เติมเอง'!$A$5:$CL$846,13,0),2)</f>
        <v>0</v>
      </c>
      <c r="O386" s="19">
        <f>ROUND(VLOOKUP($B386,'3.ข้อมูลงบทดลองปัจจุบัน เติมเอง'!$A$5:$CL$846,14,0),2)</f>
        <v>0</v>
      </c>
      <c r="P386" s="19">
        <f>ROUND(VLOOKUP($B386,'3.ข้อมูลงบทดลองปัจจุบัน เติมเอง'!$A$5:$CL$846,15,0),2)</f>
        <v>0</v>
      </c>
      <c r="Q386" s="19">
        <f>ROUND(VLOOKUP($B386,'3.ข้อมูลงบทดลองปัจจุบัน เติมเอง'!$A$5:$CL$846,16,0),2)</f>
        <v>0</v>
      </c>
      <c r="R386" s="19">
        <f>ROUND(VLOOKUP($B386,'3.ข้อมูลงบทดลองปัจจุบัน เติมเอง'!$A$5:$CL$846,17,0),2)</f>
        <v>0</v>
      </c>
      <c r="S386" s="19">
        <f>ROUND(VLOOKUP($B386,'3.ข้อมูลงบทดลองปัจจุบัน เติมเอง'!$A$5:$CL$846,18,0),2)</f>
        <v>0</v>
      </c>
      <c r="T386" s="19">
        <f>ROUND(VLOOKUP($B386,'3.ข้อมูลงบทดลองปัจจุบัน เติมเอง'!$A$5:$CL$846,19,0),2)</f>
        <v>0</v>
      </c>
      <c r="U386" s="19">
        <f>ROUND(VLOOKUP($B386,'3.ข้อมูลงบทดลองปัจจุบัน เติมเอง'!$A$5:$CL$846,20,0),2)</f>
        <v>0</v>
      </c>
      <c r="V386" s="19">
        <f>ROUND(VLOOKUP($B386,'3.ข้อมูลงบทดลองปัจจุบัน เติมเอง'!$A$5:$CL$846,21,0),2)</f>
        <v>0</v>
      </c>
      <c r="W386" s="19">
        <f>ROUND(VLOOKUP($B386,'3.ข้อมูลงบทดลองปัจจุบัน เติมเอง'!$A$5:$CL$846,22,0),2)</f>
        <v>0</v>
      </c>
      <c r="X386" s="19">
        <f>ROUND(VLOOKUP($B386,'3.ข้อมูลงบทดลองปัจจุบัน เติมเอง'!$A$5:$CL$846,23,0),2)</f>
        <v>0</v>
      </c>
      <c r="Y386" s="19">
        <f>ROUND(VLOOKUP($B386,'3.ข้อมูลงบทดลองปัจจุบัน เติมเอง'!$A$5:$CL$846,24,0),2)</f>
        <v>0</v>
      </c>
      <c r="Z386" s="19">
        <f>ROUND(VLOOKUP($B386,'3.ข้อมูลงบทดลองปัจจุบัน เติมเอง'!$A$5:$CL$846,25,0),2)</f>
        <v>0</v>
      </c>
      <c r="AA386" s="19">
        <f>ROUND(VLOOKUP($B386,'3.ข้อมูลงบทดลองปัจจุบัน เติมเอง'!$A$5:$CL$846,26,0),2)</f>
        <v>0</v>
      </c>
      <c r="AB386" s="19">
        <f>ROUND(VLOOKUP($B386,'3.ข้อมูลงบทดลองปัจจุบัน เติมเอง'!$A$5:$CL$846,27,0),2)</f>
        <v>0</v>
      </c>
      <c r="AC386" s="19">
        <f>ROUND(VLOOKUP($B386,'3.ข้อมูลงบทดลองปัจจุบัน เติมเอง'!$A$5:$CL$846,28,0),2)</f>
        <v>0</v>
      </c>
      <c r="AD386" s="19">
        <f>ROUND(VLOOKUP($B386,'3.ข้อมูลงบทดลองปัจจุบัน เติมเอง'!$A$5:$CL$846,29,0),2)</f>
        <v>0</v>
      </c>
      <c r="AE386" s="19">
        <f>ROUND(VLOOKUP($B386,'3.ข้อมูลงบทดลองปัจจุบัน เติมเอง'!$A$5:$CL$846,30,0),2)</f>
        <v>0</v>
      </c>
      <c r="AF386" s="19">
        <f>ROUND(VLOOKUP($B386,'3.ข้อมูลงบทดลองปัจจุบัน เติมเอง'!$A$5:$CL$846,31,0),2)</f>
        <v>0</v>
      </c>
      <c r="AG386" s="19">
        <f>ROUND(VLOOKUP($B386,'3.ข้อมูลงบทดลองปัจจุบัน เติมเอง'!$A$5:$CL$846,32,0),2)</f>
        <v>0</v>
      </c>
      <c r="AH386" s="19">
        <f>ROUND(VLOOKUP($B386,'3.ข้อมูลงบทดลองปัจจุบัน เติมเอง'!$A$5:$CL$846,33,0),2)</f>
        <v>0</v>
      </c>
      <c r="AI386" s="19">
        <f>ROUND(VLOOKUP($B386,'3.ข้อมูลงบทดลองปัจจุบัน เติมเอง'!$A$5:$CL$846,34,0),2)</f>
        <v>0</v>
      </c>
      <c r="AJ386" s="19">
        <f>ROUND(VLOOKUP($B386,'3.ข้อมูลงบทดลองปัจจุบัน เติมเอง'!$A$5:$CL$846,35,0),2)</f>
        <v>0</v>
      </c>
      <c r="AK386" s="19">
        <f>ROUND(VLOOKUP($B386,'3.ข้อมูลงบทดลองปัจจุบัน เติมเอง'!$A$5:$CL$846,36,0),2)</f>
        <v>0</v>
      </c>
      <c r="AL386" s="19">
        <f>ROUND(VLOOKUP($B386,'3.ข้อมูลงบทดลองปัจจุบัน เติมเอง'!$A$5:$CL$846,37,0),2)</f>
        <v>0</v>
      </c>
      <c r="AM386" s="19">
        <f>ROUND(VLOOKUP($B386,'3.ข้อมูลงบทดลองปัจจุบัน เติมเอง'!$A$5:$CL$846,38,0),2)</f>
        <v>0</v>
      </c>
      <c r="AN386" s="19">
        <f>ROUND(VLOOKUP($B386,'3.ข้อมูลงบทดลองปัจจุบัน เติมเอง'!$A$5:$CL$846,39,0),2)</f>
        <v>0</v>
      </c>
      <c r="AO386" s="19">
        <f>ROUND(VLOOKUP($B386,'3.ข้อมูลงบทดลองปัจจุบัน เติมเอง'!$A$5:$CL$846,40,0),2)</f>
        <v>0</v>
      </c>
      <c r="AP386" s="19">
        <f>ROUND(VLOOKUP($B386,'3.ข้อมูลงบทดลองปัจจุบัน เติมเอง'!$A$5:$CL$846,41,0),2)</f>
        <v>0</v>
      </c>
      <c r="AQ386" s="19">
        <f>ROUND(VLOOKUP($B386,'3.ข้อมูลงบทดลองปัจจุบัน เติมเอง'!$A$5:$CL$846,42,0),2)</f>
        <v>0</v>
      </c>
      <c r="AR386" s="19">
        <f>ROUND(VLOOKUP($B386,'3.ข้อมูลงบทดลองปัจจุบัน เติมเอง'!$A$5:$CL$846,43,0),2)</f>
        <v>0</v>
      </c>
      <c r="AS386" s="19">
        <f>ROUND(VLOOKUP($B386,'3.ข้อมูลงบทดลองปัจจุบัน เติมเอง'!$A$5:$CL$846,44,0),2)</f>
        <v>290662</v>
      </c>
      <c r="AT386" s="19">
        <f>ROUND(VLOOKUP($B386,'3.ข้อมูลงบทดลองปัจจุบัน เติมเอง'!$A$5:$CL$846,45,0),2)</f>
        <v>0</v>
      </c>
      <c r="AU386" s="19">
        <f>ROUND(VLOOKUP($B386,'3.ข้อมูลงบทดลองปัจจุบัน เติมเอง'!$A$5:$CL$846,46,0),2)</f>
        <v>540000</v>
      </c>
      <c r="AV386" s="19">
        <f>ROUND(VLOOKUP($B386,'3.ข้อมูลงบทดลองปัจจุบัน เติมเอง'!$A$5:$CL$846,47,0),2)</f>
        <v>0</v>
      </c>
      <c r="AW386" s="19">
        <f>ROUND(VLOOKUP($B386,'3.ข้อมูลงบทดลองปัจจุบัน เติมเอง'!$A$5:$CL$846,48,0),2)</f>
        <v>0</v>
      </c>
      <c r="AX386" s="19">
        <f>ROUND(VLOOKUP($B386,'3.ข้อมูลงบทดลองปัจจุบัน เติมเอง'!$A$5:$CL$846,49,0),2)</f>
        <v>77271</v>
      </c>
      <c r="AY386" s="19">
        <f>ROUND(VLOOKUP($B386,'3.ข้อมูลงบทดลองปัจจุบัน เติมเอง'!$A$5:$CL$846,50,0),2)</f>
        <v>0</v>
      </c>
      <c r="AZ386" s="19">
        <f>ROUND(VLOOKUP($B386,'3.ข้อมูลงบทดลองปัจจุบัน เติมเอง'!$A$5:$CL$846,51,0),2)</f>
        <v>0</v>
      </c>
      <c r="BA386" s="19">
        <f>ROUND(VLOOKUP($B386,'3.ข้อมูลงบทดลองปัจจุบัน เติมเอง'!$A$5:$CL$846,52,0),2)</f>
        <v>0</v>
      </c>
      <c r="BB386" s="19">
        <f>ROUND(VLOOKUP($B386,'3.ข้อมูลงบทดลองปัจจุบัน เติมเอง'!$A$5:$CL$846,53,0),2)</f>
        <v>0</v>
      </c>
      <c r="BC386" s="19">
        <f>ROUND(VLOOKUP($B386,'3.ข้อมูลงบทดลองปัจจุบัน เติมเอง'!$A$5:$CL$846,54,0),2)</f>
        <v>0</v>
      </c>
      <c r="BD386" s="19">
        <f>ROUND(VLOOKUP($B386,'3.ข้อมูลงบทดลองปัจจุบัน เติมเอง'!$A$5:$CL$846,55,0),2)</f>
        <v>0</v>
      </c>
      <c r="BE386" s="19">
        <f>ROUND(VLOOKUP($B386,'3.ข้อมูลงบทดลองปัจจุบัน เติมเอง'!$A$5:$CL$846,56,0),2)</f>
        <v>0</v>
      </c>
      <c r="BF386" s="19">
        <f>ROUND(VLOOKUP($B386,'3.ข้อมูลงบทดลองปัจจุบัน เติมเอง'!$A$5:$CL$846,57,0),2)</f>
        <v>0</v>
      </c>
      <c r="BG386" s="19">
        <f>ROUND(VLOOKUP($B386,'3.ข้อมูลงบทดลองปัจจุบัน เติมเอง'!$A$5:$CL$846,58,0),2)</f>
        <v>0</v>
      </c>
      <c r="BH386" s="19">
        <f>ROUND(VLOOKUP($B386,'3.ข้อมูลงบทดลองปัจจุบัน เติมเอง'!$A$5:$CL$846,59,0),2)</f>
        <v>773900</v>
      </c>
      <c r="BI386" s="19">
        <f>ROUND(VLOOKUP($B386,'3.ข้อมูลงบทดลองปัจจุบัน เติมเอง'!$A$5:$CL$846,60,0),2)</f>
        <v>0</v>
      </c>
      <c r="BJ386" s="19">
        <f>ROUND(VLOOKUP($B386,'3.ข้อมูลงบทดลองปัจจุบัน เติมเอง'!$A$5:$CL$846,61,0),2)</f>
        <v>0</v>
      </c>
      <c r="BK386" s="19">
        <f>ROUND(VLOOKUP($B386,'3.ข้อมูลงบทดลองปัจจุบัน เติมเอง'!$A$5:$CL$846,62,0),2)</f>
        <v>0</v>
      </c>
      <c r="BL386" s="19">
        <f>ROUND(VLOOKUP($B386,'3.ข้อมูลงบทดลองปัจจุบัน เติมเอง'!$A$5:$CL$846,63,0),2)</f>
        <v>0</v>
      </c>
      <c r="BM386" s="19">
        <f>ROUND(VLOOKUP($B386,'3.ข้อมูลงบทดลองปัจจุบัน เติมเอง'!$A$5:$CL$846,64,0),2)</f>
        <v>0</v>
      </c>
      <c r="BN386" s="19">
        <f>ROUND(VLOOKUP($B386,'3.ข้อมูลงบทดลองปัจจุบัน เติมเอง'!$A$5:$CL$846,65,0),2)</f>
        <v>0</v>
      </c>
      <c r="BO386" s="19">
        <f>ROUND(VLOOKUP($B386,'3.ข้อมูลงบทดลองปัจจุบัน เติมเอง'!$A$5:$CL$846,66,0),2)</f>
        <v>0</v>
      </c>
      <c r="BP386" s="19">
        <f>ROUND(VLOOKUP($B386,'3.ข้อมูลงบทดลองปัจจุบัน เติมเอง'!$A$5:$CL$846,67,0),2)</f>
        <v>0</v>
      </c>
      <c r="BQ386" s="19">
        <f>ROUND(VLOOKUP($B386,'3.ข้อมูลงบทดลองปัจจุบัน เติมเอง'!$A$5:$CL$846,68,0),2)</f>
        <v>0</v>
      </c>
      <c r="BR386" s="19">
        <f>ROUND(VLOOKUP($B386,'3.ข้อมูลงบทดลองปัจจุบัน เติมเอง'!$A$5:$CL$846,69,0),2)</f>
        <v>0</v>
      </c>
      <c r="BS386" s="19">
        <f>ROUND(VLOOKUP($B386,'3.ข้อมูลงบทดลองปัจจุบัน เติมเอง'!$A$5:$CL$846,70,0),2)</f>
        <v>0</v>
      </c>
      <c r="BT386" s="19">
        <f>ROUND(VLOOKUP($B386,'3.ข้อมูลงบทดลองปัจจุบัน เติมเอง'!$A$5:$CL$846,71,0),2)</f>
        <v>0</v>
      </c>
      <c r="BU386" s="19">
        <f>ROUND(VLOOKUP($B386,'3.ข้อมูลงบทดลองปัจจุบัน เติมเอง'!$A$5:$CL$846,72,0),2)</f>
        <v>0</v>
      </c>
      <c r="BV386" s="19">
        <f>ROUND(VLOOKUP($B386,'3.ข้อมูลงบทดลองปัจจุบัน เติมเอง'!$A$5:$CL$846,73,0),2)</f>
        <v>0</v>
      </c>
      <c r="BW386" s="19">
        <f>ROUND(VLOOKUP($B386,'3.ข้อมูลงบทดลองปัจจุบัน เติมเอง'!$A$5:$CL$846,74,0),2)</f>
        <v>0</v>
      </c>
      <c r="BX386" s="19">
        <f>ROUND(VLOOKUP($B386,'3.ข้อมูลงบทดลองปัจจุบัน เติมเอง'!$A$5:$CL$846,75,0),2)</f>
        <v>0</v>
      </c>
      <c r="BY386" s="19">
        <f>ROUND(VLOOKUP($B386,'3.ข้อมูลงบทดลองปัจจุบัน เติมเอง'!$A$5:$CL$846,76,0),2)</f>
        <v>4000000</v>
      </c>
      <c r="BZ386" s="19">
        <f>ROUND(VLOOKUP($B386,'3.ข้อมูลงบทดลองปัจจุบัน เติมเอง'!$A$5:$CL$846,77,0),2)</f>
        <v>0</v>
      </c>
      <c r="CA386" s="19">
        <f>ROUND(VLOOKUP($B386,'3.ข้อมูลงบทดลองปัจจุบัน เติมเอง'!$A$5:$CL$846,78,0),2)</f>
        <v>0</v>
      </c>
      <c r="CB386" s="19">
        <f>ROUND(VLOOKUP($B386,'3.ข้อมูลงบทดลองปัจจุบัน เติมเอง'!$A$5:$CL$846,79,0),2)</f>
        <v>0</v>
      </c>
      <c r="CC386" s="19">
        <f>ROUND(VLOOKUP($B386,'3.ข้อมูลงบทดลองปัจจุบัน เติมเอง'!$A$5:$CL$846,80,0),2)</f>
        <v>0</v>
      </c>
      <c r="CD386" s="19">
        <f>ROUND(VLOOKUP($B386,'3.ข้อมูลงบทดลองปัจจุบัน เติมเอง'!$A$5:$CL$846,81,0),2)</f>
        <v>0</v>
      </c>
      <c r="CE386" s="19">
        <f>ROUND(VLOOKUP($B386,'3.ข้อมูลงบทดลองปัจจุบัน เติมเอง'!$A$5:$CL$846,82,0),2)</f>
        <v>0</v>
      </c>
      <c r="CF386" s="19">
        <f>ROUND(VLOOKUP($B386,'3.ข้อมูลงบทดลองปัจจุบัน เติมเอง'!$A$5:$CL$846,83,0),2)</f>
        <v>0</v>
      </c>
      <c r="CG386" s="19">
        <f>ROUND(VLOOKUP($B386,'3.ข้อมูลงบทดลองปัจจุบัน เติมเอง'!$A$5:$CL$846,84,0),2)</f>
        <v>0</v>
      </c>
      <c r="CH386" s="19">
        <f>ROUND(VLOOKUP($B386,'3.ข้อมูลงบทดลองปัจจุบัน เติมเอง'!$A$5:$CL$846,85,0),2)</f>
        <v>0</v>
      </c>
      <c r="CI386" s="19">
        <f>ROUND(VLOOKUP($B386,'3.ข้อมูลงบทดลองปัจจุบัน เติมเอง'!$A$5:$CL$846,86,0),2)</f>
        <v>0</v>
      </c>
      <c r="CJ386" s="19">
        <f>ROUND(VLOOKUP($B386,'3.ข้อมูลงบทดลองปัจจุบัน เติมเอง'!$A$5:$CL$846,87,0),2)</f>
        <v>0</v>
      </c>
      <c r="CK386" s="19">
        <f>ROUND(VLOOKUP($B386,'3.ข้อมูลงบทดลองปัจจุบัน เติมเอง'!$A$5:$CL$846,88,0),2)</f>
        <v>0</v>
      </c>
      <c r="CL386" s="19">
        <f>ROUND(VLOOKUP($B386,'3.ข้อมูลงบทดลองปัจจุบัน เติมเอง'!$A$5:$CL$846,89,0),2)</f>
        <v>0</v>
      </c>
      <c r="CM386" s="19">
        <f>ROUND(VLOOKUP($B386,'3.ข้อมูลงบทดลองปัจจุบัน เติมเอง'!$A$5:$CL$846,90,0),2)</f>
        <v>0</v>
      </c>
    </row>
    <row r="387" spans="1:91" x14ac:dyDescent="0.7">
      <c r="A387" s="53" t="s">
        <v>2323</v>
      </c>
      <c r="B387" s="3" t="s">
        <v>2128</v>
      </c>
      <c r="C387" s="8" t="s">
        <v>832</v>
      </c>
      <c r="D387" s="19">
        <f>ROUND(VLOOKUP($B387,'3.ข้อมูลงบทดลองปัจจุบัน เติมเอง'!$A$5:$CL$846,3,0),2)</f>
        <v>0</v>
      </c>
      <c r="E387" s="19">
        <f>ROUND(VLOOKUP($B387,'3.ข้อมูลงบทดลองปัจจุบัน เติมเอง'!$A$5:$CL$846,4,0),2)</f>
        <v>0</v>
      </c>
      <c r="F387" s="19">
        <f>ROUND(VLOOKUP($B387,'3.ข้อมูลงบทดลองปัจจุบัน เติมเอง'!$A$5:$CL$846,5,0),2)</f>
        <v>0</v>
      </c>
      <c r="G387" s="19">
        <f>ROUND(VLOOKUP($B387,'3.ข้อมูลงบทดลองปัจจุบัน เติมเอง'!$A$5:$CL$846,6,0),2)</f>
        <v>0</v>
      </c>
      <c r="H387" s="19">
        <f>ROUND(VLOOKUP($B387,'3.ข้อมูลงบทดลองปัจจุบัน เติมเอง'!$A$5:$CL$846,7,0),2)</f>
        <v>0</v>
      </c>
      <c r="I387" s="19">
        <f>ROUND(VLOOKUP($B387,'3.ข้อมูลงบทดลองปัจจุบัน เติมเอง'!$A$5:$CL$846,8,0),2)</f>
        <v>0</v>
      </c>
      <c r="J387" s="19">
        <f>ROUND(VLOOKUP($B387,'3.ข้อมูลงบทดลองปัจจุบัน เติมเอง'!$A$5:$CL$846,9,0),2)</f>
        <v>0</v>
      </c>
      <c r="K387" s="19">
        <f>ROUND(VLOOKUP($B387,'3.ข้อมูลงบทดลองปัจจุบัน เติมเอง'!$A$5:$CL$846,10,0),2)</f>
        <v>0</v>
      </c>
      <c r="L387" s="19">
        <f>ROUND(VLOOKUP($B387,'3.ข้อมูลงบทดลองปัจจุบัน เติมเอง'!$A$5:$CL$846,11,0),2)</f>
        <v>0</v>
      </c>
      <c r="M387" s="19">
        <f>ROUND(VLOOKUP($B387,'3.ข้อมูลงบทดลองปัจจุบัน เติมเอง'!$A$5:$CL$846,12,0),2)</f>
        <v>0</v>
      </c>
      <c r="N387" s="19">
        <f>ROUND(VLOOKUP($B387,'3.ข้อมูลงบทดลองปัจจุบัน เติมเอง'!$A$5:$CL$846,13,0),2)</f>
        <v>0</v>
      </c>
      <c r="O387" s="19">
        <f>ROUND(VLOOKUP($B387,'3.ข้อมูลงบทดลองปัจจุบัน เติมเอง'!$A$5:$CL$846,14,0),2)</f>
        <v>0</v>
      </c>
      <c r="P387" s="19">
        <f>ROUND(VLOOKUP($B387,'3.ข้อมูลงบทดลองปัจจุบัน เติมเอง'!$A$5:$CL$846,15,0),2)</f>
        <v>0</v>
      </c>
      <c r="Q387" s="19">
        <f>ROUND(VLOOKUP($B387,'3.ข้อมูลงบทดลองปัจจุบัน เติมเอง'!$A$5:$CL$846,16,0),2)</f>
        <v>0</v>
      </c>
      <c r="R387" s="19">
        <f>ROUND(VLOOKUP($B387,'3.ข้อมูลงบทดลองปัจจุบัน เติมเอง'!$A$5:$CL$846,17,0),2)</f>
        <v>0</v>
      </c>
      <c r="S387" s="19">
        <f>ROUND(VLOOKUP($B387,'3.ข้อมูลงบทดลองปัจจุบัน เติมเอง'!$A$5:$CL$846,18,0),2)</f>
        <v>0</v>
      </c>
      <c r="T387" s="19">
        <f>ROUND(VLOOKUP($B387,'3.ข้อมูลงบทดลองปัจจุบัน เติมเอง'!$A$5:$CL$846,19,0),2)</f>
        <v>0</v>
      </c>
      <c r="U387" s="19">
        <f>ROUND(VLOOKUP($B387,'3.ข้อมูลงบทดลองปัจจุบัน เติมเอง'!$A$5:$CL$846,20,0),2)</f>
        <v>0</v>
      </c>
      <c r="V387" s="19">
        <f>ROUND(VLOOKUP($B387,'3.ข้อมูลงบทดลองปัจจุบัน เติมเอง'!$A$5:$CL$846,21,0),2)</f>
        <v>0</v>
      </c>
      <c r="W387" s="19">
        <f>ROUND(VLOOKUP($B387,'3.ข้อมูลงบทดลองปัจจุบัน เติมเอง'!$A$5:$CL$846,22,0),2)</f>
        <v>0</v>
      </c>
      <c r="X387" s="19">
        <f>ROUND(VLOOKUP($B387,'3.ข้อมูลงบทดลองปัจจุบัน เติมเอง'!$A$5:$CL$846,23,0),2)</f>
        <v>0</v>
      </c>
      <c r="Y387" s="19">
        <f>ROUND(VLOOKUP($B387,'3.ข้อมูลงบทดลองปัจจุบัน เติมเอง'!$A$5:$CL$846,24,0),2)</f>
        <v>0</v>
      </c>
      <c r="Z387" s="19">
        <f>ROUND(VLOOKUP($B387,'3.ข้อมูลงบทดลองปัจจุบัน เติมเอง'!$A$5:$CL$846,25,0),2)</f>
        <v>0</v>
      </c>
      <c r="AA387" s="19">
        <f>ROUND(VLOOKUP($B387,'3.ข้อมูลงบทดลองปัจจุบัน เติมเอง'!$A$5:$CL$846,26,0),2)</f>
        <v>0</v>
      </c>
      <c r="AB387" s="19">
        <f>ROUND(VLOOKUP($B387,'3.ข้อมูลงบทดลองปัจจุบัน เติมเอง'!$A$5:$CL$846,27,0),2)</f>
        <v>0</v>
      </c>
      <c r="AC387" s="19">
        <f>ROUND(VLOOKUP($B387,'3.ข้อมูลงบทดลองปัจจุบัน เติมเอง'!$A$5:$CL$846,28,0),2)</f>
        <v>0</v>
      </c>
      <c r="AD387" s="19">
        <f>ROUND(VLOOKUP($B387,'3.ข้อมูลงบทดลองปัจจุบัน เติมเอง'!$A$5:$CL$846,29,0),2)</f>
        <v>0</v>
      </c>
      <c r="AE387" s="19">
        <f>ROUND(VLOOKUP($B387,'3.ข้อมูลงบทดลองปัจจุบัน เติมเอง'!$A$5:$CL$846,30,0),2)</f>
        <v>0</v>
      </c>
      <c r="AF387" s="19">
        <f>ROUND(VLOOKUP($B387,'3.ข้อมูลงบทดลองปัจจุบัน เติมเอง'!$A$5:$CL$846,31,0),2)</f>
        <v>0</v>
      </c>
      <c r="AG387" s="19">
        <f>ROUND(VLOOKUP($B387,'3.ข้อมูลงบทดลองปัจจุบัน เติมเอง'!$A$5:$CL$846,32,0),2)</f>
        <v>0</v>
      </c>
      <c r="AH387" s="19">
        <f>ROUND(VLOOKUP($B387,'3.ข้อมูลงบทดลองปัจจุบัน เติมเอง'!$A$5:$CL$846,33,0),2)</f>
        <v>0</v>
      </c>
      <c r="AI387" s="19">
        <f>ROUND(VLOOKUP($B387,'3.ข้อมูลงบทดลองปัจจุบัน เติมเอง'!$A$5:$CL$846,34,0),2)</f>
        <v>0</v>
      </c>
      <c r="AJ387" s="19">
        <f>ROUND(VLOOKUP($B387,'3.ข้อมูลงบทดลองปัจจุบัน เติมเอง'!$A$5:$CL$846,35,0),2)</f>
        <v>0</v>
      </c>
      <c r="AK387" s="19">
        <f>ROUND(VLOOKUP($B387,'3.ข้อมูลงบทดลองปัจจุบัน เติมเอง'!$A$5:$CL$846,36,0),2)</f>
        <v>0</v>
      </c>
      <c r="AL387" s="19">
        <f>ROUND(VLOOKUP($B387,'3.ข้อมูลงบทดลองปัจจุบัน เติมเอง'!$A$5:$CL$846,37,0),2)</f>
        <v>0</v>
      </c>
      <c r="AM387" s="19">
        <f>ROUND(VLOOKUP($B387,'3.ข้อมูลงบทดลองปัจจุบัน เติมเอง'!$A$5:$CL$846,38,0),2)</f>
        <v>0</v>
      </c>
      <c r="AN387" s="19">
        <f>ROUND(VLOOKUP($B387,'3.ข้อมูลงบทดลองปัจจุบัน เติมเอง'!$A$5:$CL$846,39,0),2)</f>
        <v>0</v>
      </c>
      <c r="AO387" s="19">
        <f>ROUND(VLOOKUP($B387,'3.ข้อมูลงบทดลองปัจจุบัน เติมเอง'!$A$5:$CL$846,40,0),2)</f>
        <v>0</v>
      </c>
      <c r="AP387" s="19">
        <f>ROUND(VLOOKUP($B387,'3.ข้อมูลงบทดลองปัจจุบัน เติมเอง'!$A$5:$CL$846,41,0),2)</f>
        <v>0</v>
      </c>
      <c r="AQ387" s="19">
        <f>ROUND(VLOOKUP($B387,'3.ข้อมูลงบทดลองปัจจุบัน เติมเอง'!$A$5:$CL$846,42,0),2)</f>
        <v>0</v>
      </c>
      <c r="AR387" s="19">
        <f>ROUND(VLOOKUP($B387,'3.ข้อมูลงบทดลองปัจจุบัน เติมเอง'!$A$5:$CL$846,43,0),2)</f>
        <v>0</v>
      </c>
      <c r="AS387" s="19">
        <f>ROUND(VLOOKUP($B387,'3.ข้อมูลงบทดลองปัจจุบัน เติมเอง'!$A$5:$CL$846,44,0),2)</f>
        <v>0</v>
      </c>
      <c r="AT387" s="19">
        <f>ROUND(VLOOKUP($B387,'3.ข้อมูลงบทดลองปัจจุบัน เติมเอง'!$A$5:$CL$846,45,0),2)</f>
        <v>0</v>
      </c>
      <c r="AU387" s="19">
        <f>ROUND(VLOOKUP($B387,'3.ข้อมูลงบทดลองปัจจุบัน เติมเอง'!$A$5:$CL$846,46,0),2)</f>
        <v>0</v>
      </c>
      <c r="AV387" s="19">
        <f>ROUND(VLOOKUP($B387,'3.ข้อมูลงบทดลองปัจจุบัน เติมเอง'!$A$5:$CL$846,47,0),2)</f>
        <v>0</v>
      </c>
      <c r="AW387" s="19">
        <f>ROUND(VLOOKUP($B387,'3.ข้อมูลงบทดลองปัจจุบัน เติมเอง'!$A$5:$CL$846,48,0),2)</f>
        <v>0</v>
      </c>
      <c r="AX387" s="19">
        <f>ROUND(VLOOKUP($B387,'3.ข้อมูลงบทดลองปัจจุบัน เติมเอง'!$A$5:$CL$846,49,0),2)</f>
        <v>0</v>
      </c>
      <c r="AY387" s="19">
        <f>ROUND(VLOOKUP($B387,'3.ข้อมูลงบทดลองปัจจุบัน เติมเอง'!$A$5:$CL$846,50,0),2)</f>
        <v>0</v>
      </c>
      <c r="AZ387" s="19">
        <f>ROUND(VLOOKUP($B387,'3.ข้อมูลงบทดลองปัจจุบัน เติมเอง'!$A$5:$CL$846,51,0),2)</f>
        <v>0</v>
      </c>
      <c r="BA387" s="19">
        <f>ROUND(VLOOKUP($B387,'3.ข้อมูลงบทดลองปัจจุบัน เติมเอง'!$A$5:$CL$846,52,0),2)</f>
        <v>0</v>
      </c>
      <c r="BB387" s="19">
        <f>ROUND(VLOOKUP($B387,'3.ข้อมูลงบทดลองปัจจุบัน เติมเอง'!$A$5:$CL$846,53,0),2)</f>
        <v>0</v>
      </c>
      <c r="BC387" s="19">
        <f>ROUND(VLOOKUP($B387,'3.ข้อมูลงบทดลองปัจจุบัน เติมเอง'!$A$5:$CL$846,54,0),2)</f>
        <v>0</v>
      </c>
      <c r="BD387" s="19">
        <f>ROUND(VLOOKUP($B387,'3.ข้อมูลงบทดลองปัจจุบัน เติมเอง'!$A$5:$CL$846,55,0),2)</f>
        <v>0</v>
      </c>
      <c r="BE387" s="19">
        <f>ROUND(VLOOKUP($B387,'3.ข้อมูลงบทดลองปัจจุบัน เติมเอง'!$A$5:$CL$846,56,0),2)</f>
        <v>0</v>
      </c>
      <c r="BF387" s="19">
        <f>ROUND(VLOOKUP($B387,'3.ข้อมูลงบทดลองปัจจุบัน เติมเอง'!$A$5:$CL$846,57,0),2)</f>
        <v>0</v>
      </c>
      <c r="BG387" s="19">
        <f>ROUND(VLOOKUP($B387,'3.ข้อมูลงบทดลองปัจจุบัน เติมเอง'!$A$5:$CL$846,58,0),2)</f>
        <v>0</v>
      </c>
      <c r="BH387" s="19">
        <f>ROUND(VLOOKUP($B387,'3.ข้อมูลงบทดลองปัจจุบัน เติมเอง'!$A$5:$CL$846,59,0),2)</f>
        <v>0</v>
      </c>
      <c r="BI387" s="19">
        <f>ROUND(VLOOKUP($B387,'3.ข้อมูลงบทดลองปัจจุบัน เติมเอง'!$A$5:$CL$846,60,0),2)</f>
        <v>0</v>
      </c>
      <c r="BJ387" s="19">
        <f>ROUND(VLOOKUP($B387,'3.ข้อมูลงบทดลองปัจจุบัน เติมเอง'!$A$5:$CL$846,61,0),2)</f>
        <v>0</v>
      </c>
      <c r="BK387" s="19">
        <f>ROUND(VLOOKUP($B387,'3.ข้อมูลงบทดลองปัจจุบัน เติมเอง'!$A$5:$CL$846,62,0),2)</f>
        <v>0</v>
      </c>
      <c r="BL387" s="19">
        <f>ROUND(VLOOKUP($B387,'3.ข้อมูลงบทดลองปัจจุบัน เติมเอง'!$A$5:$CL$846,63,0),2)</f>
        <v>0</v>
      </c>
      <c r="BM387" s="19">
        <f>ROUND(VLOOKUP($B387,'3.ข้อมูลงบทดลองปัจจุบัน เติมเอง'!$A$5:$CL$846,64,0),2)</f>
        <v>0</v>
      </c>
      <c r="BN387" s="19">
        <f>ROUND(VLOOKUP($B387,'3.ข้อมูลงบทดลองปัจจุบัน เติมเอง'!$A$5:$CL$846,65,0),2)</f>
        <v>0</v>
      </c>
      <c r="BO387" s="19">
        <f>ROUND(VLOOKUP($B387,'3.ข้อมูลงบทดลองปัจจุบัน เติมเอง'!$A$5:$CL$846,66,0),2)</f>
        <v>0</v>
      </c>
      <c r="BP387" s="19">
        <f>ROUND(VLOOKUP($B387,'3.ข้อมูลงบทดลองปัจจุบัน เติมเอง'!$A$5:$CL$846,67,0),2)</f>
        <v>0</v>
      </c>
      <c r="BQ387" s="19">
        <f>ROUND(VLOOKUP($B387,'3.ข้อมูลงบทดลองปัจจุบัน เติมเอง'!$A$5:$CL$846,68,0),2)</f>
        <v>0</v>
      </c>
      <c r="BR387" s="19">
        <f>ROUND(VLOOKUP($B387,'3.ข้อมูลงบทดลองปัจจุบัน เติมเอง'!$A$5:$CL$846,69,0),2)</f>
        <v>0</v>
      </c>
      <c r="BS387" s="19">
        <f>ROUND(VLOOKUP($B387,'3.ข้อมูลงบทดลองปัจจุบัน เติมเอง'!$A$5:$CL$846,70,0),2)</f>
        <v>0</v>
      </c>
      <c r="BT387" s="19">
        <f>ROUND(VLOOKUP($B387,'3.ข้อมูลงบทดลองปัจจุบัน เติมเอง'!$A$5:$CL$846,71,0),2)</f>
        <v>0</v>
      </c>
      <c r="BU387" s="19">
        <f>ROUND(VLOOKUP($B387,'3.ข้อมูลงบทดลองปัจจุบัน เติมเอง'!$A$5:$CL$846,72,0),2)</f>
        <v>0</v>
      </c>
      <c r="BV387" s="19">
        <f>ROUND(VLOOKUP($B387,'3.ข้อมูลงบทดลองปัจจุบัน เติมเอง'!$A$5:$CL$846,73,0),2)</f>
        <v>0</v>
      </c>
      <c r="BW387" s="19">
        <f>ROUND(VLOOKUP($B387,'3.ข้อมูลงบทดลองปัจจุบัน เติมเอง'!$A$5:$CL$846,74,0),2)</f>
        <v>0</v>
      </c>
      <c r="BX387" s="19">
        <f>ROUND(VLOOKUP($B387,'3.ข้อมูลงบทดลองปัจจุบัน เติมเอง'!$A$5:$CL$846,75,0),2)</f>
        <v>0</v>
      </c>
      <c r="BY387" s="19">
        <f>ROUND(VLOOKUP($B387,'3.ข้อมูลงบทดลองปัจจุบัน เติมเอง'!$A$5:$CL$846,76,0),2)</f>
        <v>0</v>
      </c>
      <c r="BZ387" s="19">
        <f>ROUND(VLOOKUP($B387,'3.ข้อมูลงบทดลองปัจจุบัน เติมเอง'!$A$5:$CL$846,77,0),2)</f>
        <v>0</v>
      </c>
      <c r="CA387" s="19">
        <f>ROUND(VLOOKUP($B387,'3.ข้อมูลงบทดลองปัจจุบัน เติมเอง'!$A$5:$CL$846,78,0),2)</f>
        <v>0</v>
      </c>
      <c r="CB387" s="19">
        <f>ROUND(VLOOKUP($B387,'3.ข้อมูลงบทดลองปัจจุบัน เติมเอง'!$A$5:$CL$846,79,0),2)</f>
        <v>0</v>
      </c>
      <c r="CC387" s="19">
        <f>ROUND(VLOOKUP($B387,'3.ข้อมูลงบทดลองปัจจุบัน เติมเอง'!$A$5:$CL$846,80,0),2)</f>
        <v>0</v>
      </c>
      <c r="CD387" s="19">
        <f>ROUND(VLOOKUP($B387,'3.ข้อมูลงบทดลองปัจจุบัน เติมเอง'!$A$5:$CL$846,81,0),2)</f>
        <v>0</v>
      </c>
      <c r="CE387" s="19">
        <f>ROUND(VLOOKUP($B387,'3.ข้อมูลงบทดลองปัจจุบัน เติมเอง'!$A$5:$CL$846,82,0),2)</f>
        <v>0</v>
      </c>
      <c r="CF387" s="19">
        <f>ROUND(VLOOKUP($B387,'3.ข้อมูลงบทดลองปัจจุบัน เติมเอง'!$A$5:$CL$846,83,0),2)</f>
        <v>0</v>
      </c>
      <c r="CG387" s="19">
        <f>ROUND(VLOOKUP($B387,'3.ข้อมูลงบทดลองปัจจุบัน เติมเอง'!$A$5:$CL$846,84,0),2)</f>
        <v>0</v>
      </c>
      <c r="CH387" s="19">
        <f>ROUND(VLOOKUP($B387,'3.ข้อมูลงบทดลองปัจจุบัน เติมเอง'!$A$5:$CL$846,85,0),2)</f>
        <v>0</v>
      </c>
      <c r="CI387" s="19">
        <f>ROUND(VLOOKUP($B387,'3.ข้อมูลงบทดลองปัจจุบัน เติมเอง'!$A$5:$CL$846,86,0),2)</f>
        <v>0</v>
      </c>
      <c r="CJ387" s="19">
        <f>ROUND(VLOOKUP($B387,'3.ข้อมูลงบทดลองปัจจุบัน เติมเอง'!$A$5:$CL$846,87,0),2)</f>
        <v>0</v>
      </c>
      <c r="CK387" s="19">
        <f>ROUND(VLOOKUP($B387,'3.ข้อมูลงบทดลองปัจจุบัน เติมเอง'!$A$5:$CL$846,88,0),2)</f>
        <v>0</v>
      </c>
      <c r="CL387" s="19">
        <f>ROUND(VLOOKUP($B387,'3.ข้อมูลงบทดลองปัจจุบัน เติมเอง'!$A$5:$CL$846,89,0),2)</f>
        <v>0</v>
      </c>
      <c r="CM387" s="19">
        <f>ROUND(VLOOKUP($B387,'3.ข้อมูลงบทดลองปัจจุบัน เติมเอง'!$A$5:$CL$846,90,0),2)</f>
        <v>0</v>
      </c>
    </row>
    <row r="388" spans="1:91" x14ac:dyDescent="0.7">
      <c r="A388" s="53" t="s">
        <v>2323</v>
      </c>
      <c r="B388" s="3" t="s">
        <v>1179</v>
      </c>
      <c r="C388" s="8" t="s">
        <v>1180</v>
      </c>
      <c r="D388" s="19">
        <f>ROUND(VLOOKUP($B388,'3.ข้อมูลงบทดลองปัจจุบัน เติมเอง'!$A$5:$CL$846,3,0),2)</f>
        <v>0</v>
      </c>
      <c r="E388" s="19">
        <f>ROUND(VLOOKUP($B388,'3.ข้อมูลงบทดลองปัจจุบัน เติมเอง'!$A$5:$CL$846,4,0),2)</f>
        <v>0</v>
      </c>
      <c r="F388" s="19">
        <f>ROUND(VLOOKUP($B388,'3.ข้อมูลงบทดลองปัจจุบัน เติมเอง'!$A$5:$CL$846,5,0),2)</f>
        <v>0</v>
      </c>
      <c r="G388" s="19">
        <f>ROUND(VLOOKUP($B388,'3.ข้อมูลงบทดลองปัจจุบัน เติมเอง'!$A$5:$CL$846,6,0),2)</f>
        <v>0</v>
      </c>
      <c r="H388" s="19">
        <f>ROUND(VLOOKUP($B388,'3.ข้อมูลงบทดลองปัจจุบัน เติมเอง'!$A$5:$CL$846,7,0),2)</f>
        <v>0</v>
      </c>
      <c r="I388" s="19">
        <f>ROUND(VLOOKUP($B388,'3.ข้อมูลงบทดลองปัจจุบัน เติมเอง'!$A$5:$CL$846,8,0),2)</f>
        <v>0</v>
      </c>
      <c r="J388" s="19">
        <f>ROUND(VLOOKUP($B388,'3.ข้อมูลงบทดลองปัจจุบัน เติมเอง'!$A$5:$CL$846,9,0),2)</f>
        <v>0</v>
      </c>
      <c r="K388" s="19">
        <f>ROUND(VLOOKUP($B388,'3.ข้อมูลงบทดลองปัจจุบัน เติมเอง'!$A$5:$CL$846,10,0),2)</f>
        <v>0</v>
      </c>
      <c r="L388" s="19">
        <f>ROUND(VLOOKUP($B388,'3.ข้อมูลงบทดลองปัจจุบัน เติมเอง'!$A$5:$CL$846,11,0),2)</f>
        <v>0</v>
      </c>
      <c r="M388" s="19">
        <f>ROUND(VLOOKUP($B388,'3.ข้อมูลงบทดลองปัจจุบัน เติมเอง'!$A$5:$CL$846,12,0),2)</f>
        <v>0</v>
      </c>
      <c r="N388" s="19">
        <f>ROUND(VLOOKUP($B388,'3.ข้อมูลงบทดลองปัจจุบัน เติมเอง'!$A$5:$CL$846,13,0),2)</f>
        <v>0</v>
      </c>
      <c r="O388" s="19">
        <f>ROUND(VLOOKUP($B388,'3.ข้อมูลงบทดลองปัจจุบัน เติมเอง'!$A$5:$CL$846,14,0),2)</f>
        <v>0</v>
      </c>
      <c r="P388" s="19">
        <f>ROUND(VLOOKUP($B388,'3.ข้อมูลงบทดลองปัจจุบัน เติมเอง'!$A$5:$CL$846,15,0),2)</f>
        <v>0</v>
      </c>
      <c r="Q388" s="19">
        <f>ROUND(VLOOKUP($B388,'3.ข้อมูลงบทดลองปัจจุบัน เติมเอง'!$A$5:$CL$846,16,0),2)</f>
        <v>0</v>
      </c>
      <c r="R388" s="19">
        <f>ROUND(VLOOKUP($B388,'3.ข้อมูลงบทดลองปัจจุบัน เติมเอง'!$A$5:$CL$846,17,0),2)</f>
        <v>0</v>
      </c>
      <c r="S388" s="19">
        <f>ROUND(VLOOKUP($B388,'3.ข้อมูลงบทดลองปัจจุบัน เติมเอง'!$A$5:$CL$846,18,0),2)</f>
        <v>0</v>
      </c>
      <c r="T388" s="19">
        <f>ROUND(VLOOKUP($B388,'3.ข้อมูลงบทดลองปัจจุบัน เติมเอง'!$A$5:$CL$846,19,0),2)</f>
        <v>0</v>
      </c>
      <c r="U388" s="19">
        <f>ROUND(VLOOKUP($B388,'3.ข้อมูลงบทดลองปัจจุบัน เติมเอง'!$A$5:$CL$846,20,0),2)</f>
        <v>0</v>
      </c>
      <c r="V388" s="19">
        <f>ROUND(VLOOKUP($B388,'3.ข้อมูลงบทดลองปัจจุบัน เติมเอง'!$A$5:$CL$846,21,0),2)</f>
        <v>0</v>
      </c>
      <c r="W388" s="19">
        <f>ROUND(VLOOKUP($B388,'3.ข้อมูลงบทดลองปัจจุบัน เติมเอง'!$A$5:$CL$846,22,0),2)</f>
        <v>0</v>
      </c>
      <c r="X388" s="19">
        <f>ROUND(VLOOKUP($B388,'3.ข้อมูลงบทดลองปัจจุบัน เติมเอง'!$A$5:$CL$846,23,0),2)</f>
        <v>0</v>
      </c>
      <c r="Y388" s="19">
        <f>ROUND(VLOOKUP($B388,'3.ข้อมูลงบทดลองปัจจุบัน เติมเอง'!$A$5:$CL$846,24,0),2)</f>
        <v>0</v>
      </c>
      <c r="Z388" s="19">
        <f>ROUND(VLOOKUP($B388,'3.ข้อมูลงบทดลองปัจจุบัน เติมเอง'!$A$5:$CL$846,25,0),2)</f>
        <v>0</v>
      </c>
      <c r="AA388" s="19">
        <f>ROUND(VLOOKUP($B388,'3.ข้อมูลงบทดลองปัจจุบัน เติมเอง'!$A$5:$CL$846,26,0),2)</f>
        <v>0</v>
      </c>
      <c r="AB388" s="19">
        <f>ROUND(VLOOKUP($B388,'3.ข้อมูลงบทดลองปัจจุบัน เติมเอง'!$A$5:$CL$846,27,0),2)</f>
        <v>0</v>
      </c>
      <c r="AC388" s="19">
        <f>ROUND(VLOOKUP($B388,'3.ข้อมูลงบทดลองปัจจุบัน เติมเอง'!$A$5:$CL$846,28,0),2)</f>
        <v>0</v>
      </c>
      <c r="AD388" s="19">
        <f>ROUND(VLOOKUP($B388,'3.ข้อมูลงบทดลองปัจจุบัน เติมเอง'!$A$5:$CL$846,29,0),2)</f>
        <v>0</v>
      </c>
      <c r="AE388" s="19">
        <f>ROUND(VLOOKUP($B388,'3.ข้อมูลงบทดลองปัจจุบัน เติมเอง'!$A$5:$CL$846,30,0),2)</f>
        <v>0</v>
      </c>
      <c r="AF388" s="19">
        <f>ROUND(VLOOKUP($B388,'3.ข้อมูลงบทดลองปัจจุบัน เติมเอง'!$A$5:$CL$846,31,0),2)</f>
        <v>0</v>
      </c>
      <c r="AG388" s="19">
        <f>ROUND(VLOOKUP($B388,'3.ข้อมูลงบทดลองปัจจุบัน เติมเอง'!$A$5:$CL$846,32,0),2)</f>
        <v>0</v>
      </c>
      <c r="AH388" s="19">
        <f>ROUND(VLOOKUP($B388,'3.ข้อมูลงบทดลองปัจจุบัน เติมเอง'!$A$5:$CL$846,33,0),2)</f>
        <v>0</v>
      </c>
      <c r="AI388" s="19">
        <f>ROUND(VLOOKUP($B388,'3.ข้อมูลงบทดลองปัจจุบัน เติมเอง'!$A$5:$CL$846,34,0),2)</f>
        <v>0</v>
      </c>
      <c r="AJ388" s="19">
        <f>ROUND(VLOOKUP($B388,'3.ข้อมูลงบทดลองปัจจุบัน เติมเอง'!$A$5:$CL$846,35,0),2)</f>
        <v>0</v>
      </c>
      <c r="AK388" s="19">
        <f>ROUND(VLOOKUP($B388,'3.ข้อมูลงบทดลองปัจจุบัน เติมเอง'!$A$5:$CL$846,36,0),2)</f>
        <v>0</v>
      </c>
      <c r="AL388" s="19">
        <f>ROUND(VLOOKUP($B388,'3.ข้อมูลงบทดลองปัจจุบัน เติมเอง'!$A$5:$CL$846,37,0),2)</f>
        <v>0</v>
      </c>
      <c r="AM388" s="19">
        <f>ROUND(VLOOKUP($B388,'3.ข้อมูลงบทดลองปัจจุบัน เติมเอง'!$A$5:$CL$846,38,0),2)</f>
        <v>0</v>
      </c>
      <c r="AN388" s="19">
        <f>ROUND(VLOOKUP($B388,'3.ข้อมูลงบทดลองปัจจุบัน เติมเอง'!$A$5:$CL$846,39,0),2)</f>
        <v>0</v>
      </c>
      <c r="AO388" s="19">
        <f>ROUND(VLOOKUP($B388,'3.ข้อมูลงบทดลองปัจจุบัน เติมเอง'!$A$5:$CL$846,40,0),2)</f>
        <v>0</v>
      </c>
      <c r="AP388" s="19">
        <f>ROUND(VLOOKUP($B388,'3.ข้อมูลงบทดลองปัจจุบัน เติมเอง'!$A$5:$CL$846,41,0),2)</f>
        <v>0</v>
      </c>
      <c r="AQ388" s="19">
        <f>ROUND(VLOOKUP($B388,'3.ข้อมูลงบทดลองปัจจุบัน เติมเอง'!$A$5:$CL$846,42,0),2)</f>
        <v>0</v>
      </c>
      <c r="AR388" s="19">
        <f>ROUND(VLOOKUP($B388,'3.ข้อมูลงบทดลองปัจจุบัน เติมเอง'!$A$5:$CL$846,43,0),2)</f>
        <v>0</v>
      </c>
      <c r="AS388" s="19">
        <f>ROUND(VLOOKUP($B388,'3.ข้อมูลงบทดลองปัจจุบัน เติมเอง'!$A$5:$CL$846,44,0),2)</f>
        <v>0</v>
      </c>
      <c r="AT388" s="19">
        <f>ROUND(VLOOKUP($B388,'3.ข้อมูลงบทดลองปัจจุบัน เติมเอง'!$A$5:$CL$846,45,0),2)</f>
        <v>0</v>
      </c>
      <c r="AU388" s="19">
        <f>ROUND(VLOOKUP($B388,'3.ข้อมูลงบทดลองปัจจุบัน เติมเอง'!$A$5:$CL$846,46,0),2)</f>
        <v>0</v>
      </c>
      <c r="AV388" s="19">
        <f>ROUND(VLOOKUP($B388,'3.ข้อมูลงบทดลองปัจจุบัน เติมเอง'!$A$5:$CL$846,47,0),2)</f>
        <v>0</v>
      </c>
      <c r="AW388" s="19">
        <f>ROUND(VLOOKUP($B388,'3.ข้อมูลงบทดลองปัจจุบัน เติมเอง'!$A$5:$CL$846,48,0),2)</f>
        <v>0</v>
      </c>
      <c r="AX388" s="19">
        <f>ROUND(VLOOKUP($B388,'3.ข้อมูลงบทดลองปัจจุบัน เติมเอง'!$A$5:$CL$846,49,0),2)</f>
        <v>0</v>
      </c>
      <c r="AY388" s="19">
        <f>ROUND(VLOOKUP($B388,'3.ข้อมูลงบทดลองปัจจุบัน เติมเอง'!$A$5:$CL$846,50,0),2)</f>
        <v>0</v>
      </c>
      <c r="AZ388" s="19">
        <f>ROUND(VLOOKUP($B388,'3.ข้อมูลงบทดลองปัจจุบัน เติมเอง'!$A$5:$CL$846,51,0),2)</f>
        <v>0</v>
      </c>
      <c r="BA388" s="19">
        <f>ROUND(VLOOKUP($B388,'3.ข้อมูลงบทดลองปัจจุบัน เติมเอง'!$A$5:$CL$846,52,0),2)</f>
        <v>0</v>
      </c>
      <c r="BB388" s="19">
        <f>ROUND(VLOOKUP($B388,'3.ข้อมูลงบทดลองปัจจุบัน เติมเอง'!$A$5:$CL$846,53,0),2)</f>
        <v>0</v>
      </c>
      <c r="BC388" s="19">
        <f>ROUND(VLOOKUP($B388,'3.ข้อมูลงบทดลองปัจจุบัน เติมเอง'!$A$5:$CL$846,54,0),2)</f>
        <v>0</v>
      </c>
      <c r="BD388" s="19">
        <f>ROUND(VLOOKUP($B388,'3.ข้อมูลงบทดลองปัจจุบัน เติมเอง'!$A$5:$CL$846,55,0),2)</f>
        <v>0</v>
      </c>
      <c r="BE388" s="19">
        <f>ROUND(VLOOKUP($B388,'3.ข้อมูลงบทดลองปัจจุบัน เติมเอง'!$A$5:$CL$846,56,0),2)</f>
        <v>0</v>
      </c>
      <c r="BF388" s="19">
        <f>ROUND(VLOOKUP($B388,'3.ข้อมูลงบทดลองปัจจุบัน เติมเอง'!$A$5:$CL$846,57,0),2)</f>
        <v>0</v>
      </c>
      <c r="BG388" s="19">
        <f>ROUND(VLOOKUP($B388,'3.ข้อมูลงบทดลองปัจจุบัน เติมเอง'!$A$5:$CL$846,58,0),2)</f>
        <v>0</v>
      </c>
      <c r="BH388" s="19">
        <f>ROUND(VLOOKUP($B388,'3.ข้อมูลงบทดลองปัจจุบัน เติมเอง'!$A$5:$CL$846,59,0),2)</f>
        <v>0</v>
      </c>
      <c r="BI388" s="19">
        <f>ROUND(VLOOKUP($B388,'3.ข้อมูลงบทดลองปัจจุบัน เติมเอง'!$A$5:$CL$846,60,0),2)</f>
        <v>0</v>
      </c>
      <c r="BJ388" s="19">
        <f>ROUND(VLOOKUP($B388,'3.ข้อมูลงบทดลองปัจจุบัน เติมเอง'!$A$5:$CL$846,61,0),2)</f>
        <v>0</v>
      </c>
      <c r="BK388" s="19">
        <f>ROUND(VLOOKUP($B388,'3.ข้อมูลงบทดลองปัจจุบัน เติมเอง'!$A$5:$CL$846,62,0),2)</f>
        <v>0</v>
      </c>
      <c r="BL388" s="19">
        <f>ROUND(VLOOKUP($B388,'3.ข้อมูลงบทดลองปัจจุบัน เติมเอง'!$A$5:$CL$846,63,0),2)</f>
        <v>0</v>
      </c>
      <c r="BM388" s="19">
        <f>ROUND(VLOOKUP($B388,'3.ข้อมูลงบทดลองปัจจุบัน เติมเอง'!$A$5:$CL$846,64,0),2)</f>
        <v>0</v>
      </c>
      <c r="BN388" s="19">
        <f>ROUND(VLOOKUP($B388,'3.ข้อมูลงบทดลองปัจจุบัน เติมเอง'!$A$5:$CL$846,65,0),2)</f>
        <v>0</v>
      </c>
      <c r="BO388" s="19">
        <f>ROUND(VLOOKUP($B388,'3.ข้อมูลงบทดลองปัจจุบัน เติมเอง'!$A$5:$CL$846,66,0),2)</f>
        <v>0</v>
      </c>
      <c r="BP388" s="19">
        <f>ROUND(VLOOKUP($B388,'3.ข้อมูลงบทดลองปัจจุบัน เติมเอง'!$A$5:$CL$846,67,0),2)</f>
        <v>0</v>
      </c>
      <c r="BQ388" s="19">
        <f>ROUND(VLOOKUP($B388,'3.ข้อมูลงบทดลองปัจจุบัน เติมเอง'!$A$5:$CL$846,68,0),2)</f>
        <v>0</v>
      </c>
      <c r="BR388" s="19">
        <f>ROUND(VLOOKUP($B388,'3.ข้อมูลงบทดลองปัจจุบัน เติมเอง'!$A$5:$CL$846,69,0),2)</f>
        <v>0</v>
      </c>
      <c r="BS388" s="19">
        <f>ROUND(VLOOKUP($B388,'3.ข้อมูลงบทดลองปัจจุบัน เติมเอง'!$A$5:$CL$846,70,0),2)</f>
        <v>0</v>
      </c>
      <c r="BT388" s="19">
        <f>ROUND(VLOOKUP($B388,'3.ข้อมูลงบทดลองปัจจุบัน เติมเอง'!$A$5:$CL$846,71,0),2)</f>
        <v>0</v>
      </c>
      <c r="BU388" s="19">
        <f>ROUND(VLOOKUP($B388,'3.ข้อมูลงบทดลองปัจจุบัน เติมเอง'!$A$5:$CL$846,72,0),2)</f>
        <v>0</v>
      </c>
      <c r="BV388" s="19">
        <f>ROUND(VLOOKUP($B388,'3.ข้อมูลงบทดลองปัจจุบัน เติมเอง'!$A$5:$CL$846,73,0),2)</f>
        <v>0</v>
      </c>
      <c r="BW388" s="19">
        <f>ROUND(VLOOKUP($B388,'3.ข้อมูลงบทดลองปัจจุบัน เติมเอง'!$A$5:$CL$846,74,0),2)</f>
        <v>0</v>
      </c>
      <c r="BX388" s="19">
        <f>ROUND(VLOOKUP($B388,'3.ข้อมูลงบทดลองปัจจุบัน เติมเอง'!$A$5:$CL$846,75,0),2)</f>
        <v>0</v>
      </c>
      <c r="BY388" s="19">
        <f>ROUND(VLOOKUP($B388,'3.ข้อมูลงบทดลองปัจจุบัน เติมเอง'!$A$5:$CL$846,76,0),2)</f>
        <v>0</v>
      </c>
      <c r="BZ388" s="19">
        <f>ROUND(VLOOKUP($B388,'3.ข้อมูลงบทดลองปัจจุบัน เติมเอง'!$A$5:$CL$846,77,0),2)</f>
        <v>0</v>
      </c>
      <c r="CA388" s="19">
        <f>ROUND(VLOOKUP($B388,'3.ข้อมูลงบทดลองปัจจุบัน เติมเอง'!$A$5:$CL$846,78,0),2)</f>
        <v>0</v>
      </c>
      <c r="CB388" s="19">
        <f>ROUND(VLOOKUP($B388,'3.ข้อมูลงบทดลองปัจจุบัน เติมเอง'!$A$5:$CL$846,79,0),2)</f>
        <v>0</v>
      </c>
      <c r="CC388" s="19">
        <f>ROUND(VLOOKUP($B388,'3.ข้อมูลงบทดลองปัจจุบัน เติมเอง'!$A$5:$CL$846,80,0),2)</f>
        <v>0</v>
      </c>
      <c r="CD388" s="19">
        <f>ROUND(VLOOKUP($B388,'3.ข้อมูลงบทดลองปัจจุบัน เติมเอง'!$A$5:$CL$846,81,0),2)</f>
        <v>0</v>
      </c>
      <c r="CE388" s="19">
        <f>ROUND(VLOOKUP($B388,'3.ข้อมูลงบทดลองปัจจุบัน เติมเอง'!$A$5:$CL$846,82,0),2)</f>
        <v>0</v>
      </c>
      <c r="CF388" s="19">
        <f>ROUND(VLOOKUP($B388,'3.ข้อมูลงบทดลองปัจจุบัน เติมเอง'!$A$5:$CL$846,83,0),2)</f>
        <v>0</v>
      </c>
      <c r="CG388" s="19">
        <f>ROUND(VLOOKUP($B388,'3.ข้อมูลงบทดลองปัจจุบัน เติมเอง'!$A$5:$CL$846,84,0),2)</f>
        <v>0</v>
      </c>
      <c r="CH388" s="19">
        <f>ROUND(VLOOKUP($B388,'3.ข้อมูลงบทดลองปัจจุบัน เติมเอง'!$A$5:$CL$846,85,0),2)</f>
        <v>0</v>
      </c>
      <c r="CI388" s="19">
        <f>ROUND(VLOOKUP($B388,'3.ข้อมูลงบทดลองปัจจุบัน เติมเอง'!$A$5:$CL$846,86,0),2)</f>
        <v>0</v>
      </c>
      <c r="CJ388" s="19">
        <f>ROUND(VLOOKUP($B388,'3.ข้อมูลงบทดลองปัจจุบัน เติมเอง'!$A$5:$CL$846,87,0),2)</f>
        <v>0</v>
      </c>
      <c r="CK388" s="19">
        <f>ROUND(VLOOKUP($B388,'3.ข้อมูลงบทดลองปัจจุบัน เติมเอง'!$A$5:$CL$846,88,0),2)</f>
        <v>0</v>
      </c>
      <c r="CL388" s="19">
        <f>ROUND(VLOOKUP($B388,'3.ข้อมูลงบทดลองปัจจุบัน เติมเอง'!$A$5:$CL$846,89,0),2)</f>
        <v>0</v>
      </c>
      <c r="CM388" s="19">
        <f>ROUND(VLOOKUP($B388,'3.ข้อมูลงบทดลองปัจจุบัน เติมเอง'!$A$5:$CL$846,90,0),2)</f>
        <v>0</v>
      </c>
    </row>
    <row r="389" spans="1:91" x14ac:dyDescent="0.7">
      <c r="A389" s="53" t="s">
        <v>2323</v>
      </c>
      <c r="B389" s="3" t="s">
        <v>2129</v>
      </c>
      <c r="C389" s="8" t="s">
        <v>833</v>
      </c>
      <c r="D389" s="19">
        <f>ROUND(VLOOKUP($B389,'3.ข้อมูลงบทดลองปัจจุบัน เติมเอง'!$A$5:$CL$846,3,0),2)</f>
        <v>0</v>
      </c>
      <c r="E389" s="19">
        <f>ROUND(VLOOKUP($B389,'3.ข้อมูลงบทดลองปัจจุบัน เติมเอง'!$A$5:$CL$846,4,0),2)</f>
        <v>0</v>
      </c>
      <c r="F389" s="19">
        <f>ROUND(VLOOKUP($B389,'3.ข้อมูลงบทดลองปัจจุบัน เติมเอง'!$A$5:$CL$846,5,0),2)</f>
        <v>0</v>
      </c>
      <c r="G389" s="19">
        <f>ROUND(VLOOKUP($B389,'3.ข้อมูลงบทดลองปัจจุบัน เติมเอง'!$A$5:$CL$846,6,0),2)</f>
        <v>0</v>
      </c>
      <c r="H389" s="19">
        <f>ROUND(VLOOKUP($B389,'3.ข้อมูลงบทดลองปัจจุบัน เติมเอง'!$A$5:$CL$846,7,0),2)</f>
        <v>0</v>
      </c>
      <c r="I389" s="19">
        <f>ROUND(VLOOKUP($B389,'3.ข้อมูลงบทดลองปัจจุบัน เติมเอง'!$A$5:$CL$846,8,0),2)</f>
        <v>0</v>
      </c>
      <c r="J389" s="19">
        <f>ROUND(VLOOKUP($B389,'3.ข้อมูลงบทดลองปัจจุบัน เติมเอง'!$A$5:$CL$846,9,0),2)</f>
        <v>0</v>
      </c>
      <c r="K389" s="19">
        <f>ROUND(VLOOKUP($B389,'3.ข้อมูลงบทดลองปัจจุบัน เติมเอง'!$A$5:$CL$846,10,0),2)</f>
        <v>0</v>
      </c>
      <c r="L389" s="19">
        <f>ROUND(VLOOKUP($B389,'3.ข้อมูลงบทดลองปัจจุบัน เติมเอง'!$A$5:$CL$846,11,0),2)</f>
        <v>0</v>
      </c>
      <c r="M389" s="19">
        <f>ROUND(VLOOKUP($B389,'3.ข้อมูลงบทดลองปัจจุบัน เติมเอง'!$A$5:$CL$846,12,0),2)</f>
        <v>0</v>
      </c>
      <c r="N389" s="19">
        <f>ROUND(VLOOKUP($B389,'3.ข้อมูลงบทดลองปัจจุบัน เติมเอง'!$A$5:$CL$846,13,0),2)</f>
        <v>0</v>
      </c>
      <c r="O389" s="19">
        <f>ROUND(VLOOKUP($B389,'3.ข้อมูลงบทดลองปัจจุบัน เติมเอง'!$A$5:$CL$846,14,0),2)</f>
        <v>0</v>
      </c>
      <c r="P389" s="19">
        <f>ROUND(VLOOKUP($B389,'3.ข้อมูลงบทดลองปัจจุบัน เติมเอง'!$A$5:$CL$846,15,0),2)</f>
        <v>0</v>
      </c>
      <c r="Q389" s="19">
        <f>ROUND(VLOOKUP($B389,'3.ข้อมูลงบทดลองปัจจุบัน เติมเอง'!$A$5:$CL$846,16,0),2)</f>
        <v>0</v>
      </c>
      <c r="R389" s="19">
        <f>ROUND(VLOOKUP($B389,'3.ข้อมูลงบทดลองปัจจุบัน เติมเอง'!$A$5:$CL$846,17,0),2)</f>
        <v>0</v>
      </c>
      <c r="S389" s="19">
        <f>ROUND(VLOOKUP($B389,'3.ข้อมูลงบทดลองปัจจุบัน เติมเอง'!$A$5:$CL$846,18,0),2)</f>
        <v>0</v>
      </c>
      <c r="T389" s="19">
        <f>ROUND(VLOOKUP($B389,'3.ข้อมูลงบทดลองปัจจุบัน เติมเอง'!$A$5:$CL$846,19,0),2)</f>
        <v>0</v>
      </c>
      <c r="U389" s="19">
        <f>ROUND(VLOOKUP($B389,'3.ข้อมูลงบทดลองปัจจุบัน เติมเอง'!$A$5:$CL$846,20,0),2)</f>
        <v>0</v>
      </c>
      <c r="V389" s="19">
        <f>ROUND(VLOOKUP($B389,'3.ข้อมูลงบทดลองปัจจุบัน เติมเอง'!$A$5:$CL$846,21,0),2)</f>
        <v>0</v>
      </c>
      <c r="W389" s="19">
        <f>ROUND(VLOOKUP($B389,'3.ข้อมูลงบทดลองปัจจุบัน เติมเอง'!$A$5:$CL$846,22,0),2)</f>
        <v>0</v>
      </c>
      <c r="X389" s="19">
        <f>ROUND(VLOOKUP($B389,'3.ข้อมูลงบทดลองปัจจุบัน เติมเอง'!$A$5:$CL$846,23,0),2)</f>
        <v>0</v>
      </c>
      <c r="Y389" s="19">
        <f>ROUND(VLOOKUP($B389,'3.ข้อมูลงบทดลองปัจจุบัน เติมเอง'!$A$5:$CL$846,24,0),2)</f>
        <v>0</v>
      </c>
      <c r="Z389" s="19">
        <f>ROUND(VLOOKUP($B389,'3.ข้อมูลงบทดลองปัจจุบัน เติมเอง'!$A$5:$CL$846,25,0),2)</f>
        <v>0</v>
      </c>
      <c r="AA389" s="19">
        <f>ROUND(VLOOKUP($B389,'3.ข้อมูลงบทดลองปัจจุบัน เติมเอง'!$A$5:$CL$846,26,0),2)</f>
        <v>0</v>
      </c>
      <c r="AB389" s="19">
        <f>ROUND(VLOOKUP($B389,'3.ข้อมูลงบทดลองปัจจุบัน เติมเอง'!$A$5:$CL$846,27,0),2)</f>
        <v>0</v>
      </c>
      <c r="AC389" s="19">
        <f>ROUND(VLOOKUP($B389,'3.ข้อมูลงบทดลองปัจจุบัน เติมเอง'!$A$5:$CL$846,28,0),2)</f>
        <v>0</v>
      </c>
      <c r="AD389" s="19">
        <f>ROUND(VLOOKUP($B389,'3.ข้อมูลงบทดลองปัจจุบัน เติมเอง'!$A$5:$CL$846,29,0),2)</f>
        <v>0</v>
      </c>
      <c r="AE389" s="19">
        <f>ROUND(VLOOKUP($B389,'3.ข้อมูลงบทดลองปัจจุบัน เติมเอง'!$A$5:$CL$846,30,0),2)</f>
        <v>0</v>
      </c>
      <c r="AF389" s="19">
        <f>ROUND(VLOOKUP($B389,'3.ข้อมูลงบทดลองปัจจุบัน เติมเอง'!$A$5:$CL$846,31,0),2)</f>
        <v>0</v>
      </c>
      <c r="AG389" s="19">
        <f>ROUND(VLOOKUP($B389,'3.ข้อมูลงบทดลองปัจจุบัน เติมเอง'!$A$5:$CL$846,32,0),2)</f>
        <v>0</v>
      </c>
      <c r="AH389" s="19">
        <f>ROUND(VLOOKUP($B389,'3.ข้อมูลงบทดลองปัจจุบัน เติมเอง'!$A$5:$CL$846,33,0),2)</f>
        <v>0</v>
      </c>
      <c r="AI389" s="19">
        <f>ROUND(VLOOKUP($B389,'3.ข้อมูลงบทดลองปัจจุบัน เติมเอง'!$A$5:$CL$846,34,0),2)</f>
        <v>0</v>
      </c>
      <c r="AJ389" s="19">
        <f>ROUND(VLOOKUP($B389,'3.ข้อมูลงบทดลองปัจจุบัน เติมเอง'!$A$5:$CL$846,35,0),2)</f>
        <v>0</v>
      </c>
      <c r="AK389" s="19">
        <f>ROUND(VLOOKUP($B389,'3.ข้อมูลงบทดลองปัจจุบัน เติมเอง'!$A$5:$CL$846,36,0),2)</f>
        <v>0</v>
      </c>
      <c r="AL389" s="19">
        <f>ROUND(VLOOKUP($B389,'3.ข้อมูลงบทดลองปัจจุบัน เติมเอง'!$A$5:$CL$846,37,0),2)</f>
        <v>0</v>
      </c>
      <c r="AM389" s="19">
        <f>ROUND(VLOOKUP($B389,'3.ข้อมูลงบทดลองปัจจุบัน เติมเอง'!$A$5:$CL$846,38,0),2)</f>
        <v>0</v>
      </c>
      <c r="AN389" s="19">
        <f>ROUND(VLOOKUP($B389,'3.ข้อมูลงบทดลองปัจจุบัน เติมเอง'!$A$5:$CL$846,39,0),2)</f>
        <v>0</v>
      </c>
      <c r="AO389" s="19">
        <f>ROUND(VLOOKUP($B389,'3.ข้อมูลงบทดลองปัจจุบัน เติมเอง'!$A$5:$CL$846,40,0),2)</f>
        <v>0</v>
      </c>
      <c r="AP389" s="19">
        <f>ROUND(VLOOKUP($B389,'3.ข้อมูลงบทดลองปัจจุบัน เติมเอง'!$A$5:$CL$846,41,0),2)</f>
        <v>0</v>
      </c>
      <c r="AQ389" s="19">
        <f>ROUND(VLOOKUP($B389,'3.ข้อมูลงบทดลองปัจจุบัน เติมเอง'!$A$5:$CL$846,42,0),2)</f>
        <v>0</v>
      </c>
      <c r="AR389" s="19">
        <f>ROUND(VLOOKUP($B389,'3.ข้อมูลงบทดลองปัจจุบัน เติมเอง'!$A$5:$CL$846,43,0),2)</f>
        <v>0</v>
      </c>
      <c r="AS389" s="19">
        <f>ROUND(VLOOKUP($B389,'3.ข้อมูลงบทดลองปัจจุบัน เติมเอง'!$A$5:$CL$846,44,0),2)</f>
        <v>0</v>
      </c>
      <c r="AT389" s="19">
        <f>ROUND(VLOOKUP($B389,'3.ข้อมูลงบทดลองปัจจุบัน เติมเอง'!$A$5:$CL$846,45,0),2)</f>
        <v>0</v>
      </c>
      <c r="AU389" s="19">
        <f>ROUND(VLOOKUP($B389,'3.ข้อมูลงบทดลองปัจจุบัน เติมเอง'!$A$5:$CL$846,46,0),2)</f>
        <v>0</v>
      </c>
      <c r="AV389" s="19">
        <f>ROUND(VLOOKUP($B389,'3.ข้อมูลงบทดลองปัจจุบัน เติมเอง'!$A$5:$CL$846,47,0),2)</f>
        <v>0</v>
      </c>
      <c r="AW389" s="19">
        <f>ROUND(VLOOKUP($B389,'3.ข้อมูลงบทดลองปัจจุบัน เติมเอง'!$A$5:$CL$846,48,0),2)</f>
        <v>0</v>
      </c>
      <c r="AX389" s="19">
        <f>ROUND(VLOOKUP($B389,'3.ข้อมูลงบทดลองปัจจุบัน เติมเอง'!$A$5:$CL$846,49,0),2)</f>
        <v>0</v>
      </c>
      <c r="AY389" s="19">
        <f>ROUND(VLOOKUP($B389,'3.ข้อมูลงบทดลองปัจจุบัน เติมเอง'!$A$5:$CL$846,50,0),2)</f>
        <v>0</v>
      </c>
      <c r="AZ389" s="19">
        <f>ROUND(VLOOKUP($B389,'3.ข้อมูลงบทดลองปัจจุบัน เติมเอง'!$A$5:$CL$846,51,0),2)</f>
        <v>0</v>
      </c>
      <c r="BA389" s="19">
        <f>ROUND(VLOOKUP($B389,'3.ข้อมูลงบทดลองปัจจุบัน เติมเอง'!$A$5:$CL$846,52,0),2)</f>
        <v>0</v>
      </c>
      <c r="BB389" s="19">
        <f>ROUND(VLOOKUP($B389,'3.ข้อมูลงบทดลองปัจจุบัน เติมเอง'!$A$5:$CL$846,53,0),2)</f>
        <v>0</v>
      </c>
      <c r="BC389" s="19">
        <f>ROUND(VLOOKUP($B389,'3.ข้อมูลงบทดลองปัจจุบัน เติมเอง'!$A$5:$CL$846,54,0),2)</f>
        <v>0</v>
      </c>
      <c r="BD389" s="19">
        <f>ROUND(VLOOKUP($B389,'3.ข้อมูลงบทดลองปัจจุบัน เติมเอง'!$A$5:$CL$846,55,0),2)</f>
        <v>0</v>
      </c>
      <c r="BE389" s="19">
        <f>ROUND(VLOOKUP($B389,'3.ข้อมูลงบทดลองปัจจุบัน เติมเอง'!$A$5:$CL$846,56,0),2)</f>
        <v>0</v>
      </c>
      <c r="BF389" s="19">
        <f>ROUND(VLOOKUP($B389,'3.ข้อมูลงบทดลองปัจจุบัน เติมเอง'!$A$5:$CL$846,57,0),2)</f>
        <v>0</v>
      </c>
      <c r="BG389" s="19">
        <f>ROUND(VLOOKUP($B389,'3.ข้อมูลงบทดลองปัจจุบัน เติมเอง'!$A$5:$CL$846,58,0),2)</f>
        <v>0</v>
      </c>
      <c r="BH389" s="19">
        <f>ROUND(VLOOKUP($B389,'3.ข้อมูลงบทดลองปัจจุบัน เติมเอง'!$A$5:$CL$846,59,0),2)</f>
        <v>0</v>
      </c>
      <c r="BI389" s="19">
        <f>ROUND(VLOOKUP($B389,'3.ข้อมูลงบทดลองปัจจุบัน เติมเอง'!$A$5:$CL$846,60,0),2)</f>
        <v>0</v>
      </c>
      <c r="BJ389" s="19">
        <f>ROUND(VLOOKUP($B389,'3.ข้อมูลงบทดลองปัจจุบัน เติมเอง'!$A$5:$CL$846,61,0),2)</f>
        <v>0</v>
      </c>
      <c r="BK389" s="19">
        <f>ROUND(VLOOKUP($B389,'3.ข้อมูลงบทดลองปัจจุบัน เติมเอง'!$A$5:$CL$846,62,0),2)</f>
        <v>0</v>
      </c>
      <c r="BL389" s="19">
        <f>ROUND(VLOOKUP($B389,'3.ข้อมูลงบทดลองปัจจุบัน เติมเอง'!$A$5:$CL$846,63,0),2)</f>
        <v>0</v>
      </c>
      <c r="BM389" s="19">
        <f>ROUND(VLOOKUP($B389,'3.ข้อมูลงบทดลองปัจจุบัน เติมเอง'!$A$5:$CL$846,64,0),2)</f>
        <v>0</v>
      </c>
      <c r="BN389" s="19">
        <f>ROUND(VLOOKUP($B389,'3.ข้อมูลงบทดลองปัจจุบัน เติมเอง'!$A$5:$CL$846,65,0),2)</f>
        <v>0</v>
      </c>
      <c r="BO389" s="19">
        <f>ROUND(VLOOKUP($B389,'3.ข้อมูลงบทดลองปัจจุบัน เติมเอง'!$A$5:$CL$846,66,0),2)</f>
        <v>0</v>
      </c>
      <c r="BP389" s="19">
        <f>ROUND(VLOOKUP($B389,'3.ข้อมูลงบทดลองปัจจุบัน เติมเอง'!$A$5:$CL$846,67,0),2)</f>
        <v>0</v>
      </c>
      <c r="BQ389" s="19">
        <f>ROUND(VLOOKUP($B389,'3.ข้อมูลงบทดลองปัจจุบัน เติมเอง'!$A$5:$CL$846,68,0),2)</f>
        <v>0</v>
      </c>
      <c r="BR389" s="19">
        <f>ROUND(VLOOKUP($B389,'3.ข้อมูลงบทดลองปัจจุบัน เติมเอง'!$A$5:$CL$846,69,0),2)</f>
        <v>0</v>
      </c>
      <c r="BS389" s="19">
        <f>ROUND(VLOOKUP($B389,'3.ข้อมูลงบทดลองปัจจุบัน เติมเอง'!$A$5:$CL$846,70,0),2)</f>
        <v>0</v>
      </c>
      <c r="BT389" s="19">
        <f>ROUND(VLOOKUP($B389,'3.ข้อมูลงบทดลองปัจจุบัน เติมเอง'!$A$5:$CL$846,71,0),2)</f>
        <v>0</v>
      </c>
      <c r="BU389" s="19">
        <f>ROUND(VLOOKUP($B389,'3.ข้อมูลงบทดลองปัจจุบัน เติมเอง'!$A$5:$CL$846,72,0),2)</f>
        <v>0</v>
      </c>
      <c r="BV389" s="19">
        <f>ROUND(VLOOKUP($B389,'3.ข้อมูลงบทดลองปัจจุบัน เติมเอง'!$A$5:$CL$846,73,0),2)</f>
        <v>0</v>
      </c>
      <c r="BW389" s="19">
        <f>ROUND(VLOOKUP($B389,'3.ข้อมูลงบทดลองปัจจุบัน เติมเอง'!$A$5:$CL$846,74,0),2)</f>
        <v>0</v>
      </c>
      <c r="BX389" s="19">
        <f>ROUND(VLOOKUP($B389,'3.ข้อมูลงบทดลองปัจจุบัน เติมเอง'!$A$5:$CL$846,75,0),2)</f>
        <v>0</v>
      </c>
      <c r="BY389" s="19">
        <f>ROUND(VLOOKUP($B389,'3.ข้อมูลงบทดลองปัจจุบัน เติมเอง'!$A$5:$CL$846,76,0),2)</f>
        <v>0</v>
      </c>
      <c r="BZ389" s="19">
        <f>ROUND(VLOOKUP($B389,'3.ข้อมูลงบทดลองปัจจุบัน เติมเอง'!$A$5:$CL$846,77,0),2)</f>
        <v>0</v>
      </c>
      <c r="CA389" s="19">
        <f>ROUND(VLOOKUP($B389,'3.ข้อมูลงบทดลองปัจจุบัน เติมเอง'!$A$5:$CL$846,78,0),2)</f>
        <v>0</v>
      </c>
      <c r="CB389" s="19">
        <f>ROUND(VLOOKUP($B389,'3.ข้อมูลงบทดลองปัจจุบัน เติมเอง'!$A$5:$CL$846,79,0),2)</f>
        <v>0</v>
      </c>
      <c r="CC389" s="19">
        <f>ROUND(VLOOKUP($B389,'3.ข้อมูลงบทดลองปัจจุบัน เติมเอง'!$A$5:$CL$846,80,0),2)</f>
        <v>0</v>
      </c>
      <c r="CD389" s="19">
        <f>ROUND(VLOOKUP($B389,'3.ข้อมูลงบทดลองปัจจุบัน เติมเอง'!$A$5:$CL$846,81,0),2)</f>
        <v>0</v>
      </c>
      <c r="CE389" s="19">
        <f>ROUND(VLOOKUP($B389,'3.ข้อมูลงบทดลองปัจจุบัน เติมเอง'!$A$5:$CL$846,82,0),2)</f>
        <v>0</v>
      </c>
      <c r="CF389" s="19">
        <f>ROUND(VLOOKUP($B389,'3.ข้อมูลงบทดลองปัจจุบัน เติมเอง'!$A$5:$CL$846,83,0),2)</f>
        <v>0</v>
      </c>
      <c r="CG389" s="19">
        <f>ROUND(VLOOKUP($B389,'3.ข้อมูลงบทดลองปัจจุบัน เติมเอง'!$A$5:$CL$846,84,0),2)</f>
        <v>0</v>
      </c>
      <c r="CH389" s="19">
        <f>ROUND(VLOOKUP($B389,'3.ข้อมูลงบทดลองปัจจุบัน เติมเอง'!$A$5:$CL$846,85,0),2)</f>
        <v>0</v>
      </c>
      <c r="CI389" s="19">
        <f>ROUND(VLOOKUP($B389,'3.ข้อมูลงบทดลองปัจจุบัน เติมเอง'!$A$5:$CL$846,86,0),2)</f>
        <v>0</v>
      </c>
      <c r="CJ389" s="19">
        <f>ROUND(VLOOKUP($B389,'3.ข้อมูลงบทดลองปัจจุบัน เติมเอง'!$A$5:$CL$846,87,0),2)</f>
        <v>0</v>
      </c>
      <c r="CK389" s="19">
        <f>ROUND(VLOOKUP($B389,'3.ข้อมูลงบทดลองปัจจุบัน เติมเอง'!$A$5:$CL$846,88,0),2)</f>
        <v>0</v>
      </c>
      <c r="CL389" s="19">
        <f>ROUND(VLOOKUP($B389,'3.ข้อมูลงบทดลองปัจจุบัน เติมเอง'!$A$5:$CL$846,89,0),2)</f>
        <v>0</v>
      </c>
      <c r="CM389" s="19">
        <f>ROUND(VLOOKUP($B389,'3.ข้อมูลงบทดลองปัจจุบัน เติมเอง'!$A$5:$CL$846,90,0),2)</f>
        <v>0</v>
      </c>
    </row>
    <row r="390" spans="1:91" x14ac:dyDescent="0.7">
      <c r="A390" s="53" t="s">
        <v>2323</v>
      </c>
      <c r="B390" s="3" t="s">
        <v>2130</v>
      </c>
      <c r="C390" s="8" t="s">
        <v>834</v>
      </c>
      <c r="D390" s="19">
        <f>ROUND(VLOOKUP($B390,'3.ข้อมูลงบทดลองปัจจุบัน เติมเอง'!$A$5:$CL$846,3,0),2)</f>
        <v>0</v>
      </c>
      <c r="E390" s="19">
        <f>ROUND(VLOOKUP($B390,'3.ข้อมูลงบทดลองปัจจุบัน เติมเอง'!$A$5:$CL$846,4,0),2)</f>
        <v>0</v>
      </c>
      <c r="F390" s="19">
        <f>ROUND(VLOOKUP($B390,'3.ข้อมูลงบทดลองปัจจุบัน เติมเอง'!$A$5:$CL$846,5,0),2)</f>
        <v>0</v>
      </c>
      <c r="G390" s="19">
        <f>ROUND(VLOOKUP($B390,'3.ข้อมูลงบทดลองปัจจุบัน เติมเอง'!$A$5:$CL$846,6,0),2)</f>
        <v>0</v>
      </c>
      <c r="H390" s="19">
        <f>ROUND(VLOOKUP($B390,'3.ข้อมูลงบทดลองปัจจุบัน เติมเอง'!$A$5:$CL$846,7,0),2)</f>
        <v>0</v>
      </c>
      <c r="I390" s="19">
        <f>ROUND(VLOOKUP($B390,'3.ข้อมูลงบทดลองปัจจุบัน เติมเอง'!$A$5:$CL$846,8,0),2)</f>
        <v>0</v>
      </c>
      <c r="J390" s="19">
        <f>ROUND(VLOOKUP($B390,'3.ข้อมูลงบทดลองปัจจุบัน เติมเอง'!$A$5:$CL$846,9,0),2)</f>
        <v>0</v>
      </c>
      <c r="K390" s="19">
        <f>ROUND(VLOOKUP($B390,'3.ข้อมูลงบทดลองปัจจุบัน เติมเอง'!$A$5:$CL$846,10,0),2)</f>
        <v>0</v>
      </c>
      <c r="L390" s="19">
        <f>ROUND(VLOOKUP($B390,'3.ข้อมูลงบทดลองปัจจุบัน เติมเอง'!$A$5:$CL$846,11,0),2)</f>
        <v>0</v>
      </c>
      <c r="M390" s="19">
        <f>ROUND(VLOOKUP($B390,'3.ข้อมูลงบทดลองปัจจุบัน เติมเอง'!$A$5:$CL$846,12,0),2)</f>
        <v>0</v>
      </c>
      <c r="N390" s="19">
        <f>ROUND(VLOOKUP($B390,'3.ข้อมูลงบทดลองปัจจุบัน เติมเอง'!$A$5:$CL$846,13,0),2)</f>
        <v>0</v>
      </c>
      <c r="O390" s="19">
        <f>ROUND(VLOOKUP($B390,'3.ข้อมูลงบทดลองปัจจุบัน เติมเอง'!$A$5:$CL$846,14,0),2)</f>
        <v>0</v>
      </c>
      <c r="P390" s="19">
        <f>ROUND(VLOOKUP($B390,'3.ข้อมูลงบทดลองปัจจุบัน เติมเอง'!$A$5:$CL$846,15,0),2)</f>
        <v>0</v>
      </c>
      <c r="Q390" s="19">
        <f>ROUND(VLOOKUP($B390,'3.ข้อมูลงบทดลองปัจจุบัน เติมเอง'!$A$5:$CL$846,16,0),2)</f>
        <v>0</v>
      </c>
      <c r="R390" s="19">
        <f>ROUND(VLOOKUP($B390,'3.ข้อมูลงบทดลองปัจจุบัน เติมเอง'!$A$5:$CL$846,17,0),2)</f>
        <v>0</v>
      </c>
      <c r="S390" s="19">
        <f>ROUND(VLOOKUP($B390,'3.ข้อมูลงบทดลองปัจจุบัน เติมเอง'!$A$5:$CL$846,18,0),2)</f>
        <v>0</v>
      </c>
      <c r="T390" s="19">
        <f>ROUND(VLOOKUP($B390,'3.ข้อมูลงบทดลองปัจจุบัน เติมเอง'!$A$5:$CL$846,19,0),2)</f>
        <v>0</v>
      </c>
      <c r="U390" s="19">
        <f>ROUND(VLOOKUP($B390,'3.ข้อมูลงบทดลองปัจจุบัน เติมเอง'!$A$5:$CL$846,20,0),2)</f>
        <v>0</v>
      </c>
      <c r="V390" s="19">
        <f>ROUND(VLOOKUP($B390,'3.ข้อมูลงบทดลองปัจจุบัน เติมเอง'!$A$5:$CL$846,21,0),2)</f>
        <v>0</v>
      </c>
      <c r="W390" s="19">
        <f>ROUND(VLOOKUP($B390,'3.ข้อมูลงบทดลองปัจจุบัน เติมเอง'!$A$5:$CL$846,22,0),2)</f>
        <v>0</v>
      </c>
      <c r="X390" s="19">
        <f>ROUND(VLOOKUP($B390,'3.ข้อมูลงบทดลองปัจจุบัน เติมเอง'!$A$5:$CL$846,23,0),2)</f>
        <v>0</v>
      </c>
      <c r="Y390" s="19">
        <f>ROUND(VLOOKUP($B390,'3.ข้อมูลงบทดลองปัจจุบัน เติมเอง'!$A$5:$CL$846,24,0),2)</f>
        <v>0</v>
      </c>
      <c r="Z390" s="19">
        <f>ROUND(VLOOKUP($B390,'3.ข้อมูลงบทดลองปัจจุบัน เติมเอง'!$A$5:$CL$846,25,0),2)</f>
        <v>0</v>
      </c>
      <c r="AA390" s="19">
        <f>ROUND(VLOOKUP($B390,'3.ข้อมูลงบทดลองปัจจุบัน เติมเอง'!$A$5:$CL$846,26,0),2)</f>
        <v>0</v>
      </c>
      <c r="AB390" s="19">
        <f>ROUND(VLOOKUP($B390,'3.ข้อมูลงบทดลองปัจจุบัน เติมเอง'!$A$5:$CL$846,27,0),2)</f>
        <v>0</v>
      </c>
      <c r="AC390" s="19">
        <f>ROUND(VLOOKUP($B390,'3.ข้อมูลงบทดลองปัจจุบัน เติมเอง'!$A$5:$CL$846,28,0),2)</f>
        <v>0</v>
      </c>
      <c r="AD390" s="19">
        <f>ROUND(VLOOKUP($B390,'3.ข้อมูลงบทดลองปัจจุบัน เติมเอง'!$A$5:$CL$846,29,0),2)</f>
        <v>0</v>
      </c>
      <c r="AE390" s="19">
        <f>ROUND(VLOOKUP($B390,'3.ข้อมูลงบทดลองปัจจุบัน เติมเอง'!$A$5:$CL$846,30,0),2)</f>
        <v>0</v>
      </c>
      <c r="AF390" s="19">
        <f>ROUND(VLOOKUP($B390,'3.ข้อมูลงบทดลองปัจจุบัน เติมเอง'!$A$5:$CL$846,31,0),2)</f>
        <v>0</v>
      </c>
      <c r="AG390" s="19">
        <f>ROUND(VLOOKUP($B390,'3.ข้อมูลงบทดลองปัจจุบัน เติมเอง'!$A$5:$CL$846,32,0),2)</f>
        <v>0</v>
      </c>
      <c r="AH390" s="19">
        <f>ROUND(VLOOKUP($B390,'3.ข้อมูลงบทดลองปัจจุบัน เติมเอง'!$A$5:$CL$846,33,0),2)</f>
        <v>0</v>
      </c>
      <c r="AI390" s="19">
        <f>ROUND(VLOOKUP($B390,'3.ข้อมูลงบทดลองปัจจุบัน เติมเอง'!$A$5:$CL$846,34,0),2)</f>
        <v>0</v>
      </c>
      <c r="AJ390" s="19">
        <f>ROUND(VLOOKUP($B390,'3.ข้อมูลงบทดลองปัจจุบัน เติมเอง'!$A$5:$CL$846,35,0),2)</f>
        <v>0</v>
      </c>
      <c r="AK390" s="19">
        <f>ROUND(VLOOKUP($B390,'3.ข้อมูลงบทดลองปัจจุบัน เติมเอง'!$A$5:$CL$846,36,0),2)</f>
        <v>0</v>
      </c>
      <c r="AL390" s="19">
        <f>ROUND(VLOOKUP($B390,'3.ข้อมูลงบทดลองปัจจุบัน เติมเอง'!$A$5:$CL$846,37,0),2)</f>
        <v>0</v>
      </c>
      <c r="AM390" s="19">
        <f>ROUND(VLOOKUP($B390,'3.ข้อมูลงบทดลองปัจจุบัน เติมเอง'!$A$5:$CL$846,38,0),2)</f>
        <v>0</v>
      </c>
      <c r="AN390" s="19">
        <f>ROUND(VLOOKUP($B390,'3.ข้อมูลงบทดลองปัจจุบัน เติมเอง'!$A$5:$CL$846,39,0),2)</f>
        <v>0</v>
      </c>
      <c r="AO390" s="19">
        <f>ROUND(VLOOKUP($B390,'3.ข้อมูลงบทดลองปัจจุบัน เติมเอง'!$A$5:$CL$846,40,0),2)</f>
        <v>0</v>
      </c>
      <c r="AP390" s="19">
        <f>ROUND(VLOOKUP($B390,'3.ข้อมูลงบทดลองปัจจุบัน เติมเอง'!$A$5:$CL$846,41,0),2)</f>
        <v>0</v>
      </c>
      <c r="AQ390" s="19">
        <f>ROUND(VLOOKUP($B390,'3.ข้อมูลงบทดลองปัจจุบัน เติมเอง'!$A$5:$CL$846,42,0),2)</f>
        <v>0</v>
      </c>
      <c r="AR390" s="19">
        <f>ROUND(VLOOKUP($B390,'3.ข้อมูลงบทดลองปัจจุบัน เติมเอง'!$A$5:$CL$846,43,0),2)</f>
        <v>0</v>
      </c>
      <c r="AS390" s="19">
        <f>ROUND(VLOOKUP($B390,'3.ข้อมูลงบทดลองปัจจุบัน เติมเอง'!$A$5:$CL$846,44,0),2)</f>
        <v>0</v>
      </c>
      <c r="AT390" s="19">
        <f>ROUND(VLOOKUP($B390,'3.ข้อมูลงบทดลองปัจจุบัน เติมเอง'!$A$5:$CL$846,45,0),2)</f>
        <v>0</v>
      </c>
      <c r="AU390" s="19">
        <f>ROUND(VLOOKUP($B390,'3.ข้อมูลงบทดลองปัจจุบัน เติมเอง'!$A$5:$CL$846,46,0),2)</f>
        <v>0</v>
      </c>
      <c r="AV390" s="19">
        <f>ROUND(VLOOKUP($B390,'3.ข้อมูลงบทดลองปัจจุบัน เติมเอง'!$A$5:$CL$846,47,0),2)</f>
        <v>0</v>
      </c>
      <c r="AW390" s="19">
        <f>ROUND(VLOOKUP($B390,'3.ข้อมูลงบทดลองปัจจุบัน เติมเอง'!$A$5:$CL$846,48,0),2)</f>
        <v>0</v>
      </c>
      <c r="AX390" s="19">
        <f>ROUND(VLOOKUP($B390,'3.ข้อมูลงบทดลองปัจจุบัน เติมเอง'!$A$5:$CL$846,49,0),2)</f>
        <v>0</v>
      </c>
      <c r="AY390" s="19">
        <f>ROUND(VLOOKUP($B390,'3.ข้อมูลงบทดลองปัจจุบัน เติมเอง'!$A$5:$CL$846,50,0),2)</f>
        <v>0</v>
      </c>
      <c r="AZ390" s="19">
        <f>ROUND(VLOOKUP($B390,'3.ข้อมูลงบทดลองปัจจุบัน เติมเอง'!$A$5:$CL$846,51,0),2)</f>
        <v>0</v>
      </c>
      <c r="BA390" s="19">
        <f>ROUND(VLOOKUP($B390,'3.ข้อมูลงบทดลองปัจจุบัน เติมเอง'!$A$5:$CL$846,52,0),2)</f>
        <v>0</v>
      </c>
      <c r="BB390" s="19">
        <f>ROUND(VLOOKUP($B390,'3.ข้อมูลงบทดลองปัจจุบัน เติมเอง'!$A$5:$CL$846,53,0),2)</f>
        <v>0</v>
      </c>
      <c r="BC390" s="19">
        <f>ROUND(VLOOKUP($B390,'3.ข้อมูลงบทดลองปัจจุบัน เติมเอง'!$A$5:$CL$846,54,0),2)</f>
        <v>0</v>
      </c>
      <c r="BD390" s="19">
        <f>ROUND(VLOOKUP($B390,'3.ข้อมูลงบทดลองปัจจุบัน เติมเอง'!$A$5:$CL$846,55,0),2)</f>
        <v>0</v>
      </c>
      <c r="BE390" s="19">
        <f>ROUND(VLOOKUP($B390,'3.ข้อมูลงบทดลองปัจจุบัน เติมเอง'!$A$5:$CL$846,56,0),2)</f>
        <v>0</v>
      </c>
      <c r="BF390" s="19">
        <f>ROUND(VLOOKUP($B390,'3.ข้อมูลงบทดลองปัจจุบัน เติมเอง'!$A$5:$CL$846,57,0),2)</f>
        <v>0</v>
      </c>
      <c r="BG390" s="19">
        <f>ROUND(VLOOKUP($B390,'3.ข้อมูลงบทดลองปัจจุบัน เติมเอง'!$A$5:$CL$846,58,0),2)</f>
        <v>0</v>
      </c>
      <c r="BH390" s="19">
        <f>ROUND(VLOOKUP($B390,'3.ข้อมูลงบทดลองปัจจุบัน เติมเอง'!$A$5:$CL$846,59,0),2)</f>
        <v>0</v>
      </c>
      <c r="BI390" s="19">
        <f>ROUND(VLOOKUP($B390,'3.ข้อมูลงบทดลองปัจจุบัน เติมเอง'!$A$5:$CL$846,60,0),2)</f>
        <v>0</v>
      </c>
      <c r="BJ390" s="19">
        <f>ROUND(VLOOKUP($B390,'3.ข้อมูลงบทดลองปัจจุบัน เติมเอง'!$A$5:$CL$846,61,0),2)</f>
        <v>0</v>
      </c>
      <c r="BK390" s="19">
        <f>ROUND(VLOOKUP($B390,'3.ข้อมูลงบทดลองปัจจุบัน เติมเอง'!$A$5:$CL$846,62,0),2)</f>
        <v>0</v>
      </c>
      <c r="BL390" s="19">
        <f>ROUND(VLOOKUP($B390,'3.ข้อมูลงบทดลองปัจจุบัน เติมเอง'!$A$5:$CL$846,63,0),2)</f>
        <v>0</v>
      </c>
      <c r="BM390" s="19">
        <f>ROUND(VLOOKUP($B390,'3.ข้อมูลงบทดลองปัจจุบัน เติมเอง'!$A$5:$CL$846,64,0),2)</f>
        <v>0</v>
      </c>
      <c r="BN390" s="19">
        <f>ROUND(VLOOKUP($B390,'3.ข้อมูลงบทดลองปัจจุบัน เติมเอง'!$A$5:$CL$846,65,0),2)</f>
        <v>0</v>
      </c>
      <c r="BO390" s="19">
        <f>ROUND(VLOOKUP($B390,'3.ข้อมูลงบทดลองปัจจุบัน เติมเอง'!$A$5:$CL$846,66,0),2)</f>
        <v>0</v>
      </c>
      <c r="BP390" s="19">
        <f>ROUND(VLOOKUP($B390,'3.ข้อมูลงบทดลองปัจจุบัน เติมเอง'!$A$5:$CL$846,67,0),2)</f>
        <v>0</v>
      </c>
      <c r="BQ390" s="19">
        <f>ROUND(VLOOKUP($B390,'3.ข้อมูลงบทดลองปัจจุบัน เติมเอง'!$A$5:$CL$846,68,0),2)</f>
        <v>0</v>
      </c>
      <c r="BR390" s="19">
        <f>ROUND(VLOOKUP($B390,'3.ข้อมูลงบทดลองปัจจุบัน เติมเอง'!$A$5:$CL$846,69,0),2)</f>
        <v>0</v>
      </c>
      <c r="BS390" s="19">
        <f>ROUND(VLOOKUP($B390,'3.ข้อมูลงบทดลองปัจจุบัน เติมเอง'!$A$5:$CL$846,70,0),2)</f>
        <v>0</v>
      </c>
      <c r="BT390" s="19">
        <f>ROUND(VLOOKUP($B390,'3.ข้อมูลงบทดลองปัจจุบัน เติมเอง'!$A$5:$CL$846,71,0),2)</f>
        <v>0</v>
      </c>
      <c r="BU390" s="19">
        <f>ROUND(VLOOKUP($B390,'3.ข้อมูลงบทดลองปัจจุบัน เติมเอง'!$A$5:$CL$846,72,0),2)</f>
        <v>0</v>
      </c>
      <c r="BV390" s="19">
        <f>ROUND(VLOOKUP($B390,'3.ข้อมูลงบทดลองปัจจุบัน เติมเอง'!$A$5:$CL$846,73,0),2)</f>
        <v>0</v>
      </c>
      <c r="BW390" s="19">
        <f>ROUND(VLOOKUP($B390,'3.ข้อมูลงบทดลองปัจจุบัน เติมเอง'!$A$5:$CL$846,74,0),2)</f>
        <v>0</v>
      </c>
      <c r="BX390" s="19">
        <f>ROUND(VLOOKUP($B390,'3.ข้อมูลงบทดลองปัจจุบัน เติมเอง'!$A$5:$CL$846,75,0),2)</f>
        <v>0</v>
      </c>
      <c r="BY390" s="19">
        <f>ROUND(VLOOKUP($B390,'3.ข้อมูลงบทดลองปัจจุบัน เติมเอง'!$A$5:$CL$846,76,0),2)</f>
        <v>0</v>
      </c>
      <c r="BZ390" s="19">
        <f>ROUND(VLOOKUP($B390,'3.ข้อมูลงบทดลองปัจจุบัน เติมเอง'!$A$5:$CL$846,77,0),2)</f>
        <v>0</v>
      </c>
      <c r="CA390" s="19">
        <f>ROUND(VLOOKUP($B390,'3.ข้อมูลงบทดลองปัจจุบัน เติมเอง'!$A$5:$CL$846,78,0),2)</f>
        <v>0</v>
      </c>
      <c r="CB390" s="19">
        <f>ROUND(VLOOKUP($B390,'3.ข้อมูลงบทดลองปัจจุบัน เติมเอง'!$A$5:$CL$846,79,0),2)</f>
        <v>0</v>
      </c>
      <c r="CC390" s="19">
        <f>ROUND(VLOOKUP($B390,'3.ข้อมูลงบทดลองปัจจุบัน เติมเอง'!$A$5:$CL$846,80,0),2)</f>
        <v>0</v>
      </c>
      <c r="CD390" s="19">
        <f>ROUND(VLOOKUP($B390,'3.ข้อมูลงบทดลองปัจจุบัน เติมเอง'!$A$5:$CL$846,81,0),2)</f>
        <v>0</v>
      </c>
      <c r="CE390" s="19">
        <f>ROUND(VLOOKUP($B390,'3.ข้อมูลงบทดลองปัจจุบัน เติมเอง'!$A$5:$CL$846,82,0),2)</f>
        <v>0</v>
      </c>
      <c r="CF390" s="19">
        <f>ROUND(VLOOKUP($B390,'3.ข้อมูลงบทดลองปัจจุบัน เติมเอง'!$A$5:$CL$846,83,0),2)</f>
        <v>0</v>
      </c>
      <c r="CG390" s="19">
        <f>ROUND(VLOOKUP($B390,'3.ข้อมูลงบทดลองปัจจุบัน เติมเอง'!$A$5:$CL$846,84,0),2)</f>
        <v>0</v>
      </c>
      <c r="CH390" s="19">
        <f>ROUND(VLOOKUP($B390,'3.ข้อมูลงบทดลองปัจจุบัน เติมเอง'!$A$5:$CL$846,85,0),2)</f>
        <v>0</v>
      </c>
      <c r="CI390" s="19">
        <f>ROUND(VLOOKUP($B390,'3.ข้อมูลงบทดลองปัจจุบัน เติมเอง'!$A$5:$CL$846,86,0),2)</f>
        <v>0</v>
      </c>
      <c r="CJ390" s="19">
        <f>ROUND(VLOOKUP($B390,'3.ข้อมูลงบทดลองปัจจุบัน เติมเอง'!$A$5:$CL$846,87,0),2)</f>
        <v>0</v>
      </c>
      <c r="CK390" s="19">
        <f>ROUND(VLOOKUP($B390,'3.ข้อมูลงบทดลองปัจจุบัน เติมเอง'!$A$5:$CL$846,88,0),2)</f>
        <v>0</v>
      </c>
      <c r="CL390" s="19">
        <f>ROUND(VLOOKUP($B390,'3.ข้อมูลงบทดลองปัจจุบัน เติมเอง'!$A$5:$CL$846,89,0),2)</f>
        <v>0</v>
      </c>
      <c r="CM390" s="19">
        <f>ROUND(VLOOKUP($B390,'3.ข้อมูลงบทดลองปัจจุบัน เติมเอง'!$A$5:$CL$846,90,0),2)</f>
        <v>0</v>
      </c>
    </row>
    <row r="391" spans="1:91" x14ac:dyDescent="0.7">
      <c r="A391" s="53" t="s">
        <v>2323</v>
      </c>
      <c r="B391" s="3" t="s">
        <v>2132</v>
      </c>
      <c r="C391" s="8" t="s">
        <v>836</v>
      </c>
      <c r="D391" s="19">
        <f>ROUND(VLOOKUP($B391,'3.ข้อมูลงบทดลองปัจจุบัน เติมเอง'!$A$5:$CL$846,3,0),2)</f>
        <v>0</v>
      </c>
      <c r="E391" s="19">
        <f>ROUND(VLOOKUP($B391,'3.ข้อมูลงบทดลองปัจจุบัน เติมเอง'!$A$5:$CL$846,4,0),2)</f>
        <v>0</v>
      </c>
      <c r="F391" s="19">
        <f>ROUND(VLOOKUP($B391,'3.ข้อมูลงบทดลองปัจจุบัน เติมเอง'!$A$5:$CL$846,5,0),2)</f>
        <v>0</v>
      </c>
      <c r="G391" s="19">
        <f>ROUND(VLOOKUP($B391,'3.ข้อมูลงบทดลองปัจจุบัน เติมเอง'!$A$5:$CL$846,6,0),2)</f>
        <v>0</v>
      </c>
      <c r="H391" s="19">
        <f>ROUND(VLOOKUP($B391,'3.ข้อมูลงบทดลองปัจจุบัน เติมเอง'!$A$5:$CL$846,7,0),2)</f>
        <v>0</v>
      </c>
      <c r="I391" s="19">
        <f>ROUND(VLOOKUP($B391,'3.ข้อมูลงบทดลองปัจจุบัน เติมเอง'!$A$5:$CL$846,8,0),2)</f>
        <v>0</v>
      </c>
      <c r="J391" s="19">
        <f>ROUND(VLOOKUP($B391,'3.ข้อมูลงบทดลองปัจจุบัน เติมเอง'!$A$5:$CL$846,9,0),2)</f>
        <v>0</v>
      </c>
      <c r="K391" s="19">
        <f>ROUND(VLOOKUP($B391,'3.ข้อมูลงบทดลองปัจจุบัน เติมเอง'!$A$5:$CL$846,10,0),2)</f>
        <v>0</v>
      </c>
      <c r="L391" s="19">
        <f>ROUND(VLOOKUP($B391,'3.ข้อมูลงบทดลองปัจจุบัน เติมเอง'!$A$5:$CL$846,11,0),2)</f>
        <v>0</v>
      </c>
      <c r="M391" s="19">
        <f>ROUND(VLOOKUP($B391,'3.ข้อมูลงบทดลองปัจจุบัน เติมเอง'!$A$5:$CL$846,12,0),2)</f>
        <v>0</v>
      </c>
      <c r="N391" s="19">
        <f>ROUND(VLOOKUP($B391,'3.ข้อมูลงบทดลองปัจจุบัน เติมเอง'!$A$5:$CL$846,13,0),2)</f>
        <v>0</v>
      </c>
      <c r="O391" s="19">
        <f>ROUND(VLOOKUP($B391,'3.ข้อมูลงบทดลองปัจจุบัน เติมเอง'!$A$5:$CL$846,14,0),2)</f>
        <v>0</v>
      </c>
      <c r="P391" s="19">
        <f>ROUND(VLOOKUP($B391,'3.ข้อมูลงบทดลองปัจจุบัน เติมเอง'!$A$5:$CL$846,15,0),2)</f>
        <v>0</v>
      </c>
      <c r="Q391" s="19">
        <f>ROUND(VLOOKUP($B391,'3.ข้อมูลงบทดลองปัจจุบัน เติมเอง'!$A$5:$CL$846,16,0),2)</f>
        <v>0</v>
      </c>
      <c r="R391" s="19">
        <f>ROUND(VLOOKUP($B391,'3.ข้อมูลงบทดลองปัจจุบัน เติมเอง'!$A$5:$CL$846,17,0),2)</f>
        <v>0</v>
      </c>
      <c r="S391" s="19">
        <f>ROUND(VLOOKUP($B391,'3.ข้อมูลงบทดลองปัจจุบัน เติมเอง'!$A$5:$CL$846,18,0),2)</f>
        <v>0</v>
      </c>
      <c r="T391" s="19">
        <f>ROUND(VLOOKUP($B391,'3.ข้อมูลงบทดลองปัจจุบัน เติมเอง'!$A$5:$CL$846,19,0),2)</f>
        <v>0</v>
      </c>
      <c r="U391" s="19">
        <f>ROUND(VLOOKUP($B391,'3.ข้อมูลงบทดลองปัจจุบัน เติมเอง'!$A$5:$CL$846,20,0),2)</f>
        <v>0</v>
      </c>
      <c r="V391" s="19">
        <f>ROUND(VLOOKUP($B391,'3.ข้อมูลงบทดลองปัจจุบัน เติมเอง'!$A$5:$CL$846,21,0),2)</f>
        <v>0</v>
      </c>
      <c r="W391" s="19">
        <f>ROUND(VLOOKUP($B391,'3.ข้อมูลงบทดลองปัจจุบัน เติมเอง'!$A$5:$CL$846,22,0),2)</f>
        <v>0</v>
      </c>
      <c r="X391" s="19">
        <f>ROUND(VLOOKUP($B391,'3.ข้อมูลงบทดลองปัจจุบัน เติมเอง'!$A$5:$CL$846,23,0),2)</f>
        <v>0</v>
      </c>
      <c r="Y391" s="19">
        <f>ROUND(VLOOKUP($B391,'3.ข้อมูลงบทดลองปัจจุบัน เติมเอง'!$A$5:$CL$846,24,0),2)</f>
        <v>0</v>
      </c>
      <c r="Z391" s="19">
        <f>ROUND(VLOOKUP($B391,'3.ข้อมูลงบทดลองปัจจุบัน เติมเอง'!$A$5:$CL$846,25,0),2)</f>
        <v>0</v>
      </c>
      <c r="AA391" s="19">
        <f>ROUND(VLOOKUP($B391,'3.ข้อมูลงบทดลองปัจจุบัน เติมเอง'!$A$5:$CL$846,26,0),2)</f>
        <v>0</v>
      </c>
      <c r="AB391" s="19">
        <f>ROUND(VLOOKUP($B391,'3.ข้อมูลงบทดลองปัจจุบัน เติมเอง'!$A$5:$CL$846,27,0),2)</f>
        <v>0</v>
      </c>
      <c r="AC391" s="19">
        <f>ROUND(VLOOKUP($B391,'3.ข้อมูลงบทดลองปัจจุบัน เติมเอง'!$A$5:$CL$846,28,0),2)</f>
        <v>0</v>
      </c>
      <c r="AD391" s="19">
        <f>ROUND(VLOOKUP($B391,'3.ข้อมูลงบทดลองปัจจุบัน เติมเอง'!$A$5:$CL$846,29,0),2)</f>
        <v>0</v>
      </c>
      <c r="AE391" s="19">
        <f>ROUND(VLOOKUP($B391,'3.ข้อมูลงบทดลองปัจจุบัน เติมเอง'!$A$5:$CL$846,30,0),2)</f>
        <v>0</v>
      </c>
      <c r="AF391" s="19">
        <f>ROUND(VLOOKUP($B391,'3.ข้อมูลงบทดลองปัจจุบัน เติมเอง'!$A$5:$CL$846,31,0),2)</f>
        <v>0</v>
      </c>
      <c r="AG391" s="19">
        <f>ROUND(VLOOKUP($B391,'3.ข้อมูลงบทดลองปัจจุบัน เติมเอง'!$A$5:$CL$846,32,0),2)</f>
        <v>0</v>
      </c>
      <c r="AH391" s="19">
        <f>ROUND(VLOOKUP($B391,'3.ข้อมูลงบทดลองปัจจุบัน เติมเอง'!$A$5:$CL$846,33,0),2)</f>
        <v>0</v>
      </c>
      <c r="AI391" s="19">
        <f>ROUND(VLOOKUP($B391,'3.ข้อมูลงบทดลองปัจจุบัน เติมเอง'!$A$5:$CL$846,34,0),2)</f>
        <v>0</v>
      </c>
      <c r="AJ391" s="19">
        <f>ROUND(VLOOKUP($B391,'3.ข้อมูลงบทดลองปัจจุบัน เติมเอง'!$A$5:$CL$846,35,0),2)</f>
        <v>0</v>
      </c>
      <c r="AK391" s="19">
        <f>ROUND(VLOOKUP($B391,'3.ข้อมูลงบทดลองปัจจุบัน เติมเอง'!$A$5:$CL$846,36,0),2)</f>
        <v>0</v>
      </c>
      <c r="AL391" s="19">
        <f>ROUND(VLOOKUP($B391,'3.ข้อมูลงบทดลองปัจจุบัน เติมเอง'!$A$5:$CL$846,37,0),2)</f>
        <v>0</v>
      </c>
      <c r="AM391" s="19">
        <f>ROUND(VLOOKUP($B391,'3.ข้อมูลงบทดลองปัจจุบัน เติมเอง'!$A$5:$CL$846,38,0),2)</f>
        <v>0</v>
      </c>
      <c r="AN391" s="19">
        <f>ROUND(VLOOKUP($B391,'3.ข้อมูลงบทดลองปัจจุบัน เติมเอง'!$A$5:$CL$846,39,0),2)</f>
        <v>0</v>
      </c>
      <c r="AO391" s="19">
        <f>ROUND(VLOOKUP($B391,'3.ข้อมูลงบทดลองปัจจุบัน เติมเอง'!$A$5:$CL$846,40,0),2)</f>
        <v>0</v>
      </c>
      <c r="AP391" s="19">
        <f>ROUND(VLOOKUP($B391,'3.ข้อมูลงบทดลองปัจจุบัน เติมเอง'!$A$5:$CL$846,41,0),2)</f>
        <v>0</v>
      </c>
      <c r="AQ391" s="19">
        <f>ROUND(VLOOKUP($B391,'3.ข้อมูลงบทดลองปัจจุบัน เติมเอง'!$A$5:$CL$846,42,0),2)</f>
        <v>0</v>
      </c>
      <c r="AR391" s="19">
        <f>ROUND(VLOOKUP($B391,'3.ข้อมูลงบทดลองปัจจุบัน เติมเอง'!$A$5:$CL$846,43,0),2)</f>
        <v>0</v>
      </c>
      <c r="AS391" s="19">
        <f>ROUND(VLOOKUP($B391,'3.ข้อมูลงบทดลองปัจจุบัน เติมเอง'!$A$5:$CL$846,44,0),2)</f>
        <v>0</v>
      </c>
      <c r="AT391" s="19">
        <f>ROUND(VLOOKUP($B391,'3.ข้อมูลงบทดลองปัจจุบัน เติมเอง'!$A$5:$CL$846,45,0),2)</f>
        <v>0</v>
      </c>
      <c r="AU391" s="19">
        <f>ROUND(VLOOKUP($B391,'3.ข้อมูลงบทดลองปัจจุบัน เติมเอง'!$A$5:$CL$846,46,0),2)</f>
        <v>0</v>
      </c>
      <c r="AV391" s="19">
        <f>ROUND(VLOOKUP($B391,'3.ข้อมูลงบทดลองปัจจุบัน เติมเอง'!$A$5:$CL$846,47,0),2)</f>
        <v>0</v>
      </c>
      <c r="AW391" s="19">
        <f>ROUND(VLOOKUP($B391,'3.ข้อมูลงบทดลองปัจจุบัน เติมเอง'!$A$5:$CL$846,48,0),2)</f>
        <v>0</v>
      </c>
      <c r="AX391" s="19">
        <f>ROUND(VLOOKUP($B391,'3.ข้อมูลงบทดลองปัจจุบัน เติมเอง'!$A$5:$CL$846,49,0),2)</f>
        <v>0</v>
      </c>
      <c r="AY391" s="19">
        <f>ROUND(VLOOKUP($B391,'3.ข้อมูลงบทดลองปัจจุบัน เติมเอง'!$A$5:$CL$846,50,0),2)</f>
        <v>0</v>
      </c>
      <c r="AZ391" s="19">
        <f>ROUND(VLOOKUP($B391,'3.ข้อมูลงบทดลองปัจจุบัน เติมเอง'!$A$5:$CL$846,51,0),2)</f>
        <v>0</v>
      </c>
      <c r="BA391" s="19">
        <f>ROUND(VLOOKUP($B391,'3.ข้อมูลงบทดลองปัจจุบัน เติมเอง'!$A$5:$CL$846,52,0),2)</f>
        <v>0</v>
      </c>
      <c r="BB391" s="19">
        <f>ROUND(VLOOKUP($B391,'3.ข้อมูลงบทดลองปัจจุบัน เติมเอง'!$A$5:$CL$846,53,0),2)</f>
        <v>0</v>
      </c>
      <c r="BC391" s="19">
        <f>ROUND(VLOOKUP($B391,'3.ข้อมูลงบทดลองปัจจุบัน เติมเอง'!$A$5:$CL$846,54,0),2)</f>
        <v>0</v>
      </c>
      <c r="BD391" s="19">
        <f>ROUND(VLOOKUP($B391,'3.ข้อมูลงบทดลองปัจจุบัน เติมเอง'!$A$5:$CL$846,55,0),2)</f>
        <v>0</v>
      </c>
      <c r="BE391" s="19">
        <f>ROUND(VLOOKUP($B391,'3.ข้อมูลงบทดลองปัจจุบัน เติมเอง'!$A$5:$CL$846,56,0),2)</f>
        <v>0</v>
      </c>
      <c r="BF391" s="19">
        <f>ROUND(VLOOKUP($B391,'3.ข้อมูลงบทดลองปัจจุบัน เติมเอง'!$A$5:$CL$846,57,0),2)</f>
        <v>0</v>
      </c>
      <c r="BG391" s="19">
        <f>ROUND(VLOOKUP($B391,'3.ข้อมูลงบทดลองปัจจุบัน เติมเอง'!$A$5:$CL$846,58,0),2)</f>
        <v>0</v>
      </c>
      <c r="BH391" s="19">
        <f>ROUND(VLOOKUP($B391,'3.ข้อมูลงบทดลองปัจจุบัน เติมเอง'!$A$5:$CL$846,59,0),2)</f>
        <v>0</v>
      </c>
      <c r="BI391" s="19">
        <f>ROUND(VLOOKUP($B391,'3.ข้อมูลงบทดลองปัจจุบัน เติมเอง'!$A$5:$CL$846,60,0),2)</f>
        <v>0</v>
      </c>
      <c r="BJ391" s="19">
        <f>ROUND(VLOOKUP($B391,'3.ข้อมูลงบทดลองปัจจุบัน เติมเอง'!$A$5:$CL$846,61,0),2)</f>
        <v>0</v>
      </c>
      <c r="BK391" s="19">
        <f>ROUND(VLOOKUP($B391,'3.ข้อมูลงบทดลองปัจจุบัน เติมเอง'!$A$5:$CL$846,62,0),2)</f>
        <v>0</v>
      </c>
      <c r="BL391" s="19">
        <f>ROUND(VLOOKUP($B391,'3.ข้อมูลงบทดลองปัจจุบัน เติมเอง'!$A$5:$CL$846,63,0),2)</f>
        <v>0</v>
      </c>
      <c r="BM391" s="19">
        <f>ROUND(VLOOKUP($B391,'3.ข้อมูลงบทดลองปัจจุบัน เติมเอง'!$A$5:$CL$846,64,0),2)</f>
        <v>0</v>
      </c>
      <c r="BN391" s="19">
        <f>ROUND(VLOOKUP($B391,'3.ข้อมูลงบทดลองปัจจุบัน เติมเอง'!$A$5:$CL$846,65,0),2)</f>
        <v>0</v>
      </c>
      <c r="BO391" s="19">
        <f>ROUND(VLOOKUP($B391,'3.ข้อมูลงบทดลองปัจจุบัน เติมเอง'!$A$5:$CL$846,66,0),2)</f>
        <v>0</v>
      </c>
      <c r="BP391" s="19">
        <f>ROUND(VLOOKUP($B391,'3.ข้อมูลงบทดลองปัจจุบัน เติมเอง'!$A$5:$CL$846,67,0),2)</f>
        <v>0</v>
      </c>
      <c r="BQ391" s="19">
        <f>ROUND(VLOOKUP($B391,'3.ข้อมูลงบทดลองปัจจุบัน เติมเอง'!$A$5:$CL$846,68,0),2)</f>
        <v>0</v>
      </c>
      <c r="BR391" s="19">
        <f>ROUND(VLOOKUP($B391,'3.ข้อมูลงบทดลองปัจจุบัน เติมเอง'!$A$5:$CL$846,69,0),2)</f>
        <v>0</v>
      </c>
      <c r="BS391" s="19">
        <f>ROUND(VLOOKUP($B391,'3.ข้อมูลงบทดลองปัจจุบัน เติมเอง'!$A$5:$CL$846,70,0),2)</f>
        <v>0</v>
      </c>
      <c r="BT391" s="19">
        <f>ROUND(VLOOKUP($B391,'3.ข้อมูลงบทดลองปัจจุบัน เติมเอง'!$A$5:$CL$846,71,0),2)</f>
        <v>0</v>
      </c>
      <c r="BU391" s="19">
        <f>ROUND(VLOOKUP($B391,'3.ข้อมูลงบทดลองปัจจุบัน เติมเอง'!$A$5:$CL$846,72,0),2)</f>
        <v>0</v>
      </c>
      <c r="BV391" s="19">
        <f>ROUND(VLOOKUP($B391,'3.ข้อมูลงบทดลองปัจจุบัน เติมเอง'!$A$5:$CL$846,73,0),2)</f>
        <v>0</v>
      </c>
      <c r="BW391" s="19">
        <f>ROUND(VLOOKUP($B391,'3.ข้อมูลงบทดลองปัจจุบัน เติมเอง'!$A$5:$CL$846,74,0),2)</f>
        <v>0</v>
      </c>
      <c r="BX391" s="19">
        <f>ROUND(VLOOKUP($B391,'3.ข้อมูลงบทดลองปัจจุบัน เติมเอง'!$A$5:$CL$846,75,0),2)</f>
        <v>0</v>
      </c>
      <c r="BY391" s="19">
        <f>ROUND(VLOOKUP($B391,'3.ข้อมูลงบทดลองปัจจุบัน เติมเอง'!$A$5:$CL$846,76,0),2)</f>
        <v>0</v>
      </c>
      <c r="BZ391" s="19">
        <f>ROUND(VLOOKUP($B391,'3.ข้อมูลงบทดลองปัจจุบัน เติมเอง'!$A$5:$CL$846,77,0),2)</f>
        <v>0</v>
      </c>
      <c r="CA391" s="19">
        <f>ROUND(VLOOKUP($B391,'3.ข้อมูลงบทดลองปัจจุบัน เติมเอง'!$A$5:$CL$846,78,0),2)</f>
        <v>0</v>
      </c>
      <c r="CB391" s="19">
        <f>ROUND(VLOOKUP($B391,'3.ข้อมูลงบทดลองปัจจุบัน เติมเอง'!$A$5:$CL$846,79,0),2)</f>
        <v>0</v>
      </c>
      <c r="CC391" s="19">
        <f>ROUND(VLOOKUP($B391,'3.ข้อมูลงบทดลองปัจจุบัน เติมเอง'!$A$5:$CL$846,80,0),2)</f>
        <v>0</v>
      </c>
      <c r="CD391" s="19">
        <f>ROUND(VLOOKUP($B391,'3.ข้อมูลงบทดลองปัจจุบัน เติมเอง'!$A$5:$CL$846,81,0),2)</f>
        <v>0</v>
      </c>
      <c r="CE391" s="19">
        <f>ROUND(VLOOKUP($B391,'3.ข้อมูลงบทดลองปัจจุบัน เติมเอง'!$A$5:$CL$846,82,0),2)</f>
        <v>0</v>
      </c>
      <c r="CF391" s="19">
        <f>ROUND(VLOOKUP($B391,'3.ข้อมูลงบทดลองปัจจุบัน เติมเอง'!$A$5:$CL$846,83,0),2)</f>
        <v>0</v>
      </c>
      <c r="CG391" s="19">
        <f>ROUND(VLOOKUP($B391,'3.ข้อมูลงบทดลองปัจจุบัน เติมเอง'!$A$5:$CL$846,84,0),2)</f>
        <v>0</v>
      </c>
      <c r="CH391" s="19">
        <f>ROUND(VLOOKUP($B391,'3.ข้อมูลงบทดลองปัจจุบัน เติมเอง'!$A$5:$CL$846,85,0),2)</f>
        <v>0</v>
      </c>
      <c r="CI391" s="19">
        <f>ROUND(VLOOKUP($B391,'3.ข้อมูลงบทดลองปัจจุบัน เติมเอง'!$A$5:$CL$846,86,0),2)</f>
        <v>0</v>
      </c>
      <c r="CJ391" s="19">
        <f>ROUND(VLOOKUP($B391,'3.ข้อมูลงบทดลองปัจจุบัน เติมเอง'!$A$5:$CL$846,87,0),2)</f>
        <v>0</v>
      </c>
      <c r="CK391" s="19">
        <f>ROUND(VLOOKUP($B391,'3.ข้อมูลงบทดลองปัจจุบัน เติมเอง'!$A$5:$CL$846,88,0),2)</f>
        <v>0</v>
      </c>
      <c r="CL391" s="19">
        <f>ROUND(VLOOKUP($B391,'3.ข้อมูลงบทดลองปัจจุบัน เติมเอง'!$A$5:$CL$846,89,0),2)</f>
        <v>0</v>
      </c>
      <c r="CM391" s="19">
        <f>ROUND(VLOOKUP($B391,'3.ข้อมูลงบทดลองปัจจุบัน เติมเอง'!$A$5:$CL$846,90,0),2)</f>
        <v>0</v>
      </c>
    </row>
    <row r="392" spans="1:91" x14ac:dyDescent="0.7">
      <c r="A392" s="53" t="s">
        <v>2323</v>
      </c>
      <c r="B392" s="3" t="s">
        <v>2133</v>
      </c>
      <c r="C392" s="8" t="s">
        <v>837</v>
      </c>
      <c r="D392" s="19">
        <f>ROUND(VLOOKUP($B392,'3.ข้อมูลงบทดลองปัจจุบัน เติมเอง'!$A$5:$CL$846,3,0),2)</f>
        <v>0</v>
      </c>
      <c r="E392" s="19">
        <f>ROUND(VLOOKUP($B392,'3.ข้อมูลงบทดลองปัจจุบัน เติมเอง'!$A$5:$CL$846,4,0),2)</f>
        <v>0</v>
      </c>
      <c r="F392" s="19">
        <f>ROUND(VLOOKUP($B392,'3.ข้อมูลงบทดลองปัจจุบัน เติมเอง'!$A$5:$CL$846,5,0),2)</f>
        <v>0</v>
      </c>
      <c r="G392" s="19">
        <f>ROUND(VLOOKUP($B392,'3.ข้อมูลงบทดลองปัจจุบัน เติมเอง'!$A$5:$CL$846,6,0),2)</f>
        <v>0</v>
      </c>
      <c r="H392" s="19">
        <f>ROUND(VLOOKUP($B392,'3.ข้อมูลงบทดลองปัจจุบัน เติมเอง'!$A$5:$CL$846,7,0),2)</f>
        <v>0</v>
      </c>
      <c r="I392" s="19">
        <f>ROUND(VLOOKUP($B392,'3.ข้อมูลงบทดลองปัจจุบัน เติมเอง'!$A$5:$CL$846,8,0),2)</f>
        <v>0</v>
      </c>
      <c r="J392" s="19">
        <f>ROUND(VLOOKUP($B392,'3.ข้อมูลงบทดลองปัจจุบัน เติมเอง'!$A$5:$CL$846,9,0),2)</f>
        <v>0</v>
      </c>
      <c r="K392" s="19">
        <f>ROUND(VLOOKUP($B392,'3.ข้อมูลงบทดลองปัจจุบัน เติมเอง'!$A$5:$CL$846,10,0),2)</f>
        <v>0</v>
      </c>
      <c r="L392" s="19">
        <f>ROUND(VLOOKUP($B392,'3.ข้อมูลงบทดลองปัจจุบัน เติมเอง'!$A$5:$CL$846,11,0),2)</f>
        <v>0</v>
      </c>
      <c r="M392" s="19">
        <f>ROUND(VLOOKUP($B392,'3.ข้อมูลงบทดลองปัจจุบัน เติมเอง'!$A$5:$CL$846,12,0),2)</f>
        <v>0</v>
      </c>
      <c r="N392" s="19">
        <f>ROUND(VLOOKUP($B392,'3.ข้อมูลงบทดลองปัจจุบัน เติมเอง'!$A$5:$CL$846,13,0),2)</f>
        <v>0</v>
      </c>
      <c r="O392" s="19">
        <f>ROUND(VLOOKUP($B392,'3.ข้อมูลงบทดลองปัจจุบัน เติมเอง'!$A$5:$CL$846,14,0),2)</f>
        <v>0</v>
      </c>
      <c r="P392" s="19">
        <f>ROUND(VLOOKUP($B392,'3.ข้อมูลงบทดลองปัจจุบัน เติมเอง'!$A$5:$CL$846,15,0),2)</f>
        <v>0</v>
      </c>
      <c r="Q392" s="19">
        <f>ROUND(VLOOKUP($B392,'3.ข้อมูลงบทดลองปัจจุบัน เติมเอง'!$A$5:$CL$846,16,0),2)</f>
        <v>0</v>
      </c>
      <c r="R392" s="19">
        <f>ROUND(VLOOKUP($B392,'3.ข้อมูลงบทดลองปัจจุบัน เติมเอง'!$A$5:$CL$846,17,0),2)</f>
        <v>0</v>
      </c>
      <c r="S392" s="19">
        <f>ROUND(VLOOKUP($B392,'3.ข้อมูลงบทดลองปัจจุบัน เติมเอง'!$A$5:$CL$846,18,0),2)</f>
        <v>0</v>
      </c>
      <c r="T392" s="19">
        <f>ROUND(VLOOKUP($B392,'3.ข้อมูลงบทดลองปัจจุบัน เติมเอง'!$A$5:$CL$846,19,0),2)</f>
        <v>0</v>
      </c>
      <c r="U392" s="19">
        <f>ROUND(VLOOKUP($B392,'3.ข้อมูลงบทดลองปัจจุบัน เติมเอง'!$A$5:$CL$846,20,0),2)</f>
        <v>0</v>
      </c>
      <c r="V392" s="19">
        <f>ROUND(VLOOKUP($B392,'3.ข้อมูลงบทดลองปัจจุบัน เติมเอง'!$A$5:$CL$846,21,0),2)</f>
        <v>0</v>
      </c>
      <c r="W392" s="19">
        <f>ROUND(VLOOKUP($B392,'3.ข้อมูลงบทดลองปัจจุบัน เติมเอง'!$A$5:$CL$846,22,0),2)</f>
        <v>0</v>
      </c>
      <c r="X392" s="19">
        <f>ROUND(VLOOKUP($B392,'3.ข้อมูลงบทดลองปัจจุบัน เติมเอง'!$A$5:$CL$846,23,0),2)</f>
        <v>0</v>
      </c>
      <c r="Y392" s="19">
        <f>ROUND(VLOOKUP($B392,'3.ข้อมูลงบทดลองปัจจุบัน เติมเอง'!$A$5:$CL$846,24,0),2)</f>
        <v>0</v>
      </c>
      <c r="Z392" s="19">
        <f>ROUND(VLOOKUP($B392,'3.ข้อมูลงบทดลองปัจจุบัน เติมเอง'!$A$5:$CL$846,25,0),2)</f>
        <v>0</v>
      </c>
      <c r="AA392" s="19">
        <f>ROUND(VLOOKUP($B392,'3.ข้อมูลงบทดลองปัจจุบัน เติมเอง'!$A$5:$CL$846,26,0),2)</f>
        <v>0</v>
      </c>
      <c r="AB392" s="19">
        <f>ROUND(VLOOKUP($B392,'3.ข้อมูลงบทดลองปัจจุบัน เติมเอง'!$A$5:$CL$846,27,0),2)</f>
        <v>0</v>
      </c>
      <c r="AC392" s="19">
        <f>ROUND(VLOOKUP($B392,'3.ข้อมูลงบทดลองปัจจุบัน เติมเอง'!$A$5:$CL$846,28,0),2)</f>
        <v>0</v>
      </c>
      <c r="AD392" s="19">
        <f>ROUND(VLOOKUP($B392,'3.ข้อมูลงบทดลองปัจจุบัน เติมเอง'!$A$5:$CL$846,29,0),2)</f>
        <v>0</v>
      </c>
      <c r="AE392" s="19">
        <f>ROUND(VLOOKUP($B392,'3.ข้อมูลงบทดลองปัจจุบัน เติมเอง'!$A$5:$CL$846,30,0),2)</f>
        <v>0</v>
      </c>
      <c r="AF392" s="19">
        <f>ROUND(VLOOKUP($B392,'3.ข้อมูลงบทดลองปัจจุบัน เติมเอง'!$A$5:$CL$846,31,0),2)</f>
        <v>0</v>
      </c>
      <c r="AG392" s="19">
        <f>ROUND(VLOOKUP($B392,'3.ข้อมูลงบทดลองปัจจุบัน เติมเอง'!$A$5:$CL$846,32,0),2)</f>
        <v>0</v>
      </c>
      <c r="AH392" s="19">
        <f>ROUND(VLOOKUP($B392,'3.ข้อมูลงบทดลองปัจจุบัน เติมเอง'!$A$5:$CL$846,33,0),2)</f>
        <v>0</v>
      </c>
      <c r="AI392" s="19">
        <f>ROUND(VLOOKUP($B392,'3.ข้อมูลงบทดลองปัจจุบัน เติมเอง'!$A$5:$CL$846,34,0),2)</f>
        <v>0</v>
      </c>
      <c r="AJ392" s="19">
        <f>ROUND(VLOOKUP($B392,'3.ข้อมูลงบทดลองปัจจุบัน เติมเอง'!$A$5:$CL$846,35,0),2)</f>
        <v>0</v>
      </c>
      <c r="AK392" s="19">
        <f>ROUND(VLOOKUP($B392,'3.ข้อมูลงบทดลองปัจจุบัน เติมเอง'!$A$5:$CL$846,36,0),2)</f>
        <v>0</v>
      </c>
      <c r="AL392" s="19">
        <f>ROUND(VLOOKUP($B392,'3.ข้อมูลงบทดลองปัจจุบัน เติมเอง'!$A$5:$CL$846,37,0),2)</f>
        <v>0</v>
      </c>
      <c r="AM392" s="19">
        <f>ROUND(VLOOKUP($B392,'3.ข้อมูลงบทดลองปัจจุบัน เติมเอง'!$A$5:$CL$846,38,0),2)</f>
        <v>0</v>
      </c>
      <c r="AN392" s="19">
        <f>ROUND(VLOOKUP($B392,'3.ข้อมูลงบทดลองปัจจุบัน เติมเอง'!$A$5:$CL$846,39,0),2)</f>
        <v>0</v>
      </c>
      <c r="AO392" s="19">
        <f>ROUND(VLOOKUP($B392,'3.ข้อมูลงบทดลองปัจจุบัน เติมเอง'!$A$5:$CL$846,40,0),2)</f>
        <v>0</v>
      </c>
      <c r="AP392" s="19">
        <f>ROUND(VLOOKUP($B392,'3.ข้อมูลงบทดลองปัจจุบัน เติมเอง'!$A$5:$CL$846,41,0),2)</f>
        <v>0</v>
      </c>
      <c r="AQ392" s="19">
        <f>ROUND(VLOOKUP($B392,'3.ข้อมูลงบทดลองปัจจุบัน เติมเอง'!$A$5:$CL$846,42,0),2)</f>
        <v>0</v>
      </c>
      <c r="AR392" s="19">
        <f>ROUND(VLOOKUP($B392,'3.ข้อมูลงบทดลองปัจจุบัน เติมเอง'!$A$5:$CL$846,43,0),2)</f>
        <v>0</v>
      </c>
      <c r="AS392" s="19">
        <f>ROUND(VLOOKUP($B392,'3.ข้อมูลงบทดลองปัจจุบัน เติมเอง'!$A$5:$CL$846,44,0),2)</f>
        <v>0</v>
      </c>
      <c r="AT392" s="19">
        <f>ROUND(VLOOKUP($B392,'3.ข้อมูลงบทดลองปัจจุบัน เติมเอง'!$A$5:$CL$846,45,0),2)</f>
        <v>0</v>
      </c>
      <c r="AU392" s="19">
        <f>ROUND(VLOOKUP($B392,'3.ข้อมูลงบทดลองปัจจุบัน เติมเอง'!$A$5:$CL$846,46,0),2)</f>
        <v>0</v>
      </c>
      <c r="AV392" s="19">
        <f>ROUND(VLOOKUP($B392,'3.ข้อมูลงบทดลองปัจจุบัน เติมเอง'!$A$5:$CL$846,47,0),2)</f>
        <v>0</v>
      </c>
      <c r="AW392" s="19">
        <f>ROUND(VLOOKUP($B392,'3.ข้อมูลงบทดลองปัจจุบัน เติมเอง'!$A$5:$CL$846,48,0),2)</f>
        <v>0</v>
      </c>
      <c r="AX392" s="19">
        <f>ROUND(VLOOKUP($B392,'3.ข้อมูลงบทดลองปัจจุบัน เติมเอง'!$A$5:$CL$846,49,0),2)</f>
        <v>0</v>
      </c>
      <c r="AY392" s="19">
        <f>ROUND(VLOOKUP($B392,'3.ข้อมูลงบทดลองปัจจุบัน เติมเอง'!$A$5:$CL$846,50,0),2)</f>
        <v>0</v>
      </c>
      <c r="AZ392" s="19">
        <f>ROUND(VLOOKUP($B392,'3.ข้อมูลงบทดลองปัจจุบัน เติมเอง'!$A$5:$CL$846,51,0),2)</f>
        <v>0</v>
      </c>
      <c r="BA392" s="19">
        <f>ROUND(VLOOKUP($B392,'3.ข้อมูลงบทดลองปัจจุบัน เติมเอง'!$A$5:$CL$846,52,0),2)</f>
        <v>0</v>
      </c>
      <c r="BB392" s="19">
        <f>ROUND(VLOOKUP($B392,'3.ข้อมูลงบทดลองปัจจุบัน เติมเอง'!$A$5:$CL$846,53,0),2)</f>
        <v>0</v>
      </c>
      <c r="BC392" s="19">
        <f>ROUND(VLOOKUP($B392,'3.ข้อมูลงบทดลองปัจจุบัน เติมเอง'!$A$5:$CL$846,54,0),2)</f>
        <v>0</v>
      </c>
      <c r="BD392" s="19">
        <f>ROUND(VLOOKUP($B392,'3.ข้อมูลงบทดลองปัจจุบัน เติมเอง'!$A$5:$CL$846,55,0),2)</f>
        <v>0</v>
      </c>
      <c r="BE392" s="19">
        <f>ROUND(VLOOKUP($B392,'3.ข้อมูลงบทดลองปัจจุบัน เติมเอง'!$A$5:$CL$846,56,0),2)</f>
        <v>0</v>
      </c>
      <c r="BF392" s="19">
        <f>ROUND(VLOOKUP($B392,'3.ข้อมูลงบทดลองปัจจุบัน เติมเอง'!$A$5:$CL$846,57,0),2)</f>
        <v>0</v>
      </c>
      <c r="BG392" s="19">
        <f>ROUND(VLOOKUP($B392,'3.ข้อมูลงบทดลองปัจจุบัน เติมเอง'!$A$5:$CL$846,58,0),2)</f>
        <v>0</v>
      </c>
      <c r="BH392" s="19">
        <f>ROUND(VLOOKUP($B392,'3.ข้อมูลงบทดลองปัจจุบัน เติมเอง'!$A$5:$CL$846,59,0),2)</f>
        <v>0</v>
      </c>
      <c r="BI392" s="19">
        <f>ROUND(VLOOKUP($B392,'3.ข้อมูลงบทดลองปัจจุบัน เติมเอง'!$A$5:$CL$846,60,0),2)</f>
        <v>0</v>
      </c>
      <c r="BJ392" s="19">
        <f>ROUND(VLOOKUP($B392,'3.ข้อมูลงบทดลองปัจจุบัน เติมเอง'!$A$5:$CL$846,61,0),2)</f>
        <v>0</v>
      </c>
      <c r="BK392" s="19">
        <f>ROUND(VLOOKUP($B392,'3.ข้อมูลงบทดลองปัจจุบัน เติมเอง'!$A$5:$CL$846,62,0),2)</f>
        <v>0</v>
      </c>
      <c r="BL392" s="19">
        <f>ROUND(VLOOKUP($B392,'3.ข้อมูลงบทดลองปัจจุบัน เติมเอง'!$A$5:$CL$846,63,0),2)</f>
        <v>0</v>
      </c>
      <c r="BM392" s="19">
        <f>ROUND(VLOOKUP($B392,'3.ข้อมูลงบทดลองปัจจุบัน เติมเอง'!$A$5:$CL$846,64,0),2)</f>
        <v>0</v>
      </c>
      <c r="BN392" s="19">
        <f>ROUND(VLOOKUP($B392,'3.ข้อมูลงบทดลองปัจจุบัน เติมเอง'!$A$5:$CL$846,65,0),2)</f>
        <v>0</v>
      </c>
      <c r="BO392" s="19">
        <f>ROUND(VLOOKUP($B392,'3.ข้อมูลงบทดลองปัจจุบัน เติมเอง'!$A$5:$CL$846,66,0),2)</f>
        <v>0</v>
      </c>
      <c r="BP392" s="19">
        <f>ROUND(VLOOKUP($B392,'3.ข้อมูลงบทดลองปัจจุบัน เติมเอง'!$A$5:$CL$846,67,0),2)</f>
        <v>0</v>
      </c>
      <c r="BQ392" s="19">
        <f>ROUND(VLOOKUP($B392,'3.ข้อมูลงบทดลองปัจจุบัน เติมเอง'!$A$5:$CL$846,68,0),2)</f>
        <v>0</v>
      </c>
      <c r="BR392" s="19">
        <f>ROUND(VLOOKUP($B392,'3.ข้อมูลงบทดลองปัจจุบัน เติมเอง'!$A$5:$CL$846,69,0),2)</f>
        <v>0</v>
      </c>
      <c r="BS392" s="19">
        <f>ROUND(VLOOKUP($B392,'3.ข้อมูลงบทดลองปัจจุบัน เติมเอง'!$A$5:$CL$846,70,0),2)</f>
        <v>0</v>
      </c>
      <c r="BT392" s="19">
        <f>ROUND(VLOOKUP($B392,'3.ข้อมูลงบทดลองปัจจุบัน เติมเอง'!$A$5:$CL$846,71,0),2)</f>
        <v>0</v>
      </c>
      <c r="BU392" s="19">
        <f>ROUND(VLOOKUP($B392,'3.ข้อมูลงบทดลองปัจจุบัน เติมเอง'!$A$5:$CL$846,72,0),2)</f>
        <v>0</v>
      </c>
      <c r="BV392" s="19">
        <f>ROUND(VLOOKUP($B392,'3.ข้อมูลงบทดลองปัจจุบัน เติมเอง'!$A$5:$CL$846,73,0),2)</f>
        <v>0</v>
      </c>
      <c r="BW392" s="19">
        <f>ROUND(VLOOKUP($B392,'3.ข้อมูลงบทดลองปัจจุบัน เติมเอง'!$A$5:$CL$846,74,0),2)</f>
        <v>0</v>
      </c>
      <c r="BX392" s="19">
        <f>ROUND(VLOOKUP($B392,'3.ข้อมูลงบทดลองปัจจุบัน เติมเอง'!$A$5:$CL$846,75,0),2)</f>
        <v>0</v>
      </c>
      <c r="BY392" s="19">
        <f>ROUND(VLOOKUP($B392,'3.ข้อมูลงบทดลองปัจจุบัน เติมเอง'!$A$5:$CL$846,76,0),2)</f>
        <v>0</v>
      </c>
      <c r="BZ392" s="19">
        <f>ROUND(VLOOKUP($B392,'3.ข้อมูลงบทดลองปัจจุบัน เติมเอง'!$A$5:$CL$846,77,0),2)</f>
        <v>0</v>
      </c>
      <c r="CA392" s="19">
        <f>ROUND(VLOOKUP($B392,'3.ข้อมูลงบทดลองปัจจุบัน เติมเอง'!$A$5:$CL$846,78,0),2)</f>
        <v>0</v>
      </c>
      <c r="CB392" s="19">
        <f>ROUND(VLOOKUP($B392,'3.ข้อมูลงบทดลองปัจจุบัน เติมเอง'!$A$5:$CL$846,79,0),2)</f>
        <v>0</v>
      </c>
      <c r="CC392" s="19">
        <f>ROUND(VLOOKUP($B392,'3.ข้อมูลงบทดลองปัจจุบัน เติมเอง'!$A$5:$CL$846,80,0),2)</f>
        <v>0</v>
      </c>
      <c r="CD392" s="19">
        <f>ROUND(VLOOKUP($B392,'3.ข้อมูลงบทดลองปัจจุบัน เติมเอง'!$A$5:$CL$846,81,0),2)</f>
        <v>0</v>
      </c>
      <c r="CE392" s="19">
        <f>ROUND(VLOOKUP($B392,'3.ข้อมูลงบทดลองปัจจุบัน เติมเอง'!$A$5:$CL$846,82,0),2)</f>
        <v>0</v>
      </c>
      <c r="CF392" s="19">
        <f>ROUND(VLOOKUP($B392,'3.ข้อมูลงบทดลองปัจจุบัน เติมเอง'!$A$5:$CL$846,83,0),2)</f>
        <v>0</v>
      </c>
      <c r="CG392" s="19">
        <f>ROUND(VLOOKUP($B392,'3.ข้อมูลงบทดลองปัจจุบัน เติมเอง'!$A$5:$CL$846,84,0),2)</f>
        <v>0</v>
      </c>
      <c r="CH392" s="19">
        <f>ROUND(VLOOKUP($B392,'3.ข้อมูลงบทดลองปัจจุบัน เติมเอง'!$A$5:$CL$846,85,0),2)</f>
        <v>0</v>
      </c>
      <c r="CI392" s="19">
        <f>ROUND(VLOOKUP($B392,'3.ข้อมูลงบทดลองปัจจุบัน เติมเอง'!$A$5:$CL$846,86,0),2)</f>
        <v>0</v>
      </c>
      <c r="CJ392" s="19">
        <f>ROUND(VLOOKUP($B392,'3.ข้อมูลงบทดลองปัจจุบัน เติมเอง'!$A$5:$CL$846,87,0),2)</f>
        <v>0</v>
      </c>
      <c r="CK392" s="19">
        <f>ROUND(VLOOKUP($B392,'3.ข้อมูลงบทดลองปัจจุบัน เติมเอง'!$A$5:$CL$846,88,0),2)</f>
        <v>0</v>
      </c>
      <c r="CL392" s="19">
        <f>ROUND(VLOOKUP($B392,'3.ข้อมูลงบทดลองปัจจุบัน เติมเอง'!$A$5:$CL$846,89,0),2)</f>
        <v>0</v>
      </c>
      <c r="CM392" s="19">
        <f>ROUND(VLOOKUP($B392,'3.ข้อมูลงบทดลองปัจจุบัน เติมเอง'!$A$5:$CL$846,90,0),2)</f>
        <v>0</v>
      </c>
    </row>
    <row r="393" spans="1:91" x14ac:dyDescent="0.7">
      <c r="A393" s="53" t="s">
        <v>2323</v>
      </c>
      <c r="B393" s="3" t="s">
        <v>2134</v>
      </c>
      <c r="C393" s="8" t="s">
        <v>1261</v>
      </c>
      <c r="D393" s="19">
        <f>ROUND(VLOOKUP($B393,'3.ข้อมูลงบทดลองปัจจุบัน เติมเอง'!$A$5:$CL$846,3,0),2)</f>
        <v>0</v>
      </c>
      <c r="E393" s="19">
        <f>ROUND(VLOOKUP($B393,'3.ข้อมูลงบทดลองปัจจุบัน เติมเอง'!$A$5:$CL$846,4,0),2)</f>
        <v>0</v>
      </c>
      <c r="F393" s="19">
        <f>ROUND(VLOOKUP($B393,'3.ข้อมูลงบทดลองปัจจุบัน เติมเอง'!$A$5:$CL$846,5,0),2)</f>
        <v>0</v>
      </c>
      <c r="G393" s="19">
        <f>ROUND(VLOOKUP($B393,'3.ข้อมูลงบทดลองปัจจุบัน เติมเอง'!$A$5:$CL$846,6,0),2)</f>
        <v>0</v>
      </c>
      <c r="H393" s="19">
        <f>ROUND(VLOOKUP($B393,'3.ข้อมูลงบทดลองปัจจุบัน เติมเอง'!$A$5:$CL$846,7,0),2)</f>
        <v>0</v>
      </c>
      <c r="I393" s="19">
        <f>ROUND(VLOOKUP($B393,'3.ข้อมูลงบทดลองปัจจุบัน เติมเอง'!$A$5:$CL$846,8,0),2)</f>
        <v>0</v>
      </c>
      <c r="J393" s="19">
        <f>ROUND(VLOOKUP($B393,'3.ข้อมูลงบทดลองปัจจุบัน เติมเอง'!$A$5:$CL$846,9,0),2)</f>
        <v>0</v>
      </c>
      <c r="K393" s="19">
        <f>ROUND(VLOOKUP($B393,'3.ข้อมูลงบทดลองปัจจุบัน เติมเอง'!$A$5:$CL$846,10,0),2)</f>
        <v>0</v>
      </c>
      <c r="L393" s="19">
        <f>ROUND(VLOOKUP($B393,'3.ข้อมูลงบทดลองปัจจุบัน เติมเอง'!$A$5:$CL$846,11,0),2)</f>
        <v>0</v>
      </c>
      <c r="M393" s="19">
        <f>ROUND(VLOOKUP($B393,'3.ข้อมูลงบทดลองปัจจุบัน เติมเอง'!$A$5:$CL$846,12,0),2)</f>
        <v>0</v>
      </c>
      <c r="N393" s="19">
        <f>ROUND(VLOOKUP($B393,'3.ข้อมูลงบทดลองปัจจุบัน เติมเอง'!$A$5:$CL$846,13,0),2)</f>
        <v>0</v>
      </c>
      <c r="O393" s="19">
        <f>ROUND(VLOOKUP($B393,'3.ข้อมูลงบทดลองปัจจุบัน เติมเอง'!$A$5:$CL$846,14,0),2)</f>
        <v>0</v>
      </c>
      <c r="P393" s="19">
        <f>ROUND(VLOOKUP($B393,'3.ข้อมูลงบทดลองปัจจุบัน เติมเอง'!$A$5:$CL$846,15,0),2)</f>
        <v>0</v>
      </c>
      <c r="Q393" s="19">
        <f>ROUND(VLOOKUP($B393,'3.ข้อมูลงบทดลองปัจจุบัน เติมเอง'!$A$5:$CL$846,16,0),2)</f>
        <v>0</v>
      </c>
      <c r="R393" s="19">
        <f>ROUND(VLOOKUP($B393,'3.ข้อมูลงบทดลองปัจจุบัน เติมเอง'!$A$5:$CL$846,17,0),2)</f>
        <v>0</v>
      </c>
      <c r="S393" s="19">
        <f>ROUND(VLOOKUP($B393,'3.ข้อมูลงบทดลองปัจจุบัน เติมเอง'!$A$5:$CL$846,18,0),2)</f>
        <v>0</v>
      </c>
      <c r="T393" s="19">
        <f>ROUND(VLOOKUP($B393,'3.ข้อมูลงบทดลองปัจจุบัน เติมเอง'!$A$5:$CL$846,19,0),2)</f>
        <v>0</v>
      </c>
      <c r="U393" s="19">
        <f>ROUND(VLOOKUP($B393,'3.ข้อมูลงบทดลองปัจจุบัน เติมเอง'!$A$5:$CL$846,20,0),2)</f>
        <v>0</v>
      </c>
      <c r="V393" s="19">
        <f>ROUND(VLOOKUP($B393,'3.ข้อมูลงบทดลองปัจจุบัน เติมเอง'!$A$5:$CL$846,21,0),2)</f>
        <v>0</v>
      </c>
      <c r="W393" s="19">
        <f>ROUND(VLOOKUP($B393,'3.ข้อมูลงบทดลองปัจจุบัน เติมเอง'!$A$5:$CL$846,22,0),2)</f>
        <v>0</v>
      </c>
      <c r="X393" s="19">
        <f>ROUND(VLOOKUP($B393,'3.ข้อมูลงบทดลองปัจจุบัน เติมเอง'!$A$5:$CL$846,23,0),2)</f>
        <v>0</v>
      </c>
      <c r="Y393" s="19">
        <f>ROUND(VLOOKUP($B393,'3.ข้อมูลงบทดลองปัจจุบัน เติมเอง'!$A$5:$CL$846,24,0),2)</f>
        <v>0</v>
      </c>
      <c r="Z393" s="19">
        <f>ROUND(VLOOKUP($B393,'3.ข้อมูลงบทดลองปัจจุบัน เติมเอง'!$A$5:$CL$846,25,0),2)</f>
        <v>0</v>
      </c>
      <c r="AA393" s="19">
        <f>ROUND(VLOOKUP($B393,'3.ข้อมูลงบทดลองปัจจุบัน เติมเอง'!$A$5:$CL$846,26,0),2)</f>
        <v>0</v>
      </c>
      <c r="AB393" s="19">
        <f>ROUND(VLOOKUP($B393,'3.ข้อมูลงบทดลองปัจจุบัน เติมเอง'!$A$5:$CL$846,27,0),2)</f>
        <v>0</v>
      </c>
      <c r="AC393" s="19">
        <f>ROUND(VLOOKUP($B393,'3.ข้อมูลงบทดลองปัจจุบัน เติมเอง'!$A$5:$CL$846,28,0),2)</f>
        <v>0</v>
      </c>
      <c r="AD393" s="19">
        <f>ROUND(VLOOKUP($B393,'3.ข้อมูลงบทดลองปัจจุบัน เติมเอง'!$A$5:$CL$846,29,0),2)</f>
        <v>0</v>
      </c>
      <c r="AE393" s="19">
        <f>ROUND(VLOOKUP($B393,'3.ข้อมูลงบทดลองปัจจุบัน เติมเอง'!$A$5:$CL$846,30,0),2)</f>
        <v>0</v>
      </c>
      <c r="AF393" s="19">
        <f>ROUND(VLOOKUP($B393,'3.ข้อมูลงบทดลองปัจจุบัน เติมเอง'!$A$5:$CL$846,31,0),2)</f>
        <v>0</v>
      </c>
      <c r="AG393" s="19">
        <f>ROUND(VLOOKUP($B393,'3.ข้อมูลงบทดลองปัจจุบัน เติมเอง'!$A$5:$CL$846,32,0),2)</f>
        <v>0</v>
      </c>
      <c r="AH393" s="19">
        <f>ROUND(VLOOKUP($B393,'3.ข้อมูลงบทดลองปัจจุบัน เติมเอง'!$A$5:$CL$846,33,0),2)</f>
        <v>0</v>
      </c>
      <c r="AI393" s="19">
        <f>ROUND(VLOOKUP($B393,'3.ข้อมูลงบทดลองปัจจุบัน เติมเอง'!$A$5:$CL$846,34,0),2)</f>
        <v>0</v>
      </c>
      <c r="AJ393" s="19">
        <f>ROUND(VLOOKUP($B393,'3.ข้อมูลงบทดลองปัจจุบัน เติมเอง'!$A$5:$CL$846,35,0),2)</f>
        <v>0</v>
      </c>
      <c r="AK393" s="19">
        <f>ROUND(VLOOKUP($B393,'3.ข้อมูลงบทดลองปัจจุบัน เติมเอง'!$A$5:$CL$846,36,0),2)</f>
        <v>0</v>
      </c>
      <c r="AL393" s="19">
        <f>ROUND(VLOOKUP($B393,'3.ข้อมูลงบทดลองปัจจุบัน เติมเอง'!$A$5:$CL$846,37,0),2)</f>
        <v>0</v>
      </c>
      <c r="AM393" s="19">
        <f>ROUND(VLOOKUP($B393,'3.ข้อมูลงบทดลองปัจจุบัน เติมเอง'!$A$5:$CL$846,38,0),2)</f>
        <v>0</v>
      </c>
      <c r="AN393" s="19">
        <f>ROUND(VLOOKUP($B393,'3.ข้อมูลงบทดลองปัจจุบัน เติมเอง'!$A$5:$CL$846,39,0),2)</f>
        <v>0</v>
      </c>
      <c r="AO393" s="19">
        <f>ROUND(VLOOKUP($B393,'3.ข้อมูลงบทดลองปัจจุบัน เติมเอง'!$A$5:$CL$846,40,0),2)</f>
        <v>0</v>
      </c>
      <c r="AP393" s="19">
        <f>ROUND(VLOOKUP($B393,'3.ข้อมูลงบทดลองปัจจุบัน เติมเอง'!$A$5:$CL$846,41,0),2)</f>
        <v>0</v>
      </c>
      <c r="AQ393" s="19">
        <f>ROUND(VLOOKUP($B393,'3.ข้อมูลงบทดลองปัจจุบัน เติมเอง'!$A$5:$CL$846,42,0),2)</f>
        <v>0</v>
      </c>
      <c r="AR393" s="19">
        <f>ROUND(VLOOKUP($B393,'3.ข้อมูลงบทดลองปัจจุบัน เติมเอง'!$A$5:$CL$846,43,0),2)</f>
        <v>0</v>
      </c>
      <c r="AS393" s="19">
        <f>ROUND(VLOOKUP($B393,'3.ข้อมูลงบทดลองปัจจุบัน เติมเอง'!$A$5:$CL$846,44,0),2)</f>
        <v>0</v>
      </c>
      <c r="AT393" s="19">
        <f>ROUND(VLOOKUP($B393,'3.ข้อมูลงบทดลองปัจจุบัน เติมเอง'!$A$5:$CL$846,45,0),2)</f>
        <v>0</v>
      </c>
      <c r="AU393" s="19">
        <f>ROUND(VLOOKUP($B393,'3.ข้อมูลงบทดลองปัจจุบัน เติมเอง'!$A$5:$CL$846,46,0),2)</f>
        <v>0</v>
      </c>
      <c r="AV393" s="19">
        <f>ROUND(VLOOKUP($B393,'3.ข้อมูลงบทดลองปัจจุบัน เติมเอง'!$A$5:$CL$846,47,0),2)</f>
        <v>0</v>
      </c>
      <c r="AW393" s="19">
        <f>ROUND(VLOOKUP($B393,'3.ข้อมูลงบทดลองปัจจุบัน เติมเอง'!$A$5:$CL$846,48,0),2)</f>
        <v>0</v>
      </c>
      <c r="AX393" s="19">
        <f>ROUND(VLOOKUP($B393,'3.ข้อมูลงบทดลองปัจจุบัน เติมเอง'!$A$5:$CL$846,49,0),2)</f>
        <v>0</v>
      </c>
      <c r="AY393" s="19">
        <f>ROUND(VLOOKUP($B393,'3.ข้อมูลงบทดลองปัจจุบัน เติมเอง'!$A$5:$CL$846,50,0),2)</f>
        <v>0</v>
      </c>
      <c r="AZ393" s="19">
        <f>ROUND(VLOOKUP($B393,'3.ข้อมูลงบทดลองปัจจุบัน เติมเอง'!$A$5:$CL$846,51,0),2)</f>
        <v>0</v>
      </c>
      <c r="BA393" s="19">
        <f>ROUND(VLOOKUP($B393,'3.ข้อมูลงบทดลองปัจจุบัน เติมเอง'!$A$5:$CL$846,52,0),2)</f>
        <v>0</v>
      </c>
      <c r="BB393" s="19">
        <f>ROUND(VLOOKUP($B393,'3.ข้อมูลงบทดลองปัจจุบัน เติมเอง'!$A$5:$CL$846,53,0),2)</f>
        <v>0</v>
      </c>
      <c r="BC393" s="19">
        <f>ROUND(VLOOKUP($B393,'3.ข้อมูลงบทดลองปัจจุบัน เติมเอง'!$A$5:$CL$846,54,0),2)</f>
        <v>0</v>
      </c>
      <c r="BD393" s="19">
        <f>ROUND(VLOOKUP($B393,'3.ข้อมูลงบทดลองปัจจุบัน เติมเอง'!$A$5:$CL$846,55,0),2)</f>
        <v>0</v>
      </c>
      <c r="BE393" s="19">
        <f>ROUND(VLOOKUP($B393,'3.ข้อมูลงบทดลองปัจจุบัน เติมเอง'!$A$5:$CL$846,56,0),2)</f>
        <v>0</v>
      </c>
      <c r="BF393" s="19">
        <f>ROUND(VLOOKUP($B393,'3.ข้อมูลงบทดลองปัจจุบัน เติมเอง'!$A$5:$CL$846,57,0),2)</f>
        <v>0</v>
      </c>
      <c r="BG393" s="19">
        <f>ROUND(VLOOKUP($B393,'3.ข้อมูลงบทดลองปัจจุบัน เติมเอง'!$A$5:$CL$846,58,0),2)</f>
        <v>0</v>
      </c>
      <c r="BH393" s="19">
        <f>ROUND(VLOOKUP($B393,'3.ข้อมูลงบทดลองปัจจุบัน เติมเอง'!$A$5:$CL$846,59,0),2)</f>
        <v>0</v>
      </c>
      <c r="BI393" s="19">
        <f>ROUND(VLOOKUP($B393,'3.ข้อมูลงบทดลองปัจจุบัน เติมเอง'!$A$5:$CL$846,60,0),2)</f>
        <v>0</v>
      </c>
      <c r="BJ393" s="19">
        <f>ROUND(VLOOKUP($B393,'3.ข้อมูลงบทดลองปัจจุบัน เติมเอง'!$A$5:$CL$846,61,0),2)</f>
        <v>0</v>
      </c>
      <c r="BK393" s="19">
        <f>ROUND(VLOOKUP($B393,'3.ข้อมูลงบทดลองปัจจุบัน เติมเอง'!$A$5:$CL$846,62,0),2)</f>
        <v>0</v>
      </c>
      <c r="BL393" s="19">
        <f>ROUND(VLOOKUP($B393,'3.ข้อมูลงบทดลองปัจจุบัน เติมเอง'!$A$5:$CL$846,63,0),2)</f>
        <v>0</v>
      </c>
      <c r="BM393" s="19">
        <f>ROUND(VLOOKUP($B393,'3.ข้อมูลงบทดลองปัจจุบัน เติมเอง'!$A$5:$CL$846,64,0),2)</f>
        <v>0</v>
      </c>
      <c r="BN393" s="19">
        <f>ROUND(VLOOKUP($B393,'3.ข้อมูลงบทดลองปัจจุบัน เติมเอง'!$A$5:$CL$846,65,0),2)</f>
        <v>0</v>
      </c>
      <c r="BO393" s="19">
        <f>ROUND(VLOOKUP($B393,'3.ข้อมูลงบทดลองปัจจุบัน เติมเอง'!$A$5:$CL$846,66,0),2)</f>
        <v>0</v>
      </c>
      <c r="BP393" s="19">
        <f>ROUND(VLOOKUP($B393,'3.ข้อมูลงบทดลองปัจจุบัน เติมเอง'!$A$5:$CL$846,67,0),2)</f>
        <v>0</v>
      </c>
      <c r="BQ393" s="19">
        <f>ROUND(VLOOKUP($B393,'3.ข้อมูลงบทดลองปัจจุบัน เติมเอง'!$A$5:$CL$846,68,0),2)</f>
        <v>0</v>
      </c>
      <c r="BR393" s="19">
        <f>ROUND(VLOOKUP($B393,'3.ข้อมูลงบทดลองปัจจุบัน เติมเอง'!$A$5:$CL$846,69,0),2)</f>
        <v>0</v>
      </c>
      <c r="BS393" s="19">
        <f>ROUND(VLOOKUP($B393,'3.ข้อมูลงบทดลองปัจจุบัน เติมเอง'!$A$5:$CL$846,70,0),2)</f>
        <v>0</v>
      </c>
      <c r="BT393" s="19">
        <f>ROUND(VLOOKUP($B393,'3.ข้อมูลงบทดลองปัจจุบัน เติมเอง'!$A$5:$CL$846,71,0),2)</f>
        <v>0</v>
      </c>
      <c r="BU393" s="19">
        <f>ROUND(VLOOKUP($B393,'3.ข้อมูลงบทดลองปัจจุบัน เติมเอง'!$A$5:$CL$846,72,0),2)</f>
        <v>0</v>
      </c>
      <c r="BV393" s="19">
        <f>ROUND(VLOOKUP($B393,'3.ข้อมูลงบทดลองปัจจุบัน เติมเอง'!$A$5:$CL$846,73,0),2)</f>
        <v>0</v>
      </c>
      <c r="BW393" s="19">
        <f>ROUND(VLOOKUP($B393,'3.ข้อมูลงบทดลองปัจจุบัน เติมเอง'!$A$5:$CL$846,74,0),2)</f>
        <v>0</v>
      </c>
      <c r="BX393" s="19">
        <f>ROUND(VLOOKUP($B393,'3.ข้อมูลงบทดลองปัจจุบัน เติมเอง'!$A$5:$CL$846,75,0),2)</f>
        <v>0</v>
      </c>
      <c r="BY393" s="19">
        <f>ROUND(VLOOKUP($B393,'3.ข้อมูลงบทดลองปัจจุบัน เติมเอง'!$A$5:$CL$846,76,0),2)</f>
        <v>0</v>
      </c>
      <c r="BZ393" s="19">
        <f>ROUND(VLOOKUP($B393,'3.ข้อมูลงบทดลองปัจจุบัน เติมเอง'!$A$5:$CL$846,77,0),2)</f>
        <v>0</v>
      </c>
      <c r="CA393" s="19">
        <f>ROUND(VLOOKUP($B393,'3.ข้อมูลงบทดลองปัจจุบัน เติมเอง'!$A$5:$CL$846,78,0),2)</f>
        <v>0</v>
      </c>
      <c r="CB393" s="19">
        <f>ROUND(VLOOKUP($B393,'3.ข้อมูลงบทดลองปัจจุบัน เติมเอง'!$A$5:$CL$846,79,0),2)</f>
        <v>0</v>
      </c>
      <c r="CC393" s="19">
        <f>ROUND(VLOOKUP($B393,'3.ข้อมูลงบทดลองปัจจุบัน เติมเอง'!$A$5:$CL$846,80,0),2)</f>
        <v>0</v>
      </c>
      <c r="CD393" s="19">
        <f>ROUND(VLOOKUP($B393,'3.ข้อมูลงบทดลองปัจจุบัน เติมเอง'!$A$5:$CL$846,81,0),2)</f>
        <v>0</v>
      </c>
      <c r="CE393" s="19">
        <f>ROUND(VLOOKUP($B393,'3.ข้อมูลงบทดลองปัจจุบัน เติมเอง'!$A$5:$CL$846,82,0),2)</f>
        <v>0</v>
      </c>
      <c r="CF393" s="19">
        <f>ROUND(VLOOKUP($B393,'3.ข้อมูลงบทดลองปัจจุบัน เติมเอง'!$A$5:$CL$846,83,0),2)</f>
        <v>0</v>
      </c>
      <c r="CG393" s="19">
        <f>ROUND(VLOOKUP($B393,'3.ข้อมูลงบทดลองปัจจุบัน เติมเอง'!$A$5:$CL$846,84,0),2)</f>
        <v>0</v>
      </c>
      <c r="CH393" s="19">
        <f>ROUND(VLOOKUP($B393,'3.ข้อมูลงบทดลองปัจจุบัน เติมเอง'!$A$5:$CL$846,85,0),2)</f>
        <v>0</v>
      </c>
      <c r="CI393" s="19">
        <f>ROUND(VLOOKUP($B393,'3.ข้อมูลงบทดลองปัจจุบัน เติมเอง'!$A$5:$CL$846,86,0),2)</f>
        <v>0</v>
      </c>
      <c r="CJ393" s="19">
        <f>ROUND(VLOOKUP($B393,'3.ข้อมูลงบทดลองปัจจุบัน เติมเอง'!$A$5:$CL$846,87,0),2)</f>
        <v>0</v>
      </c>
      <c r="CK393" s="19">
        <f>ROUND(VLOOKUP($B393,'3.ข้อมูลงบทดลองปัจจุบัน เติมเอง'!$A$5:$CL$846,88,0),2)</f>
        <v>0</v>
      </c>
      <c r="CL393" s="19">
        <f>ROUND(VLOOKUP($B393,'3.ข้อมูลงบทดลองปัจจุบัน เติมเอง'!$A$5:$CL$846,89,0),2)</f>
        <v>0</v>
      </c>
      <c r="CM393" s="19">
        <f>ROUND(VLOOKUP($B393,'3.ข้อมูลงบทดลองปัจจุบัน เติมเอง'!$A$5:$CL$846,90,0),2)</f>
        <v>0</v>
      </c>
    </row>
    <row r="394" spans="1:91" x14ac:dyDescent="0.7">
      <c r="A394" s="53" t="s">
        <v>2323</v>
      </c>
      <c r="B394" s="3" t="s">
        <v>2135</v>
      </c>
      <c r="C394" s="8" t="s">
        <v>838</v>
      </c>
      <c r="D394" s="19">
        <f>ROUND(VLOOKUP($B394,'3.ข้อมูลงบทดลองปัจจุบัน เติมเอง'!$A$5:$CL$846,3,0),2)</f>
        <v>0</v>
      </c>
      <c r="E394" s="19">
        <f>ROUND(VLOOKUP($B394,'3.ข้อมูลงบทดลองปัจจุบัน เติมเอง'!$A$5:$CL$846,4,0),2)</f>
        <v>0</v>
      </c>
      <c r="F394" s="19">
        <f>ROUND(VLOOKUP($B394,'3.ข้อมูลงบทดลองปัจจุบัน เติมเอง'!$A$5:$CL$846,5,0),2)</f>
        <v>0</v>
      </c>
      <c r="G394" s="19">
        <f>ROUND(VLOOKUP($B394,'3.ข้อมูลงบทดลองปัจจุบัน เติมเอง'!$A$5:$CL$846,6,0),2)</f>
        <v>0</v>
      </c>
      <c r="H394" s="19">
        <f>ROUND(VLOOKUP($B394,'3.ข้อมูลงบทดลองปัจจุบัน เติมเอง'!$A$5:$CL$846,7,0),2)</f>
        <v>0</v>
      </c>
      <c r="I394" s="19">
        <f>ROUND(VLOOKUP($B394,'3.ข้อมูลงบทดลองปัจจุบัน เติมเอง'!$A$5:$CL$846,8,0),2)</f>
        <v>0</v>
      </c>
      <c r="J394" s="19">
        <f>ROUND(VLOOKUP($B394,'3.ข้อมูลงบทดลองปัจจุบัน เติมเอง'!$A$5:$CL$846,9,0),2)</f>
        <v>0</v>
      </c>
      <c r="K394" s="19">
        <f>ROUND(VLOOKUP($B394,'3.ข้อมูลงบทดลองปัจจุบัน เติมเอง'!$A$5:$CL$846,10,0),2)</f>
        <v>0</v>
      </c>
      <c r="L394" s="19">
        <f>ROUND(VLOOKUP($B394,'3.ข้อมูลงบทดลองปัจจุบัน เติมเอง'!$A$5:$CL$846,11,0),2)</f>
        <v>0</v>
      </c>
      <c r="M394" s="19">
        <f>ROUND(VLOOKUP($B394,'3.ข้อมูลงบทดลองปัจจุบัน เติมเอง'!$A$5:$CL$846,12,0),2)</f>
        <v>0</v>
      </c>
      <c r="N394" s="19">
        <f>ROUND(VLOOKUP($B394,'3.ข้อมูลงบทดลองปัจจุบัน เติมเอง'!$A$5:$CL$846,13,0),2)</f>
        <v>0</v>
      </c>
      <c r="O394" s="19">
        <f>ROUND(VLOOKUP($B394,'3.ข้อมูลงบทดลองปัจจุบัน เติมเอง'!$A$5:$CL$846,14,0),2)</f>
        <v>0</v>
      </c>
      <c r="P394" s="19">
        <f>ROUND(VLOOKUP($B394,'3.ข้อมูลงบทดลองปัจจุบัน เติมเอง'!$A$5:$CL$846,15,0),2)</f>
        <v>0</v>
      </c>
      <c r="Q394" s="19">
        <f>ROUND(VLOOKUP($B394,'3.ข้อมูลงบทดลองปัจจุบัน เติมเอง'!$A$5:$CL$846,16,0),2)</f>
        <v>0</v>
      </c>
      <c r="R394" s="19">
        <f>ROUND(VLOOKUP($B394,'3.ข้อมูลงบทดลองปัจจุบัน เติมเอง'!$A$5:$CL$846,17,0),2)</f>
        <v>0</v>
      </c>
      <c r="S394" s="19">
        <f>ROUND(VLOOKUP($B394,'3.ข้อมูลงบทดลองปัจจุบัน เติมเอง'!$A$5:$CL$846,18,0),2)</f>
        <v>0</v>
      </c>
      <c r="T394" s="19">
        <f>ROUND(VLOOKUP($B394,'3.ข้อมูลงบทดลองปัจจุบัน เติมเอง'!$A$5:$CL$846,19,0),2)</f>
        <v>0</v>
      </c>
      <c r="U394" s="19">
        <f>ROUND(VLOOKUP($B394,'3.ข้อมูลงบทดลองปัจจุบัน เติมเอง'!$A$5:$CL$846,20,0),2)</f>
        <v>0</v>
      </c>
      <c r="V394" s="19">
        <f>ROUND(VLOOKUP($B394,'3.ข้อมูลงบทดลองปัจจุบัน เติมเอง'!$A$5:$CL$846,21,0),2)</f>
        <v>0</v>
      </c>
      <c r="W394" s="19">
        <f>ROUND(VLOOKUP($B394,'3.ข้อมูลงบทดลองปัจจุบัน เติมเอง'!$A$5:$CL$846,22,0),2)</f>
        <v>0</v>
      </c>
      <c r="X394" s="19">
        <f>ROUND(VLOOKUP($B394,'3.ข้อมูลงบทดลองปัจจุบัน เติมเอง'!$A$5:$CL$846,23,0),2)</f>
        <v>0</v>
      </c>
      <c r="Y394" s="19">
        <f>ROUND(VLOOKUP($B394,'3.ข้อมูลงบทดลองปัจจุบัน เติมเอง'!$A$5:$CL$846,24,0),2)</f>
        <v>0</v>
      </c>
      <c r="Z394" s="19">
        <f>ROUND(VLOOKUP($B394,'3.ข้อมูลงบทดลองปัจจุบัน เติมเอง'!$A$5:$CL$846,25,0),2)</f>
        <v>0</v>
      </c>
      <c r="AA394" s="19">
        <f>ROUND(VLOOKUP($B394,'3.ข้อมูลงบทดลองปัจจุบัน เติมเอง'!$A$5:$CL$846,26,0),2)</f>
        <v>0</v>
      </c>
      <c r="AB394" s="19">
        <f>ROUND(VLOOKUP($B394,'3.ข้อมูลงบทดลองปัจจุบัน เติมเอง'!$A$5:$CL$846,27,0),2)</f>
        <v>0</v>
      </c>
      <c r="AC394" s="19">
        <f>ROUND(VLOOKUP($B394,'3.ข้อมูลงบทดลองปัจจุบัน เติมเอง'!$A$5:$CL$846,28,0),2)</f>
        <v>0</v>
      </c>
      <c r="AD394" s="19">
        <f>ROUND(VLOOKUP($B394,'3.ข้อมูลงบทดลองปัจจุบัน เติมเอง'!$A$5:$CL$846,29,0),2)</f>
        <v>0</v>
      </c>
      <c r="AE394" s="19">
        <f>ROUND(VLOOKUP($B394,'3.ข้อมูลงบทดลองปัจจุบัน เติมเอง'!$A$5:$CL$846,30,0),2)</f>
        <v>0</v>
      </c>
      <c r="AF394" s="19">
        <f>ROUND(VLOOKUP($B394,'3.ข้อมูลงบทดลองปัจจุบัน เติมเอง'!$A$5:$CL$846,31,0),2)</f>
        <v>0</v>
      </c>
      <c r="AG394" s="19">
        <f>ROUND(VLOOKUP($B394,'3.ข้อมูลงบทดลองปัจจุบัน เติมเอง'!$A$5:$CL$846,32,0),2)</f>
        <v>0</v>
      </c>
      <c r="AH394" s="19">
        <f>ROUND(VLOOKUP($B394,'3.ข้อมูลงบทดลองปัจจุบัน เติมเอง'!$A$5:$CL$846,33,0),2)</f>
        <v>0</v>
      </c>
      <c r="AI394" s="19">
        <f>ROUND(VLOOKUP($B394,'3.ข้อมูลงบทดลองปัจจุบัน เติมเอง'!$A$5:$CL$846,34,0),2)</f>
        <v>0</v>
      </c>
      <c r="AJ394" s="19">
        <f>ROUND(VLOOKUP($B394,'3.ข้อมูลงบทดลองปัจจุบัน เติมเอง'!$A$5:$CL$846,35,0),2)</f>
        <v>0</v>
      </c>
      <c r="AK394" s="19">
        <f>ROUND(VLOOKUP($B394,'3.ข้อมูลงบทดลองปัจจุบัน เติมเอง'!$A$5:$CL$846,36,0),2)</f>
        <v>0</v>
      </c>
      <c r="AL394" s="19">
        <f>ROUND(VLOOKUP($B394,'3.ข้อมูลงบทดลองปัจจุบัน เติมเอง'!$A$5:$CL$846,37,0),2)</f>
        <v>0</v>
      </c>
      <c r="AM394" s="19">
        <f>ROUND(VLOOKUP($B394,'3.ข้อมูลงบทดลองปัจจุบัน เติมเอง'!$A$5:$CL$846,38,0),2)</f>
        <v>0</v>
      </c>
      <c r="AN394" s="19">
        <f>ROUND(VLOOKUP($B394,'3.ข้อมูลงบทดลองปัจจุบัน เติมเอง'!$A$5:$CL$846,39,0),2)</f>
        <v>0</v>
      </c>
      <c r="AO394" s="19">
        <f>ROUND(VLOOKUP($B394,'3.ข้อมูลงบทดลองปัจจุบัน เติมเอง'!$A$5:$CL$846,40,0),2)</f>
        <v>0</v>
      </c>
      <c r="AP394" s="19">
        <f>ROUND(VLOOKUP($B394,'3.ข้อมูลงบทดลองปัจจุบัน เติมเอง'!$A$5:$CL$846,41,0),2)</f>
        <v>0</v>
      </c>
      <c r="AQ394" s="19">
        <f>ROUND(VLOOKUP($B394,'3.ข้อมูลงบทดลองปัจจุบัน เติมเอง'!$A$5:$CL$846,42,0),2)</f>
        <v>0</v>
      </c>
      <c r="AR394" s="19">
        <f>ROUND(VLOOKUP($B394,'3.ข้อมูลงบทดลองปัจจุบัน เติมเอง'!$A$5:$CL$846,43,0),2)</f>
        <v>0</v>
      </c>
      <c r="AS394" s="19">
        <f>ROUND(VLOOKUP($B394,'3.ข้อมูลงบทดลองปัจจุบัน เติมเอง'!$A$5:$CL$846,44,0),2)</f>
        <v>0</v>
      </c>
      <c r="AT394" s="19">
        <f>ROUND(VLOOKUP($B394,'3.ข้อมูลงบทดลองปัจจุบัน เติมเอง'!$A$5:$CL$846,45,0),2)</f>
        <v>0</v>
      </c>
      <c r="AU394" s="19">
        <f>ROUND(VLOOKUP($B394,'3.ข้อมูลงบทดลองปัจจุบัน เติมเอง'!$A$5:$CL$846,46,0),2)</f>
        <v>0</v>
      </c>
      <c r="AV394" s="19">
        <f>ROUND(VLOOKUP($B394,'3.ข้อมูลงบทดลองปัจจุบัน เติมเอง'!$A$5:$CL$846,47,0),2)</f>
        <v>0</v>
      </c>
      <c r="AW394" s="19">
        <f>ROUND(VLOOKUP($B394,'3.ข้อมูลงบทดลองปัจจุบัน เติมเอง'!$A$5:$CL$846,48,0),2)</f>
        <v>0</v>
      </c>
      <c r="AX394" s="19">
        <f>ROUND(VLOOKUP($B394,'3.ข้อมูลงบทดลองปัจจุบัน เติมเอง'!$A$5:$CL$846,49,0),2)</f>
        <v>0</v>
      </c>
      <c r="AY394" s="19">
        <f>ROUND(VLOOKUP($B394,'3.ข้อมูลงบทดลองปัจจุบัน เติมเอง'!$A$5:$CL$846,50,0),2)</f>
        <v>0</v>
      </c>
      <c r="AZ394" s="19">
        <f>ROUND(VLOOKUP($B394,'3.ข้อมูลงบทดลองปัจจุบัน เติมเอง'!$A$5:$CL$846,51,0),2)</f>
        <v>0</v>
      </c>
      <c r="BA394" s="19">
        <f>ROUND(VLOOKUP($B394,'3.ข้อมูลงบทดลองปัจจุบัน เติมเอง'!$A$5:$CL$846,52,0),2)</f>
        <v>0</v>
      </c>
      <c r="BB394" s="19">
        <f>ROUND(VLOOKUP($B394,'3.ข้อมูลงบทดลองปัจจุบัน เติมเอง'!$A$5:$CL$846,53,0),2)</f>
        <v>0</v>
      </c>
      <c r="BC394" s="19">
        <f>ROUND(VLOOKUP($B394,'3.ข้อมูลงบทดลองปัจจุบัน เติมเอง'!$A$5:$CL$846,54,0),2)</f>
        <v>0</v>
      </c>
      <c r="BD394" s="19">
        <f>ROUND(VLOOKUP($B394,'3.ข้อมูลงบทดลองปัจจุบัน เติมเอง'!$A$5:$CL$846,55,0),2)</f>
        <v>0</v>
      </c>
      <c r="BE394" s="19">
        <f>ROUND(VLOOKUP($B394,'3.ข้อมูลงบทดลองปัจจุบัน เติมเอง'!$A$5:$CL$846,56,0),2)</f>
        <v>0</v>
      </c>
      <c r="BF394" s="19">
        <f>ROUND(VLOOKUP($B394,'3.ข้อมูลงบทดลองปัจจุบัน เติมเอง'!$A$5:$CL$846,57,0),2)</f>
        <v>0</v>
      </c>
      <c r="BG394" s="19">
        <f>ROUND(VLOOKUP($B394,'3.ข้อมูลงบทดลองปัจจุบัน เติมเอง'!$A$5:$CL$846,58,0),2)</f>
        <v>0</v>
      </c>
      <c r="BH394" s="19">
        <f>ROUND(VLOOKUP($B394,'3.ข้อมูลงบทดลองปัจจุบัน เติมเอง'!$A$5:$CL$846,59,0),2)</f>
        <v>0</v>
      </c>
      <c r="BI394" s="19">
        <f>ROUND(VLOOKUP($B394,'3.ข้อมูลงบทดลองปัจจุบัน เติมเอง'!$A$5:$CL$846,60,0),2)</f>
        <v>0</v>
      </c>
      <c r="BJ394" s="19">
        <f>ROUND(VLOOKUP($B394,'3.ข้อมูลงบทดลองปัจจุบัน เติมเอง'!$A$5:$CL$846,61,0),2)</f>
        <v>0</v>
      </c>
      <c r="BK394" s="19">
        <f>ROUND(VLOOKUP($B394,'3.ข้อมูลงบทดลองปัจจุบัน เติมเอง'!$A$5:$CL$846,62,0),2)</f>
        <v>0</v>
      </c>
      <c r="BL394" s="19">
        <f>ROUND(VLOOKUP($B394,'3.ข้อมูลงบทดลองปัจจุบัน เติมเอง'!$A$5:$CL$846,63,0),2)</f>
        <v>0</v>
      </c>
      <c r="BM394" s="19">
        <f>ROUND(VLOOKUP($B394,'3.ข้อมูลงบทดลองปัจจุบัน เติมเอง'!$A$5:$CL$846,64,0),2)</f>
        <v>0</v>
      </c>
      <c r="BN394" s="19">
        <f>ROUND(VLOOKUP($B394,'3.ข้อมูลงบทดลองปัจจุบัน เติมเอง'!$A$5:$CL$846,65,0),2)</f>
        <v>0</v>
      </c>
      <c r="BO394" s="19">
        <f>ROUND(VLOOKUP($B394,'3.ข้อมูลงบทดลองปัจจุบัน เติมเอง'!$A$5:$CL$846,66,0),2)</f>
        <v>0</v>
      </c>
      <c r="BP394" s="19">
        <f>ROUND(VLOOKUP($B394,'3.ข้อมูลงบทดลองปัจจุบัน เติมเอง'!$A$5:$CL$846,67,0),2)</f>
        <v>0</v>
      </c>
      <c r="BQ394" s="19">
        <f>ROUND(VLOOKUP($B394,'3.ข้อมูลงบทดลองปัจจุบัน เติมเอง'!$A$5:$CL$846,68,0),2)</f>
        <v>0</v>
      </c>
      <c r="BR394" s="19">
        <f>ROUND(VLOOKUP($B394,'3.ข้อมูลงบทดลองปัจจุบัน เติมเอง'!$A$5:$CL$846,69,0),2)</f>
        <v>0</v>
      </c>
      <c r="BS394" s="19">
        <f>ROUND(VLOOKUP($B394,'3.ข้อมูลงบทดลองปัจจุบัน เติมเอง'!$A$5:$CL$846,70,0),2)</f>
        <v>0</v>
      </c>
      <c r="BT394" s="19">
        <f>ROUND(VLOOKUP($B394,'3.ข้อมูลงบทดลองปัจจุบัน เติมเอง'!$A$5:$CL$846,71,0),2)</f>
        <v>0</v>
      </c>
      <c r="BU394" s="19">
        <f>ROUND(VLOOKUP($B394,'3.ข้อมูลงบทดลองปัจจุบัน เติมเอง'!$A$5:$CL$846,72,0),2)</f>
        <v>0</v>
      </c>
      <c r="BV394" s="19">
        <f>ROUND(VLOOKUP($B394,'3.ข้อมูลงบทดลองปัจจุบัน เติมเอง'!$A$5:$CL$846,73,0),2)</f>
        <v>0</v>
      </c>
      <c r="BW394" s="19">
        <f>ROUND(VLOOKUP($B394,'3.ข้อมูลงบทดลองปัจจุบัน เติมเอง'!$A$5:$CL$846,74,0),2)</f>
        <v>0</v>
      </c>
      <c r="BX394" s="19">
        <f>ROUND(VLOOKUP($B394,'3.ข้อมูลงบทดลองปัจจุบัน เติมเอง'!$A$5:$CL$846,75,0),2)</f>
        <v>0</v>
      </c>
      <c r="BY394" s="19">
        <f>ROUND(VLOOKUP($B394,'3.ข้อมูลงบทดลองปัจจุบัน เติมเอง'!$A$5:$CL$846,76,0),2)</f>
        <v>0</v>
      </c>
      <c r="BZ394" s="19">
        <f>ROUND(VLOOKUP($B394,'3.ข้อมูลงบทดลองปัจจุบัน เติมเอง'!$A$5:$CL$846,77,0),2)</f>
        <v>0</v>
      </c>
      <c r="CA394" s="19">
        <f>ROUND(VLOOKUP($B394,'3.ข้อมูลงบทดลองปัจจุบัน เติมเอง'!$A$5:$CL$846,78,0),2)</f>
        <v>0</v>
      </c>
      <c r="CB394" s="19">
        <f>ROUND(VLOOKUP($B394,'3.ข้อมูลงบทดลองปัจจุบัน เติมเอง'!$A$5:$CL$846,79,0),2)</f>
        <v>0</v>
      </c>
      <c r="CC394" s="19">
        <f>ROUND(VLOOKUP($B394,'3.ข้อมูลงบทดลองปัจจุบัน เติมเอง'!$A$5:$CL$846,80,0),2)</f>
        <v>0</v>
      </c>
      <c r="CD394" s="19">
        <f>ROUND(VLOOKUP($B394,'3.ข้อมูลงบทดลองปัจจุบัน เติมเอง'!$A$5:$CL$846,81,0),2)</f>
        <v>0</v>
      </c>
      <c r="CE394" s="19">
        <f>ROUND(VLOOKUP($B394,'3.ข้อมูลงบทดลองปัจจุบัน เติมเอง'!$A$5:$CL$846,82,0),2)</f>
        <v>0</v>
      </c>
      <c r="CF394" s="19">
        <f>ROUND(VLOOKUP($B394,'3.ข้อมูลงบทดลองปัจจุบัน เติมเอง'!$A$5:$CL$846,83,0),2)</f>
        <v>0</v>
      </c>
      <c r="CG394" s="19">
        <f>ROUND(VLOOKUP($B394,'3.ข้อมูลงบทดลองปัจจุบัน เติมเอง'!$A$5:$CL$846,84,0),2)</f>
        <v>0</v>
      </c>
      <c r="CH394" s="19">
        <f>ROUND(VLOOKUP($B394,'3.ข้อมูลงบทดลองปัจจุบัน เติมเอง'!$A$5:$CL$846,85,0),2)</f>
        <v>0</v>
      </c>
      <c r="CI394" s="19">
        <f>ROUND(VLOOKUP($B394,'3.ข้อมูลงบทดลองปัจจุบัน เติมเอง'!$A$5:$CL$846,86,0),2)</f>
        <v>0</v>
      </c>
      <c r="CJ394" s="19">
        <f>ROUND(VLOOKUP($B394,'3.ข้อมูลงบทดลองปัจจุบัน เติมเอง'!$A$5:$CL$846,87,0),2)</f>
        <v>0</v>
      </c>
      <c r="CK394" s="19">
        <f>ROUND(VLOOKUP($B394,'3.ข้อมูลงบทดลองปัจจุบัน เติมเอง'!$A$5:$CL$846,88,0),2)</f>
        <v>0</v>
      </c>
      <c r="CL394" s="19">
        <f>ROUND(VLOOKUP($B394,'3.ข้อมูลงบทดลองปัจจุบัน เติมเอง'!$A$5:$CL$846,89,0),2)</f>
        <v>0</v>
      </c>
      <c r="CM394" s="19">
        <f>ROUND(VLOOKUP($B394,'3.ข้อมูลงบทดลองปัจจุบัน เติมเอง'!$A$5:$CL$846,90,0),2)</f>
        <v>0</v>
      </c>
    </row>
    <row r="395" spans="1:91" x14ac:dyDescent="0.7">
      <c r="A395" s="53" t="s">
        <v>2323</v>
      </c>
      <c r="B395" s="3" t="s">
        <v>2136</v>
      </c>
      <c r="C395" s="8" t="s">
        <v>839</v>
      </c>
      <c r="D395" s="19">
        <f>ROUND(VLOOKUP($B395,'3.ข้อมูลงบทดลองปัจจุบัน เติมเอง'!$A$5:$CL$846,3,0),2)</f>
        <v>296695.81</v>
      </c>
      <c r="E395" s="19">
        <f>ROUND(VLOOKUP($B395,'3.ข้อมูลงบทดลองปัจจุบัน เติมเอง'!$A$5:$CL$846,4,0),2)</f>
        <v>0</v>
      </c>
      <c r="F395" s="19">
        <f>ROUND(VLOOKUP($B395,'3.ข้อมูลงบทดลองปัจจุบัน เติมเอง'!$A$5:$CL$846,5,0),2)</f>
        <v>0</v>
      </c>
      <c r="G395" s="19">
        <f>ROUND(VLOOKUP($B395,'3.ข้อมูลงบทดลองปัจจุบัน เติมเอง'!$A$5:$CL$846,6,0),2)</f>
        <v>0</v>
      </c>
      <c r="H395" s="19">
        <f>ROUND(VLOOKUP($B395,'3.ข้อมูลงบทดลองปัจจุบัน เติมเอง'!$A$5:$CL$846,7,0),2)</f>
        <v>0</v>
      </c>
      <c r="I395" s="19">
        <f>ROUND(VLOOKUP($B395,'3.ข้อมูลงบทดลองปัจจุบัน เติมเอง'!$A$5:$CL$846,8,0),2)</f>
        <v>0</v>
      </c>
      <c r="J395" s="19">
        <f>ROUND(VLOOKUP($B395,'3.ข้อมูลงบทดลองปัจจุบัน เติมเอง'!$A$5:$CL$846,9,0),2)</f>
        <v>0</v>
      </c>
      <c r="K395" s="19">
        <f>ROUND(VLOOKUP($B395,'3.ข้อมูลงบทดลองปัจจุบัน เติมเอง'!$A$5:$CL$846,10,0),2)</f>
        <v>0</v>
      </c>
      <c r="L395" s="19">
        <f>ROUND(VLOOKUP($B395,'3.ข้อมูลงบทดลองปัจจุบัน เติมเอง'!$A$5:$CL$846,11,0),2)</f>
        <v>0</v>
      </c>
      <c r="M395" s="19">
        <f>ROUND(VLOOKUP($B395,'3.ข้อมูลงบทดลองปัจจุบัน เติมเอง'!$A$5:$CL$846,12,0),2)</f>
        <v>0</v>
      </c>
      <c r="N395" s="19">
        <f>ROUND(VLOOKUP($B395,'3.ข้อมูลงบทดลองปัจจุบัน เติมเอง'!$A$5:$CL$846,13,0),2)</f>
        <v>0</v>
      </c>
      <c r="O395" s="19">
        <f>ROUND(VLOOKUP($B395,'3.ข้อมูลงบทดลองปัจจุบัน เติมเอง'!$A$5:$CL$846,14,0),2)</f>
        <v>0</v>
      </c>
      <c r="P395" s="19">
        <f>ROUND(VLOOKUP($B395,'3.ข้อมูลงบทดลองปัจจุบัน เติมเอง'!$A$5:$CL$846,15,0),2)</f>
        <v>37774.199999999997</v>
      </c>
      <c r="Q395" s="19">
        <f>ROUND(VLOOKUP($B395,'3.ข้อมูลงบทดลองปัจจุบัน เติมเอง'!$A$5:$CL$846,16,0),2)</f>
        <v>0</v>
      </c>
      <c r="R395" s="19">
        <f>ROUND(VLOOKUP($B395,'3.ข้อมูลงบทดลองปัจจุบัน เติมเอง'!$A$5:$CL$846,17,0),2)</f>
        <v>0</v>
      </c>
      <c r="S395" s="19">
        <f>ROUND(VLOOKUP($B395,'3.ข้อมูลงบทดลองปัจจุบัน เติมเอง'!$A$5:$CL$846,18,0),2)</f>
        <v>3215.04</v>
      </c>
      <c r="T395" s="19">
        <f>ROUND(VLOOKUP($B395,'3.ข้อมูลงบทดลองปัจจุบัน เติมเอง'!$A$5:$CL$846,19,0),2)</f>
        <v>0</v>
      </c>
      <c r="U395" s="19">
        <f>ROUND(VLOOKUP($B395,'3.ข้อมูลงบทดลองปัจจุบัน เติมเอง'!$A$5:$CL$846,20,0),2)</f>
        <v>0</v>
      </c>
      <c r="V395" s="19">
        <f>ROUND(VLOOKUP($B395,'3.ข้อมูลงบทดลองปัจจุบัน เติมเอง'!$A$5:$CL$846,21,0),2)</f>
        <v>0</v>
      </c>
      <c r="W395" s="19">
        <f>ROUND(VLOOKUP($B395,'3.ข้อมูลงบทดลองปัจจุบัน เติมเอง'!$A$5:$CL$846,22,0),2)</f>
        <v>0</v>
      </c>
      <c r="X395" s="19">
        <f>ROUND(VLOOKUP($B395,'3.ข้อมูลงบทดลองปัจจุบัน เติมเอง'!$A$5:$CL$846,23,0),2)</f>
        <v>120980.44</v>
      </c>
      <c r="Y395" s="19">
        <f>ROUND(VLOOKUP($B395,'3.ข้อมูลงบทดลองปัจจุบัน เติมเอง'!$A$5:$CL$846,24,0),2)</f>
        <v>0</v>
      </c>
      <c r="Z395" s="19">
        <f>ROUND(VLOOKUP($B395,'3.ข้อมูลงบทดลองปัจจุบัน เติมเอง'!$A$5:$CL$846,25,0),2)</f>
        <v>0</v>
      </c>
      <c r="AA395" s="19">
        <f>ROUND(VLOOKUP($B395,'3.ข้อมูลงบทดลองปัจจุบัน เติมเอง'!$A$5:$CL$846,26,0),2)</f>
        <v>0</v>
      </c>
      <c r="AB395" s="19">
        <f>ROUND(VLOOKUP($B395,'3.ข้อมูลงบทดลองปัจจุบัน เติมเอง'!$A$5:$CL$846,27,0),2)</f>
        <v>0</v>
      </c>
      <c r="AC395" s="19">
        <f>ROUND(VLOOKUP($B395,'3.ข้อมูลงบทดลองปัจจุบัน เติมเอง'!$A$5:$CL$846,28,0),2)</f>
        <v>0</v>
      </c>
      <c r="AD395" s="19">
        <f>ROUND(VLOOKUP($B395,'3.ข้อมูลงบทดลองปัจจุบัน เติมเอง'!$A$5:$CL$846,29,0),2)</f>
        <v>0</v>
      </c>
      <c r="AE395" s="19">
        <f>ROUND(VLOOKUP($B395,'3.ข้อมูลงบทดลองปัจจุบัน เติมเอง'!$A$5:$CL$846,30,0),2)</f>
        <v>3996</v>
      </c>
      <c r="AF395" s="19">
        <f>ROUND(VLOOKUP($B395,'3.ข้อมูลงบทดลองปัจจุบัน เติมเอง'!$A$5:$CL$846,31,0),2)</f>
        <v>0</v>
      </c>
      <c r="AG395" s="19">
        <f>ROUND(VLOOKUP($B395,'3.ข้อมูลงบทดลองปัจจุบัน เติมเอง'!$A$5:$CL$846,32,0),2)</f>
        <v>0</v>
      </c>
      <c r="AH395" s="19">
        <f>ROUND(VLOOKUP($B395,'3.ข้อมูลงบทดลองปัจจุบัน เติมเอง'!$A$5:$CL$846,33,0),2)</f>
        <v>0</v>
      </c>
      <c r="AI395" s="19">
        <f>ROUND(VLOOKUP($B395,'3.ข้อมูลงบทดลองปัจจุบัน เติมเอง'!$A$5:$CL$846,34,0),2)</f>
        <v>5292.2</v>
      </c>
      <c r="AJ395" s="19">
        <f>ROUND(VLOOKUP($B395,'3.ข้อมูลงบทดลองปัจจุบัน เติมเอง'!$A$5:$CL$846,35,0),2)</f>
        <v>0</v>
      </c>
      <c r="AK395" s="19">
        <f>ROUND(VLOOKUP($B395,'3.ข้อมูลงบทดลองปัจจุบัน เติมเอง'!$A$5:$CL$846,36,0),2)</f>
        <v>0</v>
      </c>
      <c r="AL395" s="19">
        <f>ROUND(VLOOKUP($B395,'3.ข้อมูลงบทดลองปัจจุบัน เติมเอง'!$A$5:$CL$846,37,0),2)</f>
        <v>134526.28</v>
      </c>
      <c r="AM395" s="19">
        <f>ROUND(VLOOKUP($B395,'3.ข้อมูลงบทดลองปัจจุบัน เติมเอง'!$A$5:$CL$846,38,0),2)</f>
        <v>0</v>
      </c>
      <c r="AN395" s="19">
        <f>ROUND(VLOOKUP($B395,'3.ข้อมูลงบทดลองปัจจุบัน เติมเอง'!$A$5:$CL$846,39,0),2)</f>
        <v>0</v>
      </c>
      <c r="AO395" s="19">
        <f>ROUND(VLOOKUP($B395,'3.ข้อมูลงบทดลองปัจจุบัน เติมเอง'!$A$5:$CL$846,40,0),2)</f>
        <v>0</v>
      </c>
      <c r="AP395" s="19">
        <f>ROUND(VLOOKUP($B395,'3.ข้อมูลงบทดลองปัจจุบัน เติมเอง'!$A$5:$CL$846,41,0),2)</f>
        <v>0</v>
      </c>
      <c r="AQ395" s="19">
        <f>ROUND(VLOOKUP($B395,'3.ข้อมูลงบทดลองปัจจุบัน เติมเอง'!$A$5:$CL$846,42,0),2)</f>
        <v>0</v>
      </c>
      <c r="AR395" s="19">
        <f>ROUND(VLOOKUP($B395,'3.ข้อมูลงบทดลองปัจจุบัน เติมเอง'!$A$5:$CL$846,43,0),2)</f>
        <v>0</v>
      </c>
      <c r="AS395" s="19">
        <f>ROUND(VLOOKUP($B395,'3.ข้อมูลงบทดลองปัจจุบัน เติมเอง'!$A$5:$CL$846,44,0),2)</f>
        <v>0</v>
      </c>
      <c r="AT395" s="19">
        <f>ROUND(VLOOKUP($B395,'3.ข้อมูลงบทดลองปัจจุบัน เติมเอง'!$A$5:$CL$846,45,0),2)</f>
        <v>0</v>
      </c>
      <c r="AU395" s="19">
        <f>ROUND(VLOOKUP($B395,'3.ข้อมูลงบทดลองปัจจุบัน เติมเอง'!$A$5:$CL$846,46,0),2)</f>
        <v>0</v>
      </c>
      <c r="AV395" s="19">
        <f>ROUND(VLOOKUP($B395,'3.ข้อมูลงบทดลองปัจจุบัน เติมเอง'!$A$5:$CL$846,47,0),2)</f>
        <v>0</v>
      </c>
      <c r="AW395" s="19">
        <f>ROUND(VLOOKUP($B395,'3.ข้อมูลงบทดลองปัจจุบัน เติมเอง'!$A$5:$CL$846,48,0),2)</f>
        <v>0</v>
      </c>
      <c r="AX395" s="19">
        <f>ROUND(VLOOKUP($B395,'3.ข้อมูลงบทดลองปัจจุบัน เติมเอง'!$A$5:$CL$846,49,0),2)</f>
        <v>0</v>
      </c>
      <c r="AY395" s="19">
        <f>ROUND(VLOOKUP($B395,'3.ข้อมูลงบทดลองปัจจุบัน เติมเอง'!$A$5:$CL$846,50,0),2)</f>
        <v>0</v>
      </c>
      <c r="AZ395" s="19">
        <f>ROUND(VLOOKUP($B395,'3.ข้อมูลงบทดลองปัจจุบัน เติมเอง'!$A$5:$CL$846,51,0),2)</f>
        <v>0</v>
      </c>
      <c r="BA395" s="19">
        <f>ROUND(VLOOKUP($B395,'3.ข้อมูลงบทดลองปัจจุบัน เติมเอง'!$A$5:$CL$846,52,0),2)</f>
        <v>48</v>
      </c>
      <c r="BB395" s="19">
        <f>ROUND(VLOOKUP($B395,'3.ข้อมูลงบทดลองปัจจุบัน เติมเอง'!$A$5:$CL$846,53,0),2)</f>
        <v>42671.6</v>
      </c>
      <c r="BC395" s="19">
        <f>ROUND(VLOOKUP($B395,'3.ข้อมูลงบทดลองปัจจุบัน เติมเอง'!$A$5:$CL$846,54,0),2)</f>
        <v>0</v>
      </c>
      <c r="BD395" s="19">
        <f>ROUND(VLOOKUP($B395,'3.ข้อมูลงบทดลองปัจจุบัน เติมเอง'!$A$5:$CL$846,55,0),2)</f>
        <v>75182.600000000006</v>
      </c>
      <c r="BE395" s="19">
        <f>ROUND(VLOOKUP($B395,'3.ข้อมูลงบทดลองปัจจุบัน เติมเอง'!$A$5:$CL$846,56,0),2)</f>
        <v>4477.84</v>
      </c>
      <c r="BF395" s="19">
        <f>ROUND(VLOOKUP($B395,'3.ข้อมูลงบทดลองปัจจุบัน เติมเอง'!$A$5:$CL$846,57,0),2)</f>
        <v>0</v>
      </c>
      <c r="BG395" s="19">
        <f>ROUND(VLOOKUP($B395,'3.ข้อมูลงบทดลองปัจจุบัน เติมเอง'!$A$5:$CL$846,58,0),2)</f>
        <v>0</v>
      </c>
      <c r="BH395" s="19">
        <f>ROUND(VLOOKUP($B395,'3.ข้อมูลงบทดลองปัจจุบัน เติมเอง'!$A$5:$CL$846,59,0),2)</f>
        <v>12247.12</v>
      </c>
      <c r="BI395" s="19">
        <f>ROUND(VLOOKUP($B395,'3.ข้อมูลงบทดลองปัจจุบัน เติมเอง'!$A$5:$CL$846,60,0),2)</f>
        <v>0</v>
      </c>
      <c r="BJ395" s="19">
        <f>ROUND(VLOOKUP($B395,'3.ข้อมูลงบทดลองปัจจุบัน เติมเอง'!$A$5:$CL$846,61,0),2)</f>
        <v>0</v>
      </c>
      <c r="BK395" s="19">
        <f>ROUND(VLOOKUP($B395,'3.ข้อมูลงบทดลองปัจจุบัน เติมเอง'!$A$5:$CL$846,62,0),2)</f>
        <v>0</v>
      </c>
      <c r="BL395" s="19">
        <f>ROUND(VLOOKUP($B395,'3.ข้อมูลงบทดลองปัจจุบัน เติมเอง'!$A$5:$CL$846,63,0),2)</f>
        <v>513.20000000000005</v>
      </c>
      <c r="BM395" s="19">
        <f>ROUND(VLOOKUP($B395,'3.ข้อมูลงบทดลองปัจจุบัน เติมเอง'!$A$5:$CL$846,64,0),2)</f>
        <v>34800.199999999997</v>
      </c>
      <c r="BN395" s="19">
        <f>ROUND(VLOOKUP($B395,'3.ข้อมูลงบทดลองปัจจุบัน เติมเอง'!$A$5:$CL$846,65,0),2)</f>
        <v>0</v>
      </c>
      <c r="BO395" s="19">
        <f>ROUND(VLOOKUP($B395,'3.ข้อมูลงบทดลองปัจจุบัน เติมเอง'!$A$5:$CL$846,66,0),2)</f>
        <v>0</v>
      </c>
      <c r="BP395" s="19">
        <f>ROUND(VLOOKUP($B395,'3.ข้อมูลงบทดลองปัจจุบัน เติมเอง'!$A$5:$CL$846,67,0),2)</f>
        <v>0</v>
      </c>
      <c r="BQ395" s="19">
        <f>ROUND(VLOOKUP($B395,'3.ข้อมูลงบทดลองปัจจุบัน เติมเอง'!$A$5:$CL$846,68,0),2)</f>
        <v>0</v>
      </c>
      <c r="BR395" s="19">
        <f>ROUND(VLOOKUP($B395,'3.ข้อมูลงบทดลองปัจจุบัน เติมเอง'!$A$5:$CL$846,69,0),2)</f>
        <v>0</v>
      </c>
      <c r="BS395" s="19">
        <f>ROUND(VLOOKUP($B395,'3.ข้อมูลงบทดลองปัจจุบัน เติมเอง'!$A$5:$CL$846,70,0),2)</f>
        <v>708842.54</v>
      </c>
      <c r="BT395" s="19">
        <f>ROUND(VLOOKUP($B395,'3.ข้อมูลงบทดลองปัจจุบัน เติมเอง'!$A$5:$CL$846,71,0),2)</f>
        <v>0</v>
      </c>
      <c r="BU395" s="19">
        <f>ROUND(VLOOKUP($B395,'3.ข้อมูลงบทดลองปัจจุบัน เติมเอง'!$A$5:$CL$846,72,0),2)</f>
        <v>0</v>
      </c>
      <c r="BV395" s="19">
        <f>ROUND(VLOOKUP($B395,'3.ข้อมูลงบทดลองปัจจุบัน เติมเอง'!$A$5:$CL$846,73,0),2)</f>
        <v>65024.61</v>
      </c>
      <c r="BW395" s="19">
        <f>ROUND(VLOOKUP($B395,'3.ข้อมูลงบทดลองปัจจุบัน เติมเอง'!$A$5:$CL$846,74,0),2)</f>
        <v>0</v>
      </c>
      <c r="BX395" s="19">
        <f>ROUND(VLOOKUP($B395,'3.ข้อมูลงบทดลองปัจจุบัน เติมเอง'!$A$5:$CL$846,75,0),2)</f>
        <v>0</v>
      </c>
      <c r="BY395" s="19">
        <f>ROUND(VLOOKUP($B395,'3.ข้อมูลงบทดลองปัจจุบัน เติมเอง'!$A$5:$CL$846,76,0),2)</f>
        <v>50791.040000000001</v>
      </c>
      <c r="BZ395" s="19">
        <f>ROUND(VLOOKUP($B395,'3.ข้อมูลงบทดลองปัจจุบัน เติมเอง'!$A$5:$CL$846,77,0),2)</f>
        <v>0</v>
      </c>
      <c r="CA395" s="19">
        <f>ROUND(VLOOKUP($B395,'3.ข้อมูลงบทดลองปัจจุบัน เติมเอง'!$A$5:$CL$846,78,0),2)</f>
        <v>0</v>
      </c>
      <c r="CB395" s="19">
        <f>ROUND(VLOOKUP($B395,'3.ข้อมูลงบทดลองปัจจุบัน เติมเอง'!$A$5:$CL$846,79,0),2)</f>
        <v>0</v>
      </c>
      <c r="CC395" s="19">
        <f>ROUND(VLOOKUP($B395,'3.ข้อมูลงบทดลองปัจจุบัน เติมเอง'!$A$5:$CL$846,80,0),2)</f>
        <v>0</v>
      </c>
      <c r="CD395" s="19">
        <f>ROUND(VLOOKUP($B395,'3.ข้อมูลงบทดลองปัจจุบัน เติมเอง'!$A$5:$CL$846,81,0),2)</f>
        <v>0</v>
      </c>
      <c r="CE395" s="19">
        <f>ROUND(VLOOKUP($B395,'3.ข้อมูลงบทดลองปัจจุบัน เติมเอง'!$A$5:$CL$846,82,0),2)</f>
        <v>0</v>
      </c>
      <c r="CF395" s="19">
        <f>ROUND(VLOOKUP($B395,'3.ข้อมูลงบทดลองปัจจุบัน เติมเอง'!$A$5:$CL$846,83,0),2)</f>
        <v>0</v>
      </c>
      <c r="CG395" s="19">
        <f>ROUND(VLOOKUP($B395,'3.ข้อมูลงบทดลองปัจจุบัน เติมเอง'!$A$5:$CL$846,84,0),2)</f>
        <v>0</v>
      </c>
      <c r="CH395" s="19">
        <f>ROUND(VLOOKUP($B395,'3.ข้อมูลงบทดลองปัจจุบัน เติมเอง'!$A$5:$CL$846,85,0),2)</f>
        <v>0</v>
      </c>
      <c r="CI395" s="19">
        <f>ROUND(VLOOKUP($B395,'3.ข้อมูลงบทดลองปัจจุบัน เติมเอง'!$A$5:$CL$846,86,0),2)</f>
        <v>0</v>
      </c>
      <c r="CJ395" s="19">
        <f>ROUND(VLOOKUP($B395,'3.ข้อมูลงบทดลองปัจจุบัน เติมเอง'!$A$5:$CL$846,87,0),2)</f>
        <v>0</v>
      </c>
      <c r="CK395" s="19">
        <f>ROUND(VLOOKUP($B395,'3.ข้อมูลงบทดลองปัจจุบัน เติมเอง'!$A$5:$CL$846,88,0),2)</f>
        <v>0</v>
      </c>
      <c r="CL395" s="19">
        <f>ROUND(VLOOKUP($B395,'3.ข้อมูลงบทดลองปัจจุบัน เติมเอง'!$A$5:$CL$846,89,0),2)</f>
        <v>0</v>
      </c>
      <c r="CM395" s="19">
        <f>ROUND(VLOOKUP($B395,'3.ข้อมูลงบทดลองปัจจุบัน เติมเอง'!$A$5:$CL$846,90,0),2)</f>
        <v>0</v>
      </c>
    </row>
    <row r="396" spans="1:91" x14ac:dyDescent="0.7">
      <c r="A396" s="53" t="s">
        <v>2323</v>
      </c>
      <c r="B396" s="3" t="s">
        <v>2137</v>
      </c>
      <c r="C396" s="8" t="s">
        <v>840</v>
      </c>
      <c r="D396" s="19">
        <f>ROUND(VLOOKUP($B396,'3.ข้อมูลงบทดลองปัจจุบัน เติมเอง'!$A$5:$CL$846,3,0),2)</f>
        <v>25598.86</v>
      </c>
      <c r="E396" s="19">
        <f>ROUND(VLOOKUP($B396,'3.ข้อมูลงบทดลองปัจจุบัน เติมเอง'!$A$5:$CL$846,4,0),2)</f>
        <v>0</v>
      </c>
      <c r="F396" s="19">
        <f>ROUND(VLOOKUP($B396,'3.ข้อมูลงบทดลองปัจจุบัน เติมเอง'!$A$5:$CL$846,5,0),2)</f>
        <v>0</v>
      </c>
      <c r="G396" s="19">
        <f>ROUND(VLOOKUP($B396,'3.ข้อมูลงบทดลองปัจจุบัน เติมเอง'!$A$5:$CL$846,6,0),2)</f>
        <v>0</v>
      </c>
      <c r="H396" s="19">
        <f>ROUND(VLOOKUP($B396,'3.ข้อมูลงบทดลองปัจจุบัน เติมเอง'!$A$5:$CL$846,7,0),2)</f>
        <v>0</v>
      </c>
      <c r="I396" s="19">
        <f>ROUND(VLOOKUP($B396,'3.ข้อมูลงบทดลองปัจจุบัน เติมเอง'!$A$5:$CL$846,8,0),2)</f>
        <v>0</v>
      </c>
      <c r="J396" s="19">
        <f>ROUND(VLOOKUP($B396,'3.ข้อมูลงบทดลองปัจจุบัน เติมเอง'!$A$5:$CL$846,9,0),2)</f>
        <v>0</v>
      </c>
      <c r="K396" s="19">
        <f>ROUND(VLOOKUP($B396,'3.ข้อมูลงบทดลองปัจจุบัน เติมเอง'!$A$5:$CL$846,10,0),2)</f>
        <v>0</v>
      </c>
      <c r="L396" s="19">
        <f>ROUND(VLOOKUP($B396,'3.ข้อมูลงบทดลองปัจจุบัน เติมเอง'!$A$5:$CL$846,11,0),2)</f>
        <v>0</v>
      </c>
      <c r="M396" s="19">
        <f>ROUND(VLOOKUP($B396,'3.ข้อมูลงบทดลองปัจจุบัน เติมเอง'!$A$5:$CL$846,12,0),2)</f>
        <v>0</v>
      </c>
      <c r="N396" s="19">
        <f>ROUND(VLOOKUP($B396,'3.ข้อมูลงบทดลองปัจจุบัน เติมเอง'!$A$5:$CL$846,13,0),2)</f>
        <v>0</v>
      </c>
      <c r="O396" s="19">
        <f>ROUND(VLOOKUP($B396,'3.ข้อมูลงบทดลองปัจจุบัน เติมเอง'!$A$5:$CL$846,14,0),2)</f>
        <v>0</v>
      </c>
      <c r="P396" s="19">
        <f>ROUND(VLOOKUP($B396,'3.ข้อมูลงบทดลองปัจจุบัน เติมเอง'!$A$5:$CL$846,15,0),2)</f>
        <v>3980</v>
      </c>
      <c r="Q396" s="19">
        <f>ROUND(VLOOKUP($B396,'3.ข้อมูลงบทดลองปัจจุบัน เติมเอง'!$A$5:$CL$846,16,0),2)</f>
        <v>0</v>
      </c>
      <c r="R396" s="19">
        <f>ROUND(VLOOKUP($B396,'3.ข้อมูลงบทดลองปัจจุบัน เติมเอง'!$A$5:$CL$846,17,0),2)</f>
        <v>0</v>
      </c>
      <c r="S396" s="19">
        <f>ROUND(VLOOKUP($B396,'3.ข้อมูลงบทดลองปัจจุบัน เติมเอง'!$A$5:$CL$846,18,0),2)</f>
        <v>0</v>
      </c>
      <c r="T396" s="19">
        <f>ROUND(VLOOKUP($B396,'3.ข้อมูลงบทดลองปัจจุบัน เติมเอง'!$A$5:$CL$846,19,0),2)</f>
        <v>0</v>
      </c>
      <c r="U396" s="19">
        <f>ROUND(VLOOKUP($B396,'3.ข้อมูลงบทดลองปัจจุบัน เติมเอง'!$A$5:$CL$846,20,0),2)</f>
        <v>0</v>
      </c>
      <c r="V396" s="19">
        <f>ROUND(VLOOKUP($B396,'3.ข้อมูลงบทดลองปัจจุบัน เติมเอง'!$A$5:$CL$846,21,0),2)</f>
        <v>0</v>
      </c>
      <c r="W396" s="19">
        <f>ROUND(VLOOKUP($B396,'3.ข้อมูลงบทดลองปัจจุบัน เติมเอง'!$A$5:$CL$846,22,0),2)</f>
        <v>0</v>
      </c>
      <c r="X396" s="19">
        <f>ROUND(VLOOKUP($B396,'3.ข้อมูลงบทดลองปัจจุบัน เติมเอง'!$A$5:$CL$846,23,0),2)</f>
        <v>13432.74</v>
      </c>
      <c r="Y396" s="19">
        <f>ROUND(VLOOKUP($B396,'3.ข้อมูลงบทดลองปัจจุบัน เติมเอง'!$A$5:$CL$846,24,0),2)</f>
        <v>0</v>
      </c>
      <c r="Z396" s="19">
        <f>ROUND(VLOOKUP($B396,'3.ข้อมูลงบทดลองปัจจุบัน เติมเอง'!$A$5:$CL$846,25,0),2)</f>
        <v>0</v>
      </c>
      <c r="AA396" s="19">
        <f>ROUND(VLOOKUP($B396,'3.ข้อมูลงบทดลองปัจจุบัน เติมเอง'!$A$5:$CL$846,26,0),2)</f>
        <v>0</v>
      </c>
      <c r="AB396" s="19">
        <f>ROUND(VLOOKUP($B396,'3.ข้อมูลงบทดลองปัจจุบัน เติมเอง'!$A$5:$CL$846,27,0),2)</f>
        <v>0</v>
      </c>
      <c r="AC396" s="19">
        <f>ROUND(VLOOKUP($B396,'3.ข้อมูลงบทดลองปัจจุบัน เติมเอง'!$A$5:$CL$846,28,0),2)</f>
        <v>0</v>
      </c>
      <c r="AD396" s="19">
        <f>ROUND(VLOOKUP($B396,'3.ข้อมูลงบทดลองปัจจุบัน เติมเอง'!$A$5:$CL$846,29,0),2)</f>
        <v>0</v>
      </c>
      <c r="AE396" s="19">
        <f>ROUND(VLOOKUP($B396,'3.ข้อมูลงบทดลองปัจจุบัน เติมเอง'!$A$5:$CL$846,30,0),2)</f>
        <v>0</v>
      </c>
      <c r="AF396" s="19">
        <f>ROUND(VLOOKUP($B396,'3.ข้อมูลงบทดลองปัจจุบัน เติมเอง'!$A$5:$CL$846,31,0),2)</f>
        <v>0</v>
      </c>
      <c r="AG396" s="19">
        <f>ROUND(VLOOKUP($B396,'3.ข้อมูลงบทดลองปัจจุบัน เติมเอง'!$A$5:$CL$846,32,0),2)</f>
        <v>0</v>
      </c>
      <c r="AH396" s="19">
        <f>ROUND(VLOOKUP($B396,'3.ข้อมูลงบทดลองปัจจุบัน เติมเอง'!$A$5:$CL$846,33,0),2)</f>
        <v>0</v>
      </c>
      <c r="AI396" s="19">
        <f>ROUND(VLOOKUP($B396,'3.ข้อมูลงบทดลองปัจจุบัน เติมเอง'!$A$5:$CL$846,34,0),2)</f>
        <v>0</v>
      </c>
      <c r="AJ396" s="19">
        <f>ROUND(VLOOKUP($B396,'3.ข้อมูลงบทดลองปัจจุบัน เติมเอง'!$A$5:$CL$846,35,0),2)</f>
        <v>0</v>
      </c>
      <c r="AK396" s="19">
        <f>ROUND(VLOOKUP($B396,'3.ข้อมูลงบทดลองปัจจุบัน เติมเอง'!$A$5:$CL$846,36,0),2)</f>
        <v>0</v>
      </c>
      <c r="AL396" s="19">
        <f>ROUND(VLOOKUP($B396,'3.ข้อมูลงบทดลองปัจจุบัน เติมเอง'!$A$5:$CL$846,37,0),2)</f>
        <v>0</v>
      </c>
      <c r="AM396" s="19">
        <f>ROUND(VLOOKUP($B396,'3.ข้อมูลงบทดลองปัจจุบัน เติมเอง'!$A$5:$CL$846,38,0),2)</f>
        <v>0</v>
      </c>
      <c r="AN396" s="19">
        <f>ROUND(VLOOKUP($B396,'3.ข้อมูลงบทดลองปัจจุบัน เติมเอง'!$A$5:$CL$846,39,0),2)</f>
        <v>0</v>
      </c>
      <c r="AO396" s="19">
        <f>ROUND(VLOOKUP($B396,'3.ข้อมูลงบทดลองปัจจุบัน เติมเอง'!$A$5:$CL$846,40,0),2)</f>
        <v>0</v>
      </c>
      <c r="AP396" s="19">
        <f>ROUND(VLOOKUP($B396,'3.ข้อมูลงบทดลองปัจจุบัน เติมเอง'!$A$5:$CL$846,41,0),2)</f>
        <v>0</v>
      </c>
      <c r="AQ396" s="19">
        <f>ROUND(VLOOKUP($B396,'3.ข้อมูลงบทดลองปัจจุบัน เติมเอง'!$A$5:$CL$846,42,0),2)</f>
        <v>0</v>
      </c>
      <c r="AR396" s="19">
        <f>ROUND(VLOOKUP($B396,'3.ข้อมูลงบทดลองปัจจุบัน เติมเอง'!$A$5:$CL$846,43,0),2)</f>
        <v>0</v>
      </c>
      <c r="AS396" s="19">
        <f>ROUND(VLOOKUP($B396,'3.ข้อมูลงบทดลองปัจจุบัน เติมเอง'!$A$5:$CL$846,44,0),2)</f>
        <v>0</v>
      </c>
      <c r="AT396" s="19">
        <f>ROUND(VLOOKUP($B396,'3.ข้อมูลงบทดลองปัจจุบัน เติมเอง'!$A$5:$CL$846,45,0),2)</f>
        <v>0</v>
      </c>
      <c r="AU396" s="19">
        <f>ROUND(VLOOKUP($B396,'3.ข้อมูลงบทดลองปัจจุบัน เติมเอง'!$A$5:$CL$846,46,0),2)</f>
        <v>0</v>
      </c>
      <c r="AV396" s="19">
        <f>ROUND(VLOOKUP($B396,'3.ข้อมูลงบทดลองปัจจุบัน เติมเอง'!$A$5:$CL$846,47,0),2)</f>
        <v>0</v>
      </c>
      <c r="AW396" s="19">
        <f>ROUND(VLOOKUP($B396,'3.ข้อมูลงบทดลองปัจจุบัน เติมเอง'!$A$5:$CL$846,48,0),2)</f>
        <v>0</v>
      </c>
      <c r="AX396" s="19">
        <f>ROUND(VLOOKUP($B396,'3.ข้อมูลงบทดลองปัจจุบัน เติมเอง'!$A$5:$CL$846,49,0),2)</f>
        <v>0</v>
      </c>
      <c r="AY396" s="19">
        <f>ROUND(VLOOKUP($B396,'3.ข้อมูลงบทดลองปัจจุบัน เติมเอง'!$A$5:$CL$846,50,0),2)</f>
        <v>0</v>
      </c>
      <c r="AZ396" s="19">
        <f>ROUND(VLOOKUP($B396,'3.ข้อมูลงบทดลองปัจจุบัน เติมเอง'!$A$5:$CL$846,51,0),2)</f>
        <v>0</v>
      </c>
      <c r="BA396" s="19">
        <f>ROUND(VLOOKUP($B396,'3.ข้อมูลงบทดลองปัจจุบัน เติมเอง'!$A$5:$CL$846,52,0),2)</f>
        <v>0</v>
      </c>
      <c r="BB396" s="19">
        <f>ROUND(VLOOKUP($B396,'3.ข้อมูลงบทดลองปัจจุบัน เติมเอง'!$A$5:$CL$846,53,0),2)</f>
        <v>0</v>
      </c>
      <c r="BC396" s="19">
        <f>ROUND(VLOOKUP($B396,'3.ข้อมูลงบทดลองปัจจุบัน เติมเอง'!$A$5:$CL$846,54,0),2)</f>
        <v>0</v>
      </c>
      <c r="BD396" s="19">
        <f>ROUND(VLOOKUP($B396,'3.ข้อมูลงบทดลองปัจจุบัน เติมเอง'!$A$5:$CL$846,55,0),2)</f>
        <v>0</v>
      </c>
      <c r="BE396" s="19">
        <f>ROUND(VLOOKUP($B396,'3.ข้อมูลงบทดลองปัจจุบัน เติมเอง'!$A$5:$CL$846,56,0),2)</f>
        <v>7142.28</v>
      </c>
      <c r="BF396" s="19">
        <f>ROUND(VLOOKUP($B396,'3.ข้อมูลงบทดลองปัจจุบัน เติมเอง'!$A$5:$CL$846,57,0),2)</f>
        <v>0</v>
      </c>
      <c r="BG396" s="19">
        <f>ROUND(VLOOKUP($B396,'3.ข้อมูลงบทดลองปัจจุบัน เติมเอง'!$A$5:$CL$846,58,0),2)</f>
        <v>0</v>
      </c>
      <c r="BH396" s="19">
        <f>ROUND(VLOOKUP($B396,'3.ข้อมูลงบทดลองปัจจุบัน เติมเอง'!$A$5:$CL$846,59,0),2)</f>
        <v>0</v>
      </c>
      <c r="BI396" s="19">
        <f>ROUND(VLOOKUP($B396,'3.ข้อมูลงบทดลองปัจจุบัน เติมเอง'!$A$5:$CL$846,60,0),2)</f>
        <v>0</v>
      </c>
      <c r="BJ396" s="19">
        <f>ROUND(VLOOKUP($B396,'3.ข้อมูลงบทดลองปัจจุบัน เติมเอง'!$A$5:$CL$846,61,0),2)</f>
        <v>0</v>
      </c>
      <c r="BK396" s="19">
        <f>ROUND(VLOOKUP($B396,'3.ข้อมูลงบทดลองปัจจุบัน เติมเอง'!$A$5:$CL$846,62,0),2)</f>
        <v>0</v>
      </c>
      <c r="BL396" s="19">
        <f>ROUND(VLOOKUP($B396,'3.ข้อมูลงบทดลองปัจจุบัน เติมเอง'!$A$5:$CL$846,63,0),2)</f>
        <v>0</v>
      </c>
      <c r="BM396" s="19">
        <f>ROUND(VLOOKUP($B396,'3.ข้อมูลงบทดลองปัจจุบัน เติมเอง'!$A$5:$CL$846,64,0),2)</f>
        <v>33451.980000000003</v>
      </c>
      <c r="BN396" s="19">
        <f>ROUND(VLOOKUP($B396,'3.ข้อมูลงบทดลองปัจจุบัน เติมเอง'!$A$5:$CL$846,65,0),2)</f>
        <v>0</v>
      </c>
      <c r="BO396" s="19">
        <f>ROUND(VLOOKUP($B396,'3.ข้อมูลงบทดลองปัจจุบัน เติมเอง'!$A$5:$CL$846,66,0),2)</f>
        <v>0</v>
      </c>
      <c r="BP396" s="19">
        <f>ROUND(VLOOKUP($B396,'3.ข้อมูลงบทดลองปัจจุบัน เติมเอง'!$A$5:$CL$846,67,0),2)</f>
        <v>0</v>
      </c>
      <c r="BQ396" s="19">
        <f>ROUND(VLOOKUP($B396,'3.ข้อมูลงบทดลองปัจจุบัน เติมเอง'!$A$5:$CL$846,68,0),2)</f>
        <v>0</v>
      </c>
      <c r="BR396" s="19">
        <f>ROUND(VLOOKUP($B396,'3.ข้อมูลงบทดลองปัจจุบัน เติมเอง'!$A$5:$CL$846,69,0),2)</f>
        <v>0</v>
      </c>
      <c r="BS396" s="19">
        <f>ROUND(VLOOKUP($B396,'3.ข้อมูลงบทดลองปัจจุบัน เติมเอง'!$A$5:$CL$846,70,0),2)</f>
        <v>126741.2</v>
      </c>
      <c r="BT396" s="19">
        <f>ROUND(VLOOKUP($B396,'3.ข้อมูลงบทดลองปัจจุบัน เติมเอง'!$A$5:$CL$846,71,0),2)</f>
        <v>0</v>
      </c>
      <c r="BU396" s="19">
        <f>ROUND(VLOOKUP($B396,'3.ข้อมูลงบทดลองปัจจุบัน เติมเอง'!$A$5:$CL$846,72,0),2)</f>
        <v>0</v>
      </c>
      <c r="BV396" s="19">
        <f>ROUND(VLOOKUP($B396,'3.ข้อมูลงบทดลองปัจจุบัน เติมเอง'!$A$5:$CL$846,73,0),2)</f>
        <v>34729.19</v>
      </c>
      <c r="BW396" s="19">
        <f>ROUND(VLOOKUP($B396,'3.ข้อมูลงบทดลองปัจจุบัน เติมเอง'!$A$5:$CL$846,74,0),2)</f>
        <v>0</v>
      </c>
      <c r="BX396" s="19">
        <f>ROUND(VLOOKUP($B396,'3.ข้อมูลงบทดลองปัจจุบัน เติมเอง'!$A$5:$CL$846,75,0),2)</f>
        <v>0</v>
      </c>
      <c r="BY396" s="19">
        <f>ROUND(VLOOKUP($B396,'3.ข้อมูลงบทดลองปัจจุบัน เติมเอง'!$A$5:$CL$846,76,0),2)</f>
        <v>0</v>
      </c>
      <c r="BZ396" s="19">
        <f>ROUND(VLOOKUP($B396,'3.ข้อมูลงบทดลองปัจจุบัน เติมเอง'!$A$5:$CL$846,77,0),2)</f>
        <v>0</v>
      </c>
      <c r="CA396" s="19">
        <f>ROUND(VLOOKUP($B396,'3.ข้อมูลงบทดลองปัจจุบัน เติมเอง'!$A$5:$CL$846,78,0),2)</f>
        <v>0</v>
      </c>
      <c r="CB396" s="19">
        <f>ROUND(VLOOKUP($B396,'3.ข้อมูลงบทดลองปัจจุบัน เติมเอง'!$A$5:$CL$846,79,0),2)</f>
        <v>0</v>
      </c>
      <c r="CC396" s="19">
        <f>ROUND(VLOOKUP($B396,'3.ข้อมูลงบทดลองปัจจุบัน เติมเอง'!$A$5:$CL$846,80,0),2)</f>
        <v>0</v>
      </c>
      <c r="CD396" s="19">
        <f>ROUND(VLOOKUP($B396,'3.ข้อมูลงบทดลองปัจจุบัน เติมเอง'!$A$5:$CL$846,81,0),2)</f>
        <v>0</v>
      </c>
      <c r="CE396" s="19">
        <f>ROUND(VLOOKUP($B396,'3.ข้อมูลงบทดลองปัจจุบัน เติมเอง'!$A$5:$CL$846,82,0),2)</f>
        <v>0</v>
      </c>
      <c r="CF396" s="19">
        <f>ROUND(VLOOKUP($B396,'3.ข้อมูลงบทดลองปัจจุบัน เติมเอง'!$A$5:$CL$846,83,0),2)</f>
        <v>0</v>
      </c>
      <c r="CG396" s="19">
        <f>ROUND(VLOOKUP($B396,'3.ข้อมูลงบทดลองปัจจุบัน เติมเอง'!$A$5:$CL$846,84,0),2)</f>
        <v>0</v>
      </c>
      <c r="CH396" s="19">
        <f>ROUND(VLOOKUP($B396,'3.ข้อมูลงบทดลองปัจจุบัน เติมเอง'!$A$5:$CL$846,85,0),2)</f>
        <v>0</v>
      </c>
      <c r="CI396" s="19">
        <f>ROUND(VLOOKUP($B396,'3.ข้อมูลงบทดลองปัจจุบัน เติมเอง'!$A$5:$CL$846,86,0),2)</f>
        <v>0</v>
      </c>
      <c r="CJ396" s="19">
        <f>ROUND(VLOOKUP($B396,'3.ข้อมูลงบทดลองปัจจุบัน เติมเอง'!$A$5:$CL$846,87,0),2)</f>
        <v>0</v>
      </c>
      <c r="CK396" s="19">
        <f>ROUND(VLOOKUP($B396,'3.ข้อมูลงบทดลองปัจจุบัน เติมเอง'!$A$5:$CL$846,88,0),2)</f>
        <v>0</v>
      </c>
      <c r="CL396" s="19">
        <f>ROUND(VLOOKUP($B396,'3.ข้อมูลงบทดลองปัจจุบัน เติมเอง'!$A$5:$CL$846,89,0),2)</f>
        <v>0</v>
      </c>
      <c r="CM396" s="19">
        <f>ROUND(VLOOKUP($B396,'3.ข้อมูลงบทดลองปัจจุบัน เติมเอง'!$A$5:$CL$846,90,0),2)</f>
        <v>0</v>
      </c>
    </row>
    <row r="397" spans="1:91" x14ac:dyDescent="0.7">
      <c r="A397" s="53" t="s">
        <v>2323</v>
      </c>
      <c r="B397" s="3" t="s">
        <v>2138</v>
      </c>
      <c r="C397" s="8" t="s">
        <v>1373</v>
      </c>
      <c r="D397" s="19">
        <f>ROUND(VLOOKUP($B397,'3.ข้อมูลงบทดลองปัจจุบัน เติมเอง'!$A$5:$CL$846,3,0),2)</f>
        <v>0</v>
      </c>
      <c r="E397" s="19">
        <f>ROUND(VLOOKUP($B397,'3.ข้อมูลงบทดลองปัจจุบัน เติมเอง'!$A$5:$CL$846,4,0),2)</f>
        <v>0</v>
      </c>
      <c r="F397" s="19">
        <f>ROUND(VLOOKUP($B397,'3.ข้อมูลงบทดลองปัจจุบัน เติมเอง'!$A$5:$CL$846,5,0),2)</f>
        <v>0</v>
      </c>
      <c r="G397" s="19">
        <f>ROUND(VLOOKUP($B397,'3.ข้อมูลงบทดลองปัจจุบัน เติมเอง'!$A$5:$CL$846,6,0),2)</f>
        <v>0</v>
      </c>
      <c r="H397" s="19">
        <f>ROUND(VLOOKUP($B397,'3.ข้อมูลงบทดลองปัจจุบัน เติมเอง'!$A$5:$CL$846,7,0),2)</f>
        <v>0</v>
      </c>
      <c r="I397" s="19">
        <f>ROUND(VLOOKUP($B397,'3.ข้อมูลงบทดลองปัจจุบัน เติมเอง'!$A$5:$CL$846,8,0),2)</f>
        <v>0</v>
      </c>
      <c r="J397" s="19">
        <f>ROUND(VLOOKUP($B397,'3.ข้อมูลงบทดลองปัจจุบัน เติมเอง'!$A$5:$CL$846,9,0),2)</f>
        <v>0</v>
      </c>
      <c r="K397" s="19">
        <f>ROUND(VLOOKUP($B397,'3.ข้อมูลงบทดลองปัจจุบัน เติมเอง'!$A$5:$CL$846,10,0),2)</f>
        <v>0</v>
      </c>
      <c r="L397" s="19">
        <f>ROUND(VLOOKUP($B397,'3.ข้อมูลงบทดลองปัจจุบัน เติมเอง'!$A$5:$CL$846,11,0),2)</f>
        <v>0</v>
      </c>
      <c r="M397" s="19">
        <f>ROUND(VLOOKUP($B397,'3.ข้อมูลงบทดลองปัจจุบัน เติมเอง'!$A$5:$CL$846,12,0),2)</f>
        <v>0</v>
      </c>
      <c r="N397" s="19">
        <f>ROUND(VLOOKUP($B397,'3.ข้อมูลงบทดลองปัจจุบัน เติมเอง'!$A$5:$CL$846,13,0),2)</f>
        <v>0</v>
      </c>
      <c r="O397" s="19">
        <f>ROUND(VLOOKUP($B397,'3.ข้อมูลงบทดลองปัจจุบัน เติมเอง'!$A$5:$CL$846,14,0),2)</f>
        <v>0</v>
      </c>
      <c r="P397" s="19">
        <f>ROUND(VLOOKUP($B397,'3.ข้อมูลงบทดลองปัจจุบัน เติมเอง'!$A$5:$CL$846,15,0),2)</f>
        <v>0</v>
      </c>
      <c r="Q397" s="19">
        <f>ROUND(VLOOKUP($B397,'3.ข้อมูลงบทดลองปัจจุบัน เติมเอง'!$A$5:$CL$846,16,0),2)</f>
        <v>0</v>
      </c>
      <c r="R397" s="19">
        <f>ROUND(VLOOKUP($B397,'3.ข้อมูลงบทดลองปัจจุบัน เติมเอง'!$A$5:$CL$846,17,0),2)</f>
        <v>0</v>
      </c>
      <c r="S397" s="19">
        <f>ROUND(VLOOKUP($B397,'3.ข้อมูลงบทดลองปัจจุบัน เติมเอง'!$A$5:$CL$846,18,0),2)</f>
        <v>0</v>
      </c>
      <c r="T397" s="19">
        <f>ROUND(VLOOKUP($B397,'3.ข้อมูลงบทดลองปัจจุบัน เติมเอง'!$A$5:$CL$846,19,0),2)</f>
        <v>0</v>
      </c>
      <c r="U397" s="19">
        <f>ROUND(VLOOKUP($B397,'3.ข้อมูลงบทดลองปัจจุบัน เติมเอง'!$A$5:$CL$846,20,0),2)</f>
        <v>0</v>
      </c>
      <c r="V397" s="19">
        <f>ROUND(VLOOKUP($B397,'3.ข้อมูลงบทดลองปัจจุบัน เติมเอง'!$A$5:$CL$846,21,0),2)</f>
        <v>0</v>
      </c>
      <c r="W397" s="19">
        <f>ROUND(VLOOKUP($B397,'3.ข้อมูลงบทดลองปัจจุบัน เติมเอง'!$A$5:$CL$846,22,0),2)</f>
        <v>0</v>
      </c>
      <c r="X397" s="19">
        <f>ROUND(VLOOKUP($B397,'3.ข้อมูลงบทดลองปัจจุบัน เติมเอง'!$A$5:$CL$846,23,0),2)</f>
        <v>0</v>
      </c>
      <c r="Y397" s="19">
        <f>ROUND(VLOOKUP($B397,'3.ข้อมูลงบทดลองปัจจุบัน เติมเอง'!$A$5:$CL$846,24,0),2)</f>
        <v>0</v>
      </c>
      <c r="Z397" s="19">
        <f>ROUND(VLOOKUP($B397,'3.ข้อมูลงบทดลองปัจจุบัน เติมเอง'!$A$5:$CL$846,25,0),2)</f>
        <v>0</v>
      </c>
      <c r="AA397" s="19">
        <f>ROUND(VLOOKUP($B397,'3.ข้อมูลงบทดลองปัจจุบัน เติมเอง'!$A$5:$CL$846,26,0),2)</f>
        <v>0</v>
      </c>
      <c r="AB397" s="19">
        <f>ROUND(VLOOKUP($B397,'3.ข้อมูลงบทดลองปัจจุบัน เติมเอง'!$A$5:$CL$846,27,0),2)</f>
        <v>0</v>
      </c>
      <c r="AC397" s="19">
        <f>ROUND(VLOOKUP($B397,'3.ข้อมูลงบทดลองปัจจุบัน เติมเอง'!$A$5:$CL$846,28,0),2)</f>
        <v>0</v>
      </c>
      <c r="AD397" s="19">
        <f>ROUND(VLOOKUP($B397,'3.ข้อมูลงบทดลองปัจจุบัน เติมเอง'!$A$5:$CL$846,29,0),2)</f>
        <v>0</v>
      </c>
      <c r="AE397" s="19">
        <f>ROUND(VLOOKUP($B397,'3.ข้อมูลงบทดลองปัจจุบัน เติมเอง'!$A$5:$CL$846,30,0),2)</f>
        <v>0</v>
      </c>
      <c r="AF397" s="19">
        <f>ROUND(VLOOKUP($B397,'3.ข้อมูลงบทดลองปัจจุบัน เติมเอง'!$A$5:$CL$846,31,0),2)</f>
        <v>0</v>
      </c>
      <c r="AG397" s="19">
        <f>ROUND(VLOOKUP($B397,'3.ข้อมูลงบทดลองปัจจุบัน เติมเอง'!$A$5:$CL$846,32,0),2)</f>
        <v>0</v>
      </c>
      <c r="AH397" s="19">
        <f>ROUND(VLOOKUP($B397,'3.ข้อมูลงบทดลองปัจจุบัน เติมเอง'!$A$5:$CL$846,33,0),2)</f>
        <v>0</v>
      </c>
      <c r="AI397" s="19">
        <f>ROUND(VLOOKUP($B397,'3.ข้อมูลงบทดลองปัจจุบัน เติมเอง'!$A$5:$CL$846,34,0),2)</f>
        <v>0</v>
      </c>
      <c r="AJ397" s="19">
        <f>ROUND(VLOOKUP($B397,'3.ข้อมูลงบทดลองปัจจุบัน เติมเอง'!$A$5:$CL$846,35,0),2)</f>
        <v>0</v>
      </c>
      <c r="AK397" s="19">
        <f>ROUND(VLOOKUP($B397,'3.ข้อมูลงบทดลองปัจจุบัน เติมเอง'!$A$5:$CL$846,36,0),2)</f>
        <v>0</v>
      </c>
      <c r="AL397" s="19">
        <f>ROUND(VLOOKUP($B397,'3.ข้อมูลงบทดลองปัจจุบัน เติมเอง'!$A$5:$CL$846,37,0),2)</f>
        <v>0</v>
      </c>
      <c r="AM397" s="19">
        <f>ROUND(VLOOKUP($B397,'3.ข้อมูลงบทดลองปัจจุบัน เติมเอง'!$A$5:$CL$846,38,0),2)</f>
        <v>0</v>
      </c>
      <c r="AN397" s="19">
        <f>ROUND(VLOOKUP($B397,'3.ข้อมูลงบทดลองปัจจุบัน เติมเอง'!$A$5:$CL$846,39,0),2)</f>
        <v>0</v>
      </c>
      <c r="AO397" s="19">
        <f>ROUND(VLOOKUP($B397,'3.ข้อมูลงบทดลองปัจจุบัน เติมเอง'!$A$5:$CL$846,40,0),2)</f>
        <v>502636.96</v>
      </c>
      <c r="AP397" s="19">
        <f>ROUND(VLOOKUP($B397,'3.ข้อมูลงบทดลองปัจจุบัน เติมเอง'!$A$5:$CL$846,41,0),2)</f>
        <v>0</v>
      </c>
      <c r="AQ397" s="19">
        <f>ROUND(VLOOKUP($B397,'3.ข้อมูลงบทดลองปัจจุบัน เติมเอง'!$A$5:$CL$846,42,0),2)</f>
        <v>0</v>
      </c>
      <c r="AR397" s="19">
        <f>ROUND(VLOOKUP($B397,'3.ข้อมูลงบทดลองปัจจุบัน เติมเอง'!$A$5:$CL$846,43,0),2)</f>
        <v>0</v>
      </c>
      <c r="AS397" s="19">
        <f>ROUND(VLOOKUP($B397,'3.ข้อมูลงบทดลองปัจจุบัน เติมเอง'!$A$5:$CL$846,44,0),2)</f>
        <v>0</v>
      </c>
      <c r="AT397" s="19">
        <f>ROUND(VLOOKUP($B397,'3.ข้อมูลงบทดลองปัจจุบัน เติมเอง'!$A$5:$CL$846,45,0),2)</f>
        <v>0</v>
      </c>
      <c r="AU397" s="19">
        <f>ROUND(VLOOKUP($B397,'3.ข้อมูลงบทดลองปัจจุบัน เติมเอง'!$A$5:$CL$846,46,0),2)</f>
        <v>0</v>
      </c>
      <c r="AV397" s="19">
        <f>ROUND(VLOOKUP($B397,'3.ข้อมูลงบทดลองปัจจุบัน เติมเอง'!$A$5:$CL$846,47,0),2)</f>
        <v>0</v>
      </c>
      <c r="AW397" s="19">
        <f>ROUND(VLOOKUP($B397,'3.ข้อมูลงบทดลองปัจจุบัน เติมเอง'!$A$5:$CL$846,48,0),2)</f>
        <v>0</v>
      </c>
      <c r="AX397" s="19">
        <f>ROUND(VLOOKUP($B397,'3.ข้อมูลงบทดลองปัจจุบัน เติมเอง'!$A$5:$CL$846,49,0),2)</f>
        <v>0</v>
      </c>
      <c r="AY397" s="19">
        <f>ROUND(VLOOKUP($B397,'3.ข้อมูลงบทดลองปัจจุบัน เติมเอง'!$A$5:$CL$846,50,0),2)</f>
        <v>0</v>
      </c>
      <c r="AZ397" s="19">
        <f>ROUND(VLOOKUP($B397,'3.ข้อมูลงบทดลองปัจจุบัน เติมเอง'!$A$5:$CL$846,51,0),2)</f>
        <v>0</v>
      </c>
      <c r="BA397" s="19">
        <f>ROUND(VLOOKUP($B397,'3.ข้อมูลงบทดลองปัจจุบัน เติมเอง'!$A$5:$CL$846,52,0),2)</f>
        <v>0</v>
      </c>
      <c r="BB397" s="19">
        <f>ROUND(VLOOKUP($B397,'3.ข้อมูลงบทดลองปัจจุบัน เติมเอง'!$A$5:$CL$846,53,0),2)</f>
        <v>0</v>
      </c>
      <c r="BC397" s="19">
        <f>ROUND(VLOOKUP($B397,'3.ข้อมูลงบทดลองปัจจุบัน เติมเอง'!$A$5:$CL$846,54,0),2)</f>
        <v>0</v>
      </c>
      <c r="BD397" s="19">
        <f>ROUND(VLOOKUP($B397,'3.ข้อมูลงบทดลองปัจจุบัน เติมเอง'!$A$5:$CL$846,55,0),2)</f>
        <v>0</v>
      </c>
      <c r="BE397" s="19">
        <f>ROUND(VLOOKUP($B397,'3.ข้อมูลงบทดลองปัจจุบัน เติมเอง'!$A$5:$CL$846,56,0),2)</f>
        <v>0</v>
      </c>
      <c r="BF397" s="19">
        <f>ROUND(VLOOKUP($B397,'3.ข้อมูลงบทดลองปัจจุบัน เติมเอง'!$A$5:$CL$846,57,0),2)</f>
        <v>0</v>
      </c>
      <c r="BG397" s="19">
        <f>ROUND(VLOOKUP($B397,'3.ข้อมูลงบทดลองปัจจุบัน เติมเอง'!$A$5:$CL$846,58,0),2)</f>
        <v>0</v>
      </c>
      <c r="BH397" s="19">
        <f>ROUND(VLOOKUP($B397,'3.ข้อมูลงบทดลองปัจจุบัน เติมเอง'!$A$5:$CL$846,59,0),2)</f>
        <v>0</v>
      </c>
      <c r="BI397" s="19">
        <f>ROUND(VLOOKUP($B397,'3.ข้อมูลงบทดลองปัจจุบัน เติมเอง'!$A$5:$CL$846,60,0),2)</f>
        <v>0</v>
      </c>
      <c r="BJ397" s="19">
        <f>ROUND(VLOOKUP($B397,'3.ข้อมูลงบทดลองปัจจุบัน เติมเอง'!$A$5:$CL$846,61,0),2)</f>
        <v>0</v>
      </c>
      <c r="BK397" s="19">
        <f>ROUND(VLOOKUP($B397,'3.ข้อมูลงบทดลองปัจจุบัน เติมเอง'!$A$5:$CL$846,62,0),2)</f>
        <v>0</v>
      </c>
      <c r="BL397" s="19">
        <f>ROUND(VLOOKUP($B397,'3.ข้อมูลงบทดลองปัจจุบัน เติมเอง'!$A$5:$CL$846,63,0),2)</f>
        <v>0</v>
      </c>
      <c r="BM397" s="19">
        <f>ROUND(VLOOKUP($B397,'3.ข้อมูลงบทดลองปัจจุบัน เติมเอง'!$A$5:$CL$846,64,0),2)</f>
        <v>6744.05</v>
      </c>
      <c r="BN397" s="19">
        <f>ROUND(VLOOKUP($B397,'3.ข้อมูลงบทดลองปัจจุบัน เติมเอง'!$A$5:$CL$846,65,0),2)</f>
        <v>0</v>
      </c>
      <c r="BO397" s="19">
        <f>ROUND(VLOOKUP($B397,'3.ข้อมูลงบทดลองปัจจุบัน เติมเอง'!$A$5:$CL$846,66,0),2)</f>
        <v>0</v>
      </c>
      <c r="BP397" s="19">
        <f>ROUND(VLOOKUP($B397,'3.ข้อมูลงบทดลองปัจจุบัน เติมเอง'!$A$5:$CL$846,67,0),2)</f>
        <v>0</v>
      </c>
      <c r="BQ397" s="19">
        <f>ROUND(VLOOKUP($B397,'3.ข้อมูลงบทดลองปัจจุบัน เติมเอง'!$A$5:$CL$846,68,0),2)</f>
        <v>0</v>
      </c>
      <c r="BR397" s="19">
        <f>ROUND(VLOOKUP($B397,'3.ข้อมูลงบทดลองปัจจุบัน เติมเอง'!$A$5:$CL$846,69,0),2)</f>
        <v>0</v>
      </c>
      <c r="BS397" s="19">
        <f>ROUND(VLOOKUP($B397,'3.ข้อมูลงบทดลองปัจจุบัน เติมเอง'!$A$5:$CL$846,70,0),2)</f>
        <v>277557.92</v>
      </c>
      <c r="BT397" s="19">
        <f>ROUND(VLOOKUP($B397,'3.ข้อมูลงบทดลองปัจจุบัน เติมเอง'!$A$5:$CL$846,71,0),2)</f>
        <v>0</v>
      </c>
      <c r="BU397" s="19">
        <f>ROUND(VLOOKUP($B397,'3.ข้อมูลงบทดลองปัจจุบัน เติมเอง'!$A$5:$CL$846,72,0),2)</f>
        <v>0</v>
      </c>
      <c r="BV397" s="19">
        <f>ROUND(VLOOKUP($B397,'3.ข้อมูลงบทดลองปัจจุบัน เติมเอง'!$A$5:$CL$846,73,0),2)</f>
        <v>0</v>
      </c>
      <c r="BW397" s="19">
        <f>ROUND(VLOOKUP($B397,'3.ข้อมูลงบทดลองปัจจุบัน เติมเอง'!$A$5:$CL$846,74,0),2)</f>
        <v>2994.4</v>
      </c>
      <c r="BX397" s="19">
        <f>ROUND(VLOOKUP($B397,'3.ข้อมูลงบทดลองปัจจุบัน เติมเอง'!$A$5:$CL$846,75,0),2)</f>
        <v>0</v>
      </c>
      <c r="BY397" s="19">
        <f>ROUND(VLOOKUP($B397,'3.ข้อมูลงบทดลองปัจจุบัน เติมเอง'!$A$5:$CL$846,76,0),2)</f>
        <v>0</v>
      </c>
      <c r="BZ397" s="19">
        <f>ROUND(VLOOKUP($B397,'3.ข้อมูลงบทดลองปัจจุบัน เติมเอง'!$A$5:$CL$846,77,0),2)</f>
        <v>0</v>
      </c>
      <c r="CA397" s="19">
        <f>ROUND(VLOOKUP($B397,'3.ข้อมูลงบทดลองปัจจุบัน เติมเอง'!$A$5:$CL$846,78,0),2)</f>
        <v>0</v>
      </c>
      <c r="CB397" s="19">
        <f>ROUND(VLOOKUP($B397,'3.ข้อมูลงบทดลองปัจจุบัน เติมเอง'!$A$5:$CL$846,79,0),2)</f>
        <v>0</v>
      </c>
      <c r="CC397" s="19">
        <f>ROUND(VLOOKUP($B397,'3.ข้อมูลงบทดลองปัจจุบัน เติมเอง'!$A$5:$CL$846,80,0),2)</f>
        <v>0</v>
      </c>
      <c r="CD397" s="19">
        <f>ROUND(VLOOKUP($B397,'3.ข้อมูลงบทดลองปัจจุบัน เติมเอง'!$A$5:$CL$846,81,0),2)</f>
        <v>0</v>
      </c>
      <c r="CE397" s="19">
        <f>ROUND(VLOOKUP($B397,'3.ข้อมูลงบทดลองปัจจุบัน เติมเอง'!$A$5:$CL$846,82,0),2)</f>
        <v>0</v>
      </c>
      <c r="CF397" s="19">
        <f>ROUND(VLOOKUP($B397,'3.ข้อมูลงบทดลองปัจจุบัน เติมเอง'!$A$5:$CL$846,83,0),2)</f>
        <v>0</v>
      </c>
      <c r="CG397" s="19">
        <f>ROUND(VLOOKUP($B397,'3.ข้อมูลงบทดลองปัจจุบัน เติมเอง'!$A$5:$CL$846,84,0),2)</f>
        <v>0</v>
      </c>
      <c r="CH397" s="19">
        <f>ROUND(VLOOKUP($B397,'3.ข้อมูลงบทดลองปัจจุบัน เติมเอง'!$A$5:$CL$846,85,0),2)</f>
        <v>0</v>
      </c>
      <c r="CI397" s="19">
        <f>ROUND(VLOOKUP($B397,'3.ข้อมูลงบทดลองปัจจุบัน เติมเอง'!$A$5:$CL$846,86,0),2)</f>
        <v>0</v>
      </c>
      <c r="CJ397" s="19">
        <f>ROUND(VLOOKUP($B397,'3.ข้อมูลงบทดลองปัจจุบัน เติมเอง'!$A$5:$CL$846,87,0),2)</f>
        <v>0</v>
      </c>
      <c r="CK397" s="19">
        <f>ROUND(VLOOKUP($B397,'3.ข้อมูลงบทดลองปัจจุบัน เติมเอง'!$A$5:$CL$846,88,0),2)</f>
        <v>0</v>
      </c>
      <c r="CL397" s="19">
        <f>ROUND(VLOOKUP($B397,'3.ข้อมูลงบทดลองปัจจุบัน เติมเอง'!$A$5:$CL$846,89,0),2)</f>
        <v>0</v>
      </c>
      <c r="CM397" s="19">
        <f>ROUND(VLOOKUP($B397,'3.ข้อมูลงบทดลองปัจจุบัน เติมเอง'!$A$5:$CL$846,90,0),2)</f>
        <v>0</v>
      </c>
    </row>
    <row r="398" spans="1:91" x14ac:dyDescent="0.7">
      <c r="A398" s="53" t="s">
        <v>2323</v>
      </c>
      <c r="B398" s="3" t="s">
        <v>2139</v>
      </c>
      <c r="C398" s="8" t="s">
        <v>841</v>
      </c>
      <c r="D398" s="19">
        <f>ROUND(VLOOKUP($B398,'3.ข้อมูลงบทดลองปัจจุบัน เติมเอง'!$A$5:$CL$846,3,0),2)</f>
        <v>1891754.3</v>
      </c>
      <c r="E398" s="19">
        <f>ROUND(VLOOKUP($B398,'3.ข้อมูลงบทดลองปัจจุบัน เติมเอง'!$A$5:$CL$846,4,0),2)</f>
        <v>38180.9</v>
      </c>
      <c r="F398" s="19">
        <f>ROUND(VLOOKUP($B398,'3.ข้อมูลงบทดลองปัจจุบัน เติมเอง'!$A$5:$CL$846,5,0),2)</f>
        <v>60616.160000000003</v>
      </c>
      <c r="G398" s="19">
        <f>ROUND(VLOOKUP($B398,'3.ข้อมูลงบทดลองปัจจุบัน เติมเอง'!$A$5:$CL$846,6,0),2)</f>
        <v>18826.080000000002</v>
      </c>
      <c r="H398" s="19">
        <f>ROUND(VLOOKUP($B398,'3.ข้อมูลงบทดลองปัจจุบัน เติมเอง'!$A$5:$CL$846,7,0),2)</f>
        <v>41212.559999999998</v>
      </c>
      <c r="I398" s="19">
        <f>ROUND(VLOOKUP($B398,'3.ข้อมูลงบทดลองปัจจุบัน เติมเอง'!$A$5:$CL$846,8,0),2)</f>
        <v>67672.36</v>
      </c>
      <c r="J398" s="19">
        <f>ROUND(VLOOKUP($B398,'3.ข้อมูลงบทดลองปัจจุบัน เติมเอง'!$A$5:$CL$846,9,0),2)</f>
        <v>30893.42</v>
      </c>
      <c r="K398" s="19">
        <f>ROUND(VLOOKUP($B398,'3.ข้อมูลงบทดลองปัจจุบัน เติมเอง'!$A$5:$CL$846,10,0),2)</f>
        <v>303969.08</v>
      </c>
      <c r="L398" s="19">
        <f>ROUND(VLOOKUP($B398,'3.ข้อมูลงบทดลองปัจจุบัน เติมเอง'!$A$5:$CL$846,11,0),2)</f>
        <v>165689.18</v>
      </c>
      <c r="M398" s="19">
        <f>ROUND(VLOOKUP($B398,'3.ข้อมูลงบทดลองปัจจุบัน เติมเอง'!$A$5:$CL$846,12,0),2)</f>
        <v>289181.33</v>
      </c>
      <c r="N398" s="19">
        <f>ROUND(VLOOKUP($B398,'3.ข้อมูลงบทดลองปัจจุบัน เติมเอง'!$A$5:$CL$846,13,0),2)</f>
        <v>283910.15999999997</v>
      </c>
      <c r="O398" s="19">
        <f>ROUND(VLOOKUP($B398,'3.ข้อมูลงบทดลองปัจจุบัน เติมเอง'!$A$5:$CL$846,14,0),2)</f>
        <v>9291.52</v>
      </c>
      <c r="P398" s="19">
        <f>ROUND(VLOOKUP($B398,'3.ข้อมูลงบทดลองปัจจุบัน เติมเอง'!$A$5:$CL$846,15,0),2)</f>
        <v>50967.14</v>
      </c>
      <c r="Q398" s="19">
        <f>ROUND(VLOOKUP($B398,'3.ข้อมูลงบทดลองปัจจุบัน เติมเอง'!$A$5:$CL$846,16,0),2)</f>
        <v>69203.149999999994</v>
      </c>
      <c r="R398" s="19">
        <f>ROUND(VLOOKUP($B398,'3.ข้อมูลงบทดลองปัจจุบัน เติมเอง'!$A$5:$CL$846,17,0),2)</f>
        <v>18689.36</v>
      </c>
      <c r="S398" s="19">
        <f>ROUND(VLOOKUP($B398,'3.ข้อมูลงบทดลองปัจจุบัน เติมเอง'!$A$5:$CL$846,18,0),2)</f>
        <v>269931.06</v>
      </c>
      <c r="T398" s="19">
        <f>ROUND(VLOOKUP($B398,'3.ข้อมูลงบทดลองปัจจุบัน เติมเอง'!$A$5:$CL$846,19,0),2)</f>
        <v>157647.18</v>
      </c>
      <c r="U398" s="19">
        <f>ROUND(VLOOKUP($B398,'3.ข้อมูลงบทดลองปัจจุบัน เติมเอง'!$A$5:$CL$846,20,0),2)</f>
        <v>19065.259999999998</v>
      </c>
      <c r="V398" s="19">
        <f>ROUND(VLOOKUP($B398,'3.ข้อมูลงบทดลองปัจจุบัน เติมเอง'!$A$5:$CL$846,21,0),2)</f>
        <v>87742.76</v>
      </c>
      <c r="W398" s="19">
        <f>ROUND(VLOOKUP($B398,'3.ข้อมูลงบทดลองปัจจุบัน เติมเอง'!$A$5:$CL$846,22,0),2)</f>
        <v>2820.6</v>
      </c>
      <c r="X398" s="19">
        <f>ROUND(VLOOKUP($B398,'3.ข้อมูลงบทดลองปัจจุบัน เติมเอง'!$A$5:$CL$846,23,0),2)</f>
        <v>556881.18999999994</v>
      </c>
      <c r="Y398" s="19">
        <f>ROUND(VLOOKUP($B398,'3.ข้อมูลงบทดลองปัจจุบัน เติมเอง'!$A$5:$CL$846,24,0),2)</f>
        <v>5868.24</v>
      </c>
      <c r="Z398" s="19">
        <f>ROUND(VLOOKUP($B398,'3.ข้อมูลงบทดลองปัจจุบัน เติมเอง'!$A$5:$CL$846,25,0),2)</f>
        <v>78215.44</v>
      </c>
      <c r="AA398" s="19">
        <f>ROUND(VLOOKUP($B398,'3.ข้อมูลงบทดลองปัจจุบัน เติมเอง'!$A$5:$CL$846,26,0),2)</f>
        <v>34324.080000000002</v>
      </c>
      <c r="AB398" s="19">
        <f>ROUND(VLOOKUP($B398,'3.ข้อมูลงบทดลองปัจจุบัน เติมเอง'!$A$5:$CL$846,27,0),2)</f>
        <v>7667.84</v>
      </c>
      <c r="AC398" s="19">
        <f>ROUND(VLOOKUP($B398,'3.ข้อมูลงบทดลองปัจจุบัน เติมเอง'!$A$5:$CL$846,28,0),2)</f>
        <v>26447.96</v>
      </c>
      <c r="AD398" s="19">
        <f>ROUND(VLOOKUP($B398,'3.ข้อมูลงบทดลองปัจจุบัน เติมเอง'!$A$5:$CL$846,29,0),2)</f>
        <v>262881.59999999998</v>
      </c>
      <c r="AE398" s="19">
        <f>ROUND(VLOOKUP($B398,'3.ข้อมูลงบทดลองปัจจุบัน เติมเอง'!$A$5:$CL$846,30,0),2)</f>
        <v>156476.88</v>
      </c>
      <c r="AF398" s="19">
        <f>ROUND(VLOOKUP($B398,'3.ข้อมูลงบทดลองปัจจุบัน เติมเอง'!$A$5:$CL$846,31,0),2)</f>
        <v>39558.480000000003</v>
      </c>
      <c r="AG398" s="19">
        <f>ROUND(VLOOKUP($B398,'3.ข้อมูลงบทดลองปัจจุบัน เติมเอง'!$A$5:$CL$846,32,0),2)</f>
        <v>22351.919999999998</v>
      </c>
      <c r="AH398" s="19">
        <f>ROUND(VLOOKUP($B398,'3.ข้อมูลงบทดลองปัจจุบัน เติมเอง'!$A$5:$CL$846,33,0),2)</f>
        <v>18235.28</v>
      </c>
      <c r="AI398" s="19">
        <f>ROUND(VLOOKUP($B398,'3.ข้อมูลงบทดลองปัจจุบัน เติมเอง'!$A$5:$CL$846,34,0),2)</f>
        <v>33785.279999999999</v>
      </c>
      <c r="AJ398" s="19">
        <f>ROUND(VLOOKUP($B398,'3.ข้อมูลงบทดลองปัจจุบัน เติมเอง'!$A$5:$CL$846,35,0),2)</f>
        <v>25057.919999999998</v>
      </c>
      <c r="AK398" s="19">
        <f>ROUND(VLOOKUP($B398,'3.ข้อมูลงบทดลองปัจจุบัน เติมเอง'!$A$5:$CL$846,36,0),2)</f>
        <v>76988</v>
      </c>
      <c r="AL398" s="19">
        <f>ROUND(VLOOKUP($B398,'3.ข้อมูลงบทดลองปัจจุบัน เติมเอง'!$A$5:$CL$846,37,0),2)</f>
        <v>33027.78</v>
      </c>
      <c r="AM398" s="19">
        <f>ROUND(VLOOKUP($B398,'3.ข้อมูลงบทดลองปัจจุบัน เติมเอง'!$A$5:$CL$846,38,0),2)</f>
        <v>46870.559999999998</v>
      </c>
      <c r="AN398" s="19">
        <f>ROUND(VLOOKUP($B398,'3.ข้อมูลงบทดลองปัจจุบัน เติมเอง'!$A$5:$CL$846,39,0),2)</f>
        <v>18040.12</v>
      </c>
      <c r="AO398" s="19">
        <f>ROUND(VLOOKUP($B398,'3.ข้อมูลงบทดลองปัจจุบัน เติมเอง'!$A$5:$CL$846,40,0),2)</f>
        <v>27012.16</v>
      </c>
      <c r="AP398" s="19">
        <f>ROUND(VLOOKUP($B398,'3.ข้อมูลงบทดลองปัจจุบัน เติมเอง'!$A$5:$CL$846,41,0),2)</f>
        <v>8746.32</v>
      </c>
      <c r="AQ398" s="19">
        <f>ROUND(VLOOKUP($B398,'3.ข้อมูลงบทดลองปัจจุบัน เติมเอง'!$A$5:$CL$846,42,0),2)</f>
        <v>32080.639999999999</v>
      </c>
      <c r="AR398" s="19">
        <f>ROUND(VLOOKUP($B398,'3.ข้อมูลงบทดลองปัจจุบัน เติมเอง'!$A$5:$CL$846,43,0),2)</f>
        <v>9151.44</v>
      </c>
      <c r="AS398" s="19">
        <f>ROUND(VLOOKUP($B398,'3.ข้อมูลงบทดลองปัจจุบัน เติมเอง'!$A$5:$CL$846,44,0),2)</f>
        <v>37011.42</v>
      </c>
      <c r="AT398" s="19">
        <f>ROUND(VLOOKUP($B398,'3.ข้อมูลงบทดลองปัจจุบัน เติมเอง'!$A$5:$CL$846,45,0),2)</f>
        <v>58348.4</v>
      </c>
      <c r="AU398" s="19">
        <f>ROUND(VLOOKUP($B398,'3.ข้อมูลงบทดลองปัจจุบัน เติมเอง'!$A$5:$CL$846,46,0),2)</f>
        <v>74724.800000000003</v>
      </c>
      <c r="AV398" s="19">
        <f>ROUND(VLOOKUP($B398,'3.ข้อมูลงบทดลองปัจจุบัน เติมเอง'!$A$5:$CL$846,47,0),2)</f>
        <v>38969.97</v>
      </c>
      <c r="AW398" s="19">
        <f>ROUND(VLOOKUP($B398,'3.ข้อมูลงบทดลองปัจจุบัน เติมเอง'!$A$5:$CL$846,48,0),2)</f>
        <v>35610.239999999998</v>
      </c>
      <c r="AX398" s="19">
        <f>ROUND(VLOOKUP($B398,'3.ข้อมูลงบทดลองปัจจุบัน เติมเอง'!$A$5:$CL$846,49,0),2)</f>
        <v>3433.38</v>
      </c>
      <c r="AY398" s="19">
        <f>ROUND(VLOOKUP($B398,'3.ข้อมูลงบทดลองปัจจุบัน เติมเอง'!$A$5:$CL$846,50,0),2)</f>
        <v>48931.27</v>
      </c>
      <c r="AZ398" s="19">
        <f>ROUND(VLOOKUP($B398,'3.ข้อมูลงบทดลองปัจจุบัน เติมเอง'!$A$5:$CL$846,51,0),2)</f>
        <v>36091.040000000001</v>
      </c>
      <c r="BA398" s="19">
        <f>ROUND(VLOOKUP($B398,'3.ข้อมูลงบทดลองปัจจุบัน เติมเอง'!$A$5:$CL$846,52,0),2)</f>
        <v>6953.04</v>
      </c>
      <c r="BB398" s="19">
        <f>ROUND(VLOOKUP($B398,'3.ข้อมูลงบทดลองปัจจุบัน เติมเอง'!$A$5:$CL$846,53,0),2)</f>
        <v>540312.98</v>
      </c>
      <c r="BC398" s="19">
        <f>ROUND(VLOOKUP($B398,'3.ข้อมูลงบทดลองปัจจุบัน เติมเอง'!$A$5:$CL$846,54,0),2)</f>
        <v>9270.56</v>
      </c>
      <c r="BD398" s="19">
        <f>ROUND(VLOOKUP($B398,'3.ข้อมูลงบทดลองปัจจุบัน เติมเอง'!$A$5:$CL$846,55,0),2)</f>
        <v>879042.2</v>
      </c>
      <c r="BE398" s="19">
        <f>ROUND(VLOOKUP($B398,'3.ข้อมูลงบทดลองปัจจุบัน เติมเอง'!$A$5:$CL$846,56,0),2)</f>
        <v>275762.11</v>
      </c>
      <c r="BF398" s="19">
        <f>ROUND(VLOOKUP($B398,'3.ข้อมูลงบทดลองปัจจุบัน เติมเอง'!$A$5:$CL$846,57,0),2)</f>
        <v>18960.64</v>
      </c>
      <c r="BG398" s="19">
        <f>ROUND(VLOOKUP($B398,'3.ข้อมูลงบทดลองปัจจุบัน เติมเอง'!$A$5:$CL$846,58,0),2)</f>
        <v>92291.94</v>
      </c>
      <c r="BH398" s="19">
        <f>ROUND(VLOOKUP($B398,'3.ข้อมูลงบทดลองปัจจุบัน เติมเอง'!$A$5:$CL$846,59,0),2)</f>
        <v>53262.84</v>
      </c>
      <c r="BI398" s="19">
        <f>ROUND(VLOOKUP($B398,'3.ข้อมูลงบทดลองปัจจุบัน เติมเอง'!$A$5:$CL$846,60,0),2)</f>
        <v>8749.8799999999992</v>
      </c>
      <c r="BJ398" s="19">
        <f>ROUND(VLOOKUP($B398,'3.ข้อมูลงบทดลองปัจจุบัน เติมเอง'!$A$5:$CL$846,61,0),2)</f>
        <v>2898.96</v>
      </c>
      <c r="BK398" s="19">
        <f>ROUND(VLOOKUP($B398,'3.ข้อมูลงบทดลองปัจจุบัน เติมเอง'!$A$5:$CL$846,62,0),2)</f>
        <v>117737.44</v>
      </c>
      <c r="BL398" s="19">
        <f>ROUND(VLOOKUP($B398,'3.ข้อมูลงบทดลองปัจจุบัน เติมเอง'!$A$5:$CL$846,63,0),2)</f>
        <v>51657.52</v>
      </c>
      <c r="BM398" s="19">
        <f>ROUND(VLOOKUP($B398,'3.ข้อมูลงบทดลองปัจจุบัน เติมเอง'!$A$5:$CL$846,64,0),2)</f>
        <v>325290.7</v>
      </c>
      <c r="BN398" s="19">
        <f>ROUND(VLOOKUP($B398,'3.ข้อมูลงบทดลองปัจจุบัน เติมเอง'!$A$5:$CL$846,65,0),2)</f>
        <v>190542.64</v>
      </c>
      <c r="BO398" s="19">
        <f>ROUND(VLOOKUP($B398,'3.ข้อมูลงบทดลองปัจจุบัน เติมเอง'!$A$5:$CL$846,66,0),2)</f>
        <v>58525.38</v>
      </c>
      <c r="BP398" s="19">
        <f>ROUND(VLOOKUP($B398,'3.ข้อมูลงบทดลองปัจจุบัน เติมเอง'!$A$5:$CL$846,67,0),2)</f>
        <v>80433.960000000006</v>
      </c>
      <c r="BQ398" s="19">
        <f>ROUND(VLOOKUP($B398,'3.ข้อมูลงบทดลองปัจจุบัน เติมเอง'!$A$5:$CL$846,68,0),2)</f>
        <v>129257.92</v>
      </c>
      <c r="BR398" s="19">
        <f>ROUND(VLOOKUP($B398,'3.ข้อมูลงบทดลองปัจจุบัน เติมเอง'!$A$5:$CL$846,69,0),2)</f>
        <v>159379.92000000001</v>
      </c>
      <c r="BS398" s="19">
        <f>ROUND(VLOOKUP($B398,'3.ข้อมูลงบทดลองปัจจุบัน เติมเอง'!$A$5:$CL$846,70,0),2)</f>
        <v>32144.240000000002</v>
      </c>
      <c r="BT398" s="19">
        <f>ROUND(VLOOKUP($B398,'3.ข้อมูลงบทดลองปัจจุบัน เติมเอง'!$A$5:$CL$846,71,0),2)</f>
        <v>19887.599999999999</v>
      </c>
      <c r="BU398" s="19">
        <f>ROUND(VLOOKUP($B398,'3.ข้อมูลงบทดลองปัจจุบัน เติมเอง'!$A$5:$CL$846,72,0),2)</f>
        <v>82594.27</v>
      </c>
      <c r="BV398" s="19">
        <f>ROUND(VLOOKUP($B398,'3.ข้อมูลงบทดลองปัจจุบัน เติมเอง'!$A$5:$CL$846,73,0),2)</f>
        <v>696678.8</v>
      </c>
      <c r="BW398" s="19">
        <f>ROUND(VLOOKUP($B398,'3.ข้อมูลงบทดลองปัจจุบัน เติมเอง'!$A$5:$CL$846,74,0),2)</f>
        <v>7102.72</v>
      </c>
      <c r="BX398" s="19">
        <f>ROUND(VLOOKUP($B398,'3.ข้อมูลงบทดลองปัจจุบัน เติมเอง'!$A$5:$CL$846,75,0),2)</f>
        <v>138283.82</v>
      </c>
      <c r="BY398" s="19">
        <f>ROUND(VLOOKUP($B398,'3.ข้อมูลงบทดลองปัจจุบัน เติมเอง'!$A$5:$CL$846,76,0),2)</f>
        <v>74280.759999999995</v>
      </c>
      <c r="BZ398" s="19">
        <f>ROUND(VLOOKUP($B398,'3.ข้อมูลงบทดลองปัจจุบัน เติมเอง'!$A$5:$CL$846,77,0),2)</f>
        <v>19989.86</v>
      </c>
      <c r="CA398" s="19">
        <f>ROUND(VLOOKUP($B398,'3.ข้อมูลงบทดลองปัจจุบัน เติมเอง'!$A$5:$CL$846,78,0),2)</f>
        <v>209793.76</v>
      </c>
      <c r="CB398" s="19">
        <f>ROUND(VLOOKUP($B398,'3.ข้อมูลงบทดลองปัจจุบัน เติมเอง'!$A$5:$CL$846,79,0),2)</f>
        <v>151558.16</v>
      </c>
      <c r="CC398" s="19">
        <f>ROUND(VLOOKUP($B398,'3.ข้อมูลงบทดลองปัจจุบัน เติมเอง'!$A$5:$CL$846,80,0),2)</f>
        <v>296328.96000000002</v>
      </c>
      <c r="CD398" s="19">
        <f>ROUND(VLOOKUP($B398,'3.ข้อมูลงบทดลองปัจจุบัน เติมเอง'!$A$5:$CL$846,81,0),2)</f>
        <v>60180.92</v>
      </c>
      <c r="CE398" s="19">
        <f>ROUND(VLOOKUP($B398,'3.ข้อมูลงบทดลองปัจจุบัน เติมเอง'!$A$5:$CL$846,82,0),2)</f>
        <v>202568.08</v>
      </c>
      <c r="CF398" s="19">
        <f>ROUND(VLOOKUP($B398,'3.ข้อมูลงบทดลองปัจจุบัน เติมเอง'!$A$5:$CL$846,83,0),2)</f>
        <v>106848.96000000001</v>
      </c>
      <c r="CG398" s="19">
        <f>ROUND(VLOOKUP($B398,'3.ข้อมูลงบทดลองปัจจุบัน เติมเอง'!$A$5:$CL$846,84,0),2)</f>
        <v>1865.6</v>
      </c>
      <c r="CH398" s="19">
        <f>ROUND(VLOOKUP($B398,'3.ข้อมูลงบทดลองปัจจุบัน เติมเอง'!$A$5:$CL$846,85,0),2)</f>
        <v>6479.92</v>
      </c>
      <c r="CI398" s="19">
        <f>ROUND(VLOOKUP($B398,'3.ข้อมูลงบทดลองปัจจุบัน เติมเอง'!$A$5:$CL$846,86,0),2)</f>
        <v>41156.32</v>
      </c>
      <c r="CJ398" s="19">
        <f>ROUND(VLOOKUP($B398,'3.ข้อมูลงบทดลองปัจจุบัน เติมเอง'!$A$5:$CL$846,87,0),2)</f>
        <v>10999.04</v>
      </c>
      <c r="CK398" s="19">
        <f>ROUND(VLOOKUP($B398,'3.ข้อมูลงบทดลองปัจจุบัน เติมเอง'!$A$5:$CL$846,88,0),2)</f>
        <v>249379.94</v>
      </c>
      <c r="CL398" s="19">
        <f>ROUND(VLOOKUP($B398,'3.ข้อมูลงบทดลองปัจจุบัน เติมเอง'!$A$5:$CL$846,89,0),2)</f>
        <v>1051.52</v>
      </c>
      <c r="CM398" s="19">
        <f>ROUND(VLOOKUP($B398,'3.ข้อมูลงบทดลองปัจจุบัน เติมเอง'!$A$5:$CL$846,90,0),2)</f>
        <v>62451.53</v>
      </c>
    </row>
    <row r="399" spans="1:91" x14ac:dyDescent="0.7">
      <c r="A399" s="53" t="s">
        <v>2323</v>
      </c>
      <c r="B399" s="3" t="s">
        <v>2140</v>
      </c>
      <c r="C399" s="8" t="s">
        <v>1530</v>
      </c>
      <c r="D399" s="19">
        <f>ROUND(VLOOKUP($B399,'3.ข้อมูลงบทดลองปัจจุบัน เติมเอง'!$A$5:$CL$846,3,0),2)</f>
        <v>867869.26</v>
      </c>
      <c r="E399" s="19">
        <f>ROUND(VLOOKUP($B399,'3.ข้อมูลงบทดลองปัจจุบัน เติมเอง'!$A$5:$CL$846,4,0),2)</f>
        <v>36600.699999999997</v>
      </c>
      <c r="F399" s="19">
        <f>ROUND(VLOOKUP($B399,'3.ข้อมูลงบทดลองปัจจุบัน เติมเอง'!$A$5:$CL$846,5,0),2)</f>
        <v>37588.800000000003</v>
      </c>
      <c r="G399" s="19">
        <f>ROUND(VLOOKUP($B399,'3.ข้อมูลงบทดลองปัจจุบัน เติมเอง'!$A$5:$CL$846,6,0),2)</f>
        <v>3699.28</v>
      </c>
      <c r="H399" s="19">
        <f>ROUND(VLOOKUP($B399,'3.ข้อมูลงบทดลองปัจจุบัน เติมเอง'!$A$5:$CL$846,7,0),2)</f>
        <v>11213.36</v>
      </c>
      <c r="I399" s="19">
        <f>ROUND(VLOOKUP($B399,'3.ข้อมูลงบทดลองปัจจุบัน เติมเอง'!$A$5:$CL$846,8,0),2)</f>
        <v>2537.52</v>
      </c>
      <c r="J399" s="19">
        <f>ROUND(VLOOKUP($B399,'3.ข้อมูลงบทดลองปัจจุบัน เติมเอง'!$A$5:$CL$846,9,0),2)</f>
        <v>5457.34</v>
      </c>
      <c r="K399" s="19">
        <f>ROUND(VLOOKUP($B399,'3.ข้อมูลงบทดลองปัจจุบัน เติมเอง'!$A$5:$CL$846,10,0),2)</f>
        <v>140372.19</v>
      </c>
      <c r="L399" s="19">
        <f>ROUND(VLOOKUP($B399,'3.ข้อมูลงบทดลองปัจจุบัน เติมเอง'!$A$5:$CL$846,11,0),2)</f>
        <v>20247.68</v>
      </c>
      <c r="M399" s="19">
        <f>ROUND(VLOOKUP($B399,'3.ข้อมูลงบทดลองปัจจุบัน เติมเอง'!$A$5:$CL$846,12,0),2)</f>
        <v>186210.62</v>
      </c>
      <c r="N399" s="19">
        <f>ROUND(VLOOKUP($B399,'3.ข้อมูลงบทดลองปัจจุบัน เติมเอง'!$A$5:$CL$846,13,0),2)</f>
        <v>321487.59999999998</v>
      </c>
      <c r="O399" s="19">
        <f>ROUND(VLOOKUP($B399,'3.ข้อมูลงบทดลองปัจจุบัน เติมเอง'!$A$5:$CL$846,14,0),2)</f>
        <v>1410.72</v>
      </c>
      <c r="P399" s="19">
        <f>ROUND(VLOOKUP($B399,'3.ข้อมูลงบทดลองปัจจุบัน เติมเอง'!$A$5:$CL$846,15,0),2)</f>
        <v>118559.59</v>
      </c>
      <c r="Q399" s="19">
        <f>ROUND(VLOOKUP($B399,'3.ข้อมูลงบทดลองปัจจุบัน เติมเอง'!$A$5:$CL$846,16,0),2)</f>
        <v>57950.09</v>
      </c>
      <c r="R399" s="19">
        <f>ROUND(VLOOKUP($B399,'3.ข้อมูลงบทดลองปัจจุบัน เติมเอง'!$A$5:$CL$846,17,0),2)</f>
        <v>15982.96</v>
      </c>
      <c r="S399" s="19">
        <f>ROUND(VLOOKUP($B399,'3.ข้อมูลงบทดลองปัจจุบัน เติมเอง'!$A$5:$CL$846,18,0),2)</f>
        <v>735980.35</v>
      </c>
      <c r="T399" s="19">
        <f>ROUND(VLOOKUP($B399,'3.ข้อมูลงบทดลองปัจจุบัน เติมเอง'!$A$5:$CL$846,19,0),2)</f>
        <v>86660.479999999996</v>
      </c>
      <c r="U399" s="19">
        <f>ROUND(VLOOKUP($B399,'3.ข้อมูลงบทดลองปัจจุบัน เติมเอง'!$A$5:$CL$846,20,0),2)</f>
        <v>39731.07</v>
      </c>
      <c r="V399" s="19">
        <f>ROUND(VLOOKUP($B399,'3.ข้อมูลงบทดลองปัจจุบัน เติมเอง'!$A$5:$CL$846,21,0),2)</f>
        <v>33874.400000000001</v>
      </c>
      <c r="W399" s="19">
        <f>ROUND(VLOOKUP($B399,'3.ข้อมูลงบทดลองปัจจุบัน เติมเอง'!$A$5:$CL$846,22,0),2)</f>
        <v>6286.28</v>
      </c>
      <c r="X399" s="19">
        <f>ROUND(VLOOKUP($B399,'3.ข้อมูลงบทดลองปัจจุบัน เติมเอง'!$A$5:$CL$846,23,0),2)</f>
        <v>1360217.92</v>
      </c>
      <c r="Y399" s="19">
        <f>ROUND(VLOOKUP($B399,'3.ข้อมูลงบทดลองปัจจุบัน เติมเอง'!$A$5:$CL$846,24,0),2)</f>
        <v>7567.36</v>
      </c>
      <c r="Z399" s="19">
        <f>ROUND(VLOOKUP($B399,'3.ข้อมูลงบทดลองปัจจุบัน เติมเอง'!$A$5:$CL$846,25,0),2)</f>
        <v>162472.16</v>
      </c>
      <c r="AA399" s="19">
        <f>ROUND(VLOOKUP($B399,'3.ข้อมูลงบทดลองปัจจุบัน เติมเอง'!$A$5:$CL$846,26,0),2)</f>
        <v>36270.800000000003</v>
      </c>
      <c r="AB399" s="19">
        <f>ROUND(VLOOKUP($B399,'3.ข้อมูลงบทดลองปัจจุบัน เติมเอง'!$A$5:$CL$846,27,0),2)</f>
        <v>3109.52</v>
      </c>
      <c r="AC399" s="19">
        <f>ROUND(VLOOKUP($B399,'3.ข้อมูลงบทดลองปัจจุบัน เติมเอง'!$A$5:$CL$846,28,0),2)</f>
        <v>6941.68</v>
      </c>
      <c r="AD399" s="19">
        <f>ROUND(VLOOKUP($B399,'3.ข้อมูลงบทดลองปัจจุบัน เติมเอง'!$A$5:$CL$846,29,0),2)</f>
        <v>188929.36</v>
      </c>
      <c r="AE399" s="19">
        <f>ROUND(VLOOKUP($B399,'3.ข้อมูลงบทดลองปัจจุบัน เติมเอง'!$A$5:$CL$846,30,0),2)</f>
        <v>87898.48</v>
      </c>
      <c r="AF399" s="19">
        <f>ROUND(VLOOKUP($B399,'3.ข้อมูลงบทดลองปัจจุบัน เติมเอง'!$A$5:$CL$846,31,0),2)</f>
        <v>12964.16</v>
      </c>
      <c r="AG399" s="19">
        <f>ROUND(VLOOKUP($B399,'3.ข้อมูลงบทดลองปัจจุบัน เติมเอง'!$A$5:$CL$846,32,0),2)</f>
        <v>8998.56</v>
      </c>
      <c r="AH399" s="19">
        <f>ROUND(VLOOKUP($B399,'3.ข้อมูลงบทดลองปัจจุบัน เติมเอง'!$A$5:$CL$846,33,0),2)</f>
        <v>13231.28</v>
      </c>
      <c r="AI399" s="19">
        <f>ROUND(VLOOKUP($B399,'3.ข้อมูลงบทดลองปัจจุบัน เติมเอง'!$A$5:$CL$846,34,0),2)</f>
        <v>2120.7199999999998</v>
      </c>
      <c r="AJ399" s="19">
        <f>ROUND(VLOOKUP($B399,'3.ข้อมูลงบทดลองปัจจุบัน เติมเอง'!$A$5:$CL$846,35,0),2)</f>
        <v>6359.12</v>
      </c>
      <c r="AK399" s="19">
        <f>ROUND(VLOOKUP($B399,'3.ข้อมูลงบทดลองปัจจุบัน เติมเอง'!$A$5:$CL$846,36,0),2)</f>
        <v>5350.88</v>
      </c>
      <c r="AL399" s="19">
        <f>ROUND(VLOOKUP($B399,'3.ข้อมูลงบทดลองปัจจุบัน เติมเอง'!$A$5:$CL$846,37,0),2)</f>
        <v>327610.96000000002</v>
      </c>
      <c r="AM399" s="19">
        <f>ROUND(VLOOKUP($B399,'3.ข้อมูลงบทดลองปัจจุบัน เติมเอง'!$A$5:$CL$846,38,0),2)</f>
        <v>8429.36</v>
      </c>
      <c r="AN399" s="19">
        <f>ROUND(VLOOKUP($B399,'3.ข้อมูลงบทดลองปัจจุบัน เติมเอง'!$A$5:$CL$846,39,0),2)</f>
        <v>8449</v>
      </c>
      <c r="AO399" s="19">
        <f>ROUND(VLOOKUP($B399,'3.ข้อมูลงบทดลองปัจจุบัน เติมเอง'!$A$5:$CL$846,40,0),2)</f>
        <v>4119.92</v>
      </c>
      <c r="AP399" s="19">
        <f>ROUND(VLOOKUP($B399,'3.ข้อมูลงบทดลองปัจจุบัน เติมเอง'!$A$5:$CL$846,41,0),2)</f>
        <v>7111.36</v>
      </c>
      <c r="AQ399" s="19">
        <f>ROUND(VLOOKUP($B399,'3.ข้อมูลงบทดลองปัจจุบัน เติมเอง'!$A$5:$CL$846,42,0),2)</f>
        <v>15735.6</v>
      </c>
      <c r="AR399" s="19">
        <f>ROUND(VLOOKUP($B399,'3.ข้อมูลงบทดลองปัจจุบัน เติมเอง'!$A$5:$CL$846,43,0),2)</f>
        <v>4314.72</v>
      </c>
      <c r="AS399" s="19">
        <f>ROUND(VLOOKUP($B399,'3.ข้อมูลงบทดลองปัจจุบัน เติมเอง'!$A$5:$CL$846,44,0),2)</f>
        <v>145231.6</v>
      </c>
      <c r="AT399" s="19">
        <f>ROUND(VLOOKUP($B399,'3.ข้อมูลงบทดลองปัจจุบัน เติมเอง'!$A$5:$CL$846,45,0),2)</f>
        <v>7500.24</v>
      </c>
      <c r="AU399" s="19">
        <f>ROUND(VLOOKUP($B399,'3.ข้อมูลงบทดลองปัจจุบัน เติมเอง'!$A$5:$CL$846,46,0),2)</f>
        <v>29940.400000000001</v>
      </c>
      <c r="AV399" s="19">
        <f>ROUND(VLOOKUP($B399,'3.ข้อมูลงบทดลองปัจจุบัน เติมเอง'!$A$5:$CL$846,47,0),2)</f>
        <v>23956.21</v>
      </c>
      <c r="AW399" s="19">
        <f>ROUND(VLOOKUP($B399,'3.ข้อมูลงบทดลองปัจจุบัน เติมเอง'!$A$5:$CL$846,48,0),2)</f>
        <v>12497.04</v>
      </c>
      <c r="AX399" s="19">
        <f>ROUND(VLOOKUP($B399,'3.ข้อมูลงบทดลองปัจจุบัน เติมเอง'!$A$5:$CL$846,49,0),2)</f>
        <v>668.6</v>
      </c>
      <c r="AY399" s="19">
        <f>ROUND(VLOOKUP($B399,'3.ข้อมูลงบทดลองปัจจุบัน เติมเอง'!$A$5:$CL$846,50,0),2)</f>
        <v>8180.52</v>
      </c>
      <c r="AZ399" s="19">
        <f>ROUND(VLOOKUP($B399,'3.ข้อมูลงบทดลองปัจจุบัน เติมเอง'!$A$5:$CL$846,51,0),2)</f>
        <v>3652.8</v>
      </c>
      <c r="BA399" s="19">
        <f>ROUND(VLOOKUP($B399,'3.ข้อมูลงบทดลองปัจจุบัน เติมเอง'!$A$5:$CL$846,52,0),2)</f>
        <v>1965.04</v>
      </c>
      <c r="BB399" s="19">
        <f>ROUND(VLOOKUP($B399,'3.ข้อมูลงบทดลองปัจจุบัน เติมเอง'!$A$5:$CL$846,53,0),2)</f>
        <v>275455.18</v>
      </c>
      <c r="BC399" s="19">
        <f>ROUND(VLOOKUP($B399,'3.ข้อมูลงบทดลองปัจจุบัน เติมเอง'!$A$5:$CL$846,54,0),2)</f>
        <v>5876.16</v>
      </c>
      <c r="BD399" s="19">
        <f>ROUND(VLOOKUP($B399,'3.ข้อมูลงบทดลองปัจจุบัน เติมเอง'!$A$5:$CL$846,55,0),2)</f>
        <v>845930.8</v>
      </c>
      <c r="BE399" s="19">
        <f>ROUND(VLOOKUP($B399,'3.ข้อมูลงบทดลองปัจจุบัน เติมเอง'!$A$5:$CL$846,56,0),2)</f>
        <v>192346.97</v>
      </c>
      <c r="BF399" s="19">
        <f>ROUND(VLOOKUP($B399,'3.ข้อมูลงบทดลองปัจจุบัน เติมเอง'!$A$5:$CL$846,57,0),2)</f>
        <v>15027.94</v>
      </c>
      <c r="BG399" s="19">
        <f>ROUND(VLOOKUP($B399,'3.ข้อมูลงบทดลองปัจจุบัน เติมเอง'!$A$5:$CL$846,58,0),2)</f>
        <v>38797.440000000002</v>
      </c>
      <c r="BH399" s="19">
        <f>ROUND(VLOOKUP($B399,'3.ข้อมูลงบทดลองปัจจุบัน เติมเอง'!$A$5:$CL$846,59,0),2)</f>
        <v>223542.68</v>
      </c>
      <c r="BI399" s="19">
        <f>ROUND(VLOOKUP($B399,'3.ข้อมูลงบทดลองปัจจุบัน เติมเอง'!$A$5:$CL$846,60,0),2)</f>
        <v>2656.16</v>
      </c>
      <c r="BJ399" s="19">
        <f>ROUND(VLOOKUP($B399,'3.ข้อมูลงบทดลองปัจจุบัน เติมเอง'!$A$5:$CL$846,61,0),2)</f>
        <v>3560.16</v>
      </c>
      <c r="BK399" s="19">
        <f>ROUND(VLOOKUP($B399,'3.ข้อมูลงบทดลองปัจจุบัน เติมเอง'!$A$5:$CL$846,62,0),2)</f>
        <v>25622.880000000001</v>
      </c>
      <c r="BL399" s="19">
        <f>ROUND(VLOOKUP($B399,'3.ข้อมูลงบทดลองปัจจุบัน เติมเอง'!$A$5:$CL$846,63,0),2)</f>
        <v>107121.24</v>
      </c>
      <c r="BM399" s="19">
        <f>ROUND(VLOOKUP($B399,'3.ข้อมูลงบทดลองปัจจุบัน เติมเอง'!$A$5:$CL$846,64,0),2)</f>
        <v>575081.30000000005</v>
      </c>
      <c r="BN399" s="19">
        <f>ROUND(VLOOKUP($B399,'3.ข้อมูลงบทดลองปัจจุบัน เติมเอง'!$A$5:$CL$846,65,0),2)</f>
        <v>69461.36</v>
      </c>
      <c r="BO399" s="19">
        <f>ROUND(VLOOKUP($B399,'3.ข้อมูลงบทดลองปัจจุบัน เติมเอง'!$A$5:$CL$846,66,0),2)</f>
        <v>24020</v>
      </c>
      <c r="BP399" s="19">
        <f>ROUND(VLOOKUP($B399,'3.ข้อมูลงบทดลองปัจจุบัน เติมเอง'!$A$5:$CL$846,67,0),2)</f>
        <v>39612.400000000001</v>
      </c>
      <c r="BQ399" s="19">
        <f>ROUND(VLOOKUP($B399,'3.ข้อมูลงบทดลองปัจจุบัน เติมเอง'!$A$5:$CL$846,68,0),2)</f>
        <v>26961.03</v>
      </c>
      <c r="BR399" s="19">
        <f>ROUND(VLOOKUP($B399,'3.ข้อมูลงบทดลองปัจจุบัน เติมเอง'!$A$5:$CL$846,69,0),2)</f>
        <v>133310.39999999999</v>
      </c>
      <c r="BS399" s="19">
        <f>ROUND(VLOOKUP($B399,'3.ข้อมูลงบทดลองปัจจุบัน เติมเอง'!$A$5:$CL$846,70,0),2)</f>
        <v>121159.92</v>
      </c>
      <c r="BT399" s="19">
        <f>ROUND(VLOOKUP($B399,'3.ข้อมูลงบทดลองปัจจุบัน เติมเอง'!$A$5:$CL$846,71,0),2)</f>
        <v>13368.96</v>
      </c>
      <c r="BU399" s="19">
        <f>ROUND(VLOOKUP($B399,'3.ข้อมูลงบทดลองปัจจุบัน เติมเอง'!$A$5:$CL$846,72,0),2)</f>
        <v>69849.41</v>
      </c>
      <c r="BV399" s="19">
        <f>ROUND(VLOOKUP($B399,'3.ข้อมูลงบทดลองปัจจุบัน เติมเอง'!$A$5:$CL$846,73,0),2)</f>
        <v>685854.24</v>
      </c>
      <c r="BW399" s="19">
        <f>ROUND(VLOOKUP($B399,'3.ข้อมูลงบทดลองปัจจุบัน เติมเอง'!$A$5:$CL$846,74,0),2)</f>
        <v>0</v>
      </c>
      <c r="BX399" s="19">
        <f>ROUND(VLOOKUP($B399,'3.ข้อมูลงบทดลองปัจจุบัน เติมเอง'!$A$5:$CL$846,75,0),2)</f>
        <v>39394.44</v>
      </c>
      <c r="BY399" s="19">
        <f>ROUND(VLOOKUP($B399,'3.ข้อมูลงบทดลองปัจจุบัน เติมเอง'!$A$5:$CL$846,76,0),2)</f>
        <v>141601.56</v>
      </c>
      <c r="BZ399" s="19">
        <f>ROUND(VLOOKUP($B399,'3.ข้อมูลงบทดลองปัจจุบัน เติมเอง'!$A$5:$CL$846,77,0),2)</f>
        <v>8668.8799999999992</v>
      </c>
      <c r="CA399" s="19">
        <f>ROUND(VLOOKUP($B399,'3.ข้อมูลงบทดลองปัจจุบัน เติมเอง'!$A$5:$CL$846,78,0),2)</f>
        <v>40450.879999999997</v>
      </c>
      <c r="CB399" s="19">
        <f>ROUND(VLOOKUP($B399,'3.ข้อมูลงบทดลองปัจจุบัน เติมเอง'!$A$5:$CL$846,79,0),2)</f>
        <v>27838.080000000002</v>
      </c>
      <c r="CC399" s="19">
        <f>ROUND(VLOOKUP($B399,'3.ข้อมูลงบทดลองปัจจุบัน เติมเอง'!$A$5:$CL$846,80,0),2)</f>
        <v>147193.92000000001</v>
      </c>
      <c r="CD399" s="19">
        <f>ROUND(VLOOKUP($B399,'3.ข้อมูลงบทดลองปัจจุบัน เติมเอง'!$A$5:$CL$846,81,0),2)</f>
        <v>91157.78</v>
      </c>
      <c r="CE399" s="19">
        <f>ROUND(VLOOKUP($B399,'3.ข้อมูลงบทดลองปัจจุบัน เติมเอง'!$A$5:$CL$846,82,0),2)</f>
        <v>137773.92000000001</v>
      </c>
      <c r="CF399" s="19">
        <f>ROUND(VLOOKUP($B399,'3.ข้อมูลงบทดลองปัจจุบัน เติมเอง'!$A$5:$CL$846,83,0),2)</f>
        <v>73205.399999999994</v>
      </c>
      <c r="CG399" s="19">
        <f>ROUND(VLOOKUP($B399,'3.ข้อมูลงบทดลองปัจจุบัน เติมเอง'!$A$5:$CL$846,84,0),2)</f>
        <v>3103.44</v>
      </c>
      <c r="CH399" s="19">
        <f>ROUND(VLOOKUP($B399,'3.ข้อมูลงบทดลองปัจจุบัน เติมเอง'!$A$5:$CL$846,85,0),2)</f>
        <v>1506</v>
      </c>
      <c r="CI399" s="19">
        <f>ROUND(VLOOKUP($B399,'3.ข้อมูลงบทดลองปัจจุบัน เติมเอง'!$A$5:$CL$846,86,0),2)</f>
        <v>114.4</v>
      </c>
      <c r="CJ399" s="19">
        <f>ROUND(VLOOKUP($B399,'3.ข้อมูลงบทดลองปัจจุบัน เติมเอง'!$A$5:$CL$846,87,0),2)</f>
        <v>2323.92</v>
      </c>
      <c r="CK399" s="19">
        <f>ROUND(VLOOKUP($B399,'3.ข้อมูลงบทดลองปัจจุบัน เติมเอง'!$A$5:$CL$846,88,0),2)</f>
        <v>64698</v>
      </c>
      <c r="CL399" s="19">
        <f>ROUND(VLOOKUP($B399,'3.ข้อมูลงบทดลองปัจจุบัน เติมเอง'!$A$5:$CL$846,89,0),2)</f>
        <v>2422.2399999999998</v>
      </c>
      <c r="CM399" s="19">
        <f>ROUND(VLOOKUP($B399,'3.ข้อมูลงบทดลองปัจจุบัน เติมเอง'!$A$5:$CL$846,90,0),2)</f>
        <v>8567.4</v>
      </c>
    </row>
    <row r="400" spans="1:91" x14ac:dyDescent="0.7">
      <c r="A400" s="53" t="s">
        <v>2323</v>
      </c>
      <c r="B400" s="3" t="s">
        <v>2141</v>
      </c>
      <c r="C400" s="8" t="s">
        <v>1374</v>
      </c>
      <c r="D400" s="19">
        <f>ROUND(VLOOKUP($B400,'3.ข้อมูลงบทดลองปัจจุบัน เติมเอง'!$A$5:$CL$846,3,0),2)</f>
        <v>1048278.86</v>
      </c>
      <c r="E400" s="19">
        <f>ROUND(VLOOKUP($B400,'3.ข้อมูลงบทดลองปัจจุบัน เติมเอง'!$A$5:$CL$846,4,0),2)</f>
        <v>9022.06</v>
      </c>
      <c r="F400" s="19">
        <f>ROUND(VLOOKUP($B400,'3.ข้อมูลงบทดลองปัจจุบัน เติมเอง'!$A$5:$CL$846,5,0),2)</f>
        <v>20328.66</v>
      </c>
      <c r="G400" s="19">
        <f>ROUND(VLOOKUP($B400,'3.ข้อมูลงบทดลองปัจจุบัน เติมเอง'!$A$5:$CL$846,6,0),2)</f>
        <v>22184.25</v>
      </c>
      <c r="H400" s="19">
        <f>ROUND(VLOOKUP($B400,'3.ข้อมูลงบทดลองปัจจุบัน เติมเอง'!$A$5:$CL$846,7,0),2)</f>
        <v>38862.629999999997</v>
      </c>
      <c r="I400" s="19">
        <f>ROUND(VLOOKUP($B400,'3.ข้อมูลงบทดลองปัจจุบัน เติมเอง'!$A$5:$CL$846,8,0),2)</f>
        <v>43014.87</v>
      </c>
      <c r="J400" s="19">
        <f>ROUND(VLOOKUP($B400,'3.ข้อมูลงบทดลองปัจจุบัน เติมเอง'!$A$5:$CL$846,9,0),2)</f>
        <v>1847.53</v>
      </c>
      <c r="K400" s="19">
        <f>ROUND(VLOOKUP($B400,'3.ข้อมูลงบทดลองปัจจุบัน เติมเอง'!$A$5:$CL$846,10,0),2)</f>
        <v>171779.47</v>
      </c>
      <c r="L400" s="19">
        <f>ROUND(VLOOKUP($B400,'3.ข้อมูลงบทดลองปัจจุบัน เติมเอง'!$A$5:$CL$846,11,0),2)</f>
        <v>25798.17</v>
      </c>
      <c r="M400" s="19">
        <f>ROUND(VLOOKUP($B400,'3.ข้อมูลงบทดลองปัจจุบัน เติมเอง'!$A$5:$CL$846,12,0),2)</f>
        <v>37739.31</v>
      </c>
      <c r="N400" s="19">
        <f>ROUND(VLOOKUP($B400,'3.ข้อมูลงบทดลองปัจจุบัน เติมเอง'!$A$5:$CL$846,13,0),2)</f>
        <v>65550.63</v>
      </c>
      <c r="O400" s="19">
        <f>ROUND(VLOOKUP($B400,'3.ข้อมูลงบทดลองปัจจุบัน เติมเอง'!$A$5:$CL$846,14,0),2)</f>
        <v>8574.99</v>
      </c>
      <c r="P400" s="19">
        <f>ROUND(VLOOKUP($B400,'3.ข้อมูลงบทดลองปัจจุบัน เติมเอง'!$A$5:$CL$846,15,0),2)</f>
        <v>339313.99</v>
      </c>
      <c r="Q400" s="19">
        <f>ROUND(VLOOKUP($B400,'3.ข้อมูลงบทดลองปัจจุบัน เติมเอง'!$A$5:$CL$846,16,0),2)</f>
        <v>8403.0499999999993</v>
      </c>
      <c r="R400" s="19">
        <f>ROUND(VLOOKUP($B400,'3.ข้อมูลงบทดลองปัจจุบัน เติมเอง'!$A$5:$CL$846,17,0),2)</f>
        <v>10359.469999999999</v>
      </c>
      <c r="S400" s="19">
        <f>ROUND(VLOOKUP($B400,'3.ข้อมูลงบทดลองปัจจุบัน เติมเอง'!$A$5:$CL$846,18,0),2)</f>
        <v>100088.49</v>
      </c>
      <c r="T400" s="19">
        <f>ROUND(VLOOKUP($B400,'3.ข้อมูลงบทดลองปัจจุบัน เติมเอง'!$A$5:$CL$846,19,0),2)</f>
        <v>30659.84</v>
      </c>
      <c r="U400" s="19">
        <f>ROUND(VLOOKUP($B400,'3.ข้อมูลงบทดลองปัจจุบัน เติมเอง'!$A$5:$CL$846,20,0),2)</f>
        <v>2805</v>
      </c>
      <c r="V400" s="19">
        <f>ROUND(VLOOKUP($B400,'3.ข้อมูลงบทดลองปัจจุบัน เติมเอง'!$A$5:$CL$846,21,0),2)</f>
        <v>3768.56</v>
      </c>
      <c r="W400" s="19">
        <f>ROUND(VLOOKUP($B400,'3.ข้อมูลงบทดลองปัจจุบัน เติมเอง'!$A$5:$CL$846,22,0),2)</f>
        <v>291.60000000000002</v>
      </c>
      <c r="X400" s="19">
        <f>ROUND(VLOOKUP($B400,'3.ข้อมูลงบทดลองปัจจุบัน เติมเอง'!$A$5:$CL$846,23,0),2)</f>
        <v>1157690.24</v>
      </c>
      <c r="Y400" s="19">
        <f>ROUND(VLOOKUP($B400,'3.ข้อมูลงบทดลองปัจจุบัน เติมเอง'!$A$5:$CL$846,24,0),2)</f>
        <v>4039.64</v>
      </c>
      <c r="Z400" s="19">
        <f>ROUND(VLOOKUP($B400,'3.ข้อมูลงบทดลองปัจจุบัน เติมเอง'!$A$5:$CL$846,25,0),2)</f>
        <v>2744.58</v>
      </c>
      <c r="AA400" s="19">
        <f>ROUND(VLOOKUP($B400,'3.ข้อมูลงบทดลองปัจจุบัน เติมเอง'!$A$5:$CL$846,26,0),2)</f>
        <v>6081</v>
      </c>
      <c r="AB400" s="19">
        <f>ROUND(VLOOKUP($B400,'3.ข้อมูลงบทดลองปัจจุบัน เติมเอง'!$A$5:$CL$846,27,0),2)</f>
        <v>1985.94</v>
      </c>
      <c r="AC400" s="19">
        <f>ROUND(VLOOKUP($B400,'3.ข้อมูลงบทดลองปัจจุบัน เติมเอง'!$A$5:$CL$846,28,0),2)</f>
        <v>4469.07</v>
      </c>
      <c r="AD400" s="19">
        <f>ROUND(VLOOKUP($B400,'3.ข้อมูลงบทดลองปัจจุบัน เติมเอง'!$A$5:$CL$846,29,0),2)</f>
        <v>589.53</v>
      </c>
      <c r="AE400" s="19">
        <f>ROUND(VLOOKUP($B400,'3.ข้อมูลงบทดลองปัจจุบัน เติมเอง'!$A$5:$CL$846,30,0),2)</f>
        <v>0</v>
      </c>
      <c r="AF400" s="19">
        <f>ROUND(VLOOKUP($B400,'3.ข้อมูลงบทดลองปัจจุบัน เติมเอง'!$A$5:$CL$846,31,0),2)</f>
        <v>1725.3</v>
      </c>
      <c r="AG400" s="19">
        <f>ROUND(VLOOKUP($B400,'3.ข้อมูลงบทดลองปัจจุบัน เติมเอง'!$A$5:$CL$846,32,0),2)</f>
        <v>3197.18</v>
      </c>
      <c r="AH400" s="19">
        <f>ROUND(VLOOKUP($B400,'3.ข้อมูลงบทดลองปัจจุบัน เติมเอง'!$A$5:$CL$846,33,0),2)</f>
        <v>3897</v>
      </c>
      <c r="AI400" s="19">
        <f>ROUND(VLOOKUP($B400,'3.ข้อมูลงบทดลองปัจจุบัน เติมเอง'!$A$5:$CL$846,34,0),2)</f>
        <v>0</v>
      </c>
      <c r="AJ400" s="19">
        <f>ROUND(VLOOKUP($B400,'3.ข้อมูลงบทดลองปัจจุบัน เติมเอง'!$A$5:$CL$846,35,0),2)</f>
        <v>0</v>
      </c>
      <c r="AK400" s="19">
        <f>ROUND(VLOOKUP($B400,'3.ข้อมูลงบทดลองปัจจุบัน เติมเอง'!$A$5:$CL$846,36,0),2)</f>
        <v>22833.18</v>
      </c>
      <c r="AL400" s="19">
        <f>ROUND(VLOOKUP($B400,'3.ข้อมูลงบทดลองปัจจุบัน เติมเอง'!$A$5:$CL$846,37,0),2)</f>
        <v>4601989.47</v>
      </c>
      <c r="AM400" s="19">
        <f>ROUND(VLOOKUP($B400,'3.ข้อมูลงบทดลองปัจจุบัน เติมเอง'!$A$5:$CL$846,38,0),2)</f>
        <v>7140.12</v>
      </c>
      <c r="AN400" s="19">
        <f>ROUND(VLOOKUP($B400,'3.ข้อมูลงบทดลองปัจจุบัน เติมเอง'!$A$5:$CL$846,39,0),2)</f>
        <v>17560.28</v>
      </c>
      <c r="AO400" s="19">
        <f>ROUND(VLOOKUP($B400,'3.ข้อมูลงบทดลองปัจจุบัน เติมเอง'!$A$5:$CL$846,40,0),2)</f>
        <v>36219.06</v>
      </c>
      <c r="AP400" s="19">
        <f>ROUND(VLOOKUP($B400,'3.ข้อมูลงบทดลองปัจจุบัน เติมเอง'!$A$5:$CL$846,41,0),2)</f>
        <v>24068.91</v>
      </c>
      <c r="AQ400" s="19">
        <f>ROUND(VLOOKUP($B400,'3.ข้อมูลงบทดลองปัจจุบัน เติมเอง'!$A$5:$CL$846,42,0),2)</f>
        <v>3003.93</v>
      </c>
      <c r="AR400" s="19">
        <f>ROUND(VLOOKUP($B400,'3.ข้อมูลงบทดลองปัจจุบัน เติมเอง'!$A$5:$CL$846,43,0),2)</f>
        <v>2788.46</v>
      </c>
      <c r="AS400" s="19">
        <f>ROUND(VLOOKUP($B400,'3.ข้อมูลงบทดลองปัจจุบัน เติมเอง'!$A$5:$CL$846,44,0),2)</f>
        <v>681134.14</v>
      </c>
      <c r="AT400" s="19">
        <f>ROUND(VLOOKUP($B400,'3.ข้อมูลงบทดลองปัจจุบัน เติมเอง'!$A$5:$CL$846,45,0),2)</f>
        <v>6970.78</v>
      </c>
      <c r="AU400" s="19">
        <f>ROUND(VLOOKUP($B400,'3.ข้อมูลงบทดลองปัจจุบัน เติมเอง'!$A$5:$CL$846,46,0),2)</f>
        <v>29380.83</v>
      </c>
      <c r="AV400" s="19">
        <f>ROUND(VLOOKUP($B400,'3.ข้อมูลงบทดลองปัจจุบัน เติมเอง'!$A$5:$CL$846,47,0),2)</f>
        <v>6189.98</v>
      </c>
      <c r="AW400" s="19">
        <f>ROUND(VLOOKUP($B400,'3.ข้อมูลงบทดลองปัจจุบัน เติมเอง'!$A$5:$CL$846,48,0),2)</f>
        <v>5173.71</v>
      </c>
      <c r="AX400" s="19">
        <f>ROUND(VLOOKUP($B400,'3.ข้อมูลงบทดลองปัจจุบัน เติมเอง'!$A$5:$CL$846,49,0),2)</f>
        <v>10603.31</v>
      </c>
      <c r="AY400" s="19">
        <f>ROUND(VLOOKUP($B400,'3.ข้อมูลงบทดลองปัจจุบัน เติมเอง'!$A$5:$CL$846,50,0),2)</f>
        <v>40415.42</v>
      </c>
      <c r="AZ400" s="19">
        <f>ROUND(VLOOKUP($B400,'3.ข้อมูลงบทดลองปัจจุบัน เติมเอง'!$A$5:$CL$846,51,0),2)</f>
        <v>5735.34</v>
      </c>
      <c r="BA400" s="19">
        <f>ROUND(VLOOKUP($B400,'3.ข้อมูลงบทดลองปัจจุบัน เติมเอง'!$A$5:$CL$846,52,0),2)</f>
        <v>3236.46</v>
      </c>
      <c r="BB400" s="19">
        <f>ROUND(VLOOKUP($B400,'3.ข้อมูลงบทดลองปัจจุบัน เติมเอง'!$A$5:$CL$846,53,0),2)</f>
        <v>193038.75</v>
      </c>
      <c r="BC400" s="19">
        <f>ROUND(VLOOKUP($B400,'3.ข้อมูลงบทดลองปัจจุบัน เติมเอง'!$A$5:$CL$846,54,0),2)</f>
        <v>8992.2000000000007</v>
      </c>
      <c r="BD400" s="19">
        <f>ROUND(VLOOKUP($B400,'3.ข้อมูลงบทดลองปัจจุบัน เติมเอง'!$A$5:$CL$846,55,0),2)</f>
        <v>845095.11</v>
      </c>
      <c r="BE400" s="19">
        <f>ROUND(VLOOKUP($B400,'3.ข้อมูลงบทดลองปัจจุบัน เติมเอง'!$A$5:$CL$846,56,0),2)</f>
        <v>206757.56</v>
      </c>
      <c r="BF400" s="19">
        <f>ROUND(VLOOKUP($B400,'3.ข้อมูลงบทดลองปัจจุบัน เติมเอง'!$A$5:$CL$846,57,0),2)</f>
        <v>2091.9899999999998</v>
      </c>
      <c r="BG400" s="19">
        <f>ROUND(VLOOKUP($B400,'3.ข้อมูลงบทดลองปัจจุบัน เติมเอง'!$A$5:$CL$846,58,0),2)</f>
        <v>1852.07</v>
      </c>
      <c r="BH400" s="19">
        <f>ROUND(VLOOKUP($B400,'3.ข้อมูลงบทดลองปัจจุบัน เติมเอง'!$A$5:$CL$846,59,0),2)</f>
        <v>375182.36</v>
      </c>
      <c r="BI400" s="19">
        <f>ROUND(VLOOKUP($B400,'3.ข้อมูลงบทดลองปัจจุบัน เติมเอง'!$A$5:$CL$846,60,0),2)</f>
        <v>1463.84</v>
      </c>
      <c r="BJ400" s="19">
        <f>ROUND(VLOOKUP($B400,'3.ข้อมูลงบทดลองปัจจุบัน เติมเอง'!$A$5:$CL$846,61,0),2)</f>
        <v>2374.25</v>
      </c>
      <c r="BK400" s="19">
        <f>ROUND(VLOOKUP($B400,'3.ข้อมูลงบทดลองปัจจุบัน เติมเอง'!$A$5:$CL$846,62,0),2)</f>
        <v>3671.16</v>
      </c>
      <c r="BL400" s="19">
        <f>ROUND(VLOOKUP($B400,'3.ข้อมูลงบทดลองปัจจุบัน เติมเอง'!$A$5:$CL$846,63,0),2)</f>
        <v>10495.01</v>
      </c>
      <c r="BM400" s="19">
        <f>ROUND(VLOOKUP($B400,'3.ข้อมูลงบทดลองปัจจุบัน เติมเอง'!$A$5:$CL$846,64,0),2)</f>
        <v>229896.91</v>
      </c>
      <c r="BN400" s="19">
        <f>ROUND(VLOOKUP($B400,'3.ข้อมูลงบทดลองปัจจุบัน เติมเอง'!$A$5:$CL$846,65,0),2)</f>
        <v>25840.23</v>
      </c>
      <c r="BO400" s="19">
        <f>ROUND(VLOOKUP($B400,'3.ข้อมูลงบทดลองปัจจุบัน เติมเอง'!$A$5:$CL$846,66,0),2)</f>
        <v>1329.31</v>
      </c>
      <c r="BP400" s="19">
        <f>ROUND(VLOOKUP($B400,'3.ข้อมูลงบทดลองปัจจุบัน เติมเอง'!$A$5:$CL$846,67,0),2)</f>
        <v>3881.18</v>
      </c>
      <c r="BQ400" s="19">
        <f>ROUND(VLOOKUP($B400,'3.ข้อมูลงบทดลองปัจจุบัน เติมเอง'!$A$5:$CL$846,68,0),2)</f>
        <v>8008.74</v>
      </c>
      <c r="BR400" s="19">
        <f>ROUND(VLOOKUP($B400,'3.ข้อมูลงบทดลองปัจจุบัน เติมเอง'!$A$5:$CL$846,69,0),2)</f>
        <v>5984.16</v>
      </c>
      <c r="BS400" s="19">
        <f>ROUND(VLOOKUP($B400,'3.ข้อมูลงบทดลองปัจจุบัน เติมเอง'!$A$5:$CL$846,70,0),2)</f>
        <v>3037733.77</v>
      </c>
      <c r="BT400" s="19">
        <f>ROUND(VLOOKUP($B400,'3.ข้อมูลงบทดลองปัจจุบัน เติมเอง'!$A$5:$CL$846,71,0),2)</f>
        <v>14904.27</v>
      </c>
      <c r="BU400" s="19">
        <f>ROUND(VLOOKUP($B400,'3.ข้อมูลงบทดลองปัจจุบัน เติมเอง'!$A$5:$CL$846,72,0),2)</f>
        <v>41773.089999999997</v>
      </c>
      <c r="BV400" s="19">
        <f>ROUND(VLOOKUP($B400,'3.ข้อมูลงบทดลองปัจจุบัน เติมเอง'!$A$5:$CL$846,73,0),2)</f>
        <v>322027.62</v>
      </c>
      <c r="BW400" s="19">
        <f>ROUND(VLOOKUP($B400,'3.ข้อมูลงบทดลองปัจจุบัน เติมเอง'!$A$5:$CL$846,74,0),2)</f>
        <v>10805.7</v>
      </c>
      <c r="BX400" s="19">
        <f>ROUND(VLOOKUP($B400,'3.ข้อมูลงบทดลองปัจจุบัน เติมเอง'!$A$5:$CL$846,75,0),2)</f>
        <v>24686.15</v>
      </c>
      <c r="BY400" s="19">
        <f>ROUND(VLOOKUP($B400,'3.ข้อมูลงบทดลองปัจจุบัน เติมเอง'!$A$5:$CL$846,76,0),2)</f>
        <v>108781.28</v>
      </c>
      <c r="BZ400" s="19">
        <f>ROUND(VLOOKUP($B400,'3.ข้อมูลงบทดลองปัจจุบัน เติมเอง'!$A$5:$CL$846,77,0),2)</f>
        <v>2658.06</v>
      </c>
      <c r="CA400" s="19">
        <f>ROUND(VLOOKUP($B400,'3.ข้อมูลงบทดลองปัจจุบัน เติมเอง'!$A$5:$CL$846,78,0),2)</f>
        <v>11244</v>
      </c>
      <c r="CB400" s="19">
        <f>ROUND(VLOOKUP($B400,'3.ข้อมูลงบทดลองปัจจุบัน เติมเอง'!$A$5:$CL$846,79,0),2)</f>
        <v>7425.21</v>
      </c>
      <c r="CC400" s="19">
        <f>ROUND(VLOOKUP($B400,'3.ข้อมูลงบทดลองปัจจุบัน เติมเอง'!$A$5:$CL$846,80,0),2)</f>
        <v>6246.6</v>
      </c>
      <c r="CD400" s="19">
        <f>ROUND(VLOOKUP($B400,'3.ข้อมูลงบทดลองปัจจุบัน เติมเอง'!$A$5:$CL$846,81,0),2)</f>
        <v>21149.06</v>
      </c>
      <c r="CE400" s="19">
        <f>ROUND(VLOOKUP($B400,'3.ข้อมูลงบทดลองปัจจุบัน เติมเอง'!$A$5:$CL$846,82,0),2)</f>
        <v>86019.69</v>
      </c>
      <c r="CF400" s="19">
        <f>ROUND(VLOOKUP($B400,'3.ข้อมูลงบทดลองปัจจุบัน เติมเอง'!$A$5:$CL$846,83,0),2)</f>
        <v>62548.26</v>
      </c>
      <c r="CG400" s="19">
        <f>ROUND(VLOOKUP($B400,'3.ข้อมูลงบทดลองปัจจุบัน เติมเอง'!$A$5:$CL$846,84,0),2)</f>
        <v>846.36</v>
      </c>
      <c r="CH400" s="19">
        <f>ROUND(VLOOKUP($B400,'3.ข้อมูลงบทดลองปัจจุบัน เติมเอง'!$A$5:$CL$846,85,0),2)</f>
        <v>35724.959999999999</v>
      </c>
      <c r="CI400" s="19">
        <f>ROUND(VLOOKUP($B400,'3.ข้อมูลงบทดลองปัจจุบัน เติมเอง'!$A$5:$CL$846,86,0),2)</f>
        <v>3392.19</v>
      </c>
      <c r="CJ400" s="19">
        <f>ROUND(VLOOKUP($B400,'3.ข้อมูลงบทดลองปัจจุบัน เติมเอง'!$A$5:$CL$846,87,0),2)</f>
        <v>14282.22</v>
      </c>
      <c r="CK400" s="19">
        <f>ROUND(VLOOKUP($B400,'3.ข้อมูลงบทดลองปัจจุบัน เติมเอง'!$A$5:$CL$846,88,0),2)</f>
        <v>3290.63</v>
      </c>
      <c r="CL400" s="19">
        <f>ROUND(VLOOKUP($B400,'3.ข้อมูลงบทดลองปัจจุบัน เติมเอง'!$A$5:$CL$846,89,0),2)</f>
        <v>1832.73</v>
      </c>
      <c r="CM400" s="19">
        <f>ROUND(VLOOKUP($B400,'3.ข้อมูลงบทดลองปัจจุบัน เติมเอง'!$A$5:$CL$846,90,0),2)</f>
        <v>9797.99</v>
      </c>
    </row>
    <row r="401" spans="1:91" x14ac:dyDescent="0.7">
      <c r="A401" s="53" t="s">
        <v>2323</v>
      </c>
      <c r="B401" s="3" t="s">
        <v>2142</v>
      </c>
      <c r="C401" s="8" t="s">
        <v>1375</v>
      </c>
      <c r="D401" s="19">
        <f>ROUND(VLOOKUP($B401,'3.ข้อมูลงบทดลองปัจจุบัน เติมเอง'!$A$5:$CL$846,3,0),2)</f>
        <v>0</v>
      </c>
      <c r="E401" s="19">
        <f>ROUND(VLOOKUP($B401,'3.ข้อมูลงบทดลองปัจจุบัน เติมเอง'!$A$5:$CL$846,4,0),2)</f>
        <v>0</v>
      </c>
      <c r="F401" s="19">
        <f>ROUND(VLOOKUP($B401,'3.ข้อมูลงบทดลองปัจจุบัน เติมเอง'!$A$5:$CL$846,5,0),2)</f>
        <v>0</v>
      </c>
      <c r="G401" s="19">
        <f>ROUND(VLOOKUP($B401,'3.ข้อมูลงบทดลองปัจจุบัน เติมเอง'!$A$5:$CL$846,6,0),2)</f>
        <v>0</v>
      </c>
      <c r="H401" s="19">
        <f>ROUND(VLOOKUP($B401,'3.ข้อมูลงบทดลองปัจจุบัน เติมเอง'!$A$5:$CL$846,7,0),2)</f>
        <v>0</v>
      </c>
      <c r="I401" s="19">
        <f>ROUND(VLOOKUP($B401,'3.ข้อมูลงบทดลองปัจจุบัน เติมเอง'!$A$5:$CL$846,8,0),2)</f>
        <v>0</v>
      </c>
      <c r="J401" s="19">
        <f>ROUND(VLOOKUP($B401,'3.ข้อมูลงบทดลองปัจจุบัน เติมเอง'!$A$5:$CL$846,9,0),2)</f>
        <v>0</v>
      </c>
      <c r="K401" s="19">
        <f>ROUND(VLOOKUP($B401,'3.ข้อมูลงบทดลองปัจจุบัน เติมเอง'!$A$5:$CL$846,10,0),2)</f>
        <v>0</v>
      </c>
      <c r="L401" s="19">
        <f>ROUND(VLOOKUP($B401,'3.ข้อมูลงบทดลองปัจจุบัน เติมเอง'!$A$5:$CL$846,11,0),2)</f>
        <v>0</v>
      </c>
      <c r="M401" s="19">
        <f>ROUND(VLOOKUP($B401,'3.ข้อมูลงบทดลองปัจจุบัน เติมเอง'!$A$5:$CL$846,12,0),2)</f>
        <v>0</v>
      </c>
      <c r="N401" s="19">
        <f>ROUND(VLOOKUP($B401,'3.ข้อมูลงบทดลองปัจจุบัน เติมเอง'!$A$5:$CL$846,13,0),2)</f>
        <v>0</v>
      </c>
      <c r="O401" s="19">
        <f>ROUND(VLOOKUP($B401,'3.ข้อมูลงบทดลองปัจจุบัน เติมเอง'!$A$5:$CL$846,14,0),2)</f>
        <v>0</v>
      </c>
      <c r="P401" s="19">
        <f>ROUND(VLOOKUP($B401,'3.ข้อมูลงบทดลองปัจจุบัน เติมเอง'!$A$5:$CL$846,15,0),2)</f>
        <v>0</v>
      </c>
      <c r="Q401" s="19">
        <f>ROUND(VLOOKUP($B401,'3.ข้อมูลงบทดลองปัจจุบัน เติมเอง'!$A$5:$CL$846,16,0),2)</f>
        <v>0</v>
      </c>
      <c r="R401" s="19">
        <f>ROUND(VLOOKUP($B401,'3.ข้อมูลงบทดลองปัจจุบัน เติมเอง'!$A$5:$CL$846,17,0),2)</f>
        <v>0</v>
      </c>
      <c r="S401" s="19">
        <f>ROUND(VLOOKUP($B401,'3.ข้อมูลงบทดลองปัจจุบัน เติมเอง'!$A$5:$CL$846,18,0),2)</f>
        <v>0</v>
      </c>
      <c r="T401" s="19">
        <f>ROUND(VLOOKUP($B401,'3.ข้อมูลงบทดลองปัจจุบัน เติมเอง'!$A$5:$CL$846,19,0),2)</f>
        <v>0</v>
      </c>
      <c r="U401" s="19">
        <f>ROUND(VLOOKUP($B401,'3.ข้อมูลงบทดลองปัจจุบัน เติมเอง'!$A$5:$CL$846,20,0),2)</f>
        <v>0</v>
      </c>
      <c r="V401" s="19">
        <f>ROUND(VLOOKUP($B401,'3.ข้อมูลงบทดลองปัจจุบัน เติมเอง'!$A$5:$CL$846,21,0),2)</f>
        <v>0</v>
      </c>
      <c r="W401" s="19">
        <f>ROUND(VLOOKUP($B401,'3.ข้อมูลงบทดลองปัจจุบัน เติมเอง'!$A$5:$CL$846,22,0),2)</f>
        <v>0</v>
      </c>
      <c r="X401" s="19">
        <f>ROUND(VLOOKUP($B401,'3.ข้อมูลงบทดลองปัจจุบัน เติมเอง'!$A$5:$CL$846,23,0),2)</f>
        <v>0</v>
      </c>
      <c r="Y401" s="19">
        <f>ROUND(VLOOKUP($B401,'3.ข้อมูลงบทดลองปัจจุบัน เติมเอง'!$A$5:$CL$846,24,0),2)</f>
        <v>0</v>
      </c>
      <c r="Z401" s="19">
        <f>ROUND(VLOOKUP($B401,'3.ข้อมูลงบทดลองปัจจุบัน เติมเอง'!$A$5:$CL$846,25,0),2)</f>
        <v>0</v>
      </c>
      <c r="AA401" s="19">
        <f>ROUND(VLOOKUP($B401,'3.ข้อมูลงบทดลองปัจจุบัน เติมเอง'!$A$5:$CL$846,26,0),2)</f>
        <v>0</v>
      </c>
      <c r="AB401" s="19">
        <f>ROUND(VLOOKUP($B401,'3.ข้อมูลงบทดลองปัจจุบัน เติมเอง'!$A$5:$CL$846,27,0),2)</f>
        <v>0</v>
      </c>
      <c r="AC401" s="19">
        <f>ROUND(VLOOKUP($B401,'3.ข้อมูลงบทดลองปัจจุบัน เติมเอง'!$A$5:$CL$846,28,0),2)</f>
        <v>0</v>
      </c>
      <c r="AD401" s="19">
        <f>ROUND(VLOOKUP($B401,'3.ข้อมูลงบทดลองปัจจุบัน เติมเอง'!$A$5:$CL$846,29,0),2)</f>
        <v>0</v>
      </c>
      <c r="AE401" s="19">
        <f>ROUND(VLOOKUP($B401,'3.ข้อมูลงบทดลองปัจจุบัน เติมเอง'!$A$5:$CL$846,30,0),2)</f>
        <v>0</v>
      </c>
      <c r="AF401" s="19">
        <f>ROUND(VLOOKUP($B401,'3.ข้อมูลงบทดลองปัจจุบัน เติมเอง'!$A$5:$CL$846,31,0),2)</f>
        <v>0</v>
      </c>
      <c r="AG401" s="19">
        <f>ROUND(VLOOKUP($B401,'3.ข้อมูลงบทดลองปัจจุบัน เติมเอง'!$A$5:$CL$846,32,0),2)</f>
        <v>0</v>
      </c>
      <c r="AH401" s="19">
        <f>ROUND(VLOOKUP($B401,'3.ข้อมูลงบทดลองปัจจุบัน เติมเอง'!$A$5:$CL$846,33,0),2)</f>
        <v>0</v>
      </c>
      <c r="AI401" s="19">
        <f>ROUND(VLOOKUP($B401,'3.ข้อมูลงบทดลองปัจจุบัน เติมเอง'!$A$5:$CL$846,34,0),2)</f>
        <v>0</v>
      </c>
      <c r="AJ401" s="19">
        <f>ROUND(VLOOKUP($B401,'3.ข้อมูลงบทดลองปัจจุบัน เติมเอง'!$A$5:$CL$846,35,0),2)</f>
        <v>0</v>
      </c>
      <c r="AK401" s="19">
        <f>ROUND(VLOOKUP($B401,'3.ข้อมูลงบทดลองปัจจุบัน เติมเอง'!$A$5:$CL$846,36,0),2)</f>
        <v>0</v>
      </c>
      <c r="AL401" s="19">
        <f>ROUND(VLOOKUP($B401,'3.ข้อมูลงบทดลองปัจจุบัน เติมเอง'!$A$5:$CL$846,37,0),2)</f>
        <v>0</v>
      </c>
      <c r="AM401" s="19">
        <f>ROUND(VLOOKUP($B401,'3.ข้อมูลงบทดลองปัจจุบัน เติมเอง'!$A$5:$CL$846,38,0),2)</f>
        <v>0</v>
      </c>
      <c r="AN401" s="19">
        <f>ROUND(VLOOKUP($B401,'3.ข้อมูลงบทดลองปัจจุบัน เติมเอง'!$A$5:$CL$846,39,0),2)</f>
        <v>0</v>
      </c>
      <c r="AO401" s="19">
        <f>ROUND(VLOOKUP($B401,'3.ข้อมูลงบทดลองปัจจุบัน เติมเอง'!$A$5:$CL$846,40,0),2)</f>
        <v>0</v>
      </c>
      <c r="AP401" s="19">
        <f>ROUND(VLOOKUP($B401,'3.ข้อมูลงบทดลองปัจจุบัน เติมเอง'!$A$5:$CL$846,41,0),2)</f>
        <v>0</v>
      </c>
      <c r="AQ401" s="19">
        <f>ROUND(VLOOKUP($B401,'3.ข้อมูลงบทดลองปัจจุบัน เติมเอง'!$A$5:$CL$846,42,0),2)</f>
        <v>0</v>
      </c>
      <c r="AR401" s="19">
        <f>ROUND(VLOOKUP($B401,'3.ข้อมูลงบทดลองปัจจุบัน เติมเอง'!$A$5:$CL$846,43,0),2)</f>
        <v>0</v>
      </c>
      <c r="AS401" s="19">
        <f>ROUND(VLOOKUP($B401,'3.ข้อมูลงบทดลองปัจจุบัน เติมเอง'!$A$5:$CL$846,44,0),2)</f>
        <v>0</v>
      </c>
      <c r="AT401" s="19">
        <f>ROUND(VLOOKUP($B401,'3.ข้อมูลงบทดลองปัจจุบัน เติมเอง'!$A$5:$CL$846,45,0),2)</f>
        <v>0</v>
      </c>
      <c r="AU401" s="19">
        <f>ROUND(VLOOKUP($B401,'3.ข้อมูลงบทดลองปัจจุบัน เติมเอง'!$A$5:$CL$846,46,0),2)</f>
        <v>0</v>
      </c>
      <c r="AV401" s="19">
        <f>ROUND(VLOOKUP($B401,'3.ข้อมูลงบทดลองปัจจุบัน เติมเอง'!$A$5:$CL$846,47,0),2)</f>
        <v>0</v>
      </c>
      <c r="AW401" s="19">
        <f>ROUND(VLOOKUP($B401,'3.ข้อมูลงบทดลองปัจจุบัน เติมเอง'!$A$5:$CL$846,48,0),2)</f>
        <v>0</v>
      </c>
      <c r="AX401" s="19">
        <f>ROUND(VLOOKUP($B401,'3.ข้อมูลงบทดลองปัจจุบัน เติมเอง'!$A$5:$CL$846,49,0),2)</f>
        <v>0</v>
      </c>
      <c r="AY401" s="19">
        <f>ROUND(VLOOKUP($B401,'3.ข้อมูลงบทดลองปัจจุบัน เติมเอง'!$A$5:$CL$846,50,0),2)</f>
        <v>0</v>
      </c>
      <c r="AZ401" s="19">
        <f>ROUND(VLOOKUP($B401,'3.ข้อมูลงบทดลองปัจจุบัน เติมเอง'!$A$5:$CL$846,51,0),2)</f>
        <v>0</v>
      </c>
      <c r="BA401" s="19">
        <f>ROUND(VLOOKUP($B401,'3.ข้อมูลงบทดลองปัจจุบัน เติมเอง'!$A$5:$CL$846,52,0),2)</f>
        <v>0</v>
      </c>
      <c r="BB401" s="19">
        <f>ROUND(VLOOKUP($B401,'3.ข้อมูลงบทดลองปัจจุบัน เติมเอง'!$A$5:$CL$846,53,0),2)</f>
        <v>0</v>
      </c>
      <c r="BC401" s="19">
        <f>ROUND(VLOOKUP($B401,'3.ข้อมูลงบทดลองปัจจุบัน เติมเอง'!$A$5:$CL$846,54,0),2)</f>
        <v>0</v>
      </c>
      <c r="BD401" s="19">
        <f>ROUND(VLOOKUP($B401,'3.ข้อมูลงบทดลองปัจจุบัน เติมเอง'!$A$5:$CL$846,55,0),2)</f>
        <v>0</v>
      </c>
      <c r="BE401" s="19">
        <f>ROUND(VLOOKUP($B401,'3.ข้อมูลงบทดลองปัจจุบัน เติมเอง'!$A$5:$CL$846,56,0),2)</f>
        <v>0</v>
      </c>
      <c r="BF401" s="19">
        <f>ROUND(VLOOKUP($B401,'3.ข้อมูลงบทดลองปัจจุบัน เติมเอง'!$A$5:$CL$846,57,0),2)</f>
        <v>0</v>
      </c>
      <c r="BG401" s="19">
        <f>ROUND(VLOOKUP($B401,'3.ข้อมูลงบทดลองปัจจุบัน เติมเอง'!$A$5:$CL$846,58,0),2)</f>
        <v>0</v>
      </c>
      <c r="BH401" s="19">
        <f>ROUND(VLOOKUP($B401,'3.ข้อมูลงบทดลองปัจจุบัน เติมเอง'!$A$5:$CL$846,59,0),2)</f>
        <v>0</v>
      </c>
      <c r="BI401" s="19">
        <f>ROUND(VLOOKUP($B401,'3.ข้อมูลงบทดลองปัจจุบัน เติมเอง'!$A$5:$CL$846,60,0),2)</f>
        <v>0</v>
      </c>
      <c r="BJ401" s="19">
        <f>ROUND(VLOOKUP($B401,'3.ข้อมูลงบทดลองปัจจุบัน เติมเอง'!$A$5:$CL$846,61,0),2)</f>
        <v>0</v>
      </c>
      <c r="BK401" s="19">
        <f>ROUND(VLOOKUP($B401,'3.ข้อมูลงบทดลองปัจจุบัน เติมเอง'!$A$5:$CL$846,62,0),2)</f>
        <v>0</v>
      </c>
      <c r="BL401" s="19">
        <f>ROUND(VLOOKUP($B401,'3.ข้อมูลงบทดลองปัจจุบัน เติมเอง'!$A$5:$CL$846,63,0),2)</f>
        <v>0</v>
      </c>
      <c r="BM401" s="19">
        <f>ROUND(VLOOKUP($B401,'3.ข้อมูลงบทดลองปัจจุบัน เติมเอง'!$A$5:$CL$846,64,0),2)</f>
        <v>0</v>
      </c>
      <c r="BN401" s="19">
        <f>ROUND(VLOOKUP($B401,'3.ข้อมูลงบทดลองปัจจุบัน เติมเอง'!$A$5:$CL$846,65,0),2)</f>
        <v>0</v>
      </c>
      <c r="BO401" s="19">
        <f>ROUND(VLOOKUP($B401,'3.ข้อมูลงบทดลองปัจจุบัน เติมเอง'!$A$5:$CL$846,66,0),2)</f>
        <v>0</v>
      </c>
      <c r="BP401" s="19">
        <f>ROUND(VLOOKUP($B401,'3.ข้อมูลงบทดลองปัจจุบัน เติมเอง'!$A$5:$CL$846,67,0),2)</f>
        <v>0</v>
      </c>
      <c r="BQ401" s="19">
        <f>ROUND(VLOOKUP($B401,'3.ข้อมูลงบทดลองปัจจุบัน เติมเอง'!$A$5:$CL$846,68,0),2)</f>
        <v>0</v>
      </c>
      <c r="BR401" s="19">
        <f>ROUND(VLOOKUP($B401,'3.ข้อมูลงบทดลองปัจจุบัน เติมเอง'!$A$5:$CL$846,69,0),2)</f>
        <v>0</v>
      </c>
      <c r="BS401" s="19">
        <f>ROUND(VLOOKUP($B401,'3.ข้อมูลงบทดลองปัจจุบัน เติมเอง'!$A$5:$CL$846,70,0),2)</f>
        <v>0</v>
      </c>
      <c r="BT401" s="19">
        <f>ROUND(VLOOKUP($B401,'3.ข้อมูลงบทดลองปัจจุบัน เติมเอง'!$A$5:$CL$846,71,0),2)</f>
        <v>0</v>
      </c>
      <c r="BU401" s="19">
        <f>ROUND(VLOOKUP($B401,'3.ข้อมูลงบทดลองปัจจุบัน เติมเอง'!$A$5:$CL$846,72,0),2)</f>
        <v>0</v>
      </c>
      <c r="BV401" s="19">
        <f>ROUND(VLOOKUP($B401,'3.ข้อมูลงบทดลองปัจจุบัน เติมเอง'!$A$5:$CL$846,73,0),2)</f>
        <v>0</v>
      </c>
      <c r="BW401" s="19">
        <f>ROUND(VLOOKUP($B401,'3.ข้อมูลงบทดลองปัจจุบัน เติมเอง'!$A$5:$CL$846,74,0),2)</f>
        <v>0</v>
      </c>
      <c r="BX401" s="19">
        <f>ROUND(VLOOKUP($B401,'3.ข้อมูลงบทดลองปัจจุบัน เติมเอง'!$A$5:$CL$846,75,0),2)</f>
        <v>0</v>
      </c>
      <c r="BY401" s="19">
        <f>ROUND(VLOOKUP($B401,'3.ข้อมูลงบทดลองปัจจุบัน เติมเอง'!$A$5:$CL$846,76,0),2)</f>
        <v>0</v>
      </c>
      <c r="BZ401" s="19">
        <f>ROUND(VLOOKUP($B401,'3.ข้อมูลงบทดลองปัจจุบัน เติมเอง'!$A$5:$CL$846,77,0),2)</f>
        <v>0</v>
      </c>
      <c r="CA401" s="19">
        <f>ROUND(VLOOKUP($B401,'3.ข้อมูลงบทดลองปัจจุบัน เติมเอง'!$A$5:$CL$846,78,0),2)</f>
        <v>0</v>
      </c>
      <c r="CB401" s="19">
        <f>ROUND(VLOOKUP($B401,'3.ข้อมูลงบทดลองปัจจุบัน เติมเอง'!$A$5:$CL$846,79,0),2)</f>
        <v>0</v>
      </c>
      <c r="CC401" s="19">
        <f>ROUND(VLOOKUP($B401,'3.ข้อมูลงบทดลองปัจจุบัน เติมเอง'!$A$5:$CL$846,80,0),2)</f>
        <v>0</v>
      </c>
      <c r="CD401" s="19">
        <f>ROUND(VLOOKUP($B401,'3.ข้อมูลงบทดลองปัจจุบัน เติมเอง'!$A$5:$CL$846,81,0),2)</f>
        <v>0</v>
      </c>
      <c r="CE401" s="19">
        <f>ROUND(VLOOKUP($B401,'3.ข้อมูลงบทดลองปัจจุบัน เติมเอง'!$A$5:$CL$846,82,0),2)</f>
        <v>0</v>
      </c>
      <c r="CF401" s="19">
        <f>ROUND(VLOOKUP($B401,'3.ข้อมูลงบทดลองปัจจุบัน เติมเอง'!$A$5:$CL$846,83,0),2)</f>
        <v>0</v>
      </c>
      <c r="CG401" s="19">
        <f>ROUND(VLOOKUP($B401,'3.ข้อมูลงบทดลองปัจจุบัน เติมเอง'!$A$5:$CL$846,84,0),2)</f>
        <v>0</v>
      </c>
      <c r="CH401" s="19">
        <f>ROUND(VLOOKUP($B401,'3.ข้อมูลงบทดลองปัจจุบัน เติมเอง'!$A$5:$CL$846,85,0),2)</f>
        <v>0</v>
      </c>
      <c r="CI401" s="19">
        <f>ROUND(VLOOKUP($B401,'3.ข้อมูลงบทดลองปัจจุบัน เติมเอง'!$A$5:$CL$846,86,0),2)</f>
        <v>0</v>
      </c>
      <c r="CJ401" s="19">
        <f>ROUND(VLOOKUP($B401,'3.ข้อมูลงบทดลองปัจจุบัน เติมเอง'!$A$5:$CL$846,87,0),2)</f>
        <v>0</v>
      </c>
      <c r="CK401" s="19">
        <f>ROUND(VLOOKUP($B401,'3.ข้อมูลงบทดลองปัจจุบัน เติมเอง'!$A$5:$CL$846,88,0),2)</f>
        <v>0</v>
      </c>
      <c r="CL401" s="19">
        <f>ROUND(VLOOKUP($B401,'3.ข้อมูลงบทดลองปัจจุบัน เติมเอง'!$A$5:$CL$846,89,0),2)</f>
        <v>0</v>
      </c>
      <c r="CM401" s="19">
        <f>ROUND(VLOOKUP($B401,'3.ข้อมูลงบทดลองปัจจุบัน เติมเอง'!$A$5:$CL$846,90,0),2)</f>
        <v>0</v>
      </c>
    </row>
    <row r="402" spans="1:91" x14ac:dyDescent="0.7">
      <c r="A402" s="53" t="s">
        <v>2323</v>
      </c>
      <c r="B402" s="3" t="s">
        <v>2143</v>
      </c>
      <c r="C402" s="8" t="s">
        <v>1262</v>
      </c>
      <c r="D402" s="19">
        <f>ROUND(VLOOKUP($B402,'3.ข้อมูลงบทดลองปัจจุบัน เติมเอง'!$A$5:$CL$846,3,0),2)</f>
        <v>330842</v>
      </c>
      <c r="E402" s="19">
        <f>ROUND(VLOOKUP($B402,'3.ข้อมูลงบทดลองปัจจุบัน เติมเอง'!$A$5:$CL$846,4,0),2)</f>
        <v>0</v>
      </c>
      <c r="F402" s="19">
        <f>ROUND(VLOOKUP($B402,'3.ข้อมูลงบทดลองปัจจุบัน เติมเอง'!$A$5:$CL$846,5,0),2)</f>
        <v>0</v>
      </c>
      <c r="G402" s="19">
        <f>ROUND(VLOOKUP($B402,'3.ข้อมูลงบทดลองปัจจุบัน เติมเอง'!$A$5:$CL$846,6,0),2)</f>
        <v>5920</v>
      </c>
      <c r="H402" s="19">
        <f>ROUND(VLOOKUP($B402,'3.ข้อมูลงบทดลองปัจจุบัน เติมเอง'!$A$5:$CL$846,7,0),2)</f>
        <v>0</v>
      </c>
      <c r="I402" s="19">
        <f>ROUND(VLOOKUP($B402,'3.ข้อมูลงบทดลองปัจจุบัน เติมเอง'!$A$5:$CL$846,8,0),2)</f>
        <v>0</v>
      </c>
      <c r="J402" s="19">
        <f>ROUND(VLOOKUP($B402,'3.ข้อมูลงบทดลองปัจจุบัน เติมเอง'!$A$5:$CL$846,9,0),2)</f>
        <v>0</v>
      </c>
      <c r="K402" s="19">
        <f>ROUND(VLOOKUP($B402,'3.ข้อมูลงบทดลองปัจจุบัน เติมเอง'!$A$5:$CL$846,10,0),2)</f>
        <v>0</v>
      </c>
      <c r="L402" s="19">
        <f>ROUND(VLOOKUP($B402,'3.ข้อมูลงบทดลองปัจจุบัน เติมเอง'!$A$5:$CL$846,11,0),2)</f>
        <v>0</v>
      </c>
      <c r="M402" s="19">
        <f>ROUND(VLOOKUP($B402,'3.ข้อมูลงบทดลองปัจจุบัน เติมเอง'!$A$5:$CL$846,12,0),2)</f>
        <v>0</v>
      </c>
      <c r="N402" s="19">
        <f>ROUND(VLOOKUP($B402,'3.ข้อมูลงบทดลองปัจจุบัน เติมเอง'!$A$5:$CL$846,13,0),2)</f>
        <v>0</v>
      </c>
      <c r="O402" s="19">
        <f>ROUND(VLOOKUP($B402,'3.ข้อมูลงบทดลองปัจจุบัน เติมเอง'!$A$5:$CL$846,14,0),2)</f>
        <v>0</v>
      </c>
      <c r="P402" s="19">
        <f>ROUND(VLOOKUP($B402,'3.ข้อมูลงบทดลองปัจจุบัน เติมเอง'!$A$5:$CL$846,15,0),2)</f>
        <v>670402</v>
      </c>
      <c r="Q402" s="19">
        <f>ROUND(VLOOKUP($B402,'3.ข้อมูลงบทดลองปัจจุบัน เติมเอง'!$A$5:$CL$846,16,0),2)</f>
        <v>48425.85</v>
      </c>
      <c r="R402" s="19">
        <f>ROUND(VLOOKUP($B402,'3.ข้อมูลงบทดลองปัจจุบัน เติมเอง'!$A$5:$CL$846,17,0),2)</f>
        <v>54550</v>
      </c>
      <c r="S402" s="19">
        <f>ROUND(VLOOKUP($B402,'3.ข้อมูลงบทดลองปัจจุบัน เติมเอง'!$A$5:$CL$846,18,0),2)</f>
        <v>0</v>
      </c>
      <c r="T402" s="19">
        <f>ROUND(VLOOKUP($B402,'3.ข้อมูลงบทดลองปัจจุบัน เติมเอง'!$A$5:$CL$846,19,0),2)</f>
        <v>120866.96</v>
      </c>
      <c r="U402" s="19">
        <f>ROUND(VLOOKUP($B402,'3.ข้อมูลงบทดลองปัจจุบัน เติมเอง'!$A$5:$CL$846,20,0),2)</f>
        <v>641278.15</v>
      </c>
      <c r="V402" s="19">
        <f>ROUND(VLOOKUP($B402,'3.ข้อมูลงบทดลองปัจจุบัน เติมเอง'!$A$5:$CL$846,21,0),2)</f>
        <v>17388</v>
      </c>
      <c r="W402" s="19">
        <f>ROUND(VLOOKUP($B402,'3.ข้อมูลงบทดลองปัจจุบัน เติมเอง'!$A$5:$CL$846,22,0),2)</f>
        <v>4834825.72</v>
      </c>
      <c r="X402" s="19">
        <f>ROUND(VLOOKUP($B402,'3.ข้อมูลงบทดลองปัจจุบัน เติมเอง'!$A$5:$CL$846,23,0),2)</f>
        <v>259382.15</v>
      </c>
      <c r="Y402" s="19">
        <f>ROUND(VLOOKUP($B402,'3.ข้อมูลงบทดลองปัจจุบัน เติมเอง'!$A$5:$CL$846,24,0),2)</f>
        <v>16879.05</v>
      </c>
      <c r="Z402" s="19">
        <f>ROUND(VLOOKUP($B402,'3.ข้อมูลงบทดลองปัจจุบัน เติมเอง'!$A$5:$CL$846,25,0),2)</f>
        <v>149974.75</v>
      </c>
      <c r="AA402" s="19">
        <f>ROUND(VLOOKUP($B402,'3.ข้อมูลงบทดลองปัจจุบัน เติมเอง'!$A$5:$CL$846,26,0),2)</f>
        <v>90913.26</v>
      </c>
      <c r="AB402" s="19">
        <f>ROUND(VLOOKUP($B402,'3.ข้อมูลงบทดลองปัจจุบัน เติมเอง'!$A$5:$CL$846,27,0),2)</f>
        <v>1969</v>
      </c>
      <c r="AC402" s="19">
        <f>ROUND(VLOOKUP($B402,'3.ข้อมูลงบทดลองปัจจุบัน เติมเอง'!$A$5:$CL$846,28,0),2)</f>
        <v>3220</v>
      </c>
      <c r="AD402" s="19">
        <f>ROUND(VLOOKUP($B402,'3.ข้อมูลงบทดลองปัจจุบัน เติมเอง'!$A$5:$CL$846,29,0),2)</f>
        <v>0</v>
      </c>
      <c r="AE402" s="19">
        <f>ROUND(VLOOKUP($B402,'3.ข้อมูลงบทดลองปัจจุบัน เติมเอง'!$A$5:$CL$846,30,0),2)</f>
        <v>100534</v>
      </c>
      <c r="AF402" s="19">
        <f>ROUND(VLOOKUP($B402,'3.ข้อมูลงบทดลองปัจจุบัน เติมเอง'!$A$5:$CL$846,31,0),2)</f>
        <v>73297.350000000006</v>
      </c>
      <c r="AG402" s="19">
        <f>ROUND(VLOOKUP($B402,'3.ข้อมูลงบทดลองปัจจุบัน เติมเอง'!$A$5:$CL$846,32,0),2)</f>
        <v>8350</v>
      </c>
      <c r="AH402" s="19">
        <f>ROUND(VLOOKUP($B402,'3.ข้อมูลงบทดลองปัจจุบัน เติมเอง'!$A$5:$CL$846,33,0),2)</f>
        <v>354594</v>
      </c>
      <c r="AI402" s="19">
        <f>ROUND(VLOOKUP($B402,'3.ข้อมูลงบทดลองปัจจุบัน เติมเอง'!$A$5:$CL$846,34,0),2)</f>
        <v>147191</v>
      </c>
      <c r="AJ402" s="19">
        <f>ROUND(VLOOKUP($B402,'3.ข้อมูลงบทดลองปัจจุบัน เติมเอง'!$A$5:$CL$846,35,0),2)</f>
        <v>0</v>
      </c>
      <c r="AK402" s="19">
        <f>ROUND(VLOOKUP($B402,'3.ข้อมูลงบทดลองปัจจุบัน เติมเอง'!$A$5:$CL$846,36,0),2)</f>
        <v>6397</v>
      </c>
      <c r="AL402" s="19">
        <f>ROUND(VLOOKUP($B402,'3.ข้อมูลงบทดลองปัจจุบัน เติมเอง'!$A$5:$CL$846,37,0),2)</f>
        <v>6890557.2800000003</v>
      </c>
      <c r="AM402" s="19">
        <f>ROUND(VLOOKUP($B402,'3.ข้อมูลงบทดลองปัจจุบัน เติมเอง'!$A$5:$CL$846,38,0),2)</f>
        <v>400</v>
      </c>
      <c r="AN402" s="19">
        <f>ROUND(VLOOKUP($B402,'3.ข้อมูลงบทดลองปัจจุบัน เติมเอง'!$A$5:$CL$846,39,0),2)</f>
        <v>11409.5</v>
      </c>
      <c r="AO402" s="19">
        <f>ROUND(VLOOKUP($B402,'3.ข้อมูลงบทดลองปัจจุบัน เติมเอง'!$A$5:$CL$846,40,0),2)</f>
        <v>1941832.75</v>
      </c>
      <c r="AP402" s="19">
        <f>ROUND(VLOOKUP($B402,'3.ข้อมูลงบทดลองปัจจุบัน เติมเอง'!$A$5:$CL$846,41,0),2)</f>
        <v>6955937.6600000001</v>
      </c>
      <c r="AQ402" s="19">
        <f>ROUND(VLOOKUP($B402,'3.ข้อมูลงบทดลองปัจจุบัน เติมเอง'!$A$5:$CL$846,42,0),2)</f>
        <v>9558.25</v>
      </c>
      <c r="AR402" s="19">
        <f>ROUND(VLOOKUP($B402,'3.ข้อมูลงบทดลองปัจจุบัน เติมเอง'!$A$5:$CL$846,43,0),2)</f>
        <v>8780.65</v>
      </c>
      <c r="AS402" s="19">
        <f>ROUND(VLOOKUP($B402,'3.ข้อมูลงบทดลองปัจจุบัน เติมเอง'!$A$5:$CL$846,44,0),2)</f>
        <v>13767</v>
      </c>
      <c r="AT402" s="19">
        <f>ROUND(VLOOKUP($B402,'3.ข้อมูลงบทดลองปัจจุบัน เติมเอง'!$A$5:$CL$846,45,0),2)</f>
        <v>392710.9</v>
      </c>
      <c r="AU402" s="19">
        <f>ROUND(VLOOKUP($B402,'3.ข้อมูลงบทดลองปัจจุบัน เติมเอง'!$A$5:$CL$846,46,0),2)</f>
        <v>292134.40000000002</v>
      </c>
      <c r="AV402" s="19">
        <f>ROUND(VLOOKUP($B402,'3.ข้อมูลงบทดลองปัจจุบัน เติมเอง'!$A$5:$CL$846,47,0),2)</f>
        <v>75182.070000000007</v>
      </c>
      <c r="AW402" s="19">
        <f>ROUND(VLOOKUP($B402,'3.ข้อมูลงบทดลองปัจจุบัน เติมเอง'!$A$5:$CL$846,48,0),2)</f>
        <v>35046.42</v>
      </c>
      <c r="AX402" s="19">
        <f>ROUND(VLOOKUP($B402,'3.ข้อมูลงบทดลองปัจจุบัน เติมเอง'!$A$5:$CL$846,49,0),2)</f>
        <v>25159.75</v>
      </c>
      <c r="AY402" s="19">
        <f>ROUND(VLOOKUP($B402,'3.ข้อมูลงบทดลองปัจจุบัน เติมเอง'!$A$5:$CL$846,50,0),2)</f>
        <v>26197</v>
      </c>
      <c r="AZ402" s="19">
        <f>ROUND(VLOOKUP($B402,'3.ข้อมูลงบทดลองปัจจุบัน เติมเอง'!$A$5:$CL$846,51,0),2)</f>
        <v>45973.3</v>
      </c>
      <c r="BA402" s="19">
        <f>ROUND(VLOOKUP($B402,'3.ข้อมูลงบทดลองปัจจุบัน เติมเอง'!$A$5:$CL$846,52,0),2)</f>
        <v>26838</v>
      </c>
      <c r="BB402" s="19">
        <f>ROUND(VLOOKUP($B402,'3.ข้อมูลงบทดลองปัจจุบัน เติมเอง'!$A$5:$CL$846,53,0),2)</f>
        <v>847552.5</v>
      </c>
      <c r="BC402" s="19">
        <f>ROUND(VLOOKUP($B402,'3.ข้อมูลงบทดลองปัจจุบัน เติมเอง'!$A$5:$CL$846,54,0),2)</f>
        <v>0</v>
      </c>
      <c r="BD402" s="19">
        <f>ROUND(VLOOKUP($B402,'3.ข้อมูลงบทดลองปัจจุบัน เติมเอง'!$A$5:$CL$846,55,0),2)</f>
        <v>0</v>
      </c>
      <c r="BE402" s="19">
        <f>ROUND(VLOOKUP($B402,'3.ข้อมูลงบทดลองปัจจุบัน เติมเอง'!$A$5:$CL$846,56,0),2)</f>
        <v>0</v>
      </c>
      <c r="BF402" s="19">
        <f>ROUND(VLOOKUP($B402,'3.ข้อมูลงบทดลองปัจจุบัน เติมเอง'!$A$5:$CL$846,57,0),2)</f>
        <v>57929</v>
      </c>
      <c r="BG402" s="19">
        <f>ROUND(VLOOKUP($B402,'3.ข้อมูลงบทดลองปัจจุบัน เติมเอง'!$A$5:$CL$846,58,0),2)</f>
        <v>0</v>
      </c>
      <c r="BH402" s="19">
        <f>ROUND(VLOOKUP($B402,'3.ข้อมูลงบทดลองปัจจุบัน เติมเอง'!$A$5:$CL$846,59,0),2)</f>
        <v>347207.8</v>
      </c>
      <c r="BI402" s="19">
        <f>ROUND(VLOOKUP($B402,'3.ข้อมูลงบทดลองปัจจุบัน เติมเอง'!$A$5:$CL$846,60,0),2)</f>
        <v>0</v>
      </c>
      <c r="BJ402" s="19">
        <f>ROUND(VLOOKUP($B402,'3.ข้อมูลงบทดลองปัจจุบัน เติมเอง'!$A$5:$CL$846,61,0),2)</f>
        <v>26450</v>
      </c>
      <c r="BK402" s="19">
        <f>ROUND(VLOOKUP($B402,'3.ข้อมูลงบทดลองปัจจุบัน เติมเอง'!$A$5:$CL$846,62,0),2)</f>
        <v>25062</v>
      </c>
      <c r="BL402" s="19">
        <f>ROUND(VLOOKUP($B402,'3.ข้อมูลงบทดลองปัจจุบัน เติมเอง'!$A$5:$CL$846,63,0),2)</f>
        <v>0</v>
      </c>
      <c r="BM402" s="19">
        <f>ROUND(VLOOKUP($B402,'3.ข้อมูลงบทดลองปัจจุบัน เติมเอง'!$A$5:$CL$846,64,0),2)</f>
        <v>0</v>
      </c>
      <c r="BN402" s="19">
        <f>ROUND(VLOOKUP($B402,'3.ข้อมูลงบทดลองปัจจุบัน เติมเอง'!$A$5:$CL$846,65,0),2)</f>
        <v>0</v>
      </c>
      <c r="BO402" s="19">
        <f>ROUND(VLOOKUP($B402,'3.ข้อมูลงบทดลองปัจจุบัน เติมเอง'!$A$5:$CL$846,66,0),2)</f>
        <v>0</v>
      </c>
      <c r="BP402" s="19">
        <f>ROUND(VLOOKUP($B402,'3.ข้อมูลงบทดลองปัจจุบัน เติมเอง'!$A$5:$CL$846,67,0),2)</f>
        <v>16814.5</v>
      </c>
      <c r="BQ402" s="19">
        <f>ROUND(VLOOKUP($B402,'3.ข้อมูลงบทดลองปัจจุบัน เติมเอง'!$A$5:$CL$846,68,0),2)</f>
        <v>0</v>
      </c>
      <c r="BR402" s="19">
        <f>ROUND(VLOOKUP($B402,'3.ข้อมูลงบทดลองปัจจุบัน เติมเอง'!$A$5:$CL$846,69,0),2)</f>
        <v>198953</v>
      </c>
      <c r="BS402" s="19">
        <f>ROUND(VLOOKUP($B402,'3.ข้อมูลงบทดลองปัจจุบัน เติมเอง'!$A$5:$CL$846,70,0),2)</f>
        <v>62172</v>
      </c>
      <c r="BT402" s="19">
        <f>ROUND(VLOOKUP($B402,'3.ข้อมูลงบทดลองปัจจุบัน เติมเอง'!$A$5:$CL$846,71,0),2)</f>
        <v>354980.5</v>
      </c>
      <c r="BU402" s="19">
        <f>ROUND(VLOOKUP($B402,'3.ข้อมูลงบทดลองปัจจุบัน เติมเอง'!$A$5:$CL$846,72,0),2)</f>
        <v>501918.09</v>
      </c>
      <c r="BV402" s="19">
        <f>ROUND(VLOOKUP($B402,'3.ข้อมูลงบทดลองปัจจุบัน เติมเอง'!$A$5:$CL$846,73,0),2)</f>
        <v>94125.19</v>
      </c>
      <c r="BW402" s="19">
        <f>ROUND(VLOOKUP($B402,'3.ข้อมูลงบทดลองปัจจุบัน เติมเอง'!$A$5:$CL$846,74,0),2)</f>
        <v>30140</v>
      </c>
      <c r="BX402" s="19">
        <f>ROUND(VLOOKUP($B402,'3.ข้อมูลงบทดลองปัจจุบัน เติมเอง'!$A$5:$CL$846,75,0),2)</f>
        <v>72361</v>
      </c>
      <c r="BY402" s="19">
        <f>ROUND(VLOOKUP($B402,'3.ข้อมูลงบทดลองปัจจุบัน เติมเอง'!$A$5:$CL$846,76,0),2)</f>
        <v>14161</v>
      </c>
      <c r="BZ402" s="19">
        <f>ROUND(VLOOKUP($B402,'3.ข้อมูลงบทดลองปัจจุบัน เติมเอง'!$A$5:$CL$846,77,0),2)</f>
        <v>12136.31</v>
      </c>
      <c r="CA402" s="19">
        <f>ROUND(VLOOKUP($B402,'3.ข้อมูลงบทดลองปัจจุบัน เติมเอง'!$A$5:$CL$846,78,0),2)</f>
        <v>97629</v>
      </c>
      <c r="CB402" s="19">
        <f>ROUND(VLOOKUP($B402,'3.ข้อมูลงบทดลองปัจจุบัน เติมเอง'!$A$5:$CL$846,79,0),2)</f>
        <v>39059.25</v>
      </c>
      <c r="CC402" s="19">
        <f>ROUND(VLOOKUP($B402,'3.ข้อมูลงบทดลองปัจจุบัน เติมเอง'!$A$5:$CL$846,80,0),2)</f>
        <v>7069</v>
      </c>
      <c r="CD402" s="19">
        <f>ROUND(VLOOKUP($B402,'3.ข้อมูลงบทดลองปัจจุบัน เติมเอง'!$A$5:$CL$846,81,0),2)</f>
        <v>142187.5</v>
      </c>
      <c r="CE402" s="19">
        <f>ROUND(VLOOKUP($B402,'3.ข้อมูลงบทดลองปัจจุบัน เติมเอง'!$A$5:$CL$846,82,0),2)</f>
        <v>839447.74</v>
      </c>
      <c r="CF402" s="19">
        <f>ROUND(VLOOKUP($B402,'3.ข้อมูลงบทดลองปัจจุบัน เติมเอง'!$A$5:$CL$846,83,0),2)</f>
        <v>55259</v>
      </c>
      <c r="CG402" s="19">
        <f>ROUND(VLOOKUP($B402,'3.ข้อมูลงบทดลองปัจจุบัน เติมเอง'!$A$5:$CL$846,84,0),2)</f>
        <v>27788.5</v>
      </c>
      <c r="CH402" s="19">
        <f>ROUND(VLOOKUP($B402,'3.ข้อมูลงบทดลองปัจจุบัน เติมเอง'!$A$5:$CL$846,85,0),2)</f>
        <v>0</v>
      </c>
      <c r="CI402" s="19">
        <f>ROUND(VLOOKUP($B402,'3.ข้อมูลงบทดลองปัจจุบัน เติมเอง'!$A$5:$CL$846,86,0),2)</f>
        <v>24697.09</v>
      </c>
      <c r="CJ402" s="19">
        <f>ROUND(VLOOKUP($B402,'3.ข้อมูลงบทดลองปัจจุบัน เติมเอง'!$A$5:$CL$846,87,0),2)</f>
        <v>48531.5</v>
      </c>
      <c r="CK402" s="19">
        <f>ROUND(VLOOKUP($B402,'3.ข้อมูลงบทดลองปัจจุบัน เติมเอง'!$A$5:$CL$846,88,0),2)</f>
        <v>132255</v>
      </c>
      <c r="CL402" s="19">
        <f>ROUND(VLOOKUP($B402,'3.ข้อมูลงบทดลองปัจจุบัน เติมเอง'!$A$5:$CL$846,89,0),2)</f>
        <v>81579.899999999994</v>
      </c>
      <c r="CM402" s="19">
        <f>ROUND(VLOOKUP($B402,'3.ข้อมูลงบทดลองปัจจุบัน เติมเอง'!$A$5:$CL$846,90,0),2)</f>
        <v>13204</v>
      </c>
    </row>
    <row r="403" spans="1:91" x14ac:dyDescent="0.7">
      <c r="A403" s="53" t="s">
        <v>2323</v>
      </c>
      <c r="B403" s="3" t="s">
        <v>2144</v>
      </c>
      <c r="C403" s="8" t="s">
        <v>843</v>
      </c>
      <c r="D403" s="19">
        <f>ROUND(VLOOKUP($B403,'3.ข้อมูลงบทดลองปัจจุบัน เติมเอง'!$A$5:$CL$846,3,0),2)</f>
        <v>0</v>
      </c>
      <c r="E403" s="19">
        <f>ROUND(VLOOKUP($B403,'3.ข้อมูลงบทดลองปัจจุบัน เติมเอง'!$A$5:$CL$846,4,0),2)</f>
        <v>0</v>
      </c>
      <c r="F403" s="19">
        <f>ROUND(VLOOKUP($B403,'3.ข้อมูลงบทดลองปัจจุบัน เติมเอง'!$A$5:$CL$846,5,0),2)</f>
        <v>0</v>
      </c>
      <c r="G403" s="19">
        <f>ROUND(VLOOKUP($B403,'3.ข้อมูลงบทดลองปัจจุบัน เติมเอง'!$A$5:$CL$846,6,0),2)</f>
        <v>0</v>
      </c>
      <c r="H403" s="19">
        <f>ROUND(VLOOKUP($B403,'3.ข้อมูลงบทดลองปัจจุบัน เติมเอง'!$A$5:$CL$846,7,0),2)</f>
        <v>0</v>
      </c>
      <c r="I403" s="19">
        <f>ROUND(VLOOKUP($B403,'3.ข้อมูลงบทดลองปัจจุบัน เติมเอง'!$A$5:$CL$846,8,0),2)</f>
        <v>0</v>
      </c>
      <c r="J403" s="19">
        <f>ROUND(VLOOKUP($B403,'3.ข้อมูลงบทดลองปัจจุบัน เติมเอง'!$A$5:$CL$846,9,0),2)</f>
        <v>0</v>
      </c>
      <c r="K403" s="19">
        <f>ROUND(VLOOKUP($B403,'3.ข้อมูลงบทดลองปัจจุบัน เติมเอง'!$A$5:$CL$846,10,0),2)</f>
        <v>0</v>
      </c>
      <c r="L403" s="19">
        <f>ROUND(VLOOKUP($B403,'3.ข้อมูลงบทดลองปัจจุบัน เติมเอง'!$A$5:$CL$846,11,0),2)</f>
        <v>0</v>
      </c>
      <c r="M403" s="19">
        <f>ROUND(VLOOKUP($B403,'3.ข้อมูลงบทดลองปัจจุบัน เติมเอง'!$A$5:$CL$846,12,0),2)</f>
        <v>0</v>
      </c>
      <c r="N403" s="19">
        <f>ROUND(VLOOKUP($B403,'3.ข้อมูลงบทดลองปัจจุบัน เติมเอง'!$A$5:$CL$846,13,0),2)</f>
        <v>0</v>
      </c>
      <c r="O403" s="19">
        <f>ROUND(VLOOKUP($B403,'3.ข้อมูลงบทดลองปัจจุบัน เติมเอง'!$A$5:$CL$846,14,0),2)</f>
        <v>0</v>
      </c>
      <c r="P403" s="19">
        <f>ROUND(VLOOKUP($B403,'3.ข้อมูลงบทดลองปัจจุบัน เติมเอง'!$A$5:$CL$846,15,0),2)</f>
        <v>0</v>
      </c>
      <c r="Q403" s="19">
        <f>ROUND(VLOOKUP($B403,'3.ข้อมูลงบทดลองปัจจุบัน เติมเอง'!$A$5:$CL$846,16,0),2)</f>
        <v>0</v>
      </c>
      <c r="R403" s="19">
        <f>ROUND(VLOOKUP($B403,'3.ข้อมูลงบทดลองปัจจุบัน เติมเอง'!$A$5:$CL$846,17,0),2)</f>
        <v>0</v>
      </c>
      <c r="S403" s="19">
        <f>ROUND(VLOOKUP($B403,'3.ข้อมูลงบทดลองปัจจุบัน เติมเอง'!$A$5:$CL$846,18,0),2)</f>
        <v>0</v>
      </c>
      <c r="T403" s="19">
        <f>ROUND(VLOOKUP($B403,'3.ข้อมูลงบทดลองปัจจุบัน เติมเอง'!$A$5:$CL$846,19,0),2)</f>
        <v>0</v>
      </c>
      <c r="U403" s="19">
        <f>ROUND(VLOOKUP($B403,'3.ข้อมูลงบทดลองปัจจุบัน เติมเอง'!$A$5:$CL$846,20,0),2)</f>
        <v>0</v>
      </c>
      <c r="V403" s="19">
        <f>ROUND(VLOOKUP($B403,'3.ข้อมูลงบทดลองปัจจุบัน เติมเอง'!$A$5:$CL$846,21,0),2)</f>
        <v>0</v>
      </c>
      <c r="W403" s="19">
        <f>ROUND(VLOOKUP($B403,'3.ข้อมูลงบทดลองปัจจุบัน เติมเอง'!$A$5:$CL$846,22,0),2)</f>
        <v>0</v>
      </c>
      <c r="X403" s="19">
        <f>ROUND(VLOOKUP($B403,'3.ข้อมูลงบทดลองปัจจุบัน เติมเอง'!$A$5:$CL$846,23,0),2)</f>
        <v>0</v>
      </c>
      <c r="Y403" s="19">
        <f>ROUND(VLOOKUP($B403,'3.ข้อมูลงบทดลองปัจจุบัน เติมเอง'!$A$5:$CL$846,24,0),2)</f>
        <v>0</v>
      </c>
      <c r="Z403" s="19">
        <f>ROUND(VLOOKUP($B403,'3.ข้อมูลงบทดลองปัจจุบัน เติมเอง'!$A$5:$CL$846,25,0),2)</f>
        <v>0</v>
      </c>
      <c r="AA403" s="19">
        <f>ROUND(VLOOKUP($B403,'3.ข้อมูลงบทดลองปัจจุบัน เติมเอง'!$A$5:$CL$846,26,0),2)</f>
        <v>0</v>
      </c>
      <c r="AB403" s="19">
        <f>ROUND(VLOOKUP($B403,'3.ข้อมูลงบทดลองปัจจุบัน เติมเอง'!$A$5:$CL$846,27,0),2)</f>
        <v>0</v>
      </c>
      <c r="AC403" s="19">
        <f>ROUND(VLOOKUP($B403,'3.ข้อมูลงบทดลองปัจจุบัน เติมเอง'!$A$5:$CL$846,28,0),2)</f>
        <v>0</v>
      </c>
      <c r="AD403" s="19">
        <f>ROUND(VLOOKUP($B403,'3.ข้อมูลงบทดลองปัจจุบัน เติมเอง'!$A$5:$CL$846,29,0),2)</f>
        <v>0</v>
      </c>
      <c r="AE403" s="19">
        <f>ROUND(VLOOKUP($B403,'3.ข้อมูลงบทดลองปัจจุบัน เติมเอง'!$A$5:$CL$846,30,0),2)</f>
        <v>0</v>
      </c>
      <c r="AF403" s="19">
        <f>ROUND(VLOOKUP($B403,'3.ข้อมูลงบทดลองปัจจุบัน เติมเอง'!$A$5:$CL$846,31,0),2)</f>
        <v>0</v>
      </c>
      <c r="AG403" s="19">
        <f>ROUND(VLOOKUP($B403,'3.ข้อมูลงบทดลองปัจจุบัน เติมเอง'!$A$5:$CL$846,32,0),2)</f>
        <v>0</v>
      </c>
      <c r="AH403" s="19">
        <f>ROUND(VLOOKUP($B403,'3.ข้อมูลงบทดลองปัจจุบัน เติมเอง'!$A$5:$CL$846,33,0),2)</f>
        <v>0</v>
      </c>
      <c r="AI403" s="19">
        <f>ROUND(VLOOKUP($B403,'3.ข้อมูลงบทดลองปัจจุบัน เติมเอง'!$A$5:$CL$846,34,0),2)</f>
        <v>0</v>
      </c>
      <c r="AJ403" s="19">
        <f>ROUND(VLOOKUP($B403,'3.ข้อมูลงบทดลองปัจจุบัน เติมเอง'!$A$5:$CL$846,35,0),2)</f>
        <v>0</v>
      </c>
      <c r="AK403" s="19">
        <f>ROUND(VLOOKUP($B403,'3.ข้อมูลงบทดลองปัจจุบัน เติมเอง'!$A$5:$CL$846,36,0),2)</f>
        <v>0</v>
      </c>
      <c r="AL403" s="19">
        <f>ROUND(VLOOKUP($B403,'3.ข้อมูลงบทดลองปัจจุบัน เติมเอง'!$A$5:$CL$846,37,0),2)</f>
        <v>0</v>
      </c>
      <c r="AM403" s="19">
        <f>ROUND(VLOOKUP($B403,'3.ข้อมูลงบทดลองปัจจุบัน เติมเอง'!$A$5:$CL$846,38,0),2)</f>
        <v>0</v>
      </c>
      <c r="AN403" s="19">
        <f>ROUND(VLOOKUP($B403,'3.ข้อมูลงบทดลองปัจจุบัน เติมเอง'!$A$5:$CL$846,39,0),2)</f>
        <v>0</v>
      </c>
      <c r="AO403" s="19">
        <f>ROUND(VLOOKUP($B403,'3.ข้อมูลงบทดลองปัจจุบัน เติมเอง'!$A$5:$CL$846,40,0),2)</f>
        <v>0</v>
      </c>
      <c r="AP403" s="19">
        <f>ROUND(VLOOKUP($B403,'3.ข้อมูลงบทดลองปัจจุบัน เติมเอง'!$A$5:$CL$846,41,0),2)</f>
        <v>0</v>
      </c>
      <c r="AQ403" s="19">
        <f>ROUND(VLOOKUP($B403,'3.ข้อมูลงบทดลองปัจจุบัน เติมเอง'!$A$5:$CL$846,42,0),2)</f>
        <v>0</v>
      </c>
      <c r="AR403" s="19">
        <f>ROUND(VLOOKUP($B403,'3.ข้อมูลงบทดลองปัจจุบัน เติมเอง'!$A$5:$CL$846,43,0),2)</f>
        <v>0</v>
      </c>
      <c r="AS403" s="19">
        <f>ROUND(VLOOKUP($B403,'3.ข้อมูลงบทดลองปัจจุบัน เติมเอง'!$A$5:$CL$846,44,0),2)</f>
        <v>0</v>
      </c>
      <c r="AT403" s="19">
        <f>ROUND(VLOOKUP($B403,'3.ข้อมูลงบทดลองปัจจุบัน เติมเอง'!$A$5:$CL$846,45,0),2)</f>
        <v>0</v>
      </c>
      <c r="AU403" s="19">
        <f>ROUND(VLOOKUP($B403,'3.ข้อมูลงบทดลองปัจจุบัน เติมเอง'!$A$5:$CL$846,46,0),2)</f>
        <v>0</v>
      </c>
      <c r="AV403" s="19">
        <f>ROUND(VLOOKUP($B403,'3.ข้อมูลงบทดลองปัจจุบัน เติมเอง'!$A$5:$CL$846,47,0),2)</f>
        <v>0</v>
      </c>
      <c r="AW403" s="19">
        <f>ROUND(VLOOKUP($B403,'3.ข้อมูลงบทดลองปัจจุบัน เติมเอง'!$A$5:$CL$846,48,0),2)</f>
        <v>0</v>
      </c>
      <c r="AX403" s="19">
        <f>ROUND(VLOOKUP($B403,'3.ข้อมูลงบทดลองปัจจุบัน เติมเอง'!$A$5:$CL$846,49,0),2)</f>
        <v>0</v>
      </c>
      <c r="AY403" s="19">
        <f>ROUND(VLOOKUP($B403,'3.ข้อมูลงบทดลองปัจจุบัน เติมเอง'!$A$5:$CL$846,50,0),2)</f>
        <v>0</v>
      </c>
      <c r="AZ403" s="19">
        <f>ROUND(VLOOKUP($B403,'3.ข้อมูลงบทดลองปัจจุบัน เติมเอง'!$A$5:$CL$846,51,0),2)</f>
        <v>0</v>
      </c>
      <c r="BA403" s="19">
        <f>ROUND(VLOOKUP($B403,'3.ข้อมูลงบทดลองปัจจุบัน เติมเอง'!$A$5:$CL$846,52,0),2)</f>
        <v>0</v>
      </c>
      <c r="BB403" s="19">
        <f>ROUND(VLOOKUP($B403,'3.ข้อมูลงบทดลองปัจจุบัน เติมเอง'!$A$5:$CL$846,53,0),2)</f>
        <v>0</v>
      </c>
      <c r="BC403" s="19">
        <f>ROUND(VLOOKUP($B403,'3.ข้อมูลงบทดลองปัจจุบัน เติมเอง'!$A$5:$CL$846,54,0),2)</f>
        <v>0</v>
      </c>
      <c r="BD403" s="19">
        <f>ROUND(VLOOKUP($B403,'3.ข้อมูลงบทดลองปัจจุบัน เติมเอง'!$A$5:$CL$846,55,0),2)</f>
        <v>0</v>
      </c>
      <c r="BE403" s="19">
        <f>ROUND(VLOOKUP($B403,'3.ข้อมูลงบทดลองปัจจุบัน เติมเอง'!$A$5:$CL$846,56,0),2)</f>
        <v>0</v>
      </c>
      <c r="BF403" s="19">
        <f>ROUND(VLOOKUP($B403,'3.ข้อมูลงบทดลองปัจจุบัน เติมเอง'!$A$5:$CL$846,57,0),2)</f>
        <v>0</v>
      </c>
      <c r="BG403" s="19">
        <f>ROUND(VLOOKUP($B403,'3.ข้อมูลงบทดลองปัจจุบัน เติมเอง'!$A$5:$CL$846,58,0),2)</f>
        <v>0</v>
      </c>
      <c r="BH403" s="19">
        <f>ROUND(VLOOKUP($B403,'3.ข้อมูลงบทดลองปัจจุบัน เติมเอง'!$A$5:$CL$846,59,0),2)</f>
        <v>0</v>
      </c>
      <c r="BI403" s="19">
        <f>ROUND(VLOOKUP($B403,'3.ข้อมูลงบทดลองปัจจุบัน เติมเอง'!$A$5:$CL$846,60,0),2)</f>
        <v>0</v>
      </c>
      <c r="BJ403" s="19">
        <f>ROUND(VLOOKUP($B403,'3.ข้อมูลงบทดลองปัจจุบัน เติมเอง'!$A$5:$CL$846,61,0),2)</f>
        <v>0</v>
      </c>
      <c r="BK403" s="19">
        <f>ROUND(VLOOKUP($B403,'3.ข้อมูลงบทดลองปัจจุบัน เติมเอง'!$A$5:$CL$846,62,0),2)</f>
        <v>0</v>
      </c>
      <c r="BL403" s="19">
        <f>ROUND(VLOOKUP($B403,'3.ข้อมูลงบทดลองปัจจุบัน เติมเอง'!$A$5:$CL$846,63,0),2)</f>
        <v>0</v>
      </c>
      <c r="BM403" s="19">
        <f>ROUND(VLOOKUP($B403,'3.ข้อมูลงบทดลองปัจจุบัน เติมเอง'!$A$5:$CL$846,64,0),2)</f>
        <v>0</v>
      </c>
      <c r="BN403" s="19">
        <f>ROUND(VLOOKUP($B403,'3.ข้อมูลงบทดลองปัจจุบัน เติมเอง'!$A$5:$CL$846,65,0),2)</f>
        <v>0</v>
      </c>
      <c r="BO403" s="19">
        <f>ROUND(VLOOKUP($B403,'3.ข้อมูลงบทดลองปัจจุบัน เติมเอง'!$A$5:$CL$846,66,0),2)</f>
        <v>0</v>
      </c>
      <c r="BP403" s="19">
        <f>ROUND(VLOOKUP($B403,'3.ข้อมูลงบทดลองปัจจุบัน เติมเอง'!$A$5:$CL$846,67,0),2)</f>
        <v>0</v>
      </c>
      <c r="BQ403" s="19">
        <f>ROUND(VLOOKUP($B403,'3.ข้อมูลงบทดลองปัจจุบัน เติมเอง'!$A$5:$CL$846,68,0),2)</f>
        <v>0</v>
      </c>
      <c r="BR403" s="19">
        <f>ROUND(VLOOKUP($B403,'3.ข้อมูลงบทดลองปัจจุบัน เติมเอง'!$A$5:$CL$846,69,0),2)</f>
        <v>0</v>
      </c>
      <c r="BS403" s="19">
        <f>ROUND(VLOOKUP($B403,'3.ข้อมูลงบทดลองปัจจุบัน เติมเอง'!$A$5:$CL$846,70,0),2)</f>
        <v>0</v>
      </c>
      <c r="BT403" s="19">
        <f>ROUND(VLOOKUP($B403,'3.ข้อมูลงบทดลองปัจจุบัน เติมเอง'!$A$5:$CL$846,71,0),2)</f>
        <v>0</v>
      </c>
      <c r="BU403" s="19">
        <f>ROUND(VLOOKUP($B403,'3.ข้อมูลงบทดลองปัจจุบัน เติมเอง'!$A$5:$CL$846,72,0),2)</f>
        <v>0</v>
      </c>
      <c r="BV403" s="19">
        <f>ROUND(VLOOKUP($B403,'3.ข้อมูลงบทดลองปัจจุบัน เติมเอง'!$A$5:$CL$846,73,0),2)</f>
        <v>0</v>
      </c>
      <c r="BW403" s="19">
        <f>ROUND(VLOOKUP($B403,'3.ข้อมูลงบทดลองปัจจุบัน เติมเอง'!$A$5:$CL$846,74,0),2)</f>
        <v>0</v>
      </c>
      <c r="BX403" s="19">
        <f>ROUND(VLOOKUP($B403,'3.ข้อมูลงบทดลองปัจจุบัน เติมเอง'!$A$5:$CL$846,75,0),2)</f>
        <v>0</v>
      </c>
      <c r="BY403" s="19">
        <f>ROUND(VLOOKUP($B403,'3.ข้อมูลงบทดลองปัจจุบัน เติมเอง'!$A$5:$CL$846,76,0),2)</f>
        <v>0</v>
      </c>
      <c r="BZ403" s="19">
        <f>ROUND(VLOOKUP($B403,'3.ข้อมูลงบทดลองปัจจุบัน เติมเอง'!$A$5:$CL$846,77,0),2)</f>
        <v>0</v>
      </c>
      <c r="CA403" s="19">
        <f>ROUND(VLOOKUP($B403,'3.ข้อมูลงบทดลองปัจจุบัน เติมเอง'!$A$5:$CL$846,78,0),2)</f>
        <v>0</v>
      </c>
      <c r="CB403" s="19">
        <f>ROUND(VLOOKUP($B403,'3.ข้อมูลงบทดลองปัจจุบัน เติมเอง'!$A$5:$CL$846,79,0),2)</f>
        <v>0</v>
      </c>
      <c r="CC403" s="19">
        <f>ROUND(VLOOKUP($B403,'3.ข้อมูลงบทดลองปัจจุบัน เติมเอง'!$A$5:$CL$846,80,0),2)</f>
        <v>0</v>
      </c>
      <c r="CD403" s="19">
        <f>ROUND(VLOOKUP($B403,'3.ข้อมูลงบทดลองปัจจุบัน เติมเอง'!$A$5:$CL$846,81,0),2)</f>
        <v>0</v>
      </c>
      <c r="CE403" s="19">
        <f>ROUND(VLOOKUP($B403,'3.ข้อมูลงบทดลองปัจจุบัน เติมเอง'!$A$5:$CL$846,82,0),2)</f>
        <v>0</v>
      </c>
      <c r="CF403" s="19">
        <f>ROUND(VLOOKUP($B403,'3.ข้อมูลงบทดลองปัจจุบัน เติมเอง'!$A$5:$CL$846,83,0),2)</f>
        <v>0</v>
      </c>
      <c r="CG403" s="19">
        <f>ROUND(VLOOKUP($B403,'3.ข้อมูลงบทดลองปัจจุบัน เติมเอง'!$A$5:$CL$846,84,0),2)</f>
        <v>0</v>
      </c>
      <c r="CH403" s="19">
        <f>ROUND(VLOOKUP($B403,'3.ข้อมูลงบทดลองปัจจุบัน เติมเอง'!$A$5:$CL$846,85,0),2)</f>
        <v>0</v>
      </c>
      <c r="CI403" s="19">
        <f>ROUND(VLOOKUP($B403,'3.ข้อมูลงบทดลองปัจจุบัน เติมเอง'!$A$5:$CL$846,86,0),2)</f>
        <v>0</v>
      </c>
      <c r="CJ403" s="19">
        <f>ROUND(VLOOKUP($B403,'3.ข้อมูลงบทดลองปัจจุบัน เติมเอง'!$A$5:$CL$846,87,0),2)</f>
        <v>0</v>
      </c>
      <c r="CK403" s="19">
        <f>ROUND(VLOOKUP($B403,'3.ข้อมูลงบทดลองปัจจุบัน เติมเอง'!$A$5:$CL$846,88,0),2)</f>
        <v>0</v>
      </c>
      <c r="CL403" s="19">
        <f>ROUND(VLOOKUP($B403,'3.ข้อมูลงบทดลองปัจจุบัน เติมเอง'!$A$5:$CL$846,89,0),2)</f>
        <v>0</v>
      </c>
      <c r="CM403" s="19">
        <f>ROUND(VLOOKUP($B403,'3.ข้อมูลงบทดลองปัจจุบัน เติมเอง'!$A$5:$CL$846,90,0),2)</f>
        <v>0</v>
      </c>
    </row>
    <row r="404" spans="1:91" x14ac:dyDescent="0.7">
      <c r="A404" s="53" t="s">
        <v>2323</v>
      </c>
      <c r="B404" s="3" t="s">
        <v>2146</v>
      </c>
      <c r="C404" s="8" t="s">
        <v>844</v>
      </c>
      <c r="D404" s="19">
        <f>ROUND(VLOOKUP($B404,'3.ข้อมูลงบทดลองปัจจุบัน เติมเอง'!$A$5:$CL$846,3,0),2)</f>
        <v>0</v>
      </c>
      <c r="E404" s="19">
        <f>ROUND(VLOOKUP($B404,'3.ข้อมูลงบทดลองปัจจุบัน เติมเอง'!$A$5:$CL$846,4,0),2)</f>
        <v>0</v>
      </c>
      <c r="F404" s="19">
        <f>ROUND(VLOOKUP($B404,'3.ข้อมูลงบทดลองปัจจุบัน เติมเอง'!$A$5:$CL$846,5,0),2)</f>
        <v>0</v>
      </c>
      <c r="G404" s="19">
        <f>ROUND(VLOOKUP($B404,'3.ข้อมูลงบทดลองปัจจุบัน เติมเอง'!$A$5:$CL$846,6,0),2)</f>
        <v>0</v>
      </c>
      <c r="H404" s="19">
        <f>ROUND(VLOOKUP($B404,'3.ข้อมูลงบทดลองปัจจุบัน เติมเอง'!$A$5:$CL$846,7,0),2)</f>
        <v>0</v>
      </c>
      <c r="I404" s="19">
        <f>ROUND(VLOOKUP($B404,'3.ข้อมูลงบทดลองปัจจุบัน เติมเอง'!$A$5:$CL$846,8,0),2)</f>
        <v>0</v>
      </c>
      <c r="J404" s="19">
        <f>ROUND(VLOOKUP($B404,'3.ข้อมูลงบทดลองปัจจุบัน เติมเอง'!$A$5:$CL$846,9,0),2)</f>
        <v>0</v>
      </c>
      <c r="K404" s="19">
        <f>ROUND(VLOOKUP($B404,'3.ข้อมูลงบทดลองปัจจุบัน เติมเอง'!$A$5:$CL$846,10,0),2)</f>
        <v>0</v>
      </c>
      <c r="L404" s="19">
        <f>ROUND(VLOOKUP($B404,'3.ข้อมูลงบทดลองปัจจุบัน เติมเอง'!$A$5:$CL$846,11,0),2)</f>
        <v>0</v>
      </c>
      <c r="M404" s="19">
        <f>ROUND(VLOOKUP($B404,'3.ข้อมูลงบทดลองปัจจุบัน เติมเอง'!$A$5:$CL$846,12,0),2)</f>
        <v>0</v>
      </c>
      <c r="N404" s="19">
        <f>ROUND(VLOOKUP($B404,'3.ข้อมูลงบทดลองปัจจุบัน เติมเอง'!$A$5:$CL$846,13,0),2)</f>
        <v>0</v>
      </c>
      <c r="O404" s="19">
        <f>ROUND(VLOOKUP($B404,'3.ข้อมูลงบทดลองปัจจุบัน เติมเอง'!$A$5:$CL$846,14,0),2)</f>
        <v>0</v>
      </c>
      <c r="P404" s="19">
        <f>ROUND(VLOOKUP($B404,'3.ข้อมูลงบทดลองปัจจุบัน เติมเอง'!$A$5:$CL$846,15,0),2)</f>
        <v>0</v>
      </c>
      <c r="Q404" s="19">
        <f>ROUND(VLOOKUP($B404,'3.ข้อมูลงบทดลองปัจจุบัน เติมเอง'!$A$5:$CL$846,16,0),2)</f>
        <v>0</v>
      </c>
      <c r="R404" s="19">
        <f>ROUND(VLOOKUP($B404,'3.ข้อมูลงบทดลองปัจจุบัน เติมเอง'!$A$5:$CL$846,17,0),2)</f>
        <v>0</v>
      </c>
      <c r="S404" s="19">
        <f>ROUND(VLOOKUP($B404,'3.ข้อมูลงบทดลองปัจจุบัน เติมเอง'!$A$5:$CL$846,18,0),2)</f>
        <v>0</v>
      </c>
      <c r="T404" s="19">
        <f>ROUND(VLOOKUP($B404,'3.ข้อมูลงบทดลองปัจจุบัน เติมเอง'!$A$5:$CL$846,19,0),2)</f>
        <v>0</v>
      </c>
      <c r="U404" s="19">
        <f>ROUND(VLOOKUP($B404,'3.ข้อมูลงบทดลองปัจจุบัน เติมเอง'!$A$5:$CL$846,20,0),2)</f>
        <v>0</v>
      </c>
      <c r="V404" s="19">
        <f>ROUND(VLOOKUP($B404,'3.ข้อมูลงบทดลองปัจจุบัน เติมเอง'!$A$5:$CL$846,21,0),2)</f>
        <v>0</v>
      </c>
      <c r="W404" s="19">
        <f>ROUND(VLOOKUP($B404,'3.ข้อมูลงบทดลองปัจจุบัน เติมเอง'!$A$5:$CL$846,22,0),2)</f>
        <v>0</v>
      </c>
      <c r="X404" s="19">
        <f>ROUND(VLOOKUP($B404,'3.ข้อมูลงบทดลองปัจจุบัน เติมเอง'!$A$5:$CL$846,23,0),2)</f>
        <v>0</v>
      </c>
      <c r="Y404" s="19">
        <f>ROUND(VLOOKUP($B404,'3.ข้อมูลงบทดลองปัจจุบัน เติมเอง'!$A$5:$CL$846,24,0),2)</f>
        <v>0</v>
      </c>
      <c r="Z404" s="19">
        <f>ROUND(VLOOKUP($B404,'3.ข้อมูลงบทดลองปัจจุบัน เติมเอง'!$A$5:$CL$846,25,0),2)</f>
        <v>0</v>
      </c>
      <c r="AA404" s="19">
        <f>ROUND(VLOOKUP($B404,'3.ข้อมูลงบทดลองปัจจุบัน เติมเอง'!$A$5:$CL$846,26,0),2)</f>
        <v>0</v>
      </c>
      <c r="AB404" s="19">
        <f>ROUND(VLOOKUP($B404,'3.ข้อมูลงบทดลองปัจจุบัน เติมเอง'!$A$5:$CL$846,27,0),2)</f>
        <v>0</v>
      </c>
      <c r="AC404" s="19">
        <f>ROUND(VLOOKUP($B404,'3.ข้อมูลงบทดลองปัจจุบัน เติมเอง'!$A$5:$CL$846,28,0),2)</f>
        <v>0</v>
      </c>
      <c r="AD404" s="19">
        <f>ROUND(VLOOKUP($B404,'3.ข้อมูลงบทดลองปัจจุบัน เติมเอง'!$A$5:$CL$846,29,0),2)</f>
        <v>0</v>
      </c>
      <c r="AE404" s="19">
        <f>ROUND(VLOOKUP($B404,'3.ข้อมูลงบทดลองปัจจุบัน เติมเอง'!$A$5:$CL$846,30,0),2)</f>
        <v>0</v>
      </c>
      <c r="AF404" s="19">
        <f>ROUND(VLOOKUP($B404,'3.ข้อมูลงบทดลองปัจจุบัน เติมเอง'!$A$5:$CL$846,31,0),2)</f>
        <v>0</v>
      </c>
      <c r="AG404" s="19">
        <f>ROUND(VLOOKUP($B404,'3.ข้อมูลงบทดลองปัจจุบัน เติมเอง'!$A$5:$CL$846,32,0),2)</f>
        <v>0</v>
      </c>
      <c r="AH404" s="19">
        <f>ROUND(VLOOKUP($B404,'3.ข้อมูลงบทดลองปัจจุบัน เติมเอง'!$A$5:$CL$846,33,0),2)</f>
        <v>0</v>
      </c>
      <c r="AI404" s="19">
        <f>ROUND(VLOOKUP($B404,'3.ข้อมูลงบทดลองปัจจุบัน เติมเอง'!$A$5:$CL$846,34,0),2)</f>
        <v>0</v>
      </c>
      <c r="AJ404" s="19">
        <f>ROUND(VLOOKUP($B404,'3.ข้อมูลงบทดลองปัจจุบัน เติมเอง'!$A$5:$CL$846,35,0),2)</f>
        <v>0</v>
      </c>
      <c r="AK404" s="19">
        <f>ROUND(VLOOKUP($B404,'3.ข้อมูลงบทดลองปัจจุบัน เติมเอง'!$A$5:$CL$846,36,0),2)</f>
        <v>0</v>
      </c>
      <c r="AL404" s="19">
        <f>ROUND(VLOOKUP($B404,'3.ข้อมูลงบทดลองปัจจุบัน เติมเอง'!$A$5:$CL$846,37,0),2)</f>
        <v>0</v>
      </c>
      <c r="AM404" s="19">
        <f>ROUND(VLOOKUP($B404,'3.ข้อมูลงบทดลองปัจจุบัน เติมเอง'!$A$5:$CL$846,38,0),2)</f>
        <v>0</v>
      </c>
      <c r="AN404" s="19">
        <f>ROUND(VLOOKUP($B404,'3.ข้อมูลงบทดลองปัจจุบัน เติมเอง'!$A$5:$CL$846,39,0),2)</f>
        <v>0</v>
      </c>
      <c r="AO404" s="19">
        <f>ROUND(VLOOKUP($B404,'3.ข้อมูลงบทดลองปัจจุบัน เติมเอง'!$A$5:$CL$846,40,0),2)</f>
        <v>0</v>
      </c>
      <c r="AP404" s="19">
        <f>ROUND(VLOOKUP($B404,'3.ข้อมูลงบทดลองปัจจุบัน เติมเอง'!$A$5:$CL$846,41,0),2)</f>
        <v>0</v>
      </c>
      <c r="AQ404" s="19">
        <f>ROUND(VLOOKUP($B404,'3.ข้อมูลงบทดลองปัจจุบัน เติมเอง'!$A$5:$CL$846,42,0),2)</f>
        <v>0</v>
      </c>
      <c r="AR404" s="19">
        <f>ROUND(VLOOKUP($B404,'3.ข้อมูลงบทดลองปัจจุบัน เติมเอง'!$A$5:$CL$846,43,0),2)</f>
        <v>0</v>
      </c>
      <c r="AS404" s="19">
        <f>ROUND(VLOOKUP($B404,'3.ข้อมูลงบทดลองปัจจุบัน เติมเอง'!$A$5:$CL$846,44,0),2)</f>
        <v>0</v>
      </c>
      <c r="AT404" s="19">
        <f>ROUND(VLOOKUP($B404,'3.ข้อมูลงบทดลองปัจจุบัน เติมเอง'!$A$5:$CL$846,45,0),2)</f>
        <v>0</v>
      </c>
      <c r="AU404" s="19">
        <f>ROUND(VLOOKUP($B404,'3.ข้อมูลงบทดลองปัจจุบัน เติมเอง'!$A$5:$CL$846,46,0),2)</f>
        <v>0</v>
      </c>
      <c r="AV404" s="19">
        <f>ROUND(VLOOKUP($B404,'3.ข้อมูลงบทดลองปัจจุบัน เติมเอง'!$A$5:$CL$846,47,0),2)</f>
        <v>0</v>
      </c>
      <c r="AW404" s="19">
        <f>ROUND(VLOOKUP($B404,'3.ข้อมูลงบทดลองปัจจุบัน เติมเอง'!$A$5:$CL$846,48,0),2)</f>
        <v>0</v>
      </c>
      <c r="AX404" s="19">
        <f>ROUND(VLOOKUP($B404,'3.ข้อมูลงบทดลองปัจจุบัน เติมเอง'!$A$5:$CL$846,49,0),2)</f>
        <v>0</v>
      </c>
      <c r="AY404" s="19">
        <f>ROUND(VLOOKUP($B404,'3.ข้อมูลงบทดลองปัจจุบัน เติมเอง'!$A$5:$CL$846,50,0),2)</f>
        <v>0</v>
      </c>
      <c r="AZ404" s="19">
        <f>ROUND(VLOOKUP($B404,'3.ข้อมูลงบทดลองปัจจุบัน เติมเอง'!$A$5:$CL$846,51,0),2)</f>
        <v>0</v>
      </c>
      <c r="BA404" s="19">
        <f>ROUND(VLOOKUP($B404,'3.ข้อมูลงบทดลองปัจจุบัน เติมเอง'!$A$5:$CL$846,52,0),2)</f>
        <v>0</v>
      </c>
      <c r="BB404" s="19">
        <f>ROUND(VLOOKUP($B404,'3.ข้อมูลงบทดลองปัจจุบัน เติมเอง'!$A$5:$CL$846,53,0),2)</f>
        <v>0</v>
      </c>
      <c r="BC404" s="19">
        <f>ROUND(VLOOKUP($B404,'3.ข้อมูลงบทดลองปัจจุบัน เติมเอง'!$A$5:$CL$846,54,0),2)</f>
        <v>0</v>
      </c>
      <c r="BD404" s="19">
        <f>ROUND(VLOOKUP($B404,'3.ข้อมูลงบทดลองปัจจุบัน เติมเอง'!$A$5:$CL$846,55,0),2)</f>
        <v>0</v>
      </c>
      <c r="BE404" s="19">
        <f>ROUND(VLOOKUP($B404,'3.ข้อมูลงบทดลองปัจจุบัน เติมเอง'!$A$5:$CL$846,56,0),2)</f>
        <v>0</v>
      </c>
      <c r="BF404" s="19">
        <f>ROUND(VLOOKUP($B404,'3.ข้อมูลงบทดลองปัจจุบัน เติมเอง'!$A$5:$CL$846,57,0),2)</f>
        <v>0</v>
      </c>
      <c r="BG404" s="19">
        <f>ROUND(VLOOKUP($B404,'3.ข้อมูลงบทดลองปัจจุบัน เติมเอง'!$A$5:$CL$846,58,0),2)</f>
        <v>0</v>
      </c>
      <c r="BH404" s="19">
        <f>ROUND(VLOOKUP($B404,'3.ข้อมูลงบทดลองปัจจุบัน เติมเอง'!$A$5:$CL$846,59,0),2)</f>
        <v>0</v>
      </c>
      <c r="BI404" s="19">
        <f>ROUND(VLOOKUP($B404,'3.ข้อมูลงบทดลองปัจจุบัน เติมเอง'!$A$5:$CL$846,60,0),2)</f>
        <v>0</v>
      </c>
      <c r="BJ404" s="19">
        <f>ROUND(VLOOKUP($B404,'3.ข้อมูลงบทดลองปัจจุบัน เติมเอง'!$A$5:$CL$846,61,0),2)</f>
        <v>0</v>
      </c>
      <c r="BK404" s="19">
        <f>ROUND(VLOOKUP($B404,'3.ข้อมูลงบทดลองปัจจุบัน เติมเอง'!$A$5:$CL$846,62,0),2)</f>
        <v>0</v>
      </c>
      <c r="BL404" s="19">
        <f>ROUND(VLOOKUP($B404,'3.ข้อมูลงบทดลองปัจจุบัน เติมเอง'!$A$5:$CL$846,63,0),2)</f>
        <v>0</v>
      </c>
      <c r="BM404" s="19">
        <f>ROUND(VLOOKUP($B404,'3.ข้อมูลงบทดลองปัจจุบัน เติมเอง'!$A$5:$CL$846,64,0),2)</f>
        <v>0</v>
      </c>
      <c r="BN404" s="19">
        <f>ROUND(VLOOKUP($B404,'3.ข้อมูลงบทดลองปัจจุบัน เติมเอง'!$A$5:$CL$846,65,0),2)</f>
        <v>0</v>
      </c>
      <c r="BO404" s="19">
        <f>ROUND(VLOOKUP($B404,'3.ข้อมูลงบทดลองปัจจุบัน เติมเอง'!$A$5:$CL$846,66,0),2)</f>
        <v>0</v>
      </c>
      <c r="BP404" s="19">
        <f>ROUND(VLOOKUP($B404,'3.ข้อมูลงบทดลองปัจจุบัน เติมเอง'!$A$5:$CL$846,67,0),2)</f>
        <v>0</v>
      </c>
      <c r="BQ404" s="19">
        <f>ROUND(VLOOKUP($B404,'3.ข้อมูลงบทดลองปัจจุบัน เติมเอง'!$A$5:$CL$846,68,0),2)</f>
        <v>0</v>
      </c>
      <c r="BR404" s="19">
        <f>ROUND(VLOOKUP($B404,'3.ข้อมูลงบทดลองปัจจุบัน เติมเอง'!$A$5:$CL$846,69,0),2)</f>
        <v>0</v>
      </c>
      <c r="BS404" s="19">
        <f>ROUND(VLOOKUP($B404,'3.ข้อมูลงบทดลองปัจจุบัน เติมเอง'!$A$5:$CL$846,70,0),2)</f>
        <v>0</v>
      </c>
      <c r="BT404" s="19">
        <f>ROUND(VLOOKUP($B404,'3.ข้อมูลงบทดลองปัจจุบัน เติมเอง'!$A$5:$CL$846,71,0),2)</f>
        <v>0</v>
      </c>
      <c r="BU404" s="19">
        <f>ROUND(VLOOKUP($B404,'3.ข้อมูลงบทดลองปัจจุบัน เติมเอง'!$A$5:$CL$846,72,0),2)</f>
        <v>0</v>
      </c>
      <c r="BV404" s="19">
        <f>ROUND(VLOOKUP($B404,'3.ข้อมูลงบทดลองปัจจุบัน เติมเอง'!$A$5:$CL$846,73,0),2)</f>
        <v>0</v>
      </c>
      <c r="BW404" s="19">
        <f>ROUND(VLOOKUP($B404,'3.ข้อมูลงบทดลองปัจจุบัน เติมเอง'!$A$5:$CL$846,74,0),2)</f>
        <v>0</v>
      </c>
      <c r="BX404" s="19">
        <f>ROUND(VLOOKUP($B404,'3.ข้อมูลงบทดลองปัจจุบัน เติมเอง'!$A$5:$CL$846,75,0),2)</f>
        <v>0</v>
      </c>
      <c r="BY404" s="19">
        <f>ROUND(VLOOKUP($B404,'3.ข้อมูลงบทดลองปัจจุบัน เติมเอง'!$A$5:$CL$846,76,0),2)</f>
        <v>0</v>
      </c>
      <c r="BZ404" s="19">
        <f>ROUND(VLOOKUP($B404,'3.ข้อมูลงบทดลองปัจจุบัน เติมเอง'!$A$5:$CL$846,77,0),2)</f>
        <v>0</v>
      </c>
      <c r="CA404" s="19">
        <f>ROUND(VLOOKUP($B404,'3.ข้อมูลงบทดลองปัจจุบัน เติมเอง'!$A$5:$CL$846,78,0),2)</f>
        <v>0</v>
      </c>
      <c r="CB404" s="19">
        <f>ROUND(VLOOKUP($B404,'3.ข้อมูลงบทดลองปัจจุบัน เติมเอง'!$A$5:$CL$846,79,0),2)</f>
        <v>0</v>
      </c>
      <c r="CC404" s="19">
        <f>ROUND(VLOOKUP($B404,'3.ข้อมูลงบทดลองปัจจุบัน เติมเอง'!$A$5:$CL$846,80,0),2)</f>
        <v>0</v>
      </c>
      <c r="CD404" s="19">
        <f>ROUND(VLOOKUP($B404,'3.ข้อมูลงบทดลองปัจจุบัน เติมเอง'!$A$5:$CL$846,81,0),2)</f>
        <v>0</v>
      </c>
      <c r="CE404" s="19">
        <f>ROUND(VLOOKUP($B404,'3.ข้อมูลงบทดลองปัจจุบัน เติมเอง'!$A$5:$CL$846,82,0),2)</f>
        <v>0</v>
      </c>
      <c r="CF404" s="19">
        <f>ROUND(VLOOKUP($B404,'3.ข้อมูลงบทดลองปัจจุบัน เติมเอง'!$A$5:$CL$846,83,0),2)</f>
        <v>0</v>
      </c>
      <c r="CG404" s="19">
        <f>ROUND(VLOOKUP($B404,'3.ข้อมูลงบทดลองปัจจุบัน เติมเอง'!$A$5:$CL$846,84,0),2)</f>
        <v>0</v>
      </c>
      <c r="CH404" s="19">
        <f>ROUND(VLOOKUP($B404,'3.ข้อมูลงบทดลองปัจจุบัน เติมเอง'!$A$5:$CL$846,85,0),2)</f>
        <v>0</v>
      </c>
      <c r="CI404" s="19">
        <f>ROUND(VLOOKUP($B404,'3.ข้อมูลงบทดลองปัจจุบัน เติมเอง'!$A$5:$CL$846,86,0),2)</f>
        <v>0</v>
      </c>
      <c r="CJ404" s="19">
        <f>ROUND(VLOOKUP($B404,'3.ข้อมูลงบทดลองปัจจุบัน เติมเอง'!$A$5:$CL$846,87,0),2)</f>
        <v>0</v>
      </c>
      <c r="CK404" s="19">
        <f>ROUND(VLOOKUP($B404,'3.ข้อมูลงบทดลองปัจจุบัน เติมเอง'!$A$5:$CL$846,88,0),2)</f>
        <v>0</v>
      </c>
      <c r="CL404" s="19">
        <f>ROUND(VLOOKUP($B404,'3.ข้อมูลงบทดลองปัจจุบัน เติมเอง'!$A$5:$CL$846,89,0),2)</f>
        <v>0</v>
      </c>
      <c r="CM404" s="19">
        <f>ROUND(VLOOKUP($B404,'3.ข้อมูลงบทดลองปัจจุบัน เติมเอง'!$A$5:$CL$846,90,0),2)</f>
        <v>0</v>
      </c>
    </row>
    <row r="405" spans="1:91" x14ac:dyDescent="0.7">
      <c r="A405" s="53" t="s">
        <v>2323</v>
      </c>
      <c r="B405" s="3" t="s">
        <v>2147</v>
      </c>
      <c r="C405" s="8" t="s">
        <v>1182</v>
      </c>
      <c r="D405" s="19">
        <f>ROUND(VLOOKUP($B405,'3.ข้อมูลงบทดลองปัจจุบัน เติมเอง'!$A$5:$CL$846,3,0),2)</f>
        <v>0</v>
      </c>
      <c r="E405" s="19">
        <f>ROUND(VLOOKUP($B405,'3.ข้อมูลงบทดลองปัจจุบัน เติมเอง'!$A$5:$CL$846,4,0),2)</f>
        <v>0</v>
      </c>
      <c r="F405" s="19">
        <f>ROUND(VLOOKUP($B405,'3.ข้อมูลงบทดลองปัจจุบัน เติมเอง'!$A$5:$CL$846,5,0),2)</f>
        <v>0</v>
      </c>
      <c r="G405" s="19">
        <f>ROUND(VLOOKUP($B405,'3.ข้อมูลงบทดลองปัจจุบัน เติมเอง'!$A$5:$CL$846,6,0),2)</f>
        <v>0</v>
      </c>
      <c r="H405" s="19">
        <f>ROUND(VLOOKUP($B405,'3.ข้อมูลงบทดลองปัจจุบัน เติมเอง'!$A$5:$CL$846,7,0),2)</f>
        <v>0</v>
      </c>
      <c r="I405" s="19">
        <f>ROUND(VLOOKUP($B405,'3.ข้อมูลงบทดลองปัจจุบัน เติมเอง'!$A$5:$CL$846,8,0),2)</f>
        <v>0</v>
      </c>
      <c r="J405" s="19">
        <f>ROUND(VLOOKUP($B405,'3.ข้อมูลงบทดลองปัจจุบัน เติมเอง'!$A$5:$CL$846,9,0),2)</f>
        <v>0</v>
      </c>
      <c r="K405" s="19">
        <f>ROUND(VLOOKUP($B405,'3.ข้อมูลงบทดลองปัจจุบัน เติมเอง'!$A$5:$CL$846,10,0),2)</f>
        <v>0</v>
      </c>
      <c r="L405" s="19">
        <f>ROUND(VLOOKUP($B405,'3.ข้อมูลงบทดลองปัจจุบัน เติมเอง'!$A$5:$CL$846,11,0),2)</f>
        <v>0</v>
      </c>
      <c r="M405" s="19">
        <f>ROUND(VLOOKUP($B405,'3.ข้อมูลงบทดลองปัจจุบัน เติมเอง'!$A$5:$CL$846,12,0),2)</f>
        <v>0</v>
      </c>
      <c r="N405" s="19">
        <f>ROUND(VLOOKUP($B405,'3.ข้อมูลงบทดลองปัจจุบัน เติมเอง'!$A$5:$CL$846,13,0),2)</f>
        <v>0</v>
      </c>
      <c r="O405" s="19">
        <f>ROUND(VLOOKUP($B405,'3.ข้อมูลงบทดลองปัจจุบัน เติมเอง'!$A$5:$CL$846,14,0),2)</f>
        <v>0</v>
      </c>
      <c r="P405" s="19">
        <f>ROUND(VLOOKUP($B405,'3.ข้อมูลงบทดลองปัจจุบัน เติมเอง'!$A$5:$CL$846,15,0),2)</f>
        <v>0</v>
      </c>
      <c r="Q405" s="19">
        <f>ROUND(VLOOKUP($B405,'3.ข้อมูลงบทดลองปัจจุบัน เติมเอง'!$A$5:$CL$846,16,0),2)</f>
        <v>0</v>
      </c>
      <c r="R405" s="19">
        <f>ROUND(VLOOKUP($B405,'3.ข้อมูลงบทดลองปัจจุบัน เติมเอง'!$A$5:$CL$846,17,0),2)</f>
        <v>0</v>
      </c>
      <c r="S405" s="19">
        <f>ROUND(VLOOKUP($B405,'3.ข้อมูลงบทดลองปัจจุบัน เติมเอง'!$A$5:$CL$846,18,0),2)</f>
        <v>0</v>
      </c>
      <c r="T405" s="19">
        <f>ROUND(VLOOKUP($B405,'3.ข้อมูลงบทดลองปัจจุบัน เติมเอง'!$A$5:$CL$846,19,0),2)</f>
        <v>2</v>
      </c>
      <c r="U405" s="19">
        <f>ROUND(VLOOKUP($B405,'3.ข้อมูลงบทดลองปัจจุบัน เติมเอง'!$A$5:$CL$846,20,0),2)</f>
        <v>0</v>
      </c>
      <c r="V405" s="19">
        <f>ROUND(VLOOKUP($B405,'3.ข้อมูลงบทดลองปัจจุบัน เติมเอง'!$A$5:$CL$846,21,0),2)</f>
        <v>0</v>
      </c>
      <c r="W405" s="19">
        <f>ROUND(VLOOKUP($B405,'3.ข้อมูลงบทดลองปัจจุบัน เติมเอง'!$A$5:$CL$846,22,0),2)</f>
        <v>0</v>
      </c>
      <c r="X405" s="19">
        <f>ROUND(VLOOKUP($B405,'3.ข้อมูลงบทดลองปัจจุบัน เติมเอง'!$A$5:$CL$846,23,0),2)</f>
        <v>0</v>
      </c>
      <c r="Y405" s="19">
        <f>ROUND(VLOOKUP($B405,'3.ข้อมูลงบทดลองปัจจุบัน เติมเอง'!$A$5:$CL$846,24,0),2)</f>
        <v>0</v>
      </c>
      <c r="Z405" s="19">
        <f>ROUND(VLOOKUP($B405,'3.ข้อมูลงบทดลองปัจจุบัน เติมเอง'!$A$5:$CL$846,25,0),2)</f>
        <v>0</v>
      </c>
      <c r="AA405" s="19">
        <f>ROUND(VLOOKUP($B405,'3.ข้อมูลงบทดลองปัจจุบัน เติมเอง'!$A$5:$CL$846,26,0),2)</f>
        <v>0</v>
      </c>
      <c r="AB405" s="19">
        <f>ROUND(VLOOKUP($B405,'3.ข้อมูลงบทดลองปัจจุบัน เติมเอง'!$A$5:$CL$846,27,0),2)</f>
        <v>0</v>
      </c>
      <c r="AC405" s="19">
        <f>ROUND(VLOOKUP($B405,'3.ข้อมูลงบทดลองปัจจุบัน เติมเอง'!$A$5:$CL$846,28,0),2)</f>
        <v>0</v>
      </c>
      <c r="AD405" s="19">
        <f>ROUND(VLOOKUP($B405,'3.ข้อมูลงบทดลองปัจจุบัน เติมเอง'!$A$5:$CL$846,29,0),2)</f>
        <v>0</v>
      </c>
      <c r="AE405" s="19">
        <f>ROUND(VLOOKUP($B405,'3.ข้อมูลงบทดลองปัจจุบัน เติมเอง'!$A$5:$CL$846,30,0),2)</f>
        <v>0</v>
      </c>
      <c r="AF405" s="19">
        <f>ROUND(VLOOKUP($B405,'3.ข้อมูลงบทดลองปัจจุบัน เติมเอง'!$A$5:$CL$846,31,0),2)</f>
        <v>0</v>
      </c>
      <c r="AG405" s="19">
        <f>ROUND(VLOOKUP($B405,'3.ข้อมูลงบทดลองปัจจุบัน เติมเอง'!$A$5:$CL$846,32,0),2)</f>
        <v>0</v>
      </c>
      <c r="AH405" s="19">
        <f>ROUND(VLOOKUP($B405,'3.ข้อมูลงบทดลองปัจจุบัน เติมเอง'!$A$5:$CL$846,33,0),2)</f>
        <v>0</v>
      </c>
      <c r="AI405" s="19">
        <f>ROUND(VLOOKUP($B405,'3.ข้อมูลงบทดลองปัจจุบัน เติมเอง'!$A$5:$CL$846,34,0),2)</f>
        <v>0</v>
      </c>
      <c r="AJ405" s="19">
        <f>ROUND(VLOOKUP($B405,'3.ข้อมูลงบทดลองปัจจุบัน เติมเอง'!$A$5:$CL$846,35,0),2)</f>
        <v>0</v>
      </c>
      <c r="AK405" s="19">
        <f>ROUND(VLOOKUP($B405,'3.ข้อมูลงบทดลองปัจจุบัน เติมเอง'!$A$5:$CL$846,36,0),2)</f>
        <v>0</v>
      </c>
      <c r="AL405" s="19">
        <f>ROUND(VLOOKUP($B405,'3.ข้อมูลงบทดลองปัจจุบัน เติมเอง'!$A$5:$CL$846,37,0),2)</f>
        <v>0</v>
      </c>
      <c r="AM405" s="19">
        <f>ROUND(VLOOKUP($B405,'3.ข้อมูลงบทดลองปัจจุบัน เติมเอง'!$A$5:$CL$846,38,0),2)</f>
        <v>0</v>
      </c>
      <c r="AN405" s="19">
        <f>ROUND(VLOOKUP($B405,'3.ข้อมูลงบทดลองปัจจุบัน เติมเอง'!$A$5:$CL$846,39,0),2)</f>
        <v>0</v>
      </c>
      <c r="AO405" s="19">
        <f>ROUND(VLOOKUP($B405,'3.ข้อมูลงบทดลองปัจจุบัน เติมเอง'!$A$5:$CL$846,40,0),2)</f>
        <v>0</v>
      </c>
      <c r="AP405" s="19">
        <f>ROUND(VLOOKUP($B405,'3.ข้อมูลงบทดลองปัจจุบัน เติมเอง'!$A$5:$CL$846,41,0),2)</f>
        <v>0</v>
      </c>
      <c r="AQ405" s="19">
        <f>ROUND(VLOOKUP($B405,'3.ข้อมูลงบทดลองปัจจุบัน เติมเอง'!$A$5:$CL$846,42,0),2)</f>
        <v>0</v>
      </c>
      <c r="AR405" s="19">
        <f>ROUND(VLOOKUP($B405,'3.ข้อมูลงบทดลองปัจจุบัน เติมเอง'!$A$5:$CL$846,43,0),2)</f>
        <v>0</v>
      </c>
      <c r="AS405" s="19">
        <f>ROUND(VLOOKUP($B405,'3.ข้อมูลงบทดลองปัจจุบัน เติมเอง'!$A$5:$CL$846,44,0),2)</f>
        <v>0</v>
      </c>
      <c r="AT405" s="19">
        <f>ROUND(VLOOKUP($B405,'3.ข้อมูลงบทดลองปัจจุบัน เติมเอง'!$A$5:$CL$846,45,0),2)</f>
        <v>0</v>
      </c>
      <c r="AU405" s="19">
        <f>ROUND(VLOOKUP($B405,'3.ข้อมูลงบทดลองปัจจุบัน เติมเอง'!$A$5:$CL$846,46,0),2)</f>
        <v>0</v>
      </c>
      <c r="AV405" s="19">
        <f>ROUND(VLOOKUP($B405,'3.ข้อมูลงบทดลองปัจจุบัน เติมเอง'!$A$5:$CL$846,47,0),2)</f>
        <v>0</v>
      </c>
      <c r="AW405" s="19">
        <f>ROUND(VLOOKUP($B405,'3.ข้อมูลงบทดลองปัจจุบัน เติมเอง'!$A$5:$CL$846,48,0),2)</f>
        <v>0</v>
      </c>
      <c r="AX405" s="19">
        <f>ROUND(VLOOKUP($B405,'3.ข้อมูลงบทดลองปัจจุบัน เติมเอง'!$A$5:$CL$846,49,0),2)</f>
        <v>0</v>
      </c>
      <c r="AY405" s="19">
        <f>ROUND(VLOOKUP($B405,'3.ข้อมูลงบทดลองปัจจุบัน เติมเอง'!$A$5:$CL$846,50,0),2)</f>
        <v>0</v>
      </c>
      <c r="AZ405" s="19">
        <f>ROUND(VLOOKUP($B405,'3.ข้อมูลงบทดลองปัจจุบัน เติมเอง'!$A$5:$CL$846,51,0),2)</f>
        <v>0</v>
      </c>
      <c r="BA405" s="19">
        <f>ROUND(VLOOKUP($B405,'3.ข้อมูลงบทดลองปัจจุบัน เติมเอง'!$A$5:$CL$846,52,0),2)</f>
        <v>0</v>
      </c>
      <c r="BB405" s="19">
        <f>ROUND(VLOOKUP($B405,'3.ข้อมูลงบทดลองปัจจุบัน เติมเอง'!$A$5:$CL$846,53,0),2)</f>
        <v>0</v>
      </c>
      <c r="BC405" s="19">
        <f>ROUND(VLOOKUP($B405,'3.ข้อมูลงบทดลองปัจจุบัน เติมเอง'!$A$5:$CL$846,54,0),2)</f>
        <v>0</v>
      </c>
      <c r="BD405" s="19">
        <f>ROUND(VLOOKUP($B405,'3.ข้อมูลงบทดลองปัจจุบัน เติมเอง'!$A$5:$CL$846,55,0),2)</f>
        <v>0</v>
      </c>
      <c r="BE405" s="19">
        <f>ROUND(VLOOKUP($B405,'3.ข้อมูลงบทดลองปัจจุบัน เติมเอง'!$A$5:$CL$846,56,0),2)</f>
        <v>0</v>
      </c>
      <c r="BF405" s="19">
        <f>ROUND(VLOOKUP($B405,'3.ข้อมูลงบทดลองปัจจุบัน เติมเอง'!$A$5:$CL$846,57,0),2)</f>
        <v>0</v>
      </c>
      <c r="BG405" s="19">
        <f>ROUND(VLOOKUP($B405,'3.ข้อมูลงบทดลองปัจจุบัน เติมเอง'!$A$5:$CL$846,58,0),2)</f>
        <v>0</v>
      </c>
      <c r="BH405" s="19">
        <f>ROUND(VLOOKUP($B405,'3.ข้อมูลงบทดลองปัจจุบัน เติมเอง'!$A$5:$CL$846,59,0),2)</f>
        <v>0</v>
      </c>
      <c r="BI405" s="19">
        <f>ROUND(VLOOKUP($B405,'3.ข้อมูลงบทดลองปัจจุบัน เติมเอง'!$A$5:$CL$846,60,0),2)</f>
        <v>0</v>
      </c>
      <c r="BJ405" s="19">
        <f>ROUND(VLOOKUP($B405,'3.ข้อมูลงบทดลองปัจจุบัน เติมเอง'!$A$5:$CL$846,61,0),2)</f>
        <v>0</v>
      </c>
      <c r="BK405" s="19">
        <f>ROUND(VLOOKUP($B405,'3.ข้อมูลงบทดลองปัจจุบัน เติมเอง'!$A$5:$CL$846,62,0),2)</f>
        <v>0</v>
      </c>
      <c r="BL405" s="19">
        <f>ROUND(VLOOKUP($B405,'3.ข้อมูลงบทดลองปัจจุบัน เติมเอง'!$A$5:$CL$846,63,0),2)</f>
        <v>0</v>
      </c>
      <c r="BM405" s="19">
        <f>ROUND(VLOOKUP($B405,'3.ข้อมูลงบทดลองปัจจุบัน เติมเอง'!$A$5:$CL$846,64,0),2)</f>
        <v>0</v>
      </c>
      <c r="BN405" s="19">
        <f>ROUND(VLOOKUP($B405,'3.ข้อมูลงบทดลองปัจจุบัน เติมเอง'!$A$5:$CL$846,65,0),2)</f>
        <v>0</v>
      </c>
      <c r="BO405" s="19">
        <f>ROUND(VLOOKUP($B405,'3.ข้อมูลงบทดลองปัจจุบัน เติมเอง'!$A$5:$CL$846,66,0),2)</f>
        <v>0</v>
      </c>
      <c r="BP405" s="19">
        <f>ROUND(VLOOKUP($B405,'3.ข้อมูลงบทดลองปัจจุบัน เติมเอง'!$A$5:$CL$846,67,0),2)</f>
        <v>0</v>
      </c>
      <c r="BQ405" s="19">
        <f>ROUND(VLOOKUP($B405,'3.ข้อมูลงบทดลองปัจจุบัน เติมเอง'!$A$5:$CL$846,68,0),2)</f>
        <v>0</v>
      </c>
      <c r="BR405" s="19">
        <f>ROUND(VLOOKUP($B405,'3.ข้อมูลงบทดลองปัจจุบัน เติมเอง'!$A$5:$CL$846,69,0),2)</f>
        <v>0</v>
      </c>
      <c r="BS405" s="19">
        <f>ROUND(VLOOKUP($B405,'3.ข้อมูลงบทดลองปัจจุบัน เติมเอง'!$A$5:$CL$846,70,0),2)</f>
        <v>0</v>
      </c>
      <c r="BT405" s="19">
        <f>ROUND(VLOOKUP($B405,'3.ข้อมูลงบทดลองปัจจุบัน เติมเอง'!$A$5:$CL$846,71,0),2)</f>
        <v>0</v>
      </c>
      <c r="BU405" s="19">
        <f>ROUND(VLOOKUP($B405,'3.ข้อมูลงบทดลองปัจจุบัน เติมเอง'!$A$5:$CL$846,72,0),2)</f>
        <v>0</v>
      </c>
      <c r="BV405" s="19">
        <f>ROUND(VLOOKUP($B405,'3.ข้อมูลงบทดลองปัจจุบัน เติมเอง'!$A$5:$CL$846,73,0),2)</f>
        <v>0</v>
      </c>
      <c r="BW405" s="19">
        <f>ROUND(VLOOKUP($B405,'3.ข้อมูลงบทดลองปัจจุบัน เติมเอง'!$A$5:$CL$846,74,0),2)</f>
        <v>0</v>
      </c>
      <c r="BX405" s="19">
        <f>ROUND(VLOOKUP($B405,'3.ข้อมูลงบทดลองปัจจุบัน เติมเอง'!$A$5:$CL$846,75,0),2)</f>
        <v>0</v>
      </c>
      <c r="BY405" s="19">
        <f>ROUND(VLOOKUP($B405,'3.ข้อมูลงบทดลองปัจจุบัน เติมเอง'!$A$5:$CL$846,76,0),2)</f>
        <v>0</v>
      </c>
      <c r="BZ405" s="19">
        <f>ROUND(VLOOKUP($B405,'3.ข้อมูลงบทดลองปัจจุบัน เติมเอง'!$A$5:$CL$846,77,0),2)</f>
        <v>0</v>
      </c>
      <c r="CA405" s="19">
        <f>ROUND(VLOOKUP($B405,'3.ข้อมูลงบทดลองปัจจุบัน เติมเอง'!$A$5:$CL$846,78,0),2)</f>
        <v>0</v>
      </c>
      <c r="CB405" s="19">
        <f>ROUND(VLOOKUP($B405,'3.ข้อมูลงบทดลองปัจจุบัน เติมเอง'!$A$5:$CL$846,79,0),2)</f>
        <v>0</v>
      </c>
      <c r="CC405" s="19">
        <f>ROUND(VLOOKUP($B405,'3.ข้อมูลงบทดลองปัจจุบัน เติมเอง'!$A$5:$CL$846,80,0),2)</f>
        <v>0</v>
      </c>
      <c r="CD405" s="19">
        <f>ROUND(VLOOKUP($B405,'3.ข้อมูลงบทดลองปัจจุบัน เติมเอง'!$A$5:$CL$846,81,0),2)</f>
        <v>0</v>
      </c>
      <c r="CE405" s="19">
        <f>ROUND(VLOOKUP($B405,'3.ข้อมูลงบทดลองปัจจุบัน เติมเอง'!$A$5:$CL$846,82,0),2)</f>
        <v>0</v>
      </c>
      <c r="CF405" s="19">
        <f>ROUND(VLOOKUP($B405,'3.ข้อมูลงบทดลองปัจจุบัน เติมเอง'!$A$5:$CL$846,83,0),2)</f>
        <v>0</v>
      </c>
      <c r="CG405" s="19">
        <f>ROUND(VLOOKUP($B405,'3.ข้อมูลงบทดลองปัจจุบัน เติมเอง'!$A$5:$CL$846,84,0),2)</f>
        <v>0</v>
      </c>
      <c r="CH405" s="19">
        <f>ROUND(VLOOKUP($B405,'3.ข้อมูลงบทดลองปัจจุบัน เติมเอง'!$A$5:$CL$846,85,0),2)</f>
        <v>0</v>
      </c>
      <c r="CI405" s="19">
        <f>ROUND(VLOOKUP($B405,'3.ข้อมูลงบทดลองปัจจุบัน เติมเอง'!$A$5:$CL$846,86,0),2)</f>
        <v>0</v>
      </c>
      <c r="CJ405" s="19">
        <f>ROUND(VLOOKUP($B405,'3.ข้อมูลงบทดลองปัจจุบัน เติมเอง'!$A$5:$CL$846,87,0),2)</f>
        <v>0</v>
      </c>
      <c r="CK405" s="19">
        <f>ROUND(VLOOKUP($B405,'3.ข้อมูลงบทดลองปัจจุบัน เติมเอง'!$A$5:$CL$846,88,0),2)</f>
        <v>0</v>
      </c>
      <c r="CL405" s="19">
        <f>ROUND(VLOOKUP($B405,'3.ข้อมูลงบทดลองปัจจุบัน เติมเอง'!$A$5:$CL$846,89,0),2)</f>
        <v>0</v>
      </c>
      <c r="CM405" s="19">
        <f>ROUND(VLOOKUP($B405,'3.ข้อมูลงบทดลองปัจจุบัน เติมเอง'!$A$5:$CL$846,90,0),2)</f>
        <v>0</v>
      </c>
    </row>
    <row r="406" spans="1:91" x14ac:dyDescent="0.7">
      <c r="A406" s="53" t="s">
        <v>2323</v>
      </c>
      <c r="B406" s="3" t="s">
        <v>2148</v>
      </c>
      <c r="C406" s="8" t="s">
        <v>1183</v>
      </c>
      <c r="D406" s="19">
        <f>ROUND(VLOOKUP($B406,'3.ข้อมูลงบทดลองปัจจุบัน เติมเอง'!$A$5:$CL$846,3,0),2)</f>
        <v>0</v>
      </c>
      <c r="E406" s="19">
        <f>ROUND(VLOOKUP($B406,'3.ข้อมูลงบทดลองปัจจุบัน เติมเอง'!$A$5:$CL$846,4,0),2)</f>
        <v>0</v>
      </c>
      <c r="F406" s="19">
        <f>ROUND(VLOOKUP($B406,'3.ข้อมูลงบทดลองปัจจุบัน เติมเอง'!$A$5:$CL$846,5,0),2)</f>
        <v>0</v>
      </c>
      <c r="G406" s="19">
        <f>ROUND(VLOOKUP($B406,'3.ข้อมูลงบทดลองปัจจุบัน เติมเอง'!$A$5:$CL$846,6,0),2)</f>
        <v>0</v>
      </c>
      <c r="H406" s="19">
        <f>ROUND(VLOOKUP($B406,'3.ข้อมูลงบทดลองปัจจุบัน เติมเอง'!$A$5:$CL$846,7,0),2)</f>
        <v>0</v>
      </c>
      <c r="I406" s="19">
        <f>ROUND(VLOOKUP($B406,'3.ข้อมูลงบทดลองปัจจุบัน เติมเอง'!$A$5:$CL$846,8,0),2)</f>
        <v>0</v>
      </c>
      <c r="J406" s="19">
        <f>ROUND(VLOOKUP($B406,'3.ข้อมูลงบทดลองปัจจุบัน เติมเอง'!$A$5:$CL$846,9,0),2)</f>
        <v>0</v>
      </c>
      <c r="K406" s="19">
        <f>ROUND(VLOOKUP($B406,'3.ข้อมูลงบทดลองปัจจุบัน เติมเอง'!$A$5:$CL$846,10,0),2)</f>
        <v>0</v>
      </c>
      <c r="L406" s="19">
        <f>ROUND(VLOOKUP($B406,'3.ข้อมูลงบทดลองปัจจุบัน เติมเอง'!$A$5:$CL$846,11,0),2)</f>
        <v>0</v>
      </c>
      <c r="M406" s="19">
        <f>ROUND(VLOOKUP($B406,'3.ข้อมูลงบทดลองปัจจุบัน เติมเอง'!$A$5:$CL$846,12,0),2)</f>
        <v>0</v>
      </c>
      <c r="N406" s="19">
        <f>ROUND(VLOOKUP($B406,'3.ข้อมูลงบทดลองปัจจุบัน เติมเอง'!$A$5:$CL$846,13,0),2)</f>
        <v>0</v>
      </c>
      <c r="O406" s="19">
        <f>ROUND(VLOOKUP($B406,'3.ข้อมูลงบทดลองปัจจุบัน เติมเอง'!$A$5:$CL$846,14,0),2)</f>
        <v>0</v>
      </c>
      <c r="P406" s="19">
        <f>ROUND(VLOOKUP($B406,'3.ข้อมูลงบทดลองปัจจุบัน เติมเอง'!$A$5:$CL$846,15,0),2)</f>
        <v>0</v>
      </c>
      <c r="Q406" s="19">
        <f>ROUND(VLOOKUP($B406,'3.ข้อมูลงบทดลองปัจจุบัน เติมเอง'!$A$5:$CL$846,16,0),2)</f>
        <v>0</v>
      </c>
      <c r="R406" s="19">
        <f>ROUND(VLOOKUP($B406,'3.ข้อมูลงบทดลองปัจจุบัน เติมเอง'!$A$5:$CL$846,17,0),2)</f>
        <v>0</v>
      </c>
      <c r="S406" s="19">
        <f>ROUND(VLOOKUP($B406,'3.ข้อมูลงบทดลองปัจจุบัน เติมเอง'!$A$5:$CL$846,18,0),2)</f>
        <v>0</v>
      </c>
      <c r="T406" s="19">
        <f>ROUND(VLOOKUP($B406,'3.ข้อมูลงบทดลองปัจจุบัน เติมเอง'!$A$5:$CL$846,19,0),2)</f>
        <v>0</v>
      </c>
      <c r="U406" s="19">
        <f>ROUND(VLOOKUP($B406,'3.ข้อมูลงบทดลองปัจจุบัน เติมเอง'!$A$5:$CL$846,20,0),2)</f>
        <v>0</v>
      </c>
      <c r="V406" s="19">
        <f>ROUND(VLOOKUP($B406,'3.ข้อมูลงบทดลองปัจจุบัน เติมเอง'!$A$5:$CL$846,21,0),2)</f>
        <v>0</v>
      </c>
      <c r="W406" s="19">
        <f>ROUND(VLOOKUP($B406,'3.ข้อมูลงบทดลองปัจจุบัน เติมเอง'!$A$5:$CL$846,22,0),2)</f>
        <v>0</v>
      </c>
      <c r="X406" s="19">
        <f>ROUND(VLOOKUP($B406,'3.ข้อมูลงบทดลองปัจจุบัน เติมเอง'!$A$5:$CL$846,23,0),2)</f>
        <v>0</v>
      </c>
      <c r="Y406" s="19">
        <f>ROUND(VLOOKUP($B406,'3.ข้อมูลงบทดลองปัจจุบัน เติมเอง'!$A$5:$CL$846,24,0),2)</f>
        <v>0</v>
      </c>
      <c r="Z406" s="19">
        <f>ROUND(VLOOKUP($B406,'3.ข้อมูลงบทดลองปัจจุบัน เติมเอง'!$A$5:$CL$846,25,0),2)</f>
        <v>0</v>
      </c>
      <c r="AA406" s="19">
        <f>ROUND(VLOOKUP($B406,'3.ข้อมูลงบทดลองปัจจุบัน เติมเอง'!$A$5:$CL$846,26,0),2)</f>
        <v>0</v>
      </c>
      <c r="AB406" s="19">
        <f>ROUND(VLOOKUP($B406,'3.ข้อมูลงบทดลองปัจจุบัน เติมเอง'!$A$5:$CL$846,27,0),2)</f>
        <v>0</v>
      </c>
      <c r="AC406" s="19">
        <f>ROUND(VLOOKUP($B406,'3.ข้อมูลงบทดลองปัจจุบัน เติมเอง'!$A$5:$CL$846,28,0),2)</f>
        <v>0</v>
      </c>
      <c r="AD406" s="19">
        <f>ROUND(VLOOKUP($B406,'3.ข้อมูลงบทดลองปัจจุบัน เติมเอง'!$A$5:$CL$846,29,0),2)</f>
        <v>0</v>
      </c>
      <c r="AE406" s="19">
        <f>ROUND(VLOOKUP($B406,'3.ข้อมูลงบทดลองปัจจุบัน เติมเอง'!$A$5:$CL$846,30,0),2)</f>
        <v>0</v>
      </c>
      <c r="AF406" s="19">
        <f>ROUND(VLOOKUP($B406,'3.ข้อมูลงบทดลองปัจจุบัน เติมเอง'!$A$5:$CL$846,31,0),2)</f>
        <v>0</v>
      </c>
      <c r="AG406" s="19">
        <f>ROUND(VLOOKUP($B406,'3.ข้อมูลงบทดลองปัจจุบัน เติมเอง'!$A$5:$CL$846,32,0),2)</f>
        <v>0</v>
      </c>
      <c r="AH406" s="19">
        <f>ROUND(VLOOKUP($B406,'3.ข้อมูลงบทดลองปัจจุบัน เติมเอง'!$A$5:$CL$846,33,0),2)</f>
        <v>0</v>
      </c>
      <c r="AI406" s="19">
        <f>ROUND(VLOOKUP($B406,'3.ข้อมูลงบทดลองปัจจุบัน เติมเอง'!$A$5:$CL$846,34,0),2)</f>
        <v>0</v>
      </c>
      <c r="AJ406" s="19">
        <f>ROUND(VLOOKUP($B406,'3.ข้อมูลงบทดลองปัจจุบัน เติมเอง'!$A$5:$CL$846,35,0),2)</f>
        <v>0</v>
      </c>
      <c r="AK406" s="19">
        <f>ROUND(VLOOKUP($B406,'3.ข้อมูลงบทดลองปัจจุบัน เติมเอง'!$A$5:$CL$846,36,0),2)</f>
        <v>0</v>
      </c>
      <c r="AL406" s="19">
        <f>ROUND(VLOOKUP($B406,'3.ข้อมูลงบทดลองปัจจุบัน เติมเอง'!$A$5:$CL$846,37,0),2)</f>
        <v>0</v>
      </c>
      <c r="AM406" s="19">
        <f>ROUND(VLOOKUP($B406,'3.ข้อมูลงบทดลองปัจจุบัน เติมเอง'!$A$5:$CL$846,38,0),2)</f>
        <v>0</v>
      </c>
      <c r="AN406" s="19">
        <f>ROUND(VLOOKUP($B406,'3.ข้อมูลงบทดลองปัจจุบัน เติมเอง'!$A$5:$CL$846,39,0),2)</f>
        <v>0</v>
      </c>
      <c r="AO406" s="19">
        <f>ROUND(VLOOKUP($B406,'3.ข้อมูลงบทดลองปัจจุบัน เติมเอง'!$A$5:$CL$846,40,0),2)</f>
        <v>0</v>
      </c>
      <c r="AP406" s="19">
        <f>ROUND(VLOOKUP($B406,'3.ข้อมูลงบทดลองปัจจุบัน เติมเอง'!$A$5:$CL$846,41,0),2)</f>
        <v>0</v>
      </c>
      <c r="AQ406" s="19">
        <f>ROUND(VLOOKUP($B406,'3.ข้อมูลงบทดลองปัจจุบัน เติมเอง'!$A$5:$CL$846,42,0),2)</f>
        <v>0</v>
      </c>
      <c r="AR406" s="19">
        <f>ROUND(VLOOKUP($B406,'3.ข้อมูลงบทดลองปัจจุบัน เติมเอง'!$A$5:$CL$846,43,0),2)</f>
        <v>0</v>
      </c>
      <c r="AS406" s="19">
        <f>ROUND(VLOOKUP($B406,'3.ข้อมูลงบทดลองปัจจุบัน เติมเอง'!$A$5:$CL$846,44,0),2)</f>
        <v>0</v>
      </c>
      <c r="AT406" s="19">
        <f>ROUND(VLOOKUP($B406,'3.ข้อมูลงบทดลองปัจจุบัน เติมเอง'!$A$5:$CL$846,45,0),2)</f>
        <v>0</v>
      </c>
      <c r="AU406" s="19">
        <f>ROUND(VLOOKUP($B406,'3.ข้อมูลงบทดลองปัจจุบัน เติมเอง'!$A$5:$CL$846,46,0),2)</f>
        <v>0</v>
      </c>
      <c r="AV406" s="19">
        <f>ROUND(VLOOKUP($B406,'3.ข้อมูลงบทดลองปัจจุบัน เติมเอง'!$A$5:$CL$846,47,0),2)</f>
        <v>0</v>
      </c>
      <c r="AW406" s="19">
        <f>ROUND(VLOOKUP($B406,'3.ข้อมูลงบทดลองปัจจุบัน เติมเอง'!$A$5:$CL$846,48,0),2)</f>
        <v>0</v>
      </c>
      <c r="AX406" s="19">
        <f>ROUND(VLOOKUP($B406,'3.ข้อมูลงบทดลองปัจจุบัน เติมเอง'!$A$5:$CL$846,49,0),2)</f>
        <v>0</v>
      </c>
      <c r="AY406" s="19">
        <f>ROUND(VLOOKUP($B406,'3.ข้อมูลงบทดลองปัจจุบัน เติมเอง'!$A$5:$CL$846,50,0),2)</f>
        <v>0</v>
      </c>
      <c r="AZ406" s="19">
        <f>ROUND(VLOOKUP($B406,'3.ข้อมูลงบทดลองปัจจุบัน เติมเอง'!$A$5:$CL$846,51,0),2)</f>
        <v>0</v>
      </c>
      <c r="BA406" s="19">
        <f>ROUND(VLOOKUP($B406,'3.ข้อมูลงบทดลองปัจจุบัน เติมเอง'!$A$5:$CL$846,52,0),2)</f>
        <v>0</v>
      </c>
      <c r="BB406" s="19">
        <f>ROUND(VLOOKUP($B406,'3.ข้อมูลงบทดลองปัจจุบัน เติมเอง'!$A$5:$CL$846,53,0),2)</f>
        <v>0</v>
      </c>
      <c r="BC406" s="19">
        <f>ROUND(VLOOKUP($B406,'3.ข้อมูลงบทดลองปัจจุบัน เติมเอง'!$A$5:$CL$846,54,0),2)</f>
        <v>0</v>
      </c>
      <c r="BD406" s="19">
        <f>ROUND(VLOOKUP($B406,'3.ข้อมูลงบทดลองปัจจุบัน เติมเอง'!$A$5:$CL$846,55,0),2)</f>
        <v>0</v>
      </c>
      <c r="BE406" s="19">
        <f>ROUND(VLOOKUP($B406,'3.ข้อมูลงบทดลองปัจจุบัน เติมเอง'!$A$5:$CL$846,56,0),2)</f>
        <v>0</v>
      </c>
      <c r="BF406" s="19">
        <f>ROUND(VLOOKUP($B406,'3.ข้อมูลงบทดลองปัจจุบัน เติมเอง'!$A$5:$CL$846,57,0),2)</f>
        <v>0</v>
      </c>
      <c r="BG406" s="19">
        <f>ROUND(VLOOKUP($B406,'3.ข้อมูลงบทดลองปัจจุบัน เติมเอง'!$A$5:$CL$846,58,0),2)</f>
        <v>0</v>
      </c>
      <c r="BH406" s="19">
        <f>ROUND(VLOOKUP($B406,'3.ข้อมูลงบทดลองปัจจุบัน เติมเอง'!$A$5:$CL$846,59,0),2)</f>
        <v>0</v>
      </c>
      <c r="BI406" s="19">
        <f>ROUND(VLOOKUP($B406,'3.ข้อมูลงบทดลองปัจจุบัน เติมเอง'!$A$5:$CL$846,60,0),2)</f>
        <v>0</v>
      </c>
      <c r="BJ406" s="19">
        <f>ROUND(VLOOKUP($B406,'3.ข้อมูลงบทดลองปัจจุบัน เติมเอง'!$A$5:$CL$846,61,0),2)</f>
        <v>0</v>
      </c>
      <c r="BK406" s="19">
        <f>ROUND(VLOOKUP($B406,'3.ข้อมูลงบทดลองปัจจุบัน เติมเอง'!$A$5:$CL$846,62,0),2)</f>
        <v>0</v>
      </c>
      <c r="BL406" s="19">
        <f>ROUND(VLOOKUP($B406,'3.ข้อมูลงบทดลองปัจจุบัน เติมเอง'!$A$5:$CL$846,63,0),2)</f>
        <v>0</v>
      </c>
      <c r="BM406" s="19">
        <f>ROUND(VLOOKUP($B406,'3.ข้อมูลงบทดลองปัจจุบัน เติมเอง'!$A$5:$CL$846,64,0),2)</f>
        <v>0</v>
      </c>
      <c r="BN406" s="19">
        <f>ROUND(VLOOKUP($B406,'3.ข้อมูลงบทดลองปัจจุบัน เติมเอง'!$A$5:$CL$846,65,0),2)</f>
        <v>0</v>
      </c>
      <c r="BO406" s="19">
        <f>ROUND(VLOOKUP($B406,'3.ข้อมูลงบทดลองปัจจุบัน เติมเอง'!$A$5:$CL$846,66,0),2)</f>
        <v>0</v>
      </c>
      <c r="BP406" s="19">
        <f>ROUND(VLOOKUP($B406,'3.ข้อมูลงบทดลองปัจจุบัน เติมเอง'!$A$5:$CL$846,67,0),2)</f>
        <v>0</v>
      </c>
      <c r="BQ406" s="19">
        <f>ROUND(VLOOKUP($B406,'3.ข้อมูลงบทดลองปัจจุบัน เติมเอง'!$A$5:$CL$846,68,0),2)</f>
        <v>0</v>
      </c>
      <c r="BR406" s="19">
        <f>ROUND(VLOOKUP($B406,'3.ข้อมูลงบทดลองปัจจุบัน เติมเอง'!$A$5:$CL$846,69,0),2)</f>
        <v>0</v>
      </c>
      <c r="BS406" s="19">
        <f>ROUND(VLOOKUP($B406,'3.ข้อมูลงบทดลองปัจจุบัน เติมเอง'!$A$5:$CL$846,70,0),2)</f>
        <v>0</v>
      </c>
      <c r="BT406" s="19">
        <f>ROUND(VLOOKUP($B406,'3.ข้อมูลงบทดลองปัจจุบัน เติมเอง'!$A$5:$CL$846,71,0),2)</f>
        <v>0</v>
      </c>
      <c r="BU406" s="19">
        <f>ROUND(VLOOKUP($B406,'3.ข้อมูลงบทดลองปัจจุบัน เติมเอง'!$A$5:$CL$846,72,0),2)</f>
        <v>0</v>
      </c>
      <c r="BV406" s="19">
        <f>ROUND(VLOOKUP($B406,'3.ข้อมูลงบทดลองปัจจุบัน เติมเอง'!$A$5:$CL$846,73,0),2)</f>
        <v>0</v>
      </c>
      <c r="BW406" s="19">
        <f>ROUND(VLOOKUP($B406,'3.ข้อมูลงบทดลองปัจจุบัน เติมเอง'!$A$5:$CL$846,74,0),2)</f>
        <v>0</v>
      </c>
      <c r="BX406" s="19">
        <f>ROUND(VLOOKUP($B406,'3.ข้อมูลงบทดลองปัจจุบัน เติมเอง'!$A$5:$CL$846,75,0),2)</f>
        <v>0</v>
      </c>
      <c r="BY406" s="19">
        <f>ROUND(VLOOKUP($B406,'3.ข้อมูลงบทดลองปัจจุบัน เติมเอง'!$A$5:$CL$846,76,0),2)</f>
        <v>0</v>
      </c>
      <c r="BZ406" s="19">
        <f>ROUND(VLOOKUP($B406,'3.ข้อมูลงบทดลองปัจจุบัน เติมเอง'!$A$5:$CL$846,77,0),2)</f>
        <v>0</v>
      </c>
      <c r="CA406" s="19">
        <f>ROUND(VLOOKUP($B406,'3.ข้อมูลงบทดลองปัจจุบัน เติมเอง'!$A$5:$CL$846,78,0),2)</f>
        <v>0</v>
      </c>
      <c r="CB406" s="19">
        <f>ROUND(VLOOKUP($B406,'3.ข้อมูลงบทดลองปัจจุบัน เติมเอง'!$A$5:$CL$846,79,0),2)</f>
        <v>0</v>
      </c>
      <c r="CC406" s="19">
        <f>ROUND(VLOOKUP($B406,'3.ข้อมูลงบทดลองปัจจุบัน เติมเอง'!$A$5:$CL$846,80,0),2)</f>
        <v>0</v>
      </c>
      <c r="CD406" s="19">
        <f>ROUND(VLOOKUP($B406,'3.ข้อมูลงบทดลองปัจจุบัน เติมเอง'!$A$5:$CL$846,81,0),2)</f>
        <v>0</v>
      </c>
      <c r="CE406" s="19">
        <f>ROUND(VLOOKUP($B406,'3.ข้อมูลงบทดลองปัจจุบัน เติมเอง'!$A$5:$CL$846,82,0),2)</f>
        <v>0</v>
      </c>
      <c r="CF406" s="19">
        <f>ROUND(VLOOKUP($B406,'3.ข้อมูลงบทดลองปัจจุบัน เติมเอง'!$A$5:$CL$846,83,0),2)</f>
        <v>0</v>
      </c>
      <c r="CG406" s="19">
        <f>ROUND(VLOOKUP($B406,'3.ข้อมูลงบทดลองปัจจุบัน เติมเอง'!$A$5:$CL$846,84,0),2)</f>
        <v>0</v>
      </c>
      <c r="CH406" s="19">
        <f>ROUND(VLOOKUP($B406,'3.ข้อมูลงบทดลองปัจจุบัน เติมเอง'!$A$5:$CL$846,85,0),2)</f>
        <v>0</v>
      </c>
      <c r="CI406" s="19">
        <f>ROUND(VLOOKUP($B406,'3.ข้อมูลงบทดลองปัจจุบัน เติมเอง'!$A$5:$CL$846,86,0),2)</f>
        <v>0</v>
      </c>
      <c r="CJ406" s="19">
        <f>ROUND(VLOOKUP($B406,'3.ข้อมูลงบทดลองปัจจุบัน เติมเอง'!$A$5:$CL$846,87,0),2)</f>
        <v>0</v>
      </c>
      <c r="CK406" s="19">
        <f>ROUND(VLOOKUP($B406,'3.ข้อมูลงบทดลองปัจจุบัน เติมเอง'!$A$5:$CL$846,88,0),2)</f>
        <v>0</v>
      </c>
      <c r="CL406" s="19">
        <f>ROUND(VLOOKUP($B406,'3.ข้อมูลงบทดลองปัจจุบัน เติมเอง'!$A$5:$CL$846,89,0),2)</f>
        <v>0</v>
      </c>
      <c r="CM406" s="19">
        <f>ROUND(VLOOKUP($B406,'3.ข้อมูลงบทดลองปัจจุบัน เติมเอง'!$A$5:$CL$846,90,0),2)</f>
        <v>0</v>
      </c>
    </row>
    <row r="407" spans="1:91" x14ac:dyDescent="0.7">
      <c r="A407" s="53" t="s">
        <v>2323</v>
      </c>
      <c r="B407" s="3" t="s">
        <v>2149</v>
      </c>
      <c r="C407" s="8" t="s">
        <v>845</v>
      </c>
      <c r="D407" s="19">
        <f>ROUND(VLOOKUP($B407,'3.ข้อมูลงบทดลองปัจจุบัน เติมเอง'!$A$5:$CL$846,3,0),2)</f>
        <v>0</v>
      </c>
      <c r="E407" s="19">
        <f>ROUND(VLOOKUP($B407,'3.ข้อมูลงบทดลองปัจจุบัน เติมเอง'!$A$5:$CL$846,4,0),2)</f>
        <v>0</v>
      </c>
      <c r="F407" s="19">
        <f>ROUND(VLOOKUP($B407,'3.ข้อมูลงบทดลองปัจจุบัน เติมเอง'!$A$5:$CL$846,5,0),2)</f>
        <v>0</v>
      </c>
      <c r="G407" s="19">
        <f>ROUND(VLOOKUP($B407,'3.ข้อมูลงบทดลองปัจจุบัน เติมเอง'!$A$5:$CL$846,6,0),2)</f>
        <v>0</v>
      </c>
      <c r="H407" s="19">
        <f>ROUND(VLOOKUP($B407,'3.ข้อมูลงบทดลองปัจจุบัน เติมเอง'!$A$5:$CL$846,7,0),2)</f>
        <v>0</v>
      </c>
      <c r="I407" s="19">
        <f>ROUND(VLOOKUP($B407,'3.ข้อมูลงบทดลองปัจจุบัน เติมเอง'!$A$5:$CL$846,8,0),2)</f>
        <v>0</v>
      </c>
      <c r="J407" s="19">
        <f>ROUND(VLOOKUP($B407,'3.ข้อมูลงบทดลองปัจจุบัน เติมเอง'!$A$5:$CL$846,9,0),2)</f>
        <v>0</v>
      </c>
      <c r="K407" s="19">
        <f>ROUND(VLOOKUP($B407,'3.ข้อมูลงบทดลองปัจจุบัน เติมเอง'!$A$5:$CL$846,10,0),2)</f>
        <v>0</v>
      </c>
      <c r="L407" s="19">
        <f>ROUND(VLOOKUP($B407,'3.ข้อมูลงบทดลองปัจจุบัน เติมเอง'!$A$5:$CL$846,11,0),2)</f>
        <v>0</v>
      </c>
      <c r="M407" s="19">
        <f>ROUND(VLOOKUP($B407,'3.ข้อมูลงบทดลองปัจจุบัน เติมเอง'!$A$5:$CL$846,12,0),2)</f>
        <v>0</v>
      </c>
      <c r="N407" s="19">
        <f>ROUND(VLOOKUP($B407,'3.ข้อมูลงบทดลองปัจจุบัน เติมเอง'!$A$5:$CL$846,13,0),2)</f>
        <v>0</v>
      </c>
      <c r="O407" s="19">
        <f>ROUND(VLOOKUP($B407,'3.ข้อมูลงบทดลองปัจจุบัน เติมเอง'!$A$5:$CL$846,14,0),2)</f>
        <v>0</v>
      </c>
      <c r="P407" s="19">
        <f>ROUND(VLOOKUP($B407,'3.ข้อมูลงบทดลองปัจจุบัน เติมเอง'!$A$5:$CL$846,15,0),2)</f>
        <v>0</v>
      </c>
      <c r="Q407" s="19">
        <f>ROUND(VLOOKUP($B407,'3.ข้อมูลงบทดลองปัจจุบัน เติมเอง'!$A$5:$CL$846,16,0),2)</f>
        <v>0</v>
      </c>
      <c r="R407" s="19">
        <f>ROUND(VLOOKUP($B407,'3.ข้อมูลงบทดลองปัจจุบัน เติมเอง'!$A$5:$CL$846,17,0),2)</f>
        <v>0</v>
      </c>
      <c r="S407" s="19">
        <f>ROUND(VLOOKUP($B407,'3.ข้อมูลงบทดลองปัจจุบัน เติมเอง'!$A$5:$CL$846,18,0),2)</f>
        <v>0</v>
      </c>
      <c r="T407" s="19">
        <f>ROUND(VLOOKUP($B407,'3.ข้อมูลงบทดลองปัจจุบัน เติมเอง'!$A$5:$CL$846,19,0),2)</f>
        <v>0</v>
      </c>
      <c r="U407" s="19">
        <f>ROUND(VLOOKUP($B407,'3.ข้อมูลงบทดลองปัจจุบัน เติมเอง'!$A$5:$CL$846,20,0),2)</f>
        <v>0</v>
      </c>
      <c r="V407" s="19">
        <f>ROUND(VLOOKUP($B407,'3.ข้อมูลงบทดลองปัจจุบัน เติมเอง'!$A$5:$CL$846,21,0),2)</f>
        <v>0</v>
      </c>
      <c r="W407" s="19">
        <f>ROUND(VLOOKUP($B407,'3.ข้อมูลงบทดลองปัจจุบัน เติมเอง'!$A$5:$CL$846,22,0),2)</f>
        <v>0</v>
      </c>
      <c r="X407" s="19">
        <f>ROUND(VLOOKUP($B407,'3.ข้อมูลงบทดลองปัจจุบัน เติมเอง'!$A$5:$CL$846,23,0),2)</f>
        <v>0</v>
      </c>
      <c r="Y407" s="19">
        <f>ROUND(VLOOKUP($B407,'3.ข้อมูลงบทดลองปัจจุบัน เติมเอง'!$A$5:$CL$846,24,0),2)</f>
        <v>0</v>
      </c>
      <c r="Z407" s="19">
        <f>ROUND(VLOOKUP($B407,'3.ข้อมูลงบทดลองปัจจุบัน เติมเอง'!$A$5:$CL$846,25,0),2)</f>
        <v>0</v>
      </c>
      <c r="AA407" s="19">
        <f>ROUND(VLOOKUP($B407,'3.ข้อมูลงบทดลองปัจจุบัน เติมเอง'!$A$5:$CL$846,26,0),2)</f>
        <v>0</v>
      </c>
      <c r="AB407" s="19">
        <f>ROUND(VLOOKUP($B407,'3.ข้อมูลงบทดลองปัจจุบัน เติมเอง'!$A$5:$CL$846,27,0),2)</f>
        <v>0</v>
      </c>
      <c r="AC407" s="19">
        <f>ROUND(VLOOKUP($B407,'3.ข้อมูลงบทดลองปัจจุบัน เติมเอง'!$A$5:$CL$846,28,0),2)</f>
        <v>0</v>
      </c>
      <c r="AD407" s="19">
        <f>ROUND(VLOOKUP($B407,'3.ข้อมูลงบทดลองปัจจุบัน เติมเอง'!$A$5:$CL$846,29,0),2)</f>
        <v>0</v>
      </c>
      <c r="AE407" s="19">
        <f>ROUND(VLOOKUP($B407,'3.ข้อมูลงบทดลองปัจจุบัน เติมเอง'!$A$5:$CL$846,30,0),2)</f>
        <v>0</v>
      </c>
      <c r="AF407" s="19">
        <f>ROUND(VLOOKUP($B407,'3.ข้อมูลงบทดลองปัจจุบัน เติมเอง'!$A$5:$CL$846,31,0),2)</f>
        <v>0</v>
      </c>
      <c r="AG407" s="19">
        <f>ROUND(VLOOKUP($B407,'3.ข้อมูลงบทดลองปัจจุบัน เติมเอง'!$A$5:$CL$846,32,0),2)</f>
        <v>0</v>
      </c>
      <c r="AH407" s="19">
        <f>ROUND(VLOOKUP($B407,'3.ข้อมูลงบทดลองปัจจุบัน เติมเอง'!$A$5:$CL$846,33,0),2)</f>
        <v>16</v>
      </c>
      <c r="AI407" s="19">
        <f>ROUND(VLOOKUP($B407,'3.ข้อมูลงบทดลองปัจจุบัน เติมเอง'!$A$5:$CL$846,34,0),2)</f>
        <v>5</v>
      </c>
      <c r="AJ407" s="19">
        <f>ROUND(VLOOKUP($B407,'3.ข้อมูลงบทดลองปัจจุบัน เติมเอง'!$A$5:$CL$846,35,0),2)</f>
        <v>0</v>
      </c>
      <c r="AK407" s="19">
        <f>ROUND(VLOOKUP($B407,'3.ข้อมูลงบทดลองปัจจุบัน เติมเอง'!$A$5:$CL$846,36,0),2)</f>
        <v>0</v>
      </c>
      <c r="AL407" s="19">
        <f>ROUND(VLOOKUP($B407,'3.ข้อมูลงบทดลองปัจจุบัน เติมเอง'!$A$5:$CL$846,37,0),2)</f>
        <v>18</v>
      </c>
      <c r="AM407" s="19">
        <f>ROUND(VLOOKUP($B407,'3.ข้อมูลงบทดลองปัจจุบัน เติมเอง'!$A$5:$CL$846,38,0),2)</f>
        <v>15</v>
      </c>
      <c r="AN407" s="19">
        <f>ROUND(VLOOKUP($B407,'3.ข้อมูลงบทดลองปัจจุบัน เติมเอง'!$A$5:$CL$846,39,0),2)</f>
        <v>0</v>
      </c>
      <c r="AO407" s="19">
        <f>ROUND(VLOOKUP($B407,'3.ข้อมูลงบทดลองปัจจุบัน เติมเอง'!$A$5:$CL$846,40,0),2)</f>
        <v>0</v>
      </c>
      <c r="AP407" s="19">
        <f>ROUND(VLOOKUP($B407,'3.ข้อมูลงบทดลองปัจจุบัน เติมเอง'!$A$5:$CL$846,41,0),2)</f>
        <v>0</v>
      </c>
      <c r="AQ407" s="19">
        <f>ROUND(VLOOKUP($B407,'3.ข้อมูลงบทดลองปัจจุบัน เติมเอง'!$A$5:$CL$846,42,0),2)</f>
        <v>0</v>
      </c>
      <c r="AR407" s="19">
        <f>ROUND(VLOOKUP($B407,'3.ข้อมูลงบทดลองปัจจุบัน เติมเอง'!$A$5:$CL$846,43,0),2)</f>
        <v>0</v>
      </c>
      <c r="AS407" s="19">
        <f>ROUND(VLOOKUP($B407,'3.ข้อมูลงบทดลองปัจจุบัน เติมเอง'!$A$5:$CL$846,44,0),2)</f>
        <v>0</v>
      </c>
      <c r="AT407" s="19">
        <f>ROUND(VLOOKUP($B407,'3.ข้อมูลงบทดลองปัจจุบัน เติมเอง'!$A$5:$CL$846,45,0),2)</f>
        <v>0</v>
      </c>
      <c r="AU407" s="19">
        <f>ROUND(VLOOKUP($B407,'3.ข้อมูลงบทดลองปัจจุบัน เติมเอง'!$A$5:$CL$846,46,0),2)</f>
        <v>0</v>
      </c>
      <c r="AV407" s="19">
        <f>ROUND(VLOOKUP($B407,'3.ข้อมูลงบทดลองปัจจุบัน เติมเอง'!$A$5:$CL$846,47,0),2)</f>
        <v>0</v>
      </c>
      <c r="AW407" s="19">
        <f>ROUND(VLOOKUP($B407,'3.ข้อมูลงบทดลองปัจจุบัน เติมเอง'!$A$5:$CL$846,48,0),2)</f>
        <v>0</v>
      </c>
      <c r="AX407" s="19">
        <f>ROUND(VLOOKUP($B407,'3.ข้อมูลงบทดลองปัจจุบัน เติมเอง'!$A$5:$CL$846,49,0),2)</f>
        <v>0</v>
      </c>
      <c r="AY407" s="19">
        <f>ROUND(VLOOKUP($B407,'3.ข้อมูลงบทดลองปัจจุบัน เติมเอง'!$A$5:$CL$846,50,0),2)</f>
        <v>0</v>
      </c>
      <c r="AZ407" s="19">
        <f>ROUND(VLOOKUP($B407,'3.ข้อมูลงบทดลองปัจจุบัน เติมเอง'!$A$5:$CL$846,51,0),2)</f>
        <v>0</v>
      </c>
      <c r="BA407" s="19">
        <f>ROUND(VLOOKUP($B407,'3.ข้อมูลงบทดลองปัจจุบัน เติมเอง'!$A$5:$CL$846,52,0),2)</f>
        <v>0</v>
      </c>
      <c r="BB407" s="19">
        <f>ROUND(VLOOKUP($B407,'3.ข้อมูลงบทดลองปัจจุบัน เติมเอง'!$A$5:$CL$846,53,0),2)</f>
        <v>0</v>
      </c>
      <c r="BC407" s="19">
        <f>ROUND(VLOOKUP($B407,'3.ข้อมูลงบทดลองปัจจุบัน เติมเอง'!$A$5:$CL$846,54,0),2)</f>
        <v>0</v>
      </c>
      <c r="BD407" s="19">
        <f>ROUND(VLOOKUP($B407,'3.ข้อมูลงบทดลองปัจจุบัน เติมเอง'!$A$5:$CL$846,55,0),2)</f>
        <v>0</v>
      </c>
      <c r="BE407" s="19">
        <f>ROUND(VLOOKUP($B407,'3.ข้อมูลงบทดลองปัจจุบัน เติมเอง'!$A$5:$CL$846,56,0),2)</f>
        <v>0</v>
      </c>
      <c r="BF407" s="19">
        <f>ROUND(VLOOKUP($B407,'3.ข้อมูลงบทดลองปัจจุบัน เติมเอง'!$A$5:$CL$846,57,0),2)</f>
        <v>0</v>
      </c>
      <c r="BG407" s="19">
        <f>ROUND(VLOOKUP($B407,'3.ข้อมูลงบทดลองปัจจุบัน เติมเอง'!$A$5:$CL$846,58,0),2)</f>
        <v>0</v>
      </c>
      <c r="BH407" s="19">
        <f>ROUND(VLOOKUP($B407,'3.ข้อมูลงบทดลองปัจจุบัน เติมเอง'!$A$5:$CL$846,59,0),2)</f>
        <v>0</v>
      </c>
      <c r="BI407" s="19">
        <f>ROUND(VLOOKUP($B407,'3.ข้อมูลงบทดลองปัจจุบัน เติมเอง'!$A$5:$CL$846,60,0),2)</f>
        <v>0</v>
      </c>
      <c r="BJ407" s="19">
        <f>ROUND(VLOOKUP($B407,'3.ข้อมูลงบทดลองปัจจุบัน เติมเอง'!$A$5:$CL$846,61,0),2)</f>
        <v>0</v>
      </c>
      <c r="BK407" s="19">
        <f>ROUND(VLOOKUP($B407,'3.ข้อมูลงบทดลองปัจจุบัน เติมเอง'!$A$5:$CL$846,62,0),2)</f>
        <v>0</v>
      </c>
      <c r="BL407" s="19">
        <f>ROUND(VLOOKUP($B407,'3.ข้อมูลงบทดลองปัจจุบัน เติมเอง'!$A$5:$CL$846,63,0),2)</f>
        <v>0</v>
      </c>
      <c r="BM407" s="19">
        <f>ROUND(VLOOKUP($B407,'3.ข้อมูลงบทดลองปัจจุบัน เติมเอง'!$A$5:$CL$846,64,0),2)</f>
        <v>0</v>
      </c>
      <c r="BN407" s="19">
        <f>ROUND(VLOOKUP($B407,'3.ข้อมูลงบทดลองปัจจุบัน เติมเอง'!$A$5:$CL$846,65,0),2)</f>
        <v>0</v>
      </c>
      <c r="BO407" s="19">
        <f>ROUND(VLOOKUP($B407,'3.ข้อมูลงบทดลองปัจจุบัน เติมเอง'!$A$5:$CL$846,66,0),2)</f>
        <v>0</v>
      </c>
      <c r="BP407" s="19">
        <f>ROUND(VLOOKUP($B407,'3.ข้อมูลงบทดลองปัจจุบัน เติมเอง'!$A$5:$CL$846,67,0),2)</f>
        <v>0</v>
      </c>
      <c r="BQ407" s="19">
        <f>ROUND(VLOOKUP($B407,'3.ข้อมูลงบทดลองปัจจุบัน เติมเอง'!$A$5:$CL$846,68,0),2)</f>
        <v>0</v>
      </c>
      <c r="BR407" s="19">
        <f>ROUND(VLOOKUP($B407,'3.ข้อมูลงบทดลองปัจจุบัน เติมเอง'!$A$5:$CL$846,69,0),2)</f>
        <v>0</v>
      </c>
      <c r="BS407" s="19">
        <f>ROUND(VLOOKUP($B407,'3.ข้อมูลงบทดลองปัจจุบัน เติมเอง'!$A$5:$CL$846,70,0),2)</f>
        <v>0</v>
      </c>
      <c r="BT407" s="19">
        <f>ROUND(VLOOKUP($B407,'3.ข้อมูลงบทดลองปัจจุบัน เติมเอง'!$A$5:$CL$846,71,0),2)</f>
        <v>0</v>
      </c>
      <c r="BU407" s="19">
        <f>ROUND(VLOOKUP($B407,'3.ข้อมูลงบทดลองปัจจุบัน เติมเอง'!$A$5:$CL$846,72,0),2)</f>
        <v>0</v>
      </c>
      <c r="BV407" s="19">
        <f>ROUND(VLOOKUP($B407,'3.ข้อมูลงบทดลองปัจจุบัน เติมเอง'!$A$5:$CL$846,73,0),2)</f>
        <v>0</v>
      </c>
      <c r="BW407" s="19">
        <f>ROUND(VLOOKUP($B407,'3.ข้อมูลงบทดลองปัจจุบัน เติมเอง'!$A$5:$CL$846,74,0),2)</f>
        <v>0</v>
      </c>
      <c r="BX407" s="19">
        <f>ROUND(VLOOKUP($B407,'3.ข้อมูลงบทดลองปัจจุบัน เติมเอง'!$A$5:$CL$846,75,0),2)</f>
        <v>0</v>
      </c>
      <c r="BY407" s="19">
        <f>ROUND(VLOOKUP($B407,'3.ข้อมูลงบทดลองปัจจุบัน เติมเอง'!$A$5:$CL$846,76,0),2)</f>
        <v>0</v>
      </c>
      <c r="BZ407" s="19">
        <f>ROUND(VLOOKUP($B407,'3.ข้อมูลงบทดลองปัจจุบัน เติมเอง'!$A$5:$CL$846,77,0),2)</f>
        <v>0</v>
      </c>
      <c r="CA407" s="19">
        <f>ROUND(VLOOKUP($B407,'3.ข้อมูลงบทดลองปัจจุบัน เติมเอง'!$A$5:$CL$846,78,0),2)</f>
        <v>0</v>
      </c>
      <c r="CB407" s="19">
        <f>ROUND(VLOOKUP($B407,'3.ข้อมูลงบทดลองปัจจุบัน เติมเอง'!$A$5:$CL$846,79,0),2)</f>
        <v>0</v>
      </c>
      <c r="CC407" s="19">
        <f>ROUND(VLOOKUP($B407,'3.ข้อมูลงบทดลองปัจจุบัน เติมเอง'!$A$5:$CL$846,80,0),2)</f>
        <v>0</v>
      </c>
      <c r="CD407" s="19">
        <f>ROUND(VLOOKUP($B407,'3.ข้อมูลงบทดลองปัจจุบัน เติมเอง'!$A$5:$CL$846,81,0),2)</f>
        <v>0</v>
      </c>
      <c r="CE407" s="19">
        <f>ROUND(VLOOKUP($B407,'3.ข้อมูลงบทดลองปัจจุบัน เติมเอง'!$A$5:$CL$846,82,0),2)</f>
        <v>0</v>
      </c>
      <c r="CF407" s="19">
        <f>ROUND(VLOOKUP($B407,'3.ข้อมูลงบทดลองปัจจุบัน เติมเอง'!$A$5:$CL$846,83,0),2)</f>
        <v>0</v>
      </c>
      <c r="CG407" s="19">
        <f>ROUND(VLOOKUP($B407,'3.ข้อมูลงบทดลองปัจจุบัน เติมเอง'!$A$5:$CL$846,84,0),2)</f>
        <v>0</v>
      </c>
      <c r="CH407" s="19">
        <f>ROUND(VLOOKUP($B407,'3.ข้อมูลงบทดลองปัจจุบัน เติมเอง'!$A$5:$CL$846,85,0),2)</f>
        <v>0</v>
      </c>
      <c r="CI407" s="19">
        <f>ROUND(VLOOKUP($B407,'3.ข้อมูลงบทดลองปัจจุบัน เติมเอง'!$A$5:$CL$846,86,0),2)</f>
        <v>0</v>
      </c>
      <c r="CJ407" s="19">
        <f>ROUND(VLOOKUP($B407,'3.ข้อมูลงบทดลองปัจจุบัน เติมเอง'!$A$5:$CL$846,87,0),2)</f>
        <v>0</v>
      </c>
      <c r="CK407" s="19">
        <f>ROUND(VLOOKUP($B407,'3.ข้อมูลงบทดลองปัจจุบัน เติมเอง'!$A$5:$CL$846,88,0),2)</f>
        <v>0</v>
      </c>
      <c r="CL407" s="19">
        <f>ROUND(VLOOKUP($B407,'3.ข้อมูลงบทดลองปัจจุบัน เติมเอง'!$A$5:$CL$846,89,0),2)</f>
        <v>0</v>
      </c>
      <c r="CM407" s="19">
        <f>ROUND(VLOOKUP($B407,'3.ข้อมูลงบทดลองปัจจุบัน เติมเอง'!$A$5:$CL$846,90,0),2)</f>
        <v>0</v>
      </c>
    </row>
    <row r="408" spans="1:91" x14ac:dyDescent="0.7">
      <c r="A408" s="53" t="s">
        <v>2323</v>
      </c>
      <c r="B408" s="3" t="s">
        <v>2150</v>
      </c>
      <c r="C408" s="8" t="s">
        <v>846</v>
      </c>
      <c r="D408" s="19">
        <f>ROUND(VLOOKUP($B408,'3.ข้อมูลงบทดลองปัจจุบัน เติมเอง'!$A$5:$CL$846,3,0),2)</f>
        <v>0</v>
      </c>
      <c r="E408" s="19">
        <f>ROUND(VLOOKUP($B408,'3.ข้อมูลงบทดลองปัจจุบัน เติมเอง'!$A$5:$CL$846,4,0),2)</f>
        <v>0</v>
      </c>
      <c r="F408" s="19">
        <f>ROUND(VLOOKUP($B408,'3.ข้อมูลงบทดลองปัจจุบัน เติมเอง'!$A$5:$CL$846,5,0),2)</f>
        <v>0</v>
      </c>
      <c r="G408" s="19">
        <f>ROUND(VLOOKUP($B408,'3.ข้อมูลงบทดลองปัจจุบัน เติมเอง'!$A$5:$CL$846,6,0),2)</f>
        <v>0</v>
      </c>
      <c r="H408" s="19">
        <f>ROUND(VLOOKUP($B408,'3.ข้อมูลงบทดลองปัจจุบัน เติมเอง'!$A$5:$CL$846,7,0),2)</f>
        <v>0</v>
      </c>
      <c r="I408" s="19">
        <f>ROUND(VLOOKUP($B408,'3.ข้อมูลงบทดลองปัจจุบัน เติมเอง'!$A$5:$CL$846,8,0),2)</f>
        <v>0</v>
      </c>
      <c r="J408" s="19">
        <f>ROUND(VLOOKUP($B408,'3.ข้อมูลงบทดลองปัจจุบัน เติมเอง'!$A$5:$CL$846,9,0),2)</f>
        <v>0</v>
      </c>
      <c r="K408" s="19">
        <f>ROUND(VLOOKUP($B408,'3.ข้อมูลงบทดลองปัจจุบัน เติมเอง'!$A$5:$CL$846,10,0),2)</f>
        <v>0</v>
      </c>
      <c r="L408" s="19">
        <f>ROUND(VLOOKUP($B408,'3.ข้อมูลงบทดลองปัจจุบัน เติมเอง'!$A$5:$CL$846,11,0),2)</f>
        <v>0</v>
      </c>
      <c r="M408" s="19">
        <f>ROUND(VLOOKUP($B408,'3.ข้อมูลงบทดลองปัจจุบัน เติมเอง'!$A$5:$CL$846,12,0),2)</f>
        <v>0</v>
      </c>
      <c r="N408" s="19">
        <f>ROUND(VLOOKUP($B408,'3.ข้อมูลงบทดลองปัจจุบัน เติมเอง'!$A$5:$CL$846,13,0),2)</f>
        <v>0</v>
      </c>
      <c r="O408" s="19">
        <f>ROUND(VLOOKUP($B408,'3.ข้อมูลงบทดลองปัจจุบัน เติมเอง'!$A$5:$CL$846,14,0),2)</f>
        <v>0</v>
      </c>
      <c r="P408" s="19">
        <f>ROUND(VLOOKUP($B408,'3.ข้อมูลงบทดลองปัจจุบัน เติมเอง'!$A$5:$CL$846,15,0),2)</f>
        <v>0</v>
      </c>
      <c r="Q408" s="19">
        <f>ROUND(VLOOKUP($B408,'3.ข้อมูลงบทดลองปัจจุบัน เติมเอง'!$A$5:$CL$846,16,0),2)</f>
        <v>0</v>
      </c>
      <c r="R408" s="19">
        <f>ROUND(VLOOKUP($B408,'3.ข้อมูลงบทดลองปัจจุบัน เติมเอง'!$A$5:$CL$846,17,0),2)</f>
        <v>0</v>
      </c>
      <c r="S408" s="19">
        <f>ROUND(VLOOKUP($B408,'3.ข้อมูลงบทดลองปัจจุบัน เติมเอง'!$A$5:$CL$846,18,0),2)</f>
        <v>0</v>
      </c>
      <c r="T408" s="19">
        <f>ROUND(VLOOKUP($B408,'3.ข้อมูลงบทดลองปัจจุบัน เติมเอง'!$A$5:$CL$846,19,0),2)</f>
        <v>0</v>
      </c>
      <c r="U408" s="19">
        <f>ROUND(VLOOKUP($B408,'3.ข้อมูลงบทดลองปัจจุบัน เติมเอง'!$A$5:$CL$846,20,0),2)</f>
        <v>0</v>
      </c>
      <c r="V408" s="19">
        <f>ROUND(VLOOKUP($B408,'3.ข้อมูลงบทดลองปัจจุบัน เติมเอง'!$A$5:$CL$846,21,0),2)</f>
        <v>0</v>
      </c>
      <c r="W408" s="19">
        <f>ROUND(VLOOKUP($B408,'3.ข้อมูลงบทดลองปัจจุบัน เติมเอง'!$A$5:$CL$846,22,0),2)</f>
        <v>0</v>
      </c>
      <c r="X408" s="19">
        <f>ROUND(VLOOKUP($B408,'3.ข้อมูลงบทดลองปัจจุบัน เติมเอง'!$A$5:$CL$846,23,0),2)</f>
        <v>0</v>
      </c>
      <c r="Y408" s="19">
        <f>ROUND(VLOOKUP($B408,'3.ข้อมูลงบทดลองปัจจุบัน เติมเอง'!$A$5:$CL$846,24,0),2)</f>
        <v>0</v>
      </c>
      <c r="Z408" s="19">
        <f>ROUND(VLOOKUP($B408,'3.ข้อมูลงบทดลองปัจจุบัน เติมเอง'!$A$5:$CL$846,25,0),2)</f>
        <v>0</v>
      </c>
      <c r="AA408" s="19">
        <f>ROUND(VLOOKUP($B408,'3.ข้อมูลงบทดลองปัจจุบัน เติมเอง'!$A$5:$CL$846,26,0),2)</f>
        <v>0</v>
      </c>
      <c r="AB408" s="19">
        <f>ROUND(VLOOKUP($B408,'3.ข้อมูลงบทดลองปัจจุบัน เติมเอง'!$A$5:$CL$846,27,0),2)</f>
        <v>0</v>
      </c>
      <c r="AC408" s="19">
        <f>ROUND(VLOOKUP($B408,'3.ข้อมูลงบทดลองปัจจุบัน เติมเอง'!$A$5:$CL$846,28,0),2)</f>
        <v>0</v>
      </c>
      <c r="AD408" s="19">
        <f>ROUND(VLOOKUP($B408,'3.ข้อมูลงบทดลองปัจจุบัน เติมเอง'!$A$5:$CL$846,29,0),2)</f>
        <v>0</v>
      </c>
      <c r="AE408" s="19">
        <f>ROUND(VLOOKUP($B408,'3.ข้อมูลงบทดลองปัจจุบัน เติมเอง'!$A$5:$CL$846,30,0),2)</f>
        <v>0</v>
      </c>
      <c r="AF408" s="19">
        <f>ROUND(VLOOKUP($B408,'3.ข้อมูลงบทดลองปัจจุบัน เติมเอง'!$A$5:$CL$846,31,0),2)</f>
        <v>0</v>
      </c>
      <c r="AG408" s="19">
        <f>ROUND(VLOOKUP($B408,'3.ข้อมูลงบทดลองปัจจุบัน เติมเอง'!$A$5:$CL$846,32,0),2)</f>
        <v>0</v>
      </c>
      <c r="AH408" s="19">
        <f>ROUND(VLOOKUP($B408,'3.ข้อมูลงบทดลองปัจจุบัน เติมเอง'!$A$5:$CL$846,33,0),2)</f>
        <v>0</v>
      </c>
      <c r="AI408" s="19">
        <f>ROUND(VLOOKUP($B408,'3.ข้อมูลงบทดลองปัจจุบัน เติมเอง'!$A$5:$CL$846,34,0),2)</f>
        <v>0</v>
      </c>
      <c r="AJ408" s="19">
        <f>ROUND(VLOOKUP($B408,'3.ข้อมูลงบทดลองปัจจุบัน เติมเอง'!$A$5:$CL$846,35,0),2)</f>
        <v>0</v>
      </c>
      <c r="AK408" s="19">
        <f>ROUND(VLOOKUP($B408,'3.ข้อมูลงบทดลองปัจจุบัน เติมเอง'!$A$5:$CL$846,36,0),2)</f>
        <v>0</v>
      </c>
      <c r="AL408" s="19">
        <f>ROUND(VLOOKUP($B408,'3.ข้อมูลงบทดลองปัจจุบัน เติมเอง'!$A$5:$CL$846,37,0),2)</f>
        <v>1</v>
      </c>
      <c r="AM408" s="19">
        <f>ROUND(VLOOKUP($B408,'3.ข้อมูลงบทดลองปัจจุบัน เติมเอง'!$A$5:$CL$846,38,0),2)</f>
        <v>0</v>
      </c>
      <c r="AN408" s="19">
        <f>ROUND(VLOOKUP($B408,'3.ข้อมูลงบทดลองปัจจุบัน เติมเอง'!$A$5:$CL$846,39,0),2)</f>
        <v>0</v>
      </c>
      <c r="AO408" s="19">
        <f>ROUND(VLOOKUP($B408,'3.ข้อมูลงบทดลองปัจจุบัน เติมเอง'!$A$5:$CL$846,40,0),2)</f>
        <v>0</v>
      </c>
      <c r="AP408" s="19">
        <f>ROUND(VLOOKUP($B408,'3.ข้อมูลงบทดลองปัจจุบัน เติมเอง'!$A$5:$CL$846,41,0),2)</f>
        <v>0</v>
      </c>
      <c r="AQ408" s="19">
        <f>ROUND(VLOOKUP($B408,'3.ข้อมูลงบทดลองปัจจุบัน เติมเอง'!$A$5:$CL$846,42,0),2)</f>
        <v>0</v>
      </c>
      <c r="AR408" s="19">
        <f>ROUND(VLOOKUP($B408,'3.ข้อมูลงบทดลองปัจจุบัน เติมเอง'!$A$5:$CL$846,43,0),2)</f>
        <v>1</v>
      </c>
      <c r="AS408" s="19">
        <f>ROUND(VLOOKUP($B408,'3.ข้อมูลงบทดลองปัจจุบัน เติมเอง'!$A$5:$CL$846,44,0),2)</f>
        <v>0</v>
      </c>
      <c r="AT408" s="19">
        <f>ROUND(VLOOKUP($B408,'3.ข้อมูลงบทดลองปัจจุบัน เติมเอง'!$A$5:$CL$846,45,0),2)</f>
        <v>0</v>
      </c>
      <c r="AU408" s="19">
        <f>ROUND(VLOOKUP($B408,'3.ข้อมูลงบทดลองปัจจุบัน เติมเอง'!$A$5:$CL$846,46,0),2)</f>
        <v>0</v>
      </c>
      <c r="AV408" s="19">
        <f>ROUND(VLOOKUP($B408,'3.ข้อมูลงบทดลองปัจจุบัน เติมเอง'!$A$5:$CL$846,47,0),2)</f>
        <v>0</v>
      </c>
      <c r="AW408" s="19">
        <f>ROUND(VLOOKUP($B408,'3.ข้อมูลงบทดลองปัจจุบัน เติมเอง'!$A$5:$CL$846,48,0),2)</f>
        <v>0</v>
      </c>
      <c r="AX408" s="19">
        <f>ROUND(VLOOKUP($B408,'3.ข้อมูลงบทดลองปัจจุบัน เติมเอง'!$A$5:$CL$846,49,0),2)</f>
        <v>0</v>
      </c>
      <c r="AY408" s="19">
        <f>ROUND(VLOOKUP($B408,'3.ข้อมูลงบทดลองปัจจุบัน เติมเอง'!$A$5:$CL$846,50,0),2)</f>
        <v>0</v>
      </c>
      <c r="AZ408" s="19">
        <f>ROUND(VLOOKUP($B408,'3.ข้อมูลงบทดลองปัจจุบัน เติมเอง'!$A$5:$CL$846,51,0),2)</f>
        <v>0</v>
      </c>
      <c r="BA408" s="19">
        <f>ROUND(VLOOKUP($B408,'3.ข้อมูลงบทดลองปัจจุบัน เติมเอง'!$A$5:$CL$846,52,0),2)</f>
        <v>0</v>
      </c>
      <c r="BB408" s="19">
        <f>ROUND(VLOOKUP($B408,'3.ข้อมูลงบทดลองปัจจุบัน เติมเอง'!$A$5:$CL$846,53,0),2)</f>
        <v>0</v>
      </c>
      <c r="BC408" s="19">
        <f>ROUND(VLOOKUP($B408,'3.ข้อมูลงบทดลองปัจจุบัน เติมเอง'!$A$5:$CL$846,54,0),2)</f>
        <v>0</v>
      </c>
      <c r="BD408" s="19">
        <f>ROUND(VLOOKUP($B408,'3.ข้อมูลงบทดลองปัจจุบัน เติมเอง'!$A$5:$CL$846,55,0),2)</f>
        <v>0</v>
      </c>
      <c r="BE408" s="19">
        <f>ROUND(VLOOKUP($B408,'3.ข้อมูลงบทดลองปัจจุบัน เติมเอง'!$A$5:$CL$846,56,0),2)</f>
        <v>0</v>
      </c>
      <c r="BF408" s="19">
        <f>ROUND(VLOOKUP($B408,'3.ข้อมูลงบทดลองปัจจุบัน เติมเอง'!$A$5:$CL$846,57,0),2)</f>
        <v>0</v>
      </c>
      <c r="BG408" s="19">
        <f>ROUND(VLOOKUP($B408,'3.ข้อมูลงบทดลองปัจจุบัน เติมเอง'!$A$5:$CL$846,58,0),2)</f>
        <v>0</v>
      </c>
      <c r="BH408" s="19">
        <f>ROUND(VLOOKUP($B408,'3.ข้อมูลงบทดลองปัจจุบัน เติมเอง'!$A$5:$CL$846,59,0),2)</f>
        <v>0</v>
      </c>
      <c r="BI408" s="19">
        <f>ROUND(VLOOKUP($B408,'3.ข้อมูลงบทดลองปัจจุบัน เติมเอง'!$A$5:$CL$846,60,0),2)</f>
        <v>0</v>
      </c>
      <c r="BJ408" s="19">
        <f>ROUND(VLOOKUP($B408,'3.ข้อมูลงบทดลองปัจจุบัน เติมเอง'!$A$5:$CL$846,61,0),2)</f>
        <v>0</v>
      </c>
      <c r="BK408" s="19">
        <f>ROUND(VLOOKUP($B408,'3.ข้อมูลงบทดลองปัจจุบัน เติมเอง'!$A$5:$CL$846,62,0),2)</f>
        <v>0</v>
      </c>
      <c r="BL408" s="19">
        <f>ROUND(VLOOKUP($B408,'3.ข้อมูลงบทดลองปัจจุบัน เติมเอง'!$A$5:$CL$846,63,0),2)</f>
        <v>0</v>
      </c>
      <c r="BM408" s="19">
        <f>ROUND(VLOOKUP($B408,'3.ข้อมูลงบทดลองปัจจุบัน เติมเอง'!$A$5:$CL$846,64,0),2)</f>
        <v>0</v>
      </c>
      <c r="BN408" s="19">
        <f>ROUND(VLOOKUP($B408,'3.ข้อมูลงบทดลองปัจจุบัน เติมเอง'!$A$5:$CL$846,65,0),2)</f>
        <v>0</v>
      </c>
      <c r="BO408" s="19">
        <f>ROUND(VLOOKUP($B408,'3.ข้อมูลงบทดลองปัจจุบัน เติมเอง'!$A$5:$CL$846,66,0),2)</f>
        <v>0</v>
      </c>
      <c r="BP408" s="19">
        <f>ROUND(VLOOKUP($B408,'3.ข้อมูลงบทดลองปัจจุบัน เติมเอง'!$A$5:$CL$846,67,0),2)</f>
        <v>0</v>
      </c>
      <c r="BQ408" s="19">
        <f>ROUND(VLOOKUP($B408,'3.ข้อมูลงบทดลองปัจจุบัน เติมเอง'!$A$5:$CL$846,68,0),2)</f>
        <v>0</v>
      </c>
      <c r="BR408" s="19">
        <f>ROUND(VLOOKUP($B408,'3.ข้อมูลงบทดลองปัจจุบัน เติมเอง'!$A$5:$CL$846,69,0),2)</f>
        <v>0</v>
      </c>
      <c r="BS408" s="19">
        <f>ROUND(VLOOKUP($B408,'3.ข้อมูลงบทดลองปัจจุบัน เติมเอง'!$A$5:$CL$846,70,0),2)</f>
        <v>0</v>
      </c>
      <c r="BT408" s="19">
        <f>ROUND(VLOOKUP($B408,'3.ข้อมูลงบทดลองปัจจุบัน เติมเอง'!$A$5:$CL$846,71,0),2)</f>
        <v>0</v>
      </c>
      <c r="BU408" s="19">
        <f>ROUND(VLOOKUP($B408,'3.ข้อมูลงบทดลองปัจจุบัน เติมเอง'!$A$5:$CL$846,72,0),2)</f>
        <v>0</v>
      </c>
      <c r="BV408" s="19">
        <f>ROUND(VLOOKUP($B408,'3.ข้อมูลงบทดลองปัจจุบัน เติมเอง'!$A$5:$CL$846,73,0),2)</f>
        <v>0</v>
      </c>
      <c r="BW408" s="19">
        <f>ROUND(VLOOKUP($B408,'3.ข้อมูลงบทดลองปัจจุบัน เติมเอง'!$A$5:$CL$846,74,0),2)</f>
        <v>0</v>
      </c>
      <c r="BX408" s="19">
        <f>ROUND(VLOOKUP($B408,'3.ข้อมูลงบทดลองปัจจุบัน เติมเอง'!$A$5:$CL$846,75,0),2)</f>
        <v>0</v>
      </c>
      <c r="BY408" s="19">
        <f>ROUND(VLOOKUP($B408,'3.ข้อมูลงบทดลองปัจจุบัน เติมเอง'!$A$5:$CL$846,76,0),2)</f>
        <v>0</v>
      </c>
      <c r="BZ408" s="19">
        <f>ROUND(VLOOKUP($B408,'3.ข้อมูลงบทดลองปัจจุบัน เติมเอง'!$A$5:$CL$846,77,0),2)</f>
        <v>0</v>
      </c>
      <c r="CA408" s="19">
        <f>ROUND(VLOOKUP($B408,'3.ข้อมูลงบทดลองปัจจุบัน เติมเอง'!$A$5:$CL$846,78,0),2)</f>
        <v>0</v>
      </c>
      <c r="CB408" s="19">
        <f>ROUND(VLOOKUP($B408,'3.ข้อมูลงบทดลองปัจจุบัน เติมเอง'!$A$5:$CL$846,79,0),2)</f>
        <v>0</v>
      </c>
      <c r="CC408" s="19">
        <f>ROUND(VLOOKUP($B408,'3.ข้อมูลงบทดลองปัจจุบัน เติมเอง'!$A$5:$CL$846,80,0),2)</f>
        <v>0</v>
      </c>
      <c r="CD408" s="19">
        <f>ROUND(VLOOKUP($B408,'3.ข้อมูลงบทดลองปัจจุบัน เติมเอง'!$A$5:$CL$846,81,0),2)</f>
        <v>0</v>
      </c>
      <c r="CE408" s="19">
        <f>ROUND(VLOOKUP($B408,'3.ข้อมูลงบทดลองปัจจุบัน เติมเอง'!$A$5:$CL$846,82,0),2)</f>
        <v>0</v>
      </c>
      <c r="CF408" s="19">
        <f>ROUND(VLOOKUP($B408,'3.ข้อมูลงบทดลองปัจจุบัน เติมเอง'!$A$5:$CL$846,83,0),2)</f>
        <v>0</v>
      </c>
      <c r="CG408" s="19">
        <f>ROUND(VLOOKUP($B408,'3.ข้อมูลงบทดลองปัจจุบัน เติมเอง'!$A$5:$CL$846,84,0),2)</f>
        <v>0</v>
      </c>
      <c r="CH408" s="19">
        <f>ROUND(VLOOKUP($B408,'3.ข้อมูลงบทดลองปัจจุบัน เติมเอง'!$A$5:$CL$846,85,0),2)</f>
        <v>0</v>
      </c>
      <c r="CI408" s="19">
        <f>ROUND(VLOOKUP($B408,'3.ข้อมูลงบทดลองปัจจุบัน เติมเอง'!$A$5:$CL$846,86,0),2)</f>
        <v>0</v>
      </c>
      <c r="CJ408" s="19">
        <f>ROUND(VLOOKUP($B408,'3.ข้อมูลงบทดลองปัจจุบัน เติมเอง'!$A$5:$CL$846,87,0),2)</f>
        <v>0</v>
      </c>
      <c r="CK408" s="19">
        <f>ROUND(VLOOKUP($B408,'3.ข้อมูลงบทดลองปัจจุบัน เติมเอง'!$A$5:$CL$846,88,0),2)</f>
        <v>0</v>
      </c>
      <c r="CL408" s="19">
        <f>ROUND(VLOOKUP($B408,'3.ข้อมูลงบทดลองปัจจุบัน เติมเอง'!$A$5:$CL$846,89,0),2)</f>
        <v>0</v>
      </c>
      <c r="CM408" s="19">
        <f>ROUND(VLOOKUP($B408,'3.ข้อมูลงบทดลองปัจจุบัน เติมเอง'!$A$5:$CL$846,90,0),2)</f>
        <v>0</v>
      </c>
    </row>
    <row r="409" spans="1:91" x14ac:dyDescent="0.7">
      <c r="A409" s="53" t="s">
        <v>2323</v>
      </c>
      <c r="B409" s="3" t="s">
        <v>2151</v>
      </c>
      <c r="C409" s="8" t="s">
        <v>1184</v>
      </c>
      <c r="D409" s="19">
        <f>ROUND(VLOOKUP($B409,'3.ข้อมูลงบทดลองปัจจุบัน เติมเอง'!$A$5:$CL$846,3,0),2)</f>
        <v>0</v>
      </c>
      <c r="E409" s="19">
        <f>ROUND(VLOOKUP($B409,'3.ข้อมูลงบทดลองปัจจุบัน เติมเอง'!$A$5:$CL$846,4,0),2)</f>
        <v>0</v>
      </c>
      <c r="F409" s="19">
        <f>ROUND(VLOOKUP($B409,'3.ข้อมูลงบทดลองปัจจุบัน เติมเอง'!$A$5:$CL$846,5,0),2)</f>
        <v>0</v>
      </c>
      <c r="G409" s="19">
        <f>ROUND(VLOOKUP($B409,'3.ข้อมูลงบทดลองปัจจุบัน เติมเอง'!$A$5:$CL$846,6,0),2)</f>
        <v>0</v>
      </c>
      <c r="H409" s="19">
        <f>ROUND(VLOOKUP($B409,'3.ข้อมูลงบทดลองปัจจุบัน เติมเอง'!$A$5:$CL$846,7,0),2)</f>
        <v>0</v>
      </c>
      <c r="I409" s="19">
        <f>ROUND(VLOOKUP($B409,'3.ข้อมูลงบทดลองปัจจุบัน เติมเอง'!$A$5:$CL$846,8,0),2)</f>
        <v>0</v>
      </c>
      <c r="J409" s="19">
        <f>ROUND(VLOOKUP($B409,'3.ข้อมูลงบทดลองปัจจุบัน เติมเอง'!$A$5:$CL$846,9,0),2)</f>
        <v>0</v>
      </c>
      <c r="K409" s="19">
        <f>ROUND(VLOOKUP($B409,'3.ข้อมูลงบทดลองปัจจุบัน เติมเอง'!$A$5:$CL$846,10,0),2)</f>
        <v>0</v>
      </c>
      <c r="L409" s="19">
        <f>ROUND(VLOOKUP($B409,'3.ข้อมูลงบทดลองปัจจุบัน เติมเอง'!$A$5:$CL$846,11,0),2)</f>
        <v>0</v>
      </c>
      <c r="M409" s="19">
        <f>ROUND(VLOOKUP($B409,'3.ข้อมูลงบทดลองปัจจุบัน เติมเอง'!$A$5:$CL$846,12,0),2)</f>
        <v>0</v>
      </c>
      <c r="N409" s="19">
        <f>ROUND(VLOOKUP($B409,'3.ข้อมูลงบทดลองปัจจุบัน เติมเอง'!$A$5:$CL$846,13,0),2)</f>
        <v>0</v>
      </c>
      <c r="O409" s="19">
        <f>ROUND(VLOOKUP($B409,'3.ข้อมูลงบทดลองปัจจุบัน เติมเอง'!$A$5:$CL$846,14,0),2)</f>
        <v>0</v>
      </c>
      <c r="P409" s="19">
        <f>ROUND(VLOOKUP($B409,'3.ข้อมูลงบทดลองปัจจุบัน เติมเอง'!$A$5:$CL$846,15,0),2)</f>
        <v>0</v>
      </c>
      <c r="Q409" s="19">
        <f>ROUND(VLOOKUP($B409,'3.ข้อมูลงบทดลองปัจจุบัน เติมเอง'!$A$5:$CL$846,16,0),2)</f>
        <v>0</v>
      </c>
      <c r="R409" s="19">
        <f>ROUND(VLOOKUP($B409,'3.ข้อมูลงบทดลองปัจจุบัน เติมเอง'!$A$5:$CL$846,17,0),2)</f>
        <v>0</v>
      </c>
      <c r="S409" s="19">
        <f>ROUND(VLOOKUP($B409,'3.ข้อมูลงบทดลองปัจจุบัน เติมเอง'!$A$5:$CL$846,18,0),2)</f>
        <v>0</v>
      </c>
      <c r="T409" s="19">
        <f>ROUND(VLOOKUP($B409,'3.ข้อมูลงบทดลองปัจจุบัน เติมเอง'!$A$5:$CL$846,19,0),2)</f>
        <v>0</v>
      </c>
      <c r="U409" s="19">
        <f>ROUND(VLOOKUP($B409,'3.ข้อมูลงบทดลองปัจจุบัน เติมเอง'!$A$5:$CL$846,20,0),2)</f>
        <v>0</v>
      </c>
      <c r="V409" s="19">
        <f>ROUND(VLOOKUP($B409,'3.ข้อมูลงบทดลองปัจจุบัน เติมเอง'!$A$5:$CL$846,21,0),2)</f>
        <v>0</v>
      </c>
      <c r="W409" s="19">
        <f>ROUND(VLOOKUP($B409,'3.ข้อมูลงบทดลองปัจจุบัน เติมเอง'!$A$5:$CL$846,22,0),2)</f>
        <v>0</v>
      </c>
      <c r="X409" s="19">
        <f>ROUND(VLOOKUP($B409,'3.ข้อมูลงบทดลองปัจจุบัน เติมเอง'!$A$5:$CL$846,23,0),2)</f>
        <v>0</v>
      </c>
      <c r="Y409" s="19">
        <f>ROUND(VLOOKUP($B409,'3.ข้อมูลงบทดลองปัจจุบัน เติมเอง'!$A$5:$CL$846,24,0),2)</f>
        <v>0</v>
      </c>
      <c r="Z409" s="19">
        <f>ROUND(VLOOKUP($B409,'3.ข้อมูลงบทดลองปัจจุบัน เติมเอง'!$A$5:$CL$846,25,0),2)</f>
        <v>0</v>
      </c>
      <c r="AA409" s="19">
        <f>ROUND(VLOOKUP($B409,'3.ข้อมูลงบทดลองปัจจุบัน เติมเอง'!$A$5:$CL$846,26,0),2)</f>
        <v>0</v>
      </c>
      <c r="AB409" s="19">
        <f>ROUND(VLOOKUP($B409,'3.ข้อมูลงบทดลองปัจจุบัน เติมเอง'!$A$5:$CL$846,27,0),2)</f>
        <v>0</v>
      </c>
      <c r="AC409" s="19">
        <f>ROUND(VLOOKUP($B409,'3.ข้อมูลงบทดลองปัจจุบัน เติมเอง'!$A$5:$CL$846,28,0),2)</f>
        <v>0</v>
      </c>
      <c r="AD409" s="19">
        <f>ROUND(VLOOKUP($B409,'3.ข้อมูลงบทดลองปัจจุบัน เติมเอง'!$A$5:$CL$846,29,0),2)</f>
        <v>0</v>
      </c>
      <c r="AE409" s="19">
        <f>ROUND(VLOOKUP($B409,'3.ข้อมูลงบทดลองปัจจุบัน เติมเอง'!$A$5:$CL$846,30,0),2)</f>
        <v>0</v>
      </c>
      <c r="AF409" s="19">
        <f>ROUND(VLOOKUP($B409,'3.ข้อมูลงบทดลองปัจจุบัน เติมเอง'!$A$5:$CL$846,31,0),2)</f>
        <v>0</v>
      </c>
      <c r="AG409" s="19">
        <f>ROUND(VLOOKUP($B409,'3.ข้อมูลงบทดลองปัจจุบัน เติมเอง'!$A$5:$CL$846,32,0),2)</f>
        <v>0</v>
      </c>
      <c r="AH409" s="19">
        <f>ROUND(VLOOKUP($B409,'3.ข้อมูลงบทดลองปัจจุบัน เติมเอง'!$A$5:$CL$846,33,0),2)</f>
        <v>5</v>
      </c>
      <c r="AI409" s="19">
        <f>ROUND(VLOOKUP($B409,'3.ข้อมูลงบทดลองปัจจุบัน เติมเอง'!$A$5:$CL$846,34,0),2)</f>
        <v>0</v>
      </c>
      <c r="AJ409" s="19">
        <f>ROUND(VLOOKUP($B409,'3.ข้อมูลงบทดลองปัจจุบัน เติมเอง'!$A$5:$CL$846,35,0),2)</f>
        <v>0</v>
      </c>
      <c r="AK409" s="19">
        <f>ROUND(VLOOKUP($B409,'3.ข้อมูลงบทดลองปัจจุบัน เติมเอง'!$A$5:$CL$846,36,0),2)</f>
        <v>0</v>
      </c>
      <c r="AL409" s="19">
        <f>ROUND(VLOOKUP($B409,'3.ข้อมูลงบทดลองปัจจุบัน เติมเอง'!$A$5:$CL$846,37,0),2)</f>
        <v>0</v>
      </c>
      <c r="AM409" s="19">
        <f>ROUND(VLOOKUP($B409,'3.ข้อมูลงบทดลองปัจจุบัน เติมเอง'!$A$5:$CL$846,38,0),2)</f>
        <v>1</v>
      </c>
      <c r="AN409" s="19">
        <f>ROUND(VLOOKUP($B409,'3.ข้อมูลงบทดลองปัจจุบัน เติมเอง'!$A$5:$CL$846,39,0),2)</f>
        <v>0</v>
      </c>
      <c r="AO409" s="19">
        <f>ROUND(VLOOKUP($B409,'3.ข้อมูลงบทดลองปัจจุบัน เติมเอง'!$A$5:$CL$846,40,0),2)</f>
        <v>0</v>
      </c>
      <c r="AP409" s="19">
        <f>ROUND(VLOOKUP($B409,'3.ข้อมูลงบทดลองปัจจุบัน เติมเอง'!$A$5:$CL$846,41,0),2)</f>
        <v>0</v>
      </c>
      <c r="AQ409" s="19">
        <f>ROUND(VLOOKUP($B409,'3.ข้อมูลงบทดลองปัจจุบัน เติมเอง'!$A$5:$CL$846,42,0),2)</f>
        <v>0</v>
      </c>
      <c r="AR409" s="19">
        <f>ROUND(VLOOKUP($B409,'3.ข้อมูลงบทดลองปัจจุบัน เติมเอง'!$A$5:$CL$846,43,0),2)</f>
        <v>0</v>
      </c>
      <c r="AS409" s="19">
        <f>ROUND(VLOOKUP($B409,'3.ข้อมูลงบทดลองปัจจุบัน เติมเอง'!$A$5:$CL$846,44,0),2)</f>
        <v>0</v>
      </c>
      <c r="AT409" s="19">
        <f>ROUND(VLOOKUP($B409,'3.ข้อมูลงบทดลองปัจจุบัน เติมเอง'!$A$5:$CL$846,45,0),2)</f>
        <v>0</v>
      </c>
      <c r="AU409" s="19">
        <f>ROUND(VLOOKUP($B409,'3.ข้อมูลงบทดลองปัจจุบัน เติมเอง'!$A$5:$CL$846,46,0),2)</f>
        <v>0</v>
      </c>
      <c r="AV409" s="19">
        <f>ROUND(VLOOKUP($B409,'3.ข้อมูลงบทดลองปัจจุบัน เติมเอง'!$A$5:$CL$846,47,0),2)</f>
        <v>0</v>
      </c>
      <c r="AW409" s="19">
        <f>ROUND(VLOOKUP($B409,'3.ข้อมูลงบทดลองปัจจุบัน เติมเอง'!$A$5:$CL$846,48,0),2)</f>
        <v>0</v>
      </c>
      <c r="AX409" s="19">
        <f>ROUND(VLOOKUP($B409,'3.ข้อมูลงบทดลองปัจจุบัน เติมเอง'!$A$5:$CL$846,49,0),2)</f>
        <v>0</v>
      </c>
      <c r="AY409" s="19">
        <f>ROUND(VLOOKUP($B409,'3.ข้อมูลงบทดลองปัจจุบัน เติมเอง'!$A$5:$CL$846,50,0),2)</f>
        <v>0</v>
      </c>
      <c r="AZ409" s="19">
        <f>ROUND(VLOOKUP($B409,'3.ข้อมูลงบทดลองปัจจุบัน เติมเอง'!$A$5:$CL$846,51,0),2)</f>
        <v>0</v>
      </c>
      <c r="BA409" s="19">
        <f>ROUND(VLOOKUP($B409,'3.ข้อมูลงบทดลองปัจจุบัน เติมเอง'!$A$5:$CL$846,52,0),2)</f>
        <v>0</v>
      </c>
      <c r="BB409" s="19">
        <f>ROUND(VLOOKUP($B409,'3.ข้อมูลงบทดลองปัจจุบัน เติมเอง'!$A$5:$CL$846,53,0),2)</f>
        <v>0</v>
      </c>
      <c r="BC409" s="19">
        <f>ROUND(VLOOKUP($B409,'3.ข้อมูลงบทดลองปัจจุบัน เติมเอง'!$A$5:$CL$846,54,0),2)</f>
        <v>0</v>
      </c>
      <c r="BD409" s="19">
        <f>ROUND(VLOOKUP($B409,'3.ข้อมูลงบทดลองปัจจุบัน เติมเอง'!$A$5:$CL$846,55,0),2)</f>
        <v>0</v>
      </c>
      <c r="BE409" s="19">
        <f>ROUND(VLOOKUP($B409,'3.ข้อมูลงบทดลองปัจจุบัน เติมเอง'!$A$5:$CL$846,56,0),2)</f>
        <v>0</v>
      </c>
      <c r="BF409" s="19">
        <f>ROUND(VLOOKUP($B409,'3.ข้อมูลงบทดลองปัจจุบัน เติมเอง'!$A$5:$CL$846,57,0),2)</f>
        <v>0</v>
      </c>
      <c r="BG409" s="19">
        <f>ROUND(VLOOKUP($B409,'3.ข้อมูลงบทดลองปัจจุบัน เติมเอง'!$A$5:$CL$846,58,0),2)</f>
        <v>0</v>
      </c>
      <c r="BH409" s="19">
        <f>ROUND(VLOOKUP($B409,'3.ข้อมูลงบทดลองปัจจุบัน เติมเอง'!$A$5:$CL$846,59,0),2)</f>
        <v>0</v>
      </c>
      <c r="BI409" s="19">
        <f>ROUND(VLOOKUP($B409,'3.ข้อมูลงบทดลองปัจจุบัน เติมเอง'!$A$5:$CL$846,60,0),2)</f>
        <v>0</v>
      </c>
      <c r="BJ409" s="19">
        <f>ROUND(VLOOKUP($B409,'3.ข้อมูลงบทดลองปัจจุบัน เติมเอง'!$A$5:$CL$846,61,0),2)</f>
        <v>0</v>
      </c>
      <c r="BK409" s="19">
        <f>ROUND(VLOOKUP($B409,'3.ข้อมูลงบทดลองปัจจุบัน เติมเอง'!$A$5:$CL$846,62,0),2)</f>
        <v>0</v>
      </c>
      <c r="BL409" s="19">
        <f>ROUND(VLOOKUP($B409,'3.ข้อมูลงบทดลองปัจจุบัน เติมเอง'!$A$5:$CL$846,63,0),2)</f>
        <v>0</v>
      </c>
      <c r="BM409" s="19">
        <f>ROUND(VLOOKUP($B409,'3.ข้อมูลงบทดลองปัจจุบัน เติมเอง'!$A$5:$CL$846,64,0),2)</f>
        <v>0</v>
      </c>
      <c r="BN409" s="19">
        <f>ROUND(VLOOKUP($B409,'3.ข้อมูลงบทดลองปัจจุบัน เติมเอง'!$A$5:$CL$846,65,0),2)</f>
        <v>0</v>
      </c>
      <c r="BO409" s="19">
        <f>ROUND(VLOOKUP($B409,'3.ข้อมูลงบทดลองปัจจุบัน เติมเอง'!$A$5:$CL$846,66,0),2)</f>
        <v>0</v>
      </c>
      <c r="BP409" s="19">
        <f>ROUND(VLOOKUP($B409,'3.ข้อมูลงบทดลองปัจจุบัน เติมเอง'!$A$5:$CL$846,67,0),2)</f>
        <v>0</v>
      </c>
      <c r="BQ409" s="19">
        <f>ROUND(VLOOKUP($B409,'3.ข้อมูลงบทดลองปัจจุบัน เติมเอง'!$A$5:$CL$846,68,0),2)</f>
        <v>0</v>
      </c>
      <c r="BR409" s="19">
        <f>ROUND(VLOOKUP($B409,'3.ข้อมูลงบทดลองปัจจุบัน เติมเอง'!$A$5:$CL$846,69,0),2)</f>
        <v>0</v>
      </c>
      <c r="BS409" s="19">
        <f>ROUND(VLOOKUP($B409,'3.ข้อมูลงบทดลองปัจจุบัน เติมเอง'!$A$5:$CL$846,70,0),2)</f>
        <v>0</v>
      </c>
      <c r="BT409" s="19">
        <f>ROUND(VLOOKUP($B409,'3.ข้อมูลงบทดลองปัจจุบัน เติมเอง'!$A$5:$CL$846,71,0),2)</f>
        <v>0</v>
      </c>
      <c r="BU409" s="19">
        <f>ROUND(VLOOKUP($B409,'3.ข้อมูลงบทดลองปัจจุบัน เติมเอง'!$A$5:$CL$846,72,0),2)</f>
        <v>0</v>
      </c>
      <c r="BV409" s="19">
        <f>ROUND(VLOOKUP($B409,'3.ข้อมูลงบทดลองปัจจุบัน เติมเอง'!$A$5:$CL$846,73,0),2)</f>
        <v>0</v>
      </c>
      <c r="BW409" s="19">
        <f>ROUND(VLOOKUP($B409,'3.ข้อมูลงบทดลองปัจจุบัน เติมเอง'!$A$5:$CL$846,74,0),2)</f>
        <v>0</v>
      </c>
      <c r="BX409" s="19">
        <f>ROUND(VLOOKUP($B409,'3.ข้อมูลงบทดลองปัจจุบัน เติมเอง'!$A$5:$CL$846,75,0),2)</f>
        <v>0</v>
      </c>
      <c r="BY409" s="19">
        <f>ROUND(VLOOKUP($B409,'3.ข้อมูลงบทดลองปัจจุบัน เติมเอง'!$A$5:$CL$846,76,0),2)</f>
        <v>0</v>
      </c>
      <c r="BZ409" s="19">
        <f>ROUND(VLOOKUP($B409,'3.ข้อมูลงบทดลองปัจจุบัน เติมเอง'!$A$5:$CL$846,77,0),2)</f>
        <v>0</v>
      </c>
      <c r="CA409" s="19">
        <f>ROUND(VLOOKUP($B409,'3.ข้อมูลงบทดลองปัจจุบัน เติมเอง'!$A$5:$CL$846,78,0),2)</f>
        <v>0</v>
      </c>
      <c r="CB409" s="19">
        <f>ROUND(VLOOKUP($B409,'3.ข้อมูลงบทดลองปัจจุบัน เติมเอง'!$A$5:$CL$846,79,0),2)</f>
        <v>0</v>
      </c>
      <c r="CC409" s="19">
        <f>ROUND(VLOOKUP($B409,'3.ข้อมูลงบทดลองปัจจุบัน เติมเอง'!$A$5:$CL$846,80,0),2)</f>
        <v>0</v>
      </c>
      <c r="CD409" s="19">
        <f>ROUND(VLOOKUP($B409,'3.ข้อมูลงบทดลองปัจจุบัน เติมเอง'!$A$5:$CL$846,81,0),2)</f>
        <v>0</v>
      </c>
      <c r="CE409" s="19">
        <f>ROUND(VLOOKUP($B409,'3.ข้อมูลงบทดลองปัจจุบัน เติมเอง'!$A$5:$CL$846,82,0),2)</f>
        <v>0</v>
      </c>
      <c r="CF409" s="19">
        <f>ROUND(VLOOKUP($B409,'3.ข้อมูลงบทดลองปัจจุบัน เติมเอง'!$A$5:$CL$846,83,0),2)</f>
        <v>0</v>
      </c>
      <c r="CG409" s="19">
        <f>ROUND(VLOOKUP($B409,'3.ข้อมูลงบทดลองปัจจุบัน เติมเอง'!$A$5:$CL$846,84,0),2)</f>
        <v>0</v>
      </c>
      <c r="CH409" s="19">
        <f>ROUND(VLOOKUP($B409,'3.ข้อมูลงบทดลองปัจจุบัน เติมเอง'!$A$5:$CL$846,85,0),2)</f>
        <v>0</v>
      </c>
      <c r="CI409" s="19">
        <f>ROUND(VLOOKUP($B409,'3.ข้อมูลงบทดลองปัจจุบัน เติมเอง'!$A$5:$CL$846,86,0),2)</f>
        <v>0</v>
      </c>
      <c r="CJ409" s="19">
        <f>ROUND(VLOOKUP($B409,'3.ข้อมูลงบทดลองปัจจุบัน เติมเอง'!$A$5:$CL$846,87,0),2)</f>
        <v>0</v>
      </c>
      <c r="CK409" s="19">
        <f>ROUND(VLOOKUP($B409,'3.ข้อมูลงบทดลองปัจจุบัน เติมเอง'!$A$5:$CL$846,88,0),2)</f>
        <v>0</v>
      </c>
      <c r="CL409" s="19">
        <f>ROUND(VLOOKUP($B409,'3.ข้อมูลงบทดลองปัจจุบัน เติมเอง'!$A$5:$CL$846,89,0),2)</f>
        <v>0</v>
      </c>
      <c r="CM409" s="19">
        <f>ROUND(VLOOKUP($B409,'3.ข้อมูลงบทดลองปัจจุบัน เติมเอง'!$A$5:$CL$846,90,0),2)</f>
        <v>0</v>
      </c>
    </row>
    <row r="410" spans="1:91" x14ac:dyDescent="0.7">
      <c r="A410" s="53" t="s">
        <v>2323</v>
      </c>
      <c r="B410" s="3" t="s">
        <v>2152</v>
      </c>
      <c r="C410" s="8" t="s">
        <v>847</v>
      </c>
      <c r="D410" s="19">
        <f>ROUND(VLOOKUP($B410,'3.ข้อมูลงบทดลองปัจจุบัน เติมเอง'!$A$5:$CL$846,3,0),2)</f>
        <v>0</v>
      </c>
      <c r="E410" s="19">
        <f>ROUND(VLOOKUP($B410,'3.ข้อมูลงบทดลองปัจจุบัน เติมเอง'!$A$5:$CL$846,4,0),2)</f>
        <v>0</v>
      </c>
      <c r="F410" s="19">
        <f>ROUND(VLOOKUP($B410,'3.ข้อมูลงบทดลองปัจจุบัน เติมเอง'!$A$5:$CL$846,5,0),2)</f>
        <v>0</v>
      </c>
      <c r="G410" s="19">
        <f>ROUND(VLOOKUP($B410,'3.ข้อมูลงบทดลองปัจจุบัน เติมเอง'!$A$5:$CL$846,6,0),2)</f>
        <v>0</v>
      </c>
      <c r="H410" s="19">
        <f>ROUND(VLOOKUP($B410,'3.ข้อมูลงบทดลองปัจจุบัน เติมเอง'!$A$5:$CL$846,7,0),2)</f>
        <v>0</v>
      </c>
      <c r="I410" s="19">
        <f>ROUND(VLOOKUP($B410,'3.ข้อมูลงบทดลองปัจจุบัน เติมเอง'!$A$5:$CL$846,8,0),2)</f>
        <v>0</v>
      </c>
      <c r="J410" s="19">
        <f>ROUND(VLOOKUP($B410,'3.ข้อมูลงบทดลองปัจจุบัน เติมเอง'!$A$5:$CL$846,9,0),2)</f>
        <v>0</v>
      </c>
      <c r="K410" s="19">
        <f>ROUND(VLOOKUP($B410,'3.ข้อมูลงบทดลองปัจจุบัน เติมเอง'!$A$5:$CL$846,10,0),2)</f>
        <v>0</v>
      </c>
      <c r="L410" s="19">
        <f>ROUND(VLOOKUP($B410,'3.ข้อมูลงบทดลองปัจจุบัน เติมเอง'!$A$5:$CL$846,11,0),2)</f>
        <v>0</v>
      </c>
      <c r="M410" s="19">
        <f>ROUND(VLOOKUP($B410,'3.ข้อมูลงบทดลองปัจจุบัน เติมเอง'!$A$5:$CL$846,12,0),2)</f>
        <v>0</v>
      </c>
      <c r="N410" s="19">
        <f>ROUND(VLOOKUP($B410,'3.ข้อมูลงบทดลองปัจจุบัน เติมเอง'!$A$5:$CL$846,13,0),2)</f>
        <v>0</v>
      </c>
      <c r="O410" s="19">
        <f>ROUND(VLOOKUP($B410,'3.ข้อมูลงบทดลองปัจจุบัน เติมเอง'!$A$5:$CL$846,14,0),2)</f>
        <v>0</v>
      </c>
      <c r="P410" s="19">
        <f>ROUND(VLOOKUP($B410,'3.ข้อมูลงบทดลองปัจจุบัน เติมเอง'!$A$5:$CL$846,15,0),2)</f>
        <v>0</v>
      </c>
      <c r="Q410" s="19">
        <f>ROUND(VLOOKUP($B410,'3.ข้อมูลงบทดลองปัจจุบัน เติมเอง'!$A$5:$CL$846,16,0),2)</f>
        <v>0</v>
      </c>
      <c r="R410" s="19">
        <f>ROUND(VLOOKUP($B410,'3.ข้อมูลงบทดลองปัจจุบัน เติมเอง'!$A$5:$CL$846,17,0),2)</f>
        <v>0</v>
      </c>
      <c r="S410" s="19">
        <f>ROUND(VLOOKUP($B410,'3.ข้อมูลงบทดลองปัจจุบัน เติมเอง'!$A$5:$CL$846,18,0),2)</f>
        <v>0</v>
      </c>
      <c r="T410" s="19">
        <f>ROUND(VLOOKUP($B410,'3.ข้อมูลงบทดลองปัจจุบัน เติมเอง'!$A$5:$CL$846,19,0),2)</f>
        <v>0</v>
      </c>
      <c r="U410" s="19">
        <f>ROUND(VLOOKUP($B410,'3.ข้อมูลงบทดลองปัจจุบัน เติมเอง'!$A$5:$CL$846,20,0),2)</f>
        <v>0</v>
      </c>
      <c r="V410" s="19">
        <f>ROUND(VLOOKUP($B410,'3.ข้อมูลงบทดลองปัจจุบัน เติมเอง'!$A$5:$CL$846,21,0),2)</f>
        <v>0</v>
      </c>
      <c r="W410" s="19">
        <f>ROUND(VLOOKUP($B410,'3.ข้อมูลงบทดลองปัจจุบัน เติมเอง'!$A$5:$CL$846,22,0),2)</f>
        <v>0</v>
      </c>
      <c r="X410" s="19">
        <f>ROUND(VLOOKUP($B410,'3.ข้อมูลงบทดลองปัจจุบัน เติมเอง'!$A$5:$CL$846,23,0),2)</f>
        <v>0</v>
      </c>
      <c r="Y410" s="19">
        <f>ROUND(VLOOKUP($B410,'3.ข้อมูลงบทดลองปัจจุบัน เติมเอง'!$A$5:$CL$846,24,0),2)</f>
        <v>0</v>
      </c>
      <c r="Z410" s="19">
        <f>ROUND(VLOOKUP($B410,'3.ข้อมูลงบทดลองปัจจุบัน เติมเอง'!$A$5:$CL$846,25,0),2)</f>
        <v>0</v>
      </c>
      <c r="AA410" s="19">
        <f>ROUND(VLOOKUP($B410,'3.ข้อมูลงบทดลองปัจจุบัน เติมเอง'!$A$5:$CL$846,26,0),2)</f>
        <v>0</v>
      </c>
      <c r="AB410" s="19">
        <f>ROUND(VLOOKUP($B410,'3.ข้อมูลงบทดลองปัจจุบัน เติมเอง'!$A$5:$CL$846,27,0),2)</f>
        <v>0</v>
      </c>
      <c r="AC410" s="19">
        <f>ROUND(VLOOKUP($B410,'3.ข้อมูลงบทดลองปัจจุบัน เติมเอง'!$A$5:$CL$846,28,0),2)</f>
        <v>0</v>
      </c>
      <c r="AD410" s="19">
        <f>ROUND(VLOOKUP($B410,'3.ข้อมูลงบทดลองปัจจุบัน เติมเอง'!$A$5:$CL$846,29,0),2)</f>
        <v>0</v>
      </c>
      <c r="AE410" s="19">
        <f>ROUND(VLOOKUP($B410,'3.ข้อมูลงบทดลองปัจจุบัน เติมเอง'!$A$5:$CL$846,30,0),2)</f>
        <v>0</v>
      </c>
      <c r="AF410" s="19">
        <f>ROUND(VLOOKUP($B410,'3.ข้อมูลงบทดลองปัจจุบัน เติมเอง'!$A$5:$CL$846,31,0),2)</f>
        <v>0</v>
      </c>
      <c r="AG410" s="19">
        <f>ROUND(VLOOKUP($B410,'3.ข้อมูลงบทดลองปัจจุบัน เติมเอง'!$A$5:$CL$846,32,0),2)</f>
        <v>0</v>
      </c>
      <c r="AH410" s="19">
        <f>ROUND(VLOOKUP($B410,'3.ข้อมูลงบทดลองปัจจุบัน เติมเอง'!$A$5:$CL$846,33,0),2)</f>
        <v>1</v>
      </c>
      <c r="AI410" s="19">
        <f>ROUND(VLOOKUP($B410,'3.ข้อมูลงบทดลองปัจจุบัน เติมเอง'!$A$5:$CL$846,34,0),2)</f>
        <v>0</v>
      </c>
      <c r="AJ410" s="19">
        <f>ROUND(VLOOKUP($B410,'3.ข้อมูลงบทดลองปัจจุบัน เติมเอง'!$A$5:$CL$846,35,0),2)</f>
        <v>0</v>
      </c>
      <c r="AK410" s="19">
        <f>ROUND(VLOOKUP($B410,'3.ข้อมูลงบทดลองปัจจุบัน เติมเอง'!$A$5:$CL$846,36,0),2)</f>
        <v>0</v>
      </c>
      <c r="AL410" s="19">
        <f>ROUND(VLOOKUP($B410,'3.ข้อมูลงบทดลองปัจจุบัน เติมเอง'!$A$5:$CL$846,37,0),2)</f>
        <v>0</v>
      </c>
      <c r="AM410" s="19">
        <f>ROUND(VLOOKUP($B410,'3.ข้อมูลงบทดลองปัจจุบัน เติมเอง'!$A$5:$CL$846,38,0),2)</f>
        <v>0</v>
      </c>
      <c r="AN410" s="19">
        <f>ROUND(VLOOKUP($B410,'3.ข้อมูลงบทดลองปัจจุบัน เติมเอง'!$A$5:$CL$846,39,0),2)</f>
        <v>0</v>
      </c>
      <c r="AO410" s="19">
        <f>ROUND(VLOOKUP($B410,'3.ข้อมูลงบทดลองปัจจุบัน เติมเอง'!$A$5:$CL$846,40,0),2)</f>
        <v>0</v>
      </c>
      <c r="AP410" s="19">
        <f>ROUND(VLOOKUP($B410,'3.ข้อมูลงบทดลองปัจจุบัน เติมเอง'!$A$5:$CL$846,41,0),2)</f>
        <v>0</v>
      </c>
      <c r="AQ410" s="19">
        <f>ROUND(VLOOKUP($B410,'3.ข้อมูลงบทดลองปัจจุบัน เติมเอง'!$A$5:$CL$846,42,0),2)</f>
        <v>0</v>
      </c>
      <c r="AR410" s="19">
        <f>ROUND(VLOOKUP($B410,'3.ข้อมูลงบทดลองปัจจุบัน เติมเอง'!$A$5:$CL$846,43,0),2)</f>
        <v>0</v>
      </c>
      <c r="AS410" s="19">
        <f>ROUND(VLOOKUP($B410,'3.ข้อมูลงบทดลองปัจจุบัน เติมเอง'!$A$5:$CL$846,44,0),2)</f>
        <v>0</v>
      </c>
      <c r="AT410" s="19">
        <f>ROUND(VLOOKUP($B410,'3.ข้อมูลงบทดลองปัจจุบัน เติมเอง'!$A$5:$CL$846,45,0),2)</f>
        <v>0</v>
      </c>
      <c r="AU410" s="19">
        <f>ROUND(VLOOKUP($B410,'3.ข้อมูลงบทดลองปัจจุบัน เติมเอง'!$A$5:$CL$846,46,0),2)</f>
        <v>0</v>
      </c>
      <c r="AV410" s="19">
        <f>ROUND(VLOOKUP($B410,'3.ข้อมูลงบทดลองปัจจุบัน เติมเอง'!$A$5:$CL$846,47,0),2)</f>
        <v>0</v>
      </c>
      <c r="AW410" s="19">
        <f>ROUND(VLOOKUP($B410,'3.ข้อมูลงบทดลองปัจจุบัน เติมเอง'!$A$5:$CL$846,48,0),2)</f>
        <v>0</v>
      </c>
      <c r="AX410" s="19">
        <f>ROUND(VLOOKUP($B410,'3.ข้อมูลงบทดลองปัจจุบัน เติมเอง'!$A$5:$CL$846,49,0),2)</f>
        <v>0</v>
      </c>
      <c r="AY410" s="19">
        <f>ROUND(VLOOKUP($B410,'3.ข้อมูลงบทดลองปัจจุบัน เติมเอง'!$A$5:$CL$846,50,0),2)</f>
        <v>0</v>
      </c>
      <c r="AZ410" s="19">
        <f>ROUND(VLOOKUP($B410,'3.ข้อมูลงบทดลองปัจจุบัน เติมเอง'!$A$5:$CL$846,51,0),2)</f>
        <v>0</v>
      </c>
      <c r="BA410" s="19">
        <f>ROUND(VLOOKUP($B410,'3.ข้อมูลงบทดลองปัจจุบัน เติมเอง'!$A$5:$CL$846,52,0),2)</f>
        <v>0</v>
      </c>
      <c r="BB410" s="19">
        <f>ROUND(VLOOKUP($B410,'3.ข้อมูลงบทดลองปัจจุบัน เติมเอง'!$A$5:$CL$846,53,0),2)</f>
        <v>0</v>
      </c>
      <c r="BC410" s="19">
        <f>ROUND(VLOOKUP($B410,'3.ข้อมูลงบทดลองปัจจุบัน เติมเอง'!$A$5:$CL$846,54,0),2)</f>
        <v>0</v>
      </c>
      <c r="BD410" s="19">
        <f>ROUND(VLOOKUP($B410,'3.ข้อมูลงบทดลองปัจจุบัน เติมเอง'!$A$5:$CL$846,55,0),2)</f>
        <v>0</v>
      </c>
      <c r="BE410" s="19">
        <f>ROUND(VLOOKUP($B410,'3.ข้อมูลงบทดลองปัจจุบัน เติมเอง'!$A$5:$CL$846,56,0),2)</f>
        <v>0</v>
      </c>
      <c r="BF410" s="19">
        <f>ROUND(VLOOKUP($B410,'3.ข้อมูลงบทดลองปัจจุบัน เติมเอง'!$A$5:$CL$846,57,0),2)</f>
        <v>0</v>
      </c>
      <c r="BG410" s="19">
        <f>ROUND(VLOOKUP($B410,'3.ข้อมูลงบทดลองปัจจุบัน เติมเอง'!$A$5:$CL$846,58,0),2)</f>
        <v>0</v>
      </c>
      <c r="BH410" s="19">
        <f>ROUND(VLOOKUP($B410,'3.ข้อมูลงบทดลองปัจจุบัน เติมเอง'!$A$5:$CL$846,59,0),2)</f>
        <v>0</v>
      </c>
      <c r="BI410" s="19">
        <f>ROUND(VLOOKUP($B410,'3.ข้อมูลงบทดลองปัจจุบัน เติมเอง'!$A$5:$CL$846,60,0),2)</f>
        <v>0</v>
      </c>
      <c r="BJ410" s="19">
        <f>ROUND(VLOOKUP($B410,'3.ข้อมูลงบทดลองปัจจุบัน เติมเอง'!$A$5:$CL$846,61,0),2)</f>
        <v>0</v>
      </c>
      <c r="BK410" s="19">
        <f>ROUND(VLOOKUP($B410,'3.ข้อมูลงบทดลองปัจจุบัน เติมเอง'!$A$5:$CL$846,62,0),2)</f>
        <v>0</v>
      </c>
      <c r="BL410" s="19">
        <f>ROUND(VLOOKUP($B410,'3.ข้อมูลงบทดลองปัจจุบัน เติมเอง'!$A$5:$CL$846,63,0),2)</f>
        <v>0</v>
      </c>
      <c r="BM410" s="19">
        <f>ROUND(VLOOKUP($B410,'3.ข้อมูลงบทดลองปัจจุบัน เติมเอง'!$A$5:$CL$846,64,0),2)</f>
        <v>0</v>
      </c>
      <c r="BN410" s="19">
        <f>ROUND(VLOOKUP($B410,'3.ข้อมูลงบทดลองปัจจุบัน เติมเอง'!$A$5:$CL$846,65,0),2)</f>
        <v>0</v>
      </c>
      <c r="BO410" s="19">
        <f>ROUND(VLOOKUP($B410,'3.ข้อมูลงบทดลองปัจจุบัน เติมเอง'!$A$5:$CL$846,66,0),2)</f>
        <v>0</v>
      </c>
      <c r="BP410" s="19">
        <f>ROUND(VLOOKUP($B410,'3.ข้อมูลงบทดลองปัจจุบัน เติมเอง'!$A$5:$CL$846,67,0),2)</f>
        <v>0</v>
      </c>
      <c r="BQ410" s="19">
        <f>ROUND(VLOOKUP($B410,'3.ข้อมูลงบทดลองปัจจุบัน เติมเอง'!$A$5:$CL$846,68,0),2)</f>
        <v>0</v>
      </c>
      <c r="BR410" s="19">
        <f>ROUND(VLOOKUP($B410,'3.ข้อมูลงบทดลองปัจจุบัน เติมเอง'!$A$5:$CL$846,69,0),2)</f>
        <v>0</v>
      </c>
      <c r="BS410" s="19">
        <f>ROUND(VLOOKUP($B410,'3.ข้อมูลงบทดลองปัจจุบัน เติมเอง'!$A$5:$CL$846,70,0),2)</f>
        <v>0</v>
      </c>
      <c r="BT410" s="19">
        <f>ROUND(VLOOKUP($B410,'3.ข้อมูลงบทดลองปัจจุบัน เติมเอง'!$A$5:$CL$846,71,0),2)</f>
        <v>0</v>
      </c>
      <c r="BU410" s="19">
        <f>ROUND(VLOOKUP($B410,'3.ข้อมูลงบทดลองปัจจุบัน เติมเอง'!$A$5:$CL$846,72,0),2)</f>
        <v>0</v>
      </c>
      <c r="BV410" s="19">
        <f>ROUND(VLOOKUP($B410,'3.ข้อมูลงบทดลองปัจจุบัน เติมเอง'!$A$5:$CL$846,73,0),2)</f>
        <v>0</v>
      </c>
      <c r="BW410" s="19">
        <f>ROUND(VLOOKUP($B410,'3.ข้อมูลงบทดลองปัจจุบัน เติมเอง'!$A$5:$CL$846,74,0),2)</f>
        <v>0</v>
      </c>
      <c r="BX410" s="19">
        <f>ROUND(VLOOKUP($B410,'3.ข้อมูลงบทดลองปัจจุบัน เติมเอง'!$A$5:$CL$846,75,0),2)</f>
        <v>0</v>
      </c>
      <c r="BY410" s="19">
        <f>ROUND(VLOOKUP($B410,'3.ข้อมูลงบทดลองปัจจุบัน เติมเอง'!$A$5:$CL$846,76,0),2)</f>
        <v>0</v>
      </c>
      <c r="BZ410" s="19">
        <f>ROUND(VLOOKUP($B410,'3.ข้อมูลงบทดลองปัจจุบัน เติมเอง'!$A$5:$CL$846,77,0),2)</f>
        <v>0</v>
      </c>
      <c r="CA410" s="19">
        <f>ROUND(VLOOKUP($B410,'3.ข้อมูลงบทดลองปัจจุบัน เติมเอง'!$A$5:$CL$846,78,0),2)</f>
        <v>0</v>
      </c>
      <c r="CB410" s="19">
        <f>ROUND(VLOOKUP($B410,'3.ข้อมูลงบทดลองปัจจุบัน เติมเอง'!$A$5:$CL$846,79,0),2)</f>
        <v>0</v>
      </c>
      <c r="CC410" s="19">
        <f>ROUND(VLOOKUP($B410,'3.ข้อมูลงบทดลองปัจจุบัน เติมเอง'!$A$5:$CL$846,80,0),2)</f>
        <v>0</v>
      </c>
      <c r="CD410" s="19">
        <f>ROUND(VLOOKUP($B410,'3.ข้อมูลงบทดลองปัจจุบัน เติมเอง'!$A$5:$CL$846,81,0),2)</f>
        <v>0</v>
      </c>
      <c r="CE410" s="19">
        <f>ROUND(VLOOKUP($B410,'3.ข้อมูลงบทดลองปัจจุบัน เติมเอง'!$A$5:$CL$846,82,0),2)</f>
        <v>0</v>
      </c>
      <c r="CF410" s="19">
        <f>ROUND(VLOOKUP($B410,'3.ข้อมูลงบทดลองปัจจุบัน เติมเอง'!$A$5:$CL$846,83,0),2)</f>
        <v>0</v>
      </c>
      <c r="CG410" s="19">
        <f>ROUND(VLOOKUP($B410,'3.ข้อมูลงบทดลองปัจจุบัน เติมเอง'!$A$5:$CL$846,84,0),2)</f>
        <v>0</v>
      </c>
      <c r="CH410" s="19">
        <f>ROUND(VLOOKUP($B410,'3.ข้อมูลงบทดลองปัจจุบัน เติมเอง'!$A$5:$CL$846,85,0),2)</f>
        <v>0</v>
      </c>
      <c r="CI410" s="19">
        <f>ROUND(VLOOKUP($B410,'3.ข้อมูลงบทดลองปัจจุบัน เติมเอง'!$A$5:$CL$846,86,0),2)</f>
        <v>0</v>
      </c>
      <c r="CJ410" s="19">
        <f>ROUND(VLOOKUP($B410,'3.ข้อมูลงบทดลองปัจจุบัน เติมเอง'!$A$5:$CL$846,87,0),2)</f>
        <v>0</v>
      </c>
      <c r="CK410" s="19">
        <f>ROUND(VLOOKUP($B410,'3.ข้อมูลงบทดลองปัจจุบัน เติมเอง'!$A$5:$CL$846,88,0),2)</f>
        <v>0</v>
      </c>
      <c r="CL410" s="19">
        <f>ROUND(VLOOKUP($B410,'3.ข้อมูลงบทดลองปัจจุบัน เติมเอง'!$A$5:$CL$846,89,0),2)</f>
        <v>0</v>
      </c>
      <c r="CM410" s="19">
        <f>ROUND(VLOOKUP($B410,'3.ข้อมูลงบทดลองปัจจุบัน เติมเอง'!$A$5:$CL$846,90,0),2)</f>
        <v>0</v>
      </c>
    </row>
    <row r="411" spans="1:91" x14ac:dyDescent="0.7">
      <c r="A411" s="53" t="s">
        <v>2323</v>
      </c>
      <c r="B411" s="3" t="s">
        <v>2153</v>
      </c>
      <c r="C411" s="8" t="s">
        <v>848</v>
      </c>
      <c r="D411" s="19">
        <f>ROUND(VLOOKUP($B411,'3.ข้อมูลงบทดลองปัจจุบัน เติมเอง'!$A$5:$CL$846,3,0),2)</f>
        <v>0</v>
      </c>
      <c r="E411" s="19">
        <f>ROUND(VLOOKUP($B411,'3.ข้อมูลงบทดลองปัจจุบัน เติมเอง'!$A$5:$CL$846,4,0),2)</f>
        <v>0</v>
      </c>
      <c r="F411" s="19">
        <f>ROUND(VLOOKUP($B411,'3.ข้อมูลงบทดลองปัจจุบัน เติมเอง'!$A$5:$CL$846,5,0),2)</f>
        <v>0</v>
      </c>
      <c r="G411" s="19">
        <f>ROUND(VLOOKUP($B411,'3.ข้อมูลงบทดลองปัจจุบัน เติมเอง'!$A$5:$CL$846,6,0),2)</f>
        <v>0</v>
      </c>
      <c r="H411" s="19">
        <f>ROUND(VLOOKUP($B411,'3.ข้อมูลงบทดลองปัจจุบัน เติมเอง'!$A$5:$CL$846,7,0),2)</f>
        <v>0</v>
      </c>
      <c r="I411" s="19">
        <f>ROUND(VLOOKUP($B411,'3.ข้อมูลงบทดลองปัจจุบัน เติมเอง'!$A$5:$CL$846,8,0),2)</f>
        <v>0</v>
      </c>
      <c r="J411" s="19">
        <f>ROUND(VLOOKUP($B411,'3.ข้อมูลงบทดลองปัจจุบัน เติมเอง'!$A$5:$CL$846,9,0),2)</f>
        <v>0</v>
      </c>
      <c r="K411" s="19">
        <f>ROUND(VLOOKUP($B411,'3.ข้อมูลงบทดลองปัจจุบัน เติมเอง'!$A$5:$CL$846,10,0),2)</f>
        <v>0</v>
      </c>
      <c r="L411" s="19">
        <f>ROUND(VLOOKUP($B411,'3.ข้อมูลงบทดลองปัจจุบัน เติมเอง'!$A$5:$CL$846,11,0),2)</f>
        <v>0</v>
      </c>
      <c r="M411" s="19">
        <f>ROUND(VLOOKUP($B411,'3.ข้อมูลงบทดลองปัจจุบัน เติมเอง'!$A$5:$CL$846,12,0),2)</f>
        <v>0</v>
      </c>
      <c r="N411" s="19">
        <f>ROUND(VLOOKUP($B411,'3.ข้อมูลงบทดลองปัจจุบัน เติมเอง'!$A$5:$CL$846,13,0),2)</f>
        <v>0</v>
      </c>
      <c r="O411" s="19">
        <f>ROUND(VLOOKUP($B411,'3.ข้อมูลงบทดลองปัจจุบัน เติมเอง'!$A$5:$CL$846,14,0),2)</f>
        <v>0</v>
      </c>
      <c r="P411" s="19">
        <f>ROUND(VLOOKUP($B411,'3.ข้อมูลงบทดลองปัจจุบัน เติมเอง'!$A$5:$CL$846,15,0),2)</f>
        <v>0</v>
      </c>
      <c r="Q411" s="19">
        <f>ROUND(VLOOKUP($B411,'3.ข้อมูลงบทดลองปัจจุบัน เติมเอง'!$A$5:$CL$846,16,0),2)</f>
        <v>0</v>
      </c>
      <c r="R411" s="19">
        <f>ROUND(VLOOKUP($B411,'3.ข้อมูลงบทดลองปัจจุบัน เติมเอง'!$A$5:$CL$846,17,0),2)</f>
        <v>0</v>
      </c>
      <c r="S411" s="19">
        <f>ROUND(VLOOKUP($B411,'3.ข้อมูลงบทดลองปัจจุบัน เติมเอง'!$A$5:$CL$846,18,0),2)</f>
        <v>0</v>
      </c>
      <c r="T411" s="19">
        <f>ROUND(VLOOKUP($B411,'3.ข้อมูลงบทดลองปัจจุบัน เติมเอง'!$A$5:$CL$846,19,0),2)</f>
        <v>0</v>
      </c>
      <c r="U411" s="19">
        <f>ROUND(VLOOKUP($B411,'3.ข้อมูลงบทดลองปัจจุบัน เติมเอง'!$A$5:$CL$846,20,0),2)</f>
        <v>0</v>
      </c>
      <c r="V411" s="19">
        <f>ROUND(VLOOKUP($B411,'3.ข้อมูลงบทดลองปัจจุบัน เติมเอง'!$A$5:$CL$846,21,0),2)</f>
        <v>0</v>
      </c>
      <c r="W411" s="19">
        <f>ROUND(VLOOKUP($B411,'3.ข้อมูลงบทดลองปัจจุบัน เติมเอง'!$A$5:$CL$846,22,0),2)</f>
        <v>0</v>
      </c>
      <c r="X411" s="19">
        <f>ROUND(VLOOKUP($B411,'3.ข้อมูลงบทดลองปัจจุบัน เติมเอง'!$A$5:$CL$846,23,0),2)</f>
        <v>0</v>
      </c>
      <c r="Y411" s="19">
        <f>ROUND(VLOOKUP($B411,'3.ข้อมูลงบทดลองปัจจุบัน เติมเอง'!$A$5:$CL$846,24,0),2)</f>
        <v>0</v>
      </c>
      <c r="Z411" s="19">
        <f>ROUND(VLOOKUP($B411,'3.ข้อมูลงบทดลองปัจจุบัน เติมเอง'!$A$5:$CL$846,25,0),2)</f>
        <v>0</v>
      </c>
      <c r="AA411" s="19">
        <f>ROUND(VLOOKUP($B411,'3.ข้อมูลงบทดลองปัจจุบัน เติมเอง'!$A$5:$CL$846,26,0),2)</f>
        <v>0</v>
      </c>
      <c r="AB411" s="19">
        <f>ROUND(VLOOKUP($B411,'3.ข้อมูลงบทดลองปัจจุบัน เติมเอง'!$A$5:$CL$846,27,0),2)</f>
        <v>0</v>
      </c>
      <c r="AC411" s="19">
        <f>ROUND(VLOOKUP($B411,'3.ข้อมูลงบทดลองปัจจุบัน เติมเอง'!$A$5:$CL$846,28,0),2)</f>
        <v>0</v>
      </c>
      <c r="AD411" s="19">
        <f>ROUND(VLOOKUP($B411,'3.ข้อมูลงบทดลองปัจจุบัน เติมเอง'!$A$5:$CL$846,29,0),2)</f>
        <v>0</v>
      </c>
      <c r="AE411" s="19">
        <f>ROUND(VLOOKUP($B411,'3.ข้อมูลงบทดลองปัจจุบัน เติมเอง'!$A$5:$CL$846,30,0),2)</f>
        <v>0</v>
      </c>
      <c r="AF411" s="19">
        <f>ROUND(VLOOKUP($B411,'3.ข้อมูลงบทดลองปัจจุบัน เติมเอง'!$A$5:$CL$846,31,0),2)</f>
        <v>0</v>
      </c>
      <c r="AG411" s="19">
        <f>ROUND(VLOOKUP($B411,'3.ข้อมูลงบทดลองปัจจุบัน เติมเอง'!$A$5:$CL$846,32,0),2)</f>
        <v>0</v>
      </c>
      <c r="AH411" s="19">
        <f>ROUND(VLOOKUP($B411,'3.ข้อมูลงบทดลองปัจจุบัน เติมเอง'!$A$5:$CL$846,33,0),2)</f>
        <v>0</v>
      </c>
      <c r="AI411" s="19">
        <f>ROUND(VLOOKUP($B411,'3.ข้อมูลงบทดลองปัจจุบัน เติมเอง'!$A$5:$CL$846,34,0),2)</f>
        <v>0</v>
      </c>
      <c r="AJ411" s="19">
        <f>ROUND(VLOOKUP($B411,'3.ข้อมูลงบทดลองปัจจุบัน เติมเอง'!$A$5:$CL$846,35,0),2)</f>
        <v>0</v>
      </c>
      <c r="AK411" s="19">
        <f>ROUND(VLOOKUP($B411,'3.ข้อมูลงบทดลองปัจจุบัน เติมเอง'!$A$5:$CL$846,36,0),2)</f>
        <v>0</v>
      </c>
      <c r="AL411" s="19">
        <f>ROUND(VLOOKUP($B411,'3.ข้อมูลงบทดลองปัจจุบัน เติมเอง'!$A$5:$CL$846,37,0),2)</f>
        <v>0</v>
      </c>
      <c r="AM411" s="19">
        <f>ROUND(VLOOKUP($B411,'3.ข้อมูลงบทดลองปัจจุบัน เติมเอง'!$A$5:$CL$846,38,0),2)</f>
        <v>0</v>
      </c>
      <c r="AN411" s="19">
        <f>ROUND(VLOOKUP($B411,'3.ข้อมูลงบทดลองปัจจุบัน เติมเอง'!$A$5:$CL$846,39,0),2)</f>
        <v>0</v>
      </c>
      <c r="AO411" s="19">
        <f>ROUND(VLOOKUP($B411,'3.ข้อมูลงบทดลองปัจจุบัน เติมเอง'!$A$5:$CL$846,40,0),2)</f>
        <v>0</v>
      </c>
      <c r="AP411" s="19">
        <f>ROUND(VLOOKUP($B411,'3.ข้อมูลงบทดลองปัจจุบัน เติมเอง'!$A$5:$CL$846,41,0),2)</f>
        <v>0</v>
      </c>
      <c r="AQ411" s="19">
        <f>ROUND(VLOOKUP($B411,'3.ข้อมูลงบทดลองปัจจุบัน เติมเอง'!$A$5:$CL$846,42,0),2)</f>
        <v>0</v>
      </c>
      <c r="AR411" s="19">
        <f>ROUND(VLOOKUP($B411,'3.ข้อมูลงบทดลองปัจจุบัน เติมเอง'!$A$5:$CL$846,43,0),2)</f>
        <v>0</v>
      </c>
      <c r="AS411" s="19">
        <f>ROUND(VLOOKUP($B411,'3.ข้อมูลงบทดลองปัจจุบัน เติมเอง'!$A$5:$CL$846,44,0),2)</f>
        <v>0</v>
      </c>
      <c r="AT411" s="19">
        <f>ROUND(VLOOKUP($B411,'3.ข้อมูลงบทดลองปัจจุบัน เติมเอง'!$A$5:$CL$846,45,0),2)</f>
        <v>0</v>
      </c>
      <c r="AU411" s="19">
        <f>ROUND(VLOOKUP($B411,'3.ข้อมูลงบทดลองปัจจุบัน เติมเอง'!$A$5:$CL$846,46,0),2)</f>
        <v>0</v>
      </c>
      <c r="AV411" s="19">
        <f>ROUND(VLOOKUP($B411,'3.ข้อมูลงบทดลองปัจจุบัน เติมเอง'!$A$5:$CL$846,47,0),2)</f>
        <v>0</v>
      </c>
      <c r="AW411" s="19">
        <f>ROUND(VLOOKUP($B411,'3.ข้อมูลงบทดลองปัจจุบัน เติมเอง'!$A$5:$CL$846,48,0),2)</f>
        <v>0</v>
      </c>
      <c r="AX411" s="19">
        <f>ROUND(VLOOKUP($B411,'3.ข้อมูลงบทดลองปัจจุบัน เติมเอง'!$A$5:$CL$846,49,0),2)</f>
        <v>0</v>
      </c>
      <c r="AY411" s="19">
        <f>ROUND(VLOOKUP($B411,'3.ข้อมูลงบทดลองปัจจุบัน เติมเอง'!$A$5:$CL$846,50,0),2)</f>
        <v>0</v>
      </c>
      <c r="AZ411" s="19">
        <f>ROUND(VLOOKUP($B411,'3.ข้อมูลงบทดลองปัจจุบัน เติมเอง'!$A$5:$CL$846,51,0),2)</f>
        <v>0</v>
      </c>
      <c r="BA411" s="19">
        <f>ROUND(VLOOKUP($B411,'3.ข้อมูลงบทดลองปัจจุบัน เติมเอง'!$A$5:$CL$846,52,0),2)</f>
        <v>0</v>
      </c>
      <c r="BB411" s="19">
        <f>ROUND(VLOOKUP($B411,'3.ข้อมูลงบทดลองปัจจุบัน เติมเอง'!$A$5:$CL$846,53,0),2)</f>
        <v>0</v>
      </c>
      <c r="BC411" s="19">
        <f>ROUND(VLOOKUP($B411,'3.ข้อมูลงบทดลองปัจจุบัน เติมเอง'!$A$5:$CL$846,54,0),2)</f>
        <v>0</v>
      </c>
      <c r="BD411" s="19">
        <f>ROUND(VLOOKUP($B411,'3.ข้อมูลงบทดลองปัจจุบัน เติมเอง'!$A$5:$CL$846,55,0),2)</f>
        <v>0</v>
      </c>
      <c r="BE411" s="19">
        <f>ROUND(VLOOKUP($B411,'3.ข้อมูลงบทดลองปัจจุบัน เติมเอง'!$A$5:$CL$846,56,0),2)</f>
        <v>0</v>
      </c>
      <c r="BF411" s="19">
        <f>ROUND(VLOOKUP($B411,'3.ข้อมูลงบทดลองปัจจุบัน เติมเอง'!$A$5:$CL$846,57,0),2)</f>
        <v>0</v>
      </c>
      <c r="BG411" s="19">
        <f>ROUND(VLOOKUP($B411,'3.ข้อมูลงบทดลองปัจจุบัน เติมเอง'!$A$5:$CL$846,58,0),2)</f>
        <v>0</v>
      </c>
      <c r="BH411" s="19">
        <f>ROUND(VLOOKUP($B411,'3.ข้อมูลงบทดลองปัจจุบัน เติมเอง'!$A$5:$CL$846,59,0),2)</f>
        <v>0</v>
      </c>
      <c r="BI411" s="19">
        <f>ROUND(VLOOKUP($B411,'3.ข้อมูลงบทดลองปัจจุบัน เติมเอง'!$A$5:$CL$846,60,0),2)</f>
        <v>0</v>
      </c>
      <c r="BJ411" s="19">
        <f>ROUND(VLOOKUP($B411,'3.ข้อมูลงบทดลองปัจจุบัน เติมเอง'!$A$5:$CL$846,61,0),2)</f>
        <v>0</v>
      </c>
      <c r="BK411" s="19">
        <f>ROUND(VLOOKUP($B411,'3.ข้อมูลงบทดลองปัจจุบัน เติมเอง'!$A$5:$CL$846,62,0),2)</f>
        <v>0</v>
      </c>
      <c r="BL411" s="19">
        <f>ROUND(VLOOKUP($B411,'3.ข้อมูลงบทดลองปัจจุบัน เติมเอง'!$A$5:$CL$846,63,0),2)</f>
        <v>0</v>
      </c>
      <c r="BM411" s="19">
        <f>ROUND(VLOOKUP($B411,'3.ข้อมูลงบทดลองปัจจุบัน เติมเอง'!$A$5:$CL$846,64,0),2)</f>
        <v>0</v>
      </c>
      <c r="BN411" s="19">
        <f>ROUND(VLOOKUP($B411,'3.ข้อมูลงบทดลองปัจจุบัน เติมเอง'!$A$5:$CL$846,65,0),2)</f>
        <v>0</v>
      </c>
      <c r="BO411" s="19">
        <f>ROUND(VLOOKUP($B411,'3.ข้อมูลงบทดลองปัจจุบัน เติมเอง'!$A$5:$CL$846,66,0),2)</f>
        <v>0</v>
      </c>
      <c r="BP411" s="19">
        <f>ROUND(VLOOKUP($B411,'3.ข้อมูลงบทดลองปัจจุบัน เติมเอง'!$A$5:$CL$846,67,0),2)</f>
        <v>0</v>
      </c>
      <c r="BQ411" s="19">
        <f>ROUND(VLOOKUP($B411,'3.ข้อมูลงบทดลองปัจจุบัน เติมเอง'!$A$5:$CL$846,68,0),2)</f>
        <v>0</v>
      </c>
      <c r="BR411" s="19">
        <f>ROUND(VLOOKUP($B411,'3.ข้อมูลงบทดลองปัจจุบัน เติมเอง'!$A$5:$CL$846,69,0),2)</f>
        <v>0</v>
      </c>
      <c r="BS411" s="19">
        <f>ROUND(VLOOKUP($B411,'3.ข้อมูลงบทดลองปัจจุบัน เติมเอง'!$A$5:$CL$846,70,0),2)</f>
        <v>0</v>
      </c>
      <c r="BT411" s="19">
        <f>ROUND(VLOOKUP($B411,'3.ข้อมูลงบทดลองปัจจุบัน เติมเอง'!$A$5:$CL$846,71,0),2)</f>
        <v>0</v>
      </c>
      <c r="BU411" s="19">
        <f>ROUND(VLOOKUP($B411,'3.ข้อมูลงบทดลองปัจจุบัน เติมเอง'!$A$5:$CL$846,72,0),2)</f>
        <v>0</v>
      </c>
      <c r="BV411" s="19">
        <f>ROUND(VLOOKUP($B411,'3.ข้อมูลงบทดลองปัจจุบัน เติมเอง'!$A$5:$CL$846,73,0),2)</f>
        <v>0</v>
      </c>
      <c r="BW411" s="19">
        <f>ROUND(VLOOKUP($B411,'3.ข้อมูลงบทดลองปัจจุบัน เติมเอง'!$A$5:$CL$846,74,0),2)</f>
        <v>0</v>
      </c>
      <c r="BX411" s="19">
        <f>ROUND(VLOOKUP($B411,'3.ข้อมูลงบทดลองปัจจุบัน เติมเอง'!$A$5:$CL$846,75,0),2)</f>
        <v>0</v>
      </c>
      <c r="BY411" s="19">
        <f>ROUND(VLOOKUP($B411,'3.ข้อมูลงบทดลองปัจจุบัน เติมเอง'!$A$5:$CL$846,76,0),2)</f>
        <v>0</v>
      </c>
      <c r="BZ411" s="19">
        <f>ROUND(VLOOKUP($B411,'3.ข้อมูลงบทดลองปัจจุบัน เติมเอง'!$A$5:$CL$846,77,0),2)</f>
        <v>0</v>
      </c>
      <c r="CA411" s="19">
        <f>ROUND(VLOOKUP($B411,'3.ข้อมูลงบทดลองปัจจุบัน เติมเอง'!$A$5:$CL$846,78,0),2)</f>
        <v>0</v>
      </c>
      <c r="CB411" s="19">
        <f>ROUND(VLOOKUP($B411,'3.ข้อมูลงบทดลองปัจจุบัน เติมเอง'!$A$5:$CL$846,79,0),2)</f>
        <v>0</v>
      </c>
      <c r="CC411" s="19">
        <f>ROUND(VLOOKUP($B411,'3.ข้อมูลงบทดลองปัจจุบัน เติมเอง'!$A$5:$CL$846,80,0),2)</f>
        <v>0</v>
      </c>
      <c r="CD411" s="19">
        <f>ROUND(VLOOKUP($B411,'3.ข้อมูลงบทดลองปัจจุบัน เติมเอง'!$A$5:$CL$846,81,0),2)</f>
        <v>0</v>
      </c>
      <c r="CE411" s="19">
        <f>ROUND(VLOOKUP($B411,'3.ข้อมูลงบทดลองปัจจุบัน เติมเอง'!$A$5:$CL$846,82,0),2)</f>
        <v>0</v>
      </c>
      <c r="CF411" s="19">
        <f>ROUND(VLOOKUP($B411,'3.ข้อมูลงบทดลองปัจจุบัน เติมเอง'!$A$5:$CL$846,83,0),2)</f>
        <v>0</v>
      </c>
      <c r="CG411" s="19">
        <f>ROUND(VLOOKUP($B411,'3.ข้อมูลงบทดลองปัจจุบัน เติมเอง'!$A$5:$CL$846,84,0),2)</f>
        <v>0</v>
      </c>
      <c r="CH411" s="19">
        <f>ROUND(VLOOKUP($B411,'3.ข้อมูลงบทดลองปัจจุบัน เติมเอง'!$A$5:$CL$846,85,0),2)</f>
        <v>0</v>
      </c>
      <c r="CI411" s="19">
        <f>ROUND(VLOOKUP($B411,'3.ข้อมูลงบทดลองปัจจุบัน เติมเอง'!$A$5:$CL$846,86,0),2)</f>
        <v>0</v>
      </c>
      <c r="CJ411" s="19">
        <f>ROUND(VLOOKUP($B411,'3.ข้อมูลงบทดลองปัจจุบัน เติมเอง'!$A$5:$CL$846,87,0),2)</f>
        <v>0</v>
      </c>
      <c r="CK411" s="19">
        <f>ROUND(VLOOKUP($B411,'3.ข้อมูลงบทดลองปัจจุบัน เติมเอง'!$A$5:$CL$846,88,0),2)</f>
        <v>0</v>
      </c>
      <c r="CL411" s="19">
        <f>ROUND(VLOOKUP($B411,'3.ข้อมูลงบทดลองปัจจุบัน เติมเอง'!$A$5:$CL$846,89,0),2)</f>
        <v>0</v>
      </c>
      <c r="CM411" s="19">
        <f>ROUND(VLOOKUP($B411,'3.ข้อมูลงบทดลองปัจจุบัน เติมเอง'!$A$5:$CL$846,90,0),2)</f>
        <v>0</v>
      </c>
    </row>
    <row r="412" spans="1:91" x14ac:dyDescent="0.7">
      <c r="A412" s="53" t="s">
        <v>2323</v>
      </c>
      <c r="B412" s="3" t="s">
        <v>2155</v>
      </c>
      <c r="C412" s="8" t="s">
        <v>849</v>
      </c>
      <c r="D412" s="19">
        <f>ROUND(VLOOKUP($B412,'3.ข้อมูลงบทดลองปัจจุบัน เติมเอง'!$A$5:$CL$846,3,0),2)</f>
        <v>0</v>
      </c>
      <c r="E412" s="19">
        <f>ROUND(VLOOKUP($B412,'3.ข้อมูลงบทดลองปัจจุบัน เติมเอง'!$A$5:$CL$846,4,0),2)</f>
        <v>0</v>
      </c>
      <c r="F412" s="19">
        <f>ROUND(VLOOKUP($B412,'3.ข้อมูลงบทดลองปัจจุบัน เติมเอง'!$A$5:$CL$846,5,0),2)</f>
        <v>0</v>
      </c>
      <c r="G412" s="19">
        <f>ROUND(VLOOKUP($B412,'3.ข้อมูลงบทดลองปัจจุบัน เติมเอง'!$A$5:$CL$846,6,0),2)</f>
        <v>0</v>
      </c>
      <c r="H412" s="19">
        <f>ROUND(VLOOKUP($B412,'3.ข้อมูลงบทดลองปัจจุบัน เติมเอง'!$A$5:$CL$846,7,0),2)</f>
        <v>0</v>
      </c>
      <c r="I412" s="19">
        <f>ROUND(VLOOKUP($B412,'3.ข้อมูลงบทดลองปัจจุบัน เติมเอง'!$A$5:$CL$846,8,0),2)</f>
        <v>0</v>
      </c>
      <c r="J412" s="19">
        <f>ROUND(VLOOKUP($B412,'3.ข้อมูลงบทดลองปัจจุบัน เติมเอง'!$A$5:$CL$846,9,0),2)</f>
        <v>0</v>
      </c>
      <c r="K412" s="19">
        <f>ROUND(VLOOKUP($B412,'3.ข้อมูลงบทดลองปัจจุบัน เติมเอง'!$A$5:$CL$846,10,0),2)</f>
        <v>0</v>
      </c>
      <c r="L412" s="19">
        <f>ROUND(VLOOKUP($B412,'3.ข้อมูลงบทดลองปัจจุบัน เติมเอง'!$A$5:$CL$846,11,0),2)</f>
        <v>0</v>
      </c>
      <c r="M412" s="19">
        <f>ROUND(VLOOKUP($B412,'3.ข้อมูลงบทดลองปัจจุบัน เติมเอง'!$A$5:$CL$846,12,0),2)</f>
        <v>0</v>
      </c>
      <c r="N412" s="19">
        <f>ROUND(VLOOKUP($B412,'3.ข้อมูลงบทดลองปัจจุบัน เติมเอง'!$A$5:$CL$846,13,0),2)</f>
        <v>0</v>
      </c>
      <c r="O412" s="19">
        <f>ROUND(VLOOKUP($B412,'3.ข้อมูลงบทดลองปัจจุบัน เติมเอง'!$A$5:$CL$846,14,0),2)</f>
        <v>0</v>
      </c>
      <c r="P412" s="19">
        <f>ROUND(VLOOKUP($B412,'3.ข้อมูลงบทดลองปัจจุบัน เติมเอง'!$A$5:$CL$846,15,0),2)</f>
        <v>0</v>
      </c>
      <c r="Q412" s="19">
        <f>ROUND(VLOOKUP($B412,'3.ข้อมูลงบทดลองปัจจุบัน เติมเอง'!$A$5:$CL$846,16,0),2)</f>
        <v>0</v>
      </c>
      <c r="R412" s="19">
        <f>ROUND(VLOOKUP($B412,'3.ข้อมูลงบทดลองปัจจุบัน เติมเอง'!$A$5:$CL$846,17,0),2)</f>
        <v>0</v>
      </c>
      <c r="S412" s="19">
        <f>ROUND(VLOOKUP($B412,'3.ข้อมูลงบทดลองปัจจุบัน เติมเอง'!$A$5:$CL$846,18,0),2)</f>
        <v>0</v>
      </c>
      <c r="T412" s="19">
        <f>ROUND(VLOOKUP($B412,'3.ข้อมูลงบทดลองปัจจุบัน เติมเอง'!$A$5:$CL$846,19,0),2)</f>
        <v>0</v>
      </c>
      <c r="U412" s="19">
        <f>ROUND(VLOOKUP($B412,'3.ข้อมูลงบทดลองปัจจุบัน เติมเอง'!$A$5:$CL$846,20,0),2)</f>
        <v>0</v>
      </c>
      <c r="V412" s="19">
        <f>ROUND(VLOOKUP($B412,'3.ข้อมูลงบทดลองปัจจุบัน เติมเอง'!$A$5:$CL$846,21,0),2)</f>
        <v>0</v>
      </c>
      <c r="W412" s="19">
        <f>ROUND(VLOOKUP($B412,'3.ข้อมูลงบทดลองปัจจุบัน เติมเอง'!$A$5:$CL$846,22,0),2)</f>
        <v>0</v>
      </c>
      <c r="X412" s="19">
        <f>ROUND(VLOOKUP($B412,'3.ข้อมูลงบทดลองปัจจุบัน เติมเอง'!$A$5:$CL$846,23,0),2)</f>
        <v>0</v>
      </c>
      <c r="Y412" s="19">
        <f>ROUND(VLOOKUP($B412,'3.ข้อมูลงบทดลองปัจจุบัน เติมเอง'!$A$5:$CL$846,24,0),2)</f>
        <v>0</v>
      </c>
      <c r="Z412" s="19">
        <f>ROUND(VLOOKUP($B412,'3.ข้อมูลงบทดลองปัจจุบัน เติมเอง'!$A$5:$CL$846,25,0),2)</f>
        <v>0</v>
      </c>
      <c r="AA412" s="19">
        <f>ROUND(VLOOKUP($B412,'3.ข้อมูลงบทดลองปัจจุบัน เติมเอง'!$A$5:$CL$846,26,0),2)</f>
        <v>0</v>
      </c>
      <c r="AB412" s="19">
        <f>ROUND(VLOOKUP($B412,'3.ข้อมูลงบทดลองปัจจุบัน เติมเอง'!$A$5:$CL$846,27,0),2)</f>
        <v>0</v>
      </c>
      <c r="AC412" s="19">
        <f>ROUND(VLOOKUP($B412,'3.ข้อมูลงบทดลองปัจจุบัน เติมเอง'!$A$5:$CL$846,28,0),2)</f>
        <v>0</v>
      </c>
      <c r="AD412" s="19">
        <f>ROUND(VLOOKUP($B412,'3.ข้อมูลงบทดลองปัจจุบัน เติมเอง'!$A$5:$CL$846,29,0),2)</f>
        <v>0</v>
      </c>
      <c r="AE412" s="19">
        <f>ROUND(VLOOKUP($B412,'3.ข้อมูลงบทดลองปัจจุบัน เติมเอง'!$A$5:$CL$846,30,0),2)</f>
        <v>0</v>
      </c>
      <c r="AF412" s="19">
        <f>ROUND(VLOOKUP($B412,'3.ข้อมูลงบทดลองปัจจุบัน เติมเอง'!$A$5:$CL$846,31,0),2)</f>
        <v>0</v>
      </c>
      <c r="AG412" s="19">
        <f>ROUND(VLOOKUP($B412,'3.ข้อมูลงบทดลองปัจจุบัน เติมเอง'!$A$5:$CL$846,32,0),2)</f>
        <v>0</v>
      </c>
      <c r="AH412" s="19">
        <f>ROUND(VLOOKUP($B412,'3.ข้อมูลงบทดลองปัจจุบัน เติมเอง'!$A$5:$CL$846,33,0),2)</f>
        <v>80</v>
      </c>
      <c r="AI412" s="19">
        <f>ROUND(VLOOKUP($B412,'3.ข้อมูลงบทดลองปัจจุบัน เติมเอง'!$A$5:$CL$846,34,0),2)</f>
        <v>4</v>
      </c>
      <c r="AJ412" s="19">
        <f>ROUND(VLOOKUP($B412,'3.ข้อมูลงบทดลองปัจจุบัน เติมเอง'!$A$5:$CL$846,35,0),2)</f>
        <v>0</v>
      </c>
      <c r="AK412" s="19">
        <f>ROUND(VLOOKUP($B412,'3.ข้อมูลงบทดลองปัจจุบัน เติมเอง'!$A$5:$CL$846,36,0),2)</f>
        <v>0</v>
      </c>
      <c r="AL412" s="19">
        <f>ROUND(VLOOKUP($B412,'3.ข้อมูลงบทดลองปัจจุบัน เติมเอง'!$A$5:$CL$846,37,0),2)</f>
        <v>37</v>
      </c>
      <c r="AM412" s="19">
        <f>ROUND(VLOOKUP($B412,'3.ข้อมูลงบทดลองปัจจุบัน เติมเอง'!$A$5:$CL$846,38,0),2)</f>
        <v>50</v>
      </c>
      <c r="AN412" s="19">
        <f>ROUND(VLOOKUP($B412,'3.ข้อมูลงบทดลองปัจจุบัน เติมเอง'!$A$5:$CL$846,39,0),2)</f>
        <v>0</v>
      </c>
      <c r="AO412" s="19">
        <f>ROUND(VLOOKUP($B412,'3.ข้อมูลงบทดลองปัจจุบัน เติมเอง'!$A$5:$CL$846,40,0),2)</f>
        <v>0</v>
      </c>
      <c r="AP412" s="19">
        <f>ROUND(VLOOKUP($B412,'3.ข้อมูลงบทดลองปัจจุบัน เติมเอง'!$A$5:$CL$846,41,0),2)</f>
        <v>0</v>
      </c>
      <c r="AQ412" s="19">
        <f>ROUND(VLOOKUP($B412,'3.ข้อมูลงบทดลองปัจจุบัน เติมเอง'!$A$5:$CL$846,42,0),2)</f>
        <v>0</v>
      </c>
      <c r="AR412" s="19">
        <f>ROUND(VLOOKUP($B412,'3.ข้อมูลงบทดลองปัจจุบัน เติมเอง'!$A$5:$CL$846,43,0),2)</f>
        <v>0</v>
      </c>
      <c r="AS412" s="19">
        <f>ROUND(VLOOKUP($B412,'3.ข้อมูลงบทดลองปัจจุบัน เติมเอง'!$A$5:$CL$846,44,0),2)</f>
        <v>0</v>
      </c>
      <c r="AT412" s="19">
        <f>ROUND(VLOOKUP($B412,'3.ข้อมูลงบทดลองปัจจุบัน เติมเอง'!$A$5:$CL$846,45,0),2)</f>
        <v>0</v>
      </c>
      <c r="AU412" s="19">
        <f>ROUND(VLOOKUP($B412,'3.ข้อมูลงบทดลองปัจจุบัน เติมเอง'!$A$5:$CL$846,46,0),2)</f>
        <v>0</v>
      </c>
      <c r="AV412" s="19">
        <f>ROUND(VLOOKUP($B412,'3.ข้อมูลงบทดลองปัจจุบัน เติมเอง'!$A$5:$CL$846,47,0),2)</f>
        <v>0</v>
      </c>
      <c r="AW412" s="19">
        <f>ROUND(VLOOKUP($B412,'3.ข้อมูลงบทดลองปัจจุบัน เติมเอง'!$A$5:$CL$846,48,0),2)</f>
        <v>0</v>
      </c>
      <c r="AX412" s="19">
        <f>ROUND(VLOOKUP($B412,'3.ข้อมูลงบทดลองปัจจุบัน เติมเอง'!$A$5:$CL$846,49,0),2)</f>
        <v>0</v>
      </c>
      <c r="AY412" s="19">
        <f>ROUND(VLOOKUP($B412,'3.ข้อมูลงบทดลองปัจจุบัน เติมเอง'!$A$5:$CL$846,50,0),2)</f>
        <v>0</v>
      </c>
      <c r="AZ412" s="19">
        <f>ROUND(VLOOKUP($B412,'3.ข้อมูลงบทดลองปัจจุบัน เติมเอง'!$A$5:$CL$846,51,0),2)</f>
        <v>0</v>
      </c>
      <c r="BA412" s="19">
        <f>ROUND(VLOOKUP($B412,'3.ข้อมูลงบทดลองปัจจุบัน เติมเอง'!$A$5:$CL$846,52,0),2)</f>
        <v>2</v>
      </c>
      <c r="BB412" s="19">
        <f>ROUND(VLOOKUP($B412,'3.ข้อมูลงบทดลองปัจจุบัน เติมเอง'!$A$5:$CL$846,53,0),2)</f>
        <v>0</v>
      </c>
      <c r="BC412" s="19">
        <f>ROUND(VLOOKUP($B412,'3.ข้อมูลงบทดลองปัจจุบัน เติมเอง'!$A$5:$CL$846,54,0),2)</f>
        <v>0</v>
      </c>
      <c r="BD412" s="19">
        <f>ROUND(VLOOKUP($B412,'3.ข้อมูลงบทดลองปัจจุบัน เติมเอง'!$A$5:$CL$846,55,0),2)</f>
        <v>0</v>
      </c>
      <c r="BE412" s="19">
        <f>ROUND(VLOOKUP($B412,'3.ข้อมูลงบทดลองปัจจุบัน เติมเอง'!$A$5:$CL$846,56,0),2)</f>
        <v>0</v>
      </c>
      <c r="BF412" s="19">
        <f>ROUND(VLOOKUP($B412,'3.ข้อมูลงบทดลองปัจจุบัน เติมเอง'!$A$5:$CL$846,57,0),2)</f>
        <v>0</v>
      </c>
      <c r="BG412" s="19">
        <f>ROUND(VLOOKUP($B412,'3.ข้อมูลงบทดลองปัจจุบัน เติมเอง'!$A$5:$CL$846,58,0),2)</f>
        <v>0</v>
      </c>
      <c r="BH412" s="19">
        <f>ROUND(VLOOKUP($B412,'3.ข้อมูลงบทดลองปัจจุบัน เติมเอง'!$A$5:$CL$846,59,0),2)</f>
        <v>0</v>
      </c>
      <c r="BI412" s="19">
        <f>ROUND(VLOOKUP($B412,'3.ข้อมูลงบทดลองปัจจุบัน เติมเอง'!$A$5:$CL$846,60,0),2)</f>
        <v>0</v>
      </c>
      <c r="BJ412" s="19">
        <f>ROUND(VLOOKUP($B412,'3.ข้อมูลงบทดลองปัจจุบัน เติมเอง'!$A$5:$CL$846,61,0),2)</f>
        <v>0</v>
      </c>
      <c r="BK412" s="19">
        <f>ROUND(VLOOKUP($B412,'3.ข้อมูลงบทดลองปัจจุบัน เติมเอง'!$A$5:$CL$846,62,0),2)</f>
        <v>0</v>
      </c>
      <c r="BL412" s="19">
        <f>ROUND(VLOOKUP($B412,'3.ข้อมูลงบทดลองปัจจุบัน เติมเอง'!$A$5:$CL$846,63,0),2)</f>
        <v>0</v>
      </c>
      <c r="BM412" s="19">
        <f>ROUND(VLOOKUP($B412,'3.ข้อมูลงบทดลองปัจจุบัน เติมเอง'!$A$5:$CL$846,64,0),2)</f>
        <v>0</v>
      </c>
      <c r="BN412" s="19">
        <f>ROUND(VLOOKUP($B412,'3.ข้อมูลงบทดลองปัจจุบัน เติมเอง'!$A$5:$CL$846,65,0),2)</f>
        <v>0</v>
      </c>
      <c r="BO412" s="19">
        <f>ROUND(VLOOKUP($B412,'3.ข้อมูลงบทดลองปัจจุบัน เติมเอง'!$A$5:$CL$846,66,0),2)</f>
        <v>0</v>
      </c>
      <c r="BP412" s="19">
        <f>ROUND(VLOOKUP($B412,'3.ข้อมูลงบทดลองปัจจุบัน เติมเอง'!$A$5:$CL$846,67,0),2)</f>
        <v>0</v>
      </c>
      <c r="BQ412" s="19">
        <f>ROUND(VLOOKUP($B412,'3.ข้อมูลงบทดลองปัจจุบัน เติมเอง'!$A$5:$CL$846,68,0),2)</f>
        <v>0</v>
      </c>
      <c r="BR412" s="19">
        <f>ROUND(VLOOKUP($B412,'3.ข้อมูลงบทดลองปัจจุบัน เติมเอง'!$A$5:$CL$846,69,0),2)</f>
        <v>0</v>
      </c>
      <c r="BS412" s="19">
        <f>ROUND(VLOOKUP($B412,'3.ข้อมูลงบทดลองปัจจุบัน เติมเอง'!$A$5:$CL$846,70,0),2)</f>
        <v>0</v>
      </c>
      <c r="BT412" s="19">
        <f>ROUND(VLOOKUP($B412,'3.ข้อมูลงบทดลองปัจจุบัน เติมเอง'!$A$5:$CL$846,71,0),2)</f>
        <v>0</v>
      </c>
      <c r="BU412" s="19">
        <f>ROUND(VLOOKUP($B412,'3.ข้อมูลงบทดลองปัจจุบัน เติมเอง'!$A$5:$CL$846,72,0),2)</f>
        <v>0</v>
      </c>
      <c r="BV412" s="19">
        <f>ROUND(VLOOKUP($B412,'3.ข้อมูลงบทดลองปัจจุบัน เติมเอง'!$A$5:$CL$846,73,0),2)</f>
        <v>0</v>
      </c>
      <c r="BW412" s="19">
        <f>ROUND(VLOOKUP($B412,'3.ข้อมูลงบทดลองปัจจุบัน เติมเอง'!$A$5:$CL$846,74,0),2)</f>
        <v>0</v>
      </c>
      <c r="BX412" s="19">
        <f>ROUND(VLOOKUP($B412,'3.ข้อมูลงบทดลองปัจจุบัน เติมเอง'!$A$5:$CL$846,75,0),2)</f>
        <v>0</v>
      </c>
      <c r="BY412" s="19">
        <f>ROUND(VLOOKUP($B412,'3.ข้อมูลงบทดลองปัจจุบัน เติมเอง'!$A$5:$CL$846,76,0),2)</f>
        <v>0</v>
      </c>
      <c r="BZ412" s="19">
        <f>ROUND(VLOOKUP($B412,'3.ข้อมูลงบทดลองปัจจุบัน เติมเอง'!$A$5:$CL$846,77,0),2)</f>
        <v>0</v>
      </c>
      <c r="CA412" s="19">
        <f>ROUND(VLOOKUP($B412,'3.ข้อมูลงบทดลองปัจจุบัน เติมเอง'!$A$5:$CL$846,78,0),2)</f>
        <v>0</v>
      </c>
      <c r="CB412" s="19">
        <f>ROUND(VLOOKUP($B412,'3.ข้อมูลงบทดลองปัจจุบัน เติมเอง'!$A$5:$CL$846,79,0),2)</f>
        <v>0</v>
      </c>
      <c r="CC412" s="19">
        <f>ROUND(VLOOKUP($B412,'3.ข้อมูลงบทดลองปัจจุบัน เติมเอง'!$A$5:$CL$846,80,0),2)</f>
        <v>0</v>
      </c>
      <c r="CD412" s="19">
        <f>ROUND(VLOOKUP($B412,'3.ข้อมูลงบทดลองปัจจุบัน เติมเอง'!$A$5:$CL$846,81,0),2)</f>
        <v>26</v>
      </c>
      <c r="CE412" s="19">
        <f>ROUND(VLOOKUP($B412,'3.ข้อมูลงบทดลองปัจจุบัน เติมเอง'!$A$5:$CL$846,82,0),2)</f>
        <v>0</v>
      </c>
      <c r="CF412" s="19">
        <f>ROUND(VLOOKUP($B412,'3.ข้อมูลงบทดลองปัจจุบัน เติมเอง'!$A$5:$CL$846,83,0),2)</f>
        <v>0</v>
      </c>
      <c r="CG412" s="19">
        <f>ROUND(VLOOKUP($B412,'3.ข้อมูลงบทดลองปัจจุบัน เติมเอง'!$A$5:$CL$846,84,0),2)</f>
        <v>0</v>
      </c>
      <c r="CH412" s="19">
        <f>ROUND(VLOOKUP($B412,'3.ข้อมูลงบทดลองปัจจุบัน เติมเอง'!$A$5:$CL$846,85,0),2)</f>
        <v>0</v>
      </c>
      <c r="CI412" s="19">
        <f>ROUND(VLOOKUP($B412,'3.ข้อมูลงบทดลองปัจจุบัน เติมเอง'!$A$5:$CL$846,86,0),2)</f>
        <v>0</v>
      </c>
      <c r="CJ412" s="19">
        <f>ROUND(VLOOKUP($B412,'3.ข้อมูลงบทดลองปัจจุบัน เติมเอง'!$A$5:$CL$846,87,0),2)</f>
        <v>0</v>
      </c>
      <c r="CK412" s="19">
        <f>ROUND(VLOOKUP($B412,'3.ข้อมูลงบทดลองปัจจุบัน เติมเอง'!$A$5:$CL$846,88,0),2)</f>
        <v>0</v>
      </c>
      <c r="CL412" s="19">
        <f>ROUND(VLOOKUP($B412,'3.ข้อมูลงบทดลองปัจจุบัน เติมเอง'!$A$5:$CL$846,89,0),2)</f>
        <v>0</v>
      </c>
      <c r="CM412" s="19">
        <f>ROUND(VLOOKUP($B412,'3.ข้อมูลงบทดลองปัจจุบัน เติมเอง'!$A$5:$CL$846,90,0),2)</f>
        <v>0</v>
      </c>
    </row>
    <row r="413" spans="1:91" x14ac:dyDescent="0.7">
      <c r="A413" s="53" t="s">
        <v>2323</v>
      </c>
      <c r="B413" s="3" t="s">
        <v>2156</v>
      </c>
      <c r="C413" s="8" t="s">
        <v>850</v>
      </c>
      <c r="D413" s="19">
        <f>ROUND(VLOOKUP($B413,'3.ข้อมูลงบทดลองปัจจุบัน เติมเอง'!$A$5:$CL$846,3,0),2)</f>
        <v>0</v>
      </c>
      <c r="E413" s="19">
        <f>ROUND(VLOOKUP($B413,'3.ข้อมูลงบทดลองปัจจุบัน เติมเอง'!$A$5:$CL$846,4,0),2)</f>
        <v>0</v>
      </c>
      <c r="F413" s="19">
        <f>ROUND(VLOOKUP($B413,'3.ข้อมูลงบทดลองปัจจุบัน เติมเอง'!$A$5:$CL$846,5,0),2)</f>
        <v>0</v>
      </c>
      <c r="G413" s="19">
        <f>ROUND(VLOOKUP($B413,'3.ข้อมูลงบทดลองปัจจุบัน เติมเอง'!$A$5:$CL$846,6,0),2)</f>
        <v>0</v>
      </c>
      <c r="H413" s="19">
        <f>ROUND(VLOOKUP($B413,'3.ข้อมูลงบทดลองปัจจุบัน เติมเอง'!$A$5:$CL$846,7,0),2)</f>
        <v>0</v>
      </c>
      <c r="I413" s="19">
        <f>ROUND(VLOOKUP($B413,'3.ข้อมูลงบทดลองปัจจุบัน เติมเอง'!$A$5:$CL$846,8,0),2)</f>
        <v>0</v>
      </c>
      <c r="J413" s="19">
        <f>ROUND(VLOOKUP($B413,'3.ข้อมูลงบทดลองปัจจุบัน เติมเอง'!$A$5:$CL$846,9,0),2)</f>
        <v>0</v>
      </c>
      <c r="K413" s="19">
        <f>ROUND(VLOOKUP($B413,'3.ข้อมูลงบทดลองปัจจุบัน เติมเอง'!$A$5:$CL$846,10,0),2)</f>
        <v>0</v>
      </c>
      <c r="L413" s="19">
        <f>ROUND(VLOOKUP($B413,'3.ข้อมูลงบทดลองปัจจุบัน เติมเอง'!$A$5:$CL$846,11,0),2)</f>
        <v>0</v>
      </c>
      <c r="M413" s="19">
        <f>ROUND(VLOOKUP($B413,'3.ข้อมูลงบทดลองปัจจุบัน เติมเอง'!$A$5:$CL$846,12,0),2)</f>
        <v>0</v>
      </c>
      <c r="N413" s="19">
        <f>ROUND(VLOOKUP($B413,'3.ข้อมูลงบทดลองปัจจุบัน เติมเอง'!$A$5:$CL$846,13,0),2)</f>
        <v>0</v>
      </c>
      <c r="O413" s="19">
        <f>ROUND(VLOOKUP($B413,'3.ข้อมูลงบทดลองปัจจุบัน เติมเอง'!$A$5:$CL$846,14,0),2)</f>
        <v>0</v>
      </c>
      <c r="P413" s="19">
        <f>ROUND(VLOOKUP($B413,'3.ข้อมูลงบทดลองปัจจุบัน เติมเอง'!$A$5:$CL$846,15,0),2)</f>
        <v>0</v>
      </c>
      <c r="Q413" s="19">
        <f>ROUND(VLOOKUP($B413,'3.ข้อมูลงบทดลองปัจจุบัน เติมเอง'!$A$5:$CL$846,16,0),2)</f>
        <v>0</v>
      </c>
      <c r="R413" s="19">
        <f>ROUND(VLOOKUP($B413,'3.ข้อมูลงบทดลองปัจจุบัน เติมเอง'!$A$5:$CL$846,17,0),2)</f>
        <v>0</v>
      </c>
      <c r="S413" s="19">
        <f>ROUND(VLOOKUP($B413,'3.ข้อมูลงบทดลองปัจจุบัน เติมเอง'!$A$5:$CL$846,18,0),2)</f>
        <v>0</v>
      </c>
      <c r="T413" s="19">
        <f>ROUND(VLOOKUP($B413,'3.ข้อมูลงบทดลองปัจจุบัน เติมเอง'!$A$5:$CL$846,19,0),2)</f>
        <v>0</v>
      </c>
      <c r="U413" s="19">
        <f>ROUND(VLOOKUP($B413,'3.ข้อมูลงบทดลองปัจจุบัน เติมเอง'!$A$5:$CL$846,20,0),2)</f>
        <v>0</v>
      </c>
      <c r="V413" s="19">
        <f>ROUND(VLOOKUP($B413,'3.ข้อมูลงบทดลองปัจจุบัน เติมเอง'!$A$5:$CL$846,21,0),2)</f>
        <v>0</v>
      </c>
      <c r="W413" s="19">
        <f>ROUND(VLOOKUP($B413,'3.ข้อมูลงบทดลองปัจจุบัน เติมเอง'!$A$5:$CL$846,22,0),2)</f>
        <v>0</v>
      </c>
      <c r="X413" s="19">
        <f>ROUND(VLOOKUP($B413,'3.ข้อมูลงบทดลองปัจจุบัน เติมเอง'!$A$5:$CL$846,23,0),2)</f>
        <v>0</v>
      </c>
      <c r="Y413" s="19">
        <f>ROUND(VLOOKUP($B413,'3.ข้อมูลงบทดลองปัจจุบัน เติมเอง'!$A$5:$CL$846,24,0),2)</f>
        <v>0</v>
      </c>
      <c r="Z413" s="19">
        <f>ROUND(VLOOKUP($B413,'3.ข้อมูลงบทดลองปัจจุบัน เติมเอง'!$A$5:$CL$846,25,0),2)</f>
        <v>0</v>
      </c>
      <c r="AA413" s="19">
        <f>ROUND(VLOOKUP($B413,'3.ข้อมูลงบทดลองปัจจุบัน เติมเอง'!$A$5:$CL$846,26,0),2)</f>
        <v>0</v>
      </c>
      <c r="AB413" s="19">
        <f>ROUND(VLOOKUP($B413,'3.ข้อมูลงบทดลองปัจจุบัน เติมเอง'!$A$5:$CL$846,27,0),2)</f>
        <v>0</v>
      </c>
      <c r="AC413" s="19">
        <f>ROUND(VLOOKUP($B413,'3.ข้อมูลงบทดลองปัจจุบัน เติมเอง'!$A$5:$CL$846,28,0),2)</f>
        <v>0</v>
      </c>
      <c r="AD413" s="19">
        <f>ROUND(VLOOKUP($B413,'3.ข้อมูลงบทดลองปัจจุบัน เติมเอง'!$A$5:$CL$846,29,0),2)</f>
        <v>0</v>
      </c>
      <c r="AE413" s="19">
        <f>ROUND(VLOOKUP($B413,'3.ข้อมูลงบทดลองปัจจุบัน เติมเอง'!$A$5:$CL$846,30,0),2)</f>
        <v>0</v>
      </c>
      <c r="AF413" s="19">
        <f>ROUND(VLOOKUP($B413,'3.ข้อมูลงบทดลองปัจจุบัน เติมเอง'!$A$5:$CL$846,31,0),2)</f>
        <v>0</v>
      </c>
      <c r="AG413" s="19">
        <f>ROUND(VLOOKUP($B413,'3.ข้อมูลงบทดลองปัจจุบัน เติมเอง'!$A$5:$CL$846,32,0),2)</f>
        <v>0</v>
      </c>
      <c r="AH413" s="19">
        <f>ROUND(VLOOKUP($B413,'3.ข้อมูลงบทดลองปัจจุบัน เติมเอง'!$A$5:$CL$846,33,0),2)</f>
        <v>1</v>
      </c>
      <c r="AI413" s="19">
        <f>ROUND(VLOOKUP($B413,'3.ข้อมูลงบทดลองปัจจุบัน เติมเอง'!$A$5:$CL$846,34,0),2)</f>
        <v>6</v>
      </c>
      <c r="AJ413" s="19">
        <f>ROUND(VLOOKUP($B413,'3.ข้อมูลงบทดลองปัจจุบัน เติมเอง'!$A$5:$CL$846,35,0),2)</f>
        <v>0</v>
      </c>
      <c r="AK413" s="19">
        <f>ROUND(VLOOKUP($B413,'3.ข้อมูลงบทดลองปัจจุบัน เติมเอง'!$A$5:$CL$846,36,0),2)</f>
        <v>0</v>
      </c>
      <c r="AL413" s="19">
        <f>ROUND(VLOOKUP($B413,'3.ข้อมูลงบทดลองปัจจุบัน เติมเอง'!$A$5:$CL$846,37,0),2)</f>
        <v>16</v>
      </c>
      <c r="AM413" s="19">
        <f>ROUND(VLOOKUP($B413,'3.ข้อมูลงบทดลองปัจจุบัน เติมเอง'!$A$5:$CL$846,38,0),2)</f>
        <v>0</v>
      </c>
      <c r="AN413" s="19">
        <f>ROUND(VLOOKUP($B413,'3.ข้อมูลงบทดลองปัจจุบัน เติมเอง'!$A$5:$CL$846,39,0),2)</f>
        <v>0</v>
      </c>
      <c r="AO413" s="19">
        <f>ROUND(VLOOKUP($B413,'3.ข้อมูลงบทดลองปัจจุบัน เติมเอง'!$A$5:$CL$846,40,0),2)</f>
        <v>0</v>
      </c>
      <c r="AP413" s="19">
        <f>ROUND(VLOOKUP($B413,'3.ข้อมูลงบทดลองปัจจุบัน เติมเอง'!$A$5:$CL$846,41,0),2)</f>
        <v>0</v>
      </c>
      <c r="AQ413" s="19">
        <f>ROUND(VLOOKUP($B413,'3.ข้อมูลงบทดลองปัจจุบัน เติมเอง'!$A$5:$CL$846,42,0),2)</f>
        <v>0</v>
      </c>
      <c r="AR413" s="19">
        <f>ROUND(VLOOKUP($B413,'3.ข้อมูลงบทดลองปัจจุบัน เติมเอง'!$A$5:$CL$846,43,0),2)</f>
        <v>0</v>
      </c>
      <c r="AS413" s="19">
        <f>ROUND(VLOOKUP($B413,'3.ข้อมูลงบทดลองปัจจุบัน เติมเอง'!$A$5:$CL$846,44,0),2)</f>
        <v>0</v>
      </c>
      <c r="AT413" s="19">
        <f>ROUND(VLOOKUP($B413,'3.ข้อมูลงบทดลองปัจจุบัน เติมเอง'!$A$5:$CL$846,45,0),2)</f>
        <v>0</v>
      </c>
      <c r="AU413" s="19">
        <f>ROUND(VLOOKUP($B413,'3.ข้อมูลงบทดลองปัจจุบัน เติมเอง'!$A$5:$CL$846,46,0),2)</f>
        <v>0</v>
      </c>
      <c r="AV413" s="19">
        <f>ROUND(VLOOKUP($B413,'3.ข้อมูลงบทดลองปัจจุบัน เติมเอง'!$A$5:$CL$846,47,0),2)</f>
        <v>0</v>
      </c>
      <c r="AW413" s="19">
        <f>ROUND(VLOOKUP($B413,'3.ข้อมูลงบทดลองปัจจุบัน เติมเอง'!$A$5:$CL$846,48,0),2)</f>
        <v>0</v>
      </c>
      <c r="AX413" s="19">
        <f>ROUND(VLOOKUP($B413,'3.ข้อมูลงบทดลองปัจจุบัน เติมเอง'!$A$5:$CL$846,49,0),2)</f>
        <v>0</v>
      </c>
      <c r="AY413" s="19">
        <f>ROUND(VLOOKUP($B413,'3.ข้อมูลงบทดลองปัจจุบัน เติมเอง'!$A$5:$CL$846,50,0),2)</f>
        <v>0</v>
      </c>
      <c r="AZ413" s="19">
        <f>ROUND(VLOOKUP($B413,'3.ข้อมูลงบทดลองปัจจุบัน เติมเอง'!$A$5:$CL$846,51,0),2)</f>
        <v>0</v>
      </c>
      <c r="BA413" s="19">
        <f>ROUND(VLOOKUP($B413,'3.ข้อมูลงบทดลองปัจจุบัน เติมเอง'!$A$5:$CL$846,52,0),2)</f>
        <v>0</v>
      </c>
      <c r="BB413" s="19">
        <f>ROUND(VLOOKUP($B413,'3.ข้อมูลงบทดลองปัจจุบัน เติมเอง'!$A$5:$CL$846,53,0),2)</f>
        <v>0</v>
      </c>
      <c r="BC413" s="19">
        <f>ROUND(VLOOKUP($B413,'3.ข้อมูลงบทดลองปัจจุบัน เติมเอง'!$A$5:$CL$846,54,0),2)</f>
        <v>0</v>
      </c>
      <c r="BD413" s="19">
        <f>ROUND(VLOOKUP($B413,'3.ข้อมูลงบทดลองปัจจุบัน เติมเอง'!$A$5:$CL$846,55,0),2)</f>
        <v>0</v>
      </c>
      <c r="BE413" s="19">
        <f>ROUND(VLOOKUP($B413,'3.ข้อมูลงบทดลองปัจจุบัน เติมเอง'!$A$5:$CL$846,56,0),2)</f>
        <v>0</v>
      </c>
      <c r="BF413" s="19">
        <f>ROUND(VLOOKUP($B413,'3.ข้อมูลงบทดลองปัจจุบัน เติมเอง'!$A$5:$CL$846,57,0),2)</f>
        <v>0</v>
      </c>
      <c r="BG413" s="19">
        <f>ROUND(VLOOKUP($B413,'3.ข้อมูลงบทดลองปัจจุบัน เติมเอง'!$A$5:$CL$846,58,0),2)</f>
        <v>0</v>
      </c>
      <c r="BH413" s="19">
        <f>ROUND(VLOOKUP($B413,'3.ข้อมูลงบทดลองปัจจุบัน เติมเอง'!$A$5:$CL$846,59,0),2)</f>
        <v>0</v>
      </c>
      <c r="BI413" s="19">
        <f>ROUND(VLOOKUP($B413,'3.ข้อมูลงบทดลองปัจจุบัน เติมเอง'!$A$5:$CL$846,60,0),2)</f>
        <v>0</v>
      </c>
      <c r="BJ413" s="19">
        <f>ROUND(VLOOKUP($B413,'3.ข้อมูลงบทดลองปัจจุบัน เติมเอง'!$A$5:$CL$846,61,0),2)</f>
        <v>0</v>
      </c>
      <c r="BK413" s="19">
        <f>ROUND(VLOOKUP($B413,'3.ข้อมูลงบทดลองปัจจุบัน เติมเอง'!$A$5:$CL$846,62,0),2)</f>
        <v>0</v>
      </c>
      <c r="BL413" s="19">
        <f>ROUND(VLOOKUP($B413,'3.ข้อมูลงบทดลองปัจจุบัน เติมเอง'!$A$5:$CL$846,63,0),2)</f>
        <v>0</v>
      </c>
      <c r="BM413" s="19">
        <f>ROUND(VLOOKUP($B413,'3.ข้อมูลงบทดลองปัจจุบัน เติมเอง'!$A$5:$CL$846,64,0),2)</f>
        <v>0</v>
      </c>
      <c r="BN413" s="19">
        <f>ROUND(VLOOKUP($B413,'3.ข้อมูลงบทดลองปัจจุบัน เติมเอง'!$A$5:$CL$846,65,0),2)</f>
        <v>0</v>
      </c>
      <c r="BO413" s="19">
        <f>ROUND(VLOOKUP($B413,'3.ข้อมูลงบทดลองปัจจุบัน เติมเอง'!$A$5:$CL$846,66,0),2)</f>
        <v>0</v>
      </c>
      <c r="BP413" s="19">
        <f>ROUND(VLOOKUP($B413,'3.ข้อมูลงบทดลองปัจจุบัน เติมเอง'!$A$5:$CL$846,67,0),2)</f>
        <v>0</v>
      </c>
      <c r="BQ413" s="19">
        <f>ROUND(VLOOKUP($B413,'3.ข้อมูลงบทดลองปัจจุบัน เติมเอง'!$A$5:$CL$846,68,0),2)</f>
        <v>0</v>
      </c>
      <c r="BR413" s="19">
        <f>ROUND(VLOOKUP($B413,'3.ข้อมูลงบทดลองปัจจุบัน เติมเอง'!$A$5:$CL$846,69,0),2)</f>
        <v>0</v>
      </c>
      <c r="BS413" s="19">
        <f>ROUND(VLOOKUP($B413,'3.ข้อมูลงบทดลองปัจจุบัน เติมเอง'!$A$5:$CL$846,70,0),2)</f>
        <v>0</v>
      </c>
      <c r="BT413" s="19">
        <f>ROUND(VLOOKUP($B413,'3.ข้อมูลงบทดลองปัจจุบัน เติมเอง'!$A$5:$CL$846,71,0),2)</f>
        <v>0</v>
      </c>
      <c r="BU413" s="19">
        <f>ROUND(VLOOKUP($B413,'3.ข้อมูลงบทดลองปัจจุบัน เติมเอง'!$A$5:$CL$846,72,0),2)</f>
        <v>0</v>
      </c>
      <c r="BV413" s="19">
        <f>ROUND(VLOOKUP($B413,'3.ข้อมูลงบทดลองปัจจุบัน เติมเอง'!$A$5:$CL$846,73,0),2)</f>
        <v>0</v>
      </c>
      <c r="BW413" s="19">
        <f>ROUND(VLOOKUP($B413,'3.ข้อมูลงบทดลองปัจจุบัน เติมเอง'!$A$5:$CL$846,74,0),2)</f>
        <v>0</v>
      </c>
      <c r="BX413" s="19">
        <f>ROUND(VLOOKUP($B413,'3.ข้อมูลงบทดลองปัจจุบัน เติมเอง'!$A$5:$CL$846,75,0),2)</f>
        <v>0</v>
      </c>
      <c r="BY413" s="19">
        <f>ROUND(VLOOKUP($B413,'3.ข้อมูลงบทดลองปัจจุบัน เติมเอง'!$A$5:$CL$846,76,0),2)</f>
        <v>0</v>
      </c>
      <c r="BZ413" s="19">
        <f>ROUND(VLOOKUP($B413,'3.ข้อมูลงบทดลองปัจจุบัน เติมเอง'!$A$5:$CL$846,77,0),2)</f>
        <v>0</v>
      </c>
      <c r="CA413" s="19">
        <f>ROUND(VLOOKUP($B413,'3.ข้อมูลงบทดลองปัจจุบัน เติมเอง'!$A$5:$CL$846,78,0),2)</f>
        <v>0</v>
      </c>
      <c r="CB413" s="19">
        <f>ROUND(VLOOKUP($B413,'3.ข้อมูลงบทดลองปัจจุบัน เติมเอง'!$A$5:$CL$846,79,0),2)</f>
        <v>0</v>
      </c>
      <c r="CC413" s="19">
        <f>ROUND(VLOOKUP($B413,'3.ข้อมูลงบทดลองปัจจุบัน เติมเอง'!$A$5:$CL$846,80,0),2)</f>
        <v>0</v>
      </c>
      <c r="CD413" s="19">
        <f>ROUND(VLOOKUP($B413,'3.ข้อมูลงบทดลองปัจจุบัน เติมเอง'!$A$5:$CL$846,81,0),2)</f>
        <v>0</v>
      </c>
      <c r="CE413" s="19">
        <f>ROUND(VLOOKUP($B413,'3.ข้อมูลงบทดลองปัจจุบัน เติมเอง'!$A$5:$CL$846,82,0),2)</f>
        <v>0</v>
      </c>
      <c r="CF413" s="19">
        <f>ROUND(VLOOKUP($B413,'3.ข้อมูลงบทดลองปัจจุบัน เติมเอง'!$A$5:$CL$846,83,0),2)</f>
        <v>0</v>
      </c>
      <c r="CG413" s="19">
        <f>ROUND(VLOOKUP($B413,'3.ข้อมูลงบทดลองปัจจุบัน เติมเอง'!$A$5:$CL$846,84,0),2)</f>
        <v>0</v>
      </c>
      <c r="CH413" s="19">
        <f>ROUND(VLOOKUP($B413,'3.ข้อมูลงบทดลองปัจจุบัน เติมเอง'!$A$5:$CL$846,85,0),2)</f>
        <v>0</v>
      </c>
      <c r="CI413" s="19">
        <f>ROUND(VLOOKUP($B413,'3.ข้อมูลงบทดลองปัจจุบัน เติมเอง'!$A$5:$CL$846,86,0),2)</f>
        <v>0</v>
      </c>
      <c r="CJ413" s="19">
        <f>ROUND(VLOOKUP($B413,'3.ข้อมูลงบทดลองปัจจุบัน เติมเอง'!$A$5:$CL$846,87,0),2)</f>
        <v>0</v>
      </c>
      <c r="CK413" s="19">
        <f>ROUND(VLOOKUP($B413,'3.ข้อมูลงบทดลองปัจจุบัน เติมเอง'!$A$5:$CL$846,88,0),2)</f>
        <v>0</v>
      </c>
      <c r="CL413" s="19">
        <f>ROUND(VLOOKUP($B413,'3.ข้อมูลงบทดลองปัจจุบัน เติมเอง'!$A$5:$CL$846,89,0),2)</f>
        <v>0</v>
      </c>
      <c r="CM413" s="19">
        <f>ROUND(VLOOKUP($B413,'3.ข้อมูลงบทดลองปัจจุบัน เติมเอง'!$A$5:$CL$846,90,0),2)</f>
        <v>0</v>
      </c>
    </row>
    <row r="414" spans="1:91" x14ac:dyDescent="0.7">
      <c r="A414" s="53" t="s">
        <v>2323</v>
      </c>
      <c r="B414" s="3" t="s">
        <v>2157</v>
      </c>
      <c r="C414" s="8" t="s">
        <v>851</v>
      </c>
      <c r="D414" s="19">
        <f>ROUND(VLOOKUP($B414,'3.ข้อมูลงบทดลองปัจจุบัน เติมเอง'!$A$5:$CL$846,3,0),2)</f>
        <v>0</v>
      </c>
      <c r="E414" s="19">
        <f>ROUND(VLOOKUP($B414,'3.ข้อมูลงบทดลองปัจจุบัน เติมเอง'!$A$5:$CL$846,4,0),2)</f>
        <v>0</v>
      </c>
      <c r="F414" s="19">
        <f>ROUND(VLOOKUP($B414,'3.ข้อมูลงบทดลองปัจจุบัน เติมเอง'!$A$5:$CL$846,5,0),2)</f>
        <v>0</v>
      </c>
      <c r="G414" s="19">
        <f>ROUND(VLOOKUP($B414,'3.ข้อมูลงบทดลองปัจจุบัน เติมเอง'!$A$5:$CL$846,6,0),2)</f>
        <v>0</v>
      </c>
      <c r="H414" s="19">
        <f>ROUND(VLOOKUP($B414,'3.ข้อมูลงบทดลองปัจจุบัน เติมเอง'!$A$5:$CL$846,7,0),2)</f>
        <v>0</v>
      </c>
      <c r="I414" s="19">
        <f>ROUND(VLOOKUP($B414,'3.ข้อมูลงบทดลองปัจจุบัน เติมเอง'!$A$5:$CL$846,8,0),2)</f>
        <v>0</v>
      </c>
      <c r="J414" s="19">
        <f>ROUND(VLOOKUP($B414,'3.ข้อมูลงบทดลองปัจจุบัน เติมเอง'!$A$5:$CL$846,9,0),2)</f>
        <v>0</v>
      </c>
      <c r="K414" s="19">
        <f>ROUND(VLOOKUP($B414,'3.ข้อมูลงบทดลองปัจจุบัน เติมเอง'!$A$5:$CL$846,10,0),2)</f>
        <v>0</v>
      </c>
      <c r="L414" s="19">
        <f>ROUND(VLOOKUP($B414,'3.ข้อมูลงบทดลองปัจจุบัน เติมเอง'!$A$5:$CL$846,11,0),2)</f>
        <v>0</v>
      </c>
      <c r="M414" s="19">
        <f>ROUND(VLOOKUP($B414,'3.ข้อมูลงบทดลองปัจจุบัน เติมเอง'!$A$5:$CL$846,12,0),2)</f>
        <v>0</v>
      </c>
      <c r="N414" s="19">
        <f>ROUND(VLOOKUP($B414,'3.ข้อมูลงบทดลองปัจจุบัน เติมเอง'!$A$5:$CL$846,13,0),2)</f>
        <v>0</v>
      </c>
      <c r="O414" s="19">
        <f>ROUND(VLOOKUP($B414,'3.ข้อมูลงบทดลองปัจจุบัน เติมเอง'!$A$5:$CL$846,14,0),2)</f>
        <v>0</v>
      </c>
      <c r="P414" s="19">
        <f>ROUND(VLOOKUP($B414,'3.ข้อมูลงบทดลองปัจจุบัน เติมเอง'!$A$5:$CL$846,15,0),2)</f>
        <v>0</v>
      </c>
      <c r="Q414" s="19">
        <f>ROUND(VLOOKUP($B414,'3.ข้อมูลงบทดลองปัจจุบัน เติมเอง'!$A$5:$CL$846,16,0),2)</f>
        <v>0</v>
      </c>
      <c r="R414" s="19">
        <f>ROUND(VLOOKUP($B414,'3.ข้อมูลงบทดลองปัจจุบัน เติมเอง'!$A$5:$CL$846,17,0),2)</f>
        <v>0</v>
      </c>
      <c r="S414" s="19">
        <f>ROUND(VLOOKUP($B414,'3.ข้อมูลงบทดลองปัจจุบัน เติมเอง'!$A$5:$CL$846,18,0),2)</f>
        <v>0</v>
      </c>
      <c r="T414" s="19">
        <f>ROUND(VLOOKUP($B414,'3.ข้อมูลงบทดลองปัจจุบัน เติมเอง'!$A$5:$CL$846,19,0),2)</f>
        <v>0</v>
      </c>
      <c r="U414" s="19">
        <f>ROUND(VLOOKUP($B414,'3.ข้อมูลงบทดลองปัจจุบัน เติมเอง'!$A$5:$CL$846,20,0),2)</f>
        <v>0</v>
      </c>
      <c r="V414" s="19">
        <f>ROUND(VLOOKUP($B414,'3.ข้อมูลงบทดลองปัจจุบัน เติมเอง'!$A$5:$CL$846,21,0),2)</f>
        <v>0</v>
      </c>
      <c r="W414" s="19">
        <f>ROUND(VLOOKUP($B414,'3.ข้อมูลงบทดลองปัจจุบัน เติมเอง'!$A$5:$CL$846,22,0),2)</f>
        <v>0</v>
      </c>
      <c r="X414" s="19">
        <f>ROUND(VLOOKUP($B414,'3.ข้อมูลงบทดลองปัจจุบัน เติมเอง'!$A$5:$CL$846,23,0),2)</f>
        <v>0</v>
      </c>
      <c r="Y414" s="19">
        <f>ROUND(VLOOKUP($B414,'3.ข้อมูลงบทดลองปัจจุบัน เติมเอง'!$A$5:$CL$846,24,0),2)</f>
        <v>0</v>
      </c>
      <c r="Z414" s="19">
        <f>ROUND(VLOOKUP($B414,'3.ข้อมูลงบทดลองปัจจุบัน เติมเอง'!$A$5:$CL$846,25,0),2)</f>
        <v>0</v>
      </c>
      <c r="AA414" s="19">
        <f>ROUND(VLOOKUP($B414,'3.ข้อมูลงบทดลองปัจจุบัน เติมเอง'!$A$5:$CL$846,26,0),2)</f>
        <v>0</v>
      </c>
      <c r="AB414" s="19">
        <f>ROUND(VLOOKUP($B414,'3.ข้อมูลงบทดลองปัจจุบัน เติมเอง'!$A$5:$CL$846,27,0),2)</f>
        <v>0</v>
      </c>
      <c r="AC414" s="19">
        <f>ROUND(VLOOKUP($B414,'3.ข้อมูลงบทดลองปัจจุบัน เติมเอง'!$A$5:$CL$846,28,0),2)</f>
        <v>0</v>
      </c>
      <c r="AD414" s="19">
        <f>ROUND(VLOOKUP($B414,'3.ข้อมูลงบทดลองปัจจุบัน เติมเอง'!$A$5:$CL$846,29,0),2)</f>
        <v>0</v>
      </c>
      <c r="AE414" s="19">
        <f>ROUND(VLOOKUP($B414,'3.ข้อมูลงบทดลองปัจจุบัน เติมเอง'!$A$5:$CL$846,30,0),2)</f>
        <v>0</v>
      </c>
      <c r="AF414" s="19">
        <f>ROUND(VLOOKUP($B414,'3.ข้อมูลงบทดลองปัจจุบัน เติมเอง'!$A$5:$CL$846,31,0),2)</f>
        <v>0</v>
      </c>
      <c r="AG414" s="19">
        <f>ROUND(VLOOKUP($B414,'3.ข้อมูลงบทดลองปัจจุบัน เติมเอง'!$A$5:$CL$846,32,0),2)</f>
        <v>0</v>
      </c>
      <c r="AH414" s="19">
        <f>ROUND(VLOOKUP($B414,'3.ข้อมูลงบทดลองปัจจุบัน เติมเอง'!$A$5:$CL$846,33,0),2)</f>
        <v>18</v>
      </c>
      <c r="AI414" s="19">
        <f>ROUND(VLOOKUP($B414,'3.ข้อมูลงบทดลองปัจจุบัน เติมเอง'!$A$5:$CL$846,34,0),2)</f>
        <v>2</v>
      </c>
      <c r="AJ414" s="19">
        <f>ROUND(VLOOKUP($B414,'3.ข้อมูลงบทดลองปัจจุบัน เติมเอง'!$A$5:$CL$846,35,0),2)</f>
        <v>0</v>
      </c>
      <c r="AK414" s="19">
        <f>ROUND(VLOOKUP($B414,'3.ข้อมูลงบทดลองปัจจุบัน เติมเอง'!$A$5:$CL$846,36,0),2)</f>
        <v>0</v>
      </c>
      <c r="AL414" s="19">
        <f>ROUND(VLOOKUP($B414,'3.ข้อมูลงบทดลองปัจจุบัน เติมเอง'!$A$5:$CL$846,37,0),2)</f>
        <v>4</v>
      </c>
      <c r="AM414" s="19">
        <f>ROUND(VLOOKUP($B414,'3.ข้อมูลงบทดลองปัจจุบัน เติมเอง'!$A$5:$CL$846,38,0),2)</f>
        <v>2</v>
      </c>
      <c r="AN414" s="19">
        <f>ROUND(VLOOKUP($B414,'3.ข้อมูลงบทดลองปัจจุบัน เติมเอง'!$A$5:$CL$846,39,0),2)</f>
        <v>0</v>
      </c>
      <c r="AO414" s="19">
        <f>ROUND(VLOOKUP($B414,'3.ข้อมูลงบทดลองปัจจุบัน เติมเอง'!$A$5:$CL$846,40,0),2)</f>
        <v>0</v>
      </c>
      <c r="AP414" s="19">
        <f>ROUND(VLOOKUP($B414,'3.ข้อมูลงบทดลองปัจจุบัน เติมเอง'!$A$5:$CL$846,41,0),2)</f>
        <v>0</v>
      </c>
      <c r="AQ414" s="19">
        <f>ROUND(VLOOKUP($B414,'3.ข้อมูลงบทดลองปัจจุบัน เติมเอง'!$A$5:$CL$846,42,0),2)</f>
        <v>0</v>
      </c>
      <c r="AR414" s="19">
        <f>ROUND(VLOOKUP($B414,'3.ข้อมูลงบทดลองปัจจุบัน เติมเอง'!$A$5:$CL$846,43,0),2)</f>
        <v>0</v>
      </c>
      <c r="AS414" s="19">
        <f>ROUND(VLOOKUP($B414,'3.ข้อมูลงบทดลองปัจจุบัน เติมเอง'!$A$5:$CL$846,44,0),2)</f>
        <v>0</v>
      </c>
      <c r="AT414" s="19">
        <f>ROUND(VLOOKUP($B414,'3.ข้อมูลงบทดลองปัจจุบัน เติมเอง'!$A$5:$CL$846,45,0),2)</f>
        <v>0</v>
      </c>
      <c r="AU414" s="19">
        <f>ROUND(VLOOKUP($B414,'3.ข้อมูลงบทดลองปัจจุบัน เติมเอง'!$A$5:$CL$846,46,0),2)</f>
        <v>0</v>
      </c>
      <c r="AV414" s="19">
        <f>ROUND(VLOOKUP($B414,'3.ข้อมูลงบทดลองปัจจุบัน เติมเอง'!$A$5:$CL$846,47,0),2)</f>
        <v>0</v>
      </c>
      <c r="AW414" s="19">
        <f>ROUND(VLOOKUP($B414,'3.ข้อมูลงบทดลองปัจจุบัน เติมเอง'!$A$5:$CL$846,48,0),2)</f>
        <v>0</v>
      </c>
      <c r="AX414" s="19">
        <f>ROUND(VLOOKUP($B414,'3.ข้อมูลงบทดลองปัจจุบัน เติมเอง'!$A$5:$CL$846,49,0),2)</f>
        <v>0</v>
      </c>
      <c r="AY414" s="19">
        <f>ROUND(VLOOKUP($B414,'3.ข้อมูลงบทดลองปัจจุบัน เติมเอง'!$A$5:$CL$846,50,0),2)</f>
        <v>0</v>
      </c>
      <c r="AZ414" s="19">
        <f>ROUND(VLOOKUP($B414,'3.ข้อมูลงบทดลองปัจจุบัน เติมเอง'!$A$5:$CL$846,51,0),2)</f>
        <v>0</v>
      </c>
      <c r="BA414" s="19">
        <f>ROUND(VLOOKUP($B414,'3.ข้อมูลงบทดลองปัจจุบัน เติมเอง'!$A$5:$CL$846,52,0),2)</f>
        <v>0</v>
      </c>
      <c r="BB414" s="19">
        <f>ROUND(VLOOKUP($B414,'3.ข้อมูลงบทดลองปัจจุบัน เติมเอง'!$A$5:$CL$846,53,0),2)</f>
        <v>0</v>
      </c>
      <c r="BC414" s="19">
        <f>ROUND(VLOOKUP($B414,'3.ข้อมูลงบทดลองปัจจุบัน เติมเอง'!$A$5:$CL$846,54,0),2)</f>
        <v>0</v>
      </c>
      <c r="BD414" s="19">
        <f>ROUND(VLOOKUP($B414,'3.ข้อมูลงบทดลองปัจจุบัน เติมเอง'!$A$5:$CL$846,55,0),2)</f>
        <v>0</v>
      </c>
      <c r="BE414" s="19">
        <f>ROUND(VLOOKUP($B414,'3.ข้อมูลงบทดลองปัจจุบัน เติมเอง'!$A$5:$CL$846,56,0),2)</f>
        <v>0</v>
      </c>
      <c r="BF414" s="19">
        <f>ROUND(VLOOKUP($B414,'3.ข้อมูลงบทดลองปัจจุบัน เติมเอง'!$A$5:$CL$846,57,0),2)</f>
        <v>0</v>
      </c>
      <c r="BG414" s="19">
        <f>ROUND(VLOOKUP($B414,'3.ข้อมูลงบทดลองปัจจุบัน เติมเอง'!$A$5:$CL$846,58,0),2)</f>
        <v>0</v>
      </c>
      <c r="BH414" s="19">
        <f>ROUND(VLOOKUP($B414,'3.ข้อมูลงบทดลองปัจจุบัน เติมเอง'!$A$5:$CL$846,59,0),2)</f>
        <v>0</v>
      </c>
      <c r="BI414" s="19">
        <f>ROUND(VLOOKUP($B414,'3.ข้อมูลงบทดลองปัจจุบัน เติมเอง'!$A$5:$CL$846,60,0),2)</f>
        <v>0</v>
      </c>
      <c r="BJ414" s="19">
        <f>ROUND(VLOOKUP($B414,'3.ข้อมูลงบทดลองปัจจุบัน เติมเอง'!$A$5:$CL$846,61,0),2)</f>
        <v>0</v>
      </c>
      <c r="BK414" s="19">
        <f>ROUND(VLOOKUP($B414,'3.ข้อมูลงบทดลองปัจจุบัน เติมเอง'!$A$5:$CL$846,62,0),2)</f>
        <v>0</v>
      </c>
      <c r="BL414" s="19">
        <f>ROUND(VLOOKUP($B414,'3.ข้อมูลงบทดลองปัจจุบัน เติมเอง'!$A$5:$CL$846,63,0),2)</f>
        <v>0</v>
      </c>
      <c r="BM414" s="19">
        <f>ROUND(VLOOKUP($B414,'3.ข้อมูลงบทดลองปัจจุบัน เติมเอง'!$A$5:$CL$846,64,0),2)</f>
        <v>0</v>
      </c>
      <c r="BN414" s="19">
        <f>ROUND(VLOOKUP($B414,'3.ข้อมูลงบทดลองปัจจุบัน เติมเอง'!$A$5:$CL$846,65,0),2)</f>
        <v>0</v>
      </c>
      <c r="BO414" s="19">
        <f>ROUND(VLOOKUP($B414,'3.ข้อมูลงบทดลองปัจจุบัน เติมเอง'!$A$5:$CL$846,66,0),2)</f>
        <v>0</v>
      </c>
      <c r="BP414" s="19">
        <f>ROUND(VLOOKUP($B414,'3.ข้อมูลงบทดลองปัจจุบัน เติมเอง'!$A$5:$CL$846,67,0),2)</f>
        <v>0</v>
      </c>
      <c r="BQ414" s="19">
        <f>ROUND(VLOOKUP($B414,'3.ข้อมูลงบทดลองปัจจุบัน เติมเอง'!$A$5:$CL$846,68,0),2)</f>
        <v>0</v>
      </c>
      <c r="BR414" s="19">
        <f>ROUND(VLOOKUP($B414,'3.ข้อมูลงบทดลองปัจจุบัน เติมเอง'!$A$5:$CL$846,69,0),2)</f>
        <v>0</v>
      </c>
      <c r="BS414" s="19">
        <f>ROUND(VLOOKUP($B414,'3.ข้อมูลงบทดลองปัจจุบัน เติมเอง'!$A$5:$CL$846,70,0),2)</f>
        <v>0</v>
      </c>
      <c r="BT414" s="19">
        <f>ROUND(VLOOKUP($B414,'3.ข้อมูลงบทดลองปัจจุบัน เติมเอง'!$A$5:$CL$846,71,0),2)</f>
        <v>0</v>
      </c>
      <c r="BU414" s="19">
        <f>ROUND(VLOOKUP($B414,'3.ข้อมูลงบทดลองปัจจุบัน เติมเอง'!$A$5:$CL$846,72,0),2)</f>
        <v>0</v>
      </c>
      <c r="BV414" s="19">
        <f>ROUND(VLOOKUP($B414,'3.ข้อมูลงบทดลองปัจจุบัน เติมเอง'!$A$5:$CL$846,73,0),2)</f>
        <v>0</v>
      </c>
      <c r="BW414" s="19">
        <f>ROUND(VLOOKUP($B414,'3.ข้อมูลงบทดลองปัจจุบัน เติมเอง'!$A$5:$CL$846,74,0),2)</f>
        <v>0</v>
      </c>
      <c r="BX414" s="19">
        <f>ROUND(VLOOKUP($B414,'3.ข้อมูลงบทดลองปัจจุบัน เติมเอง'!$A$5:$CL$846,75,0),2)</f>
        <v>0</v>
      </c>
      <c r="BY414" s="19">
        <f>ROUND(VLOOKUP($B414,'3.ข้อมูลงบทดลองปัจจุบัน เติมเอง'!$A$5:$CL$846,76,0),2)</f>
        <v>0</v>
      </c>
      <c r="BZ414" s="19">
        <f>ROUND(VLOOKUP($B414,'3.ข้อมูลงบทดลองปัจจุบัน เติมเอง'!$A$5:$CL$846,77,0),2)</f>
        <v>0</v>
      </c>
      <c r="CA414" s="19">
        <f>ROUND(VLOOKUP($B414,'3.ข้อมูลงบทดลองปัจจุบัน เติมเอง'!$A$5:$CL$846,78,0),2)</f>
        <v>0</v>
      </c>
      <c r="CB414" s="19">
        <f>ROUND(VLOOKUP($B414,'3.ข้อมูลงบทดลองปัจจุบัน เติมเอง'!$A$5:$CL$846,79,0),2)</f>
        <v>0</v>
      </c>
      <c r="CC414" s="19">
        <f>ROUND(VLOOKUP($B414,'3.ข้อมูลงบทดลองปัจจุบัน เติมเอง'!$A$5:$CL$846,80,0),2)</f>
        <v>0</v>
      </c>
      <c r="CD414" s="19">
        <f>ROUND(VLOOKUP($B414,'3.ข้อมูลงบทดลองปัจจุบัน เติมเอง'!$A$5:$CL$846,81,0),2)</f>
        <v>0</v>
      </c>
      <c r="CE414" s="19">
        <f>ROUND(VLOOKUP($B414,'3.ข้อมูลงบทดลองปัจจุบัน เติมเอง'!$A$5:$CL$846,82,0),2)</f>
        <v>0</v>
      </c>
      <c r="CF414" s="19">
        <f>ROUND(VLOOKUP($B414,'3.ข้อมูลงบทดลองปัจจุบัน เติมเอง'!$A$5:$CL$846,83,0),2)</f>
        <v>0</v>
      </c>
      <c r="CG414" s="19">
        <f>ROUND(VLOOKUP($B414,'3.ข้อมูลงบทดลองปัจจุบัน เติมเอง'!$A$5:$CL$846,84,0),2)</f>
        <v>0</v>
      </c>
      <c r="CH414" s="19">
        <f>ROUND(VLOOKUP($B414,'3.ข้อมูลงบทดลองปัจจุบัน เติมเอง'!$A$5:$CL$846,85,0),2)</f>
        <v>0</v>
      </c>
      <c r="CI414" s="19">
        <f>ROUND(VLOOKUP($B414,'3.ข้อมูลงบทดลองปัจจุบัน เติมเอง'!$A$5:$CL$846,86,0),2)</f>
        <v>0</v>
      </c>
      <c r="CJ414" s="19">
        <f>ROUND(VLOOKUP($B414,'3.ข้อมูลงบทดลองปัจจุบัน เติมเอง'!$A$5:$CL$846,87,0),2)</f>
        <v>0</v>
      </c>
      <c r="CK414" s="19">
        <f>ROUND(VLOOKUP($B414,'3.ข้อมูลงบทดลองปัจจุบัน เติมเอง'!$A$5:$CL$846,88,0),2)</f>
        <v>0</v>
      </c>
      <c r="CL414" s="19">
        <f>ROUND(VLOOKUP($B414,'3.ข้อมูลงบทดลองปัจจุบัน เติมเอง'!$A$5:$CL$846,89,0),2)</f>
        <v>0</v>
      </c>
      <c r="CM414" s="19">
        <f>ROUND(VLOOKUP($B414,'3.ข้อมูลงบทดลองปัจจุบัน เติมเอง'!$A$5:$CL$846,90,0),2)</f>
        <v>0</v>
      </c>
    </row>
    <row r="415" spans="1:91" x14ac:dyDescent="0.7">
      <c r="A415" s="53" t="s">
        <v>2323</v>
      </c>
      <c r="B415" s="3" t="s">
        <v>2158</v>
      </c>
      <c r="C415" s="8" t="s">
        <v>1186</v>
      </c>
      <c r="D415" s="19">
        <f>ROUND(VLOOKUP($B415,'3.ข้อมูลงบทดลองปัจจุบัน เติมเอง'!$A$5:$CL$846,3,0),2)</f>
        <v>0</v>
      </c>
      <c r="E415" s="19">
        <f>ROUND(VLOOKUP($B415,'3.ข้อมูลงบทดลองปัจจุบัน เติมเอง'!$A$5:$CL$846,4,0),2)</f>
        <v>0</v>
      </c>
      <c r="F415" s="19">
        <f>ROUND(VLOOKUP($B415,'3.ข้อมูลงบทดลองปัจจุบัน เติมเอง'!$A$5:$CL$846,5,0),2)</f>
        <v>0</v>
      </c>
      <c r="G415" s="19">
        <f>ROUND(VLOOKUP($B415,'3.ข้อมูลงบทดลองปัจจุบัน เติมเอง'!$A$5:$CL$846,6,0),2)</f>
        <v>0</v>
      </c>
      <c r="H415" s="19">
        <f>ROUND(VLOOKUP($B415,'3.ข้อมูลงบทดลองปัจจุบัน เติมเอง'!$A$5:$CL$846,7,0),2)</f>
        <v>0</v>
      </c>
      <c r="I415" s="19">
        <f>ROUND(VLOOKUP($B415,'3.ข้อมูลงบทดลองปัจจุบัน เติมเอง'!$A$5:$CL$846,8,0),2)</f>
        <v>0</v>
      </c>
      <c r="J415" s="19">
        <f>ROUND(VLOOKUP($B415,'3.ข้อมูลงบทดลองปัจจุบัน เติมเอง'!$A$5:$CL$846,9,0),2)</f>
        <v>0</v>
      </c>
      <c r="K415" s="19">
        <f>ROUND(VLOOKUP($B415,'3.ข้อมูลงบทดลองปัจจุบัน เติมเอง'!$A$5:$CL$846,10,0),2)</f>
        <v>0</v>
      </c>
      <c r="L415" s="19">
        <f>ROUND(VLOOKUP($B415,'3.ข้อมูลงบทดลองปัจจุบัน เติมเอง'!$A$5:$CL$846,11,0),2)</f>
        <v>0</v>
      </c>
      <c r="M415" s="19">
        <f>ROUND(VLOOKUP($B415,'3.ข้อมูลงบทดลองปัจจุบัน เติมเอง'!$A$5:$CL$846,12,0),2)</f>
        <v>0</v>
      </c>
      <c r="N415" s="19">
        <f>ROUND(VLOOKUP($B415,'3.ข้อมูลงบทดลองปัจจุบัน เติมเอง'!$A$5:$CL$846,13,0),2)</f>
        <v>0</v>
      </c>
      <c r="O415" s="19">
        <f>ROUND(VLOOKUP($B415,'3.ข้อมูลงบทดลองปัจจุบัน เติมเอง'!$A$5:$CL$846,14,0),2)</f>
        <v>0</v>
      </c>
      <c r="P415" s="19">
        <f>ROUND(VLOOKUP($B415,'3.ข้อมูลงบทดลองปัจจุบัน เติมเอง'!$A$5:$CL$846,15,0),2)</f>
        <v>0</v>
      </c>
      <c r="Q415" s="19">
        <f>ROUND(VLOOKUP($B415,'3.ข้อมูลงบทดลองปัจจุบัน เติมเอง'!$A$5:$CL$846,16,0),2)</f>
        <v>0</v>
      </c>
      <c r="R415" s="19">
        <f>ROUND(VLOOKUP($B415,'3.ข้อมูลงบทดลองปัจจุบัน เติมเอง'!$A$5:$CL$846,17,0),2)</f>
        <v>0</v>
      </c>
      <c r="S415" s="19">
        <f>ROUND(VLOOKUP($B415,'3.ข้อมูลงบทดลองปัจจุบัน เติมเอง'!$A$5:$CL$846,18,0),2)</f>
        <v>0</v>
      </c>
      <c r="T415" s="19">
        <f>ROUND(VLOOKUP($B415,'3.ข้อมูลงบทดลองปัจจุบัน เติมเอง'!$A$5:$CL$846,19,0),2)</f>
        <v>0</v>
      </c>
      <c r="U415" s="19">
        <f>ROUND(VLOOKUP($B415,'3.ข้อมูลงบทดลองปัจจุบัน เติมเอง'!$A$5:$CL$846,20,0),2)</f>
        <v>0</v>
      </c>
      <c r="V415" s="19">
        <f>ROUND(VLOOKUP($B415,'3.ข้อมูลงบทดลองปัจจุบัน เติมเอง'!$A$5:$CL$846,21,0),2)</f>
        <v>0</v>
      </c>
      <c r="W415" s="19">
        <f>ROUND(VLOOKUP($B415,'3.ข้อมูลงบทดลองปัจจุบัน เติมเอง'!$A$5:$CL$846,22,0),2)</f>
        <v>0</v>
      </c>
      <c r="X415" s="19">
        <f>ROUND(VLOOKUP($B415,'3.ข้อมูลงบทดลองปัจจุบัน เติมเอง'!$A$5:$CL$846,23,0),2)</f>
        <v>0</v>
      </c>
      <c r="Y415" s="19">
        <f>ROUND(VLOOKUP($B415,'3.ข้อมูลงบทดลองปัจจุบัน เติมเอง'!$A$5:$CL$846,24,0),2)</f>
        <v>0</v>
      </c>
      <c r="Z415" s="19">
        <f>ROUND(VLOOKUP($B415,'3.ข้อมูลงบทดลองปัจจุบัน เติมเอง'!$A$5:$CL$846,25,0),2)</f>
        <v>0</v>
      </c>
      <c r="AA415" s="19">
        <f>ROUND(VLOOKUP($B415,'3.ข้อมูลงบทดลองปัจจุบัน เติมเอง'!$A$5:$CL$846,26,0),2)</f>
        <v>0</v>
      </c>
      <c r="AB415" s="19">
        <f>ROUND(VLOOKUP($B415,'3.ข้อมูลงบทดลองปัจจุบัน เติมเอง'!$A$5:$CL$846,27,0),2)</f>
        <v>0</v>
      </c>
      <c r="AC415" s="19">
        <f>ROUND(VLOOKUP($B415,'3.ข้อมูลงบทดลองปัจจุบัน เติมเอง'!$A$5:$CL$846,28,0),2)</f>
        <v>0</v>
      </c>
      <c r="AD415" s="19">
        <f>ROUND(VLOOKUP($B415,'3.ข้อมูลงบทดลองปัจจุบัน เติมเอง'!$A$5:$CL$846,29,0),2)</f>
        <v>0</v>
      </c>
      <c r="AE415" s="19">
        <f>ROUND(VLOOKUP($B415,'3.ข้อมูลงบทดลองปัจจุบัน เติมเอง'!$A$5:$CL$846,30,0),2)</f>
        <v>0</v>
      </c>
      <c r="AF415" s="19">
        <f>ROUND(VLOOKUP($B415,'3.ข้อมูลงบทดลองปัจจุบัน เติมเอง'!$A$5:$CL$846,31,0),2)</f>
        <v>0</v>
      </c>
      <c r="AG415" s="19">
        <f>ROUND(VLOOKUP($B415,'3.ข้อมูลงบทดลองปัจจุบัน เติมเอง'!$A$5:$CL$846,32,0),2)</f>
        <v>0</v>
      </c>
      <c r="AH415" s="19">
        <f>ROUND(VLOOKUP($B415,'3.ข้อมูลงบทดลองปัจจุบัน เติมเอง'!$A$5:$CL$846,33,0),2)</f>
        <v>1</v>
      </c>
      <c r="AI415" s="19">
        <f>ROUND(VLOOKUP($B415,'3.ข้อมูลงบทดลองปัจจุบัน เติมเอง'!$A$5:$CL$846,34,0),2)</f>
        <v>0</v>
      </c>
      <c r="AJ415" s="19">
        <f>ROUND(VLOOKUP($B415,'3.ข้อมูลงบทดลองปัจจุบัน เติมเอง'!$A$5:$CL$846,35,0),2)</f>
        <v>0</v>
      </c>
      <c r="AK415" s="19">
        <f>ROUND(VLOOKUP($B415,'3.ข้อมูลงบทดลองปัจจุบัน เติมเอง'!$A$5:$CL$846,36,0),2)</f>
        <v>0</v>
      </c>
      <c r="AL415" s="19">
        <f>ROUND(VLOOKUP($B415,'3.ข้อมูลงบทดลองปัจจุบัน เติมเอง'!$A$5:$CL$846,37,0),2)</f>
        <v>0</v>
      </c>
      <c r="AM415" s="19">
        <f>ROUND(VLOOKUP($B415,'3.ข้อมูลงบทดลองปัจจุบัน เติมเอง'!$A$5:$CL$846,38,0),2)</f>
        <v>0</v>
      </c>
      <c r="AN415" s="19">
        <f>ROUND(VLOOKUP($B415,'3.ข้อมูลงบทดลองปัจจุบัน เติมเอง'!$A$5:$CL$846,39,0),2)</f>
        <v>0</v>
      </c>
      <c r="AO415" s="19">
        <f>ROUND(VLOOKUP($B415,'3.ข้อมูลงบทดลองปัจจุบัน เติมเอง'!$A$5:$CL$846,40,0),2)</f>
        <v>0</v>
      </c>
      <c r="AP415" s="19">
        <f>ROUND(VLOOKUP($B415,'3.ข้อมูลงบทดลองปัจจุบัน เติมเอง'!$A$5:$CL$846,41,0),2)</f>
        <v>0</v>
      </c>
      <c r="AQ415" s="19">
        <f>ROUND(VLOOKUP($B415,'3.ข้อมูลงบทดลองปัจจุบัน เติมเอง'!$A$5:$CL$846,42,0),2)</f>
        <v>0</v>
      </c>
      <c r="AR415" s="19">
        <f>ROUND(VLOOKUP($B415,'3.ข้อมูลงบทดลองปัจจุบัน เติมเอง'!$A$5:$CL$846,43,0),2)</f>
        <v>0</v>
      </c>
      <c r="AS415" s="19">
        <f>ROUND(VLOOKUP($B415,'3.ข้อมูลงบทดลองปัจจุบัน เติมเอง'!$A$5:$CL$846,44,0),2)</f>
        <v>0</v>
      </c>
      <c r="AT415" s="19">
        <f>ROUND(VLOOKUP($B415,'3.ข้อมูลงบทดลองปัจจุบัน เติมเอง'!$A$5:$CL$846,45,0),2)</f>
        <v>0</v>
      </c>
      <c r="AU415" s="19">
        <f>ROUND(VLOOKUP($B415,'3.ข้อมูลงบทดลองปัจจุบัน เติมเอง'!$A$5:$CL$846,46,0),2)</f>
        <v>0</v>
      </c>
      <c r="AV415" s="19">
        <f>ROUND(VLOOKUP($B415,'3.ข้อมูลงบทดลองปัจจุบัน เติมเอง'!$A$5:$CL$846,47,0),2)</f>
        <v>0</v>
      </c>
      <c r="AW415" s="19">
        <f>ROUND(VLOOKUP($B415,'3.ข้อมูลงบทดลองปัจจุบัน เติมเอง'!$A$5:$CL$846,48,0),2)</f>
        <v>0</v>
      </c>
      <c r="AX415" s="19">
        <f>ROUND(VLOOKUP($B415,'3.ข้อมูลงบทดลองปัจจุบัน เติมเอง'!$A$5:$CL$846,49,0),2)</f>
        <v>0</v>
      </c>
      <c r="AY415" s="19">
        <f>ROUND(VLOOKUP($B415,'3.ข้อมูลงบทดลองปัจจุบัน เติมเอง'!$A$5:$CL$846,50,0),2)</f>
        <v>0</v>
      </c>
      <c r="AZ415" s="19">
        <f>ROUND(VLOOKUP($B415,'3.ข้อมูลงบทดลองปัจจุบัน เติมเอง'!$A$5:$CL$846,51,0),2)</f>
        <v>0</v>
      </c>
      <c r="BA415" s="19">
        <f>ROUND(VLOOKUP($B415,'3.ข้อมูลงบทดลองปัจจุบัน เติมเอง'!$A$5:$CL$846,52,0),2)</f>
        <v>0</v>
      </c>
      <c r="BB415" s="19">
        <f>ROUND(VLOOKUP($B415,'3.ข้อมูลงบทดลองปัจจุบัน เติมเอง'!$A$5:$CL$846,53,0),2)</f>
        <v>0</v>
      </c>
      <c r="BC415" s="19">
        <f>ROUND(VLOOKUP($B415,'3.ข้อมูลงบทดลองปัจจุบัน เติมเอง'!$A$5:$CL$846,54,0),2)</f>
        <v>0</v>
      </c>
      <c r="BD415" s="19">
        <f>ROUND(VLOOKUP($B415,'3.ข้อมูลงบทดลองปัจจุบัน เติมเอง'!$A$5:$CL$846,55,0),2)</f>
        <v>0</v>
      </c>
      <c r="BE415" s="19">
        <f>ROUND(VLOOKUP($B415,'3.ข้อมูลงบทดลองปัจจุบัน เติมเอง'!$A$5:$CL$846,56,0),2)</f>
        <v>0</v>
      </c>
      <c r="BF415" s="19">
        <f>ROUND(VLOOKUP($B415,'3.ข้อมูลงบทดลองปัจจุบัน เติมเอง'!$A$5:$CL$846,57,0),2)</f>
        <v>0</v>
      </c>
      <c r="BG415" s="19">
        <f>ROUND(VLOOKUP($B415,'3.ข้อมูลงบทดลองปัจจุบัน เติมเอง'!$A$5:$CL$846,58,0),2)</f>
        <v>0</v>
      </c>
      <c r="BH415" s="19">
        <f>ROUND(VLOOKUP($B415,'3.ข้อมูลงบทดลองปัจจุบัน เติมเอง'!$A$5:$CL$846,59,0),2)</f>
        <v>0</v>
      </c>
      <c r="BI415" s="19">
        <f>ROUND(VLOOKUP($B415,'3.ข้อมูลงบทดลองปัจจุบัน เติมเอง'!$A$5:$CL$846,60,0),2)</f>
        <v>0</v>
      </c>
      <c r="BJ415" s="19">
        <f>ROUND(VLOOKUP($B415,'3.ข้อมูลงบทดลองปัจจุบัน เติมเอง'!$A$5:$CL$846,61,0),2)</f>
        <v>0</v>
      </c>
      <c r="BK415" s="19">
        <f>ROUND(VLOOKUP($B415,'3.ข้อมูลงบทดลองปัจจุบัน เติมเอง'!$A$5:$CL$846,62,0),2)</f>
        <v>0</v>
      </c>
      <c r="BL415" s="19">
        <f>ROUND(VLOOKUP($B415,'3.ข้อมูลงบทดลองปัจจุบัน เติมเอง'!$A$5:$CL$846,63,0),2)</f>
        <v>0</v>
      </c>
      <c r="BM415" s="19">
        <f>ROUND(VLOOKUP($B415,'3.ข้อมูลงบทดลองปัจจุบัน เติมเอง'!$A$5:$CL$846,64,0),2)</f>
        <v>0</v>
      </c>
      <c r="BN415" s="19">
        <f>ROUND(VLOOKUP($B415,'3.ข้อมูลงบทดลองปัจจุบัน เติมเอง'!$A$5:$CL$846,65,0),2)</f>
        <v>0</v>
      </c>
      <c r="BO415" s="19">
        <f>ROUND(VLOOKUP($B415,'3.ข้อมูลงบทดลองปัจจุบัน เติมเอง'!$A$5:$CL$846,66,0),2)</f>
        <v>0</v>
      </c>
      <c r="BP415" s="19">
        <f>ROUND(VLOOKUP($B415,'3.ข้อมูลงบทดลองปัจจุบัน เติมเอง'!$A$5:$CL$846,67,0),2)</f>
        <v>0</v>
      </c>
      <c r="BQ415" s="19">
        <f>ROUND(VLOOKUP($B415,'3.ข้อมูลงบทดลองปัจจุบัน เติมเอง'!$A$5:$CL$846,68,0),2)</f>
        <v>0</v>
      </c>
      <c r="BR415" s="19">
        <f>ROUND(VLOOKUP($B415,'3.ข้อมูลงบทดลองปัจจุบัน เติมเอง'!$A$5:$CL$846,69,0),2)</f>
        <v>0</v>
      </c>
      <c r="BS415" s="19">
        <f>ROUND(VLOOKUP($B415,'3.ข้อมูลงบทดลองปัจจุบัน เติมเอง'!$A$5:$CL$846,70,0),2)</f>
        <v>0</v>
      </c>
      <c r="BT415" s="19">
        <f>ROUND(VLOOKUP($B415,'3.ข้อมูลงบทดลองปัจจุบัน เติมเอง'!$A$5:$CL$846,71,0),2)</f>
        <v>0</v>
      </c>
      <c r="BU415" s="19">
        <f>ROUND(VLOOKUP($B415,'3.ข้อมูลงบทดลองปัจจุบัน เติมเอง'!$A$5:$CL$846,72,0),2)</f>
        <v>0</v>
      </c>
      <c r="BV415" s="19">
        <f>ROUND(VLOOKUP($B415,'3.ข้อมูลงบทดลองปัจจุบัน เติมเอง'!$A$5:$CL$846,73,0),2)</f>
        <v>0</v>
      </c>
      <c r="BW415" s="19">
        <f>ROUND(VLOOKUP($B415,'3.ข้อมูลงบทดลองปัจจุบัน เติมเอง'!$A$5:$CL$846,74,0),2)</f>
        <v>0</v>
      </c>
      <c r="BX415" s="19">
        <f>ROUND(VLOOKUP($B415,'3.ข้อมูลงบทดลองปัจจุบัน เติมเอง'!$A$5:$CL$846,75,0),2)</f>
        <v>0</v>
      </c>
      <c r="BY415" s="19">
        <f>ROUND(VLOOKUP($B415,'3.ข้อมูลงบทดลองปัจจุบัน เติมเอง'!$A$5:$CL$846,76,0),2)</f>
        <v>0</v>
      </c>
      <c r="BZ415" s="19">
        <f>ROUND(VLOOKUP($B415,'3.ข้อมูลงบทดลองปัจจุบัน เติมเอง'!$A$5:$CL$846,77,0),2)</f>
        <v>0</v>
      </c>
      <c r="CA415" s="19">
        <f>ROUND(VLOOKUP($B415,'3.ข้อมูลงบทดลองปัจจุบัน เติมเอง'!$A$5:$CL$846,78,0),2)</f>
        <v>0</v>
      </c>
      <c r="CB415" s="19">
        <f>ROUND(VLOOKUP($B415,'3.ข้อมูลงบทดลองปัจจุบัน เติมเอง'!$A$5:$CL$846,79,0),2)</f>
        <v>0</v>
      </c>
      <c r="CC415" s="19">
        <f>ROUND(VLOOKUP($B415,'3.ข้อมูลงบทดลองปัจจุบัน เติมเอง'!$A$5:$CL$846,80,0),2)</f>
        <v>0</v>
      </c>
      <c r="CD415" s="19">
        <f>ROUND(VLOOKUP($B415,'3.ข้อมูลงบทดลองปัจจุบัน เติมเอง'!$A$5:$CL$846,81,0),2)</f>
        <v>0</v>
      </c>
      <c r="CE415" s="19">
        <f>ROUND(VLOOKUP($B415,'3.ข้อมูลงบทดลองปัจจุบัน เติมเอง'!$A$5:$CL$846,82,0),2)</f>
        <v>0</v>
      </c>
      <c r="CF415" s="19">
        <f>ROUND(VLOOKUP($B415,'3.ข้อมูลงบทดลองปัจจุบัน เติมเอง'!$A$5:$CL$846,83,0),2)</f>
        <v>0</v>
      </c>
      <c r="CG415" s="19">
        <f>ROUND(VLOOKUP($B415,'3.ข้อมูลงบทดลองปัจจุบัน เติมเอง'!$A$5:$CL$846,84,0),2)</f>
        <v>0</v>
      </c>
      <c r="CH415" s="19">
        <f>ROUND(VLOOKUP($B415,'3.ข้อมูลงบทดลองปัจจุบัน เติมเอง'!$A$5:$CL$846,85,0),2)</f>
        <v>0</v>
      </c>
      <c r="CI415" s="19">
        <f>ROUND(VLOOKUP($B415,'3.ข้อมูลงบทดลองปัจจุบัน เติมเอง'!$A$5:$CL$846,86,0),2)</f>
        <v>0</v>
      </c>
      <c r="CJ415" s="19">
        <f>ROUND(VLOOKUP($B415,'3.ข้อมูลงบทดลองปัจจุบัน เติมเอง'!$A$5:$CL$846,87,0),2)</f>
        <v>0</v>
      </c>
      <c r="CK415" s="19">
        <f>ROUND(VLOOKUP($B415,'3.ข้อมูลงบทดลองปัจจุบัน เติมเอง'!$A$5:$CL$846,88,0),2)</f>
        <v>0</v>
      </c>
      <c r="CL415" s="19">
        <f>ROUND(VLOOKUP($B415,'3.ข้อมูลงบทดลองปัจจุบัน เติมเอง'!$A$5:$CL$846,89,0),2)</f>
        <v>0</v>
      </c>
      <c r="CM415" s="19">
        <f>ROUND(VLOOKUP($B415,'3.ข้อมูลงบทดลองปัจจุบัน เติมเอง'!$A$5:$CL$846,90,0),2)</f>
        <v>0</v>
      </c>
    </row>
    <row r="416" spans="1:91" x14ac:dyDescent="0.7">
      <c r="A416" s="53" t="s">
        <v>2323</v>
      </c>
      <c r="B416" s="3" t="s">
        <v>2159</v>
      </c>
      <c r="C416" s="8" t="s">
        <v>852</v>
      </c>
      <c r="D416" s="19">
        <f>ROUND(VLOOKUP($B416,'3.ข้อมูลงบทดลองปัจจุบัน เติมเอง'!$A$5:$CL$846,3,0),2)</f>
        <v>0</v>
      </c>
      <c r="E416" s="19">
        <f>ROUND(VLOOKUP($B416,'3.ข้อมูลงบทดลองปัจจุบัน เติมเอง'!$A$5:$CL$846,4,0),2)</f>
        <v>0</v>
      </c>
      <c r="F416" s="19">
        <f>ROUND(VLOOKUP($B416,'3.ข้อมูลงบทดลองปัจจุบัน เติมเอง'!$A$5:$CL$846,5,0),2)</f>
        <v>0</v>
      </c>
      <c r="G416" s="19">
        <f>ROUND(VLOOKUP($B416,'3.ข้อมูลงบทดลองปัจจุบัน เติมเอง'!$A$5:$CL$846,6,0),2)</f>
        <v>0</v>
      </c>
      <c r="H416" s="19">
        <f>ROUND(VLOOKUP($B416,'3.ข้อมูลงบทดลองปัจจุบัน เติมเอง'!$A$5:$CL$846,7,0),2)</f>
        <v>0</v>
      </c>
      <c r="I416" s="19">
        <f>ROUND(VLOOKUP($B416,'3.ข้อมูลงบทดลองปัจจุบัน เติมเอง'!$A$5:$CL$846,8,0),2)</f>
        <v>0</v>
      </c>
      <c r="J416" s="19">
        <f>ROUND(VLOOKUP($B416,'3.ข้อมูลงบทดลองปัจจุบัน เติมเอง'!$A$5:$CL$846,9,0),2)</f>
        <v>0</v>
      </c>
      <c r="K416" s="19">
        <f>ROUND(VLOOKUP($B416,'3.ข้อมูลงบทดลองปัจจุบัน เติมเอง'!$A$5:$CL$846,10,0),2)</f>
        <v>0</v>
      </c>
      <c r="L416" s="19">
        <f>ROUND(VLOOKUP($B416,'3.ข้อมูลงบทดลองปัจจุบัน เติมเอง'!$A$5:$CL$846,11,0),2)</f>
        <v>0</v>
      </c>
      <c r="M416" s="19">
        <f>ROUND(VLOOKUP($B416,'3.ข้อมูลงบทดลองปัจจุบัน เติมเอง'!$A$5:$CL$846,12,0),2)</f>
        <v>0</v>
      </c>
      <c r="N416" s="19">
        <f>ROUND(VLOOKUP($B416,'3.ข้อมูลงบทดลองปัจจุบัน เติมเอง'!$A$5:$CL$846,13,0),2)</f>
        <v>0</v>
      </c>
      <c r="O416" s="19">
        <f>ROUND(VLOOKUP($B416,'3.ข้อมูลงบทดลองปัจจุบัน เติมเอง'!$A$5:$CL$846,14,0),2)</f>
        <v>0</v>
      </c>
      <c r="P416" s="19">
        <f>ROUND(VLOOKUP($B416,'3.ข้อมูลงบทดลองปัจจุบัน เติมเอง'!$A$5:$CL$846,15,0),2)</f>
        <v>0</v>
      </c>
      <c r="Q416" s="19">
        <f>ROUND(VLOOKUP($B416,'3.ข้อมูลงบทดลองปัจจุบัน เติมเอง'!$A$5:$CL$846,16,0),2)</f>
        <v>0</v>
      </c>
      <c r="R416" s="19">
        <f>ROUND(VLOOKUP($B416,'3.ข้อมูลงบทดลองปัจจุบัน เติมเอง'!$A$5:$CL$846,17,0),2)</f>
        <v>0</v>
      </c>
      <c r="S416" s="19">
        <f>ROUND(VLOOKUP($B416,'3.ข้อมูลงบทดลองปัจจุบัน เติมเอง'!$A$5:$CL$846,18,0),2)</f>
        <v>0</v>
      </c>
      <c r="T416" s="19">
        <f>ROUND(VLOOKUP($B416,'3.ข้อมูลงบทดลองปัจจุบัน เติมเอง'!$A$5:$CL$846,19,0),2)</f>
        <v>0</v>
      </c>
      <c r="U416" s="19">
        <f>ROUND(VLOOKUP($B416,'3.ข้อมูลงบทดลองปัจจุบัน เติมเอง'!$A$5:$CL$846,20,0),2)</f>
        <v>0</v>
      </c>
      <c r="V416" s="19">
        <f>ROUND(VLOOKUP($B416,'3.ข้อมูลงบทดลองปัจจุบัน เติมเอง'!$A$5:$CL$846,21,0),2)</f>
        <v>0</v>
      </c>
      <c r="W416" s="19">
        <f>ROUND(VLOOKUP($B416,'3.ข้อมูลงบทดลองปัจจุบัน เติมเอง'!$A$5:$CL$846,22,0),2)</f>
        <v>0</v>
      </c>
      <c r="X416" s="19">
        <f>ROUND(VLOOKUP($B416,'3.ข้อมูลงบทดลองปัจจุบัน เติมเอง'!$A$5:$CL$846,23,0),2)</f>
        <v>0</v>
      </c>
      <c r="Y416" s="19">
        <f>ROUND(VLOOKUP($B416,'3.ข้อมูลงบทดลองปัจจุบัน เติมเอง'!$A$5:$CL$846,24,0),2)</f>
        <v>0</v>
      </c>
      <c r="Z416" s="19">
        <f>ROUND(VLOOKUP($B416,'3.ข้อมูลงบทดลองปัจจุบัน เติมเอง'!$A$5:$CL$846,25,0),2)</f>
        <v>0</v>
      </c>
      <c r="AA416" s="19">
        <f>ROUND(VLOOKUP($B416,'3.ข้อมูลงบทดลองปัจจุบัน เติมเอง'!$A$5:$CL$846,26,0),2)</f>
        <v>0</v>
      </c>
      <c r="AB416" s="19">
        <f>ROUND(VLOOKUP($B416,'3.ข้อมูลงบทดลองปัจจุบัน เติมเอง'!$A$5:$CL$846,27,0),2)</f>
        <v>0</v>
      </c>
      <c r="AC416" s="19">
        <f>ROUND(VLOOKUP($B416,'3.ข้อมูลงบทดลองปัจจุบัน เติมเอง'!$A$5:$CL$846,28,0),2)</f>
        <v>0</v>
      </c>
      <c r="AD416" s="19">
        <f>ROUND(VLOOKUP($B416,'3.ข้อมูลงบทดลองปัจจุบัน เติมเอง'!$A$5:$CL$846,29,0),2)</f>
        <v>0</v>
      </c>
      <c r="AE416" s="19">
        <f>ROUND(VLOOKUP($B416,'3.ข้อมูลงบทดลองปัจจุบัน เติมเอง'!$A$5:$CL$846,30,0),2)</f>
        <v>0</v>
      </c>
      <c r="AF416" s="19">
        <f>ROUND(VLOOKUP($B416,'3.ข้อมูลงบทดลองปัจจุบัน เติมเอง'!$A$5:$CL$846,31,0),2)</f>
        <v>0</v>
      </c>
      <c r="AG416" s="19">
        <f>ROUND(VLOOKUP($B416,'3.ข้อมูลงบทดลองปัจจุบัน เติมเอง'!$A$5:$CL$846,32,0),2)</f>
        <v>0</v>
      </c>
      <c r="AH416" s="19">
        <f>ROUND(VLOOKUP($B416,'3.ข้อมูลงบทดลองปัจจุบัน เติมเอง'!$A$5:$CL$846,33,0),2)</f>
        <v>238</v>
      </c>
      <c r="AI416" s="19">
        <f>ROUND(VLOOKUP($B416,'3.ข้อมูลงบทดลองปัจจุบัน เติมเอง'!$A$5:$CL$846,34,0),2)</f>
        <v>1881.25</v>
      </c>
      <c r="AJ416" s="19">
        <f>ROUND(VLOOKUP($B416,'3.ข้อมูลงบทดลองปัจจุบัน เติมเอง'!$A$5:$CL$846,35,0),2)</f>
        <v>0</v>
      </c>
      <c r="AK416" s="19">
        <f>ROUND(VLOOKUP($B416,'3.ข้อมูลงบทดลองปัจจุบัน เติมเอง'!$A$5:$CL$846,36,0),2)</f>
        <v>0</v>
      </c>
      <c r="AL416" s="19">
        <f>ROUND(VLOOKUP($B416,'3.ข้อมูลงบทดลองปัจจุบัน เติมเอง'!$A$5:$CL$846,37,0),2)</f>
        <v>15370.91</v>
      </c>
      <c r="AM416" s="19">
        <f>ROUND(VLOOKUP($B416,'3.ข้อมูลงบทดลองปัจจุบัน เติมเอง'!$A$5:$CL$846,38,0),2)</f>
        <v>421</v>
      </c>
      <c r="AN416" s="19">
        <f>ROUND(VLOOKUP($B416,'3.ข้อมูลงบทดลองปัจจุบัน เติมเอง'!$A$5:$CL$846,39,0),2)</f>
        <v>0</v>
      </c>
      <c r="AO416" s="19">
        <f>ROUND(VLOOKUP($B416,'3.ข้อมูลงบทดลองปัจจุบัน เติมเอง'!$A$5:$CL$846,40,0),2)</f>
        <v>0</v>
      </c>
      <c r="AP416" s="19">
        <f>ROUND(VLOOKUP($B416,'3.ข้อมูลงบทดลองปัจจุบัน เติมเอง'!$A$5:$CL$846,41,0),2)</f>
        <v>0</v>
      </c>
      <c r="AQ416" s="19">
        <f>ROUND(VLOOKUP($B416,'3.ข้อมูลงบทดลองปัจจุบัน เติมเอง'!$A$5:$CL$846,42,0),2)</f>
        <v>0</v>
      </c>
      <c r="AR416" s="19">
        <f>ROUND(VLOOKUP($B416,'3.ข้อมูลงบทดลองปัจจุบัน เติมเอง'!$A$5:$CL$846,43,0),2)</f>
        <v>0</v>
      </c>
      <c r="AS416" s="19">
        <f>ROUND(VLOOKUP($B416,'3.ข้อมูลงบทดลองปัจจุบัน เติมเอง'!$A$5:$CL$846,44,0),2)</f>
        <v>0</v>
      </c>
      <c r="AT416" s="19">
        <f>ROUND(VLOOKUP($B416,'3.ข้อมูลงบทดลองปัจจุบัน เติมเอง'!$A$5:$CL$846,45,0),2)</f>
        <v>0</v>
      </c>
      <c r="AU416" s="19">
        <f>ROUND(VLOOKUP($B416,'3.ข้อมูลงบทดลองปัจจุบัน เติมเอง'!$A$5:$CL$846,46,0),2)</f>
        <v>0</v>
      </c>
      <c r="AV416" s="19">
        <f>ROUND(VLOOKUP($B416,'3.ข้อมูลงบทดลองปัจจุบัน เติมเอง'!$A$5:$CL$846,47,0),2)</f>
        <v>0</v>
      </c>
      <c r="AW416" s="19">
        <f>ROUND(VLOOKUP($B416,'3.ข้อมูลงบทดลองปัจจุบัน เติมเอง'!$A$5:$CL$846,48,0),2)</f>
        <v>0</v>
      </c>
      <c r="AX416" s="19">
        <f>ROUND(VLOOKUP($B416,'3.ข้อมูลงบทดลองปัจจุบัน เติมเอง'!$A$5:$CL$846,49,0),2)</f>
        <v>0</v>
      </c>
      <c r="AY416" s="19">
        <f>ROUND(VLOOKUP($B416,'3.ข้อมูลงบทดลองปัจจุบัน เติมเอง'!$A$5:$CL$846,50,0),2)</f>
        <v>0</v>
      </c>
      <c r="AZ416" s="19">
        <f>ROUND(VLOOKUP($B416,'3.ข้อมูลงบทดลองปัจจุบัน เติมเอง'!$A$5:$CL$846,51,0),2)</f>
        <v>0</v>
      </c>
      <c r="BA416" s="19">
        <f>ROUND(VLOOKUP($B416,'3.ข้อมูลงบทดลองปัจจุบัน เติมเอง'!$A$5:$CL$846,52,0),2)</f>
        <v>27426.11</v>
      </c>
      <c r="BB416" s="19">
        <f>ROUND(VLOOKUP($B416,'3.ข้อมูลงบทดลองปัจจุบัน เติมเอง'!$A$5:$CL$846,53,0),2)</f>
        <v>0</v>
      </c>
      <c r="BC416" s="19">
        <f>ROUND(VLOOKUP($B416,'3.ข้อมูลงบทดลองปัจจุบัน เติมเอง'!$A$5:$CL$846,54,0),2)</f>
        <v>0</v>
      </c>
      <c r="BD416" s="19">
        <f>ROUND(VLOOKUP($B416,'3.ข้อมูลงบทดลองปัจจุบัน เติมเอง'!$A$5:$CL$846,55,0),2)</f>
        <v>0</v>
      </c>
      <c r="BE416" s="19">
        <f>ROUND(VLOOKUP($B416,'3.ข้อมูลงบทดลองปัจจุบัน เติมเอง'!$A$5:$CL$846,56,0),2)</f>
        <v>0</v>
      </c>
      <c r="BF416" s="19">
        <f>ROUND(VLOOKUP($B416,'3.ข้อมูลงบทดลองปัจจุบัน เติมเอง'!$A$5:$CL$846,57,0),2)</f>
        <v>0</v>
      </c>
      <c r="BG416" s="19">
        <f>ROUND(VLOOKUP($B416,'3.ข้อมูลงบทดลองปัจจุบัน เติมเอง'!$A$5:$CL$846,58,0),2)</f>
        <v>0</v>
      </c>
      <c r="BH416" s="19">
        <f>ROUND(VLOOKUP($B416,'3.ข้อมูลงบทดลองปัจจุบัน เติมเอง'!$A$5:$CL$846,59,0),2)</f>
        <v>0</v>
      </c>
      <c r="BI416" s="19">
        <f>ROUND(VLOOKUP($B416,'3.ข้อมูลงบทดลองปัจจุบัน เติมเอง'!$A$5:$CL$846,60,0),2)</f>
        <v>0</v>
      </c>
      <c r="BJ416" s="19">
        <f>ROUND(VLOOKUP($B416,'3.ข้อมูลงบทดลองปัจจุบัน เติมเอง'!$A$5:$CL$846,61,0),2)</f>
        <v>0</v>
      </c>
      <c r="BK416" s="19">
        <f>ROUND(VLOOKUP($B416,'3.ข้อมูลงบทดลองปัจจุบัน เติมเอง'!$A$5:$CL$846,62,0),2)</f>
        <v>0</v>
      </c>
      <c r="BL416" s="19">
        <f>ROUND(VLOOKUP($B416,'3.ข้อมูลงบทดลองปัจจุบัน เติมเอง'!$A$5:$CL$846,63,0),2)</f>
        <v>0</v>
      </c>
      <c r="BM416" s="19">
        <f>ROUND(VLOOKUP($B416,'3.ข้อมูลงบทดลองปัจจุบัน เติมเอง'!$A$5:$CL$846,64,0),2)</f>
        <v>0</v>
      </c>
      <c r="BN416" s="19">
        <f>ROUND(VLOOKUP($B416,'3.ข้อมูลงบทดลองปัจจุบัน เติมเอง'!$A$5:$CL$846,65,0),2)</f>
        <v>0</v>
      </c>
      <c r="BO416" s="19">
        <f>ROUND(VLOOKUP($B416,'3.ข้อมูลงบทดลองปัจจุบัน เติมเอง'!$A$5:$CL$846,66,0),2)</f>
        <v>0</v>
      </c>
      <c r="BP416" s="19">
        <f>ROUND(VLOOKUP($B416,'3.ข้อมูลงบทดลองปัจจุบัน เติมเอง'!$A$5:$CL$846,67,0),2)</f>
        <v>0</v>
      </c>
      <c r="BQ416" s="19">
        <f>ROUND(VLOOKUP($B416,'3.ข้อมูลงบทดลองปัจจุบัน เติมเอง'!$A$5:$CL$846,68,0),2)</f>
        <v>0</v>
      </c>
      <c r="BR416" s="19">
        <f>ROUND(VLOOKUP($B416,'3.ข้อมูลงบทดลองปัจจุบัน เติมเอง'!$A$5:$CL$846,69,0),2)</f>
        <v>0</v>
      </c>
      <c r="BS416" s="19">
        <f>ROUND(VLOOKUP($B416,'3.ข้อมูลงบทดลองปัจจุบัน เติมเอง'!$A$5:$CL$846,70,0),2)</f>
        <v>0</v>
      </c>
      <c r="BT416" s="19">
        <f>ROUND(VLOOKUP($B416,'3.ข้อมูลงบทดลองปัจจุบัน เติมเอง'!$A$5:$CL$846,71,0),2)</f>
        <v>0</v>
      </c>
      <c r="BU416" s="19">
        <f>ROUND(VLOOKUP($B416,'3.ข้อมูลงบทดลองปัจจุบัน เติมเอง'!$A$5:$CL$846,72,0),2)</f>
        <v>0</v>
      </c>
      <c r="BV416" s="19">
        <f>ROUND(VLOOKUP($B416,'3.ข้อมูลงบทดลองปัจจุบัน เติมเอง'!$A$5:$CL$846,73,0),2)</f>
        <v>0</v>
      </c>
      <c r="BW416" s="19">
        <f>ROUND(VLOOKUP($B416,'3.ข้อมูลงบทดลองปัจจุบัน เติมเอง'!$A$5:$CL$846,74,0),2)</f>
        <v>0</v>
      </c>
      <c r="BX416" s="19">
        <f>ROUND(VLOOKUP($B416,'3.ข้อมูลงบทดลองปัจจุบัน เติมเอง'!$A$5:$CL$846,75,0),2)</f>
        <v>0</v>
      </c>
      <c r="BY416" s="19">
        <f>ROUND(VLOOKUP($B416,'3.ข้อมูลงบทดลองปัจจุบัน เติมเอง'!$A$5:$CL$846,76,0),2)</f>
        <v>0</v>
      </c>
      <c r="BZ416" s="19">
        <f>ROUND(VLOOKUP($B416,'3.ข้อมูลงบทดลองปัจจุบัน เติมเอง'!$A$5:$CL$846,77,0),2)</f>
        <v>0</v>
      </c>
      <c r="CA416" s="19">
        <f>ROUND(VLOOKUP($B416,'3.ข้อมูลงบทดลองปัจจุบัน เติมเอง'!$A$5:$CL$846,78,0),2)</f>
        <v>0</v>
      </c>
      <c r="CB416" s="19">
        <f>ROUND(VLOOKUP($B416,'3.ข้อมูลงบทดลองปัจจุบัน เติมเอง'!$A$5:$CL$846,79,0),2)</f>
        <v>0</v>
      </c>
      <c r="CC416" s="19">
        <f>ROUND(VLOOKUP($B416,'3.ข้อมูลงบทดลองปัจจุบัน เติมเอง'!$A$5:$CL$846,80,0),2)</f>
        <v>0</v>
      </c>
      <c r="CD416" s="19">
        <f>ROUND(VLOOKUP($B416,'3.ข้อมูลงบทดลองปัจจุบัน เติมเอง'!$A$5:$CL$846,81,0),2)</f>
        <v>365.67</v>
      </c>
      <c r="CE416" s="19">
        <f>ROUND(VLOOKUP($B416,'3.ข้อมูลงบทดลองปัจจุบัน เติมเอง'!$A$5:$CL$846,82,0),2)</f>
        <v>0</v>
      </c>
      <c r="CF416" s="19">
        <f>ROUND(VLOOKUP($B416,'3.ข้อมูลงบทดลองปัจจุบัน เติมเอง'!$A$5:$CL$846,83,0),2)</f>
        <v>0</v>
      </c>
      <c r="CG416" s="19">
        <f>ROUND(VLOOKUP($B416,'3.ข้อมูลงบทดลองปัจจุบัน เติมเอง'!$A$5:$CL$846,84,0),2)</f>
        <v>0</v>
      </c>
      <c r="CH416" s="19">
        <f>ROUND(VLOOKUP($B416,'3.ข้อมูลงบทดลองปัจจุบัน เติมเอง'!$A$5:$CL$846,85,0),2)</f>
        <v>0</v>
      </c>
      <c r="CI416" s="19">
        <f>ROUND(VLOOKUP($B416,'3.ข้อมูลงบทดลองปัจจุบัน เติมเอง'!$A$5:$CL$846,86,0),2)</f>
        <v>0</v>
      </c>
      <c r="CJ416" s="19">
        <f>ROUND(VLOOKUP($B416,'3.ข้อมูลงบทดลองปัจจุบัน เติมเอง'!$A$5:$CL$846,87,0),2)</f>
        <v>0</v>
      </c>
      <c r="CK416" s="19">
        <f>ROUND(VLOOKUP($B416,'3.ข้อมูลงบทดลองปัจจุบัน เติมเอง'!$A$5:$CL$846,88,0),2)</f>
        <v>0</v>
      </c>
      <c r="CL416" s="19">
        <f>ROUND(VLOOKUP($B416,'3.ข้อมูลงบทดลองปัจจุบัน เติมเอง'!$A$5:$CL$846,89,0),2)</f>
        <v>0</v>
      </c>
      <c r="CM416" s="19">
        <f>ROUND(VLOOKUP($B416,'3.ข้อมูลงบทดลองปัจจุบัน เติมเอง'!$A$5:$CL$846,90,0),2)</f>
        <v>0</v>
      </c>
    </row>
    <row r="417" spans="1:91" x14ac:dyDescent="0.7">
      <c r="A417" s="53" t="s">
        <v>2323</v>
      </c>
      <c r="B417" s="3" t="s">
        <v>2160</v>
      </c>
      <c r="C417" s="8" t="s">
        <v>853</v>
      </c>
      <c r="D417" s="19">
        <f>ROUND(VLOOKUP($B417,'3.ข้อมูลงบทดลองปัจจุบัน เติมเอง'!$A$5:$CL$846,3,0),2)</f>
        <v>0</v>
      </c>
      <c r="E417" s="19">
        <f>ROUND(VLOOKUP($B417,'3.ข้อมูลงบทดลองปัจจุบัน เติมเอง'!$A$5:$CL$846,4,0),2)</f>
        <v>0</v>
      </c>
      <c r="F417" s="19">
        <f>ROUND(VLOOKUP($B417,'3.ข้อมูลงบทดลองปัจจุบัน เติมเอง'!$A$5:$CL$846,5,0),2)</f>
        <v>0</v>
      </c>
      <c r="G417" s="19">
        <f>ROUND(VLOOKUP($B417,'3.ข้อมูลงบทดลองปัจจุบัน เติมเอง'!$A$5:$CL$846,6,0),2)</f>
        <v>0</v>
      </c>
      <c r="H417" s="19">
        <f>ROUND(VLOOKUP($B417,'3.ข้อมูลงบทดลองปัจจุบัน เติมเอง'!$A$5:$CL$846,7,0),2)</f>
        <v>0</v>
      </c>
      <c r="I417" s="19">
        <f>ROUND(VLOOKUP($B417,'3.ข้อมูลงบทดลองปัจจุบัน เติมเอง'!$A$5:$CL$846,8,0),2)</f>
        <v>0</v>
      </c>
      <c r="J417" s="19">
        <f>ROUND(VLOOKUP($B417,'3.ข้อมูลงบทดลองปัจจุบัน เติมเอง'!$A$5:$CL$846,9,0),2)</f>
        <v>0</v>
      </c>
      <c r="K417" s="19">
        <f>ROUND(VLOOKUP($B417,'3.ข้อมูลงบทดลองปัจจุบัน เติมเอง'!$A$5:$CL$846,10,0),2)</f>
        <v>0</v>
      </c>
      <c r="L417" s="19">
        <f>ROUND(VLOOKUP($B417,'3.ข้อมูลงบทดลองปัจจุบัน เติมเอง'!$A$5:$CL$846,11,0),2)</f>
        <v>0</v>
      </c>
      <c r="M417" s="19">
        <f>ROUND(VLOOKUP($B417,'3.ข้อมูลงบทดลองปัจจุบัน เติมเอง'!$A$5:$CL$846,12,0),2)</f>
        <v>0</v>
      </c>
      <c r="N417" s="19">
        <f>ROUND(VLOOKUP($B417,'3.ข้อมูลงบทดลองปัจจุบัน เติมเอง'!$A$5:$CL$846,13,0),2)</f>
        <v>0</v>
      </c>
      <c r="O417" s="19">
        <f>ROUND(VLOOKUP($B417,'3.ข้อมูลงบทดลองปัจจุบัน เติมเอง'!$A$5:$CL$846,14,0),2)</f>
        <v>0</v>
      </c>
      <c r="P417" s="19">
        <f>ROUND(VLOOKUP($B417,'3.ข้อมูลงบทดลองปัจจุบัน เติมเอง'!$A$5:$CL$846,15,0),2)</f>
        <v>0</v>
      </c>
      <c r="Q417" s="19">
        <f>ROUND(VLOOKUP($B417,'3.ข้อมูลงบทดลองปัจจุบัน เติมเอง'!$A$5:$CL$846,16,0),2)</f>
        <v>0</v>
      </c>
      <c r="R417" s="19">
        <f>ROUND(VLOOKUP($B417,'3.ข้อมูลงบทดลองปัจจุบัน เติมเอง'!$A$5:$CL$846,17,0),2)</f>
        <v>0</v>
      </c>
      <c r="S417" s="19">
        <f>ROUND(VLOOKUP($B417,'3.ข้อมูลงบทดลองปัจจุบัน เติมเอง'!$A$5:$CL$846,18,0),2)</f>
        <v>0</v>
      </c>
      <c r="T417" s="19">
        <f>ROUND(VLOOKUP($B417,'3.ข้อมูลงบทดลองปัจจุบัน เติมเอง'!$A$5:$CL$846,19,0),2)</f>
        <v>0</v>
      </c>
      <c r="U417" s="19">
        <f>ROUND(VLOOKUP($B417,'3.ข้อมูลงบทดลองปัจจุบัน เติมเอง'!$A$5:$CL$846,20,0),2)</f>
        <v>0</v>
      </c>
      <c r="V417" s="19">
        <f>ROUND(VLOOKUP($B417,'3.ข้อมูลงบทดลองปัจจุบัน เติมเอง'!$A$5:$CL$846,21,0),2)</f>
        <v>0</v>
      </c>
      <c r="W417" s="19">
        <f>ROUND(VLOOKUP($B417,'3.ข้อมูลงบทดลองปัจจุบัน เติมเอง'!$A$5:$CL$846,22,0),2)</f>
        <v>0</v>
      </c>
      <c r="X417" s="19">
        <f>ROUND(VLOOKUP($B417,'3.ข้อมูลงบทดลองปัจจุบัน เติมเอง'!$A$5:$CL$846,23,0),2)</f>
        <v>0</v>
      </c>
      <c r="Y417" s="19">
        <f>ROUND(VLOOKUP($B417,'3.ข้อมูลงบทดลองปัจจุบัน เติมเอง'!$A$5:$CL$846,24,0),2)</f>
        <v>0</v>
      </c>
      <c r="Z417" s="19">
        <f>ROUND(VLOOKUP($B417,'3.ข้อมูลงบทดลองปัจจุบัน เติมเอง'!$A$5:$CL$846,25,0),2)</f>
        <v>0</v>
      </c>
      <c r="AA417" s="19">
        <f>ROUND(VLOOKUP($B417,'3.ข้อมูลงบทดลองปัจจุบัน เติมเอง'!$A$5:$CL$846,26,0),2)</f>
        <v>0</v>
      </c>
      <c r="AB417" s="19">
        <f>ROUND(VLOOKUP($B417,'3.ข้อมูลงบทดลองปัจจุบัน เติมเอง'!$A$5:$CL$846,27,0),2)</f>
        <v>0</v>
      </c>
      <c r="AC417" s="19">
        <f>ROUND(VLOOKUP($B417,'3.ข้อมูลงบทดลองปัจจุบัน เติมเอง'!$A$5:$CL$846,28,0),2)</f>
        <v>0</v>
      </c>
      <c r="AD417" s="19">
        <f>ROUND(VLOOKUP($B417,'3.ข้อมูลงบทดลองปัจจุบัน เติมเอง'!$A$5:$CL$846,29,0),2)</f>
        <v>0</v>
      </c>
      <c r="AE417" s="19">
        <f>ROUND(VLOOKUP($B417,'3.ข้อมูลงบทดลองปัจจุบัน เติมเอง'!$A$5:$CL$846,30,0),2)</f>
        <v>0</v>
      </c>
      <c r="AF417" s="19">
        <f>ROUND(VLOOKUP($B417,'3.ข้อมูลงบทดลองปัจจุบัน เติมเอง'!$A$5:$CL$846,31,0),2)</f>
        <v>0</v>
      </c>
      <c r="AG417" s="19">
        <f>ROUND(VLOOKUP($B417,'3.ข้อมูลงบทดลองปัจจุบัน เติมเอง'!$A$5:$CL$846,32,0),2)</f>
        <v>0</v>
      </c>
      <c r="AH417" s="19">
        <f>ROUND(VLOOKUP($B417,'3.ข้อมูลงบทดลองปัจจุบัน เติมเอง'!$A$5:$CL$846,33,0),2)</f>
        <v>0</v>
      </c>
      <c r="AI417" s="19">
        <f>ROUND(VLOOKUP($B417,'3.ข้อมูลงบทดลองปัจจุบัน เติมเอง'!$A$5:$CL$846,34,0),2)</f>
        <v>0</v>
      </c>
      <c r="AJ417" s="19">
        <f>ROUND(VLOOKUP($B417,'3.ข้อมูลงบทดลองปัจจุบัน เติมเอง'!$A$5:$CL$846,35,0),2)</f>
        <v>0</v>
      </c>
      <c r="AK417" s="19">
        <f>ROUND(VLOOKUP($B417,'3.ข้อมูลงบทดลองปัจจุบัน เติมเอง'!$A$5:$CL$846,36,0),2)</f>
        <v>0</v>
      </c>
      <c r="AL417" s="19">
        <f>ROUND(VLOOKUP($B417,'3.ข้อมูลงบทดลองปัจจุบัน เติมเอง'!$A$5:$CL$846,37,0),2)</f>
        <v>0</v>
      </c>
      <c r="AM417" s="19">
        <f>ROUND(VLOOKUP($B417,'3.ข้อมูลงบทดลองปัจจุบัน เติมเอง'!$A$5:$CL$846,38,0),2)</f>
        <v>0</v>
      </c>
      <c r="AN417" s="19">
        <f>ROUND(VLOOKUP($B417,'3.ข้อมูลงบทดลองปัจจุบัน เติมเอง'!$A$5:$CL$846,39,0),2)</f>
        <v>0</v>
      </c>
      <c r="AO417" s="19">
        <f>ROUND(VLOOKUP($B417,'3.ข้อมูลงบทดลองปัจจุบัน เติมเอง'!$A$5:$CL$846,40,0),2)</f>
        <v>0</v>
      </c>
      <c r="AP417" s="19">
        <f>ROUND(VLOOKUP($B417,'3.ข้อมูลงบทดลองปัจจุบัน เติมเอง'!$A$5:$CL$846,41,0),2)</f>
        <v>0</v>
      </c>
      <c r="AQ417" s="19">
        <f>ROUND(VLOOKUP($B417,'3.ข้อมูลงบทดลองปัจจุบัน เติมเอง'!$A$5:$CL$846,42,0),2)</f>
        <v>0</v>
      </c>
      <c r="AR417" s="19">
        <f>ROUND(VLOOKUP($B417,'3.ข้อมูลงบทดลองปัจจุบัน เติมเอง'!$A$5:$CL$846,43,0),2)</f>
        <v>0</v>
      </c>
      <c r="AS417" s="19">
        <f>ROUND(VLOOKUP($B417,'3.ข้อมูลงบทดลองปัจจุบัน เติมเอง'!$A$5:$CL$846,44,0),2)</f>
        <v>0</v>
      </c>
      <c r="AT417" s="19">
        <f>ROUND(VLOOKUP($B417,'3.ข้อมูลงบทดลองปัจจุบัน เติมเอง'!$A$5:$CL$846,45,0),2)</f>
        <v>0</v>
      </c>
      <c r="AU417" s="19">
        <f>ROUND(VLOOKUP($B417,'3.ข้อมูลงบทดลองปัจจุบัน เติมเอง'!$A$5:$CL$846,46,0),2)</f>
        <v>0</v>
      </c>
      <c r="AV417" s="19">
        <f>ROUND(VLOOKUP($B417,'3.ข้อมูลงบทดลองปัจจุบัน เติมเอง'!$A$5:$CL$846,47,0),2)</f>
        <v>0</v>
      </c>
      <c r="AW417" s="19">
        <f>ROUND(VLOOKUP($B417,'3.ข้อมูลงบทดลองปัจจุบัน เติมเอง'!$A$5:$CL$846,48,0),2)</f>
        <v>0</v>
      </c>
      <c r="AX417" s="19">
        <f>ROUND(VLOOKUP($B417,'3.ข้อมูลงบทดลองปัจจุบัน เติมเอง'!$A$5:$CL$846,49,0),2)</f>
        <v>0</v>
      </c>
      <c r="AY417" s="19">
        <f>ROUND(VLOOKUP($B417,'3.ข้อมูลงบทดลองปัจจุบัน เติมเอง'!$A$5:$CL$846,50,0),2)</f>
        <v>0</v>
      </c>
      <c r="AZ417" s="19">
        <f>ROUND(VLOOKUP($B417,'3.ข้อมูลงบทดลองปัจจุบัน เติมเอง'!$A$5:$CL$846,51,0),2)</f>
        <v>0</v>
      </c>
      <c r="BA417" s="19">
        <f>ROUND(VLOOKUP($B417,'3.ข้อมูลงบทดลองปัจจุบัน เติมเอง'!$A$5:$CL$846,52,0),2)</f>
        <v>0</v>
      </c>
      <c r="BB417" s="19">
        <f>ROUND(VLOOKUP($B417,'3.ข้อมูลงบทดลองปัจจุบัน เติมเอง'!$A$5:$CL$846,53,0),2)</f>
        <v>0</v>
      </c>
      <c r="BC417" s="19">
        <f>ROUND(VLOOKUP($B417,'3.ข้อมูลงบทดลองปัจจุบัน เติมเอง'!$A$5:$CL$846,54,0),2)</f>
        <v>0</v>
      </c>
      <c r="BD417" s="19">
        <f>ROUND(VLOOKUP($B417,'3.ข้อมูลงบทดลองปัจจุบัน เติมเอง'!$A$5:$CL$846,55,0),2)</f>
        <v>0</v>
      </c>
      <c r="BE417" s="19">
        <f>ROUND(VLOOKUP($B417,'3.ข้อมูลงบทดลองปัจจุบัน เติมเอง'!$A$5:$CL$846,56,0),2)</f>
        <v>0</v>
      </c>
      <c r="BF417" s="19">
        <f>ROUND(VLOOKUP($B417,'3.ข้อมูลงบทดลองปัจจุบัน เติมเอง'!$A$5:$CL$846,57,0),2)</f>
        <v>0</v>
      </c>
      <c r="BG417" s="19">
        <f>ROUND(VLOOKUP($B417,'3.ข้อมูลงบทดลองปัจจุบัน เติมเอง'!$A$5:$CL$846,58,0),2)</f>
        <v>0</v>
      </c>
      <c r="BH417" s="19">
        <f>ROUND(VLOOKUP($B417,'3.ข้อมูลงบทดลองปัจจุบัน เติมเอง'!$A$5:$CL$846,59,0),2)</f>
        <v>0</v>
      </c>
      <c r="BI417" s="19">
        <f>ROUND(VLOOKUP($B417,'3.ข้อมูลงบทดลองปัจจุบัน เติมเอง'!$A$5:$CL$846,60,0),2)</f>
        <v>0</v>
      </c>
      <c r="BJ417" s="19">
        <f>ROUND(VLOOKUP($B417,'3.ข้อมูลงบทดลองปัจจุบัน เติมเอง'!$A$5:$CL$846,61,0),2)</f>
        <v>0</v>
      </c>
      <c r="BK417" s="19">
        <f>ROUND(VLOOKUP($B417,'3.ข้อมูลงบทดลองปัจจุบัน เติมเอง'!$A$5:$CL$846,62,0),2)</f>
        <v>0</v>
      </c>
      <c r="BL417" s="19">
        <f>ROUND(VLOOKUP($B417,'3.ข้อมูลงบทดลองปัจจุบัน เติมเอง'!$A$5:$CL$846,63,0),2)</f>
        <v>0</v>
      </c>
      <c r="BM417" s="19">
        <f>ROUND(VLOOKUP($B417,'3.ข้อมูลงบทดลองปัจจุบัน เติมเอง'!$A$5:$CL$846,64,0),2)</f>
        <v>0</v>
      </c>
      <c r="BN417" s="19">
        <f>ROUND(VLOOKUP($B417,'3.ข้อมูลงบทดลองปัจจุบัน เติมเอง'!$A$5:$CL$846,65,0),2)</f>
        <v>0</v>
      </c>
      <c r="BO417" s="19">
        <f>ROUND(VLOOKUP($B417,'3.ข้อมูลงบทดลองปัจจุบัน เติมเอง'!$A$5:$CL$846,66,0),2)</f>
        <v>0</v>
      </c>
      <c r="BP417" s="19">
        <f>ROUND(VLOOKUP($B417,'3.ข้อมูลงบทดลองปัจจุบัน เติมเอง'!$A$5:$CL$846,67,0),2)</f>
        <v>0</v>
      </c>
      <c r="BQ417" s="19">
        <f>ROUND(VLOOKUP($B417,'3.ข้อมูลงบทดลองปัจจุบัน เติมเอง'!$A$5:$CL$846,68,0),2)</f>
        <v>0</v>
      </c>
      <c r="BR417" s="19">
        <f>ROUND(VLOOKUP($B417,'3.ข้อมูลงบทดลองปัจจุบัน เติมเอง'!$A$5:$CL$846,69,0),2)</f>
        <v>0</v>
      </c>
      <c r="BS417" s="19">
        <f>ROUND(VLOOKUP($B417,'3.ข้อมูลงบทดลองปัจจุบัน เติมเอง'!$A$5:$CL$846,70,0),2)</f>
        <v>0</v>
      </c>
      <c r="BT417" s="19">
        <f>ROUND(VLOOKUP($B417,'3.ข้อมูลงบทดลองปัจจุบัน เติมเอง'!$A$5:$CL$846,71,0),2)</f>
        <v>0</v>
      </c>
      <c r="BU417" s="19">
        <f>ROUND(VLOOKUP($B417,'3.ข้อมูลงบทดลองปัจจุบัน เติมเอง'!$A$5:$CL$846,72,0),2)</f>
        <v>0</v>
      </c>
      <c r="BV417" s="19">
        <f>ROUND(VLOOKUP($B417,'3.ข้อมูลงบทดลองปัจจุบัน เติมเอง'!$A$5:$CL$846,73,0),2)</f>
        <v>0</v>
      </c>
      <c r="BW417" s="19">
        <f>ROUND(VLOOKUP($B417,'3.ข้อมูลงบทดลองปัจจุบัน เติมเอง'!$A$5:$CL$846,74,0),2)</f>
        <v>0</v>
      </c>
      <c r="BX417" s="19">
        <f>ROUND(VLOOKUP($B417,'3.ข้อมูลงบทดลองปัจจุบัน เติมเอง'!$A$5:$CL$846,75,0),2)</f>
        <v>0</v>
      </c>
      <c r="BY417" s="19">
        <f>ROUND(VLOOKUP($B417,'3.ข้อมูลงบทดลองปัจจุบัน เติมเอง'!$A$5:$CL$846,76,0),2)</f>
        <v>0</v>
      </c>
      <c r="BZ417" s="19">
        <f>ROUND(VLOOKUP($B417,'3.ข้อมูลงบทดลองปัจจุบัน เติมเอง'!$A$5:$CL$846,77,0),2)</f>
        <v>0</v>
      </c>
      <c r="CA417" s="19">
        <f>ROUND(VLOOKUP($B417,'3.ข้อมูลงบทดลองปัจจุบัน เติมเอง'!$A$5:$CL$846,78,0),2)</f>
        <v>0</v>
      </c>
      <c r="CB417" s="19">
        <f>ROUND(VLOOKUP($B417,'3.ข้อมูลงบทดลองปัจจุบัน เติมเอง'!$A$5:$CL$846,79,0),2)</f>
        <v>0</v>
      </c>
      <c r="CC417" s="19">
        <f>ROUND(VLOOKUP($B417,'3.ข้อมูลงบทดลองปัจจุบัน เติมเอง'!$A$5:$CL$846,80,0),2)</f>
        <v>0</v>
      </c>
      <c r="CD417" s="19">
        <f>ROUND(VLOOKUP($B417,'3.ข้อมูลงบทดลองปัจจุบัน เติมเอง'!$A$5:$CL$846,81,0),2)</f>
        <v>0</v>
      </c>
      <c r="CE417" s="19">
        <f>ROUND(VLOOKUP($B417,'3.ข้อมูลงบทดลองปัจจุบัน เติมเอง'!$A$5:$CL$846,82,0),2)</f>
        <v>0</v>
      </c>
      <c r="CF417" s="19">
        <f>ROUND(VLOOKUP($B417,'3.ข้อมูลงบทดลองปัจจุบัน เติมเอง'!$A$5:$CL$846,83,0),2)</f>
        <v>0</v>
      </c>
      <c r="CG417" s="19">
        <f>ROUND(VLOOKUP($B417,'3.ข้อมูลงบทดลองปัจจุบัน เติมเอง'!$A$5:$CL$846,84,0),2)</f>
        <v>0</v>
      </c>
      <c r="CH417" s="19">
        <f>ROUND(VLOOKUP($B417,'3.ข้อมูลงบทดลองปัจจุบัน เติมเอง'!$A$5:$CL$846,85,0),2)</f>
        <v>0</v>
      </c>
      <c r="CI417" s="19">
        <f>ROUND(VLOOKUP($B417,'3.ข้อมูลงบทดลองปัจจุบัน เติมเอง'!$A$5:$CL$846,86,0),2)</f>
        <v>0</v>
      </c>
      <c r="CJ417" s="19">
        <f>ROUND(VLOOKUP($B417,'3.ข้อมูลงบทดลองปัจจุบัน เติมเอง'!$A$5:$CL$846,87,0),2)</f>
        <v>0</v>
      </c>
      <c r="CK417" s="19">
        <f>ROUND(VLOOKUP($B417,'3.ข้อมูลงบทดลองปัจจุบัน เติมเอง'!$A$5:$CL$846,88,0),2)</f>
        <v>0</v>
      </c>
      <c r="CL417" s="19">
        <f>ROUND(VLOOKUP($B417,'3.ข้อมูลงบทดลองปัจจุบัน เติมเอง'!$A$5:$CL$846,89,0),2)</f>
        <v>0</v>
      </c>
      <c r="CM417" s="19">
        <f>ROUND(VLOOKUP($B417,'3.ข้อมูลงบทดลองปัจจุบัน เติมเอง'!$A$5:$CL$846,90,0),2)</f>
        <v>0</v>
      </c>
    </row>
    <row r="418" spans="1:91" x14ac:dyDescent="0.7">
      <c r="A418" s="53" t="s">
        <v>2323</v>
      </c>
      <c r="B418" s="3" t="s">
        <v>2162</v>
      </c>
      <c r="C418" s="8" t="s">
        <v>1188</v>
      </c>
      <c r="D418" s="19">
        <f>ROUND(VLOOKUP($B418,'3.ข้อมูลงบทดลองปัจจุบัน เติมเอง'!$A$5:$CL$846,3,0),2)</f>
        <v>0</v>
      </c>
      <c r="E418" s="19">
        <f>ROUND(VLOOKUP($B418,'3.ข้อมูลงบทดลองปัจจุบัน เติมเอง'!$A$5:$CL$846,4,0),2)</f>
        <v>0</v>
      </c>
      <c r="F418" s="19">
        <f>ROUND(VLOOKUP($B418,'3.ข้อมูลงบทดลองปัจจุบัน เติมเอง'!$A$5:$CL$846,5,0),2)</f>
        <v>0</v>
      </c>
      <c r="G418" s="19">
        <f>ROUND(VLOOKUP($B418,'3.ข้อมูลงบทดลองปัจจุบัน เติมเอง'!$A$5:$CL$846,6,0),2)</f>
        <v>0</v>
      </c>
      <c r="H418" s="19">
        <f>ROUND(VLOOKUP($B418,'3.ข้อมูลงบทดลองปัจจุบัน เติมเอง'!$A$5:$CL$846,7,0),2)</f>
        <v>0</v>
      </c>
      <c r="I418" s="19">
        <f>ROUND(VLOOKUP($B418,'3.ข้อมูลงบทดลองปัจจุบัน เติมเอง'!$A$5:$CL$846,8,0),2)</f>
        <v>0</v>
      </c>
      <c r="J418" s="19">
        <f>ROUND(VLOOKUP($B418,'3.ข้อมูลงบทดลองปัจจุบัน เติมเอง'!$A$5:$CL$846,9,0),2)</f>
        <v>0</v>
      </c>
      <c r="K418" s="19">
        <f>ROUND(VLOOKUP($B418,'3.ข้อมูลงบทดลองปัจจุบัน เติมเอง'!$A$5:$CL$846,10,0),2)</f>
        <v>0</v>
      </c>
      <c r="L418" s="19">
        <f>ROUND(VLOOKUP($B418,'3.ข้อมูลงบทดลองปัจจุบัน เติมเอง'!$A$5:$CL$846,11,0),2)</f>
        <v>0</v>
      </c>
      <c r="M418" s="19">
        <f>ROUND(VLOOKUP($B418,'3.ข้อมูลงบทดลองปัจจุบัน เติมเอง'!$A$5:$CL$846,12,0),2)</f>
        <v>0</v>
      </c>
      <c r="N418" s="19">
        <f>ROUND(VLOOKUP($B418,'3.ข้อมูลงบทดลองปัจจุบัน เติมเอง'!$A$5:$CL$846,13,0),2)</f>
        <v>0</v>
      </c>
      <c r="O418" s="19">
        <f>ROUND(VLOOKUP($B418,'3.ข้อมูลงบทดลองปัจจุบัน เติมเอง'!$A$5:$CL$846,14,0),2)</f>
        <v>0</v>
      </c>
      <c r="P418" s="19">
        <f>ROUND(VLOOKUP($B418,'3.ข้อมูลงบทดลองปัจจุบัน เติมเอง'!$A$5:$CL$846,15,0),2)</f>
        <v>0</v>
      </c>
      <c r="Q418" s="19">
        <f>ROUND(VLOOKUP($B418,'3.ข้อมูลงบทดลองปัจจุบัน เติมเอง'!$A$5:$CL$846,16,0),2)</f>
        <v>0</v>
      </c>
      <c r="R418" s="19">
        <f>ROUND(VLOOKUP($B418,'3.ข้อมูลงบทดลองปัจจุบัน เติมเอง'!$A$5:$CL$846,17,0),2)</f>
        <v>0</v>
      </c>
      <c r="S418" s="19">
        <f>ROUND(VLOOKUP($B418,'3.ข้อมูลงบทดลองปัจจุบัน เติมเอง'!$A$5:$CL$846,18,0),2)</f>
        <v>0</v>
      </c>
      <c r="T418" s="19">
        <f>ROUND(VLOOKUP($B418,'3.ข้อมูลงบทดลองปัจจุบัน เติมเอง'!$A$5:$CL$846,19,0),2)</f>
        <v>0</v>
      </c>
      <c r="U418" s="19">
        <f>ROUND(VLOOKUP($B418,'3.ข้อมูลงบทดลองปัจจุบัน เติมเอง'!$A$5:$CL$846,20,0),2)</f>
        <v>0</v>
      </c>
      <c r="V418" s="19">
        <f>ROUND(VLOOKUP($B418,'3.ข้อมูลงบทดลองปัจจุบัน เติมเอง'!$A$5:$CL$846,21,0),2)</f>
        <v>0</v>
      </c>
      <c r="W418" s="19">
        <f>ROUND(VLOOKUP($B418,'3.ข้อมูลงบทดลองปัจจุบัน เติมเอง'!$A$5:$CL$846,22,0),2)</f>
        <v>0</v>
      </c>
      <c r="X418" s="19">
        <f>ROUND(VLOOKUP($B418,'3.ข้อมูลงบทดลองปัจจุบัน เติมเอง'!$A$5:$CL$846,23,0),2)</f>
        <v>0</v>
      </c>
      <c r="Y418" s="19">
        <f>ROUND(VLOOKUP($B418,'3.ข้อมูลงบทดลองปัจจุบัน เติมเอง'!$A$5:$CL$846,24,0),2)</f>
        <v>0</v>
      </c>
      <c r="Z418" s="19">
        <f>ROUND(VLOOKUP($B418,'3.ข้อมูลงบทดลองปัจจุบัน เติมเอง'!$A$5:$CL$846,25,0),2)</f>
        <v>0</v>
      </c>
      <c r="AA418" s="19">
        <f>ROUND(VLOOKUP($B418,'3.ข้อมูลงบทดลองปัจจุบัน เติมเอง'!$A$5:$CL$846,26,0),2)</f>
        <v>0</v>
      </c>
      <c r="AB418" s="19">
        <f>ROUND(VLOOKUP($B418,'3.ข้อมูลงบทดลองปัจจุบัน เติมเอง'!$A$5:$CL$846,27,0),2)</f>
        <v>0</v>
      </c>
      <c r="AC418" s="19">
        <f>ROUND(VLOOKUP($B418,'3.ข้อมูลงบทดลองปัจจุบัน เติมเอง'!$A$5:$CL$846,28,0),2)</f>
        <v>0</v>
      </c>
      <c r="AD418" s="19">
        <f>ROUND(VLOOKUP($B418,'3.ข้อมูลงบทดลองปัจจุบัน เติมเอง'!$A$5:$CL$846,29,0),2)</f>
        <v>0</v>
      </c>
      <c r="AE418" s="19">
        <f>ROUND(VLOOKUP($B418,'3.ข้อมูลงบทดลองปัจจุบัน เติมเอง'!$A$5:$CL$846,30,0),2)</f>
        <v>0</v>
      </c>
      <c r="AF418" s="19">
        <f>ROUND(VLOOKUP($B418,'3.ข้อมูลงบทดลองปัจจุบัน เติมเอง'!$A$5:$CL$846,31,0),2)</f>
        <v>0</v>
      </c>
      <c r="AG418" s="19">
        <f>ROUND(VLOOKUP($B418,'3.ข้อมูลงบทดลองปัจจุบัน เติมเอง'!$A$5:$CL$846,32,0),2)</f>
        <v>0</v>
      </c>
      <c r="AH418" s="19">
        <f>ROUND(VLOOKUP($B418,'3.ข้อมูลงบทดลองปัจจุบัน เติมเอง'!$A$5:$CL$846,33,0),2)</f>
        <v>0</v>
      </c>
      <c r="AI418" s="19">
        <f>ROUND(VLOOKUP($B418,'3.ข้อมูลงบทดลองปัจจุบัน เติมเอง'!$A$5:$CL$846,34,0),2)</f>
        <v>0</v>
      </c>
      <c r="AJ418" s="19">
        <f>ROUND(VLOOKUP($B418,'3.ข้อมูลงบทดลองปัจจุบัน เติมเอง'!$A$5:$CL$846,35,0),2)</f>
        <v>0</v>
      </c>
      <c r="AK418" s="19">
        <f>ROUND(VLOOKUP($B418,'3.ข้อมูลงบทดลองปัจจุบัน เติมเอง'!$A$5:$CL$846,36,0),2)</f>
        <v>0</v>
      </c>
      <c r="AL418" s="19">
        <f>ROUND(VLOOKUP($B418,'3.ข้อมูลงบทดลองปัจจุบัน เติมเอง'!$A$5:$CL$846,37,0),2)</f>
        <v>0</v>
      </c>
      <c r="AM418" s="19">
        <f>ROUND(VLOOKUP($B418,'3.ข้อมูลงบทดลองปัจจุบัน เติมเอง'!$A$5:$CL$846,38,0),2)</f>
        <v>0</v>
      </c>
      <c r="AN418" s="19">
        <f>ROUND(VLOOKUP($B418,'3.ข้อมูลงบทดลองปัจจุบัน เติมเอง'!$A$5:$CL$846,39,0),2)</f>
        <v>0</v>
      </c>
      <c r="AO418" s="19">
        <f>ROUND(VLOOKUP($B418,'3.ข้อมูลงบทดลองปัจจุบัน เติมเอง'!$A$5:$CL$846,40,0),2)</f>
        <v>0</v>
      </c>
      <c r="AP418" s="19">
        <f>ROUND(VLOOKUP($B418,'3.ข้อมูลงบทดลองปัจจุบัน เติมเอง'!$A$5:$CL$846,41,0),2)</f>
        <v>0</v>
      </c>
      <c r="AQ418" s="19">
        <f>ROUND(VLOOKUP($B418,'3.ข้อมูลงบทดลองปัจจุบัน เติมเอง'!$A$5:$CL$846,42,0),2)</f>
        <v>0</v>
      </c>
      <c r="AR418" s="19">
        <f>ROUND(VLOOKUP($B418,'3.ข้อมูลงบทดลองปัจจุบัน เติมเอง'!$A$5:$CL$846,43,0),2)</f>
        <v>0</v>
      </c>
      <c r="AS418" s="19">
        <f>ROUND(VLOOKUP($B418,'3.ข้อมูลงบทดลองปัจจุบัน เติมเอง'!$A$5:$CL$846,44,0),2)</f>
        <v>0</v>
      </c>
      <c r="AT418" s="19">
        <f>ROUND(VLOOKUP($B418,'3.ข้อมูลงบทดลองปัจจุบัน เติมเอง'!$A$5:$CL$846,45,0),2)</f>
        <v>0</v>
      </c>
      <c r="AU418" s="19">
        <f>ROUND(VLOOKUP($B418,'3.ข้อมูลงบทดลองปัจจุบัน เติมเอง'!$A$5:$CL$846,46,0),2)</f>
        <v>0</v>
      </c>
      <c r="AV418" s="19">
        <f>ROUND(VLOOKUP($B418,'3.ข้อมูลงบทดลองปัจจุบัน เติมเอง'!$A$5:$CL$846,47,0),2)</f>
        <v>0</v>
      </c>
      <c r="AW418" s="19">
        <f>ROUND(VLOOKUP($B418,'3.ข้อมูลงบทดลองปัจจุบัน เติมเอง'!$A$5:$CL$846,48,0),2)</f>
        <v>0</v>
      </c>
      <c r="AX418" s="19">
        <f>ROUND(VLOOKUP($B418,'3.ข้อมูลงบทดลองปัจจุบัน เติมเอง'!$A$5:$CL$846,49,0),2)</f>
        <v>0</v>
      </c>
      <c r="AY418" s="19">
        <f>ROUND(VLOOKUP($B418,'3.ข้อมูลงบทดลองปัจจุบัน เติมเอง'!$A$5:$CL$846,50,0),2)</f>
        <v>0</v>
      </c>
      <c r="AZ418" s="19">
        <f>ROUND(VLOOKUP($B418,'3.ข้อมูลงบทดลองปัจจุบัน เติมเอง'!$A$5:$CL$846,51,0),2)</f>
        <v>0</v>
      </c>
      <c r="BA418" s="19">
        <f>ROUND(VLOOKUP($B418,'3.ข้อมูลงบทดลองปัจจุบัน เติมเอง'!$A$5:$CL$846,52,0),2)</f>
        <v>0</v>
      </c>
      <c r="BB418" s="19">
        <f>ROUND(VLOOKUP($B418,'3.ข้อมูลงบทดลองปัจจุบัน เติมเอง'!$A$5:$CL$846,53,0),2)</f>
        <v>0</v>
      </c>
      <c r="BC418" s="19">
        <f>ROUND(VLOOKUP($B418,'3.ข้อมูลงบทดลองปัจจุบัน เติมเอง'!$A$5:$CL$846,54,0),2)</f>
        <v>0</v>
      </c>
      <c r="BD418" s="19">
        <f>ROUND(VLOOKUP($B418,'3.ข้อมูลงบทดลองปัจจุบัน เติมเอง'!$A$5:$CL$846,55,0),2)</f>
        <v>0</v>
      </c>
      <c r="BE418" s="19">
        <f>ROUND(VLOOKUP($B418,'3.ข้อมูลงบทดลองปัจจุบัน เติมเอง'!$A$5:$CL$846,56,0),2)</f>
        <v>0</v>
      </c>
      <c r="BF418" s="19">
        <f>ROUND(VLOOKUP($B418,'3.ข้อมูลงบทดลองปัจจุบัน เติมเอง'!$A$5:$CL$846,57,0),2)</f>
        <v>0</v>
      </c>
      <c r="BG418" s="19">
        <f>ROUND(VLOOKUP($B418,'3.ข้อมูลงบทดลองปัจจุบัน เติมเอง'!$A$5:$CL$846,58,0),2)</f>
        <v>0</v>
      </c>
      <c r="BH418" s="19">
        <f>ROUND(VLOOKUP($B418,'3.ข้อมูลงบทดลองปัจจุบัน เติมเอง'!$A$5:$CL$846,59,0),2)</f>
        <v>0</v>
      </c>
      <c r="BI418" s="19">
        <f>ROUND(VLOOKUP($B418,'3.ข้อมูลงบทดลองปัจจุบัน เติมเอง'!$A$5:$CL$846,60,0),2)</f>
        <v>0</v>
      </c>
      <c r="BJ418" s="19">
        <f>ROUND(VLOOKUP($B418,'3.ข้อมูลงบทดลองปัจจุบัน เติมเอง'!$A$5:$CL$846,61,0),2)</f>
        <v>0</v>
      </c>
      <c r="BK418" s="19">
        <f>ROUND(VLOOKUP($B418,'3.ข้อมูลงบทดลองปัจจุบัน เติมเอง'!$A$5:$CL$846,62,0),2)</f>
        <v>0</v>
      </c>
      <c r="BL418" s="19">
        <f>ROUND(VLOOKUP($B418,'3.ข้อมูลงบทดลองปัจจุบัน เติมเอง'!$A$5:$CL$846,63,0),2)</f>
        <v>0</v>
      </c>
      <c r="BM418" s="19">
        <f>ROUND(VLOOKUP($B418,'3.ข้อมูลงบทดลองปัจจุบัน เติมเอง'!$A$5:$CL$846,64,0),2)</f>
        <v>0</v>
      </c>
      <c r="BN418" s="19">
        <f>ROUND(VLOOKUP($B418,'3.ข้อมูลงบทดลองปัจจุบัน เติมเอง'!$A$5:$CL$846,65,0),2)</f>
        <v>0</v>
      </c>
      <c r="BO418" s="19">
        <f>ROUND(VLOOKUP($B418,'3.ข้อมูลงบทดลองปัจจุบัน เติมเอง'!$A$5:$CL$846,66,0),2)</f>
        <v>0</v>
      </c>
      <c r="BP418" s="19">
        <f>ROUND(VLOOKUP($B418,'3.ข้อมูลงบทดลองปัจจุบัน เติมเอง'!$A$5:$CL$846,67,0),2)</f>
        <v>0</v>
      </c>
      <c r="BQ418" s="19">
        <f>ROUND(VLOOKUP($B418,'3.ข้อมูลงบทดลองปัจจุบัน เติมเอง'!$A$5:$CL$846,68,0),2)</f>
        <v>0</v>
      </c>
      <c r="BR418" s="19">
        <f>ROUND(VLOOKUP($B418,'3.ข้อมูลงบทดลองปัจจุบัน เติมเอง'!$A$5:$CL$846,69,0),2)</f>
        <v>0</v>
      </c>
      <c r="BS418" s="19">
        <f>ROUND(VLOOKUP($B418,'3.ข้อมูลงบทดลองปัจจุบัน เติมเอง'!$A$5:$CL$846,70,0),2)</f>
        <v>0</v>
      </c>
      <c r="BT418" s="19">
        <f>ROUND(VLOOKUP($B418,'3.ข้อมูลงบทดลองปัจจุบัน เติมเอง'!$A$5:$CL$846,71,0),2)</f>
        <v>0</v>
      </c>
      <c r="BU418" s="19">
        <f>ROUND(VLOOKUP($B418,'3.ข้อมูลงบทดลองปัจจุบัน เติมเอง'!$A$5:$CL$846,72,0),2)</f>
        <v>0</v>
      </c>
      <c r="BV418" s="19">
        <f>ROUND(VLOOKUP($B418,'3.ข้อมูลงบทดลองปัจจุบัน เติมเอง'!$A$5:$CL$846,73,0),2)</f>
        <v>0</v>
      </c>
      <c r="BW418" s="19">
        <f>ROUND(VLOOKUP($B418,'3.ข้อมูลงบทดลองปัจจุบัน เติมเอง'!$A$5:$CL$846,74,0),2)</f>
        <v>0</v>
      </c>
      <c r="BX418" s="19">
        <f>ROUND(VLOOKUP($B418,'3.ข้อมูลงบทดลองปัจจุบัน เติมเอง'!$A$5:$CL$846,75,0),2)</f>
        <v>0</v>
      </c>
      <c r="BY418" s="19">
        <f>ROUND(VLOOKUP($B418,'3.ข้อมูลงบทดลองปัจจุบัน เติมเอง'!$A$5:$CL$846,76,0),2)</f>
        <v>0</v>
      </c>
      <c r="BZ418" s="19">
        <f>ROUND(VLOOKUP($B418,'3.ข้อมูลงบทดลองปัจจุบัน เติมเอง'!$A$5:$CL$846,77,0),2)</f>
        <v>0</v>
      </c>
      <c r="CA418" s="19">
        <f>ROUND(VLOOKUP($B418,'3.ข้อมูลงบทดลองปัจจุบัน เติมเอง'!$A$5:$CL$846,78,0),2)</f>
        <v>0</v>
      </c>
      <c r="CB418" s="19">
        <f>ROUND(VLOOKUP($B418,'3.ข้อมูลงบทดลองปัจจุบัน เติมเอง'!$A$5:$CL$846,79,0),2)</f>
        <v>0</v>
      </c>
      <c r="CC418" s="19">
        <f>ROUND(VLOOKUP($B418,'3.ข้อมูลงบทดลองปัจจุบัน เติมเอง'!$A$5:$CL$846,80,0),2)</f>
        <v>0</v>
      </c>
      <c r="CD418" s="19">
        <f>ROUND(VLOOKUP($B418,'3.ข้อมูลงบทดลองปัจจุบัน เติมเอง'!$A$5:$CL$846,81,0),2)</f>
        <v>0</v>
      </c>
      <c r="CE418" s="19">
        <f>ROUND(VLOOKUP($B418,'3.ข้อมูลงบทดลองปัจจุบัน เติมเอง'!$A$5:$CL$846,82,0),2)</f>
        <v>0</v>
      </c>
      <c r="CF418" s="19">
        <f>ROUND(VLOOKUP($B418,'3.ข้อมูลงบทดลองปัจจุบัน เติมเอง'!$A$5:$CL$846,83,0),2)</f>
        <v>0</v>
      </c>
      <c r="CG418" s="19">
        <f>ROUND(VLOOKUP($B418,'3.ข้อมูลงบทดลองปัจจุบัน เติมเอง'!$A$5:$CL$846,84,0),2)</f>
        <v>0</v>
      </c>
      <c r="CH418" s="19">
        <f>ROUND(VLOOKUP($B418,'3.ข้อมูลงบทดลองปัจจุบัน เติมเอง'!$A$5:$CL$846,85,0),2)</f>
        <v>0</v>
      </c>
      <c r="CI418" s="19">
        <f>ROUND(VLOOKUP($B418,'3.ข้อมูลงบทดลองปัจจุบัน เติมเอง'!$A$5:$CL$846,86,0),2)</f>
        <v>0</v>
      </c>
      <c r="CJ418" s="19">
        <f>ROUND(VLOOKUP($B418,'3.ข้อมูลงบทดลองปัจจุบัน เติมเอง'!$A$5:$CL$846,87,0),2)</f>
        <v>0</v>
      </c>
      <c r="CK418" s="19">
        <f>ROUND(VLOOKUP($B418,'3.ข้อมูลงบทดลองปัจจุบัน เติมเอง'!$A$5:$CL$846,88,0),2)</f>
        <v>0</v>
      </c>
      <c r="CL418" s="19">
        <f>ROUND(VLOOKUP($B418,'3.ข้อมูลงบทดลองปัจจุบัน เติมเอง'!$A$5:$CL$846,89,0),2)</f>
        <v>0</v>
      </c>
      <c r="CM418" s="19">
        <f>ROUND(VLOOKUP($B418,'3.ข้อมูลงบทดลองปัจจุบัน เติมเอง'!$A$5:$CL$846,90,0),2)</f>
        <v>0</v>
      </c>
    </row>
    <row r="419" spans="1:91" x14ac:dyDescent="0.7">
      <c r="A419" s="53" t="s">
        <v>2323</v>
      </c>
      <c r="B419" s="3" t="s">
        <v>2163</v>
      </c>
      <c r="C419" s="8" t="s">
        <v>854</v>
      </c>
      <c r="D419" s="19">
        <f>ROUND(VLOOKUP($B419,'3.ข้อมูลงบทดลองปัจจุบัน เติมเอง'!$A$5:$CL$846,3,0),2)</f>
        <v>0</v>
      </c>
      <c r="E419" s="19">
        <f>ROUND(VLOOKUP($B419,'3.ข้อมูลงบทดลองปัจจุบัน เติมเอง'!$A$5:$CL$846,4,0),2)</f>
        <v>0</v>
      </c>
      <c r="F419" s="19">
        <f>ROUND(VLOOKUP($B419,'3.ข้อมูลงบทดลองปัจจุบัน เติมเอง'!$A$5:$CL$846,5,0),2)</f>
        <v>0</v>
      </c>
      <c r="G419" s="19">
        <f>ROUND(VLOOKUP($B419,'3.ข้อมูลงบทดลองปัจจุบัน เติมเอง'!$A$5:$CL$846,6,0),2)</f>
        <v>0</v>
      </c>
      <c r="H419" s="19">
        <f>ROUND(VLOOKUP($B419,'3.ข้อมูลงบทดลองปัจจุบัน เติมเอง'!$A$5:$CL$846,7,0),2)</f>
        <v>0</v>
      </c>
      <c r="I419" s="19">
        <f>ROUND(VLOOKUP($B419,'3.ข้อมูลงบทดลองปัจจุบัน เติมเอง'!$A$5:$CL$846,8,0),2)</f>
        <v>0</v>
      </c>
      <c r="J419" s="19">
        <f>ROUND(VLOOKUP($B419,'3.ข้อมูลงบทดลองปัจจุบัน เติมเอง'!$A$5:$CL$846,9,0),2)</f>
        <v>0</v>
      </c>
      <c r="K419" s="19">
        <f>ROUND(VLOOKUP($B419,'3.ข้อมูลงบทดลองปัจจุบัน เติมเอง'!$A$5:$CL$846,10,0),2)</f>
        <v>0</v>
      </c>
      <c r="L419" s="19">
        <f>ROUND(VLOOKUP($B419,'3.ข้อมูลงบทดลองปัจจุบัน เติมเอง'!$A$5:$CL$846,11,0),2)</f>
        <v>0</v>
      </c>
      <c r="M419" s="19">
        <f>ROUND(VLOOKUP($B419,'3.ข้อมูลงบทดลองปัจจุบัน เติมเอง'!$A$5:$CL$846,12,0),2)</f>
        <v>0</v>
      </c>
      <c r="N419" s="19">
        <f>ROUND(VLOOKUP($B419,'3.ข้อมูลงบทดลองปัจจุบัน เติมเอง'!$A$5:$CL$846,13,0),2)</f>
        <v>0</v>
      </c>
      <c r="O419" s="19">
        <f>ROUND(VLOOKUP($B419,'3.ข้อมูลงบทดลองปัจจุบัน เติมเอง'!$A$5:$CL$846,14,0),2)</f>
        <v>0</v>
      </c>
      <c r="P419" s="19">
        <f>ROUND(VLOOKUP($B419,'3.ข้อมูลงบทดลองปัจจุบัน เติมเอง'!$A$5:$CL$846,15,0),2)</f>
        <v>0</v>
      </c>
      <c r="Q419" s="19">
        <f>ROUND(VLOOKUP($B419,'3.ข้อมูลงบทดลองปัจจุบัน เติมเอง'!$A$5:$CL$846,16,0),2)</f>
        <v>0</v>
      </c>
      <c r="R419" s="19">
        <f>ROUND(VLOOKUP($B419,'3.ข้อมูลงบทดลองปัจจุบัน เติมเอง'!$A$5:$CL$846,17,0),2)</f>
        <v>0</v>
      </c>
      <c r="S419" s="19">
        <f>ROUND(VLOOKUP($B419,'3.ข้อมูลงบทดลองปัจจุบัน เติมเอง'!$A$5:$CL$846,18,0),2)</f>
        <v>0</v>
      </c>
      <c r="T419" s="19">
        <f>ROUND(VLOOKUP($B419,'3.ข้อมูลงบทดลองปัจจุบัน เติมเอง'!$A$5:$CL$846,19,0),2)</f>
        <v>0</v>
      </c>
      <c r="U419" s="19">
        <f>ROUND(VLOOKUP($B419,'3.ข้อมูลงบทดลองปัจจุบัน เติมเอง'!$A$5:$CL$846,20,0),2)</f>
        <v>0</v>
      </c>
      <c r="V419" s="19">
        <f>ROUND(VLOOKUP($B419,'3.ข้อมูลงบทดลองปัจจุบัน เติมเอง'!$A$5:$CL$846,21,0),2)</f>
        <v>0</v>
      </c>
      <c r="W419" s="19">
        <f>ROUND(VLOOKUP($B419,'3.ข้อมูลงบทดลองปัจจุบัน เติมเอง'!$A$5:$CL$846,22,0),2)</f>
        <v>0</v>
      </c>
      <c r="X419" s="19">
        <f>ROUND(VLOOKUP($B419,'3.ข้อมูลงบทดลองปัจจุบัน เติมเอง'!$A$5:$CL$846,23,0),2)</f>
        <v>0</v>
      </c>
      <c r="Y419" s="19">
        <f>ROUND(VLOOKUP($B419,'3.ข้อมูลงบทดลองปัจจุบัน เติมเอง'!$A$5:$CL$846,24,0),2)</f>
        <v>0</v>
      </c>
      <c r="Z419" s="19">
        <f>ROUND(VLOOKUP($B419,'3.ข้อมูลงบทดลองปัจจุบัน เติมเอง'!$A$5:$CL$846,25,0),2)</f>
        <v>0</v>
      </c>
      <c r="AA419" s="19">
        <f>ROUND(VLOOKUP($B419,'3.ข้อมูลงบทดลองปัจจุบัน เติมเอง'!$A$5:$CL$846,26,0),2)</f>
        <v>0</v>
      </c>
      <c r="AB419" s="19">
        <f>ROUND(VLOOKUP($B419,'3.ข้อมูลงบทดลองปัจจุบัน เติมเอง'!$A$5:$CL$846,27,0),2)</f>
        <v>0</v>
      </c>
      <c r="AC419" s="19">
        <f>ROUND(VLOOKUP($B419,'3.ข้อมูลงบทดลองปัจจุบัน เติมเอง'!$A$5:$CL$846,28,0),2)</f>
        <v>0</v>
      </c>
      <c r="AD419" s="19">
        <f>ROUND(VLOOKUP($B419,'3.ข้อมูลงบทดลองปัจจุบัน เติมเอง'!$A$5:$CL$846,29,0),2)</f>
        <v>0</v>
      </c>
      <c r="AE419" s="19">
        <f>ROUND(VLOOKUP($B419,'3.ข้อมูลงบทดลองปัจจุบัน เติมเอง'!$A$5:$CL$846,30,0),2)</f>
        <v>0</v>
      </c>
      <c r="AF419" s="19">
        <f>ROUND(VLOOKUP($B419,'3.ข้อมูลงบทดลองปัจจุบัน เติมเอง'!$A$5:$CL$846,31,0),2)</f>
        <v>0</v>
      </c>
      <c r="AG419" s="19">
        <f>ROUND(VLOOKUP($B419,'3.ข้อมูลงบทดลองปัจจุบัน เติมเอง'!$A$5:$CL$846,32,0),2)</f>
        <v>0</v>
      </c>
      <c r="AH419" s="19">
        <f>ROUND(VLOOKUP($B419,'3.ข้อมูลงบทดลองปัจจุบัน เติมเอง'!$A$5:$CL$846,33,0),2)</f>
        <v>0</v>
      </c>
      <c r="AI419" s="19">
        <f>ROUND(VLOOKUP($B419,'3.ข้อมูลงบทดลองปัจจุบัน เติมเอง'!$A$5:$CL$846,34,0),2)</f>
        <v>0</v>
      </c>
      <c r="AJ419" s="19">
        <f>ROUND(VLOOKUP($B419,'3.ข้อมูลงบทดลองปัจจุบัน เติมเอง'!$A$5:$CL$846,35,0),2)</f>
        <v>0</v>
      </c>
      <c r="AK419" s="19">
        <f>ROUND(VLOOKUP($B419,'3.ข้อมูลงบทดลองปัจจุบัน เติมเอง'!$A$5:$CL$846,36,0),2)</f>
        <v>0</v>
      </c>
      <c r="AL419" s="19">
        <f>ROUND(VLOOKUP($B419,'3.ข้อมูลงบทดลองปัจจุบัน เติมเอง'!$A$5:$CL$846,37,0),2)</f>
        <v>0</v>
      </c>
      <c r="AM419" s="19">
        <f>ROUND(VLOOKUP($B419,'3.ข้อมูลงบทดลองปัจจุบัน เติมเอง'!$A$5:$CL$846,38,0),2)</f>
        <v>0</v>
      </c>
      <c r="AN419" s="19">
        <f>ROUND(VLOOKUP($B419,'3.ข้อมูลงบทดลองปัจจุบัน เติมเอง'!$A$5:$CL$846,39,0),2)</f>
        <v>0</v>
      </c>
      <c r="AO419" s="19">
        <f>ROUND(VLOOKUP($B419,'3.ข้อมูลงบทดลองปัจจุบัน เติมเอง'!$A$5:$CL$846,40,0),2)</f>
        <v>0</v>
      </c>
      <c r="AP419" s="19">
        <f>ROUND(VLOOKUP($B419,'3.ข้อมูลงบทดลองปัจจุบัน เติมเอง'!$A$5:$CL$846,41,0),2)</f>
        <v>0</v>
      </c>
      <c r="AQ419" s="19">
        <f>ROUND(VLOOKUP($B419,'3.ข้อมูลงบทดลองปัจจุบัน เติมเอง'!$A$5:$CL$846,42,0),2)</f>
        <v>0</v>
      </c>
      <c r="AR419" s="19">
        <f>ROUND(VLOOKUP($B419,'3.ข้อมูลงบทดลองปัจจุบัน เติมเอง'!$A$5:$CL$846,43,0),2)</f>
        <v>0</v>
      </c>
      <c r="AS419" s="19">
        <f>ROUND(VLOOKUP($B419,'3.ข้อมูลงบทดลองปัจจุบัน เติมเอง'!$A$5:$CL$846,44,0),2)</f>
        <v>0</v>
      </c>
      <c r="AT419" s="19">
        <f>ROUND(VLOOKUP($B419,'3.ข้อมูลงบทดลองปัจจุบัน เติมเอง'!$A$5:$CL$846,45,0),2)</f>
        <v>0</v>
      </c>
      <c r="AU419" s="19">
        <f>ROUND(VLOOKUP($B419,'3.ข้อมูลงบทดลองปัจจุบัน เติมเอง'!$A$5:$CL$846,46,0),2)</f>
        <v>0</v>
      </c>
      <c r="AV419" s="19">
        <f>ROUND(VLOOKUP($B419,'3.ข้อมูลงบทดลองปัจจุบัน เติมเอง'!$A$5:$CL$846,47,0),2)</f>
        <v>0</v>
      </c>
      <c r="AW419" s="19">
        <f>ROUND(VLOOKUP($B419,'3.ข้อมูลงบทดลองปัจจุบัน เติมเอง'!$A$5:$CL$846,48,0),2)</f>
        <v>0</v>
      </c>
      <c r="AX419" s="19">
        <f>ROUND(VLOOKUP($B419,'3.ข้อมูลงบทดลองปัจจุบัน เติมเอง'!$A$5:$CL$846,49,0),2)</f>
        <v>0</v>
      </c>
      <c r="AY419" s="19">
        <f>ROUND(VLOOKUP($B419,'3.ข้อมูลงบทดลองปัจจุบัน เติมเอง'!$A$5:$CL$846,50,0),2)</f>
        <v>0</v>
      </c>
      <c r="AZ419" s="19">
        <f>ROUND(VLOOKUP($B419,'3.ข้อมูลงบทดลองปัจจุบัน เติมเอง'!$A$5:$CL$846,51,0),2)</f>
        <v>0</v>
      </c>
      <c r="BA419" s="19">
        <f>ROUND(VLOOKUP($B419,'3.ข้อมูลงบทดลองปัจจุบัน เติมเอง'!$A$5:$CL$846,52,0),2)</f>
        <v>0</v>
      </c>
      <c r="BB419" s="19">
        <f>ROUND(VLOOKUP($B419,'3.ข้อมูลงบทดลองปัจจุบัน เติมเอง'!$A$5:$CL$846,53,0),2)</f>
        <v>0</v>
      </c>
      <c r="BC419" s="19">
        <f>ROUND(VLOOKUP($B419,'3.ข้อมูลงบทดลองปัจจุบัน เติมเอง'!$A$5:$CL$846,54,0),2)</f>
        <v>0</v>
      </c>
      <c r="BD419" s="19">
        <f>ROUND(VLOOKUP($B419,'3.ข้อมูลงบทดลองปัจจุบัน เติมเอง'!$A$5:$CL$846,55,0),2)</f>
        <v>0</v>
      </c>
      <c r="BE419" s="19">
        <f>ROUND(VLOOKUP($B419,'3.ข้อมูลงบทดลองปัจจุบัน เติมเอง'!$A$5:$CL$846,56,0),2)</f>
        <v>0</v>
      </c>
      <c r="BF419" s="19">
        <f>ROUND(VLOOKUP($B419,'3.ข้อมูลงบทดลองปัจจุบัน เติมเอง'!$A$5:$CL$846,57,0),2)</f>
        <v>0</v>
      </c>
      <c r="BG419" s="19">
        <f>ROUND(VLOOKUP($B419,'3.ข้อมูลงบทดลองปัจจุบัน เติมเอง'!$A$5:$CL$846,58,0),2)</f>
        <v>0</v>
      </c>
      <c r="BH419" s="19">
        <f>ROUND(VLOOKUP($B419,'3.ข้อมูลงบทดลองปัจจุบัน เติมเอง'!$A$5:$CL$846,59,0),2)</f>
        <v>0</v>
      </c>
      <c r="BI419" s="19">
        <f>ROUND(VLOOKUP($B419,'3.ข้อมูลงบทดลองปัจจุบัน เติมเอง'!$A$5:$CL$846,60,0),2)</f>
        <v>0</v>
      </c>
      <c r="BJ419" s="19">
        <f>ROUND(VLOOKUP($B419,'3.ข้อมูลงบทดลองปัจจุบัน เติมเอง'!$A$5:$CL$846,61,0),2)</f>
        <v>0</v>
      </c>
      <c r="BK419" s="19">
        <f>ROUND(VLOOKUP($B419,'3.ข้อมูลงบทดลองปัจจุบัน เติมเอง'!$A$5:$CL$846,62,0),2)</f>
        <v>0</v>
      </c>
      <c r="BL419" s="19">
        <f>ROUND(VLOOKUP($B419,'3.ข้อมูลงบทดลองปัจจุบัน เติมเอง'!$A$5:$CL$846,63,0),2)</f>
        <v>0</v>
      </c>
      <c r="BM419" s="19">
        <f>ROUND(VLOOKUP($B419,'3.ข้อมูลงบทดลองปัจจุบัน เติมเอง'!$A$5:$CL$846,64,0),2)</f>
        <v>0</v>
      </c>
      <c r="BN419" s="19">
        <f>ROUND(VLOOKUP($B419,'3.ข้อมูลงบทดลองปัจจุบัน เติมเอง'!$A$5:$CL$846,65,0),2)</f>
        <v>0</v>
      </c>
      <c r="BO419" s="19">
        <f>ROUND(VLOOKUP($B419,'3.ข้อมูลงบทดลองปัจจุบัน เติมเอง'!$A$5:$CL$846,66,0),2)</f>
        <v>0</v>
      </c>
      <c r="BP419" s="19">
        <f>ROUND(VLOOKUP($B419,'3.ข้อมูลงบทดลองปัจจุบัน เติมเอง'!$A$5:$CL$846,67,0),2)</f>
        <v>0</v>
      </c>
      <c r="BQ419" s="19">
        <f>ROUND(VLOOKUP($B419,'3.ข้อมูลงบทดลองปัจจุบัน เติมเอง'!$A$5:$CL$846,68,0),2)</f>
        <v>0</v>
      </c>
      <c r="BR419" s="19">
        <f>ROUND(VLOOKUP($B419,'3.ข้อมูลงบทดลองปัจจุบัน เติมเอง'!$A$5:$CL$846,69,0),2)</f>
        <v>0</v>
      </c>
      <c r="BS419" s="19">
        <f>ROUND(VLOOKUP($B419,'3.ข้อมูลงบทดลองปัจจุบัน เติมเอง'!$A$5:$CL$846,70,0),2)</f>
        <v>0</v>
      </c>
      <c r="BT419" s="19">
        <f>ROUND(VLOOKUP($B419,'3.ข้อมูลงบทดลองปัจจุบัน เติมเอง'!$A$5:$CL$846,71,0),2)</f>
        <v>0</v>
      </c>
      <c r="BU419" s="19">
        <f>ROUND(VLOOKUP($B419,'3.ข้อมูลงบทดลองปัจจุบัน เติมเอง'!$A$5:$CL$846,72,0),2)</f>
        <v>0</v>
      </c>
      <c r="BV419" s="19">
        <f>ROUND(VLOOKUP($B419,'3.ข้อมูลงบทดลองปัจจุบัน เติมเอง'!$A$5:$CL$846,73,0),2)</f>
        <v>0</v>
      </c>
      <c r="BW419" s="19">
        <f>ROUND(VLOOKUP($B419,'3.ข้อมูลงบทดลองปัจจุบัน เติมเอง'!$A$5:$CL$846,74,0),2)</f>
        <v>0</v>
      </c>
      <c r="BX419" s="19">
        <f>ROUND(VLOOKUP($B419,'3.ข้อมูลงบทดลองปัจจุบัน เติมเอง'!$A$5:$CL$846,75,0),2)</f>
        <v>0</v>
      </c>
      <c r="BY419" s="19">
        <f>ROUND(VLOOKUP($B419,'3.ข้อมูลงบทดลองปัจจุบัน เติมเอง'!$A$5:$CL$846,76,0),2)</f>
        <v>0</v>
      </c>
      <c r="BZ419" s="19">
        <f>ROUND(VLOOKUP($B419,'3.ข้อมูลงบทดลองปัจจุบัน เติมเอง'!$A$5:$CL$846,77,0),2)</f>
        <v>0</v>
      </c>
      <c r="CA419" s="19">
        <f>ROUND(VLOOKUP($B419,'3.ข้อมูลงบทดลองปัจจุบัน เติมเอง'!$A$5:$CL$846,78,0),2)</f>
        <v>0</v>
      </c>
      <c r="CB419" s="19">
        <f>ROUND(VLOOKUP($B419,'3.ข้อมูลงบทดลองปัจจุบัน เติมเอง'!$A$5:$CL$846,79,0),2)</f>
        <v>0</v>
      </c>
      <c r="CC419" s="19">
        <f>ROUND(VLOOKUP($B419,'3.ข้อมูลงบทดลองปัจจุบัน เติมเอง'!$A$5:$CL$846,80,0),2)</f>
        <v>0</v>
      </c>
      <c r="CD419" s="19">
        <f>ROUND(VLOOKUP($B419,'3.ข้อมูลงบทดลองปัจจุบัน เติมเอง'!$A$5:$CL$846,81,0),2)</f>
        <v>0</v>
      </c>
      <c r="CE419" s="19">
        <f>ROUND(VLOOKUP($B419,'3.ข้อมูลงบทดลองปัจจุบัน เติมเอง'!$A$5:$CL$846,82,0),2)</f>
        <v>0</v>
      </c>
      <c r="CF419" s="19">
        <f>ROUND(VLOOKUP($B419,'3.ข้อมูลงบทดลองปัจจุบัน เติมเอง'!$A$5:$CL$846,83,0),2)</f>
        <v>0</v>
      </c>
      <c r="CG419" s="19">
        <f>ROUND(VLOOKUP($B419,'3.ข้อมูลงบทดลองปัจจุบัน เติมเอง'!$A$5:$CL$846,84,0),2)</f>
        <v>0</v>
      </c>
      <c r="CH419" s="19">
        <f>ROUND(VLOOKUP($B419,'3.ข้อมูลงบทดลองปัจจุบัน เติมเอง'!$A$5:$CL$846,85,0),2)</f>
        <v>0</v>
      </c>
      <c r="CI419" s="19">
        <f>ROUND(VLOOKUP($B419,'3.ข้อมูลงบทดลองปัจจุบัน เติมเอง'!$A$5:$CL$846,86,0),2)</f>
        <v>0</v>
      </c>
      <c r="CJ419" s="19">
        <f>ROUND(VLOOKUP($B419,'3.ข้อมูลงบทดลองปัจจุบัน เติมเอง'!$A$5:$CL$846,87,0),2)</f>
        <v>0</v>
      </c>
      <c r="CK419" s="19">
        <f>ROUND(VLOOKUP($B419,'3.ข้อมูลงบทดลองปัจจุบัน เติมเอง'!$A$5:$CL$846,88,0),2)</f>
        <v>0</v>
      </c>
      <c r="CL419" s="19">
        <f>ROUND(VLOOKUP($B419,'3.ข้อมูลงบทดลองปัจจุบัน เติมเอง'!$A$5:$CL$846,89,0),2)</f>
        <v>0</v>
      </c>
      <c r="CM419" s="19">
        <f>ROUND(VLOOKUP($B419,'3.ข้อมูลงบทดลองปัจจุบัน เติมเอง'!$A$5:$CL$846,90,0),2)</f>
        <v>0</v>
      </c>
    </row>
    <row r="420" spans="1:91" x14ac:dyDescent="0.7">
      <c r="A420" s="53" t="s">
        <v>2323</v>
      </c>
      <c r="B420" s="3" t="s">
        <v>1189</v>
      </c>
      <c r="C420" s="8" t="s">
        <v>1190</v>
      </c>
      <c r="D420" s="19">
        <f>ROUND(VLOOKUP($B420,'3.ข้อมูลงบทดลองปัจจุบัน เติมเอง'!$A$5:$CL$846,3,0),2)</f>
        <v>0</v>
      </c>
      <c r="E420" s="19">
        <f>ROUND(VLOOKUP($B420,'3.ข้อมูลงบทดลองปัจจุบัน เติมเอง'!$A$5:$CL$846,4,0),2)</f>
        <v>0</v>
      </c>
      <c r="F420" s="19">
        <f>ROUND(VLOOKUP($B420,'3.ข้อมูลงบทดลองปัจจุบัน เติมเอง'!$A$5:$CL$846,5,0),2)</f>
        <v>0</v>
      </c>
      <c r="G420" s="19">
        <f>ROUND(VLOOKUP($B420,'3.ข้อมูลงบทดลองปัจจุบัน เติมเอง'!$A$5:$CL$846,6,0),2)</f>
        <v>0</v>
      </c>
      <c r="H420" s="19">
        <f>ROUND(VLOOKUP($B420,'3.ข้อมูลงบทดลองปัจจุบัน เติมเอง'!$A$5:$CL$846,7,0),2)</f>
        <v>0</v>
      </c>
      <c r="I420" s="19">
        <f>ROUND(VLOOKUP($B420,'3.ข้อมูลงบทดลองปัจจุบัน เติมเอง'!$A$5:$CL$846,8,0),2)</f>
        <v>0</v>
      </c>
      <c r="J420" s="19">
        <f>ROUND(VLOOKUP($B420,'3.ข้อมูลงบทดลองปัจจุบัน เติมเอง'!$A$5:$CL$846,9,0),2)</f>
        <v>0</v>
      </c>
      <c r="K420" s="19">
        <f>ROUND(VLOOKUP($B420,'3.ข้อมูลงบทดลองปัจจุบัน เติมเอง'!$A$5:$CL$846,10,0),2)</f>
        <v>0</v>
      </c>
      <c r="L420" s="19">
        <f>ROUND(VLOOKUP($B420,'3.ข้อมูลงบทดลองปัจจุบัน เติมเอง'!$A$5:$CL$846,11,0),2)</f>
        <v>0</v>
      </c>
      <c r="M420" s="19">
        <f>ROUND(VLOOKUP($B420,'3.ข้อมูลงบทดลองปัจจุบัน เติมเอง'!$A$5:$CL$846,12,0),2)</f>
        <v>0</v>
      </c>
      <c r="N420" s="19">
        <f>ROUND(VLOOKUP($B420,'3.ข้อมูลงบทดลองปัจจุบัน เติมเอง'!$A$5:$CL$846,13,0),2)</f>
        <v>0</v>
      </c>
      <c r="O420" s="19">
        <f>ROUND(VLOOKUP($B420,'3.ข้อมูลงบทดลองปัจจุบัน เติมเอง'!$A$5:$CL$846,14,0),2)</f>
        <v>0</v>
      </c>
      <c r="P420" s="19">
        <f>ROUND(VLOOKUP($B420,'3.ข้อมูลงบทดลองปัจจุบัน เติมเอง'!$A$5:$CL$846,15,0),2)</f>
        <v>0</v>
      </c>
      <c r="Q420" s="19">
        <f>ROUND(VLOOKUP($B420,'3.ข้อมูลงบทดลองปัจจุบัน เติมเอง'!$A$5:$CL$846,16,0),2)</f>
        <v>0</v>
      </c>
      <c r="R420" s="19">
        <f>ROUND(VLOOKUP($B420,'3.ข้อมูลงบทดลองปัจจุบัน เติมเอง'!$A$5:$CL$846,17,0),2)</f>
        <v>0</v>
      </c>
      <c r="S420" s="19">
        <f>ROUND(VLOOKUP($B420,'3.ข้อมูลงบทดลองปัจจุบัน เติมเอง'!$A$5:$CL$846,18,0),2)</f>
        <v>0</v>
      </c>
      <c r="T420" s="19">
        <f>ROUND(VLOOKUP($B420,'3.ข้อมูลงบทดลองปัจจุบัน เติมเอง'!$A$5:$CL$846,19,0),2)</f>
        <v>0</v>
      </c>
      <c r="U420" s="19">
        <f>ROUND(VLOOKUP($B420,'3.ข้อมูลงบทดลองปัจจุบัน เติมเอง'!$A$5:$CL$846,20,0),2)</f>
        <v>0</v>
      </c>
      <c r="V420" s="19">
        <f>ROUND(VLOOKUP($B420,'3.ข้อมูลงบทดลองปัจจุบัน เติมเอง'!$A$5:$CL$846,21,0),2)</f>
        <v>0</v>
      </c>
      <c r="W420" s="19">
        <f>ROUND(VLOOKUP($B420,'3.ข้อมูลงบทดลองปัจจุบัน เติมเอง'!$A$5:$CL$846,22,0),2)</f>
        <v>0</v>
      </c>
      <c r="X420" s="19">
        <f>ROUND(VLOOKUP($B420,'3.ข้อมูลงบทดลองปัจจุบัน เติมเอง'!$A$5:$CL$846,23,0),2)</f>
        <v>25000</v>
      </c>
      <c r="Y420" s="19">
        <f>ROUND(VLOOKUP($B420,'3.ข้อมูลงบทดลองปัจจุบัน เติมเอง'!$A$5:$CL$846,24,0),2)</f>
        <v>0</v>
      </c>
      <c r="Z420" s="19">
        <f>ROUND(VLOOKUP($B420,'3.ข้อมูลงบทดลองปัจจุบัน เติมเอง'!$A$5:$CL$846,25,0),2)</f>
        <v>0</v>
      </c>
      <c r="AA420" s="19">
        <f>ROUND(VLOOKUP($B420,'3.ข้อมูลงบทดลองปัจจุบัน เติมเอง'!$A$5:$CL$846,26,0),2)</f>
        <v>0</v>
      </c>
      <c r="AB420" s="19">
        <f>ROUND(VLOOKUP($B420,'3.ข้อมูลงบทดลองปัจจุบัน เติมเอง'!$A$5:$CL$846,27,0),2)</f>
        <v>0</v>
      </c>
      <c r="AC420" s="19">
        <f>ROUND(VLOOKUP($B420,'3.ข้อมูลงบทดลองปัจจุบัน เติมเอง'!$A$5:$CL$846,28,0),2)</f>
        <v>0</v>
      </c>
      <c r="AD420" s="19">
        <f>ROUND(VLOOKUP($B420,'3.ข้อมูลงบทดลองปัจจุบัน เติมเอง'!$A$5:$CL$846,29,0),2)</f>
        <v>0</v>
      </c>
      <c r="AE420" s="19">
        <f>ROUND(VLOOKUP($B420,'3.ข้อมูลงบทดลองปัจจุบัน เติมเอง'!$A$5:$CL$846,30,0),2)</f>
        <v>0</v>
      </c>
      <c r="AF420" s="19">
        <f>ROUND(VLOOKUP($B420,'3.ข้อมูลงบทดลองปัจจุบัน เติมเอง'!$A$5:$CL$846,31,0),2)</f>
        <v>0</v>
      </c>
      <c r="AG420" s="19">
        <f>ROUND(VLOOKUP($B420,'3.ข้อมูลงบทดลองปัจจุบัน เติมเอง'!$A$5:$CL$846,32,0),2)</f>
        <v>0</v>
      </c>
      <c r="AH420" s="19">
        <f>ROUND(VLOOKUP($B420,'3.ข้อมูลงบทดลองปัจจุบัน เติมเอง'!$A$5:$CL$846,33,0),2)</f>
        <v>0</v>
      </c>
      <c r="AI420" s="19">
        <f>ROUND(VLOOKUP($B420,'3.ข้อมูลงบทดลองปัจจุบัน เติมเอง'!$A$5:$CL$846,34,0),2)</f>
        <v>0</v>
      </c>
      <c r="AJ420" s="19">
        <f>ROUND(VLOOKUP($B420,'3.ข้อมูลงบทดลองปัจจุบัน เติมเอง'!$A$5:$CL$846,35,0),2)</f>
        <v>0</v>
      </c>
      <c r="AK420" s="19">
        <f>ROUND(VLOOKUP($B420,'3.ข้อมูลงบทดลองปัจจุบัน เติมเอง'!$A$5:$CL$846,36,0),2)</f>
        <v>0</v>
      </c>
      <c r="AL420" s="19">
        <f>ROUND(VLOOKUP($B420,'3.ข้อมูลงบทดลองปัจจุบัน เติมเอง'!$A$5:$CL$846,37,0),2)</f>
        <v>0</v>
      </c>
      <c r="AM420" s="19">
        <f>ROUND(VLOOKUP($B420,'3.ข้อมูลงบทดลองปัจจุบัน เติมเอง'!$A$5:$CL$846,38,0),2)</f>
        <v>0</v>
      </c>
      <c r="AN420" s="19">
        <f>ROUND(VLOOKUP($B420,'3.ข้อมูลงบทดลองปัจจุบัน เติมเอง'!$A$5:$CL$846,39,0),2)</f>
        <v>0</v>
      </c>
      <c r="AO420" s="19">
        <f>ROUND(VLOOKUP($B420,'3.ข้อมูลงบทดลองปัจจุบัน เติมเอง'!$A$5:$CL$846,40,0),2)</f>
        <v>0</v>
      </c>
      <c r="AP420" s="19">
        <f>ROUND(VLOOKUP($B420,'3.ข้อมูลงบทดลองปัจจุบัน เติมเอง'!$A$5:$CL$846,41,0),2)</f>
        <v>0</v>
      </c>
      <c r="AQ420" s="19">
        <f>ROUND(VLOOKUP($B420,'3.ข้อมูลงบทดลองปัจจุบัน เติมเอง'!$A$5:$CL$846,42,0),2)</f>
        <v>0</v>
      </c>
      <c r="AR420" s="19">
        <f>ROUND(VLOOKUP($B420,'3.ข้อมูลงบทดลองปัจจุบัน เติมเอง'!$A$5:$CL$846,43,0),2)</f>
        <v>0</v>
      </c>
      <c r="AS420" s="19">
        <f>ROUND(VLOOKUP($B420,'3.ข้อมูลงบทดลองปัจจุบัน เติมเอง'!$A$5:$CL$846,44,0),2)</f>
        <v>0</v>
      </c>
      <c r="AT420" s="19">
        <f>ROUND(VLOOKUP($B420,'3.ข้อมูลงบทดลองปัจจุบัน เติมเอง'!$A$5:$CL$846,45,0),2)</f>
        <v>0</v>
      </c>
      <c r="AU420" s="19">
        <f>ROUND(VLOOKUP($B420,'3.ข้อมูลงบทดลองปัจจุบัน เติมเอง'!$A$5:$CL$846,46,0),2)</f>
        <v>0</v>
      </c>
      <c r="AV420" s="19">
        <f>ROUND(VLOOKUP($B420,'3.ข้อมูลงบทดลองปัจจุบัน เติมเอง'!$A$5:$CL$846,47,0),2)</f>
        <v>0</v>
      </c>
      <c r="AW420" s="19">
        <f>ROUND(VLOOKUP($B420,'3.ข้อมูลงบทดลองปัจจุบัน เติมเอง'!$A$5:$CL$846,48,0),2)</f>
        <v>0</v>
      </c>
      <c r="AX420" s="19">
        <f>ROUND(VLOOKUP($B420,'3.ข้อมูลงบทดลองปัจจุบัน เติมเอง'!$A$5:$CL$846,49,0),2)</f>
        <v>0</v>
      </c>
      <c r="AY420" s="19">
        <f>ROUND(VLOOKUP($B420,'3.ข้อมูลงบทดลองปัจจุบัน เติมเอง'!$A$5:$CL$846,50,0),2)</f>
        <v>0</v>
      </c>
      <c r="AZ420" s="19">
        <f>ROUND(VLOOKUP($B420,'3.ข้อมูลงบทดลองปัจจุบัน เติมเอง'!$A$5:$CL$846,51,0),2)</f>
        <v>0</v>
      </c>
      <c r="BA420" s="19">
        <f>ROUND(VLOOKUP($B420,'3.ข้อมูลงบทดลองปัจจุบัน เติมเอง'!$A$5:$CL$846,52,0),2)</f>
        <v>0</v>
      </c>
      <c r="BB420" s="19">
        <f>ROUND(VLOOKUP($B420,'3.ข้อมูลงบทดลองปัจจุบัน เติมเอง'!$A$5:$CL$846,53,0),2)</f>
        <v>0</v>
      </c>
      <c r="BC420" s="19">
        <f>ROUND(VLOOKUP($B420,'3.ข้อมูลงบทดลองปัจจุบัน เติมเอง'!$A$5:$CL$846,54,0),2)</f>
        <v>0</v>
      </c>
      <c r="BD420" s="19">
        <f>ROUND(VLOOKUP($B420,'3.ข้อมูลงบทดลองปัจจุบัน เติมเอง'!$A$5:$CL$846,55,0),2)</f>
        <v>62245</v>
      </c>
      <c r="BE420" s="19">
        <f>ROUND(VLOOKUP($B420,'3.ข้อมูลงบทดลองปัจจุบัน เติมเอง'!$A$5:$CL$846,56,0),2)</f>
        <v>0</v>
      </c>
      <c r="BF420" s="19">
        <f>ROUND(VLOOKUP($B420,'3.ข้อมูลงบทดลองปัจจุบัน เติมเอง'!$A$5:$CL$846,57,0),2)</f>
        <v>0</v>
      </c>
      <c r="BG420" s="19">
        <f>ROUND(VLOOKUP($B420,'3.ข้อมูลงบทดลองปัจจุบัน เติมเอง'!$A$5:$CL$846,58,0),2)</f>
        <v>0</v>
      </c>
      <c r="BH420" s="19">
        <f>ROUND(VLOOKUP($B420,'3.ข้อมูลงบทดลองปัจจุบัน เติมเอง'!$A$5:$CL$846,59,0),2)</f>
        <v>0</v>
      </c>
      <c r="BI420" s="19">
        <f>ROUND(VLOOKUP($B420,'3.ข้อมูลงบทดลองปัจจุบัน เติมเอง'!$A$5:$CL$846,60,0),2)</f>
        <v>0</v>
      </c>
      <c r="BJ420" s="19">
        <f>ROUND(VLOOKUP($B420,'3.ข้อมูลงบทดลองปัจจุบัน เติมเอง'!$A$5:$CL$846,61,0),2)</f>
        <v>0</v>
      </c>
      <c r="BK420" s="19">
        <f>ROUND(VLOOKUP($B420,'3.ข้อมูลงบทดลองปัจจุบัน เติมเอง'!$A$5:$CL$846,62,0),2)</f>
        <v>0</v>
      </c>
      <c r="BL420" s="19">
        <f>ROUND(VLOOKUP($B420,'3.ข้อมูลงบทดลองปัจจุบัน เติมเอง'!$A$5:$CL$846,63,0),2)</f>
        <v>0</v>
      </c>
      <c r="BM420" s="19">
        <f>ROUND(VLOOKUP($B420,'3.ข้อมูลงบทดลองปัจจุบัน เติมเอง'!$A$5:$CL$846,64,0),2)</f>
        <v>0</v>
      </c>
      <c r="BN420" s="19">
        <f>ROUND(VLOOKUP($B420,'3.ข้อมูลงบทดลองปัจจุบัน เติมเอง'!$A$5:$CL$846,65,0),2)</f>
        <v>0</v>
      </c>
      <c r="BO420" s="19">
        <f>ROUND(VLOOKUP($B420,'3.ข้อมูลงบทดลองปัจจุบัน เติมเอง'!$A$5:$CL$846,66,0),2)</f>
        <v>0</v>
      </c>
      <c r="BP420" s="19">
        <f>ROUND(VLOOKUP($B420,'3.ข้อมูลงบทดลองปัจจุบัน เติมเอง'!$A$5:$CL$846,67,0),2)</f>
        <v>0</v>
      </c>
      <c r="BQ420" s="19">
        <f>ROUND(VLOOKUP($B420,'3.ข้อมูลงบทดลองปัจจุบัน เติมเอง'!$A$5:$CL$846,68,0),2)</f>
        <v>0</v>
      </c>
      <c r="BR420" s="19">
        <f>ROUND(VLOOKUP($B420,'3.ข้อมูลงบทดลองปัจจุบัน เติมเอง'!$A$5:$CL$846,69,0),2)</f>
        <v>0</v>
      </c>
      <c r="BS420" s="19">
        <f>ROUND(VLOOKUP($B420,'3.ข้อมูลงบทดลองปัจจุบัน เติมเอง'!$A$5:$CL$846,70,0),2)</f>
        <v>12847</v>
      </c>
      <c r="BT420" s="19">
        <f>ROUND(VLOOKUP($B420,'3.ข้อมูลงบทดลองปัจจุบัน เติมเอง'!$A$5:$CL$846,71,0),2)</f>
        <v>0</v>
      </c>
      <c r="BU420" s="19">
        <f>ROUND(VLOOKUP($B420,'3.ข้อมูลงบทดลองปัจจุบัน เติมเอง'!$A$5:$CL$846,72,0),2)</f>
        <v>0</v>
      </c>
      <c r="BV420" s="19">
        <f>ROUND(VLOOKUP($B420,'3.ข้อมูลงบทดลองปัจจุบัน เติมเอง'!$A$5:$CL$846,73,0),2)</f>
        <v>0</v>
      </c>
      <c r="BW420" s="19">
        <f>ROUND(VLOOKUP($B420,'3.ข้อมูลงบทดลองปัจจุบัน เติมเอง'!$A$5:$CL$846,74,0),2)</f>
        <v>0</v>
      </c>
      <c r="BX420" s="19">
        <f>ROUND(VLOOKUP($B420,'3.ข้อมูลงบทดลองปัจจุบัน เติมเอง'!$A$5:$CL$846,75,0),2)</f>
        <v>0</v>
      </c>
      <c r="BY420" s="19">
        <f>ROUND(VLOOKUP($B420,'3.ข้อมูลงบทดลองปัจจุบัน เติมเอง'!$A$5:$CL$846,76,0),2)</f>
        <v>0</v>
      </c>
      <c r="BZ420" s="19">
        <f>ROUND(VLOOKUP($B420,'3.ข้อมูลงบทดลองปัจจุบัน เติมเอง'!$A$5:$CL$846,77,0),2)</f>
        <v>0</v>
      </c>
      <c r="CA420" s="19">
        <f>ROUND(VLOOKUP($B420,'3.ข้อมูลงบทดลองปัจจุบัน เติมเอง'!$A$5:$CL$846,78,0),2)</f>
        <v>0</v>
      </c>
      <c r="CB420" s="19">
        <f>ROUND(VLOOKUP($B420,'3.ข้อมูลงบทดลองปัจจุบัน เติมเอง'!$A$5:$CL$846,79,0),2)</f>
        <v>0</v>
      </c>
      <c r="CC420" s="19">
        <f>ROUND(VLOOKUP($B420,'3.ข้อมูลงบทดลองปัจจุบัน เติมเอง'!$A$5:$CL$846,80,0),2)</f>
        <v>0</v>
      </c>
      <c r="CD420" s="19">
        <f>ROUND(VLOOKUP($B420,'3.ข้อมูลงบทดลองปัจจุบัน เติมเอง'!$A$5:$CL$846,81,0),2)</f>
        <v>0</v>
      </c>
      <c r="CE420" s="19">
        <f>ROUND(VLOOKUP($B420,'3.ข้อมูลงบทดลองปัจจุบัน เติมเอง'!$A$5:$CL$846,82,0),2)</f>
        <v>0</v>
      </c>
      <c r="CF420" s="19">
        <f>ROUND(VLOOKUP($B420,'3.ข้อมูลงบทดลองปัจจุบัน เติมเอง'!$A$5:$CL$846,83,0),2)</f>
        <v>0</v>
      </c>
      <c r="CG420" s="19">
        <f>ROUND(VLOOKUP($B420,'3.ข้อมูลงบทดลองปัจจุบัน เติมเอง'!$A$5:$CL$846,84,0),2)</f>
        <v>0</v>
      </c>
      <c r="CH420" s="19">
        <f>ROUND(VLOOKUP($B420,'3.ข้อมูลงบทดลองปัจจุบัน เติมเอง'!$A$5:$CL$846,85,0),2)</f>
        <v>0</v>
      </c>
      <c r="CI420" s="19">
        <f>ROUND(VLOOKUP($B420,'3.ข้อมูลงบทดลองปัจจุบัน เติมเอง'!$A$5:$CL$846,86,0),2)</f>
        <v>0</v>
      </c>
      <c r="CJ420" s="19">
        <f>ROUND(VLOOKUP($B420,'3.ข้อมูลงบทดลองปัจจุบัน เติมเอง'!$A$5:$CL$846,87,0),2)</f>
        <v>0</v>
      </c>
      <c r="CK420" s="19">
        <f>ROUND(VLOOKUP($B420,'3.ข้อมูลงบทดลองปัจจุบัน เติมเอง'!$A$5:$CL$846,88,0),2)</f>
        <v>0</v>
      </c>
      <c r="CL420" s="19">
        <f>ROUND(VLOOKUP($B420,'3.ข้อมูลงบทดลองปัจจุบัน เติมเอง'!$A$5:$CL$846,89,0),2)</f>
        <v>0</v>
      </c>
      <c r="CM420" s="19">
        <f>ROUND(VLOOKUP($B420,'3.ข้อมูลงบทดลองปัจจุบัน เติมเอง'!$A$5:$CL$846,90,0),2)</f>
        <v>0</v>
      </c>
    </row>
    <row r="421" spans="1:91" x14ac:dyDescent="0.7">
      <c r="A421" s="53" t="s">
        <v>2323</v>
      </c>
      <c r="B421" s="3" t="s">
        <v>1191</v>
      </c>
      <c r="C421" s="8" t="s">
        <v>1192</v>
      </c>
      <c r="D421" s="19">
        <f>ROUND(VLOOKUP($B421,'3.ข้อมูลงบทดลองปัจจุบัน เติมเอง'!$A$5:$CL$846,3,0),2)</f>
        <v>0</v>
      </c>
      <c r="E421" s="19">
        <f>ROUND(VLOOKUP($B421,'3.ข้อมูลงบทดลองปัจจุบัน เติมเอง'!$A$5:$CL$846,4,0),2)</f>
        <v>0</v>
      </c>
      <c r="F421" s="19">
        <f>ROUND(VLOOKUP($B421,'3.ข้อมูลงบทดลองปัจจุบัน เติมเอง'!$A$5:$CL$846,5,0),2)</f>
        <v>0</v>
      </c>
      <c r="G421" s="19">
        <f>ROUND(VLOOKUP($B421,'3.ข้อมูลงบทดลองปัจจุบัน เติมเอง'!$A$5:$CL$846,6,0),2)</f>
        <v>0</v>
      </c>
      <c r="H421" s="19">
        <f>ROUND(VLOOKUP($B421,'3.ข้อมูลงบทดลองปัจจุบัน เติมเอง'!$A$5:$CL$846,7,0),2)</f>
        <v>0</v>
      </c>
      <c r="I421" s="19">
        <f>ROUND(VLOOKUP($B421,'3.ข้อมูลงบทดลองปัจจุบัน เติมเอง'!$A$5:$CL$846,8,0),2)</f>
        <v>0</v>
      </c>
      <c r="J421" s="19">
        <f>ROUND(VLOOKUP($B421,'3.ข้อมูลงบทดลองปัจจุบัน เติมเอง'!$A$5:$CL$846,9,0),2)</f>
        <v>0</v>
      </c>
      <c r="K421" s="19">
        <f>ROUND(VLOOKUP($B421,'3.ข้อมูลงบทดลองปัจจุบัน เติมเอง'!$A$5:$CL$846,10,0),2)</f>
        <v>0</v>
      </c>
      <c r="L421" s="19">
        <f>ROUND(VLOOKUP($B421,'3.ข้อมูลงบทดลองปัจจุบัน เติมเอง'!$A$5:$CL$846,11,0),2)</f>
        <v>0</v>
      </c>
      <c r="M421" s="19">
        <f>ROUND(VLOOKUP($B421,'3.ข้อมูลงบทดลองปัจจุบัน เติมเอง'!$A$5:$CL$846,12,0),2)</f>
        <v>0</v>
      </c>
      <c r="N421" s="19">
        <f>ROUND(VLOOKUP($B421,'3.ข้อมูลงบทดลองปัจจุบัน เติมเอง'!$A$5:$CL$846,13,0),2)</f>
        <v>0</v>
      </c>
      <c r="O421" s="19">
        <f>ROUND(VLOOKUP($B421,'3.ข้อมูลงบทดลองปัจจุบัน เติมเอง'!$A$5:$CL$846,14,0),2)</f>
        <v>0</v>
      </c>
      <c r="P421" s="19">
        <f>ROUND(VLOOKUP($B421,'3.ข้อมูลงบทดลองปัจจุบัน เติมเอง'!$A$5:$CL$846,15,0),2)</f>
        <v>0</v>
      </c>
      <c r="Q421" s="19">
        <f>ROUND(VLOOKUP($B421,'3.ข้อมูลงบทดลองปัจจุบัน เติมเอง'!$A$5:$CL$846,16,0),2)</f>
        <v>0</v>
      </c>
      <c r="R421" s="19">
        <f>ROUND(VLOOKUP($B421,'3.ข้อมูลงบทดลองปัจจุบัน เติมเอง'!$A$5:$CL$846,17,0),2)</f>
        <v>0</v>
      </c>
      <c r="S421" s="19">
        <f>ROUND(VLOOKUP($B421,'3.ข้อมูลงบทดลองปัจจุบัน เติมเอง'!$A$5:$CL$846,18,0),2)</f>
        <v>0</v>
      </c>
      <c r="T421" s="19">
        <f>ROUND(VLOOKUP($B421,'3.ข้อมูลงบทดลองปัจจุบัน เติมเอง'!$A$5:$CL$846,19,0),2)</f>
        <v>0</v>
      </c>
      <c r="U421" s="19">
        <f>ROUND(VLOOKUP($B421,'3.ข้อมูลงบทดลองปัจจุบัน เติมเอง'!$A$5:$CL$846,20,0),2)</f>
        <v>0</v>
      </c>
      <c r="V421" s="19">
        <f>ROUND(VLOOKUP($B421,'3.ข้อมูลงบทดลองปัจจุบัน เติมเอง'!$A$5:$CL$846,21,0),2)</f>
        <v>0</v>
      </c>
      <c r="W421" s="19">
        <f>ROUND(VLOOKUP($B421,'3.ข้อมูลงบทดลองปัจจุบัน เติมเอง'!$A$5:$CL$846,22,0),2)</f>
        <v>0</v>
      </c>
      <c r="X421" s="19">
        <f>ROUND(VLOOKUP($B421,'3.ข้อมูลงบทดลองปัจจุบัน เติมเอง'!$A$5:$CL$846,23,0),2)</f>
        <v>0</v>
      </c>
      <c r="Y421" s="19">
        <f>ROUND(VLOOKUP($B421,'3.ข้อมูลงบทดลองปัจจุบัน เติมเอง'!$A$5:$CL$846,24,0),2)</f>
        <v>0</v>
      </c>
      <c r="Z421" s="19">
        <f>ROUND(VLOOKUP($B421,'3.ข้อมูลงบทดลองปัจจุบัน เติมเอง'!$A$5:$CL$846,25,0),2)</f>
        <v>0</v>
      </c>
      <c r="AA421" s="19">
        <f>ROUND(VLOOKUP($B421,'3.ข้อมูลงบทดลองปัจจุบัน เติมเอง'!$A$5:$CL$846,26,0),2)</f>
        <v>0</v>
      </c>
      <c r="AB421" s="19">
        <f>ROUND(VLOOKUP($B421,'3.ข้อมูลงบทดลองปัจจุบัน เติมเอง'!$A$5:$CL$846,27,0),2)</f>
        <v>0</v>
      </c>
      <c r="AC421" s="19">
        <f>ROUND(VLOOKUP($B421,'3.ข้อมูลงบทดลองปัจจุบัน เติมเอง'!$A$5:$CL$846,28,0),2)</f>
        <v>0</v>
      </c>
      <c r="AD421" s="19">
        <f>ROUND(VLOOKUP($B421,'3.ข้อมูลงบทดลองปัจจุบัน เติมเอง'!$A$5:$CL$846,29,0),2)</f>
        <v>0</v>
      </c>
      <c r="AE421" s="19">
        <f>ROUND(VLOOKUP($B421,'3.ข้อมูลงบทดลองปัจจุบัน เติมเอง'!$A$5:$CL$846,30,0),2)</f>
        <v>0</v>
      </c>
      <c r="AF421" s="19">
        <f>ROUND(VLOOKUP($B421,'3.ข้อมูลงบทดลองปัจจุบัน เติมเอง'!$A$5:$CL$846,31,0),2)</f>
        <v>0</v>
      </c>
      <c r="AG421" s="19">
        <f>ROUND(VLOOKUP($B421,'3.ข้อมูลงบทดลองปัจจุบัน เติมเอง'!$A$5:$CL$846,32,0),2)</f>
        <v>0</v>
      </c>
      <c r="AH421" s="19">
        <f>ROUND(VLOOKUP($B421,'3.ข้อมูลงบทดลองปัจจุบัน เติมเอง'!$A$5:$CL$846,33,0),2)</f>
        <v>0</v>
      </c>
      <c r="AI421" s="19">
        <f>ROUND(VLOOKUP($B421,'3.ข้อมูลงบทดลองปัจจุบัน เติมเอง'!$A$5:$CL$846,34,0),2)</f>
        <v>0</v>
      </c>
      <c r="AJ421" s="19">
        <f>ROUND(VLOOKUP($B421,'3.ข้อมูลงบทดลองปัจจุบัน เติมเอง'!$A$5:$CL$846,35,0),2)</f>
        <v>0</v>
      </c>
      <c r="AK421" s="19">
        <f>ROUND(VLOOKUP($B421,'3.ข้อมูลงบทดลองปัจจุบัน เติมเอง'!$A$5:$CL$846,36,0),2)</f>
        <v>0</v>
      </c>
      <c r="AL421" s="19">
        <f>ROUND(VLOOKUP($B421,'3.ข้อมูลงบทดลองปัจจุบัน เติมเอง'!$A$5:$CL$846,37,0),2)</f>
        <v>0</v>
      </c>
      <c r="AM421" s="19">
        <f>ROUND(VLOOKUP($B421,'3.ข้อมูลงบทดลองปัจจุบัน เติมเอง'!$A$5:$CL$846,38,0),2)</f>
        <v>0</v>
      </c>
      <c r="AN421" s="19">
        <f>ROUND(VLOOKUP($B421,'3.ข้อมูลงบทดลองปัจจุบัน เติมเอง'!$A$5:$CL$846,39,0),2)</f>
        <v>0</v>
      </c>
      <c r="AO421" s="19">
        <f>ROUND(VLOOKUP($B421,'3.ข้อมูลงบทดลองปัจจุบัน เติมเอง'!$A$5:$CL$846,40,0),2)</f>
        <v>0</v>
      </c>
      <c r="AP421" s="19">
        <f>ROUND(VLOOKUP($B421,'3.ข้อมูลงบทดลองปัจจุบัน เติมเอง'!$A$5:$CL$846,41,0),2)</f>
        <v>0</v>
      </c>
      <c r="AQ421" s="19">
        <f>ROUND(VLOOKUP($B421,'3.ข้อมูลงบทดลองปัจจุบัน เติมเอง'!$A$5:$CL$846,42,0),2)</f>
        <v>0</v>
      </c>
      <c r="AR421" s="19">
        <f>ROUND(VLOOKUP($B421,'3.ข้อมูลงบทดลองปัจจุบัน เติมเอง'!$A$5:$CL$846,43,0),2)</f>
        <v>0</v>
      </c>
      <c r="AS421" s="19">
        <f>ROUND(VLOOKUP($B421,'3.ข้อมูลงบทดลองปัจจุบัน เติมเอง'!$A$5:$CL$846,44,0),2)</f>
        <v>0</v>
      </c>
      <c r="AT421" s="19">
        <f>ROUND(VLOOKUP($B421,'3.ข้อมูลงบทดลองปัจจุบัน เติมเอง'!$A$5:$CL$846,45,0),2)</f>
        <v>0</v>
      </c>
      <c r="AU421" s="19">
        <f>ROUND(VLOOKUP($B421,'3.ข้อมูลงบทดลองปัจจุบัน เติมเอง'!$A$5:$CL$846,46,0),2)</f>
        <v>0</v>
      </c>
      <c r="AV421" s="19">
        <f>ROUND(VLOOKUP($B421,'3.ข้อมูลงบทดลองปัจจุบัน เติมเอง'!$A$5:$CL$846,47,0),2)</f>
        <v>0</v>
      </c>
      <c r="AW421" s="19">
        <f>ROUND(VLOOKUP($B421,'3.ข้อมูลงบทดลองปัจจุบัน เติมเอง'!$A$5:$CL$846,48,0),2)</f>
        <v>0</v>
      </c>
      <c r="AX421" s="19">
        <f>ROUND(VLOOKUP($B421,'3.ข้อมูลงบทดลองปัจจุบัน เติมเอง'!$A$5:$CL$846,49,0),2)</f>
        <v>0</v>
      </c>
      <c r="AY421" s="19">
        <f>ROUND(VLOOKUP($B421,'3.ข้อมูลงบทดลองปัจจุบัน เติมเอง'!$A$5:$CL$846,50,0),2)</f>
        <v>0</v>
      </c>
      <c r="AZ421" s="19">
        <f>ROUND(VLOOKUP($B421,'3.ข้อมูลงบทดลองปัจจุบัน เติมเอง'!$A$5:$CL$846,51,0),2)</f>
        <v>0</v>
      </c>
      <c r="BA421" s="19">
        <f>ROUND(VLOOKUP($B421,'3.ข้อมูลงบทดลองปัจจุบัน เติมเอง'!$A$5:$CL$846,52,0),2)</f>
        <v>0</v>
      </c>
      <c r="BB421" s="19">
        <f>ROUND(VLOOKUP($B421,'3.ข้อมูลงบทดลองปัจจุบัน เติมเอง'!$A$5:$CL$846,53,0),2)</f>
        <v>0</v>
      </c>
      <c r="BC421" s="19">
        <f>ROUND(VLOOKUP($B421,'3.ข้อมูลงบทดลองปัจจุบัน เติมเอง'!$A$5:$CL$846,54,0),2)</f>
        <v>0</v>
      </c>
      <c r="BD421" s="19">
        <f>ROUND(VLOOKUP($B421,'3.ข้อมูลงบทดลองปัจจุบัน เติมเอง'!$A$5:$CL$846,55,0),2)</f>
        <v>0</v>
      </c>
      <c r="BE421" s="19">
        <f>ROUND(VLOOKUP($B421,'3.ข้อมูลงบทดลองปัจจุบัน เติมเอง'!$A$5:$CL$846,56,0),2)</f>
        <v>0</v>
      </c>
      <c r="BF421" s="19">
        <f>ROUND(VLOOKUP($B421,'3.ข้อมูลงบทดลองปัจจุบัน เติมเอง'!$A$5:$CL$846,57,0),2)</f>
        <v>0</v>
      </c>
      <c r="BG421" s="19">
        <f>ROUND(VLOOKUP($B421,'3.ข้อมูลงบทดลองปัจจุบัน เติมเอง'!$A$5:$CL$846,58,0),2)</f>
        <v>0</v>
      </c>
      <c r="BH421" s="19">
        <f>ROUND(VLOOKUP($B421,'3.ข้อมูลงบทดลองปัจจุบัน เติมเอง'!$A$5:$CL$846,59,0),2)</f>
        <v>0</v>
      </c>
      <c r="BI421" s="19">
        <f>ROUND(VLOOKUP($B421,'3.ข้อมูลงบทดลองปัจจุบัน เติมเอง'!$A$5:$CL$846,60,0),2)</f>
        <v>0</v>
      </c>
      <c r="BJ421" s="19">
        <f>ROUND(VLOOKUP($B421,'3.ข้อมูลงบทดลองปัจจุบัน เติมเอง'!$A$5:$CL$846,61,0),2)</f>
        <v>0</v>
      </c>
      <c r="BK421" s="19">
        <f>ROUND(VLOOKUP($B421,'3.ข้อมูลงบทดลองปัจจุบัน เติมเอง'!$A$5:$CL$846,62,0),2)</f>
        <v>0</v>
      </c>
      <c r="BL421" s="19">
        <f>ROUND(VLOOKUP($B421,'3.ข้อมูลงบทดลองปัจจุบัน เติมเอง'!$A$5:$CL$846,63,0),2)</f>
        <v>0</v>
      </c>
      <c r="BM421" s="19">
        <f>ROUND(VLOOKUP($B421,'3.ข้อมูลงบทดลองปัจจุบัน เติมเอง'!$A$5:$CL$846,64,0),2)</f>
        <v>0</v>
      </c>
      <c r="BN421" s="19">
        <f>ROUND(VLOOKUP($B421,'3.ข้อมูลงบทดลองปัจจุบัน เติมเอง'!$A$5:$CL$846,65,0),2)</f>
        <v>0</v>
      </c>
      <c r="BO421" s="19">
        <f>ROUND(VLOOKUP($B421,'3.ข้อมูลงบทดลองปัจจุบัน เติมเอง'!$A$5:$CL$846,66,0),2)</f>
        <v>0</v>
      </c>
      <c r="BP421" s="19">
        <f>ROUND(VLOOKUP($B421,'3.ข้อมูลงบทดลองปัจจุบัน เติมเอง'!$A$5:$CL$846,67,0),2)</f>
        <v>0</v>
      </c>
      <c r="BQ421" s="19">
        <f>ROUND(VLOOKUP($B421,'3.ข้อมูลงบทดลองปัจจุบัน เติมเอง'!$A$5:$CL$846,68,0),2)</f>
        <v>0</v>
      </c>
      <c r="BR421" s="19">
        <f>ROUND(VLOOKUP($B421,'3.ข้อมูลงบทดลองปัจจุบัน เติมเอง'!$A$5:$CL$846,69,0),2)</f>
        <v>0</v>
      </c>
      <c r="BS421" s="19">
        <f>ROUND(VLOOKUP($B421,'3.ข้อมูลงบทดลองปัจจุบัน เติมเอง'!$A$5:$CL$846,70,0),2)</f>
        <v>0</v>
      </c>
      <c r="BT421" s="19">
        <f>ROUND(VLOOKUP($B421,'3.ข้อมูลงบทดลองปัจจุบัน เติมเอง'!$A$5:$CL$846,71,0),2)</f>
        <v>0</v>
      </c>
      <c r="BU421" s="19">
        <f>ROUND(VLOOKUP($B421,'3.ข้อมูลงบทดลองปัจจุบัน เติมเอง'!$A$5:$CL$846,72,0),2)</f>
        <v>0</v>
      </c>
      <c r="BV421" s="19">
        <f>ROUND(VLOOKUP($B421,'3.ข้อมูลงบทดลองปัจจุบัน เติมเอง'!$A$5:$CL$846,73,0),2)</f>
        <v>0</v>
      </c>
      <c r="BW421" s="19">
        <f>ROUND(VLOOKUP($B421,'3.ข้อมูลงบทดลองปัจจุบัน เติมเอง'!$A$5:$CL$846,74,0),2)</f>
        <v>0</v>
      </c>
      <c r="BX421" s="19">
        <f>ROUND(VLOOKUP($B421,'3.ข้อมูลงบทดลองปัจจุบัน เติมเอง'!$A$5:$CL$846,75,0),2)</f>
        <v>0</v>
      </c>
      <c r="BY421" s="19">
        <f>ROUND(VLOOKUP($B421,'3.ข้อมูลงบทดลองปัจจุบัน เติมเอง'!$A$5:$CL$846,76,0),2)</f>
        <v>0</v>
      </c>
      <c r="BZ421" s="19">
        <f>ROUND(VLOOKUP($B421,'3.ข้อมูลงบทดลองปัจจุบัน เติมเอง'!$A$5:$CL$846,77,0),2)</f>
        <v>0</v>
      </c>
      <c r="CA421" s="19">
        <f>ROUND(VLOOKUP($B421,'3.ข้อมูลงบทดลองปัจจุบัน เติมเอง'!$A$5:$CL$846,78,0),2)</f>
        <v>0</v>
      </c>
      <c r="CB421" s="19">
        <f>ROUND(VLOOKUP($B421,'3.ข้อมูลงบทดลองปัจจุบัน เติมเอง'!$A$5:$CL$846,79,0),2)</f>
        <v>0</v>
      </c>
      <c r="CC421" s="19">
        <f>ROUND(VLOOKUP($B421,'3.ข้อมูลงบทดลองปัจจุบัน เติมเอง'!$A$5:$CL$846,80,0),2)</f>
        <v>0</v>
      </c>
      <c r="CD421" s="19">
        <f>ROUND(VLOOKUP($B421,'3.ข้อมูลงบทดลองปัจจุบัน เติมเอง'!$A$5:$CL$846,81,0),2)</f>
        <v>0</v>
      </c>
      <c r="CE421" s="19">
        <f>ROUND(VLOOKUP($B421,'3.ข้อมูลงบทดลองปัจจุบัน เติมเอง'!$A$5:$CL$846,82,0),2)</f>
        <v>0</v>
      </c>
      <c r="CF421" s="19">
        <f>ROUND(VLOOKUP($B421,'3.ข้อมูลงบทดลองปัจจุบัน เติมเอง'!$A$5:$CL$846,83,0),2)</f>
        <v>0</v>
      </c>
      <c r="CG421" s="19">
        <f>ROUND(VLOOKUP($B421,'3.ข้อมูลงบทดลองปัจจุบัน เติมเอง'!$A$5:$CL$846,84,0),2)</f>
        <v>0</v>
      </c>
      <c r="CH421" s="19">
        <f>ROUND(VLOOKUP($B421,'3.ข้อมูลงบทดลองปัจจุบัน เติมเอง'!$A$5:$CL$846,85,0),2)</f>
        <v>0</v>
      </c>
      <c r="CI421" s="19">
        <f>ROUND(VLOOKUP($B421,'3.ข้อมูลงบทดลองปัจจุบัน เติมเอง'!$A$5:$CL$846,86,0),2)</f>
        <v>0</v>
      </c>
      <c r="CJ421" s="19">
        <f>ROUND(VLOOKUP($B421,'3.ข้อมูลงบทดลองปัจจุบัน เติมเอง'!$A$5:$CL$846,87,0),2)</f>
        <v>0</v>
      </c>
      <c r="CK421" s="19">
        <f>ROUND(VLOOKUP($B421,'3.ข้อมูลงบทดลองปัจจุบัน เติมเอง'!$A$5:$CL$846,88,0),2)</f>
        <v>0</v>
      </c>
      <c r="CL421" s="19">
        <f>ROUND(VLOOKUP($B421,'3.ข้อมูลงบทดลองปัจจุบัน เติมเอง'!$A$5:$CL$846,89,0),2)</f>
        <v>0</v>
      </c>
      <c r="CM421" s="19">
        <f>ROUND(VLOOKUP($B421,'3.ข้อมูลงบทดลองปัจจุบัน เติมเอง'!$A$5:$CL$846,90,0),2)</f>
        <v>0</v>
      </c>
    </row>
    <row r="422" spans="1:91" x14ac:dyDescent="0.7">
      <c r="A422" s="53" t="s">
        <v>2323</v>
      </c>
      <c r="B422" s="3" t="s">
        <v>855</v>
      </c>
      <c r="C422" s="8" t="s">
        <v>1378</v>
      </c>
      <c r="D422" s="19">
        <f>ROUND(VLOOKUP($B422,'3.ข้อมูลงบทดลองปัจจุบัน เติมเอง'!$A$5:$CL$846,3,0),2)</f>
        <v>883442.8</v>
      </c>
      <c r="E422" s="19">
        <f>ROUND(VLOOKUP($B422,'3.ข้อมูลงบทดลองปัจจุบัน เติมเอง'!$A$5:$CL$846,4,0),2)</f>
        <v>0</v>
      </c>
      <c r="F422" s="19">
        <f>ROUND(VLOOKUP($B422,'3.ข้อมูลงบทดลองปัจจุบัน เติมเอง'!$A$5:$CL$846,5,0),2)</f>
        <v>0</v>
      </c>
      <c r="G422" s="19">
        <f>ROUND(VLOOKUP($B422,'3.ข้อมูลงบทดลองปัจจุบัน เติมเอง'!$A$5:$CL$846,6,0),2)</f>
        <v>0</v>
      </c>
      <c r="H422" s="19">
        <f>ROUND(VLOOKUP($B422,'3.ข้อมูลงบทดลองปัจจุบัน เติมเอง'!$A$5:$CL$846,7,0),2)</f>
        <v>0</v>
      </c>
      <c r="I422" s="19">
        <f>ROUND(VLOOKUP($B422,'3.ข้อมูลงบทดลองปัจจุบัน เติมเอง'!$A$5:$CL$846,8,0),2)</f>
        <v>0</v>
      </c>
      <c r="J422" s="19">
        <f>ROUND(VLOOKUP($B422,'3.ข้อมูลงบทดลองปัจจุบัน เติมเอง'!$A$5:$CL$846,9,0),2)</f>
        <v>0</v>
      </c>
      <c r="K422" s="19">
        <f>ROUND(VLOOKUP($B422,'3.ข้อมูลงบทดลองปัจจุบัน เติมเอง'!$A$5:$CL$846,10,0),2)</f>
        <v>0</v>
      </c>
      <c r="L422" s="19">
        <f>ROUND(VLOOKUP($B422,'3.ข้อมูลงบทดลองปัจจุบัน เติมเอง'!$A$5:$CL$846,11,0),2)</f>
        <v>0</v>
      </c>
      <c r="M422" s="19">
        <f>ROUND(VLOOKUP($B422,'3.ข้อมูลงบทดลองปัจจุบัน เติมเอง'!$A$5:$CL$846,12,0),2)</f>
        <v>0</v>
      </c>
      <c r="N422" s="19">
        <f>ROUND(VLOOKUP($B422,'3.ข้อมูลงบทดลองปัจจุบัน เติมเอง'!$A$5:$CL$846,13,0),2)</f>
        <v>0</v>
      </c>
      <c r="O422" s="19">
        <f>ROUND(VLOOKUP($B422,'3.ข้อมูลงบทดลองปัจจุบัน เติมเอง'!$A$5:$CL$846,14,0),2)</f>
        <v>0</v>
      </c>
      <c r="P422" s="19">
        <f>ROUND(VLOOKUP($B422,'3.ข้อมูลงบทดลองปัจจุบัน เติมเอง'!$A$5:$CL$846,15,0),2)</f>
        <v>0</v>
      </c>
      <c r="Q422" s="19">
        <f>ROUND(VLOOKUP($B422,'3.ข้อมูลงบทดลองปัจจุบัน เติมเอง'!$A$5:$CL$846,16,0),2)</f>
        <v>0</v>
      </c>
      <c r="R422" s="19">
        <f>ROUND(VLOOKUP($B422,'3.ข้อมูลงบทดลองปัจจุบัน เติมเอง'!$A$5:$CL$846,17,0),2)</f>
        <v>0</v>
      </c>
      <c r="S422" s="19">
        <f>ROUND(VLOOKUP($B422,'3.ข้อมูลงบทดลองปัจจุบัน เติมเอง'!$A$5:$CL$846,18,0),2)</f>
        <v>0</v>
      </c>
      <c r="T422" s="19">
        <f>ROUND(VLOOKUP($B422,'3.ข้อมูลงบทดลองปัจจุบัน เติมเอง'!$A$5:$CL$846,19,0),2)</f>
        <v>0</v>
      </c>
      <c r="U422" s="19">
        <f>ROUND(VLOOKUP($B422,'3.ข้อมูลงบทดลองปัจจุบัน เติมเอง'!$A$5:$CL$846,20,0),2)</f>
        <v>0</v>
      </c>
      <c r="V422" s="19">
        <f>ROUND(VLOOKUP($B422,'3.ข้อมูลงบทดลองปัจจุบัน เติมเอง'!$A$5:$CL$846,21,0),2)</f>
        <v>0</v>
      </c>
      <c r="W422" s="19">
        <f>ROUND(VLOOKUP($B422,'3.ข้อมูลงบทดลองปัจจุบัน เติมเอง'!$A$5:$CL$846,22,0),2)</f>
        <v>0</v>
      </c>
      <c r="X422" s="19">
        <f>ROUND(VLOOKUP($B422,'3.ข้อมูลงบทดลองปัจจุบัน เติมเอง'!$A$5:$CL$846,23,0),2)</f>
        <v>0</v>
      </c>
      <c r="Y422" s="19">
        <f>ROUND(VLOOKUP($B422,'3.ข้อมูลงบทดลองปัจจุบัน เติมเอง'!$A$5:$CL$846,24,0),2)</f>
        <v>0</v>
      </c>
      <c r="Z422" s="19">
        <f>ROUND(VLOOKUP($B422,'3.ข้อมูลงบทดลองปัจจุบัน เติมเอง'!$A$5:$CL$846,25,0),2)</f>
        <v>0</v>
      </c>
      <c r="AA422" s="19">
        <f>ROUND(VLOOKUP($B422,'3.ข้อมูลงบทดลองปัจจุบัน เติมเอง'!$A$5:$CL$846,26,0),2)</f>
        <v>0</v>
      </c>
      <c r="AB422" s="19">
        <f>ROUND(VLOOKUP($B422,'3.ข้อมูลงบทดลองปัจจุบัน เติมเอง'!$A$5:$CL$846,27,0),2)</f>
        <v>0</v>
      </c>
      <c r="AC422" s="19">
        <f>ROUND(VLOOKUP($B422,'3.ข้อมูลงบทดลองปัจจุบัน เติมเอง'!$A$5:$CL$846,28,0),2)</f>
        <v>0</v>
      </c>
      <c r="AD422" s="19">
        <f>ROUND(VLOOKUP($B422,'3.ข้อมูลงบทดลองปัจจุบัน เติมเอง'!$A$5:$CL$846,29,0),2)</f>
        <v>0</v>
      </c>
      <c r="AE422" s="19">
        <f>ROUND(VLOOKUP($B422,'3.ข้อมูลงบทดลองปัจจุบัน เติมเอง'!$A$5:$CL$846,30,0),2)</f>
        <v>0</v>
      </c>
      <c r="AF422" s="19">
        <f>ROUND(VLOOKUP($B422,'3.ข้อมูลงบทดลองปัจจุบัน เติมเอง'!$A$5:$CL$846,31,0),2)</f>
        <v>0</v>
      </c>
      <c r="AG422" s="19">
        <f>ROUND(VLOOKUP($B422,'3.ข้อมูลงบทดลองปัจจุบัน เติมเอง'!$A$5:$CL$846,32,0),2)</f>
        <v>0</v>
      </c>
      <c r="AH422" s="19">
        <f>ROUND(VLOOKUP($B422,'3.ข้อมูลงบทดลองปัจจุบัน เติมเอง'!$A$5:$CL$846,33,0),2)</f>
        <v>0</v>
      </c>
      <c r="AI422" s="19">
        <f>ROUND(VLOOKUP($B422,'3.ข้อมูลงบทดลองปัจจุบัน เติมเอง'!$A$5:$CL$846,34,0),2)</f>
        <v>0</v>
      </c>
      <c r="AJ422" s="19">
        <f>ROUND(VLOOKUP($B422,'3.ข้อมูลงบทดลองปัจจุบัน เติมเอง'!$A$5:$CL$846,35,0),2)</f>
        <v>0</v>
      </c>
      <c r="AK422" s="19">
        <f>ROUND(VLOOKUP($B422,'3.ข้อมูลงบทดลองปัจจุบัน เติมเอง'!$A$5:$CL$846,36,0),2)</f>
        <v>0</v>
      </c>
      <c r="AL422" s="19">
        <f>ROUND(VLOOKUP($B422,'3.ข้อมูลงบทดลองปัจจุบัน เติมเอง'!$A$5:$CL$846,37,0),2)</f>
        <v>0</v>
      </c>
      <c r="AM422" s="19">
        <f>ROUND(VLOOKUP($B422,'3.ข้อมูลงบทดลองปัจจุบัน เติมเอง'!$A$5:$CL$846,38,0),2)</f>
        <v>0</v>
      </c>
      <c r="AN422" s="19">
        <f>ROUND(VLOOKUP($B422,'3.ข้อมูลงบทดลองปัจจุบัน เติมเอง'!$A$5:$CL$846,39,0),2)</f>
        <v>0</v>
      </c>
      <c r="AO422" s="19">
        <f>ROUND(VLOOKUP($B422,'3.ข้อมูลงบทดลองปัจจุบัน เติมเอง'!$A$5:$CL$846,40,0),2)</f>
        <v>0</v>
      </c>
      <c r="AP422" s="19">
        <f>ROUND(VLOOKUP($B422,'3.ข้อมูลงบทดลองปัจจุบัน เติมเอง'!$A$5:$CL$846,41,0),2)</f>
        <v>0</v>
      </c>
      <c r="AQ422" s="19">
        <f>ROUND(VLOOKUP($B422,'3.ข้อมูลงบทดลองปัจจุบัน เติมเอง'!$A$5:$CL$846,42,0),2)</f>
        <v>0</v>
      </c>
      <c r="AR422" s="19">
        <f>ROUND(VLOOKUP($B422,'3.ข้อมูลงบทดลองปัจจุบัน เติมเอง'!$A$5:$CL$846,43,0),2)</f>
        <v>0</v>
      </c>
      <c r="AS422" s="19">
        <f>ROUND(VLOOKUP($B422,'3.ข้อมูลงบทดลองปัจจุบัน เติมเอง'!$A$5:$CL$846,44,0),2)</f>
        <v>0</v>
      </c>
      <c r="AT422" s="19">
        <f>ROUND(VLOOKUP($B422,'3.ข้อมูลงบทดลองปัจจุบัน เติมเอง'!$A$5:$CL$846,45,0),2)</f>
        <v>0</v>
      </c>
      <c r="AU422" s="19">
        <f>ROUND(VLOOKUP($B422,'3.ข้อมูลงบทดลองปัจจุบัน เติมเอง'!$A$5:$CL$846,46,0),2)</f>
        <v>0</v>
      </c>
      <c r="AV422" s="19">
        <f>ROUND(VLOOKUP($B422,'3.ข้อมูลงบทดลองปัจจุบัน เติมเอง'!$A$5:$CL$846,47,0),2)</f>
        <v>0</v>
      </c>
      <c r="AW422" s="19">
        <f>ROUND(VLOOKUP($B422,'3.ข้อมูลงบทดลองปัจจุบัน เติมเอง'!$A$5:$CL$846,48,0),2)</f>
        <v>0</v>
      </c>
      <c r="AX422" s="19">
        <f>ROUND(VLOOKUP($B422,'3.ข้อมูลงบทดลองปัจจุบัน เติมเอง'!$A$5:$CL$846,49,0),2)</f>
        <v>0</v>
      </c>
      <c r="AY422" s="19">
        <f>ROUND(VLOOKUP($B422,'3.ข้อมูลงบทดลองปัจจุบัน เติมเอง'!$A$5:$CL$846,50,0),2)</f>
        <v>0</v>
      </c>
      <c r="AZ422" s="19">
        <f>ROUND(VLOOKUP($B422,'3.ข้อมูลงบทดลองปัจจุบัน เติมเอง'!$A$5:$CL$846,51,0),2)</f>
        <v>0</v>
      </c>
      <c r="BA422" s="19">
        <f>ROUND(VLOOKUP($B422,'3.ข้อมูลงบทดลองปัจจุบัน เติมเอง'!$A$5:$CL$846,52,0),2)</f>
        <v>0</v>
      </c>
      <c r="BB422" s="19">
        <f>ROUND(VLOOKUP($B422,'3.ข้อมูลงบทดลองปัจจุบัน เติมเอง'!$A$5:$CL$846,53,0),2)</f>
        <v>0</v>
      </c>
      <c r="BC422" s="19">
        <f>ROUND(VLOOKUP($B422,'3.ข้อมูลงบทดลองปัจจุบัน เติมเอง'!$A$5:$CL$846,54,0),2)</f>
        <v>0</v>
      </c>
      <c r="BD422" s="19">
        <f>ROUND(VLOOKUP($B422,'3.ข้อมูลงบทดลองปัจจุบัน เติมเอง'!$A$5:$CL$846,55,0),2)</f>
        <v>0</v>
      </c>
      <c r="BE422" s="19">
        <f>ROUND(VLOOKUP($B422,'3.ข้อมูลงบทดลองปัจจุบัน เติมเอง'!$A$5:$CL$846,56,0),2)</f>
        <v>0</v>
      </c>
      <c r="BF422" s="19">
        <f>ROUND(VLOOKUP($B422,'3.ข้อมูลงบทดลองปัจจุบัน เติมเอง'!$A$5:$CL$846,57,0),2)</f>
        <v>0</v>
      </c>
      <c r="BG422" s="19">
        <f>ROUND(VLOOKUP($B422,'3.ข้อมูลงบทดลองปัจจุบัน เติมเอง'!$A$5:$CL$846,58,0),2)</f>
        <v>0</v>
      </c>
      <c r="BH422" s="19">
        <f>ROUND(VLOOKUP($B422,'3.ข้อมูลงบทดลองปัจจุบัน เติมเอง'!$A$5:$CL$846,59,0),2)</f>
        <v>0</v>
      </c>
      <c r="BI422" s="19">
        <f>ROUND(VLOOKUP($B422,'3.ข้อมูลงบทดลองปัจจุบัน เติมเอง'!$A$5:$CL$846,60,0),2)</f>
        <v>0</v>
      </c>
      <c r="BJ422" s="19">
        <f>ROUND(VLOOKUP($B422,'3.ข้อมูลงบทดลองปัจจุบัน เติมเอง'!$A$5:$CL$846,61,0),2)</f>
        <v>0</v>
      </c>
      <c r="BK422" s="19">
        <f>ROUND(VLOOKUP($B422,'3.ข้อมูลงบทดลองปัจจุบัน เติมเอง'!$A$5:$CL$846,62,0),2)</f>
        <v>0</v>
      </c>
      <c r="BL422" s="19">
        <f>ROUND(VLOOKUP($B422,'3.ข้อมูลงบทดลองปัจจุบัน เติมเอง'!$A$5:$CL$846,63,0),2)</f>
        <v>0</v>
      </c>
      <c r="BM422" s="19">
        <f>ROUND(VLOOKUP($B422,'3.ข้อมูลงบทดลองปัจจุบัน เติมเอง'!$A$5:$CL$846,64,0),2)</f>
        <v>74415</v>
      </c>
      <c r="BN422" s="19">
        <f>ROUND(VLOOKUP($B422,'3.ข้อมูลงบทดลองปัจจุบัน เติมเอง'!$A$5:$CL$846,65,0),2)</f>
        <v>0</v>
      </c>
      <c r="BO422" s="19">
        <f>ROUND(VLOOKUP($B422,'3.ข้อมูลงบทดลองปัจจุบัน เติมเอง'!$A$5:$CL$846,66,0),2)</f>
        <v>0</v>
      </c>
      <c r="BP422" s="19">
        <f>ROUND(VLOOKUP($B422,'3.ข้อมูลงบทดลองปัจจุบัน เติมเอง'!$A$5:$CL$846,67,0),2)</f>
        <v>0</v>
      </c>
      <c r="BQ422" s="19">
        <f>ROUND(VLOOKUP($B422,'3.ข้อมูลงบทดลองปัจจุบัน เติมเอง'!$A$5:$CL$846,68,0),2)</f>
        <v>0</v>
      </c>
      <c r="BR422" s="19">
        <f>ROUND(VLOOKUP($B422,'3.ข้อมูลงบทดลองปัจจุบัน เติมเอง'!$A$5:$CL$846,69,0),2)</f>
        <v>0</v>
      </c>
      <c r="BS422" s="19">
        <f>ROUND(VLOOKUP($B422,'3.ข้อมูลงบทดลองปัจจุบัน เติมเอง'!$A$5:$CL$846,70,0),2)</f>
        <v>1092260</v>
      </c>
      <c r="BT422" s="19">
        <f>ROUND(VLOOKUP($B422,'3.ข้อมูลงบทดลองปัจจุบัน เติมเอง'!$A$5:$CL$846,71,0),2)</f>
        <v>0</v>
      </c>
      <c r="BU422" s="19">
        <f>ROUND(VLOOKUP($B422,'3.ข้อมูลงบทดลองปัจจุบัน เติมเอง'!$A$5:$CL$846,72,0),2)</f>
        <v>0</v>
      </c>
      <c r="BV422" s="19">
        <f>ROUND(VLOOKUP($B422,'3.ข้อมูลงบทดลองปัจจุบัน เติมเอง'!$A$5:$CL$846,73,0),2)</f>
        <v>0</v>
      </c>
      <c r="BW422" s="19">
        <f>ROUND(VLOOKUP($B422,'3.ข้อมูลงบทดลองปัจจุบัน เติมเอง'!$A$5:$CL$846,74,0),2)</f>
        <v>0</v>
      </c>
      <c r="BX422" s="19">
        <f>ROUND(VLOOKUP($B422,'3.ข้อมูลงบทดลองปัจจุบัน เติมเอง'!$A$5:$CL$846,75,0),2)</f>
        <v>0</v>
      </c>
      <c r="BY422" s="19">
        <f>ROUND(VLOOKUP($B422,'3.ข้อมูลงบทดลองปัจจุบัน เติมเอง'!$A$5:$CL$846,76,0),2)</f>
        <v>0</v>
      </c>
      <c r="BZ422" s="19">
        <f>ROUND(VLOOKUP($B422,'3.ข้อมูลงบทดลองปัจจุบัน เติมเอง'!$A$5:$CL$846,77,0),2)</f>
        <v>0</v>
      </c>
      <c r="CA422" s="19">
        <f>ROUND(VLOOKUP($B422,'3.ข้อมูลงบทดลองปัจจุบัน เติมเอง'!$A$5:$CL$846,78,0),2)</f>
        <v>0</v>
      </c>
      <c r="CB422" s="19">
        <f>ROUND(VLOOKUP($B422,'3.ข้อมูลงบทดลองปัจจุบัน เติมเอง'!$A$5:$CL$846,79,0),2)</f>
        <v>0</v>
      </c>
      <c r="CC422" s="19">
        <f>ROUND(VLOOKUP($B422,'3.ข้อมูลงบทดลองปัจจุบัน เติมเอง'!$A$5:$CL$846,80,0),2)</f>
        <v>0</v>
      </c>
      <c r="CD422" s="19">
        <f>ROUND(VLOOKUP($B422,'3.ข้อมูลงบทดลองปัจจุบัน เติมเอง'!$A$5:$CL$846,81,0),2)</f>
        <v>0</v>
      </c>
      <c r="CE422" s="19">
        <f>ROUND(VLOOKUP($B422,'3.ข้อมูลงบทดลองปัจจุบัน เติมเอง'!$A$5:$CL$846,82,0),2)</f>
        <v>0</v>
      </c>
      <c r="CF422" s="19">
        <f>ROUND(VLOOKUP($B422,'3.ข้อมูลงบทดลองปัจจุบัน เติมเอง'!$A$5:$CL$846,83,0),2)</f>
        <v>0</v>
      </c>
      <c r="CG422" s="19">
        <f>ROUND(VLOOKUP($B422,'3.ข้อมูลงบทดลองปัจจุบัน เติมเอง'!$A$5:$CL$846,84,0),2)</f>
        <v>0</v>
      </c>
      <c r="CH422" s="19">
        <f>ROUND(VLOOKUP($B422,'3.ข้อมูลงบทดลองปัจจุบัน เติมเอง'!$A$5:$CL$846,85,0),2)</f>
        <v>0</v>
      </c>
      <c r="CI422" s="19">
        <f>ROUND(VLOOKUP($B422,'3.ข้อมูลงบทดลองปัจจุบัน เติมเอง'!$A$5:$CL$846,86,0),2)</f>
        <v>0</v>
      </c>
      <c r="CJ422" s="19">
        <f>ROUND(VLOOKUP($B422,'3.ข้อมูลงบทดลองปัจจุบัน เติมเอง'!$A$5:$CL$846,87,0),2)</f>
        <v>0</v>
      </c>
      <c r="CK422" s="19">
        <f>ROUND(VLOOKUP($B422,'3.ข้อมูลงบทดลองปัจจุบัน เติมเอง'!$A$5:$CL$846,88,0),2)</f>
        <v>0</v>
      </c>
      <c r="CL422" s="19">
        <f>ROUND(VLOOKUP($B422,'3.ข้อมูลงบทดลองปัจจุบัน เติมเอง'!$A$5:$CL$846,89,0),2)</f>
        <v>0</v>
      </c>
      <c r="CM422" s="19">
        <f>ROUND(VLOOKUP($B422,'3.ข้อมูลงบทดลองปัจจุบัน เติมเอง'!$A$5:$CL$846,90,0),2)</f>
        <v>0</v>
      </c>
    </row>
    <row r="423" spans="1:91" x14ac:dyDescent="0.7">
      <c r="A423" s="53" t="s">
        <v>2323</v>
      </c>
      <c r="B423" s="3" t="s">
        <v>857</v>
      </c>
      <c r="C423" s="8" t="s">
        <v>858</v>
      </c>
      <c r="D423" s="19">
        <f>ROUND(VLOOKUP($B423,'3.ข้อมูลงบทดลองปัจจุบัน เติมเอง'!$A$5:$CL$846,3,0),2)</f>
        <v>22951</v>
      </c>
      <c r="E423" s="19">
        <f>ROUND(VLOOKUP($B423,'3.ข้อมูลงบทดลองปัจจุบัน เติมเอง'!$A$5:$CL$846,4,0),2)</f>
        <v>0</v>
      </c>
      <c r="F423" s="19">
        <f>ROUND(VLOOKUP($B423,'3.ข้อมูลงบทดลองปัจจุบัน เติมเอง'!$A$5:$CL$846,5,0),2)</f>
        <v>0</v>
      </c>
      <c r="G423" s="19">
        <f>ROUND(VLOOKUP($B423,'3.ข้อมูลงบทดลองปัจจุบัน เติมเอง'!$A$5:$CL$846,6,0),2)</f>
        <v>0</v>
      </c>
      <c r="H423" s="19">
        <f>ROUND(VLOOKUP($B423,'3.ข้อมูลงบทดลองปัจจุบัน เติมเอง'!$A$5:$CL$846,7,0),2)</f>
        <v>0</v>
      </c>
      <c r="I423" s="19">
        <f>ROUND(VLOOKUP($B423,'3.ข้อมูลงบทดลองปัจจุบัน เติมเอง'!$A$5:$CL$846,8,0),2)</f>
        <v>0</v>
      </c>
      <c r="J423" s="19">
        <f>ROUND(VLOOKUP($B423,'3.ข้อมูลงบทดลองปัจจุบัน เติมเอง'!$A$5:$CL$846,9,0),2)</f>
        <v>0</v>
      </c>
      <c r="K423" s="19">
        <f>ROUND(VLOOKUP($B423,'3.ข้อมูลงบทดลองปัจจุบัน เติมเอง'!$A$5:$CL$846,10,0),2)</f>
        <v>0</v>
      </c>
      <c r="L423" s="19">
        <f>ROUND(VLOOKUP($B423,'3.ข้อมูลงบทดลองปัจจุบัน เติมเอง'!$A$5:$CL$846,11,0),2)</f>
        <v>0</v>
      </c>
      <c r="M423" s="19">
        <f>ROUND(VLOOKUP($B423,'3.ข้อมูลงบทดลองปัจจุบัน เติมเอง'!$A$5:$CL$846,12,0),2)</f>
        <v>0</v>
      </c>
      <c r="N423" s="19">
        <f>ROUND(VLOOKUP($B423,'3.ข้อมูลงบทดลองปัจจุบัน เติมเอง'!$A$5:$CL$846,13,0),2)</f>
        <v>0</v>
      </c>
      <c r="O423" s="19">
        <f>ROUND(VLOOKUP($B423,'3.ข้อมูลงบทดลองปัจจุบัน เติมเอง'!$A$5:$CL$846,14,0),2)</f>
        <v>0</v>
      </c>
      <c r="P423" s="19">
        <f>ROUND(VLOOKUP($B423,'3.ข้อมูลงบทดลองปัจจุบัน เติมเอง'!$A$5:$CL$846,15,0),2)</f>
        <v>1300</v>
      </c>
      <c r="Q423" s="19">
        <f>ROUND(VLOOKUP($B423,'3.ข้อมูลงบทดลองปัจจุบัน เติมเอง'!$A$5:$CL$846,16,0),2)</f>
        <v>0</v>
      </c>
      <c r="R423" s="19">
        <f>ROUND(VLOOKUP($B423,'3.ข้อมูลงบทดลองปัจจุบัน เติมเอง'!$A$5:$CL$846,17,0),2)</f>
        <v>0</v>
      </c>
      <c r="S423" s="19">
        <f>ROUND(VLOOKUP($B423,'3.ข้อมูลงบทดลองปัจจุบัน เติมเอง'!$A$5:$CL$846,18,0),2)</f>
        <v>0</v>
      </c>
      <c r="T423" s="19">
        <f>ROUND(VLOOKUP($B423,'3.ข้อมูลงบทดลองปัจจุบัน เติมเอง'!$A$5:$CL$846,19,0),2)</f>
        <v>0</v>
      </c>
      <c r="U423" s="19">
        <f>ROUND(VLOOKUP($B423,'3.ข้อมูลงบทดลองปัจจุบัน เติมเอง'!$A$5:$CL$846,20,0),2)</f>
        <v>0</v>
      </c>
      <c r="V423" s="19">
        <f>ROUND(VLOOKUP($B423,'3.ข้อมูลงบทดลองปัจจุบัน เติมเอง'!$A$5:$CL$846,21,0),2)</f>
        <v>0</v>
      </c>
      <c r="W423" s="19">
        <f>ROUND(VLOOKUP($B423,'3.ข้อมูลงบทดลองปัจจุบัน เติมเอง'!$A$5:$CL$846,22,0),2)</f>
        <v>0</v>
      </c>
      <c r="X423" s="19">
        <f>ROUND(VLOOKUP($B423,'3.ข้อมูลงบทดลองปัจจุบัน เติมเอง'!$A$5:$CL$846,23,0),2)</f>
        <v>0</v>
      </c>
      <c r="Y423" s="19">
        <f>ROUND(VLOOKUP($B423,'3.ข้อมูลงบทดลองปัจจุบัน เติมเอง'!$A$5:$CL$846,24,0),2)</f>
        <v>0</v>
      </c>
      <c r="Z423" s="19">
        <f>ROUND(VLOOKUP($B423,'3.ข้อมูลงบทดลองปัจจุบัน เติมเอง'!$A$5:$CL$846,25,0),2)</f>
        <v>0</v>
      </c>
      <c r="AA423" s="19">
        <f>ROUND(VLOOKUP($B423,'3.ข้อมูลงบทดลองปัจจุบัน เติมเอง'!$A$5:$CL$846,26,0),2)</f>
        <v>0</v>
      </c>
      <c r="AB423" s="19">
        <f>ROUND(VLOOKUP($B423,'3.ข้อมูลงบทดลองปัจจุบัน เติมเอง'!$A$5:$CL$846,27,0),2)</f>
        <v>0</v>
      </c>
      <c r="AC423" s="19">
        <f>ROUND(VLOOKUP($B423,'3.ข้อมูลงบทดลองปัจจุบัน เติมเอง'!$A$5:$CL$846,28,0),2)</f>
        <v>0</v>
      </c>
      <c r="AD423" s="19">
        <f>ROUND(VLOOKUP($B423,'3.ข้อมูลงบทดลองปัจจุบัน เติมเอง'!$A$5:$CL$846,29,0),2)</f>
        <v>0</v>
      </c>
      <c r="AE423" s="19">
        <f>ROUND(VLOOKUP($B423,'3.ข้อมูลงบทดลองปัจจุบัน เติมเอง'!$A$5:$CL$846,30,0),2)</f>
        <v>0</v>
      </c>
      <c r="AF423" s="19">
        <f>ROUND(VLOOKUP($B423,'3.ข้อมูลงบทดลองปัจจุบัน เติมเอง'!$A$5:$CL$846,31,0),2)</f>
        <v>0</v>
      </c>
      <c r="AG423" s="19">
        <f>ROUND(VLOOKUP($B423,'3.ข้อมูลงบทดลองปัจจุบัน เติมเอง'!$A$5:$CL$846,32,0),2)</f>
        <v>0</v>
      </c>
      <c r="AH423" s="19">
        <f>ROUND(VLOOKUP($B423,'3.ข้อมูลงบทดลองปัจจุบัน เติมเอง'!$A$5:$CL$846,33,0),2)</f>
        <v>0</v>
      </c>
      <c r="AI423" s="19">
        <f>ROUND(VLOOKUP($B423,'3.ข้อมูลงบทดลองปัจจุบัน เติมเอง'!$A$5:$CL$846,34,0),2)</f>
        <v>0</v>
      </c>
      <c r="AJ423" s="19">
        <f>ROUND(VLOOKUP($B423,'3.ข้อมูลงบทดลองปัจจุบัน เติมเอง'!$A$5:$CL$846,35,0),2)</f>
        <v>0</v>
      </c>
      <c r="AK423" s="19">
        <f>ROUND(VLOOKUP($B423,'3.ข้อมูลงบทดลองปัจจุบัน เติมเอง'!$A$5:$CL$846,36,0),2)</f>
        <v>0</v>
      </c>
      <c r="AL423" s="19">
        <f>ROUND(VLOOKUP($B423,'3.ข้อมูลงบทดลองปัจจุบัน เติมเอง'!$A$5:$CL$846,37,0),2)</f>
        <v>0</v>
      </c>
      <c r="AM423" s="19">
        <f>ROUND(VLOOKUP($B423,'3.ข้อมูลงบทดลองปัจจุบัน เติมเอง'!$A$5:$CL$846,38,0),2)</f>
        <v>0</v>
      </c>
      <c r="AN423" s="19">
        <f>ROUND(VLOOKUP($B423,'3.ข้อมูลงบทดลองปัจจุบัน เติมเอง'!$A$5:$CL$846,39,0),2)</f>
        <v>0</v>
      </c>
      <c r="AO423" s="19">
        <f>ROUND(VLOOKUP($B423,'3.ข้อมูลงบทดลองปัจจุบัน เติมเอง'!$A$5:$CL$846,40,0),2)</f>
        <v>0</v>
      </c>
      <c r="AP423" s="19">
        <f>ROUND(VLOOKUP($B423,'3.ข้อมูลงบทดลองปัจจุบัน เติมเอง'!$A$5:$CL$846,41,0),2)</f>
        <v>0</v>
      </c>
      <c r="AQ423" s="19">
        <f>ROUND(VLOOKUP($B423,'3.ข้อมูลงบทดลองปัจจุบัน เติมเอง'!$A$5:$CL$846,42,0),2)</f>
        <v>0</v>
      </c>
      <c r="AR423" s="19">
        <f>ROUND(VLOOKUP($B423,'3.ข้อมูลงบทดลองปัจจุบัน เติมเอง'!$A$5:$CL$846,43,0),2)</f>
        <v>0</v>
      </c>
      <c r="AS423" s="19">
        <f>ROUND(VLOOKUP($B423,'3.ข้อมูลงบทดลองปัจจุบัน เติมเอง'!$A$5:$CL$846,44,0),2)</f>
        <v>3050</v>
      </c>
      <c r="AT423" s="19">
        <f>ROUND(VLOOKUP($B423,'3.ข้อมูลงบทดลองปัจจุบัน เติมเอง'!$A$5:$CL$846,45,0),2)</f>
        <v>0</v>
      </c>
      <c r="AU423" s="19">
        <f>ROUND(VLOOKUP($B423,'3.ข้อมูลงบทดลองปัจจุบัน เติมเอง'!$A$5:$CL$846,46,0),2)</f>
        <v>0</v>
      </c>
      <c r="AV423" s="19">
        <f>ROUND(VLOOKUP($B423,'3.ข้อมูลงบทดลองปัจจุบัน เติมเอง'!$A$5:$CL$846,47,0),2)</f>
        <v>0</v>
      </c>
      <c r="AW423" s="19">
        <f>ROUND(VLOOKUP($B423,'3.ข้อมูลงบทดลองปัจจุบัน เติมเอง'!$A$5:$CL$846,48,0),2)</f>
        <v>0</v>
      </c>
      <c r="AX423" s="19">
        <f>ROUND(VLOOKUP($B423,'3.ข้อมูลงบทดลองปัจจุบัน เติมเอง'!$A$5:$CL$846,49,0),2)</f>
        <v>0</v>
      </c>
      <c r="AY423" s="19">
        <f>ROUND(VLOOKUP($B423,'3.ข้อมูลงบทดลองปัจจุบัน เติมเอง'!$A$5:$CL$846,50,0),2)</f>
        <v>0</v>
      </c>
      <c r="AZ423" s="19">
        <f>ROUND(VLOOKUP($B423,'3.ข้อมูลงบทดลองปัจจุบัน เติมเอง'!$A$5:$CL$846,51,0),2)</f>
        <v>0</v>
      </c>
      <c r="BA423" s="19">
        <f>ROUND(VLOOKUP($B423,'3.ข้อมูลงบทดลองปัจจุบัน เติมเอง'!$A$5:$CL$846,52,0),2)</f>
        <v>0</v>
      </c>
      <c r="BB423" s="19">
        <f>ROUND(VLOOKUP($B423,'3.ข้อมูลงบทดลองปัจจุบัน เติมเอง'!$A$5:$CL$846,53,0),2)</f>
        <v>2100</v>
      </c>
      <c r="BC423" s="19">
        <f>ROUND(VLOOKUP($B423,'3.ข้อมูลงบทดลองปัจจุบัน เติมเอง'!$A$5:$CL$846,54,0),2)</f>
        <v>0</v>
      </c>
      <c r="BD423" s="19">
        <f>ROUND(VLOOKUP($B423,'3.ข้อมูลงบทดลองปัจจุบัน เติมเอง'!$A$5:$CL$846,55,0),2)</f>
        <v>7600</v>
      </c>
      <c r="BE423" s="19">
        <f>ROUND(VLOOKUP($B423,'3.ข้อมูลงบทดลองปัจจุบัน เติมเอง'!$A$5:$CL$846,56,0),2)</f>
        <v>0</v>
      </c>
      <c r="BF423" s="19">
        <f>ROUND(VLOOKUP($B423,'3.ข้อมูลงบทดลองปัจจุบัน เติมเอง'!$A$5:$CL$846,57,0),2)</f>
        <v>0</v>
      </c>
      <c r="BG423" s="19">
        <f>ROUND(VLOOKUP($B423,'3.ข้อมูลงบทดลองปัจจุบัน เติมเอง'!$A$5:$CL$846,58,0),2)</f>
        <v>0</v>
      </c>
      <c r="BH423" s="19">
        <f>ROUND(VLOOKUP($B423,'3.ข้อมูลงบทดลองปัจจุบัน เติมเอง'!$A$5:$CL$846,59,0),2)</f>
        <v>0</v>
      </c>
      <c r="BI423" s="19">
        <f>ROUND(VLOOKUP($B423,'3.ข้อมูลงบทดลองปัจจุบัน เติมเอง'!$A$5:$CL$846,60,0),2)</f>
        <v>0</v>
      </c>
      <c r="BJ423" s="19">
        <f>ROUND(VLOOKUP($B423,'3.ข้อมูลงบทดลองปัจจุบัน เติมเอง'!$A$5:$CL$846,61,0),2)</f>
        <v>0</v>
      </c>
      <c r="BK423" s="19">
        <f>ROUND(VLOOKUP($B423,'3.ข้อมูลงบทดลองปัจจุบัน เติมเอง'!$A$5:$CL$846,62,0),2)</f>
        <v>0</v>
      </c>
      <c r="BL423" s="19">
        <f>ROUND(VLOOKUP($B423,'3.ข้อมูลงบทดลองปัจจุบัน เติมเอง'!$A$5:$CL$846,63,0),2)</f>
        <v>0</v>
      </c>
      <c r="BM423" s="19">
        <f>ROUND(VLOOKUP($B423,'3.ข้อมูลงบทดลองปัจจุบัน เติมเอง'!$A$5:$CL$846,64,0),2)</f>
        <v>16229.33</v>
      </c>
      <c r="BN423" s="19">
        <f>ROUND(VLOOKUP($B423,'3.ข้อมูลงบทดลองปัจจุบัน เติมเอง'!$A$5:$CL$846,65,0),2)</f>
        <v>0</v>
      </c>
      <c r="BO423" s="19">
        <f>ROUND(VLOOKUP($B423,'3.ข้อมูลงบทดลองปัจจุบัน เติมเอง'!$A$5:$CL$846,66,0),2)</f>
        <v>0</v>
      </c>
      <c r="BP423" s="19">
        <f>ROUND(VLOOKUP($B423,'3.ข้อมูลงบทดลองปัจจุบัน เติมเอง'!$A$5:$CL$846,67,0),2)</f>
        <v>0</v>
      </c>
      <c r="BQ423" s="19">
        <f>ROUND(VLOOKUP($B423,'3.ข้อมูลงบทดลองปัจจุบัน เติมเอง'!$A$5:$CL$846,68,0),2)</f>
        <v>0</v>
      </c>
      <c r="BR423" s="19">
        <f>ROUND(VLOOKUP($B423,'3.ข้อมูลงบทดลองปัจจุบัน เติมเอง'!$A$5:$CL$846,69,0),2)</f>
        <v>0</v>
      </c>
      <c r="BS423" s="19">
        <f>ROUND(VLOOKUP($B423,'3.ข้อมูลงบทดลองปัจจุบัน เติมเอง'!$A$5:$CL$846,70,0),2)</f>
        <v>81873.84</v>
      </c>
      <c r="BT423" s="19">
        <f>ROUND(VLOOKUP($B423,'3.ข้อมูลงบทดลองปัจจุบัน เติมเอง'!$A$5:$CL$846,71,0),2)</f>
        <v>0</v>
      </c>
      <c r="BU423" s="19">
        <f>ROUND(VLOOKUP($B423,'3.ข้อมูลงบทดลองปัจจุบัน เติมเอง'!$A$5:$CL$846,72,0),2)</f>
        <v>0</v>
      </c>
      <c r="BV423" s="19">
        <f>ROUND(VLOOKUP($B423,'3.ข้อมูลงบทดลองปัจจุบัน เติมเอง'!$A$5:$CL$846,73,0),2)</f>
        <v>0</v>
      </c>
      <c r="BW423" s="19">
        <f>ROUND(VLOOKUP($B423,'3.ข้อมูลงบทดลองปัจจุบัน เติมเอง'!$A$5:$CL$846,74,0),2)</f>
        <v>0</v>
      </c>
      <c r="BX423" s="19">
        <f>ROUND(VLOOKUP($B423,'3.ข้อมูลงบทดลองปัจจุบัน เติมเอง'!$A$5:$CL$846,75,0),2)</f>
        <v>0</v>
      </c>
      <c r="BY423" s="19">
        <f>ROUND(VLOOKUP($B423,'3.ข้อมูลงบทดลองปัจจุบัน เติมเอง'!$A$5:$CL$846,76,0),2)</f>
        <v>0</v>
      </c>
      <c r="BZ423" s="19">
        <f>ROUND(VLOOKUP($B423,'3.ข้อมูลงบทดลองปัจจุบัน เติมเอง'!$A$5:$CL$846,77,0),2)</f>
        <v>0</v>
      </c>
      <c r="CA423" s="19">
        <f>ROUND(VLOOKUP($B423,'3.ข้อมูลงบทดลองปัจจุบัน เติมเอง'!$A$5:$CL$846,78,0),2)</f>
        <v>0</v>
      </c>
      <c r="CB423" s="19">
        <f>ROUND(VLOOKUP($B423,'3.ข้อมูลงบทดลองปัจจุบัน เติมเอง'!$A$5:$CL$846,79,0),2)</f>
        <v>0</v>
      </c>
      <c r="CC423" s="19">
        <f>ROUND(VLOOKUP($B423,'3.ข้อมูลงบทดลองปัจจุบัน เติมเอง'!$A$5:$CL$846,80,0),2)</f>
        <v>0</v>
      </c>
      <c r="CD423" s="19">
        <f>ROUND(VLOOKUP($B423,'3.ข้อมูลงบทดลองปัจจุบัน เติมเอง'!$A$5:$CL$846,81,0),2)</f>
        <v>0</v>
      </c>
      <c r="CE423" s="19">
        <f>ROUND(VLOOKUP($B423,'3.ข้อมูลงบทดลองปัจจุบัน เติมเอง'!$A$5:$CL$846,82,0),2)</f>
        <v>0</v>
      </c>
      <c r="CF423" s="19">
        <f>ROUND(VLOOKUP($B423,'3.ข้อมูลงบทดลองปัจจุบัน เติมเอง'!$A$5:$CL$846,83,0),2)</f>
        <v>0</v>
      </c>
      <c r="CG423" s="19">
        <f>ROUND(VLOOKUP($B423,'3.ข้อมูลงบทดลองปัจจุบัน เติมเอง'!$A$5:$CL$846,84,0),2)</f>
        <v>0</v>
      </c>
      <c r="CH423" s="19">
        <f>ROUND(VLOOKUP($B423,'3.ข้อมูลงบทดลองปัจจุบัน เติมเอง'!$A$5:$CL$846,85,0),2)</f>
        <v>0</v>
      </c>
      <c r="CI423" s="19">
        <f>ROUND(VLOOKUP($B423,'3.ข้อมูลงบทดลองปัจจุบัน เติมเอง'!$A$5:$CL$846,86,0),2)</f>
        <v>0</v>
      </c>
      <c r="CJ423" s="19">
        <f>ROUND(VLOOKUP($B423,'3.ข้อมูลงบทดลองปัจจุบัน เติมเอง'!$A$5:$CL$846,87,0),2)</f>
        <v>0</v>
      </c>
      <c r="CK423" s="19">
        <f>ROUND(VLOOKUP($B423,'3.ข้อมูลงบทดลองปัจจุบัน เติมเอง'!$A$5:$CL$846,88,0),2)</f>
        <v>0</v>
      </c>
      <c r="CL423" s="19">
        <f>ROUND(VLOOKUP($B423,'3.ข้อมูลงบทดลองปัจจุบัน เติมเอง'!$A$5:$CL$846,89,0),2)</f>
        <v>0</v>
      </c>
      <c r="CM423" s="19">
        <f>ROUND(VLOOKUP($B423,'3.ข้อมูลงบทดลองปัจจุบัน เติมเอง'!$A$5:$CL$846,90,0),2)</f>
        <v>0</v>
      </c>
    </row>
    <row r="424" spans="1:91" x14ac:dyDescent="0.7">
      <c r="A424" s="53" t="s">
        <v>2323</v>
      </c>
      <c r="B424" s="3" t="s">
        <v>1193</v>
      </c>
      <c r="C424" s="8" t="s">
        <v>1194</v>
      </c>
      <c r="D424" s="19">
        <f>ROUND(VLOOKUP($B424,'3.ข้อมูลงบทดลองปัจจุบัน เติมเอง'!$A$5:$CL$846,3,0),2)</f>
        <v>0</v>
      </c>
      <c r="E424" s="19">
        <f>ROUND(VLOOKUP($B424,'3.ข้อมูลงบทดลองปัจจุบัน เติมเอง'!$A$5:$CL$846,4,0),2)</f>
        <v>0</v>
      </c>
      <c r="F424" s="19">
        <f>ROUND(VLOOKUP($B424,'3.ข้อมูลงบทดลองปัจจุบัน เติมเอง'!$A$5:$CL$846,5,0),2)</f>
        <v>0</v>
      </c>
      <c r="G424" s="19">
        <f>ROUND(VLOOKUP($B424,'3.ข้อมูลงบทดลองปัจจุบัน เติมเอง'!$A$5:$CL$846,6,0),2)</f>
        <v>0</v>
      </c>
      <c r="H424" s="19">
        <f>ROUND(VLOOKUP($B424,'3.ข้อมูลงบทดลองปัจจุบัน เติมเอง'!$A$5:$CL$846,7,0),2)</f>
        <v>0</v>
      </c>
      <c r="I424" s="19">
        <f>ROUND(VLOOKUP($B424,'3.ข้อมูลงบทดลองปัจจุบัน เติมเอง'!$A$5:$CL$846,8,0),2)</f>
        <v>0</v>
      </c>
      <c r="J424" s="19">
        <f>ROUND(VLOOKUP($B424,'3.ข้อมูลงบทดลองปัจจุบัน เติมเอง'!$A$5:$CL$846,9,0),2)</f>
        <v>0</v>
      </c>
      <c r="K424" s="19">
        <f>ROUND(VLOOKUP($B424,'3.ข้อมูลงบทดลองปัจจุบัน เติมเอง'!$A$5:$CL$846,10,0),2)</f>
        <v>0</v>
      </c>
      <c r="L424" s="19">
        <f>ROUND(VLOOKUP($B424,'3.ข้อมูลงบทดลองปัจจุบัน เติมเอง'!$A$5:$CL$846,11,0),2)</f>
        <v>0</v>
      </c>
      <c r="M424" s="19">
        <f>ROUND(VLOOKUP($B424,'3.ข้อมูลงบทดลองปัจจุบัน เติมเอง'!$A$5:$CL$846,12,0),2)</f>
        <v>0</v>
      </c>
      <c r="N424" s="19">
        <f>ROUND(VLOOKUP($B424,'3.ข้อมูลงบทดลองปัจจุบัน เติมเอง'!$A$5:$CL$846,13,0),2)</f>
        <v>0</v>
      </c>
      <c r="O424" s="19">
        <f>ROUND(VLOOKUP($B424,'3.ข้อมูลงบทดลองปัจจุบัน เติมเอง'!$A$5:$CL$846,14,0),2)</f>
        <v>0</v>
      </c>
      <c r="P424" s="19">
        <f>ROUND(VLOOKUP($B424,'3.ข้อมูลงบทดลองปัจจุบัน เติมเอง'!$A$5:$CL$846,15,0),2)</f>
        <v>0</v>
      </c>
      <c r="Q424" s="19">
        <f>ROUND(VLOOKUP($B424,'3.ข้อมูลงบทดลองปัจจุบัน เติมเอง'!$A$5:$CL$846,16,0),2)</f>
        <v>0</v>
      </c>
      <c r="R424" s="19">
        <f>ROUND(VLOOKUP($B424,'3.ข้อมูลงบทดลองปัจจุบัน เติมเอง'!$A$5:$CL$846,17,0),2)</f>
        <v>0</v>
      </c>
      <c r="S424" s="19">
        <f>ROUND(VLOOKUP($B424,'3.ข้อมูลงบทดลองปัจจุบัน เติมเอง'!$A$5:$CL$846,18,0),2)</f>
        <v>0</v>
      </c>
      <c r="T424" s="19">
        <f>ROUND(VLOOKUP($B424,'3.ข้อมูลงบทดลองปัจจุบัน เติมเอง'!$A$5:$CL$846,19,0),2)</f>
        <v>0</v>
      </c>
      <c r="U424" s="19">
        <f>ROUND(VLOOKUP($B424,'3.ข้อมูลงบทดลองปัจจุบัน เติมเอง'!$A$5:$CL$846,20,0),2)</f>
        <v>0</v>
      </c>
      <c r="V424" s="19">
        <f>ROUND(VLOOKUP($B424,'3.ข้อมูลงบทดลองปัจจุบัน เติมเอง'!$A$5:$CL$846,21,0),2)</f>
        <v>0</v>
      </c>
      <c r="W424" s="19">
        <f>ROUND(VLOOKUP($B424,'3.ข้อมูลงบทดลองปัจจุบัน เติมเอง'!$A$5:$CL$846,22,0),2)</f>
        <v>0</v>
      </c>
      <c r="X424" s="19">
        <f>ROUND(VLOOKUP($B424,'3.ข้อมูลงบทดลองปัจจุบัน เติมเอง'!$A$5:$CL$846,23,0),2)</f>
        <v>0</v>
      </c>
      <c r="Y424" s="19">
        <f>ROUND(VLOOKUP($B424,'3.ข้อมูลงบทดลองปัจจุบัน เติมเอง'!$A$5:$CL$846,24,0),2)</f>
        <v>0</v>
      </c>
      <c r="Z424" s="19">
        <f>ROUND(VLOOKUP($B424,'3.ข้อมูลงบทดลองปัจจุบัน เติมเอง'!$A$5:$CL$846,25,0),2)</f>
        <v>0</v>
      </c>
      <c r="AA424" s="19">
        <f>ROUND(VLOOKUP($B424,'3.ข้อมูลงบทดลองปัจจุบัน เติมเอง'!$A$5:$CL$846,26,0),2)</f>
        <v>0</v>
      </c>
      <c r="AB424" s="19">
        <f>ROUND(VLOOKUP($B424,'3.ข้อมูลงบทดลองปัจจุบัน เติมเอง'!$A$5:$CL$846,27,0),2)</f>
        <v>0</v>
      </c>
      <c r="AC424" s="19">
        <f>ROUND(VLOOKUP($B424,'3.ข้อมูลงบทดลองปัจจุบัน เติมเอง'!$A$5:$CL$846,28,0),2)</f>
        <v>0</v>
      </c>
      <c r="AD424" s="19">
        <f>ROUND(VLOOKUP($B424,'3.ข้อมูลงบทดลองปัจจุบัน เติมเอง'!$A$5:$CL$846,29,0),2)</f>
        <v>0</v>
      </c>
      <c r="AE424" s="19">
        <f>ROUND(VLOOKUP($B424,'3.ข้อมูลงบทดลองปัจจุบัน เติมเอง'!$A$5:$CL$846,30,0),2)</f>
        <v>0</v>
      </c>
      <c r="AF424" s="19">
        <f>ROUND(VLOOKUP($B424,'3.ข้อมูลงบทดลองปัจจุบัน เติมเอง'!$A$5:$CL$846,31,0),2)</f>
        <v>0</v>
      </c>
      <c r="AG424" s="19">
        <f>ROUND(VLOOKUP($B424,'3.ข้อมูลงบทดลองปัจจุบัน เติมเอง'!$A$5:$CL$846,32,0),2)</f>
        <v>0</v>
      </c>
      <c r="AH424" s="19">
        <f>ROUND(VLOOKUP($B424,'3.ข้อมูลงบทดลองปัจจุบัน เติมเอง'!$A$5:$CL$846,33,0),2)</f>
        <v>0</v>
      </c>
      <c r="AI424" s="19">
        <f>ROUND(VLOOKUP($B424,'3.ข้อมูลงบทดลองปัจจุบัน เติมเอง'!$A$5:$CL$846,34,0),2)</f>
        <v>0</v>
      </c>
      <c r="AJ424" s="19">
        <f>ROUND(VLOOKUP($B424,'3.ข้อมูลงบทดลองปัจจุบัน เติมเอง'!$A$5:$CL$846,35,0),2)</f>
        <v>0</v>
      </c>
      <c r="AK424" s="19">
        <f>ROUND(VLOOKUP($B424,'3.ข้อมูลงบทดลองปัจจุบัน เติมเอง'!$A$5:$CL$846,36,0),2)</f>
        <v>0</v>
      </c>
      <c r="AL424" s="19">
        <f>ROUND(VLOOKUP($B424,'3.ข้อมูลงบทดลองปัจจุบัน เติมเอง'!$A$5:$CL$846,37,0),2)</f>
        <v>0</v>
      </c>
      <c r="AM424" s="19">
        <f>ROUND(VLOOKUP($B424,'3.ข้อมูลงบทดลองปัจจุบัน เติมเอง'!$A$5:$CL$846,38,0),2)</f>
        <v>0</v>
      </c>
      <c r="AN424" s="19">
        <f>ROUND(VLOOKUP($B424,'3.ข้อมูลงบทดลองปัจจุบัน เติมเอง'!$A$5:$CL$846,39,0),2)</f>
        <v>0</v>
      </c>
      <c r="AO424" s="19">
        <f>ROUND(VLOOKUP($B424,'3.ข้อมูลงบทดลองปัจจุบัน เติมเอง'!$A$5:$CL$846,40,0),2)</f>
        <v>0</v>
      </c>
      <c r="AP424" s="19">
        <f>ROUND(VLOOKUP($B424,'3.ข้อมูลงบทดลองปัจจุบัน เติมเอง'!$A$5:$CL$846,41,0),2)</f>
        <v>0</v>
      </c>
      <c r="AQ424" s="19">
        <f>ROUND(VLOOKUP($B424,'3.ข้อมูลงบทดลองปัจจุบัน เติมเอง'!$A$5:$CL$846,42,0),2)</f>
        <v>0</v>
      </c>
      <c r="AR424" s="19">
        <f>ROUND(VLOOKUP($B424,'3.ข้อมูลงบทดลองปัจจุบัน เติมเอง'!$A$5:$CL$846,43,0),2)</f>
        <v>0</v>
      </c>
      <c r="AS424" s="19">
        <f>ROUND(VLOOKUP($B424,'3.ข้อมูลงบทดลองปัจจุบัน เติมเอง'!$A$5:$CL$846,44,0),2)</f>
        <v>97000</v>
      </c>
      <c r="AT424" s="19">
        <f>ROUND(VLOOKUP($B424,'3.ข้อมูลงบทดลองปัจจุบัน เติมเอง'!$A$5:$CL$846,45,0),2)</f>
        <v>0</v>
      </c>
      <c r="AU424" s="19">
        <f>ROUND(VLOOKUP($B424,'3.ข้อมูลงบทดลองปัจจุบัน เติมเอง'!$A$5:$CL$846,46,0),2)</f>
        <v>0</v>
      </c>
      <c r="AV424" s="19">
        <f>ROUND(VLOOKUP($B424,'3.ข้อมูลงบทดลองปัจจุบัน เติมเอง'!$A$5:$CL$846,47,0),2)</f>
        <v>0</v>
      </c>
      <c r="AW424" s="19">
        <f>ROUND(VLOOKUP($B424,'3.ข้อมูลงบทดลองปัจจุบัน เติมเอง'!$A$5:$CL$846,48,0),2)</f>
        <v>0</v>
      </c>
      <c r="AX424" s="19">
        <f>ROUND(VLOOKUP($B424,'3.ข้อมูลงบทดลองปัจจุบัน เติมเอง'!$A$5:$CL$846,49,0),2)</f>
        <v>0</v>
      </c>
      <c r="AY424" s="19">
        <f>ROUND(VLOOKUP($B424,'3.ข้อมูลงบทดลองปัจจุบัน เติมเอง'!$A$5:$CL$846,50,0),2)</f>
        <v>0</v>
      </c>
      <c r="AZ424" s="19">
        <f>ROUND(VLOOKUP($B424,'3.ข้อมูลงบทดลองปัจจุบัน เติมเอง'!$A$5:$CL$846,51,0),2)</f>
        <v>0</v>
      </c>
      <c r="BA424" s="19">
        <f>ROUND(VLOOKUP($B424,'3.ข้อมูลงบทดลองปัจจุบัน เติมเอง'!$A$5:$CL$846,52,0),2)</f>
        <v>0</v>
      </c>
      <c r="BB424" s="19">
        <f>ROUND(VLOOKUP($B424,'3.ข้อมูลงบทดลองปัจจุบัน เติมเอง'!$A$5:$CL$846,53,0),2)</f>
        <v>0</v>
      </c>
      <c r="BC424" s="19">
        <f>ROUND(VLOOKUP($B424,'3.ข้อมูลงบทดลองปัจจุบัน เติมเอง'!$A$5:$CL$846,54,0),2)</f>
        <v>0</v>
      </c>
      <c r="BD424" s="19">
        <f>ROUND(VLOOKUP($B424,'3.ข้อมูลงบทดลองปัจจุบัน เติมเอง'!$A$5:$CL$846,55,0),2)</f>
        <v>0</v>
      </c>
      <c r="BE424" s="19">
        <f>ROUND(VLOOKUP($B424,'3.ข้อมูลงบทดลองปัจจุบัน เติมเอง'!$A$5:$CL$846,56,0),2)</f>
        <v>0</v>
      </c>
      <c r="BF424" s="19">
        <f>ROUND(VLOOKUP($B424,'3.ข้อมูลงบทดลองปัจจุบัน เติมเอง'!$A$5:$CL$846,57,0),2)</f>
        <v>0</v>
      </c>
      <c r="BG424" s="19">
        <f>ROUND(VLOOKUP($B424,'3.ข้อมูลงบทดลองปัจจุบัน เติมเอง'!$A$5:$CL$846,58,0),2)</f>
        <v>0</v>
      </c>
      <c r="BH424" s="19">
        <f>ROUND(VLOOKUP($B424,'3.ข้อมูลงบทดลองปัจจุบัน เติมเอง'!$A$5:$CL$846,59,0),2)</f>
        <v>0</v>
      </c>
      <c r="BI424" s="19">
        <f>ROUND(VLOOKUP($B424,'3.ข้อมูลงบทดลองปัจจุบัน เติมเอง'!$A$5:$CL$846,60,0),2)</f>
        <v>0</v>
      </c>
      <c r="BJ424" s="19">
        <f>ROUND(VLOOKUP($B424,'3.ข้อมูลงบทดลองปัจจุบัน เติมเอง'!$A$5:$CL$846,61,0),2)</f>
        <v>0</v>
      </c>
      <c r="BK424" s="19">
        <f>ROUND(VLOOKUP($B424,'3.ข้อมูลงบทดลองปัจจุบัน เติมเอง'!$A$5:$CL$846,62,0),2)</f>
        <v>0</v>
      </c>
      <c r="BL424" s="19">
        <f>ROUND(VLOOKUP($B424,'3.ข้อมูลงบทดลองปัจจุบัน เติมเอง'!$A$5:$CL$846,63,0),2)</f>
        <v>0</v>
      </c>
      <c r="BM424" s="19">
        <f>ROUND(VLOOKUP($B424,'3.ข้อมูลงบทดลองปัจจุบัน เติมเอง'!$A$5:$CL$846,64,0),2)</f>
        <v>960827</v>
      </c>
      <c r="BN424" s="19">
        <f>ROUND(VLOOKUP($B424,'3.ข้อมูลงบทดลองปัจจุบัน เติมเอง'!$A$5:$CL$846,65,0),2)</f>
        <v>0</v>
      </c>
      <c r="BO424" s="19">
        <f>ROUND(VLOOKUP($B424,'3.ข้อมูลงบทดลองปัจจุบัน เติมเอง'!$A$5:$CL$846,66,0),2)</f>
        <v>0</v>
      </c>
      <c r="BP424" s="19">
        <f>ROUND(VLOOKUP($B424,'3.ข้อมูลงบทดลองปัจจุบัน เติมเอง'!$A$5:$CL$846,67,0),2)</f>
        <v>0</v>
      </c>
      <c r="BQ424" s="19">
        <f>ROUND(VLOOKUP($B424,'3.ข้อมูลงบทดลองปัจจุบัน เติมเอง'!$A$5:$CL$846,68,0),2)</f>
        <v>0</v>
      </c>
      <c r="BR424" s="19">
        <f>ROUND(VLOOKUP($B424,'3.ข้อมูลงบทดลองปัจจุบัน เติมเอง'!$A$5:$CL$846,69,0),2)</f>
        <v>0</v>
      </c>
      <c r="BS424" s="19">
        <f>ROUND(VLOOKUP($B424,'3.ข้อมูลงบทดลองปัจจุบัน เติมเอง'!$A$5:$CL$846,70,0),2)</f>
        <v>0</v>
      </c>
      <c r="BT424" s="19">
        <f>ROUND(VLOOKUP($B424,'3.ข้อมูลงบทดลองปัจจุบัน เติมเอง'!$A$5:$CL$846,71,0),2)</f>
        <v>0</v>
      </c>
      <c r="BU424" s="19">
        <f>ROUND(VLOOKUP($B424,'3.ข้อมูลงบทดลองปัจจุบัน เติมเอง'!$A$5:$CL$846,72,0),2)</f>
        <v>0</v>
      </c>
      <c r="BV424" s="19">
        <f>ROUND(VLOOKUP($B424,'3.ข้อมูลงบทดลองปัจจุบัน เติมเอง'!$A$5:$CL$846,73,0),2)</f>
        <v>0</v>
      </c>
      <c r="BW424" s="19">
        <f>ROUND(VLOOKUP($B424,'3.ข้อมูลงบทดลองปัจจุบัน เติมเอง'!$A$5:$CL$846,74,0),2)</f>
        <v>0</v>
      </c>
      <c r="BX424" s="19">
        <f>ROUND(VLOOKUP($B424,'3.ข้อมูลงบทดลองปัจจุบัน เติมเอง'!$A$5:$CL$846,75,0),2)</f>
        <v>0</v>
      </c>
      <c r="BY424" s="19">
        <f>ROUND(VLOOKUP($B424,'3.ข้อมูลงบทดลองปัจจุบัน เติมเอง'!$A$5:$CL$846,76,0),2)</f>
        <v>0</v>
      </c>
      <c r="BZ424" s="19">
        <f>ROUND(VLOOKUP($B424,'3.ข้อมูลงบทดลองปัจจุบัน เติมเอง'!$A$5:$CL$846,77,0),2)</f>
        <v>0</v>
      </c>
      <c r="CA424" s="19">
        <f>ROUND(VLOOKUP($B424,'3.ข้อมูลงบทดลองปัจจุบัน เติมเอง'!$A$5:$CL$846,78,0),2)</f>
        <v>0</v>
      </c>
      <c r="CB424" s="19">
        <f>ROUND(VLOOKUP($B424,'3.ข้อมูลงบทดลองปัจจุบัน เติมเอง'!$A$5:$CL$846,79,0),2)</f>
        <v>0</v>
      </c>
      <c r="CC424" s="19">
        <f>ROUND(VLOOKUP($B424,'3.ข้อมูลงบทดลองปัจจุบัน เติมเอง'!$A$5:$CL$846,80,0),2)</f>
        <v>0</v>
      </c>
      <c r="CD424" s="19">
        <f>ROUND(VLOOKUP($B424,'3.ข้อมูลงบทดลองปัจจุบัน เติมเอง'!$A$5:$CL$846,81,0),2)</f>
        <v>0</v>
      </c>
      <c r="CE424" s="19">
        <f>ROUND(VLOOKUP($B424,'3.ข้อมูลงบทดลองปัจจุบัน เติมเอง'!$A$5:$CL$846,82,0),2)</f>
        <v>0</v>
      </c>
      <c r="CF424" s="19">
        <f>ROUND(VLOOKUP($B424,'3.ข้อมูลงบทดลองปัจจุบัน เติมเอง'!$A$5:$CL$846,83,0),2)</f>
        <v>0</v>
      </c>
      <c r="CG424" s="19">
        <f>ROUND(VLOOKUP($B424,'3.ข้อมูลงบทดลองปัจจุบัน เติมเอง'!$A$5:$CL$846,84,0),2)</f>
        <v>0</v>
      </c>
      <c r="CH424" s="19">
        <f>ROUND(VLOOKUP($B424,'3.ข้อมูลงบทดลองปัจจุบัน เติมเอง'!$A$5:$CL$846,85,0),2)</f>
        <v>0</v>
      </c>
      <c r="CI424" s="19">
        <f>ROUND(VLOOKUP($B424,'3.ข้อมูลงบทดลองปัจจุบัน เติมเอง'!$A$5:$CL$846,86,0),2)</f>
        <v>0</v>
      </c>
      <c r="CJ424" s="19">
        <f>ROUND(VLOOKUP($B424,'3.ข้อมูลงบทดลองปัจจุบัน เติมเอง'!$A$5:$CL$846,87,0),2)</f>
        <v>0</v>
      </c>
      <c r="CK424" s="19">
        <f>ROUND(VLOOKUP($B424,'3.ข้อมูลงบทดลองปัจจุบัน เติมเอง'!$A$5:$CL$846,88,0),2)</f>
        <v>0</v>
      </c>
      <c r="CL424" s="19">
        <f>ROUND(VLOOKUP($B424,'3.ข้อมูลงบทดลองปัจจุบัน เติมเอง'!$A$5:$CL$846,89,0),2)</f>
        <v>0</v>
      </c>
      <c r="CM424" s="19">
        <f>ROUND(VLOOKUP($B424,'3.ข้อมูลงบทดลองปัจจุบัน เติมเอง'!$A$5:$CL$846,90,0),2)</f>
        <v>0</v>
      </c>
    </row>
    <row r="425" spans="1:91" x14ac:dyDescent="0.7">
      <c r="A425" s="53" t="s">
        <v>2323</v>
      </c>
      <c r="B425" s="3" t="s">
        <v>859</v>
      </c>
      <c r="C425" s="8" t="s">
        <v>1379</v>
      </c>
      <c r="D425" s="19">
        <f>ROUND(VLOOKUP($B425,'3.ข้อมูลงบทดลองปัจจุบัน เติมเอง'!$A$5:$CL$846,3,0),2)</f>
        <v>0</v>
      </c>
      <c r="E425" s="19">
        <f>ROUND(VLOOKUP($B425,'3.ข้อมูลงบทดลองปัจจุบัน เติมเอง'!$A$5:$CL$846,4,0),2)</f>
        <v>0</v>
      </c>
      <c r="F425" s="19">
        <f>ROUND(VLOOKUP($B425,'3.ข้อมูลงบทดลองปัจจุบัน เติมเอง'!$A$5:$CL$846,5,0),2)</f>
        <v>0</v>
      </c>
      <c r="G425" s="19">
        <f>ROUND(VLOOKUP($B425,'3.ข้อมูลงบทดลองปัจจุบัน เติมเอง'!$A$5:$CL$846,6,0),2)</f>
        <v>0</v>
      </c>
      <c r="H425" s="19">
        <f>ROUND(VLOOKUP($B425,'3.ข้อมูลงบทดลองปัจจุบัน เติมเอง'!$A$5:$CL$846,7,0),2)</f>
        <v>0</v>
      </c>
      <c r="I425" s="19">
        <f>ROUND(VLOOKUP($B425,'3.ข้อมูลงบทดลองปัจจุบัน เติมเอง'!$A$5:$CL$846,8,0),2)</f>
        <v>0</v>
      </c>
      <c r="J425" s="19">
        <f>ROUND(VLOOKUP($B425,'3.ข้อมูลงบทดลองปัจจุบัน เติมเอง'!$A$5:$CL$846,9,0),2)</f>
        <v>0</v>
      </c>
      <c r="K425" s="19">
        <f>ROUND(VLOOKUP($B425,'3.ข้อมูลงบทดลองปัจจุบัน เติมเอง'!$A$5:$CL$846,10,0),2)</f>
        <v>0</v>
      </c>
      <c r="L425" s="19">
        <f>ROUND(VLOOKUP($B425,'3.ข้อมูลงบทดลองปัจจุบัน เติมเอง'!$A$5:$CL$846,11,0),2)</f>
        <v>0</v>
      </c>
      <c r="M425" s="19">
        <f>ROUND(VLOOKUP($B425,'3.ข้อมูลงบทดลองปัจจุบัน เติมเอง'!$A$5:$CL$846,12,0),2)</f>
        <v>0</v>
      </c>
      <c r="N425" s="19">
        <f>ROUND(VLOOKUP($B425,'3.ข้อมูลงบทดลองปัจจุบัน เติมเอง'!$A$5:$CL$846,13,0),2)</f>
        <v>0</v>
      </c>
      <c r="O425" s="19">
        <f>ROUND(VLOOKUP($B425,'3.ข้อมูลงบทดลองปัจจุบัน เติมเอง'!$A$5:$CL$846,14,0),2)</f>
        <v>0</v>
      </c>
      <c r="P425" s="19">
        <f>ROUND(VLOOKUP($B425,'3.ข้อมูลงบทดลองปัจจุบัน เติมเอง'!$A$5:$CL$846,15,0),2)</f>
        <v>0</v>
      </c>
      <c r="Q425" s="19">
        <f>ROUND(VLOOKUP($B425,'3.ข้อมูลงบทดลองปัจจุบัน เติมเอง'!$A$5:$CL$846,16,0),2)</f>
        <v>0</v>
      </c>
      <c r="R425" s="19">
        <f>ROUND(VLOOKUP($B425,'3.ข้อมูลงบทดลองปัจจุบัน เติมเอง'!$A$5:$CL$846,17,0),2)</f>
        <v>0</v>
      </c>
      <c r="S425" s="19">
        <f>ROUND(VLOOKUP($B425,'3.ข้อมูลงบทดลองปัจจุบัน เติมเอง'!$A$5:$CL$846,18,0),2)</f>
        <v>0</v>
      </c>
      <c r="T425" s="19">
        <f>ROUND(VLOOKUP($B425,'3.ข้อมูลงบทดลองปัจจุบัน เติมเอง'!$A$5:$CL$846,19,0),2)</f>
        <v>0</v>
      </c>
      <c r="U425" s="19">
        <f>ROUND(VLOOKUP($B425,'3.ข้อมูลงบทดลองปัจจุบัน เติมเอง'!$A$5:$CL$846,20,0),2)</f>
        <v>0</v>
      </c>
      <c r="V425" s="19">
        <f>ROUND(VLOOKUP($B425,'3.ข้อมูลงบทดลองปัจจุบัน เติมเอง'!$A$5:$CL$846,21,0),2)</f>
        <v>0</v>
      </c>
      <c r="W425" s="19">
        <f>ROUND(VLOOKUP($B425,'3.ข้อมูลงบทดลองปัจจุบัน เติมเอง'!$A$5:$CL$846,22,0),2)</f>
        <v>0</v>
      </c>
      <c r="X425" s="19">
        <f>ROUND(VLOOKUP($B425,'3.ข้อมูลงบทดลองปัจจุบัน เติมเอง'!$A$5:$CL$846,23,0),2)</f>
        <v>63339.05</v>
      </c>
      <c r="Y425" s="19">
        <f>ROUND(VLOOKUP($B425,'3.ข้อมูลงบทดลองปัจจุบัน เติมเอง'!$A$5:$CL$846,24,0),2)</f>
        <v>0</v>
      </c>
      <c r="Z425" s="19">
        <f>ROUND(VLOOKUP($B425,'3.ข้อมูลงบทดลองปัจจุบัน เติมเอง'!$A$5:$CL$846,25,0),2)</f>
        <v>0</v>
      </c>
      <c r="AA425" s="19">
        <f>ROUND(VLOOKUP($B425,'3.ข้อมูลงบทดลองปัจจุบัน เติมเอง'!$A$5:$CL$846,26,0),2)</f>
        <v>0</v>
      </c>
      <c r="AB425" s="19">
        <f>ROUND(VLOOKUP($B425,'3.ข้อมูลงบทดลองปัจจุบัน เติมเอง'!$A$5:$CL$846,27,0),2)</f>
        <v>0</v>
      </c>
      <c r="AC425" s="19">
        <f>ROUND(VLOOKUP($B425,'3.ข้อมูลงบทดลองปัจจุบัน เติมเอง'!$A$5:$CL$846,28,0),2)</f>
        <v>0</v>
      </c>
      <c r="AD425" s="19">
        <f>ROUND(VLOOKUP($B425,'3.ข้อมูลงบทดลองปัจจุบัน เติมเอง'!$A$5:$CL$846,29,0),2)</f>
        <v>0</v>
      </c>
      <c r="AE425" s="19">
        <f>ROUND(VLOOKUP($B425,'3.ข้อมูลงบทดลองปัจจุบัน เติมเอง'!$A$5:$CL$846,30,0),2)</f>
        <v>0</v>
      </c>
      <c r="AF425" s="19">
        <f>ROUND(VLOOKUP($B425,'3.ข้อมูลงบทดลองปัจจุบัน เติมเอง'!$A$5:$CL$846,31,0),2)</f>
        <v>0</v>
      </c>
      <c r="AG425" s="19">
        <f>ROUND(VLOOKUP($B425,'3.ข้อมูลงบทดลองปัจจุบัน เติมเอง'!$A$5:$CL$846,32,0),2)</f>
        <v>0</v>
      </c>
      <c r="AH425" s="19">
        <f>ROUND(VLOOKUP($B425,'3.ข้อมูลงบทดลองปัจจุบัน เติมเอง'!$A$5:$CL$846,33,0),2)</f>
        <v>0</v>
      </c>
      <c r="AI425" s="19">
        <f>ROUND(VLOOKUP($B425,'3.ข้อมูลงบทดลองปัจจุบัน เติมเอง'!$A$5:$CL$846,34,0),2)</f>
        <v>0</v>
      </c>
      <c r="AJ425" s="19">
        <f>ROUND(VLOOKUP($B425,'3.ข้อมูลงบทดลองปัจจุบัน เติมเอง'!$A$5:$CL$846,35,0),2)</f>
        <v>0</v>
      </c>
      <c r="AK425" s="19">
        <f>ROUND(VLOOKUP($B425,'3.ข้อมูลงบทดลองปัจจุบัน เติมเอง'!$A$5:$CL$846,36,0),2)</f>
        <v>0</v>
      </c>
      <c r="AL425" s="19">
        <f>ROUND(VLOOKUP($B425,'3.ข้อมูลงบทดลองปัจจุบัน เติมเอง'!$A$5:$CL$846,37,0),2)</f>
        <v>0</v>
      </c>
      <c r="AM425" s="19">
        <f>ROUND(VLOOKUP($B425,'3.ข้อมูลงบทดลองปัจจุบัน เติมเอง'!$A$5:$CL$846,38,0),2)</f>
        <v>0</v>
      </c>
      <c r="AN425" s="19">
        <f>ROUND(VLOOKUP($B425,'3.ข้อมูลงบทดลองปัจจุบัน เติมเอง'!$A$5:$CL$846,39,0),2)</f>
        <v>0</v>
      </c>
      <c r="AO425" s="19">
        <f>ROUND(VLOOKUP($B425,'3.ข้อมูลงบทดลองปัจจุบัน เติมเอง'!$A$5:$CL$846,40,0),2)</f>
        <v>0</v>
      </c>
      <c r="AP425" s="19">
        <f>ROUND(VLOOKUP($B425,'3.ข้อมูลงบทดลองปัจจุบัน เติมเอง'!$A$5:$CL$846,41,0),2)</f>
        <v>0</v>
      </c>
      <c r="AQ425" s="19">
        <f>ROUND(VLOOKUP($B425,'3.ข้อมูลงบทดลองปัจจุบัน เติมเอง'!$A$5:$CL$846,42,0),2)</f>
        <v>0</v>
      </c>
      <c r="AR425" s="19">
        <f>ROUND(VLOOKUP($B425,'3.ข้อมูลงบทดลองปัจจุบัน เติมเอง'!$A$5:$CL$846,43,0),2)</f>
        <v>0</v>
      </c>
      <c r="AS425" s="19">
        <f>ROUND(VLOOKUP($B425,'3.ข้อมูลงบทดลองปัจจุบัน เติมเอง'!$A$5:$CL$846,44,0),2)</f>
        <v>0</v>
      </c>
      <c r="AT425" s="19">
        <f>ROUND(VLOOKUP($B425,'3.ข้อมูลงบทดลองปัจจุบัน เติมเอง'!$A$5:$CL$846,45,0),2)</f>
        <v>0</v>
      </c>
      <c r="AU425" s="19">
        <f>ROUND(VLOOKUP($B425,'3.ข้อมูลงบทดลองปัจจุบัน เติมเอง'!$A$5:$CL$846,46,0),2)</f>
        <v>0</v>
      </c>
      <c r="AV425" s="19">
        <f>ROUND(VLOOKUP($B425,'3.ข้อมูลงบทดลองปัจจุบัน เติมเอง'!$A$5:$CL$846,47,0),2)</f>
        <v>0</v>
      </c>
      <c r="AW425" s="19">
        <f>ROUND(VLOOKUP($B425,'3.ข้อมูลงบทดลองปัจจุบัน เติมเอง'!$A$5:$CL$846,48,0),2)</f>
        <v>0</v>
      </c>
      <c r="AX425" s="19">
        <f>ROUND(VLOOKUP($B425,'3.ข้อมูลงบทดลองปัจจุบัน เติมเอง'!$A$5:$CL$846,49,0),2)</f>
        <v>0</v>
      </c>
      <c r="AY425" s="19">
        <f>ROUND(VLOOKUP($B425,'3.ข้อมูลงบทดลองปัจจุบัน เติมเอง'!$A$5:$CL$846,50,0),2)</f>
        <v>0</v>
      </c>
      <c r="AZ425" s="19">
        <f>ROUND(VLOOKUP($B425,'3.ข้อมูลงบทดลองปัจจุบัน เติมเอง'!$A$5:$CL$846,51,0),2)</f>
        <v>0</v>
      </c>
      <c r="BA425" s="19">
        <f>ROUND(VLOOKUP($B425,'3.ข้อมูลงบทดลองปัจจุบัน เติมเอง'!$A$5:$CL$846,52,0),2)</f>
        <v>0</v>
      </c>
      <c r="BB425" s="19">
        <f>ROUND(VLOOKUP($B425,'3.ข้อมูลงบทดลองปัจจุบัน เติมเอง'!$A$5:$CL$846,53,0),2)</f>
        <v>0</v>
      </c>
      <c r="BC425" s="19">
        <f>ROUND(VLOOKUP($B425,'3.ข้อมูลงบทดลองปัจจุบัน เติมเอง'!$A$5:$CL$846,54,0),2)</f>
        <v>0</v>
      </c>
      <c r="BD425" s="19">
        <f>ROUND(VLOOKUP($B425,'3.ข้อมูลงบทดลองปัจจุบัน เติมเอง'!$A$5:$CL$846,55,0),2)</f>
        <v>0</v>
      </c>
      <c r="BE425" s="19">
        <f>ROUND(VLOOKUP($B425,'3.ข้อมูลงบทดลองปัจจุบัน เติมเอง'!$A$5:$CL$846,56,0),2)</f>
        <v>0</v>
      </c>
      <c r="BF425" s="19">
        <f>ROUND(VLOOKUP($B425,'3.ข้อมูลงบทดลองปัจจุบัน เติมเอง'!$A$5:$CL$846,57,0),2)</f>
        <v>0</v>
      </c>
      <c r="BG425" s="19">
        <f>ROUND(VLOOKUP($B425,'3.ข้อมูลงบทดลองปัจจุบัน เติมเอง'!$A$5:$CL$846,58,0),2)</f>
        <v>0</v>
      </c>
      <c r="BH425" s="19">
        <f>ROUND(VLOOKUP($B425,'3.ข้อมูลงบทดลองปัจจุบัน เติมเอง'!$A$5:$CL$846,59,0),2)</f>
        <v>0</v>
      </c>
      <c r="BI425" s="19">
        <f>ROUND(VLOOKUP($B425,'3.ข้อมูลงบทดลองปัจจุบัน เติมเอง'!$A$5:$CL$846,60,0),2)</f>
        <v>0</v>
      </c>
      <c r="BJ425" s="19">
        <f>ROUND(VLOOKUP($B425,'3.ข้อมูลงบทดลองปัจจุบัน เติมเอง'!$A$5:$CL$846,61,0),2)</f>
        <v>0</v>
      </c>
      <c r="BK425" s="19">
        <f>ROUND(VLOOKUP($B425,'3.ข้อมูลงบทดลองปัจจุบัน เติมเอง'!$A$5:$CL$846,62,0),2)</f>
        <v>0</v>
      </c>
      <c r="BL425" s="19">
        <f>ROUND(VLOOKUP($B425,'3.ข้อมูลงบทดลองปัจจุบัน เติมเอง'!$A$5:$CL$846,63,0),2)</f>
        <v>0</v>
      </c>
      <c r="BM425" s="19">
        <f>ROUND(VLOOKUP($B425,'3.ข้อมูลงบทดลองปัจจุบัน เติมเอง'!$A$5:$CL$846,64,0),2)</f>
        <v>0</v>
      </c>
      <c r="BN425" s="19">
        <f>ROUND(VLOOKUP($B425,'3.ข้อมูลงบทดลองปัจจุบัน เติมเอง'!$A$5:$CL$846,65,0),2)</f>
        <v>0</v>
      </c>
      <c r="BO425" s="19">
        <f>ROUND(VLOOKUP($B425,'3.ข้อมูลงบทดลองปัจจุบัน เติมเอง'!$A$5:$CL$846,66,0),2)</f>
        <v>0</v>
      </c>
      <c r="BP425" s="19">
        <f>ROUND(VLOOKUP($B425,'3.ข้อมูลงบทดลองปัจจุบัน เติมเอง'!$A$5:$CL$846,67,0),2)</f>
        <v>0</v>
      </c>
      <c r="BQ425" s="19">
        <f>ROUND(VLOOKUP($B425,'3.ข้อมูลงบทดลองปัจจุบัน เติมเอง'!$A$5:$CL$846,68,0),2)</f>
        <v>0</v>
      </c>
      <c r="BR425" s="19">
        <f>ROUND(VLOOKUP($B425,'3.ข้อมูลงบทดลองปัจจุบัน เติมเอง'!$A$5:$CL$846,69,0),2)</f>
        <v>0</v>
      </c>
      <c r="BS425" s="19">
        <f>ROUND(VLOOKUP($B425,'3.ข้อมูลงบทดลองปัจจุบัน เติมเอง'!$A$5:$CL$846,70,0),2)</f>
        <v>0</v>
      </c>
      <c r="BT425" s="19">
        <f>ROUND(VLOOKUP($B425,'3.ข้อมูลงบทดลองปัจจุบัน เติมเอง'!$A$5:$CL$846,71,0),2)</f>
        <v>0</v>
      </c>
      <c r="BU425" s="19">
        <f>ROUND(VLOOKUP($B425,'3.ข้อมูลงบทดลองปัจจุบัน เติมเอง'!$A$5:$CL$846,72,0),2)</f>
        <v>0</v>
      </c>
      <c r="BV425" s="19">
        <f>ROUND(VLOOKUP($B425,'3.ข้อมูลงบทดลองปัจจุบัน เติมเอง'!$A$5:$CL$846,73,0),2)</f>
        <v>0</v>
      </c>
      <c r="BW425" s="19">
        <f>ROUND(VLOOKUP($B425,'3.ข้อมูลงบทดลองปัจจุบัน เติมเอง'!$A$5:$CL$846,74,0),2)</f>
        <v>0</v>
      </c>
      <c r="BX425" s="19">
        <f>ROUND(VLOOKUP($B425,'3.ข้อมูลงบทดลองปัจจุบัน เติมเอง'!$A$5:$CL$846,75,0),2)</f>
        <v>0</v>
      </c>
      <c r="BY425" s="19">
        <f>ROUND(VLOOKUP($B425,'3.ข้อมูลงบทดลองปัจจุบัน เติมเอง'!$A$5:$CL$846,76,0),2)</f>
        <v>0</v>
      </c>
      <c r="BZ425" s="19">
        <f>ROUND(VLOOKUP($B425,'3.ข้อมูลงบทดลองปัจจุบัน เติมเอง'!$A$5:$CL$846,77,0),2)</f>
        <v>0</v>
      </c>
      <c r="CA425" s="19">
        <f>ROUND(VLOOKUP($B425,'3.ข้อมูลงบทดลองปัจจุบัน เติมเอง'!$A$5:$CL$846,78,0),2)</f>
        <v>0</v>
      </c>
      <c r="CB425" s="19">
        <f>ROUND(VLOOKUP($B425,'3.ข้อมูลงบทดลองปัจจุบัน เติมเอง'!$A$5:$CL$846,79,0),2)</f>
        <v>0</v>
      </c>
      <c r="CC425" s="19">
        <f>ROUND(VLOOKUP($B425,'3.ข้อมูลงบทดลองปัจจุบัน เติมเอง'!$A$5:$CL$846,80,0),2)</f>
        <v>0</v>
      </c>
      <c r="CD425" s="19">
        <f>ROUND(VLOOKUP($B425,'3.ข้อมูลงบทดลองปัจจุบัน เติมเอง'!$A$5:$CL$846,81,0),2)</f>
        <v>0</v>
      </c>
      <c r="CE425" s="19">
        <f>ROUND(VLOOKUP($B425,'3.ข้อมูลงบทดลองปัจจุบัน เติมเอง'!$A$5:$CL$846,82,0),2)</f>
        <v>0</v>
      </c>
      <c r="CF425" s="19">
        <f>ROUND(VLOOKUP($B425,'3.ข้อมูลงบทดลองปัจจุบัน เติมเอง'!$A$5:$CL$846,83,0),2)</f>
        <v>0</v>
      </c>
      <c r="CG425" s="19">
        <f>ROUND(VLOOKUP($B425,'3.ข้อมูลงบทดลองปัจจุบัน เติมเอง'!$A$5:$CL$846,84,0),2)</f>
        <v>0</v>
      </c>
      <c r="CH425" s="19">
        <f>ROUND(VLOOKUP($B425,'3.ข้อมูลงบทดลองปัจจุบัน เติมเอง'!$A$5:$CL$846,85,0),2)</f>
        <v>0</v>
      </c>
      <c r="CI425" s="19">
        <f>ROUND(VLOOKUP($B425,'3.ข้อมูลงบทดลองปัจจุบัน เติมเอง'!$A$5:$CL$846,86,0),2)</f>
        <v>0</v>
      </c>
      <c r="CJ425" s="19">
        <f>ROUND(VLOOKUP($B425,'3.ข้อมูลงบทดลองปัจจุบัน เติมเอง'!$A$5:$CL$846,87,0),2)</f>
        <v>0</v>
      </c>
      <c r="CK425" s="19">
        <f>ROUND(VLOOKUP($B425,'3.ข้อมูลงบทดลองปัจจุบัน เติมเอง'!$A$5:$CL$846,88,0),2)</f>
        <v>0</v>
      </c>
      <c r="CL425" s="19">
        <f>ROUND(VLOOKUP($B425,'3.ข้อมูลงบทดลองปัจจุบัน เติมเอง'!$A$5:$CL$846,89,0),2)</f>
        <v>0</v>
      </c>
      <c r="CM425" s="19">
        <f>ROUND(VLOOKUP($B425,'3.ข้อมูลงบทดลองปัจจุบัน เติมเอง'!$A$5:$CL$846,90,0),2)</f>
        <v>0</v>
      </c>
    </row>
    <row r="426" spans="1:91" x14ac:dyDescent="0.7">
      <c r="A426" s="53" t="s">
        <v>2323</v>
      </c>
      <c r="B426" s="3" t="s">
        <v>861</v>
      </c>
      <c r="C426" s="8" t="s">
        <v>862</v>
      </c>
      <c r="D426" s="19">
        <f>ROUND(VLOOKUP($B426,'3.ข้อมูลงบทดลองปัจจุบัน เติมเอง'!$A$5:$CL$846,3,0),2)</f>
        <v>0</v>
      </c>
      <c r="E426" s="19">
        <f>ROUND(VLOOKUP($B426,'3.ข้อมูลงบทดลองปัจจุบัน เติมเอง'!$A$5:$CL$846,4,0),2)</f>
        <v>0</v>
      </c>
      <c r="F426" s="19">
        <f>ROUND(VLOOKUP($B426,'3.ข้อมูลงบทดลองปัจจุบัน เติมเอง'!$A$5:$CL$846,5,0),2)</f>
        <v>0</v>
      </c>
      <c r="G426" s="19">
        <f>ROUND(VLOOKUP($B426,'3.ข้อมูลงบทดลองปัจจุบัน เติมเอง'!$A$5:$CL$846,6,0),2)</f>
        <v>0</v>
      </c>
      <c r="H426" s="19">
        <f>ROUND(VLOOKUP($B426,'3.ข้อมูลงบทดลองปัจจุบัน เติมเอง'!$A$5:$CL$846,7,0),2)</f>
        <v>0</v>
      </c>
      <c r="I426" s="19">
        <f>ROUND(VLOOKUP($B426,'3.ข้อมูลงบทดลองปัจจุบัน เติมเอง'!$A$5:$CL$846,8,0),2)</f>
        <v>0</v>
      </c>
      <c r="J426" s="19">
        <f>ROUND(VLOOKUP($B426,'3.ข้อมูลงบทดลองปัจจุบัน เติมเอง'!$A$5:$CL$846,9,0),2)</f>
        <v>0</v>
      </c>
      <c r="K426" s="19">
        <f>ROUND(VLOOKUP($B426,'3.ข้อมูลงบทดลองปัจจุบัน เติมเอง'!$A$5:$CL$846,10,0),2)</f>
        <v>0</v>
      </c>
      <c r="L426" s="19">
        <f>ROUND(VLOOKUP($B426,'3.ข้อมูลงบทดลองปัจจุบัน เติมเอง'!$A$5:$CL$846,11,0),2)</f>
        <v>0</v>
      </c>
      <c r="M426" s="19">
        <f>ROUND(VLOOKUP($B426,'3.ข้อมูลงบทดลองปัจจุบัน เติมเอง'!$A$5:$CL$846,12,0),2)</f>
        <v>0</v>
      </c>
      <c r="N426" s="19">
        <f>ROUND(VLOOKUP($B426,'3.ข้อมูลงบทดลองปัจจุบัน เติมเอง'!$A$5:$CL$846,13,0),2)</f>
        <v>0</v>
      </c>
      <c r="O426" s="19">
        <f>ROUND(VLOOKUP($B426,'3.ข้อมูลงบทดลองปัจจุบัน เติมเอง'!$A$5:$CL$846,14,0),2)</f>
        <v>0</v>
      </c>
      <c r="P426" s="19">
        <f>ROUND(VLOOKUP($B426,'3.ข้อมูลงบทดลองปัจจุบัน เติมเอง'!$A$5:$CL$846,15,0),2)</f>
        <v>0</v>
      </c>
      <c r="Q426" s="19">
        <f>ROUND(VLOOKUP($B426,'3.ข้อมูลงบทดลองปัจจุบัน เติมเอง'!$A$5:$CL$846,16,0),2)</f>
        <v>0</v>
      </c>
      <c r="R426" s="19">
        <f>ROUND(VLOOKUP($B426,'3.ข้อมูลงบทดลองปัจจุบัน เติมเอง'!$A$5:$CL$846,17,0),2)</f>
        <v>0</v>
      </c>
      <c r="S426" s="19">
        <f>ROUND(VLOOKUP($B426,'3.ข้อมูลงบทดลองปัจจุบัน เติมเอง'!$A$5:$CL$846,18,0),2)</f>
        <v>0</v>
      </c>
      <c r="T426" s="19">
        <f>ROUND(VLOOKUP($B426,'3.ข้อมูลงบทดลองปัจจุบัน เติมเอง'!$A$5:$CL$846,19,0),2)</f>
        <v>0</v>
      </c>
      <c r="U426" s="19">
        <f>ROUND(VLOOKUP($B426,'3.ข้อมูลงบทดลองปัจจุบัน เติมเอง'!$A$5:$CL$846,20,0),2)</f>
        <v>0</v>
      </c>
      <c r="V426" s="19">
        <f>ROUND(VLOOKUP($B426,'3.ข้อมูลงบทดลองปัจจุบัน เติมเอง'!$A$5:$CL$846,21,0),2)</f>
        <v>0</v>
      </c>
      <c r="W426" s="19">
        <f>ROUND(VLOOKUP($B426,'3.ข้อมูลงบทดลองปัจจุบัน เติมเอง'!$A$5:$CL$846,22,0),2)</f>
        <v>0</v>
      </c>
      <c r="X426" s="19">
        <f>ROUND(VLOOKUP($B426,'3.ข้อมูลงบทดลองปัจจุบัน เติมเอง'!$A$5:$CL$846,23,0),2)</f>
        <v>0</v>
      </c>
      <c r="Y426" s="19">
        <f>ROUND(VLOOKUP($B426,'3.ข้อมูลงบทดลองปัจจุบัน เติมเอง'!$A$5:$CL$846,24,0),2)</f>
        <v>0</v>
      </c>
      <c r="Z426" s="19">
        <f>ROUND(VLOOKUP($B426,'3.ข้อมูลงบทดลองปัจจุบัน เติมเอง'!$A$5:$CL$846,25,0),2)</f>
        <v>0</v>
      </c>
      <c r="AA426" s="19">
        <f>ROUND(VLOOKUP($B426,'3.ข้อมูลงบทดลองปัจจุบัน เติมเอง'!$A$5:$CL$846,26,0),2)</f>
        <v>0</v>
      </c>
      <c r="AB426" s="19">
        <f>ROUND(VLOOKUP($B426,'3.ข้อมูลงบทดลองปัจจุบัน เติมเอง'!$A$5:$CL$846,27,0),2)</f>
        <v>0</v>
      </c>
      <c r="AC426" s="19">
        <f>ROUND(VLOOKUP($B426,'3.ข้อมูลงบทดลองปัจจุบัน เติมเอง'!$A$5:$CL$846,28,0),2)</f>
        <v>0</v>
      </c>
      <c r="AD426" s="19">
        <f>ROUND(VLOOKUP($B426,'3.ข้อมูลงบทดลองปัจจุบัน เติมเอง'!$A$5:$CL$846,29,0),2)</f>
        <v>0</v>
      </c>
      <c r="AE426" s="19">
        <f>ROUND(VLOOKUP($B426,'3.ข้อมูลงบทดลองปัจจุบัน เติมเอง'!$A$5:$CL$846,30,0),2)</f>
        <v>0</v>
      </c>
      <c r="AF426" s="19">
        <f>ROUND(VLOOKUP($B426,'3.ข้อมูลงบทดลองปัจจุบัน เติมเอง'!$A$5:$CL$846,31,0),2)</f>
        <v>0</v>
      </c>
      <c r="AG426" s="19">
        <f>ROUND(VLOOKUP($B426,'3.ข้อมูลงบทดลองปัจจุบัน เติมเอง'!$A$5:$CL$846,32,0),2)</f>
        <v>0</v>
      </c>
      <c r="AH426" s="19">
        <f>ROUND(VLOOKUP($B426,'3.ข้อมูลงบทดลองปัจจุบัน เติมเอง'!$A$5:$CL$846,33,0),2)</f>
        <v>0</v>
      </c>
      <c r="AI426" s="19">
        <f>ROUND(VLOOKUP($B426,'3.ข้อมูลงบทดลองปัจจุบัน เติมเอง'!$A$5:$CL$846,34,0),2)</f>
        <v>0</v>
      </c>
      <c r="AJ426" s="19">
        <f>ROUND(VLOOKUP($B426,'3.ข้อมูลงบทดลองปัจจุบัน เติมเอง'!$A$5:$CL$846,35,0),2)</f>
        <v>0</v>
      </c>
      <c r="AK426" s="19">
        <f>ROUND(VLOOKUP($B426,'3.ข้อมูลงบทดลองปัจจุบัน เติมเอง'!$A$5:$CL$846,36,0),2)</f>
        <v>0</v>
      </c>
      <c r="AL426" s="19">
        <f>ROUND(VLOOKUP($B426,'3.ข้อมูลงบทดลองปัจจุบัน เติมเอง'!$A$5:$CL$846,37,0),2)</f>
        <v>0</v>
      </c>
      <c r="AM426" s="19">
        <f>ROUND(VLOOKUP($B426,'3.ข้อมูลงบทดลองปัจจุบัน เติมเอง'!$A$5:$CL$846,38,0),2)</f>
        <v>0</v>
      </c>
      <c r="AN426" s="19">
        <f>ROUND(VLOOKUP($B426,'3.ข้อมูลงบทดลองปัจจุบัน เติมเอง'!$A$5:$CL$846,39,0),2)</f>
        <v>0</v>
      </c>
      <c r="AO426" s="19">
        <f>ROUND(VLOOKUP($B426,'3.ข้อมูลงบทดลองปัจจุบัน เติมเอง'!$A$5:$CL$846,40,0),2)</f>
        <v>0</v>
      </c>
      <c r="AP426" s="19">
        <f>ROUND(VLOOKUP($B426,'3.ข้อมูลงบทดลองปัจจุบัน เติมเอง'!$A$5:$CL$846,41,0),2)</f>
        <v>0</v>
      </c>
      <c r="AQ426" s="19">
        <f>ROUND(VLOOKUP($B426,'3.ข้อมูลงบทดลองปัจจุบัน เติมเอง'!$A$5:$CL$846,42,0),2)</f>
        <v>0</v>
      </c>
      <c r="AR426" s="19">
        <f>ROUND(VLOOKUP($B426,'3.ข้อมูลงบทดลองปัจจุบัน เติมเอง'!$A$5:$CL$846,43,0),2)</f>
        <v>0</v>
      </c>
      <c r="AS426" s="19">
        <f>ROUND(VLOOKUP($B426,'3.ข้อมูลงบทดลองปัจจุบัน เติมเอง'!$A$5:$CL$846,44,0),2)</f>
        <v>0</v>
      </c>
      <c r="AT426" s="19">
        <f>ROUND(VLOOKUP($B426,'3.ข้อมูลงบทดลองปัจจุบัน เติมเอง'!$A$5:$CL$846,45,0),2)</f>
        <v>0</v>
      </c>
      <c r="AU426" s="19">
        <f>ROUND(VLOOKUP($B426,'3.ข้อมูลงบทดลองปัจจุบัน เติมเอง'!$A$5:$CL$846,46,0),2)</f>
        <v>0</v>
      </c>
      <c r="AV426" s="19">
        <f>ROUND(VLOOKUP($B426,'3.ข้อมูลงบทดลองปัจจุบัน เติมเอง'!$A$5:$CL$846,47,0),2)</f>
        <v>0</v>
      </c>
      <c r="AW426" s="19">
        <f>ROUND(VLOOKUP($B426,'3.ข้อมูลงบทดลองปัจจุบัน เติมเอง'!$A$5:$CL$846,48,0),2)</f>
        <v>0</v>
      </c>
      <c r="AX426" s="19">
        <f>ROUND(VLOOKUP($B426,'3.ข้อมูลงบทดลองปัจจุบัน เติมเอง'!$A$5:$CL$846,49,0),2)</f>
        <v>0</v>
      </c>
      <c r="AY426" s="19">
        <f>ROUND(VLOOKUP($B426,'3.ข้อมูลงบทดลองปัจจุบัน เติมเอง'!$A$5:$CL$846,50,0),2)</f>
        <v>0</v>
      </c>
      <c r="AZ426" s="19">
        <f>ROUND(VLOOKUP($B426,'3.ข้อมูลงบทดลองปัจจุบัน เติมเอง'!$A$5:$CL$846,51,0),2)</f>
        <v>0</v>
      </c>
      <c r="BA426" s="19">
        <f>ROUND(VLOOKUP($B426,'3.ข้อมูลงบทดลองปัจจุบัน เติมเอง'!$A$5:$CL$846,52,0),2)</f>
        <v>0</v>
      </c>
      <c r="BB426" s="19">
        <f>ROUND(VLOOKUP($B426,'3.ข้อมูลงบทดลองปัจจุบัน เติมเอง'!$A$5:$CL$846,53,0),2)</f>
        <v>0</v>
      </c>
      <c r="BC426" s="19">
        <f>ROUND(VLOOKUP($B426,'3.ข้อมูลงบทดลองปัจจุบัน เติมเอง'!$A$5:$CL$846,54,0),2)</f>
        <v>0</v>
      </c>
      <c r="BD426" s="19">
        <f>ROUND(VLOOKUP($B426,'3.ข้อมูลงบทดลองปัจจุบัน เติมเอง'!$A$5:$CL$846,55,0),2)</f>
        <v>0</v>
      </c>
      <c r="BE426" s="19">
        <f>ROUND(VLOOKUP($B426,'3.ข้อมูลงบทดลองปัจจุบัน เติมเอง'!$A$5:$CL$846,56,0),2)</f>
        <v>0</v>
      </c>
      <c r="BF426" s="19">
        <f>ROUND(VLOOKUP($B426,'3.ข้อมูลงบทดลองปัจจุบัน เติมเอง'!$A$5:$CL$846,57,0),2)</f>
        <v>0</v>
      </c>
      <c r="BG426" s="19">
        <f>ROUND(VLOOKUP($B426,'3.ข้อมูลงบทดลองปัจจุบัน เติมเอง'!$A$5:$CL$846,58,0),2)</f>
        <v>0</v>
      </c>
      <c r="BH426" s="19">
        <f>ROUND(VLOOKUP($B426,'3.ข้อมูลงบทดลองปัจจุบัน เติมเอง'!$A$5:$CL$846,59,0),2)</f>
        <v>0</v>
      </c>
      <c r="BI426" s="19">
        <f>ROUND(VLOOKUP($B426,'3.ข้อมูลงบทดลองปัจจุบัน เติมเอง'!$A$5:$CL$846,60,0),2)</f>
        <v>0</v>
      </c>
      <c r="BJ426" s="19">
        <f>ROUND(VLOOKUP($B426,'3.ข้อมูลงบทดลองปัจจุบัน เติมเอง'!$A$5:$CL$846,61,0),2)</f>
        <v>0</v>
      </c>
      <c r="BK426" s="19">
        <f>ROUND(VLOOKUP($B426,'3.ข้อมูลงบทดลองปัจจุบัน เติมเอง'!$A$5:$CL$846,62,0),2)</f>
        <v>0</v>
      </c>
      <c r="BL426" s="19">
        <f>ROUND(VLOOKUP($B426,'3.ข้อมูลงบทดลองปัจจุบัน เติมเอง'!$A$5:$CL$846,63,0),2)</f>
        <v>0</v>
      </c>
      <c r="BM426" s="19">
        <f>ROUND(VLOOKUP($B426,'3.ข้อมูลงบทดลองปัจจุบัน เติมเอง'!$A$5:$CL$846,64,0),2)</f>
        <v>0</v>
      </c>
      <c r="BN426" s="19">
        <f>ROUND(VLOOKUP($B426,'3.ข้อมูลงบทดลองปัจจุบัน เติมเอง'!$A$5:$CL$846,65,0),2)</f>
        <v>0</v>
      </c>
      <c r="BO426" s="19">
        <f>ROUND(VLOOKUP($B426,'3.ข้อมูลงบทดลองปัจจุบัน เติมเอง'!$A$5:$CL$846,66,0),2)</f>
        <v>0</v>
      </c>
      <c r="BP426" s="19">
        <f>ROUND(VLOOKUP($B426,'3.ข้อมูลงบทดลองปัจจุบัน เติมเอง'!$A$5:$CL$846,67,0),2)</f>
        <v>0</v>
      </c>
      <c r="BQ426" s="19">
        <f>ROUND(VLOOKUP($B426,'3.ข้อมูลงบทดลองปัจจุบัน เติมเอง'!$A$5:$CL$846,68,0),2)</f>
        <v>0</v>
      </c>
      <c r="BR426" s="19">
        <f>ROUND(VLOOKUP($B426,'3.ข้อมูลงบทดลองปัจจุบัน เติมเอง'!$A$5:$CL$846,69,0),2)</f>
        <v>0</v>
      </c>
      <c r="BS426" s="19">
        <f>ROUND(VLOOKUP($B426,'3.ข้อมูลงบทดลองปัจจุบัน เติมเอง'!$A$5:$CL$846,70,0),2)</f>
        <v>0</v>
      </c>
      <c r="BT426" s="19">
        <f>ROUND(VLOOKUP($B426,'3.ข้อมูลงบทดลองปัจจุบัน เติมเอง'!$A$5:$CL$846,71,0),2)</f>
        <v>0</v>
      </c>
      <c r="BU426" s="19">
        <f>ROUND(VLOOKUP($B426,'3.ข้อมูลงบทดลองปัจจุบัน เติมเอง'!$A$5:$CL$846,72,0),2)</f>
        <v>0</v>
      </c>
      <c r="BV426" s="19">
        <f>ROUND(VLOOKUP($B426,'3.ข้อมูลงบทดลองปัจจุบัน เติมเอง'!$A$5:$CL$846,73,0),2)</f>
        <v>0</v>
      </c>
      <c r="BW426" s="19">
        <f>ROUND(VLOOKUP($B426,'3.ข้อมูลงบทดลองปัจจุบัน เติมเอง'!$A$5:$CL$846,74,0),2)</f>
        <v>0</v>
      </c>
      <c r="BX426" s="19">
        <f>ROUND(VLOOKUP($B426,'3.ข้อมูลงบทดลองปัจจุบัน เติมเอง'!$A$5:$CL$846,75,0),2)</f>
        <v>0</v>
      </c>
      <c r="BY426" s="19">
        <f>ROUND(VLOOKUP($B426,'3.ข้อมูลงบทดลองปัจจุบัน เติมเอง'!$A$5:$CL$846,76,0),2)</f>
        <v>0</v>
      </c>
      <c r="BZ426" s="19">
        <f>ROUND(VLOOKUP($B426,'3.ข้อมูลงบทดลองปัจจุบัน เติมเอง'!$A$5:$CL$846,77,0),2)</f>
        <v>0</v>
      </c>
      <c r="CA426" s="19">
        <f>ROUND(VLOOKUP($B426,'3.ข้อมูลงบทดลองปัจจุบัน เติมเอง'!$A$5:$CL$846,78,0),2)</f>
        <v>0</v>
      </c>
      <c r="CB426" s="19">
        <f>ROUND(VLOOKUP($B426,'3.ข้อมูลงบทดลองปัจจุบัน เติมเอง'!$A$5:$CL$846,79,0),2)</f>
        <v>0</v>
      </c>
      <c r="CC426" s="19">
        <f>ROUND(VLOOKUP($B426,'3.ข้อมูลงบทดลองปัจจุบัน เติมเอง'!$A$5:$CL$846,80,0),2)</f>
        <v>0</v>
      </c>
      <c r="CD426" s="19">
        <f>ROUND(VLOOKUP($B426,'3.ข้อมูลงบทดลองปัจจุบัน เติมเอง'!$A$5:$CL$846,81,0),2)</f>
        <v>0</v>
      </c>
      <c r="CE426" s="19">
        <f>ROUND(VLOOKUP($B426,'3.ข้อมูลงบทดลองปัจจุบัน เติมเอง'!$A$5:$CL$846,82,0),2)</f>
        <v>0</v>
      </c>
      <c r="CF426" s="19">
        <f>ROUND(VLOOKUP($B426,'3.ข้อมูลงบทดลองปัจจุบัน เติมเอง'!$A$5:$CL$846,83,0),2)</f>
        <v>0</v>
      </c>
      <c r="CG426" s="19">
        <f>ROUND(VLOOKUP($B426,'3.ข้อมูลงบทดลองปัจจุบัน เติมเอง'!$A$5:$CL$846,84,0),2)</f>
        <v>0</v>
      </c>
      <c r="CH426" s="19">
        <f>ROUND(VLOOKUP($B426,'3.ข้อมูลงบทดลองปัจจุบัน เติมเอง'!$A$5:$CL$846,85,0),2)</f>
        <v>0</v>
      </c>
      <c r="CI426" s="19">
        <f>ROUND(VLOOKUP($B426,'3.ข้อมูลงบทดลองปัจจุบัน เติมเอง'!$A$5:$CL$846,86,0),2)</f>
        <v>0</v>
      </c>
      <c r="CJ426" s="19">
        <f>ROUND(VLOOKUP($B426,'3.ข้อมูลงบทดลองปัจจุบัน เติมเอง'!$A$5:$CL$846,87,0),2)</f>
        <v>0</v>
      </c>
      <c r="CK426" s="19">
        <f>ROUND(VLOOKUP($B426,'3.ข้อมูลงบทดลองปัจจุบัน เติมเอง'!$A$5:$CL$846,88,0),2)</f>
        <v>0</v>
      </c>
      <c r="CL426" s="19">
        <f>ROUND(VLOOKUP($B426,'3.ข้อมูลงบทดลองปัจจุบัน เติมเอง'!$A$5:$CL$846,89,0),2)</f>
        <v>0</v>
      </c>
      <c r="CM426" s="19">
        <f>ROUND(VLOOKUP($B426,'3.ข้อมูลงบทดลองปัจจุบัน เติมเอง'!$A$5:$CL$846,90,0),2)</f>
        <v>0</v>
      </c>
    </row>
    <row r="427" spans="1:91" x14ac:dyDescent="0.7">
      <c r="A427" s="53" t="s">
        <v>2323</v>
      </c>
      <c r="B427" s="3" t="s">
        <v>2165</v>
      </c>
      <c r="C427" s="8" t="s">
        <v>2166</v>
      </c>
      <c r="D427" s="19">
        <f>ROUND(VLOOKUP($B427,'3.ข้อมูลงบทดลองปัจจุบัน เติมเอง'!$A$5:$CL$846,3,0),2)</f>
        <v>0</v>
      </c>
      <c r="E427" s="19">
        <f>ROUND(VLOOKUP($B427,'3.ข้อมูลงบทดลองปัจจุบัน เติมเอง'!$A$5:$CL$846,4,0),2)</f>
        <v>0</v>
      </c>
      <c r="F427" s="19">
        <f>ROUND(VLOOKUP($B427,'3.ข้อมูลงบทดลองปัจจุบัน เติมเอง'!$A$5:$CL$846,5,0),2)</f>
        <v>0</v>
      </c>
      <c r="G427" s="19">
        <f>ROUND(VLOOKUP($B427,'3.ข้อมูลงบทดลองปัจจุบัน เติมเอง'!$A$5:$CL$846,6,0),2)</f>
        <v>0</v>
      </c>
      <c r="H427" s="19">
        <f>ROUND(VLOOKUP($B427,'3.ข้อมูลงบทดลองปัจจุบัน เติมเอง'!$A$5:$CL$846,7,0),2)</f>
        <v>0</v>
      </c>
      <c r="I427" s="19">
        <f>ROUND(VLOOKUP($B427,'3.ข้อมูลงบทดลองปัจจุบัน เติมเอง'!$A$5:$CL$846,8,0),2)</f>
        <v>0</v>
      </c>
      <c r="J427" s="19">
        <f>ROUND(VLOOKUP($B427,'3.ข้อมูลงบทดลองปัจจุบัน เติมเอง'!$A$5:$CL$846,9,0),2)</f>
        <v>0</v>
      </c>
      <c r="K427" s="19">
        <f>ROUND(VLOOKUP($B427,'3.ข้อมูลงบทดลองปัจจุบัน เติมเอง'!$A$5:$CL$846,10,0),2)</f>
        <v>0</v>
      </c>
      <c r="L427" s="19">
        <f>ROUND(VLOOKUP($B427,'3.ข้อมูลงบทดลองปัจจุบัน เติมเอง'!$A$5:$CL$846,11,0),2)</f>
        <v>0</v>
      </c>
      <c r="M427" s="19">
        <f>ROUND(VLOOKUP($B427,'3.ข้อมูลงบทดลองปัจจุบัน เติมเอง'!$A$5:$CL$846,12,0),2)</f>
        <v>0</v>
      </c>
      <c r="N427" s="19">
        <f>ROUND(VLOOKUP($B427,'3.ข้อมูลงบทดลองปัจจุบัน เติมเอง'!$A$5:$CL$846,13,0),2)</f>
        <v>0</v>
      </c>
      <c r="O427" s="19">
        <f>ROUND(VLOOKUP($B427,'3.ข้อมูลงบทดลองปัจจุบัน เติมเอง'!$A$5:$CL$846,14,0),2)</f>
        <v>0</v>
      </c>
      <c r="P427" s="19">
        <f>ROUND(VLOOKUP($B427,'3.ข้อมูลงบทดลองปัจจุบัน เติมเอง'!$A$5:$CL$846,15,0),2)</f>
        <v>0</v>
      </c>
      <c r="Q427" s="19">
        <f>ROUND(VLOOKUP($B427,'3.ข้อมูลงบทดลองปัจจุบัน เติมเอง'!$A$5:$CL$846,16,0),2)</f>
        <v>0</v>
      </c>
      <c r="R427" s="19">
        <f>ROUND(VLOOKUP($B427,'3.ข้อมูลงบทดลองปัจจุบัน เติมเอง'!$A$5:$CL$846,17,0),2)</f>
        <v>0</v>
      </c>
      <c r="S427" s="19">
        <f>ROUND(VLOOKUP($B427,'3.ข้อมูลงบทดลองปัจจุบัน เติมเอง'!$A$5:$CL$846,18,0),2)</f>
        <v>0</v>
      </c>
      <c r="T427" s="19">
        <f>ROUND(VLOOKUP($B427,'3.ข้อมูลงบทดลองปัจจุบัน เติมเอง'!$A$5:$CL$846,19,0),2)</f>
        <v>0</v>
      </c>
      <c r="U427" s="19">
        <f>ROUND(VLOOKUP($B427,'3.ข้อมูลงบทดลองปัจจุบัน เติมเอง'!$A$5:$CL$846,20,0),2)</f>
        <v>0</v>
      </c>
      <c r="V427" s="19">
        <f>ROUND(VLOOKUP($B427,'3.ข้อมูลงบทดลองปัจจุบัน เติมเอง'!$A$5:$CL$846,21,0),2)</f>
        <v>0</v>
      </c>
      <c r="W427" s="19">
        <f>ROUND(VLOOKUP($B427,'3.ข้อมูลงบทดลองปัจจุบัน เติมเอง'!$A$5:$CL$846,22,0),2)</f>
        <v>0</v>
      </c>
      <c r="X427" s="19">
        <f>ROUND(VLOOKUP($B427,'3.ข้อมูลงบทดลองปัจจุบัน เติมเอง'!$A$5:$CL$846,23,0),2)</f>
        <v>0</v>
      </c>
      <c r="Y427" s="19">
        <f>ROUND(VLOOKUP($B427,'3.ข้อมูลงบทดลองปัจจุบัน เติมเอง'!$A$5:$CL$846,24,0),2)</f>
        <v>0</v>
      </c>
      <c r="Z427" s="19">
        <f>ROUND(VLOOKUP($B427,'3.ข้อมูลงบทดลองปัจจุบัน เติมเอง'!$A$5:$CL$846,25,0),2)</f>
        <v>0</v>
      </c>
      <c r="AA427" s="19">
        <f>ROUND(VLOOKUP($B427,'3.ข้อมูลงบทดลองปัจจุบัน เติมเอง'!$A$5:$CL$846,26,0),2)</f>
        <v>0</v>
      </c>
      <c r="AB427" s="19">
        <f>ROUND(VLOOKUP($B427,'3.ข้อมูลงบทดลองปัจจุบัน เติมเอง'!$A$5:$CL$846,27,0),2)</f>
        <v>0</v>
      </c>
      <c r="AC427" s="19">
        <f>ROUND(VLOOKUP($B427,'3.ข้อมูลงบทดลองปัจจุบัน เติมเอง'!$A$5:$CL$846,28,0),2)</f>
        <v>0</v>
      </c>
      <c r="AD427" s="19">
        <f>ROUND(VLOOKUP($B427,'3.ข้อมูลงบทดลองปัจจุบัน เติมเอง'!$A$5:$CL$846,29,0),2)</f>
        <v>0</v>
      </c>
      <c r="AE427" s="19">
        <f>ROUND(VLOOKUP($B427,'3.ข้อมูลงบทดลองปัจจุบัน เติมเอง'!$A$5:$CL$846,30,0),2)</f>
        <v>0</v>
      </c>
      <c r="AF427" s="19">
        <f>ROUND(VLOOKUP($B427,'3.ข้อมูลงบทดลองปัจจุบัน เติมเอง'!$A$5:$CL$846,31,0),2)</f>
        <v>0</v>
      </c>
      <c r="AG427" s="19">
        <f>ROUND(VLOOKUP($B427,'3.ข้อมูลงบทดลองปัจจุบัน เติมเอง'!$A$5:$CL$846,32,0),2)</f>
        <v>0</v>
      </c>
      <c r="AH427" s="19">
        <f>ROUND(VLOOKUP($B427,'3.ข้อมูลงบทดลองปัจจุบัน เติมเอง'!$A$5:$CL$846,33,0),2)</f>
        <v>0</v>
      </c>
      <c r="AI427" s="19">
        <f>ROUND(VLOOKUP($B427,'3.ข้อมูลงบทดลองปัจจุบัน เติมเอง'!$A$5:$CL$846,34,0),2)</f>
        <v>0</v>
      </c>
      <c r="AJ427" s="19">
        <f>ROUND(VLOOKUP($B427,'3.ข้อมูลงบทดลองปัจจุบัน เติมเอง'!$A$5:$CL$846,35,0),2)</f>
        <v>0</v>
      </c>
      <c r="AK427" s="19">
        <f>ROUND(VLOOKUP($B427,'3.ข้อมูลงบทดลองปัจจุบัน เติมเอง'!$A$5:$CL$846,36,0),2)</f>
        <v>0</v>
      </c>
      <c r="AL427" s="19">
        <f>ROUND(VLOOKUP($B427,'3.ข้อมูลงบทดลองปัจจุบัน เติมเอง'!$A$5:$CL$846,37,0),2)</f>
        <v>0</v>
      </c>
      <c r="AM427" s="19">
        <f>ROUND(VLOOKUP($B427,'3.ข้อมูลงบทดลองปัจจุบัน เติมเอง'!$A$5:$CL$846,38,0),2)</f>
        <v>0</v>
      </c>
      <c r="AN427" s="19">
        <f>ROUND(VLOOKUP($B427,'3.ข้อมูลงบทดลองปัจจุบัน เติมเอง'!$A$5:$CL$846,39,0),2)</f>
        <v>0</v>
      </c>
      <c r="AO427" s="19">
        <f>ROUND(VLOOKUP($B427,'3.ข้อมูลงบทดลองปัจจุบัน เติมเอง'!$A$5:$CL$846,40,0),2)</f>
        <v>0</v>
      </c>
      <c r="AP427" s="19">
        <f>ROUND(VLOOKUP($B427,'3.ข้อมูลงบทดลองปัจจุบัน เติมเอง'!$A$5:$CL$846,41,0),2)</f>
        <v>0</v>
      </c>
      <c r="AQ427" s="19">
        <f>ROUND(VLOOKUP($B427,'3.ข้อมูลงบทดลองปัจจุบัน เติมเอง'!$A$5:$CL$846,42,0),2)</f>
        <v>0</v>
      </c>
      <c r="AR427" s="19">
        <f>ROUND(VLOOKUP($B427,'3.ข้อมูลงบทดลองปัจจุบัน เติมเอง'!$A$5:$CL$846,43,0),2)</f>
        <v>0</v>
      </c>
      <c r="AS427" s="19">
        <f>ROUND(VLOOKUP($B427,'3.ข้อมูลงบทดลองปัจจุบัน เติมเอง'!$A$5:$CL$846,44,0),2)</f>
        <v>0</v>
      </c>
      <c r="AT427" s="19">
        <f>ROUND(VLOOKUP($B427,'3.ข้อมูลงบทดลองปัจจุบัน เติมเอง'!$A$5:$CL$846,45,0),2)</f>
        <v>0</v>
      </c>
      <c r="AU427" s="19">
        <f>ROUND(VLOOKUP($B427,'3.ข้อมูลงบทดลองปัจจุบัน เติมเอง'!$A$5:$CL$846,46,0),2)</f>
        <v>0</v>
      </c>
      <c r="AV427" s="19">
        <f>ROUND(VLOOKUP($B427,'3.ข้อมูลงบทดลองปัจจุบัน เติมเอง'!$A$5:$CL$846,47,0),2)</f>
        <v>0</v>
      </c>
      <c r="AW427" s="19">
        <f>ROUND(VLOOKUP($B427,'3.ข้อมูลงบทดลองปัจจุบัน เติมเอง'!$A$5:$CL$846,48,0),2)</f>
        <v>0</v>
      </c>
      <c r="AX427" s="19">
        <f>ROUND(VLOOKUP($B427,'3.ข้อมูลงบทดลองปัจจุบัน เติมเอง'!$A$5:$CL$846,49,0),2)</f>
        <v>0</v>
      </c>
      <c r="AY427" s="19">
        <f>ROUND(VLOOKUP($B427,'3.ข้อมูลงบทดลองปัจจุบัน เติมเอง'!$A$5:$CL$846,50,0),2)</f>
        <v>0</v>
      </c>
      <c r="AZ427" s="19">
        <f>ROUND(VLOOKUP($B427,'3.ข้อมูลงบทดลองปัจจุบัน เติมเอง'!$A$5:$CL$846,51,0),2)</f>
        <v>0</v>
      </c>
      <c r="BA427" s="19">
        <f>ROUND(VLOOKUP($B427,'3.ข้อมูลงบทดลองปัจจุบัน เติมเอง'!$A$5:$CL$846,52,0),2)</f>
        <v>0</v>
      </c>
      <c r="BB427" s="19">
        <f>ROUND(VLOOKUP($B427,'3.ข้อมูลงบทดลองปัจจุบัน เติมเอง'!$A$5:$CL$846,53,0),2)</f>
        <v>0</v>
      </c>
      <c r="BC427" s="19">
        <f>ROUND(VLOOKUP($B427,'3.ข้อมูลงบทดลองปัจจุบัน เติมเอง'!$A$5:$CL$846,54,0),2)</f>
        <v>0</v>
      </c>
      <c r="BD427" s="19">
        <f>ROUND(VLOOKUP($B427,'3.ข้อมูลงบทดลองปัจจุบัน เติมเอง'!$A$5:$CL$846,55,0),2)</f>
        <v>0</v>
      </c>
      <c r="BE427" s="19">
        <f>ROUND(VLOOKUP($B427,'3.ข้อมูลงบทดลองปัจจุบัน เติมเอง'!$A$5:$CL$846,56,0),2)</f>
        <v>0</v>
      </c>
      <c r="BF427" s="19">
        <f>ROUND(VLOOKUP($B427,'3.ข้อมูลงบทดลองปัจจุบัน เติมเอง'!$A$5:$CL$846,57,0),2)</f>
        <v>0</v>
      </c>
      <c r="BG427" s="19">
        <f>ROUND(VLOOKUP($B427,'3.ข้อมูลงบทดลองปัจจุบัน เติมเอง'!$A$5:$CL$846,58,0),2)</f>
        <v>0</v>
      </c>
      <c r="BH427" s="19">
        <f>ROUND(VLOOKUP($B427,'3.ข้อมูลงบทดลองปัจจุบัน เติมเอง'!$A$5:$CL$846,59,0),2)</f>
        <v>0</v>
      </c>
      <c r="BI427" s="19">
        <f>ROUND(VLOOKUP($B427,'3.ข้อมูลงบทดลองปัจจุบัน เติมเอง'!$A$5:$CL$846,60,0),2)</f>
        <v>0</v>
      </c>
      <c r="BJ427" s="19">
        <f>ROUND(VLOOKUP($B427,'3.ข้อมูลงบทดลองปัจจุบัน เติมเอง'!$A$5:$CL$846,61,0),2)</f>
        <v>0</v>
      </c>
      <c r="BK427" s="19">
        <f>ROUND(VLOOKUP($B427,'3.ข้อมูลงบทดลองปัจจุบัน เติมเอง'!$A$5:$CL$846,62,0),2)</f>
        <v>0</v>
      </c>
      <c r="BL427" s="19">
        <f>ROUND(VLOOKUP($B427,'3.ข้อมูลงบทดลองปัจจุบัน เติมเอง'!$A$5:$CL$846,63,0),2)</f>
        <v>0</v>
      </c>
      <c r="BM427" s="19">
        <f>ROUND(VLOOKUP($B427,'3.ข้อมูลงบทดลองปัจจุบัน เติมเอง'!$A$5:$CL$846,64,0),2)</f>
        <v>0</v>
      </c>
      <c r="BN427" s="19">
        <f>ROUND(VLOOKUP($B427,'3.ข้อมูลงบทดลองปัจจุบัน เติมเอง'!$A$5:$CL$846,65,0),2)</f>
        <v>0</v>
      </c>
      <c r="BO427" s="19">
        <f>ROUND(VLOOKUP($B427,'3.ข้อมูลงบทดลองปัจจุบัน เติมเอง'!$A$5:$CL$846,66,0),2)</f>
        <v>0</v>
      </c>
      <c r="BP427" s="19">
        <f>ROUND(VLOOKUP($B427,'3.ข้อมูลงบทดลองปัจจุบัน เติมเอง'!$A$5:$CL$846,67,0),2)</f>
        <v>0</v>
      </c>
      <c r="BQ427" s="19">
        <f>ROUND(VLOOKUP($B427,'3.ข้อมูลงบทดลองปัจจุบัน เติมเอง'!$A$5:$CL$846,68,0),2)</f>
        <v>0</v>
      </c>
      <c r="BR427" s="19">
        <f>ROUND(VLOOKUP($B427,'3.ข้อมูลงบทดลองปัจจุบัน เติมเอง'!$A$5:$CL$846,69,0),2)</f>
        <v>0</v>
      </c>
      <c r="BS427" s="19">
        <f>ROUND(VLOOKUP($B427,'3.ข้อมูลงบทดลองปัจจุบัน เติมเอง'!$A$5:$CL$846,70,0),2)</f>
        <v>0</v>
      </c>
      <c r="BT427" s="19">
        <f>ROUND(VLOOKUP($B427,'3.ข้อมูลงบทดลองปัจจุบัน เติมเอง'!$A$5:$CL$846,71,0),2)</f>
        <v>0</v>
      </c>
      <c r="BU427" s="19">
        <f>ROUND(VLOOKUP($B427,'3.ข้อมูลงบทดลองปัจจุบัน เติมเอง'!$A$5:$CL$846,72,0),2)</f>
        <v>0</v>
      </c>
      <c r="BV427" s="19">
        <f>ROUND(VLOOKUP($B427,'3.ข้อมูลงบทดลองปัจจุบัน เติมเอง'!$A$5:$CL$846,73,0),2)</f>
        <v>0</v>
      </c>
      <c r="BW427" s="19">
        <f>ROUND(VLOOKUP($B427,'3.ข้อมูลงบทดลองปัจจุบัน เติมเอง'!$A$5:$CL$846,74,0),2)</f>
        <v>0</v>
      </c>
      <c r="BX427" s="19">
        <f>ROUND(VLOOKUP($B427,'3.ข้อมูลงบทดลองปัจจุบัน เติมเอง'!$A$5:$CL$846,75,0),2)</f>
        <v>0</v>
      </c>
      <c r="BY427" s="19">
        <f>ROUND(VLOOKUP($B427,'3.ข้อมูลงบทดลองปัจจุบัน เติมเอง'!$A$5:$CL$846,76,0),2)</f>
        <v>0</v>
      </c>
      <c r="BZ427" s="19">
        <f>ROUND(VLOOKUP($B427,'3.ข้อมูลงบทดลองปัจจุบัน เติมเอง'!$A$5:$CL$846,77,0),2)</f>
        <v>0</v>
      </c>
      <c r="CA427" s="19">
        <f>ROUND(VLOOKUP($B427,'3.ข้อมูลงบทดลองปัจจุบัน เติมเอง'!$A$5:$CL$846,78,0),2)</f>
        <v>0</v>
      </c>
      <c r="CB427" s="19">
        <f>ROUND(VLOOKUP($B427,'3.ข้อมูลงบทดลองปัจจุบัน เติมเอง'!$A$5:$CL$846,79,0),2)</f>
        <v>0</v>
      </c>
      <c r="CC427" s="19">
        <f>ROUND(VLOOKUP($B427,'3.ข้อมูลงบทดลองปัจจุบัน เติมเอง'!$A$5:$CL$846,80,0),2)</f>
        <v>0</v>
      </c>
      <c r="CD427" s="19">
        <f>ROUND(VLOOKUP($B427,'3.ข้อมูลงบทดลองปัจจุบัน เติมเอง'!$A$5:$CL$846,81,0),2)</f>
        <v>0</v>
      </c>
      <c r="CE427" s="19">
        <f>ROUND(VLOOKUP($B427,'3.ข้อมูลงบทดลองปัจจุบัน เติมเอง'!$A$5:$CL$846,82,0),2)</f>
        <v>0</v>
      </c>
      <c r="CF427" s="19">
        <f>ROUND(VLOOKUP($B427,'3.ข้อมูลงบทดลองปัจจุบัน เติมเอง'!$A$5:$CL$846,83,0),2)</f>
        <v>0</v>
      </c>
      <c r="CG427" s="19">
        <f>ROUND(VLOOKUP($B427,'3.ข้อมูลงบทดลองปัจจุบัน เติมเอง'!$A$5:$CL$846,84,0),2)</f>
        <v>0</v>
      </c>
      <c r="CH427" s="19">
        <f>ROUND(VLOOKUP($B427,'3.ข้อมูลงบทดลองปัจจุบัน เติมเอง'!$A$5:$CL$846,85,0),2)</f>
        <v>0</v>
      </c>
      <c r="CI427" s="19">
        <f>ROUND(VLOOKUP($B427,'3.ข้อมูลงบทดลองปัจจุบัน เติมเอง'!$A$5:$CL$846,86,0),2)</f>
        <v>0</v>
      </c>
      <c r="CJ427" s="19">
        <f>ROUND(VLOOKUP($B427,'3.ข้อมูลงบทดลองปัจจุบัน เติมเอง'!$A$5:$CL$846,87,0),2)</f>
        <v>0</v>
      </c>
      <c r="CK427" s="19">
        <f>ROUND(VLOOKUP($B427,'3.ข้อมูลงบทดลองปัจจุบัน เติมเอง'!$A$5:$CL$846,88,0),2)</f>
        <v>0</v>
      </c>
      <c r="CL427" s="19">
        <f>ROUND(VLOOKUP($B427,'3.ข้อมูลงบทดลองปัจจุบัน เติมเอง'!$A$5:$CL$846,89,0),2)</f>
        <v>0</v>
      </c>
      <c r="CM427" s="19">
        <f>ROUND(VLOOKUP($B427,'3.ข้อมูลงบทดลองปัจจุบัน เติมเอง'!$A$5:$CL$846,90,0),2)</f>
        <v>0</v>
      </c>
    </row>
    <row r="428" spans="1:91" x14ac:dyDescent="0.7">
      <c r="A428" s="53" t="s">
        <v>2323</v>
      </c>
      <c r="B428" s="3" t="s">
        <v>2167</v>
      </c>
      <c r="C428" s="8" t="s">
        <v>1195</v>
      </c>
      <c r="D428" s="19">
        <f>ROUND(VLOOKUP($B428,'3.ข้อมูลงบทดลองปัจจุบัน เติมเอง'!$A$5:$CL$846,3,0),2)</f>
        <v>0</v>
      </c>
      <c r="E428" s="19">
        <f>ROUND(VLOOKUP($B428,'3.ข้อมูลงบทดลองปัจจุบัน เติมเอง'!$A$5:$CL$846,4,0),2)</f>
        <v>0</v>
      </c>
      <c r="F428" s="19">
        <f>ROUND(VLOOKUP($B428,'3.ข้อมูลงบทดลองปัจจุบัน เติมเอง'!$A$5:$CL$846,5,0),2)</f>
        <v>0</v>
      </c>
      <c r="G428" s="19">
        <f>ROUND(VLOOKUP($B428,'3.ข้อมูลงบทดลองปัจจุบัน เติมเอง'!$A$5:$CL$846,6,0),2)</f>
        <v>0</v>
      </c>
      <c r="H428" s="19">
        <f>ROUND(VLOOKUP($B428,'3.ข้อมูลงบทดลองปัจจุบัน เติมเอง'!$A$5:$CL$846,7,0),2)</f>
        <v>0</v>
      </c>
      <c r="I428" s="19">
        <f>ROUND(VLOOKUP($B428,'3.ข้อมูลงบทดลองปัจจุบัน เติมเอง'!$A$5:$CL$846,8,0),2)</f>
        <v>0</v>
      </c>
      <c r="J428" s="19">
        <f>ROUND(VLOOKUP($B428,'3.ข้อมูลงบทดลองปัจจุบัน เติมเอง'!$A$5:$CL$846,9,0),2)</f>
        <v>0</v>
      </c>
      <c r="K428" s="19">
        <f>ROUND(VLOOKUP($B428,'3.ข้อมูลงบทดลองปัจจุบัน เติมเอง'!$A$5:$CL$846,10,0),2)</f>
        <v>0</v>
      </c>
      <c r="L428" s="19">
        <f>ROUND(VLOOKUP($B428,'3.ข้อมูลงบทดลองปัจจุบัน เติมเอง'!$A$5:$CL$846,11,0),2)</f>
        <v>0</v>
      </c>
      <c r="M428" s="19">
        <f>ROUND(VLOOKUP($B428,'3.ข้อมูลงบทดลองปัจจุบัน เติมเอง'!$A$5:$CL$846,12,0),2)</f>
        <v>0</v>
      </c>
      <c r="N428" s="19">
        <f>ROUND(VLOOKUP($B428,'3.ข้อมูลงบทดลองปัจจุบัน เติมเอง'!$A$5:$CL$846,13,0),2)</f>
        <v>0</v>
      </c>
      <c r="O428" s="19">
        <f>ROUND(VLOOKUP($B428,'3.ข้อมูลงบทดลองปัจจุบัน เติมเอง'!$A$5:$CL$846,14,0),2)</f>
        <v>0</v>
      </c>
      <c r="P428" s="19">
        <f>ROUND(VLOOKUP($B428,'3.ข้อมูลงบทดลองปัจจุบัน เติมเอง'!$A$5:$CL$846,15,0),2)</f>
        <v>0</v>
      </c>
      <c r="Q428" s="19">
        <f>ROUND(VLOOKUP($B428,'3.ข้อมูลงบทดลองปัจจุบัน เติมเอง'!$A$5:$CL$846,16,0),2)</f>
        <v>0</v>
      </c>
      <c r="R428" s="19">
        <f>ROUND(VLOOKUP($B428,'3.ข้อมูลงบทดลองปัจจุบัน เติมเอง'!$A$5:$CL$846,17,0),2)</f>
        <v>0</v>
      </c>
      <c r="S428" s="19">
        <f>ROUND(VLOOKUP($B428,'3.ข้อมูลงบทดลองปัจจุบัน เติมเอง'!$A$5:$CL$846,18,0),2)</f>
        <v>0</v>
      </c>
      <c r="T428" s="19">
        <f>ROUND(VLOOKUP($B428,'3.ข้อมูลงบทดลองปัจจุบัน เติมเอง'!$A$5:$CL$846,19,0),2)</f>
        <v>0</v>
      </c>
      <c r="U428" s="19">
        <f>ROUND(VLOOKUP($B428,'3.ข้อมูลงบทดลองปัจจุบัน เติมเอง'!$A$5:$CL$846,20,0),2)</f>
        <v>0</v>
      </c>
      <c r="V428" s="19">
        <f>ROUND(VLOOKUP($B428,'3.ข้อมูลงบทดลองปัจจุบัน เติมเอง'!$A$5:$CL$846,21,0),2)</f>
        <v>0</v>
      </c>
      <c r="W428" s="19">
        <f>ROUND(VLOOKUP($B428,'3.ข้อมูลงบทดลองปัจจุบัน เติมเอง'!$A$5:$CL$846,22,0),2)</f>
        <v>0</v>
      </c>
      <c r="X428" s="19">
        <f>ROUND(VLOOKUP($B428,'3.ข้อมูลงบทดลองปัจจุบัน เติมเอง'!$A$5:$CL$846,23,0),2)</f>
        <v>0</v>
      </c>
      <c r="Y428" s="19">
        <f>ROUND(VLOOKUP($B428,'3.ข้อมูลงบทดลองปัจจุบัน เติมเอง'!$A$5:$CL$846,24,0),2)</f>
        <v>0</v>
      </c>
      <c r="Z428" s="19">
        <f>ROUND(VLOOKUP($B428,'3.ข้อมูลงบทดลองปัจจุบัน เติมเอง'!$A$5:$CL$846,25,0),2)</f>
        <v>0</v>
      </c>
      <c r="AA428" s="19">
        <f>ROUND(VLOOKUP($B428,'3.ข้อมูลงบทดลองปัจจุบัน เติมเอง'!$A$5:$CL$846,26,0),2)</f>
        <v>0</v>
      </c>
      <c r="AB428" s="19">
        <f>ROUND(VLOOKUP($B428,'3.ข้อมูลงบทดลองปัจจุบัน เติมเอง'!$A$5:$CL$846,27,0),2)</f>
        <v>0</v>
      </c>
      <c r="AC428" s="19">
        <f>ROUND(VLOOKUP($B428,'3.ข้อมูลงบทดลองปัจจุบัน เติมเอง'!$A$5:$CL$846,28,0),2)</f>
        <v>0</v>
      </c>
      <c r="AD428" s="19">
        <f>ROUND(VLOOKUP($B428,'3.ข้อมูลงบทดลองปัจจุบัน เติมเอง'!$A$5:$CL$846,29,0),2)</f>
        <v>0</v>
      </c>
      <c r="AE428" s="19">
        <f>ROUND(VLOOKUP($B428,'3.ข้อมูลงบทดลองปัจจุบัน เติมเอง'!$A$5:$CL$846,30,0),2)</f>
        <v>0</v>
      </c>
      <c r="AF428" s="19">
        <f>ROUND(VLOOKUP($B428,'3.ข้อมูลงบทดลองปัจจุบัน เติมเอง'!$A$5:$CL$846,31,0),2)</f>
        <v>0</v>
      </c>
      <c r="AG428" s="19">
        <f>ROUND(VLOOKUP($B428,'3.ข้อมูลงบทดลองปัจจุบัน เติมเอง'!$A$5:$CL$846,32,0),2)</f>
        <v>0</v>
      </c>
      <c r="AH428" s="19">
        <f>ROUND(VLOOKUP($B428,'3.ข้อมูลงบทดลองปัจจุบัน เติมเอง'!$A$5:$CL$846,33,0),2)</f>
        <v>0</v>
      </c>
      <c r="AI428" s="19">
        <f>ROUND(VLOOKUP($B428,'3.ข้อมูลงบทดลองปัจจุบัน เติมเอง'!$A$5:$CL$846,34,0),2)</f>
        <v>0</v>
      </c>
      <c r="AJ428" s="19">
        <f>ROUND(VLOOKUP($B428,'3.ข้อมูลงบทดลองปัจจุบัน เติมเอง'!$A$5:$CL$846,35,0),2)</f>
        <v>0</v>
      </c>
      <c r="AK428" s="19">
        <f>ROUND(VLOOKUP($B428,'3.ข้อมูลงบทดลองปัจจุบัน เติมเอง'!$A$5:$CL$846,36,0),2)</f>
        <v>0</v>
      </c>
      <c r="AL428" s="19">
        <f>ROUND(VLOOKUP($B428,'3.ข้อมูลงบทดลองปัจจุบัน เติมเอง'!$A$5:$CL$846,37,0),2)</f>
        <v>0</v>
      </c>
      <c r="AM428" s="19">
        <f>ROUND(VLOOKUP($B428,'3.ข้อมูลงบทดลองปัจจุบัน เติมเอง'!$A$5:$CL$846,38,0),2)</f>
        <v>0</v>
      </c>
      <c r="AN428" s="19">
        <f>ROUND(VLOOKUP($B428,'3.ข้อมูลงบทดลองปัจจุบัน เติมเอง'!$A$5:$CL$846,39,0),2)</f>
        <v>0</v>
      </c>
      <c r="AO428" s="19">
        <f>ROUND(VLOOKUP($B428,'3.ข้อมูลงบทดลองปัจจุบัน เติมเอง'!$A$5:$CL$846,40,0),2)</f>
        <v>0</v>
      </c>
      <c r="AP428" s="19">
        <f>ROUND(VLOOKUP($B428,'3.ข้อมูลงบทดลองปัจจุบัน เติมเอง'!$A$5:$CL$846,41,0),2)</f>
        <v>0</v>
      </c>
      <c r="AQ428" s="19">
        <f>ROUND(VLOOKUP($B428,'3.ข้อมูลงบทดลองปัจจุบัน เติมเอง'!$A$5:$CL$846,42,0),2)</f>
        <v>0</v>
      </c>
      <c r="AR428" s="19">
        <f>ROUND(VLOOKUP($B428,'3.ข้อมูลงบทดลองปัจจุบัน เติมเอง'!$A$5:$CL$846,43,0),2)</f>
        <v>0</v>
      </c>
      <c r="AS428" s="19">
        <f>ROUND(VLOOKUP($B428,'3.ข้อมูลงบทดลองปัจจุบัน เติมเอง'!$A$5:$CL$846,44,0),2)</f>
        <v>0</v>
      </c>
      <c r="AT428" s="19">
        <f>ROUND(VLOOKUP($B428,'3.ข้อมูลงบทดลองปัจจุบัน เติมเอง'!$A$5:$CL$846,45,0),2)</f>
        <v>0</v>
      </c>
      <c r="AU428" s="19">
        <f>ROUND(VLOOKUP($B428,'3.ข้อมูลงบทดลองปัจจุบัน เติมเอง'!$A$5:$CL$846,46,0),2)</f>
        <v>0</v>
      </c>
      <c r="AV428" s="19">
        <f>ROUND(VLOOKUP($B428,'3.ข้อมูลงบทดลองปัจจุบัน เติมเอง'!$A$5:$CL$846,47,0),2)</f>
        <v>0</v>
      </c>
      <c r="AW428" s="19">
        <f>ROUND(VLOOKUP($B428,'3.ข้อมูลงบทดลองปัจจุบัน เติมเอง'!$A$5:$CL$846,48,0),2)</f>
        <v>0</v>
      </c>
      <c r="AX428" s="19">
        <f>ROUND(VLOOKUP($B428,'3.ข้อมูลงบทดลองปัจจุบัน เติมเอง'!$A$5:$CL$846,49,0),2)</f>
        <v>0</v>
      </c>
      <c r="AY428" s="19">
        <f>ROUND(VLOOKUP($B428,'3.ข้อมูลงบทดลองปัจจุบัน เติมเอง'!$A$5:$CL$846,50,0),2)</f>
        <v>0</v>
      </c>
      <c r="AZ428" s="19">
        <f>ROUND(VLOOKUP($B428,'3.ข้อมูลงบทดลองปัจจุบัน เติมเอง'!$A$5:$CL$846,51,0),2)</f>
        <v>0</v>
      </c>
      <c r="BA428" s="19">
        <f>ROUND(VLOOKUP($B428,'3.ข้อมูลงบทดลองปัจจุบัน เติมเอง'!$A$5:$CL$846,52,0),2)</f>
        <v>0</v>
      </c>
      <c r="BB428" s="19">
        <f>ROUND(VLOOKUP($B428,'3.ข้อมูลงบทดลองปัจจุบัน เติมเอง'!$A$5:$CL$846,53,0),2)</f>
        <v>0</v>
      </c>
      <c r="BC428" s="19">
        <f>ROUND(VLOOKUP($B428,'3.ข้อมูลงบทดลองปัจจุบัน เติมเอง'!$A$5:$CL$846,54,0),2)</f>
        <v>0</v>
      </c>
      <c r="BD428" s="19">
        <f>ROUND(VLOOKUP($B428,'3.ข้อมูลงบทดลองปัจจุบัน เติมเอง'!$A$5:$CL$846,55,0),2)</f>
        <v>0</v>
      </c>
      <c r="BE428" s="19">
        <f>ROUND(VLOOKUP($B428,'3.ข้อมูลงบทดลองปัจจุบัน เติมเอง'!$A$5:$CL$846,56,0),2)</f>
        <v>0</v>
      </c>
      <c r="BF428" s="19">
        <f>ROUND(VLOOKUP($B428,'3.ข้อมูลงบทดลองปัจจุบัน เติมเอง'!$A$5:$CL$846,57,0),2)</f>
        <v>0</v>
      </c>
      <c r="BG428" s="19">
        <f>ROUND(VLOOKUP($B428,'3.ข้อมูลงบทดลองปัจจุบัน เติมเอง'!$A$5:$CL$846,58,0),2)</f>
        <v>0</v>
      </c>
      <c r="BH428" s="19">
        <f>ROUND(VLOOKUP($B428,'3.ข้อมูลงบทดลองปัจจุบัน เติมเอง'!$A$5:$CL$846,59,0),2)</f>
        <v>0</v>
      </c>
      <c r="BI428" s="19">
        <f>ROUND(VLOOKUP($B428,'3.ข้อมูลงบทดลองปัจจุบัน เติมเอง'!$A$5:$CL$846,60,0),2)</f>
        <v>0</v>
      </c>
      <c r="BJ428" s="19">
        <f>ROUND(VLOOKUP($B428,'3.ข้อมูลงบทดลองปัจจุบัน เติมเอง'!$A$5:$CL$846,61,0),2)</f>
        <v>0</v>
      </c>
      <c r="BK428" s="19">
        <f>ROUND(VLOOKUP($B428,'3.ข้อมูลงบทดลองปัจจุบัน เติมเอง'!$A$5:$CL$846,62,0),2)</f>
        <v>0</v>
      </c>
      <c r="BL428" s="19">
        <f>ROUND(VLOOKUP($B428,'3.ข้อมูลงบทดลองปัจจุบัน เติมเอง'!$A$5:$CL$846,63,0),2)</f>
        <v>0</v>
      </c>
      <c r="BM428" s="19">
        <f>ROUND(VLOOKUP($B428,'3.ข้อมูลงบทดลองปัจจุบัน เติมเอง'!$A$5:$CL$846,64,0),2)</f>
        <v>0</v>
      </c>
      <c r="BN428" s="19">
        <f>ROUND(VLOOKUP($B428,'3.ข้อมูลงบทดลองปัจจุบัน เติมเอง'!$A$5:$CL$846,65,0),2)</f>
        <v>0</v>
      </c>
      <c r="BO428" s="19">
        <f>ROUND(VLOOKUP($B428,'3.ข้อมูลงบทดลองปัจจุบัน เติมเอง'!$A$5:$CL$846,66,0),2)</f>
        <v>0</v>
      </c>
      <c r="BP428" s="19">
        <f>ROUND(VLOOKUP($B428,'3.ข้อมูลงบทดลองปัจจุบัน เติมเอง'!$A$5:$CL$846,67,0),2)</f>
        <v>0</v>
      </c>
      <c r="BQ428" s="19">
        <f>ROUND(VLOOKUP($B428,'3.ข้อมูลงบทดลองปัจจุบัน เติมเอง'!$A$5:$CL$846,68,0),2)</f>
        <v>0</v>
      </c>
      <c r="BR428" s="19">
        <f>ROUND(VLOOKUP($B428,'3.ข้อมูลงบทดลองปัจจุบัน เติมเอง'!$A$5:$CL$846,69,0),2)</f>
        <v>0</v>
      </c>
      <c r="BS428" s="19">
        <f>ROUND(VLOOKUP($B428,'3.ข้อมูลงบทดลองปัจจุบัน เติมเอง'!$A$5:$CL$846,70,0),2)</f>
        <v>0</v>
      </c>
      <c r="BT428" s="19">
        <f>ROUND(VLOOKUP($B428,'3.ข้อมูลงบทดลองปัจจุบัน เติมเอง'!$A$5:$CL$846,71,0),2)</f>
        <v>0</v>
      </c>
      <c r="BU428" s="19">
        <f>ROUND(VLOOKUP($B428,'3.ข้อมูลงบทดลองปัจจุบัน เติมเอง'!$A$5:$CL$846,72,0),2)</f>
        <v>0</v>
      </c>
      <c r="BV428" s="19">
        <f>ROUND(VLOOKUP($B428,'3.ข้อมูลงบทดลองปัจจุบัน เติมเอง'!$A$5:$CL$846,73,0),2)</f>
        <v>0</v>
      </c>
      <c r="BW428" s="19">
        <f>ROUND(VLOOKUP($B428,'3.ข้อมูลงบทดลองปัจจุบัน เติมเอง'!$A$5:$CL$846,74,0),2)</f>
        <v>0</v>
      </c>
      <c r="BX428" s="19">
        <f>ROUND(VLOOKUP($B428,'3.ข้อมูลงบทดลองปัจจุบัน เติมเอง'!$A$5:$CL$846,75,0),2)</f>
        <v>0</v>
      </c>
      <c r="BY428" s="19">
        <f>ROUND(VLOOKUP($B428,'3.ข้อมูลงบทดลองปัจจุบัน เติมเอง'!$A$5:$CL$846,76,0),2)</f>
        <v>0</v>
      </c>
      <c r="BZ428" s="19">
        <f>ROUND(VLOOKUP($B428,'3.ข้อมูลงบทดลองปัจจุบัน เติมเอง'!$A$5:$CL$846,77,0),2)</f>
        <v>0</v>
      </c>
      <c r="CA428" s="19">
        <f>ROUND(VLOOKUP($B428,'3.ข้อมูลงบทดลองปัจจุบัน เติมเอง'!$A$5:$CL$846,78,0),2)</f>
        <v>0</v>
      </c>
      <c r="CB428" s="19">
        <f>ROUND(VLOOKUP($B428,'3.ข้อมูลงบทดลองปัจจุบัน เติมเอง'!$A$5:$CL$846,79,0),2)</f>
        <v>0</v>
      </c>
      <c r="CC428" s="19">
        <f>ROUND(VLOOKUP($B428,'3.ข้อมูลงบทดลองปัจจุบัน เติมเอง'!$A$5:$CL$846,80,0),2)</f>
        <v>0</v>
      </c>
      <c r="CD428" s="19">
        <f>ROUND(VLOOKUP($B428,'3.ข้อมูลงบทดลองปัจจุบัน เติมเอง'!$A$5:$CL$846,81,0),2)</f>
        <v>0</v>
      </c>
      <c r="CE428" s="19">
        <f>ROUND(VLOOKUP($B428,'3.ข้อมูลงบทดลองปัจจุบัน เติมเอง'!$A$5:$CL$846,82,0),2)</f>
        <v>0</v>
      </c>
      <c r="CF428" s="19">
        <f>ROUND(VLOOKUP($B428,'3.ข้อมูลงบทดลองปัจจุบัน เติมเอง'!$A$5:$CL$846,83,0),2)</f>
        <v>0</v>
      </c>
      <c r="CG428" s="19">
        <f>ROUND(VLOOKUP($B428,'3.ข้อมูลงบทดลองปัจจุบัน เติมเอง'!$A$5:$CL$846,84,0),2)</f>
        <v>0</v>
      </c>
      <c r="CH428" s="19">
        <f>ROUND(VLOOKUP($B428,'3.ข้อมูลงบทดลองปัจจุบัน เติมเอง'!$A$5:$CL$846,85,0),2)</f>
        <v>0</v>
      </c>
      <c r="CI428" s="19">
        <f>ROUND(VLOOKUP($B428,'3.ข้อมูลงบทดลองปัจจุบัน เติมเอง'!$A$5:$CL$846,86,0),2)</f>
        <v>0</v>
      </c>
      <c r="CJ428" s="19">
        <f>ROUND(VLOOKUP($B428,'3.ข้อมูลงบทดลองปัจจุบัน เติมเอง'!$A$5:$CL$846,87,0),2)</f>
        <v>0</v>
      </c>
      <c r="CK428" s="19">
        <f>ROUND(VLOOKUP($B428,'3.ข้อมูลงบทดลองปัจจุบัน เติมเอง'!$A$5:$CL$846,88,0),2)</f>
        <v>0</v>
      </c>
      <c r="CL428" s="19">
        <f>ROUND(VLOOKUP($B428,'3.ข้อมูลงบทดลองปัจจุบัน เติมเอง'!$A$5:$CL$846,89,0),2)</f>
        <v>0</v>
      </c>
      <c r="CM428" s="19">
        <f>ROUND(VLOOKUP($B428,'3.ข้อมูลงบทดลองปัจจุบัน เติมเอง'!$A$5:$CL$846,90,0),2)</f>
        <v>0</v>
      </c>
    </row>
    <row r="429" spans="1:91" x14ac:dyDescent="0.7">
      <c r="A429" s="53" t="s">
        <v>2323</v>
      </c>
      <c r="B429" s="3" t="s">
        <v>2168</v>
      </c>
      <c r="C429" s="8" t="s">
        <v>1195</v>
      </c>
      <c r="D429" s="19">
        <f>ROUND(VLOOKUP($B429,'3.ข้อมูลงบทดลองปัจจุบัน เติมเอง'!$A$5:$CL$846,3,0),2)</f>
        <v>0</v>
      </c>
      <c r="E429" s="19">
        <f>ROUND(VLOOKUP($B429,'3.ข้อมูลงบทดลองปัจจุบัน เติมเอง'!$A$5:$CL$846,4,0),2)</f>
        <v>0</v>
      </c>
      <c r="F429" s="19">
        <f>ROUND(VLOOKUP($B429,'3.ข้อมูลงบทดลองปัจจุบัน เติมเอง'!$A$5:$CL$846,5,0),2)</f>
        <v>0</v>
      </c>
      <c r="G429" s="19">
        <f>ROUND(VLOOKUP($B429,'3.ข้อมูลงบทดลองปัจจุบัน เติมเอง'!$A$5:$CL$846,6,0),2)</f>
        <v>0</v>
      </c>
      <c r="H429" s="19">
        <f>ROUND(VLOOKUP($B429,'3.ข้อมูลงบทดลองปัจจุบัน เติมเอง'!$A$5:$CL$846,7,0),2)</f>
        <v>0</v>
      </c>
      <c r="I429" s="19">
        <f>ROUND(VLOOKUP($B429,'3.ข้อมูลงบทดลองปัจจุบัน เติมเอง'!$A$5:$CL$846,8,0),2)</f>
        <v>0</v>
      </c>
      <c r="J429" s="19">
        <f>ROUND(VLOOKUP($B429,'3.ข้อมูลงบทดลองปัจจุบัน เติมเอง'!$A$5:$CL$846,9,0),2)</f>
        <v>0</v>
      </c>
      <c r="K429" s="19">
        <f>ROUND(VLOOKUP($B429,'3.ข้อมูลงบทดลองปัจจุบัน เติมเอง'!$A$5:$CL$846,10,0),2)</f>
        <v>0</v>
      </c>
      <c r="L429" s="19">
        <f>ROUND(VLOOKUP($B429,'3.ข้อมูลงบทดลองปัจจุบัน เติมเอง'!$A$5:$CL$846,11,0),2)</f>
        <v>0</v>
      </c>
      <c r="M429" s="19">
        <f>ROUND(VLOOKUP($B429,'3.ข้อมูลงบทดลองปัจจุบัน เติมเอง'!$A$5:$CL$846,12,0),2)</f>
        <v>0</v>
      </c>
      <c r="N429" s="19">
        <f>ROUND(VLOOKUP($B429,'3.ข้อมูลงบทดลองปัจจุบัน เติมเอง'!$A$5:$CL$846,13,0),2)</f>
        <v>0</v>
      </c>
      <c r="O429" s="19">
        <f>ROUND(VLOOKUP($B429,'3.ข้อมูลงบทดลองปัจจุบัน เติมเอง'!$A$5:$CL$846,14,0),2)</f>
        <v>0</v>
      </c>
      <c r="P429" s="19">
        <f>ROUND(VLOOKUP($B429,'3.ข้อมูลงบทดลองปัจจุบัน เติมเอง'!$A$5:$CL$846,15,0),2)</f>
        <v>0</v>
      </c>
      <c r="Q429" s="19">
        <f>ROUND(VLOOKUP($B429,'3.ข้อมูลงบทดลองปัจจุบัน เติมเอง'!$A$5:$CL$846,16,0),2)</f>
        <v>0</v>
      </c>
      <c r="R429" s="19">
        <f>ROUND(VLOOKUP($B429,'3.ข้อมูลงบทดลองปัจจุบัน เติมเอง'!$A$5:$CL$846,17,0),2)</f>
        <v>0</v>
      </c>
      <c r="S429" s="19">
        <f>ROUND(VLOOKUP($B429,'3.ข้อมูลงบทดลองปัจจุบัน เติมเอง'!$A$5:$CL$846,18,0),2)</f>
        <v>0</v>
      </c>
      <c r="T429" s="19">
        <f>ROUND(VLOOKUP($B429,'3.ข้อมูลงบทดลองปัจจุบัน เติมเอง'!$A$5:$CL$846,19,0),2)</f>
        <v>0</v>
      </c>
      <c r="U429" s="19">
        <f>ROUND(VLOOKUP($B429,'3.ข้อมูลงบทดลองปัจจุบัน เติมเอง'!$A$5:$CL$846,20,0),2)</f>
        <v>0</v>
      </c>
      <c r="V429" s="19">
        <f>ROUND(VLOOKUP($B429,'3.ข้อมูลงบทดลองปัจจุบัน เติมเอง'!$A$5:$CL$846,21,0),2)</f>
        <v>0</v>
      </c>
      <c r="W429" s="19">
        <f>ROUND(VLOOKUP($B429,'3.ข้อมูลงบทดลองปัจจุบัน เติมเอง'!$A$5:$CL$846,22,0),2)</f>
        <v>0</v>
      </c>
      <c r="X429" s="19">
        <f>ROUND(VLOOKUP($B429,'3.ข้อมูลงบทดลองปัจจุบัน เติมเอง'!$A$5:$CL$846,23,0),2)</f>
        <v>0</v>
      </c>
      <c r="Y429" s="19">
        <f>ROUND(VLOOKUP($B429,'3.ข้อมูลงบทดลองปัจจุบัน เติมเอง'!$A$5:$CL$846,24,0),2)</f>
        <v>0</v>
      </c>
      <c r="Z429" s="19">
        <f>ROUND(VLOOKUP($B429,'3.ข้อมูลงบทดลองปัจจุบัน เติมเอง'!$A$5:$CL$846,25,0),2)</f>
        <v>0</v>
      </c>
      <c r="AA429" s="19">
        <f>ROUND(VLOOKUP($B429,'3.ข้อมูลงบทดลองปัจจุบัน เติมเอง'!$A$5:$CL$846,26,0),2)</f>
        <v>0</v>
      </c>
      <c r="AB429" s="19">
        <f>ROUND(VLOOKUP($B429,'3.ข้อมูลงบทดลองปัจจุบัน เติมเอง'!$A$5:$CL$846,27,0),2)</f>
        <v>0</v>
      </c>
      <c r="AC429" s="19">
        <f>ROUND(VLOOKUP($B429,'3.ข้อมูลงบทดลองปัจจุบัน เติมเอง'!$A$5:$CL$846,28,0),2)</f>
        <v>0</v>
      </c>
      <c r="AD429" s="19">
        <f>ROUND(VLOOKUP($B429,'3.ข้อมูลงบทดลองปัจจุบัน เติมเอง'!$A$5:$CL$846,29,0),2)</f>
        <v>0</v>
      </c>
      <c r="AE429" s="19">
        <f>ROUND(VLOOKUP($B429,'3.ข้อมูลงบทดลองปัจจุบัน เติมเอง'!$A$5:$CL$846,30,0),2)</f>
        <v>0</v>
      </c>
      <c r="AF429" s="19">
        <f>ROUND(VLOOKUP($B429,'3.ข้อมูลงบทดลองปัจจุบัน เติมเอง'!$A$5:$CL$846,31,0),2)</f>
        <v>0</v>
      </c>
      <c r="AG429" s="19">
        <f>ROUND(VLOOKUP($B429,'3.ข้อมูลงบทดลองปัจจุบัน เติมเอง'!$A$5:$CL$846,32,0),2)</f>
        <v>0</v>
      </c>
      <c r="AH429" s="19">
        <f>ROUND(VLOOKUP($B429,'3.ข้อมูลงบทดลองปัจจุบัน เติมเอง'!$A$5:$CL$846,33,0),2)</f>
        <v>0</v>
      </c>
      <c r="AI429" s="19">
        <f>ROUND(VLOOKUP($B429,'3.ข้อมูลงบทดลองปัจจุบัน เติมเอง'!$A$5:$CL$846,34,0),2)</f>
        <v>0</v>
      </c>
      <c r="AJ429" s="19">
        <f>ROUND(VLOOKUP($B429,'3.ข้อมูลงบทดลองปัจจุบัน เติมเอง'!$A$5:$CL$846,35,0),2)</f>
        <v>0</v>
      </c>
      <c r="AK429" s="19">
        <f>ROUND(VLOOKUP($B429,'3.ข้อมูลงบทดลองปัจจุบัน เติมเอง'!$A$5:$CL$846,36,0),2)</f>
        <v>0</v>
      </c>
      <c r="AL429" s="19">
        <f>ROUND(VLOOKUP($B429,'3.ข้อมูลงบทดลองปัจจุบัน เติมเอง'!$A$5:$CL$846,37,0),2)</f>
        <v>0</v>
      </c>
      <c r="AM429" s="19">
        <f>ROUND(VLOOKUP($B429,'3.ข้อมูลงบทดลองปัจจุบัน เติมเอง'!$A$5:$CL$846,38,0),2)</f>
        <v>0</v>
      </c>
      <c r="AN429" s="19">
        <f>ROUND(VLOOKUP($B429,'3.ข้อมูลงบทดลองปัจจุบัน เติมเอง'!$A$5:$CL$846,39,0),2)</f>
        <v>0</v>
      </c>
      <c r="AO429" s="19">
        <f>ROUND(VLOOKUP($B429,'3.ข้อมูลงบทดลองปัจจุบัน เติมเอง'!$A$5:$CL$846,40,0),2)</f>
        <v>0</v>
      </c>
      <c r="AP429" s="19">
        <f>ROUND(VLOOKUP($B429,'3.ข้อมูลงบทดลองปัจจุบัน เติมเอง'!$A$5:$CL$846,41,0),2)</f>
        <v>0</v>
      </c>
      <c r="AQ429" s="19">
        <f>ROUND(VLOOKUP($B429,'3.ข้อมูลงบทดลองปัจจุบัน เติมเอง'!$A$5:$CL$846,42,0),2)</f>
        <v>0</v>
      </c>
      <c r="AR429" s="19">
        <f>ROUND(VLOOKUP($B429,'3.ข้อมูลงบทดลองปัจจุบัน เติมเอง'!$A$5:$CL$846,43,0),2)</f>
        <v>0</v>
      </c>
      <c r="AS429" s="19">
        <f>ROUND(VLOOKUP($B429,'3.ข้อมูลงบทดลองปัจจุบัน เติมเอง'!$A$5:$CL$846,44,0),2)</f>
        <v>0</v>
      </c>
      <c r="AT429" s="19">
        <f>ROUND(VLOOKUP($B429,'3.ข้อมูลงบทดลองปัจจุบัน เติมเอง'!$A$5:$CL$846,45,0),2)</f>
        <v>0</v>
      </c>
      <c r="AU429" s="19">
        <f>ROUND(VLOOKUP($B429,'3.ข้อมูลงบทดลองปัจจุบัน เติมเอง'!$A$5:$CL$846,46,0),2)</f>
        <v>0</v>
      </c>
      <c r="AV429" s="19">
        <f>ROUND(VLOOKUP($B429,'3.ข้อมูลงบทดลองปัจจุบัน เติมเอง'!$A$5:$CL$846,47,0),2)</f>
        <v>0</v>
      </c>
      <c r="AW429" s="19">
        <f>ROUND(VLOOKUP($B429,'3.ข้อมูลงบทดลองปัจจุบัน เติมเอง'!$A$5:$CL$846,48,0),2)</f>
        <v>0</v>
      </c>
      <c r="AX429" s="19">
        <f>ROUND(VLOOKUP($B429,'3.ข้อมูลงบทดลองปัจจุบัน เติมเอง'!$A$5:$CL$846,49,0),2)</f>
        <v>0</v>
      </c>
      <c r="AY429" s="19">
        <f>ROUND(VLOOKUP($B429,'3.ข้อมูลงบทดลองปัจจุบัน เติมเอง'!$A$5:$CL$846,50,0),2)</f>
        <v>0</v>
      </c>
      <c r="AZ429" s="19">
        <f>ROUND(VLOOKUP($B429,'3.ข้อมูลงบทดลองปัจจุบัน เติมเอง'!$A$5:$CL$846,51,0),2)</f>
        <v>0</v>
      </c>
      <c r="BA429" s="19">
        <f>ROUND(VLOOKUP($B429,'3.ข้อมูลงบทดลองปัจจุบัน เติมเอง'!$A$5:$CL$846,52,0),2)</f>
        <v>0</v>
      </c>
      <c r="BB429" s="19">
        <f>ROUND(VLOOKUP($B429,'3.ข้อมูลงบทดลองปัจจุบัน เติมเอง'!$A$5:$CL$846,53,0),2)</f>
        <v>0</v>
      </c>
      <c r="BC429" s="19">
        <f>ROUND(VLOOKUP($B429,'3.ข้อมูลงบทดลองปัจจุบัน เติมเอง'!$A$5:$CL$846,54,0),2)</f>
        <v>0</v>
      </c>
      <c r="BD429" s="19">
        <f>ROUND(VLOOKUP($B429,'3.ข้อมูลงบทดลองปัจจุบัน เติมเอง'!$A$5:$CL$846,55,0),2)</f>
        <v>0</v>
      </c>
      <c r="BE429" s="19">
        <f>ROUND(VLOOKUP($B429,'3.ข้อมูลงบทดลองปัจจุบัน เติมเอง'!$A$5:$CL$846,56,0),2)</f>
        <v>0</v>
      </c>
      <c r="BF429" s="19">
        <f>ROUND(VLOOKUP($B429,'3.ข้อมูลงบทดลองปัจจุบัน เติมเอง'!$A$5:$CL$846,57,0),2)</f>
        <v>0</v>
      </c>
      <c r="BG429" s="19">
        <f>ROUND(VLOOKUP($B429,'3.ข้อมูลงบทดลองปัจจุบัน เติมเอง'!$A$5:$CL$846,58,0),2)</f>
        <v>0</v>
      </c>
      <c r="BH429" s="19">
        <f>ROUND(VLOOKUP($B429,'3.ข้อมูลงบทดลองปัจจุบัน เติมเอง'!$A$5:$CL$846,59,0),2)</f>
        <v>0</v>
      </c>
      <c r="BI429" s="19">
        <f>ROUND(VLOOKUP($B429,'3.ข้อมูลงบทดลองปัจจุบัน เติมเอง'!$A$5:$CL$846,60,0),2)</f>
        <v>0</v>
      </c>
      <c r="BJ429" s="19">
        <f>ROUND(VLOOKUP($B429,'3.ข้อมูลงบทดลองปัจจุบัน เติมเอง'!$A$5:$CL$846,61,0),2)</f>
        <v>0</v>
      </c>
      <c r="BK429" s="19">
        <f>ROUND(VLOOKUP($B429,'3.ข้อมูลงบทดลองปัจจุบัน เติมเอง'!$A$5:$CL$846,62,0),2)</f>
        <v>0</v>
      </c>
      <c r="BL429" s="19">
        <f>ROUND(VLOOKUP($B429,'3.ข้อมูลงบทดลองปัจจุบัน เติมเอง'!$A$5:$CL$846,63,0),2)</f>
        <v>0</v>
      </c>
      <c r="BM429" s="19">
        <f>ROUND(VLOOKUP($B429,'3.ข้อมูลงบทดลองปัจจุบัน เติมเอง'!$A$5:$CL$846,64,0),2)</f>
        <v>0</v>
      </c>
      <c r="BN429" s="19">
        <f>ROUND(VLOOKUP($B429,'3.ข้อมูลงบทดลองปัจจุบัน เติมเอง'!$A$5:$CL$846,65,0),2)</f>
        <v>0</v>
      </c>
      <c r="BO429" s="19">
        <f>ROUND(VLOOKUP($B429,'3.ข้อมูลงบทดลองปัจจุบัน เติมเอง'!$A$5:$CL$846,66,0),2)</f>
        <v>0</v>
      </c>
      <c r="BP429" s="19">
        <f>ROUND(VLOOKUP($B429,'3.ข้อมูลงบทดลองปัจจุบัน เติมเอง'!$A$5:$CL$846,67,0),2)</f>
        <v>0</v>
      </c>
      <c r="BQ429" s="19">
        <f>ROUND(VLOOKUP($B429,'3.ข้อมูลงบทดลองปัจจุบัน เติมเอง'!$A$5:$CL$846,68,0),2)</f>
        <v>0</v>
      </c>
      <c r="BR429" s="19">
        <f>ROUND(VLOOKUP($B429,'3.ข้อมูลงบทดลองปัจจุบัน เติมเอง'!$A$5:$CL$846,69,0),2)</f>
        <v>0</v>
      </c>
      <c r="BS429" s="19">
        <f>ROUND(VLOOKUP($B429,'3.ข้อมูลงบทดลองปัจจุบัน เติมเอง'!$A$5:$CL$846,70,0),2)</f>
        <v>0</v>
      </c>
      <c r="BT429" s="19">
        <f>ROUND(VLOOKUP($B429,'3.ข้อมูลงบทดลองปัจจุบัน เติมเอง'!$A$5:$CL$846,71,0),2)</f>
        <v>0</v>
      </c>
      <c r="BU429" s="19">
        <f>ROUND(VLOOKUP($B429,'3.ข้อมูลงบทดลองปัจจุบัน เติมเอง'!$A$5:$CL$846,72,0),2)</f>
        <v>0</v>
      </c>
      <c r="BV429" s="19">
        <f>ROUND(VLOOKUP($B429,'3.ข้อมูลงบทดลองปัจจุบัน เติมเอง'!$A$5:$CL$846,73,0),2)</f>
        <v>0</v>
      </c>
      <c r="BW429" s="19">
        <f>ROUND(VLOOKUP($B429,'3.ข้อมูลงบทดลองปัจจุบัน เติมเอง'!$A$5:$CL$846,74,0),2)</f>
        <v>0</v>
      </c>
      <c r="BX429" s="19">
        <f>ROUND(VLOOKUP($B429,'3.ข้อมูลงบทดลองปัจจุบัน เติมเอง'!$A$5:$CL$846,75,0),2)</f>
        <v>0</v>
      </c>
      <c r="BY429" s="19">
        <f>ROUND(VLOOKUP($B429,'3.ข้อมูลงบทดลองปัจจุบัน เติมเอง'!$A$5:$CL$846,76,0),2)</f>
        <v>0</v>
      </c>
      <c r="BZ429" s="19">
        <f>ROUND(VLOOKUP($B429,'3.ข้อมูลงบทดลองปัจจุบัน เติมเอง'!$A$5:$CL$846,77,0),2)</f>
        <v>0</v>
      </c>
      <c r="CA429" s="19">
        <f>ROUND(VLOOKUP($B429,'3.ข้อมูลงบทดลองปัจจุบัน เติมเอง'!$A$5:$CL$846,78,0),2)</f>
        <v>0</v>
      </c>
      <c r="CB429" s="19">
        <f>ROUND(VLOOKUP($B429,'3.ข้อมูลงบทดลองปัจจุบัน เติมเอง'!$A$5:$CL$846,79,0),2)</f>
        <v>0</v>
      </c>
      <c r="CC429" s="19">
        <f>ROUND(VLOOKUP($B429,'3.ข้อมูลงบทดลองปัจจุบัน เติมเอง'!$A$5:$CL$846,80,0),2)</f>
        <v>0</v>
      </c>
      <c r="CD429" s="19">
        <f>ROUND(VLOOKUP($B429,'3.ข้อมูลงบทดลองปัจจุบัน เติมเอง'!$A$5:$CL$846,81,0),2)</f>
        <v>0</v>
      </c>
      <c r="CE429" s="19">
        <f>ROUND(VLOOKUP($B429,'3.ข้อมูลงบทดลองปัจจุบัน เติมเอง'!$A$5:$CL$846,82,0),2)</f>
        <v>0</v>
      </c>
      <c r="CF429" s="19">
        <f>ROUND(VLOOKUP($B429,'3.ข้อมูลงบทดลองปัจจุบัน เติมเอง'!$A$5:$CL$846,83,0),2)</f>
        <v>0</v>
      </c>
      <c r="CG429" s="19">
        <f>ROUND(VLOOKUP($B429,'3.ข้อมูลงบทดลองปัจจุบัน เติมเอง'!$A$5:$CL$846,84,0),2)</f>
        <v>0</v>
      </c>
      <c r="CH429" s="19">
        <f>ROUND(VLOOKUP($B429,'3.ข้อมูลงบทดลองปัจจุบัน เติมเอง'!$A$5:$CL$846,85,0),2)</f>
        <v>0</v>
      </c>
      <c r="CI429" s="19">
        <f>ROUND(VLOOKUP($B429,'3.ข้อมูลงบทดลองปัจจุบัน เติมเอง'!$A$5:$CL$846,86,0),2)</f>
        <v>0</v>
      </c>
      <c r="CJ429" s="19">
        <f>ROUND(VLOOKUP($B429,'3.ข้อมูลงบทดลองปัจจุบัน เติมเอง'!$A$5:$CL$846,87,0),2)</f>
        <v>0</v>
      </c>
      <c r="CK429" s="19">
        <f>ROUND(VLOOKUP($B429,'3.ข้อมูลงบทดลองปัจจุบัน เติมเอง'!$A$5:$CL$846,88,0),2)</f>
        <v>0</v>
      </c>
      <c r="CL429" s="19">
        <f>ROUND(VLOOKUP($B429,'3.ข้อมูลงบทดลองปัจจุบัน เติมเอง'!$A$5:$CL$846,89,0),2)</f>
        <v>0</v>
      </c>
      <c r="CM429" s="19">
        <f>ROUND(VLOOKUP($B429,'3.ข้อมูลงบทดลองปัจจุบัน เติมเอง'!$A$5:$CL$846,90,0),2)</f>
        <v>0</v>
      </c>
    </row>
    <row r="430" spans="1:91" x14ac:dyDescent="0.7">
      <c r="A430" s="53" t="s">
        <v>2323</v>
      </c>
      <c r="B430" s="3" t="s">
        <v>2169</v>
      </c>
      <c r="C430" s="8" t="s">
        <v>863</v>
      </c>
      <c r="D430" s="19">
        <f>ROUND(VLOOKUP($B430,'3.ข้อมูลงบทดลองปัจจุบัน เติมเอง'!$A$5:$CL$846,3,0),2)</f>
        <v>0</v>
      </c>
      <c r="E430" s="19">
        <f>ROUND(VLOOKUP($B430,'3.ข้อมูลงบทดลองปัจจุบัน เติมเอง'!$A$5:$CL$846,4,0),2)</f>
        <v>0</v>
      </c>
      <c r="F430" s="19">
        <f>ROUND(VLOOKUP($B430,'3.ข้อมูลงบทดลองปัจจุบัน เติมเอง'!$A$5:$CL$846,5,0),2)</f>
        <v>0</v>
      </c>
      <c r="G430" s="19">
        <f>ROUND(VLOOKUP($B430,'3.ข้อมูลงบทดลองปัจจุบัน เติมเอง'!$A$5:$CL$846,6,0),2)</f>
        <v>0</v>
      </c>
      <c r="H430" s="19">
        <f>ROUND(VLOOKUP($B430,'3.ข้อมูลงบทดลองปัจจุบัน เติมเอง'!$A$5:$CL$846,7,0),2)</f>
        <v>0</v>
      </c>
      <c r="I430" s="19">
        <f>ROUND(VLOOKUP($B430,'3.ข้อมูลงบทดลองปัจจุบัน เติมเอง'!$A$5:$CL$846,8,0),2)</f>
        <v>0</v>
      </c>
      <c r="J430" s="19">
        <f>ROUND(VLOOKUP($B430,'3.ข้อมูลงบทดลองปัจจุบัน เติมเอง'!$A$5:$CL$846,9,0),2)</f>
        <v>0</v>
      </c>
      <c r="K430" s="19">
        <f>ROUND(VLOOKUP($B430,'3.ข้อมูลงบทดลองปัจจุบัน เติมเอง'!$A$5:$CL$846,10,0),2)</f>
        <v>0</v>
      </c>
      <c r="L430" s="19">
        <f>ROUND(VLOOKUP($B430,'3.ข้อมูลงบทดลองปัจจุบัน เติมเอง'!$A$5:$CL$846,11,0),2)</f>
        <v>0</v>
      </c>
      <c r="M430" s="19">
        <f>ROUND(VLOOKUP($B430,'3.ข้อมูลงบทดลองปัจจุบัน เติมเอง'!$A$5:$CL$846,12,0),2)</f>
        <v>0</v>
      </c>
      <c r="N430" s="19">
        <f>ROUND(VLOOKUP($B430,'3.ข้อมูลงบทดลองปัจจุบัน เติมเอง'!$A$5:$CL$846,13,0),2)</f>
        <v>0</v>
      </c>
      <c r="O430" s="19">
        <f>ROUND(VLOOKUP($B430,'3.ข้อมูลงบทดลองปัจจุบัน เติมเอง'!$A$5:$CL$846,14,0),2)</f>
        <v>0</v>
      </c>
      <c r="P430" s="19">
        <f>ROUND(VLOOKUP($B430,'3.ข้อมูลงบทดลองปัจจุบัน เติมเอง'!$A$5:$CL$846,15,0),2)</f>
        <v>0</v>
      </c>
      <c r="Q430" s="19">
        <f>ROUND(VLOOKUP($B430,'3.ข้อมูลงบทดลองปัจจุบัน เติมเอง'!$A$5:$CL$846,16,0),2)</f>
        <v>0</v>
      </c>
      <c r="R430" s="19">
        <f>ROUND(VLOOKUP($B430,'3.ข้อมูลงบทดลองปัจจุบัน เติมเอง'!$A$5:$CL$846,17,0),2)</f>
        <v>0</v>
      </c>
      <c r="S430" s="19">
        <f>ROUND(VLOOKUP($B430,'3.ข้อมูลงบทดลองปัจจุบัน เติมเอง'!$A$5:$CL$846,18,0),2)</f>
        <v>0</v>
      </c>
      <c r="T430" s="19">
        <f>ROUND(VLOOKUP($B430,'3.ข้อมูลงบทดลองปัจจุบัน เติมเอง'!$A$5:$CL$846,19,0),2)</f>
        <v>0</v>
      </c>
      <c r="U430" s="19">
        <f>ROUND(VLOOKUP($B430,'3.ข้อมูลงบทดลองปัจจุบัน เติมเอง'!$A$5:$CL$846,20,0),2)</f>
        <v>0</v>
      </c>
      <c r="V430" s="19">
        <f>ROUND(VLOOKUP($B430,'3.ข้อมูลงบทดลองปัจจุบัน เติมเอง'!$A$5:$CL$846,21,0),2)</f>
        <v>0</v>
      </c>
      <c r="W430" s="19">
        <f>ROUND(VLOOKUP($B430,'3.ข้อมูลงบทดลองปัจจุบัน เติมเอง'!$A$5:$CL$846,22,0),2)</f>
        <v>0</v>
      </c>
      <c r="X430" s="19">
        <f>ROUND(VLOOKUP($B430,'3.ข้อมูลงบทดลองปัจจุบัน เติมเอง'!$A$5:$CL$846,23,0),2)</f>
        <v>0</v>
      </c>
      <c r="Y430" s="19">
        <f>ROUND(VLOOKUP($B430,'3.ข้อมูลงบทดลองปัจจุบัน เติมเอง'!$A$5:$CL$846,24,0),2)</f>
        <v>0</v>
      </c>
      <c r="Z430" s="19">
        <f>ROUND(VLOOKUP($B430,'3.ข้อมูลงบทดลองปัจจุบัน เติมเอง'!$A$5:$CL$846,25,0),2)</f>
        <v>0</v>
      </c>
      <c r="AA430" s="19">
        <f>ROUND(VLOOKUP($B430,'3.ข้อมูลงบทดลองปัจจุบัน เติมเอง'!$A$5:$CL$846,26,0),2)</f>
        <v>0</v>
      </c>
      <c r="AB430" s="19">
        <f>ROUND(VLOOKUP($B430,'3.ข้อมูลงบทดลองปัจจุบัน เติมเอง'!$A$5:$CL$846,27,0),2)</f>
        <v>0</v>
      </c>
      <c r="AC430" s="19">
        <f>ROUND(VLOOKUP($B430,'3.ข้อมูลงบทดลองปัจจุบัน เติมเอง'!$A$5:$CL$846,28,0),2)</f>
        <v>0</v>
      </c>
      <c r="AD430" s="19">
        <f>ROUND(VLOOKUP($B430,'3.ข้อมูลงบทดลองปัจจุบัน เติมเอง'!$A$5:$CL$846,29,0),2)</f>
        <v>0</v>
      </c>
      <c r="AE430" s="19">
        <f>ROUND(VLOOKUP($B430,'3.ข้อมูลงบทดลองปัจจุบัน เติมเอง'!$A$5:$CL$846,30,0),2)</f>
        <v>0</v>
      </c>
      <c r="AF430" s="19">
        <f>ROUND(VLOOKUP($B430,'3.ข้อมูลงบทดลองปัจจุบัน เติมเอง'!$A$5:$CL$846,31,0),2)</f>
        <v>0</v>
      </c>
      <c r="AG430" s="19">
        <f>ROUND(VLOOKUP($B430,'3.ข้อมูลงบทดลองปัจจุบัน เติมเอง'!$A$5:$CL$846,32,0),2)</f>
        <v>0</v>
      </c>
      <c r="AH430" s="19">
        <f>ROUND(VLOOKUP($B430,'3.ข้อมูลงบทดลองปัจจุบัน เติมเอง'!$A$5:$CL$846,33,0),2)</f>
        <v>0</v>
      </c>
      <c r="AI430" s="19">
        <f>ROUND(VLOOKUP($B430,'3.ข้อมูลงบทดลองปัจจุบัน เติมเอง'!$A$5:$CL$846,34,0),2)</f>
        <v>0</v>
      </c>
      <c r="AJ430" s="19">
        <f>ROUND(VLOOKUP($B430,'3.ข้อมูลงบทดลองปัจจุบัน เติมเอง'!$A$5:$CL$846,35,0),2)</f>
        <v>200000</v>
      </c>
      <c r="AK430" s="19">
        <f>ROUND(VLOOKUP($B430,'3.ข้อมูลงบทดลองปัจจุบัน เติมเอง'!$A$5:$CL$846,36,0),2)</f>
        <v>0</v>
      </c>
      <c r="AL430" s="19">
        <f>ROUND(VLOOKUP($B430,'3.ข้อมูลงบทดลองปัจจุบัน เติมเอง'!$A$5:$CL$846,37,0),2)</f>
        <v>0</v>
      </c>
      <c r="AM430" s="19">
        <f>ROUND(VLOOKUP($B430,'3.ข้อมูลงบทดลองปัจจุบัน เติมเอง'!$A$5:$CL$846,38,0),2)</f>
        <v>0</v>
      </c>
      <c r="AN430" s="19">
        <f>ROUND(VLOOKUP($B430,'3.ข้อมูลงบทดลองปัจจุบัน เติมเอง'!$A$5:$CL$846,39,0),2)</f>
        <v>0</v>
      </c>
      <c r="AO430" s="19">
        <f>ROUND(VLOOKUP($B430,'3.ข้อมูลงบทดลองปัจจุบัน เติมเอง'!$A$5:$CL$846,40,0),2)</f>
        <v>0</v>
      </c>
      <c r="AP430" s="19">
        <f>ROUND(VLOOKUP($B430,'3.ข้อมูลงบทดลองปัจจุบัน เติมเอง'!$A$5:$CL$846,41,0),2)</f>
        <v>0</v>
      </c>
      <c r="AQ430" s="19">
        <f>ROUND(VLOOKUP($B430,'3.ข้อมูลงบทดลองปัจจุบัน เติมเอง'!$A$5:$CL$846,42,0),2)</f>
        <v>0</v>
      </c>
      <c r="AR430" s="19">
        <f>ROUND(VLOOKUP($B430,'3.ข้อมูลงบทดลองปัจจุบัน เติมเอง'!$A$5:$CL$846,43,0),2)</f>
        <v>0</v>
      </c>
      <c r="AS430" s="19">
        <f>ROUND(VLOOKUP($B430,'3.ข้อมูลงบทดลองปัจจุบัน เติมเอง'!$A$5:$CL$846,44,0),2)</f>
        <v>0</v>
      </c>
      <c r="AT430" s="19">
        <f>ROUND(VLOOKUP($B430,'3.ข้อมูลงบทดลองปัจจุบัน เติมเอง'!$A$5:$CL$846,45,0),2)</f>
        <v>0</v>
      </c>
      <c r="AU430" s="19">
        <f>ROUND(VLOOKUP($B430,'3.ข้อมูลงบทดลองปัจจุบัน เติมเอง'!$A$5:$CL$846,46,0),2)</f>
        <v>0</v>
      </c>
      <c r="AV430" s="19">
        <f>ROUND(VLOOKUP($B430,'3.ข้อมูลงบทดลองปัจจุบัน เติมเอง'!$A$5:$CL$846,47,0),2)</f>
        <v>0</v>
      </c>
      <c r="AW430" s="19">
        <f>ROUND(VLOOKUP($B430,'3.ข้อมูลงบทดลองปัจจุบัน เติมเอง'!$A$5:$CL$846,48,0),2)</f>
        <v>0</v>
      </c>
      <c r="AX430" s="19">
        <f>ROUND(VLOOKUP($B430,'3.ข้อมูลงบทดลองปัจจุบัน เติมเอง'!$A$5:$CL$846,49,0),2)</f>
        <v>0</v>
      </c>
      <c r="AY430" s="19">
        <f>ROUND(VLOOKUP($B430,'3.ข้อมูลงบทดลองปัจจุบัน เติมเอง'!$A$5:$CL$846,50,0),2)</f>
        <v>0</v>
      </c>
      <c r="AZ430" s="19">
        <f>ROUND(VLOOKUP($B430,'3.ข้อมูลงบทดลองปัจจุบัน เติมเอง'!$A$5:$CL$846,51,0),2)</f>
        <v>0</v>
      </c>
      <c r="BA430" s="19">
        <f>ROUND(VLOOKUP($B430,'3.ข้อมูลงบทดลองปัจจุบัน เติมเอง'!$A$5:$CL$846,52,0),2)</f>
        <v>0</v>
      </c>
      <c r="BB430" s="19">
        <f>ROUND(VLOOKUP($B430,'3.ข้อมูลงบทดลองปัจจุบัน เติมเอง'!$A$5:$CL$846,53,0),2)</f>
        <v>0</v>
      </c>
      <c r="BC430" s="19">
        <f>ROUND(VLOOKUP($B430,'3.ข้อมูลงบทดลองปัจจุบัน เติมเอง'!$A$5:$CL$846,54,0),2)</f>
        <v>0</v>
      </c>
      <c r="BD430" s="19">
        <f>ROUND(VLOOKUP($B430,'3.ข้อมูลงบทดลองปัจจุบัน เติมเอง'!$A$5:$CL$846,55,0),2)</f>
        <v>0</v>
      </c>
      <c r="BE430" s="19">
        <f>ROUND(VLOOKUP($B430,'3.ข้อมูลงบทดลองปัจจุบัน เติมเอง'!$A$5:$CL$846,56,0),2)</f>
        <v>0</v>
      </c>
      <c r="BF430" s="19">
        <f>ROUND(VLOOKUP($B430,'3.ข้อมูลงบทดลองปัจจุบัน เติมเอง'!$A$5:$CL$846,57,0),2)</f>
        <v>0</v>
      </c>
      <c r="BG430" s="19">
        <f>ROUND(VLOOKUP($B430,'3.ข้อมูลงบทดลองปัจจุบัน เติมเอง'!$A$5:$CL$846,58,0),2)</f>
        <v>0</v>
      </c>
      <c r="BH430" s="19">
        <f>ROUND(VLOOKUP($B430,'3.ข้อมูลงบทดลองปัจจุบัน เติมเอง'!$A$5:$CL$846,59,0),2)</f>
        <v>0</v>
      </c>
      <c r="BI430" s="19">
        <f>ROUND(VLOOKUP($B430,'3.ข้อมูลงบทดลองปัจจุบัน เติมเอง'!$A$5:$CL$846,60,0),2)</f>
        <v>0</v>
      </c>
      <c r="BJ430" s="19">
        <f>ROUND(VLOOKUP($B430,'3.ข้อมูลงบทดลองปัจจุบัน เติมเอง'!$A$5:$CL$846,61,0),2)</f>
        <v>0</v>
      </c>
      <c r="BK430" s="19">
        <f>ROUND(VLOOKUP($B430,'3.ข้อมูลงบทดลองปัจจุบัน เติมเอง'!$A$5:$CL$846,62,0),2)</f>
        <v>0</v>
      </c>
      <c r="BL430" s="19">
        <f>ROUND(VLOOKUP($B430,'3.ข้อมูลงบทดลองปัจจุบัน เติมเอง'!$A$5:$CL$846,63,0),2)</f>
        <v>0</v>
      </c>
      <c r="BM430" s="19">
        <f>ROUND(VLOOKUP($B430,'3.ข้อมูลงบทดลองปัจจุบัน เติมเอง'!$A$5:$CL$846,64,0),2)</f>
        <v>0</v>
      </c>
      <c r="BN430" s="19">
        <f>ROUND(VLOOKUP($B430,'3.ข้อมูลงบทดลองปัจจุบัน เติมเอง'!$A$5:$CL$846,65,0),2)</f>
        <v>0</v>
      </c>
      <c r="BO430" s="19">
        <f>ROUND(VLOOKUP($B430,'3.ข้อมูลงบทดลองปัจจุบัน เติมเอง'!$A$5:$CL$846,66,0),2)</f>
        <v>0</v>
      </c>
      <c r="BP430" s="19">
        <f>ROUND(VLOOKUP($B430,'3.ข้อมูลงบทดลองปัจจุบัน เติมเอง'!$A$5:$CL$846,67,0),2)</f>
        <v>0</v>
      </c>
      <c r="BQ430" s="19">
        <f>ROUND(VLOOKUP($B430,'3.ข้อมูลงบทดลองปัจจุบัน เติมเอง'!$A$5:$CL$846,68,0),2)</f>
        <v>0</v>
      </c>
      <c r="BR430" s="19">
        <f>ROUND(VLOOKUP($B430,'3.ข้อมูลงบทดลองปัจจุบัน เติมเอง'!$A$5:$CL$846,69,0),2)</f>
        <v>0</v>
      </c>
      <c r="BS430" s="19">
        <f>ROUND(VLOOKUP($B430,'3.ข้อมูลงบทดลองปัจจุบัน เติมเอง'!$A$5:$CL$846,70,0),2)</f>
        <v>5533205.7800000003</v>
      </c>
      <c r="BT430" s="19">
        <f>ROUND(VLOOKUP($B430,'3.ข้อมูลงบทดลองปัจจุบัน เติมเอง'!$A$5:$CL$846,71,0),2)</f>
        <v>0</v>
      </c>
      <c r="BU430" s="19">
        <f>ROUND(VLOOKUP($B430,'3.ข้อมูลงบทดลองปัจจุบัน เติมเอง'!$A$5:$CL$846,72,0),2)</f>
        <v>0</v>
      </c>
      <c r="BV430" s="19">
        <f>ROUND(VLOOKUP($B430,'3.ข้อมูลงบทดลองปัจจุบัน เติมเอง'!$A$5:$CL$846,73,0),2)</f>
        <v>0</v>
      </c>
      <c r="BW430" s="19">
        <f>ROUND(VLOOKUP($B430,'3.ข้อมูลงบทดลองปัจจุบัน เติมเอง'!$A$5:$CL$846,74,0),2)</f>
        <v>0</v>
      </c>
      <c r="BX430" s="19">
        <f>ROUND(VLOOKUP($B430,'3.ข้อมูลงบทดลองปัจจุบัน เติมเอง'!$A$5:$CL$846,75,0),2)</f>
        <v>0</v>
      </c>
      <c r="BY430" s="19">
        <f>ROUND(VLOOKUP($B430,'3.ข้อมูลงบทดลองปัจจุบัน เติมเอง'!$A$5:$CL$846,76,0),2)</f>
        <v>0</v>
      </c>
      <c r="BZ430" s="19">
        <f>ROUND(VLOOKUP($B430,'3.ข้อมูลงบทดลองปัจจุบัน เติมเอง'!$A$5:$CL$846,77,0),2)</f>
        <v>0</v>
      </c>
      <c r="CA430" s="19">
        <f>ROUND(VLOOKUP($B430,'3.ข้อมูลงบทดลองปัจจุบัน เติมเอง'!$A$5:$CL$846,78,0),2)</f>
        <v>0</v>
      </c>
      <c r="CB430" s="19">
        <f>ROUND(VLOOKUP($B430,'3.ข้อมูลงบทดลองปัจจุบัน เติมเอง'!$A$5:$CL$846,79,0),2)</f>
        <v>0</v>
      </c>
      <c r="CC430" s="19">
        <f>ROUND(VLOOKUP($B430,'3.ข้อมูลงบทดลองปัจจุบัน เติมเอง'!$A$5:$CL$846,80,0),2)</f>
        <v>0</v>
      </c>
      <c r="CD430" s="19">
        <f>ROUND(VLOOKUP($B430,'3.ข้อมูลงบทดลองปัจจุบัน เติมเอง'!$A$5:$CL$846,81,0),2)</f>
        <v>0</v>
      </c>
      <c r="CE430" s="19">
        <f>ROUND(VLOOKUP($B430,'3.ข้อมูลงบทดลองปัจจุบัน เติมเอง'!$A$5:$CL$846,82,0),2)</f>
        <v>0</v>
      </c>
      <c r="CF430" s="19">
        <f>ROUND(VLOOKUP($B430,'3.ข้อมูลงบทดลองปัจจุบัน เติมเอง'!$A$5:$CL$846,83,0),2)</f>
        <v>0</v>
      </c>
      <c r="CG430" s="19">
        <f>ROUND(VLOOKUP($B430,'3.ข้อมูลงบทดลองปัจจุบัน เติมเอง'!$A$5:$CL$846,84,0),2)</f>
        <v>0</v>
      </c>
      <c r="CH430" s="19">
        <f>ROUND(VLOOKUP($B430,'3.ข้อมูลงบทดลองปัจจุบัน เติมเอง'!$A$5:$CL$846,85,0),2)</f>
        <v>0</v>
      </c>
      <c r="CI430" s="19">
        <f>ROUND(VLOOKUP($B430,'3.ข้อมูลงบทดลองปัจจุบัน เติมเอง'!$A$5:$CL$846,86,0),2)</f>
        <v>0</v>
      </c>
      <c r="CJ430" s="19">
        <f>ROUND(VLOOKUP($B430,'3.ข้อมูลงบทดลองปัจจุบัน เติมเอง'!$A$5:$CL$846,87,0),2)</f>
        <v>0</v>
      </c>
      <c r="CK430" s="19">
        <f>ROUND(VLOOKUP($B430,'3.ข้อมูลงบทดลองปัจจุบัน เติมเอง'!$A$5:$CL$846,88,0),2)</f>
        <v>0</v>
      </c>
      <c r="CL430" s="19">
        <f>ROUND(VLOOKUP($B430,'3.ข้อมูลงบทดลองปัจจุบัน เติมเอง'!$A$5:$CL$846,89,0),2)</f>
        <v>0</v>
      </c>
      <c r="CM430" s="19">
        <f>ROUND(VLOOKUP($B430,'3.ข้อมูลงบทดลองปัจจุบัน เติมเอง'!$A$5:$CL$846,90,0),2)</f>
        <v>0</v>
      </c>
    </row>
    <row r="431" spans="1:91" x14ac:dyDescent="0.7">
      <c r="A431" s="53" t="s">
        <v>2323</v>
      </c>
      <c r="B431" s="3" t="s">
        <v>2170</v>
      </c>
      <c r="C431" s="8" t="s">
        <v>1531</v>
      </c>
      <c r="D431" s="19">
        <f>ROUND(VLOOKUP($B431,'3.ข้อมูลงบทดลองปัจจุบัน เติมเอง'!$A$5:$CL$846,3,0),2)</f>
        <v>100000</v>
      </c>
      <c r="E431" s="19">
        <f>ROUND(VLOOKUP($B431,'3.ข้อมูลงบทดลองปัจจุบัน เติมเอง'!$A$5:$CL$846,4,0),2)</f>
        <v>0</v>
      </c>
      <c r="F431" s="19">
        <f>ROUND(VLOOKUP($B431,'3.ข้อมูลงบทดลองปัจจุบัน เติมเอง'!$A$5:$CL$846,5,0),2)</f>
        <v>0</v>
      </c>
      <c r="G431" s="19">
        <f>ROUND(VLOOKUP($B431,'3.ข้อมูลงบทดลองปัจจุบัน เติมเอง'!$A$5:$CL$846,6,0),2)</f>
        <v>0</v>
      </c>
      <c r="H431" s="19">
        <f>ROUND(VLOOKUP($B431,'3.ข้อมูลงบทดลองปัจจุบัน เติมเอง'!$A$5:$CL$846,7,0),2)</f>
        <v>40000</v>
      </c>
      <c r="I431" s="19">
        <f>ROUND(VLOOKUP($B431,'3.ข้อมูลงบทดลองปัจจุบัน เติมเอง'!$A$5:$CL$846,8,0),2)</f>
        <v>0</v>
      </c>
      <c r="J431" s="19">
        <f>ROUND(VLOOKUP($B431,'3.ข้อมูลงบทดลองปัจจุบัน เติมเอง'!$A$5:$CL$846,9,0),2)</f>
        <v>0</v>
      </c>
      <c r="K431" s="19">
        <f>ROUND(VLOOKUP($B431,'3.ข้อมูลงบทดลองปัจจุบัน เติมเอง'!$A$5:$CL$846,10,0),2)</f>
        <v>0</v>
      </c>
      <c r="L431" s="19">
        <f>ROUND(VLOOKUP($B431,'3.ข้อมูลงบทดลองปัจจุบัน เติมเอง'!$A$5:$CL$846,11,0),2)</f>
        <v>0</v>
      </c>
      <c r="M431" s="19">
        <f>ROUND(VLOOKUP($B431,'3.ข้อมูลงบทดลองปัจจุบัน เติมเอง'!$A$5:$CL$846,12,0),2)</f>
        <v>0</v>
      </c>
      <c r="N431" s="19">
        <f>ROUND(VLOOKUP($B431,'3.ข้อมูลงบทดลองปัจจุบัน เติมเอง'!$A$5:$CL$846,13,0),2)</f>
        <v>0</v>
      </c>
      <c r="O431" s="19">
        <f>ROUND(VLOOKUP($B431,'3.ข้อมูลงบทดลองปัจจุบัน เติมเอง'!$A$5:$CL$846,14,0),2)</f>
        <v>0</v>
      </c>
      <c r="P431" s="19">
        <f>ROUND(VLOOKUP($B431,'3.ข้อมูลงบทดลองปัจจุบัน เติมเอง'!$A$5:$CL$846,15,0),2)</f>
        <v>0</v>
      </c>
      <c r="Q431" s="19">
        <f>ROUND(VLOOKUP($B431,'3.ข้อมูลงบทดลองปัจจุบัน เติมเอง'!$A$5:$CL$846,16,0),2)</f>
        <v>0</v>
      </c>
      <c r="R431" s="19">
        <f>ROUND(VLOOKUP($B431,'3.ข้อมูลงบทดลองปัจจุบัน เติมเอง'!$A$5:$CL$846,17,0),2)</f>
        <v>0</v>
      </c>
      <c r="S431" s="19">
        <f>ROUND(VLOOKUP($B431,'3.ข้อมูลงบทดลองปัจจุบัน เติมเอง'!$A$5:$CL$846,18,0),2)</f>
        <v>0</v>
      </c>
      <c r="T431" s="19">
        <f>ROUND(VLOOKUP($B431,'3.ข้อมูลงบทดลองปัจจุบัน เติมเอง'!$A$5:$CL$846,19,0),2)</f>
        <v>0</v>
      </c>
      <c r="U431" s="19">
        <f>ROUND(VLOOKUP($B431,'3.ข้อมูลงบทดลองปัจจุบัน เติมเอง'!$A$5:$CL$846,20,0),2)</f>
        <v>0</v>
      </c>
      <c r="V431" s="19">
        <f>ROUND(VLOOKUP($B431,'3.ข้อมูลงบทดลองปัจจุบัน เติมเอง'!$A$5:$CL$846,21,0),2)</f>
        <v>0</v>
      </c>
      <c r="W431" s="19">
        <f>ROUND(VLOOKUP($B431,'3.ข้อมูลงบทดลองปัจจุบัน เติมเอง'!$A$5:$CL$846,22,0),2)</f>
        <v>0</v>
      </c>
      <c r="X431" s="19">
        <f>ROUND(VLOOKUP($B431,'3.ข้อมูลงบทดลองปัจจุบัน เติมเอง'!$A$5:$CL$846,23,0),2)</f>
        <v>200000</v>
      </c>
      <c r="Y431" s="19">
        <f>ROUND(VLOOKUP($B431,'3.ข้อมูลงบทดลองปัจจุบัน เติมเอง'!$A$5:$CL$846,24,0),2)</f>
        <v>40000</v>
      </c>
      <c r="Z431" s="19">
        <f>ROUND(VLOOKUP($B431,'3.ข้อมูลงบทดลองปัจจุบัน เติมเอง'!$A$5:$CL$846,25,0),2)</f>
        <v>0</v>
      </c>
      <c r="AA431" s="19">
        <f>ROUND(VLOOKUP($B431,'3.ข้อมูลงบทดลองปัจจุบัน เติมเอง'!$A$5:$CL$846,26,0),2)</f>
        <v>1320000</v>
      </c>
      <c r="AB431" s="19">
        <f>ROUND(VLOOKUP($B431,'3.ข้อมูลงบทดลองปัจจุบัน เติมเอง'!$A$5:$CL$846,27,0),2)</f>
        <v>0</v>
      </c>
      <c r="AC431" s="19">
        <f>ROUND(VLOOKUP($B431,'3.ข้อมูลงบทดลองปัจจุบัน เติมเอง'!$A$5:$CL$846,28,0),2)</f>
        <v>80000</v>
      </c>
      <c r="AD431" s="19">
        <f>ROUND(VLOOKUP($B431,'3.ข้อมูลงบทดลองปัจจุบัน เติมเอง'!$A$5:$CL$846,29,0),2)</f>
        <v>0</v>
      </c>
      <c r="AE431" s="19">
        <f>ROUND(VLOOKUP($B431,'3.ข้อมูลงบทดลองปัจจุบัน เติมเอง'!$A$5:$CL$846,30,0),2)</f>
        <v>120000</v>
      </c>
      <c r="AF431" s="19">
        <f>ROUND(VLOOKUP($B431,'3.ข้อมูลงบทดลองปัจจุบัน เติมเอง'!$A$5:$CL$846,31,0),2)</f>
        <v>80000</v>
      </c>
      <c r="AG431" s="19">
        <f>ROUND(VLOOKUP($B431,'3.ข้อมูลงบทดลองปัจจุบัน เติมเอง'!$A$5:$CL$846,32,0),2)</f>
        <v>40000</v>
      </c>
      <c r="AH431" s="19">
        <f>ROUND(VLOOKUP($B431,'3.ข้อมูลงบทดลองปัจจุบัน เติมเอง'!$A$5:$CL$846,33,0),2)</f>
        <v>1160000</v>
      </c>
      <c r="AI431" s="19">
        <f>ROUND(VLOOKUP($B431,'3.ข้อมูลงบทดลองปัจจุบัน เติมเอง'!$A$5:$CL$846,34,0),2)</f>
        <v>0</v>
      </c>
      <c r="AJ431" s="19">
        <f>ROUND(VLOOKUP($B431,'3.ข้อมูลงบทดลองปัจจุบัน เติมเอง'!$A$5:$CL$846,35,0),2)</f>
        <v>0</v>
      </c>
      <c r="AK431" s="19">
        <f>ROUND(VLOOKUP($B431,'3.ข้อมูลงบทดลองปัจจุบัน เติมเอง'!$A$5:$CL$846,36,0),2)</f>
        <v>260000</v>
      </c>
      <c r="AL431" s="19">
        <f>ROUND(VLOOKUP($B431,'3.ข้อมูลงบทดลองปัจจุบัน เติมเอง'!$A$5:$CL$846,37,0),2)</f>
        <v>3630000</v>
      </c>
      <c r="AM431" s="19">
        <f>ROUND(VLOOKUP($B431,'3.ข้อมูลงบทดลองปัจจุบัน เติมเอง'!$A$5:$CL$846,38,0),2)</f>
        <v>80000</v>
      </c>
      <c r="AN431" s="19">
        <f>ROUND(VLOOKUP($B431,'3.ข้อมูลงบทดลองปัจจุบัน เติมเอง'!$A$5:$CL$846,39,0),2)</f>
        <v>40000</v>
      </c>
      <c r="AO431" s="19">
        <f>ROUND(VLOOKUP($B431,'3.ข้อมูลงบทดลองปัจจุบัน เติมเอง'!$A$5:$CL$846,40,0),2)</f>
        <v>0</v>
      </c>
      <c r="AP431" s="19">
        <f>ROUND(VLOOKUP($B431,'3.ข้อมูลงบทดลองปัจจุบัน เติมเอง'!$A$5:$CL$846,41,0),2)</f>
        <v>0</v>
      </c>
      <c r="AQ431" s="19">
        <f>ROUND(VLOOKUP($B431,'3.ข้อมูลงบทดลองปัจจุบัน เติมเอง'!$A$5:$CL$846,42,0),2)</f>
        <v>0</v>
      </c>
      <c r="AR431" s="19">
        <f>ROUND(VLOOKUP($B431,'3.ข้อมูลงบทดลองปัจจุบัน เติมเอง'!$A$5:$CL$846,43,0),2)</f>
        <v>0</v>
      </c>
      <c r="AS431" s="19">
        <f>ROUND(VLOOKUP($B431,'3.ข้อมูลงบทดลองปัจจุบัน เติมเอง'!$A$5:$CL$846,44,0),2)</f>
        <v>40000</v>
      </c>
      <c r="AT431" s="19">
        <f>ROUND(VLOOKUP($B431,'3.ข้อมูลงบทดลองปัจจุบัน เติมเอง'!$A$5:$CL$846,45,0),2)</f>
        <v>0</v>
      </c>
      <c r="AU431" s="19">
        <f>ROUND(VLOOKUP($B431,'3.ข้อมูลงบทดลองปัจจุบัน เติมเอง'!$A$5:$CL$846,46,0),2)</f>
        <v>0</v>
      </c>
      <c r="AV431" s="19">
        <f>ROUND(VLOOKUP($B431,'3.ข้อมูลงบทดลองปัจจุบัน เติมเอง'!$A$5:$CL$846,47,0),2)</f>
        <v>0</v>
      </c>
      <c r="AW431" s="19">
        <f>ROUND(VLOOKUP($B431,'3.ข้อมูลงบทดลองปัจจุบัน เติมเอง'!$A$5:$CL$846,48,0),2)</f>
        <v>0</v>
      </c>
      <c r="AX431" s="19">
        <f>ROUND(VLOOKUP($B431,'3.ข้อมูลงบทดลองปัจจุบัน เติมเอง'!$A$5:$CL$846,49,0),2)</f>
        <v>0</v>
      </c>
      <c r="AY431" s="19">
        <f>ROUND(VLOOKUP($B431,'3.ข้อมูลงบทดลองปัจจุบัน เติมเอง'!$A$5:$CL$846,50,0),2)</f>
        <v>0</v>
      </c>
      <c r="AZ431" s="19">
        <f>ROUND(VLOOKUP($B431,'3.ข้อมูลงบทดลองปัจจุบัน เติมเอง'!$A$5:$CL$846,51,0),2)</f>
        <v>0</v>
      </c>
      <c r="BA431" s="19">
        <f>ROUND(VLOOKUP($B431,'3.ข้อมูลงบทดลองปัจจุบัน เติมเอง'!$A$5:$CL$846,52,0),2)</f>
        <v>0</v>
      </c>
      <c r="BB431" s="19">
        <f>ROUND(VLOOKUP($B431,'3.ข้อมูลงบทดลองปัจจุบัน เติมเอง'!$A$5:$CL$846,53,0),2)</f>
        <v>0</v>
      </c>
      <c r="BC431" s="19">
        <f>ROUND(VLOOKUP($B431,'3.ข้อมูลงบทดลองปัจจุบัน เติมเอง'!$A$5:$CL$846,54,0),2)</f>
        <v>0</v>
      </c>
      <c r="BD431" s="19">
        <f>ROUND(VLOOKUP($B431,'3.ข้อมูลงบทดลองปัจจุบัน เติมเอง'!$A$5:$CL$846,55,0),2)</f>
        <v>320000</v>
      </c>
      <c r="BE431" s="19">
        <f>ROUND(VLOOKUP($B431,'3.ข้อมูลงบทดลองปัจจุบัน เติมเอง'!$A$5:$CL$846,56,0),2)</f>
        <v>0</v>
      </c>
      <c r="BF431" s="19">
        <f>ROUND(VLOOKUP($B431,'3.ข้อมูลงบทดลองปัจจุบัน เติมเอง'!$A$5:$CL$846,57,0),2)</f>
        <v>120000</v>
      </c>
      <c r="BG431" s="19">
        <f>ROUND(VLOOKUP($B431,'3.ข้อมูลงบทดลองปัจจุบัน เติมเอง'!$A$5:$CL$846,58,0),2)</f>
        <v>0</v>
      </c>
      <c r="BH431" s="19">
        <f>ROUND(VLOOKUP($B431,'3.ข้อมูลงบทดลองปัจจุบัน เติมเอง'!$A$5:$CL$846,59,0),2)</f>
        <v>0</v>
      </c>
      <c r="BI431" s="19">
        <f>ROUND(VLOOKUP($B431,'3.ข้อมูลงบทดลองปัจจุบัน เติมเอง'!$A$5:$CL$846,60,0),2)</f>
        <v>0</v>
      </c>
      <c r="BJ431" s="19">
        <f>ROUND(VLOOKUP($B431,'3.ข้อมูลงบทดลองปัจจุบัน เติมเอง'!$A$5:$CL$846,61,0),2)</f>
        <v>0</v>
      </c>
      <c r="BK431" s="19">
        <f>ROUND(VLOOKUP($B431,'3.ข้อมูลงบทดลองปัจจุบัน เติมเอง'!$A$5:$CL$846,62,0),2)</f>
        <v>0</v>
      </c>
      <c r="BL431" s="19">
        <f>ROUND(VLOOKUP($B431,'3.ข้อมูลงบทดลองปัจจุบัน เติมเอง'!$A$5:$CL$846,63,0),2)</f>
        <v>0</v>
      </c>
      <c r="BM431" s="19">
        <f>ROUND(VLOOKUP($B431,'3.ข้อมูลงบทดลองปัจจุบัน เติมเอง'!$A$5:$CL$846,64,0),2)</f>
        <v>0</v>
      </c>
      <c r="BN431" s="19">
        <f>ROUND(VLOOKUP($B431,'3.ข้อมูลงบทดลองปัจจุบัน เติมเอง'!$A$5:$CL$846,65,0),2)</f>
        <v>240000</v>
      </c>
      <c r="BO431" s="19">
        <f>ROUND(VLOOKUP($B431,'3.ข้อมูลงบทดลองปัจจุบัน เติมเอง'!$A$5:$CL$846,66,0),2)</f>
        <v>0</v>
      </c>
      <c r="BP431" s="19">
        <f>ROUND(VLOOKUP($B431,'3.ข้อมูลงบทดลองปัจจุบัน เติมเอง'!$A$5:$CL$846,67,0),2)</f>
        <v>240000</v>
      </c>
      <c r="BQ431" s="19">
        <f>ROUND(VLOOKUP($B431,'3.ข้อมูลงบทดลองปัจจุบัน เติมเอง'!$A$5:$CL$846,68,0),2)</f>
        <v>160000</v>
      </c>
      <c r="BR431" s="19">
        <f>ROUND(VLOOKUP($B431,'3.ข้อมูลงบทดลองปัจจุบัน เติมเอง'!$A$5:$CL$846,69,0),2)</f>
        <v>0</v>
      </c>
      <c r="BS431" s="19">
        <f>ROUND(VLOOKUP($B431,'3.ข้อมูลงบทดลองปัจจุบัน เติมเอง'!$A$5:$CL$846,70,0),2)</f>
        <v>481525</v>
      </c>
      <c r="BT431" s="19">
        <f>ROUND(VLOOKUP($B431,'3.ข้อมูลงบทดลองปัจจุบัน เติมเอง'!$A$5:$CL$846,71,0),2)</f>
        <v>0</v>
      </c>
      <c r="BU431" s="19">
        <f>ROUND(VLOOKUP($B431,'3.ข้อมูลงบทดลองปัจจุบัน เติมเอง'!$A$5:$CL$846,72,0),2)</f>
        <v>0</v>
      </c>
      <c r="BV431" s="19">
        <f>ROUND(VLOOKUP($B431,'3.ข้อมูลงบทดลองปัจจุบัน เติมเอง'!$A$5:$CL$846,73,0),2)</f>
        <v>0</v>
      </c>
      <c r="BW431" s="19">
        <f>ROUND(VLOOKUP($B431,'3.ข้อมูลงบทดลองปัจจุบัน เติมเอง'!$A$5:$CL$846,74,0),2)</f>
        <v>0</v>
      </c>
      <c r="BX431" s="19">
        <f>ROUND(VLOOKUP($B431,'3.ข้อมูลงบทดลองปัจจุบัน เติมเอง'!$A$5:$CL$846,75,0),2)</f>
        <v>0</v>
      </c>
      <c r="BY431" s="19">
        <f>ROUND(VLOOKUP($B431,'3.ข้อมูลงบทดลองปัจจุบัน เติมเอง'!$A$5:$CL$846,76,0),2)</f>
        <v>0</v>
      </c>
      <c r="BZ431" s="19">
        <f>ROUND(VLOOKUP($B431,'3.ข้อมูลงบทดลองปัจจุบัน เติมเอง'!$A$5:$CL$846,77,0),2)</f>
        <v>0</v>
      </c>
      <c r="CA431" s="19">
        <f>ROUND(VLOOKUP($B431,'3.ข้อมูลงบทดลองปัจจุบัน เติมเอง'!$A$5:$CL$846,78,0),2)</f>
        <v>0</v>
      </c>
      <c r="CB431" s="19">
        <f>ROUND(VLOOKUP($B431,'3.ข้อมูลงบทดลองปัจจุบัน เติมเอง'!$A$5:$CL$846,79,0),2)</f>
        <v>0</v>
      </c>
      <c r="CC431" s="19">
        <f>ROUND(VLOOKUP($B431,'3.ข้อมูลงบทดลองปัจจุบัน เติมเอง'!$A$5:$CL$846,80,0),2)</f>
        <v>0</v>
      </c>
      <c r="CD431" s="19">
        <f>ROUND(VLOOKUP($B431,'3.ข้อมูลงบทดลองปัจจุบัน เติมเอง'!$A$5:$CL$846,81,0),2)</f>
        <v>0</v>
      </c>
      <c r="CE431" s="19">
        <f>ROUND(VLOOKUP($B431,'3.ข้อมูลงบทดลองปัจจุบัน เติมเอง'!$A$5:$CL$846,82,0),2)</f>
        <v>0</v>
      </c>
      <c r="CF431" s="19">
        <f>ROUND(VLOOKUP($B431,'3.ข้อมูลงบทดลองปัจจุบัน เติมเอง'!$A$5:$CL$846,83,0),2)</f>
        <v>0</v>
      </c>
      <c r="CG431" s="19">
        <f>ROUND(VLOOKUP($B431,'3.ข้อมูลงบทดลองปัจจุบัน เติมเอง'!$A$5:$CL$846,84,0),2)</f>
        <v>0</v>
      </c>
      <c r="CH431" s="19">
        <f>ROUND(VLOOKUP($B431,'3.ข้อมูลงบทดลองปัจจุบัน เติมเอง'!$A$5:$CL$846,85,0),2)</f>
        <v>0</v>
      </c>
      <c r="CI431" s="19">
        <f>ROUND(VLOOKUP($B431,'3.ข้อมูลงบทดลองปัจจุบัน เติมเอง'!$A$5:$CL$846,86,0),2)</f>
        <v>0</v>
      </c>
      <c r="CJ431" s="19">
        <f>ROUND(VLOOKUP($B431,'3.ข้อมูลงบทดลองปัจจุบัน เติมเอง'!$A$5:$CL$846,87,0),2)</f>
        <v>0</v>
      </c>
      <c r="CK431" s="19">
        <f>ROUND(VLOOKUP($B431,'3.ข้อมูลงบทดลองปัจจุบัน เติมเอง'!$A$5:$CL$846,88,0),2)</f>
        <v>0</v>
      </c>
      <c r="CL431" s="19">
        <f>ROUND(VLOOKUP($B431,'3.ข้อมูลงบทดลองปัจจุบัน เติมเอง'!$A$5:$CL$846,89,0),2)</f>
        <v>0</v>
      </c>
      <c r="CM431" s="19">
        <f>ROUND(VLOOKUP($B431,'3.ข้อมูลงบทดลองปัจจุบัน เติมเอง'!$A$5:$CL$846,90,0),2)</f>
        <v>0</v>
      </c>
    </row>
    <row r="432" spans="1:91" x14ac:dyDescent="0.7">
      <c r="A432" s="53" t="s">
        <v>2323</v>
      </c>
      <c r="B432" s="3" t="s">
        <v>2171</v>
      </c>
      <c r="C432" s="8" t="s">
        <v>865</v>
      </c>
      <c r="D432" s="19">
        <f>ROUND(VLOOKUP($B432,'3.ข้อมูลงบทดลองปัจจุบัน เติมเอง'!$A$5:$CL$846,3,0),2)</f>
        <v>0</v>
      </c>
      <c r="E432" s="19">
        <f>ROUND(VLOOKUP($B432,'3.ข้อมูลงบทดลองปัจจุบัน เติมเอง'!$A$5:$CL$846,4,0),2)</f>
        <v>0</v>
      </c>
      <c r="F432" s="19">
        <f>ROUND(VLOOKUP($B432,'3.ข้อมูลงบทดลองปัจจุบัน เติมเอง'!$A$5:$CL$846,5,0),2)</f>
        <v>0</v>
      </c>
      <c r="G432" s="19">
        <f>ROUND(VLOOKUP($B432,'3.ข้อมูลงบทดลองปัจจุบัน เติมเอง'!$A$5:$CL$846,6,0),2)</f>
        <v>0</v>
      </c>
      <c r="H432" s="19">
        <f>ROUND(VLOOKUP($B432,'3.ข้อมูลงบทดลองปัจจุบัน เติมเอง'!$A$5:$CL$846,7,0),2)</f>
        <v>0</v>
      </c>
      <c r="I432" s="19">
        <f>ROUND(VLOOKUP($B432,'3.ข้อมูลงบทดลองปัจจุบัน เติมเอง'!$A$5:$CL$846,8,0),2)</f>
        <v>0</v>
      </c>
      <c r="J432" s="19">
        <f>ROUND(VLOOKUP($B432,'3.ข้อมูลงบทดลองปัจจุบัน เติมเอง'!$A$5:$CL$846,9,0),2)</f>
        <v>0</v>
      </c>
      <c r="K432" s="19">
        <f>ROUND(VLOOKUP($B432,'3.ข้อมูลงบทดลองปัจจุบัน เติมเอง'!$A$5:$CL$846,10,0),2)</f>
        <v>0</v>
      </c>
      <c r="L432" s="19">
        <f>ROUND(VLOOKUP($B432,'3.ข้อมูลงบทดลองปัจจุบัน เติมเอง'!$A$5:$CL$846,11,0),2)</f>
        <v>0</v>
      </c>
      <c r="M432" s="19">
        <f>ROUND(VLOOKUP($B432,'3.ข้อมูลงบทดลองปัจจุบัน เติมเอง'!$A$5:$CL$846,12,0),2)</f>
        <v>0</v>
      </c>
      <c r="N432" s="19">
        <f>ROUND(VLOOKUP($B432,'3.ข้อมูลงบทดลองปัจจุบัน เติมเอง'!$A$5:$CL$846,13,0),2)</f>
        <v>0</v>
      </c>
      <c r="O432" s="19">
        <f>ROUND(VLOOKUP($B432,'3.ข้อมูลงบทดลองปัจจุบัน เติมเอง'!$A$5:$CL$846,14,0),2)</f>
        <v>0</v>
      </c>
      <c r="P432" s="19">
        <f>ROUND(VLOOKUP($B432,'3.ข้อมูลงบทดลองปัจจุบัน เติมเอง'!$A$5:$CL$846,15,0),2)</f>
        <v>0</v>
      </c>
      <c r="Q432" s="19">
        <f>ROUND(VLOOKUP($B432,'3.ข้อมูลงบทดลองปัจจุบัน เติมเอง'!$A$5:$CL$846,16,0),2)</f>
        <v>0</v>
      </c>
      <c r="R432" s="19">
        <f>ROUND(VLOOKUP($B432,'3.ข้อมูลงบทดลองปัจจุบัน เติมเอง'!$A$5:$CL$846,17,0),2)</f>
        <v>0</v>
      </c>
      <c r="S432" s="19">
        <f>ROUND(VLOOKUP($B432,'3.ข้อมูลงบทดลองปัจจุบัน เติมเอง'!$A$5:$CL$846,18,0),2)</f>
        <v>0</v>
      </c>
      <c r="T432" s="19">
        <f>ROUND(VLOOKUP($B432,'3.ข้อมูลงบทดลองปัจจุบัน เติมเอง'!$A$5:$CL$846,19,0),2)</f>
        <v>0</v>
      </c>
      <c r="U432" s="19">
        <f>ROUND(VLOOKUP($B432,'3.ข้อมูลงบทดลองปัจจุบัน เติมเอง'!$A$5:$CL$846,20,0),2)</f>
        <v>0</v>
      </c>
      <c r="V432" s="19">
        <f>ROUND(VLOOKUP($B432,'3.ข้อมูลงบทดลองปัจจุบัน เติมเอง'!$A$5:$CL$846,21,0),2)</f>
        <v>0</v>
      </c>
      <c r="W432" s="19">
        <f>ROUND(VLOOKUP($B432,'3.ข้อมูลงบทดลองปัจจุบัน เติมเอง'!$A$5:$CL$846,22,0),2)</f>
        <v>0</v>
      </c>
      <c r="X432" s="19">
        <f>ROUND(VLOOKUP($B432,'3.ข้อมูลงบทดลองปัจจุบัน เติมเอง'!$A$5:$CL$846,23,0),2)</f>
        <v>0</v>
      </c>
      <c r="Y432" s="19">
        <f>ROUND(VLOOKUP($B432,'3.ข้อมูลงบทดลองปัจจุบัน เติมเอง'!$A$5:$CL$846,24,0),2)</f>
        <v>0</v>
      </c>
      <c r="Z432" s="19">
        <f>ROUND(VLOOKUP($B432,'3.ข้อมูลงบทดลองปัจจุบัน เติมเอง'!$A$5:$CL$846,25,0),2)</f>
        <v>0</v>
      </c>
      <c r="AA432" s="19">
        <f>ROUND(VLOOKUP($B432,'3.ข้อมูลงบทดลองปัจจุบัน เติมเอง'!$A$5:$CL$846,26,0),2)</f>
        <v>0</v>
      </c>
      <c r="AB432" s="19">
        <f>ROUND(VLOOKUP($B432,'3.ข้อมูลงบทดลองปัจจุบัน เติมเอง'!$A$5:$CL$846,27,0),2)</f>
        <v>0</v>
      </c>
      <c r="AC432" s="19">
        <f>ROUND(VLOOKUP($B432,'3.ข้อมูลงบทดลองปัจจุบัน เติมเอง'!$A$5:$CL$846,28,0),2)</f>
        <v>0</v>
      </c>
      <c r="AD432" s="19">
        <f>ROUND(VLOOKUP($B432,'3.ข้อมูลงบทดลองปัจจุบัน เติมเอง'!$A$5:$CL$846,29,0),2)</f>
        <v>0</v>
      </c>
      <c r="AE432" s="19">
        <f>ROUND(VLOOKUP($B432,'3.ข้อมูลงบทดลองปัจจุบัน เติมเอง'!$A$5:$CL$846,30,0),2)</f>
        <v>0</v>
      </c>
      <c r="AF432" s="19">
        <f>ROUND(VLOOKUP($B432,'3.ข้อมูลงบทดลองปัจจุบัน เติมเอง'!$A$5:$CL$846,31,0),2)</f>
        <v>0</v>
      </c>
      <c r="AG432" s="19">
        <f>ROUND(VLOOKUP($B432,'3.ข้อมูลงบทดลองปัจจุบัน เติมเอง'!$A$5:$CL$846,32,0),2)</f>
        <v>0</v>
      </c>
      <c r="AH432" s="19">
        <f>ROUND(VLOOKUP($B432,'3.ข้อมูลงบทดลองปัจจุบัน เติมเอง'!$A$5:$CL$846,33,0),2)</f>
        <v>0</v>
      </c>
      <c r="AI432" s="19">
        <f>ROUND(VLOOKUP($B432,'3.ข้อมูลงบทดลองปัจจุบัน เติมเอง'!$A$5:$CL$846,34,0),2)</f>
        <v>0</v>
      </c>
      <c r="AJ432" s="19">
        <f>ROUND(VLOOKUP($B432,'3.ข้อมูลงบทดลองปัจจุบัน เติมเอง'!$A$5:$CL$846,35,0),2)</f>
        <v>0</v>
      </c>
      <c r="AK432" s="19">
        <f>ROUND(VLOOKUP($B432,'3.ข้อมูลงบทดลองปัจจุบัน เติมเอง'!$A$5:$CL$846,36,0),2)</f>
        <v>0</v>
      </c>
      <c r="AL432" s="19">
        <f>ROUND(VLOOKUP($B432,'3.ข้อมูลงบทดลองปัจจุบัน เติมเอง'!$A$5:$CL$846,37,0),2)</f>
        <v>0</v>
      </c>
      <c r="AM432" s="19">
        <f>ROUND(VLOOKUP($B432,'3.ข้อมูลงบทดลองปัจจุบัน เติมเอง'!$A$5:$CL$846,38,0),2)</f>
        <v>0</v>
      </c>
      <c r="AN432" s="19">
        <f>ROUND(VLOOKUP($B432,'3.ข้อมูลงบทดลองปัจจุบัน เติมเอง'!$A$5:$CL$846,39,0),2)</f>
        <v>0</v>
      </c>
      <c r="AO432" s="19">
        <f>ROUND(VLOOKUP($B432,'3.ข้อมูลงบทดลองปัจจุบัน เติมเอง'!$A$5:$CL$846,40,0),2)</f>
        <v>0</v>
      </c>
      <c r="AP432" s="19">
        <f>ROUND(VLOOKUP($B432,'3.ข้อมูลงบทดลองปัจจุบัน เติมเอง'!$A$5:$CL$846,41,0),2)</f>
        <v>0</v>
      </c>
      <c r="AQ432" s="19">
        <f>ROUND(VLOOKUP($B432,'3.ข้อมูลงบทดลองปัจจุบัน เติมเอง'!$A$5:$CL$846,42,0),2)</f>
        <v>0</v>
      </c>
      <c r="AR432" s="19">
        <f>ROUND(VLOOKUP($B432,'3.ข้อมูลงบทดลองปัจจุบัน เติมเอง'!$A$5:$CL$846,43,0),2)</f>
        <v>0</v>
      </c>
      <c r="AS432" s="19">
        <f>ROUND(VLOOKUP($B432,'3.ข้อมูลงบทดลองปัจจุบัน เติมเอง'!$A$5:$CL$846,44,0),2)</f>
        <v>0</v>
      </c>
      <c r="AT432" s="19">
        <f>ROUND(VLOOKUP($B432,'3.ข้อมูลงบทดลองปัจจุบัน เติมเอง'!$A$5:$CL$846,45,0),2)</f>
        <v>0</v>
      </c>
      <c r="AU432" s="19">
        <f>ROUND(VLOOKUP($B432,'3.ข้อมูลงบทดลองปัจจุบัน เติมเอง'!$A$5:$CL$846,46,0),2)</f>
        <v>0</v>
      </c>
      <c r="AV432" s="19">
        <f>ROUND(VLOOKUP($B432,'3.ข้อมูลงบทดลองปัจจุบัน เติมเอง'!$A$5:$CL$846,47,0),2)</f>
        <v>0</v>
      </c>
      <c r="AW432" s="19">
        <f>ROUND(VLOOKUP($B432,'3.ข้อมูลงบทดลองปัจจุบัน เติมเอง'!$A$5:$CL$846,48,0),2)</f>
        <v>0</v>
      </c>
      <c r="AX432" s="19">
        <f>ROUND(VLOOKUP($B432,'3.ข้อมูลงบทดลองปัจจุบัน เติมเอง'!$A$5:$CL$846,49,0),2)</f>
        <v>0</v>
      </c>
      <c r="AY432" s="19">
        <f>ROUND(VLOOKUP($B432,'3.ข้อมูลงบทดลองปัจจุบัน เติมเอง'!$A$5:$CL$846,50,0),2)</f>
        <v>0</v>
      </c>
      <c r="AZ432" s="19">
        <f>ROUND(VLOOKUP($B432,'3.ข้อมูลงบทดลองปัจจุบัน เติมเอง'!$A$5:$CL$846,51,0),2)</f>
        <v>0</v>
      </c>
      <c r="BA432" s="19">
        <f>ROUND(VLOOKUP($B432,'3.ข้อมูลงบทดลองปัจจุบัน เติมเอง'!$A$5:$CL$846,52,0),2)</f>
        <v>0</v>
      </c>
      <c r="BB432" s="19">
        <f>ROUND(VLOOKUP($B432,'3.ข้อมูลงบทดลองปัจจุบัน เติมเอง'!$A$5:$CL$846,53,0),2)</f>
        <v>0</v>
      </c>
      <c r="BC432" s="19">
        <f>ROUND(VLOOKUP($B432,'3.ข้อมูลงบทดลองปัจจุบัน เติมเอง'!$A$5:$CL$846,54,0),2)</f>
        <v>0</v>
      </c>
      <c r="BD432" s="19">
        <f>ROUND(VLOOKUP($B432,'3.ข้อมูลงบทดลองปัจจุบัน เติมเอง'!$A$5:$CL$846,55,0),2)</f>
        <v>0</v>
      </c>
      <c r="BE432" s="19">
        <f>ROUND(VLOOKUP($B432,'3.ข้อมูลงบทดลองปัจจุบัน เติมเอง'!$A$5:$CL$846,56,0),2)</f>
        <v>0</v>
      </c>
      <c r="BF432" s="19">
        <f>ROUND(VLOOKUP($B432,'3.ข้อมูลงบทดลองปัจจุบัน เติมเอง'!$A$5:$CL$846,57,0),2)</f>
        <v>0</v>
      </c>
      <c r="BG432" s="19">
        <f>ROUND(VLOOKUP($B432,'3.ข้อมูลงบทดลองปัจจุบัน เติมเอง'!$A$5:$CL$846,58,0),2)</f>
        <v>0</v>
      </c>
      <c r="BH432" s="19">
        <f>ROUND(VLOOKUP($B432,'3.ข้อมูลงบทดลองปัจจุบัน เติมเอง'!$A$5:$CL$846,59,0),2)</f>
        <v>0</v>
      </c>
      <c r="BI432" s="19">
        <f>ROUND(VLOOKUP($B432,'3.ข้อมูลงบทดลองปัจจุบัน เติมเอง'!$A$5:$CL$846,60,0),2)</f>
        <v>0</v>
      </c>
      <c r="BJ432" s="19">
        <f>ROUND(VLOOKUP($B432,'3.ข้อมูลงบทดลองปัจจุบัน เติมเอง'!$A$5:$CL$846,61,0),2)</f>
        <v>0</v>
      </c>
      <c r="BK432" s="19">
        <f>ROUND(VLOOKUP($B432,'3.ข้อมูลงบทดลองปัจจุบัน เติมเอง'!$A$5:$CL$846,62,0),2)</f>
        <v>0</v>
      </c>
      <c r="BL432" s="19">
        <f>ROUND(VLOOKUP($B432,'3.ข้อมูลงบทดลองปัจจุบัน เติมเอง'!$A$5:$CL$846,63,0),2)</f>
        <v>0</v>
      </c>
      <c r="BM432" s="19">
        <f>ROUND(VLOOKUP($B432,'3.ข้อมูลงบทดลองปัจจุบัน เติมเอง'!$A$5:$CL$846,64,0),2)</f>
        <v>0</v>
      </c>
      <c r="BN432" s="19">
        <f>ROUND(VLOOKUP($B432,'3.ข้อมูลงบทดลองปัจจุบัน เติมเอง'!$A$5:$CL$846,65,0),2)</f>
        <v>0</v>
      </c>
      <c r="BO432" s="19">
        <f>ROUND(VLOOKUP($B432,'3.ข้อมูลงบทดลองปัจจุบัน เติมเอง'!$A$5:$CL$846,66,0),2)</f>
        <v>0</v>
      </c>
      <c r="BP432" s="19">
        <f>ROUND(VLOOKUP($B432,'3.ข้อมูลงบทดลองปัจจุบัน เติมเอง'!$A$5:$CL$846,67,0),2)</f>
        <v>0</v>
      </c>
      <c r="BQ432" s="19">
        <f>ROUND(VLOOKUP($B432,'3.ข้อมูลงบทดลองปัจจุบัน เติมเอง'!$A$5:$CL$846,68,0),2)</f>
        <v>0</v>
      </c>
      <c r="BR432" s="19">
        <f>ROUND(VLOOKUP($B432,'3.ข้อมูลงบทดลองปัจจุบัน เติมเอง'!$A$5:$CL$846,69,0),2)</f>
        <v>0</v>
      </c>
      <c r="BS432" s="19">
        <f>ROUND(VLOOKUP($B432,'3.ข้อมูลงบทดลองปัจจุบัน เติมเอง'!$A$5:$CL$846,70,0),2)</f>
        <v>0</v>
      </c>
      <c r="BT432" s="19">
        <f>ROUND(VLOOKUP($B432,'3.ข้อมูลงบทดลองปัจจุบัน เติมเอง'!$A$5:$CL$846,71,0),2)</f>
        <v>0</v>
      </c>
      <c r="BU432" s="19">
        <f>ROUND(VLOOKUP($B432,'3.ข้อมูลงบทดลองปัจจุบัน เติมเอง'!$A$5:$CL$846,72,0),2)</f>
        <v>0</v>
      </c>
      <c r="BV432" s="19">
        <f>ROUND(VLOOKUP($B432,'3.ข้อมูลงบทดลองปัจจุบัน เติมเอง'!$A$5:$CL$846,73,0),2)</f>
        <v>0</v>
      </c>
      <c r="BW432" s="19">
        <f>ROUND(VLOOKUP($B432,'3.ข้อมูลงบทดลองปัจจุบัน เติมเอง'!$A$5:$CL$846,74,0),2)</f>
        <v>0</v>
      </c>
      <c r="BX432" s="19">
        <f>ROUND(VLOOKUP($B432,'3.ข้อมูลงบทดลองปัจจุบัน เติมเอง'!$A$5:$CL$846,75,0),2)</f>
        <v>0</v>
      </c>
      <c r="BY432" s="19">
        <f>ROUND(VLOOKUP($B432,'3.ข้อมูลงบทดลองปัจจุบัน เติมเอง'!$A$5:$CL$846,76,0),2)</f>
        <v>0</v>
      </c>
      <c r="BZ432" s="19">
        <f>ROUND(VLOOKUP($B432,'3.ข้อมูลงบทดลองปัจจุบัน เติมเอง'!$A$5:$CL$846,77,0),2)</f>
        <v>0</v>
      </c>
      <c r="CA432" s="19">
        <f>ROUND(VLOOKUP($B432,'3.ข้อมูลงบทดลองปัจจุบัน เติมเอง'!$A$5:$CL$846,78,0),2)</f>
        <v>0</v>
      </c>
      <c r="CB432" s="19">
        <f>ROUND(VLOOKUP($B432,'3.ข้อมูลงบทดลองปัจจุบัน เติมเอง'!$A$5:$CL$846,79,0),2)</f>
        <v>0</v>
      </c>
      <c r="CC432" s="19">
        <f>ROUND(VLOOKUP($B432,'3.ข้อมูลงบทดลองปัจจุบัน เติมเอง'!$A$5:$CL$846,80,0),2)</f>
        <v>0</v>
      </c>
      <c r="CD432" s="19">
        <f>ROUND(VLOOKUP($B432,'3.ข้อมูลงบทดลองปัจจุบัน เติมเอง'!$A$5:$CL$846,81,0),2)</f>
        <v>0</v>
      </c>
      <c r="CE432" s="19">
        <f>ROUND(VLOOKUP($B432,'3.ข้อมูลงบทดลองปัจจุบัน เติมเอง'!$A$5:$CL$846,82,0),2)</f>
        <v>0</v>
      </c>
      <c r="CF432" s="19">
        <f>ROUND(VLOOKUP($B432,'3.ข้อมูลงบทดลองปัจจุบัน เติมเอง'!$A$5:$CL$846,83,0),2)</f>
        <v>0</v>
      </c>
      <c r="CG432" s="19">
        <f>ROUND(VLOOKUP($B432,'3.ข้อมูลงบทดลองปัจจุบัน เติมเอง'!$A$5:$CL$846,84,0),2)</f>
        <v>0</v>
      </c>
      <c r="CH432" s="19">
        <f>ROUND(VLOOKUP($B432,'3.ข้อมูลงบทดลองปัจจุบัน เติมเอง'!$A$5:$CL$846,85,0),2)</f>
        <v>0</v>
      </c>
      <c r="CI432" s="19">
        <f>ROUND(VLOOKUP($B432,'3.ข้อมูลงบทดลองปัจจุบัน เติมเอง'!$A$5:$CL$846,86,0),2)</f>
        <v>0</v>
      </c>
      <c r="CJ432" s="19">
        <f>ROUND(VLOOKUP($B432,'3.ข้อมูลงบทดลองปัจจุบัน เติมเอง'!$A$5:$CL$846,87,0),2)</f>
        <v>0</v>
      </c>
      <c r="CK432" s="19">
        <f>ROUND(VLOOKUP($B432,'3.ข้อมูลงบทดลองปัจจุบัน เติมเอง'!$A$5:$CL$846,88,0),2)</f>
        <v>0</v>
      </c>
      <c r="CL432" s="19">
        <f>ROUND(VLOOKUP($B432,'3.ข้อมูลงบทดลองปัจจุบัน เติมเอง'!$A$5:$CL$846,89,0),2)</f>
        <v>0</v>
      </c>
      <c r="CM432" s="19">
        <f>ROUND(VLOOKUP($B432,'3.ข้อมูลงบทดลองปัจจุบัน เติมเอง'!$A$5:$CL$846,90,0),2)</f>
        <v>0</v>
      </c>
    </row>
    <row r="433" spans="1:91" x14ac:dyDescent="0.7">
      <c r="A433" s="53" t="s">
        <v>2323</v>
      </c>
      <c r="B433" s="3" t="s">
        <v>2173</v>
      </c>
      <c r="C433" s="8" t="s">
        <v>867</v>
      </c>
      <c r="D433" s="19">
        <f>ROUND(VLOOKUP($B433,'3.ข้อมูลงบทดลองปัจจุบัน เติมเอง'!$A$5:$CL$846,3,0),2)</f>
        <v>0</v>
      </c>
      <c r="E433" s="19">
        <f>ROUND(VLOOKUP($B433,'3.ข้อมูลงบทดลองปัจจุบัน เติมเอง'!$A$5:$CL$846,4,0),2)</f>
        <v>0</v>
      </c>
      <c r="F433" s="19">
        <f>ROUND(VLOOKUP($B433,'3.ข้อมูลงบทดลองปัจจุบัน เติมเอง'!$A$5:$CL$846,5,0),2)</f>
        <v>0</v>
      </c>
      <c r="G433" s="19">
        <f>ROUND(VLOOKUP($B433,'3.ข้อมูลงบทดลองปัจจุบัน เติมเอง'!$A$5:$CL$846,6,0),2)</f>
        <v>0</v>
      </c>
      <c r="H433" s="19">
        <f>ROUND(VLOOKUP($B433,'3.ข้อมูลงบทดลองปัจจุบัน เติมเอง'!$A$5:$CL$846,7,0),2)</f>
        <v>0</v>
      </c>
      <c r="I433" s="19">
        <f>ROUND(VLOOKUP($B433,'3.ข้อมูลงบทดลองปัจจุบัน เติมเอง'!$A$5:$CL$846,8,0),2)</f>
        <v>0</v>
      </c>
      <c r="J433" s="19">
        <f>ROUND(VLOOKUP($B433,'3.ข้อมูลงบทดลองปัจจุบัน เติมเอง'!$A$5:$CL$846,9,0),2)</f>
        <v>0</v>
      </c>
      <c r="K433" s="19">
        <f>ROUND(VLOOKUP($B433,'3.ข้อมูลงบทดลองปัจจุบัน เติมเอง'!$A$5:$CL$846,10,0),2)</f>
        <v>0</v>
      </c>
      <c r="L433" s="19">
        <f>ROUND(VLOOKUP($B433,'3.ข้อมูลงบทดลองปัจจุบัน เติมเอง'!$A$5:$CL$846,11,0),2)</f>
        <v>0</v>
      </c>
      <c r="M433" s="19">
        <f>ROUND(VLOOKUP($B433,'3.ข้อมูลงบทดลองปัจจุบัน เติมเอง'!$A$5:$CL$846,12,0),2)</f>
        <v>0</v>
      </c>
      <c r="N433" s="19">
        <f>ROUND(VLOOKUP($B433,'3.ข้อมูลงบทดลองปัจจุบัน เติมเอง'!$A$5:$CL$846,13,0),2)</f>
        <v>0</v>
      </c>
      <c r="O433" s="19">
        <f>ROUND(VLOOKUP($B433,'3.ข้อมูลงบทดลองปัจจุบัน เติมเอง'!$A$5:$CL$846,14,0),2)</f>
        <v>0</v>
      </c>
      <c r="P433" s="19">
        <f>ROUND(VLOOKUP($B433,'3.ข้อมูลงบทดลองปัจจุบัน เติมเอง'!$A$5:$CL$846,15,0),2)</f>
        <v>0</v>
      </c>
      <c r="Q433" s="19">
        <f>ROUND(VLOOKUP($B433,'3.ข้อมูลงบทดลองปัจจุบัน เติมเอง'!$A$5:$CL$846,16,0),2)</f>
        <v>0</v>
      </c>
      <c r="R433" s="19">
        <f>ROUND(VLOOKUP($B433,'3.ข้อมูลงบทดลองปัจจุบัน เติมเอง'!$A$5:$CL$846,17,0),2)</f>
        <v>0</v>
      </c>
      <c r="S433" s="19">
        <f>ROUND(VLOOKUP($B433,'3.ข้อมูลงบทดลองปัจจุบัน เติมเอง'!$A$5:$CL$846,18,0),2)</f>
        <v>0</v>
      </c>
      <c r="T433" s="19">
        <f>ROUND(VLOOKUP($B433,'3.ข้อมูลงบทดลองปัจจุบัน เติมเอง'!$A$5:$CL$846,19,0),2)</f>
        <v>0</v>
      </c>
      <c r="U433" s="19">
        <f>ROUND(VLOOKUP($B433,'3.ข้อมูลงบทดลองปัจจุบัน เติมเอง'!$A$5:$CL$846,20,0),2)</f>
        <v>0</v>
      </c>
      <c r="V433" s="19">
        <f>ROUND(VLOOKUP($B433,'3.ข้อมูลงบทดลองปัจจุบัน เติมเอง'!$A$5:$CL$846,21,0),2)</f>
        <v>0</v>
      </c>
      <c r="W433" s="19">
        <f>ROUND(VLOOKUP($B433,'3.ข้อมูลงบทดลองปัจจุบัน เติมเอง'!$A$5:$CL$846,22,0),2)</f>
        <v>0</v>
      </c>
      <c r="X433" s="19">
        <f>ROUND(VLOOKUP($B433,'3.ข้อมูลงบทดลองปัจจุบัน เติมเอง'!$A$5:$CL$846,23,0),2)</f>
        <v>0</v>
      </c>
      <c r="Y433" s="19">
        <f>ROUND(VLOOKUP($B433,'3.ข้อมูลงบทดลองปัจจุบัน เติมเอง'!$A$5:$CL$846,24,0),2)</f>
        <v>0</v>
      </c>
      <c r="Z433" s="19">
        <f>ROUND(VLOOKUP($B433,'3.ข้อมูลงบทดลองปัจจุบัน เติมเอง'!$A$5:$CL$846,25,0),2)</f>
        <v>0</v>
      </c>
      <c r="AA433" s="19">
        <f>ROUND(VLOOKUP($B433,'3.ข้อมูลงบทดลองปัจจุบัน เติมเอง'!$A$5:$CL$846,26,0),2)</f>
        <v>0</v>
      </c>
      <c r="AB433" s="19">
        <f>ROUND(VLOOKUP($B433,'3.ข้อมูลงบทดลองปัจจุบัน เติมเอง'!$A$5:$CL$846,27,0),2)</f>
        <v>0</v>
      </c>
      <c r="AC433" s="19">
        <f>ROUND(VLOOKUP($B433,'3.ข้อมูลงบทดลองปัจจุบัน เติมเอง'!$A$5:$CL$846,28,0),2)</f>
        <v>0</v>
      </c>
      <c r="AD433" s="19">
        <f>ROUND(VLOOKUP($B433,'3.ข้อมูลงบทดลองปัจจุบัน เติมเอง'!$A$5:$CL$846,29,0),2)</f>
        <v>0</v>
      </c>
      <c r="AE433" s="19">
        <f>ROUND(VLOOKUP($B433,'3.ข้อมูลงบทดลองปัจจุบัน เติมเอง'!$A$5:$CL$846,30,0),2)</f>
        <v>0</v>
      </c>
      <c r="AF433" s="19">
        <f>ROUND(VLOOKUP($B433,'3.ข้อมูลงบทดลองปัจจุบัน เติมเอง'!$A$5:$CL$846,31,0),2)</f>
        <v>0</v>
      </c>
      <c r="AG433" s="19">
        <f>ROUND(VLOOKUP($B433,'3.ข้อมูลงบทดลองปัจจุบัน เติมเอง'!$A$5:$CL$846,32,0),2)</f>
        <v>0</v>
      </c>
      <c r="AH433" s="19">
        <f>ROUND(VLOOKUP($B433,'3.ข้อมูลงบทดลองปัจจุบัน เติมเอง'!$A$5:$CL$846,33,0),2)</f>
        <v>0</v>
      </c>
      <c r="AI433" s="19">
        <f>ROUND(VLOOKUP($B433,'3.ข้อมูลงบทดลองปัจจุบัน เติมเอง'!$A$5:$CL$846,34,0),2)</f>
        <v>0</v>
      </c>
      <c r="AJ433" s="19">
        <f>ROUND(VLOOKUP($B433,'3.ข้อมูลงบทดลองปัจจุบัน เติมเอง'!$A$5:$CL$846,35,0),2)</f>
        <v>0</v>
      </c>
      <c r="AK433" s="19">
        <f>ROUND(VLOOKUP($B433,'3.ข้อมูลงบทดลองปัจจุบัน เติมเอง'!$A$5:$CL$846,36,0),2)</f>
        <v>0</v>
      </c>
      <c r="AL433" s="19">
        <f>ROUND(VLOOKUP($B433,'3.ข้อมูลงบทดลองปัจจุบัน เติมเอง'!$A$5:$CL$846,37,0),2)</f>
        <v>0</v>
      </c>
      <c r="AM433" s="19">
        <f>ROUND(VLOOKUP($B433,'3.ข้อมูลงบทดลองปัจจุบัน เติมเอง'!$A$5:$CL$846,38,0),2)</f>
        <v>0</v>
      </c>
      <c r="AN433" s="19">
        <f>ROUND(VLOOKUP($B433,'3.ข้อมูลงบทดลองปัจจุบัน เติมเอง'!$A$5:$CL$846,39,0),2)</f>
        <v>0</v>
      </c>
      <c r="AO433" s="19">
        <f>ROUND(VLOOKUP($B433,'3.ข้อมูลงบทดลองปัจจุบัน เติมเอง'!$A$5:$CL$846,40,0),2)</f>
        <v>0</v>
      </c>
      <c r="AP433" s="19">
        <f>ROUND(VLOOKUP($B433,'3.ข้อมูลงบทดลองปัจจุบัน เติมเอง'!$A$5:$CL$846,41,0),2)</f>
        <v>0</v>
      </c>
      <c r="AQ433" s="19">
        <f>ROUND(VLOOKUP($B433,'3.ข้อมูลงบทดลองปัจจุบัน เติมเอง'!$A$5:$CL$846,42,0),2)</f>
        <v>0</v>
      </c>
      <c r="AR433" s="19">
        <f>ROUND(VLOOKUP($B433,'3.ข้อมูลงบทดลองปัจจุบัน เติมเอง'!$A$5:$CL$846,43,0),2)</f>
        <v>0</v>
      </c>
      <c r="AS433" s="19">
        <f>ROUND(VLOOKUP($B433,'3.ข้อมูลงบทดลองปัจจุบัน เติมเอง'!$A$5:$CL$846,44,0),2)</f>
        <v>0</v>
      </c>
      <c r="AT433" s="19">
        <f>ROUND(VLOOKUP($B433,'3.ข้อมูลงบทดลองปัจจุบัน เติมเอง'!$A$5:$CL$846,45,0),2)</f>
        <v>0</v>
      </c>
      <c r="AU433" s="19">
        <f>ROUND(VLOOKUP($B433,'3.ข้อมูลงบทดลองปัจจุบัน เติมเอง'!$A$5:$CL$846,46,0),2)</f>
        <v>0</v>
      </c>
      <c r="AV433" s="19">
        <f>ROUND(VLOOKUP($B433,'3.ข้อมูลงบทดลองปัจจุบัน เติมเอง'!$A$5:$CL$846,47,0),2)</f>
        <v>0</v>
      </c>
      <c r="AW433" s="19">
        <f>ROUND(VLOOKUP($B433,'3.ข้อมูลงบทดลองปัจจุบัน เติมเอง'!$A$5:$CL$846,48,0),2)</f>
        <v>0</v>
      </c>
      <c r="AX433" s="19">
        <f>ROUND(VLOOKUP($B433,'3.ข้อมูลงบทดลองปัจจุบัน เติมเอง'!$A$5:$CL$846,49,0),2)</f>
        <v>0</v>
      </c>
      <c r="AY433" s="19">
        <f>ROUND(VLOOKUP($B433,'3.ข้อมูลงบทดลองปัจจุบัน เติมเอง'!$A$5:$CL$846,50,0),2)</f>
        <v>0</v>
      </c>
      <c r="AZ433" s="19">
        <f>ROUND(VLOOKUP($B433,'3.ข้อมูลงบทดลองปัจจุบัน เติมเอง'!$A$5:$CL$846,51,0),2)</f>
        <v>0</v>
      </c>
      <c r="BA433" s="19">
        <f>ROUND(VLOOKUP($B433,'3.ข้อมูลงบทดลองปัจจุบัน เติมเอง'!$A$5:$CL$846,52,0),2)</f>
        <v>0</v>
      </c>
      <c r="BB433" s="19">
        <f>ROUND(VLOOKUP($B433,'3.ข้อมูลงบทดลองปัจจุบัน เติมเอง'!$A$5:$CL$846,53,0),2)</f>
        <v>0</v>
      </c>
      <c r="BC433" s="19">
        <f>ROUND(VLOOKUP($B433,'3.ข้อมูลงบทดลองปัจจุบัน เติมเอง'!$A$5:$CL$846,54,0),2)</f>
        <v>0</v>
      </c>
      <c r="BD433" s="19">
        <f>ROUND(VLOOKUP($B433,'3.ข้อมูลงบทดลองปัจจุบัน เติมเอง'!$A$5:$CL$846,55,0),2)</f>
        <v>0</v>
      </c>
      <c r="BE433" s="19">
        <f>ROUND(VLOOKUP($B433,'3.ข้อมูลงบทดลองปัจจุบัน เติมเอง'!$A$5:$CL$846,56,0),2)</f>
        <v>0</v>
      </c>
      <c r="BF433" s="19">
        <f>ROUND(VLOOKUP($B433,'3.ข้อมูลงบทดลองปัจจุบัน เติมเอง'!$A$5:$CL$846,57,0),2)</f>
        <v>0</v>
      </c>
      <c r="BG433" s="19">
        <f>ROUND(VLOOKUP($B433,'3.ข้อมูลงบทดลองปัจจุบัน เติมเอง'!$A$5:$CL$846,58,0),2)</f>
        <v>0</v>
      </c>
      <c r="BH433" s="19">
        <f>ROUND(VLOOKUP($B433,'3.ข้อมูลงบทดลองปัจจุบัน เติมเอง'!$A$5:$CL$846,59,0),2)</f>
        <v>0</v>
      </c>
      <c r="BI433" s="19">
        <f>ROUND(VLOOKUP($B433,'3.ข้อมูลงบทดลองปัจจุบัน เติมเอง'!$A$5:$CL$846,60,0),2)</f>
        <v>0</v>
      </c>
      <c r="BJ433" s="19">
        <f>ROUND(VLOOKUP($B433,'3.ข้อมูลงบทดลองปัจจุบัน เติมเอง'!$A$5:$CL$846,61,0),2)</f>
        <v>0</v>
      </c>
      <c r="BK433" s="19">
        <f>ROUND(VLOOKUP($B433,'3.ข้อมูลงบทดลองปัจจุบัน เติมเอง'!$A$5:$CL$846,62,0),2)</f>
        <v>0</v>
      </c>
      <c r="BL433" s="19">
        <f>ROUND(VLOOKUP($B433,'3.ข้อมูลงบทดลองปัจจุบัน เติมเอง'!$A$5:$CL$846,63,0),2)</f>
        <v>0</v>
      </c>
      <c r="BM433" s="19">
        <f>ROUND(VLOOKUP($B433,'3.ข้อมูลงบทดลองปัจจุบัน เติมเอง'!$A$5:$CL$846,64,0),2)</f>
        <v>0</v>
      </c>
      <c r="BN433" s="19">
        <f>ROUND(VLOOKUP($B433,'3.ข้อมูลงบทดลองปัจจุบัน เติมเอง'!$A$5:$CL$846,65,0),2)</f>
        <v>0</v>
      </c>
      <c r="BO433" s="19">
        <f>ROUND(VLOOKUP($B433,'3.ข้อมูลงบทดลองปัจจุบัน เติมเอง'!$A$5:$CL$846,66,0),2)</f>
        <v>0</v>
      </c>
      <c r="BP433" s="19">
        <f>ROUND(VLOOKUP($B433,'3.ข้อมูลงบทดลองปัจจุบัน เติมเอง'!$A$5:$CL$846,67,0),2)</f>
        <v>0</v>
      </c>
      <c r="BQ433" s="19">
        <f>ROUND(VLOOKUP($B433,'3.ข้อมูลงบทดลองปัจจุบัน เติมเอง'!$A$5:$CL$846,68,0),2)</f>
        <v>0</v>
      </c>
      <c r="BR433" s="19">
        <f>ROUND(VLOOKUP($B433,'3.ข้อมูลงบทดลองปัจจุบัน เติมเอง'!$A$5:$CL$846,69,0),2)</f>
        <v>0</v>
      </c>
      <c r="BS433" s="19">
        <f>ROUND(VLOOKUP($B433,'3.ข้อมูลงบทดลองปัจจุบัน เติมเอง'!$A$5:$CL$846,70,0),2)</f>
        <v>0</v>
      </c>
      <c r="BT433" s="19">
        <f>ROUND(VLOOKUP($B433,'3.ข้อมูลงบทดลองปัจจุบัน เติมเอง'!$A$5:$CL$846,71,0),2)</f>
        <v>0</v>
      </c>
      <c r="BU433" s="19">
        <f>ROUND(VLOOKUP($B433,'3.ข้อมูลงบทดลองปัจจุบัน เติมเอง'!$A$5:$CL$846,72,0),2)</f>
        <v>0</v>
      </c>
      <c r="BV433" s="19">
        <f>ROUND(VLOOKUP($B433,'3.ข้อมูลงบทดลองปัจจุบัน เติมเอง'!$A$5:$CL$846,73,0),2)</f>
        <v>0</v>
      </c>
      <c r="BW433" s="19">
        <f>ROUND(VLOOKUP($B433,'3.ข้อมูลงบทดลองปัจจุบัน เติมเอง'!$A$5:$CL$846,74,0),2)</f>
        <v>0</v>
      </c>
      <c r="BX433" s="19">
        <f>ROUND(VLOOKUP($B433,'3.ข้อมูลงบทดลองปัจจุบัน เติมเอง'!$A$5:$CL$846,75,0),2)</f>
        <v>0</v>
      </c>
      <c r="BY433" s="19">
        <f>ROUND(VLOOKUP($B433,'3.ข้อมูลงบทดลองปัจจุบัน เติมเอง'!$A$5:$CL$846,76,0),2)</f>
        <v>0</v>
      </c>
      <c r="BZ433" s="19">
        <f>ROUND(VLOOKUP($B433,'3.ข้อมูลงบทดลองปัจจุบัน เติมเอง'!$A$5:$CL$846,77,0),2)</f>
        <v>0</v>
      </c>
      <c r="CA433" s="19">
        <f>ROUND(VLOOKUP($B433,'3.ข้อมูลงบทดลองปัจจุบัน เติมเอง'!$A$5:$CL$846,78,0),2)</f>
        <v>0</v>
      </c>
      <c r="CB433" s="19">
        <f>ROUND(VLOOKUP($B433,'3.ข้อมูลงบทดลองปัจจุบัน เติมเอง'!$A$5:$CL$846,79,0),2)</f>
        <v>0</v>
      </c>
      <c r="CC433" s="19">
        <f>ROUND(VLOOKUP($B433,'3.ข้อมูลงบทดลองปัจจุบัน เติมเอง'!$A$5:$CL$846,80,0),2)</f>
        <v>0</v>
      </c>
      <c r="CD433" s="19">
        <f>ROUND(VLOOKUP($B433,'3.ข้อมูลงบทดลองปัจจุบัน เติมเอง'!$A$5:$CL$846,81,0),2)</f>
        <v>0</v>
      </c>
      <c r="CE433" s="19">
        <f>ROUND(VLOOKUP($B433,'3.ข้อมูลงบทดลองปัจจุบัน เติมเอง'!$A$5:$CL$846,82,0),2)</f>
        <v>0</v>
      </c>
      <c r="CF433" s="19">
        <f>ROUND(VLOOKUP($B433,'3.ข้อมูลงบทดลองปัจจุบัน เติมเอง'!$A$5:$CL$846,83,0),2)</f>
        <v>0</v>
      </c>
      <c r="CG433" s="19">
        <f>ROUND(VLOOKUP($B433,'3.ข้อมูลงบทดลองปัจจุบัน เติมเอง'!$A$5:$CL$846,84,0),2)</f>
        <v>0</v>
      </c>
      <c r="CH433" s="19">
        <f>ROUND(VLOOKUP($B433,'3.ข้อมูลงบทดลองปัจจุบัน เติมเอง'!$A$5:$CL$846,85,0),2)</f>
        <v>0</v>
      </c>
      <c r="CI433" s="19">
        <f>ROUND(VLOOKUP($B433,'3.ข้อมูลงบทดลองปัจจุบัน เติมเอง'!$A$5:$CL$846,86,0),2)</f>
        <v>0</v>
      </c>
      <c r="CJ433" s="19">
        <f>ROUND(VLOOKUP($B433,'3.ข้อมูลงบทดลองปัจจุบัน เติมเอง'!$A$5:$CL$846,87,0),2)</f>
        <v>0</v>
      </c>
      <c r="CK433" s="19">
        <f>ROUND(VLOOKUP($B433,'3.ข้อมูลงบทดลองปัจจุบัน เติมเอง'!$A$5:$CL$846,88,0),2)</f>
        <v>0</v>
      </c>
      <c r="CL433" s="19">
        <f>ROUND(VLOOKUP($B433,'3.ข้อมูลงบทดลองปัจจุบัน เติมเอง'!$A$5:$CL$846,89,0),2)</f>
        <v>268094</v>
      </c>
      <c r="CM433" s="19">
        <f>ROUND(VLOOKUP($B433,'3.ข้อมูลงบทดลองปัจจุบัน เติมเอง'!$A$5:$CL$846,90,0),2)</f>
        <v>0</v>
      </c>
    </row>
    <row r="434" spans="1:91" x14ac:dyDescent="0.7">
      <c r="A434" s="53" t="s">
        <v>2323</v>
      </c>
      <c r="B434" s="3" t="s">
        <v>2174</v>
      </c>
      <c r="C434" s="8" t="s">
        <v>868</v>
      </c>
      <c r="D434" s="19">
        <f>ROUND(VLOOKUP($B434,'3.ข้อมูลงบทดลองปัจจุบัน เติมเอง'!$A$5:$CL$846,3,0),2)</f>
        <v>0</v>
      </c>
      <c r="E434" s="19">
        <f>ROUND(VLOOKUP($B434,'3.ข้อมูลงบทดลองปัจจุบัน เติมเอง'!$A$5:$CL$846,4,0),2)</f>
        <v>0</v>
      </c>
      <c r="F434" s="19">
        <f>ROUND(VLOOKUP($B434,'3.ข้อมูลงบทดลองปัจจุบัน เติมเอง'!$A$5:$CL$846,5,0),2)</f>
        <v>0</v>
      </c>
      <c r="G434" s="19">
        <f>ROUND(VLOOKUP($B434,'3.ข้อมูลงบทดลองปัจจุบัน เติมเอง'!$A$5:$CL$846,6,0),2)</f>
        <v>0</v>
      </c>
      <c r="H434" s="19">
        <f>ROUND(VLOOKUP($B434,'3.ข้อมูลงบทดลองปัจจุบัน เติมเอง'!$A$5:$CL$846,7,0),2)</f>
        <v>0</v>
      </c>
      <c r="I434" s="19">
        <f>ROUND(VLOOKUP($B434,'3.ข้อมูลงบทดลองปัจจุบัน เติมเอง'!$A$5:$CL$846,8,0),2)</f>
        <v>0</v>
      </c>
      <c r="J434" s="19">
        <f>ROUND(VLOOKUP($B434,'3.ข้อมูลงบทดลองปัจจุบัน เติมเอง'!$A$5:$CL$846,9,0),2)</f>
        <v>0</v>
      </c>
      <c r="K434" s="19">
        <f>ROUND(VLOOKUP($B434,'3.ข้อมูลงบทดลองปัจจุบัน เติมเอง'!$A$5:$CL$846,10,0),2)</f>
        <v>0</v>
      </c>
      <c r="L434" s="19">
        <f>ROUND(VLOOKUP($B434,'3.ข้อมูลงบทดลองปัจจุบัน เติมเอง'!$A$5:$CL$846,11,0),2)</f>
        <v>0</v>
      </c>
      <c r="M434" s="19">
        <f>ROUND(VLOOKUP($B434,'3.ข้อมูลงบทดลองปัจจุบัน เติมเอง'!$A$5:$CL$846,12,0),2)</f>
        <v>0</v>
      </c>
      <c r="N434" s="19">
        <f>ROUND(VLOOKUP($B434,'3.ข้อมูลงบทดลองปัจจุบัน เติมเอง'!$A$5:$CL$846,13,0),2)</f>
        <v>0</v>
      </c>
      <c r="O434" s="19">
        <f>ROUND(VLOOKUP($B434,'3.ข้อมูลงบทดลองปัจจุบัน เติมเอง'!$A$5:$CL$846,14,0),2)</f>
        <v>0</v>
      </c>
      <c r="P434" s="19">
        <f>ROUND(VLOOKUP($B434,'3.ข้อมูลงบทดลองปัจจุบัน เติมเอง'!$A$5:$CL$846,15,0),2)</f>
        <v>191316.8</v>
      </c>
      <c r="Q434" s="19">
        <f>ROUND(VLOOKUP($B434,'3.ข้อมูลงบทดลองปัจจุบัน เติมเอง'!$A$5:$CL$846,16,0),2)</f>
        <v>0</v>
      </c>
      <c r="R434" s="19">
        <f>ROUND(VLOOKUP($B434,'3.ข้อมูลงบทดลองปัจจุบัน เติมเอง'!$A$5:$CL$846,17,0),2)</f>
        <v>170206.88</v>
      </c>
      <c r="S434" s="19">
        <f>ROUND(VLOOKUP($B434,'3.ข้อมูลงบทดลองปัจจุบัน เติมเอง'!$A$5:$CL$846,18,0),2)</f>
        <v>483308.47</v>
      </c>
      <c r="T434" s="19">
        <f>ROUND(VLOOKUP($B434,'3.ข้อมูลงบทดลองปัจจุบัน เติมเอง'!$A$5:$CL$846,19,0),2)</f>
        <v>19768.61</v>
      </c>
      <c r="U434" s="19">
        <f>ROUND(VLOOKUP($B434,'3.ข้อมูลงบทดลองปัจจุบัน เติมเอง'!$A$5:$CL$846,20,0),2)</f>
        <v>72840.87</v>
      </c>
      <c r="V434" s="19">
        <f>ROUND(VLOOKUP($B434,'3.ข้อมูลงบทดลองปัจจุบัน เติมเอง'!$A$5:$CL$846,21,0),2)</f>
        <v>0</v>
      </c>
      <c r="W434" s="19">
        <f>ROUND(VLOOKUP($B434,'3.ข้อมูลงบทดลองปัจจุบัน เติมเอง'!$A$5:$CL$846,22,0),2)</f>
        <v>0</v>
      </c>
      <c r="X434" s="19">
        <f>ROUND(VLOOKUP($B434,'3.ข้อมูลงบทดลองปัจจุบัน เติมเอง'!$A$5:$CL$846,23,0),2)</f>
        <v>0</v>
      </c>
      <c r="Y434" s="19">
        <f>ROUND(VLOOKUP($B434,'3.ข้อมูลงบทดลองปัจจุบัน เติมเอง'!$A$5:$CL$846,24,0),2)</f>
        <v>0</v>
      </c>
      <c r="Z434" s="19">
        <f>ROUND(VLOOKUP($B434,'3.ข้อมูลงบทดลองปัจจุบัน เติมเอง'!$A$5:$CL$846,25,0),2)</f>
        <v>0</v>
      </c>
      <c r="AA434" s="19">
        <f>ROUND(VLOOKUP($B434,'3.ข้อมูลงบทดลองปัจจุบัน เติมเอง'!$A$5:$CL$846,26,0),2)</f>
        <v>0</v>
      </c>
      <c r="AB434" s="19">
        <f>ROUND(VLOOKUP($B434,'3.ข้อมูลงบทดลองปัจจุบัน เติมเอง'!$A$5:$CL$846,27,0),2)</f>
        <v>0</v>
      </c>
      <c r="AC434" s="19">
        <f>ROUND(VLOOKUP($B434,'3.ข้อมูลงบทดลองปัจจุบัน เติมเอง'!$A$5:$CL$846,28,0),2)</f>
        <v>0</v>
      </c>
      <c r="AD434" s="19">
        <f>ROUND(VLOOKUP($B434,'3.ข้อมูลงบทดลองปัจจุบัน เติมเอง'!$A$5:$CL$846,29,0),2)</f>
        <v>0</v>
      </c>
      <c r="AE434" s="19">
        <f>ROUND(VLOOKUP($B434,'3.ข้อมูลงบทดลองปัจจุบัน เติมเอง'!$A$5:$CL$846,30,0),2)</f>
        <v>0</v>
      </c>
      <c r="AF434" s="19">
        <f>ROUND(VLOOKUP($B434,'3.ข้อมูลงบทดลองปัจจุบัน เติมเอง'!$A$5:$CL$846,31,0),2)</f>
        <v>0</v>
      </c>
      <c r="AG434" s="19">
        <f>ROUND(VLOOKUP($B434,'3.ข้อมูลงบทดลองปัจจุบัน เติมเอง'!$A$5:$CL$846,32,0),2)</f>
        <v>0</v>
      </c>
      <c r="AH434" s="19">
        <f>ROUND(VLOOKUP($B434,'3.ข้อมูลงบทดลองปัจจุบัน เติมเอง'!$A$5:$CL$846,33,0),2)</f>
        <v>0</v>
      </c>
      <c r="AI434" s="19">
        <f>ROUND(VLOOKUP($B434,'3.ข้อมูลงบทดลองปัจจุบัน เติมเอง'!$A$5:$CL$846,34,0),2)</f>
        <v>0</v>
      </c>
      <c r="AJ434" s="19">
        <f>ROUND(VLOOKUP($B434,'3.ข้อมูลงบทดลองปัจจุบัน เติมเอง'!$A$5:$CL$846,35,0),2)</f>
        <v>0</v>
      </c>
      <c r="AK434" s="19">
        <f>ROUND(VLOOKUP($B434,'3.ข้อมูลงบทดลองปัจจุบัน เติมเอง'!$A$5:$CL$846,36,0),2)</f>
        <v>0</v>
      </c>
      <c r="AL434" s="19">
        <f>ROUND(VLOOKUP($B434,'3.ข้อมูลงบทดลองปัจจุบัน เติมเอง'!$A$5:$CL$846,37,0),2)</f>
        <v>541947.06000000006</v>
      </c>
      <c r="AM434" s="19">
        <f>ROUND(VLOOKUP($B434,'3.ข้อมูลงบทดลองปัจจุบัน เติมเอง'!$A$5:$CL$846,38,0),2)</f>
        <v>0</v>
      </c>
      <c r="AN434" s="19">
        <f>ROUND(VLOOKUP($B434,'3.ข้อมูลงบทดลองปัจจุบัน เติมเอง'!$A$5:$CL$846,39,0),2)</f>
        <v>0</v>
      </c>
      <c r="AO434" s="19">
        <f>ROUND(VLOOKUP($B434,'3.ข้อมูลงบทดลองปัจจุบัน เติมเอง'!$A$5:$CL$846,40,0),2)</f>
        <v>0</v>
      </c>
      <c r="AP434" s="19">
        <f>ROUND(VLOOKUP($B434,'3.ข้อมูลงบทดลองปัจจุบัน เติมเอง'!$A$5:$CL$846,41,0),2)</f>
        <v>0</v>
      </c>
      <c r="AQ434" s="19">
        <f>ROUND(VLOOKUP($B434,'3.ข้อมูลงบทดลองปัจจุบัน เติมเอง'!$A$5:$CL$846,42,0),2)</f>
        <v>0</v>
      </c>
      <c r="AR434" s="19">
        <f>ROUND(VLOOKUP($B434,'3.ข้อมูลงบทดลองปัจจุบัน เติมเอง'!$A$5:$CL$846,43,0),2)</f>
        <v>0</v>
      </c>
      <c r="AS434" s="19">
        <f>ROUND(VLOOKUP($B434,'3.ข้อมูลงบทดลองปัจจุบัน เติมเอง'!$A$5:$CL$846,44,0),2)</f>
        <v>0</v>
      </c>
      <c r="AT434" s="19">
        <f>ROUND(VLOOKUP($B434,'3.ข้อมูลงบทดลองปัจจุบัน เติมเอง'!$A$5:$CL$846,45,0),2)</f>
        <v>0</v>
      </c>
      <c r="AU434" s="19">
        <f>ROUND(VLOOKUP($B434,'3.ข้อมูลงบทดลองปัจจุบัน เติมเอง'!$A$5:$CL$846,46,0),2)</f>
        <v>0</v>
      </c>
      <c r="AV434" s="19">
        <f>ROUND(VLOOKUP($B434,'3.ข้อมูลงบทดลองปัจจุบัน เติมเอง'!$A$5:$CL$846,47,0),2)</f>
        <v>0</v>
      </c>
      <c r="AW434" s="19">
        <f>ROUND(VLOOKUP($B434,'3.ข้อมูลงบทดลองปัจจุบัน เติมเอง'!$A$5:$CL$846,48,0),2)</f>
        <v>0</v>
      </c>
      <c r="AX434" s="19">
        <f>ROUND(VLOOKUP($B434,'3.ข้อมูลงบทดลองปัจจุบัน เติมเอง'!$A$5:$CL$846,49,0),2)</f>
        <v>0</v>
      </c>
      <c r="AY434" s="19">
        <f>ROUND(VLOOKUP($B434,'3.ข้อมูลงบทดลองปัจจุบัน เติมเอง'!$A$5:$CL$846,50,0),2)</f>
        <v>0</v>
      </c>
      <c r="AZ434" s="19">
        <f>ROUND(VLOOKUP($B434,'3.ข้อมูลงบทดลองปัจจุบัน เติมเอง'!$A$5:$CL$846,51,0),2)</f>
        <v>0</v>
      </c>
      <c r="BA434" s="19">
        <f>ROUND(VLOOKUP($B434,'3.ข้อมูลงบทดลองปัจจุบัน เติมเอง'!$A$5:$CL$846,52,0),2)</f>
        <v>0</v>
      </c>
      <c r="BB434" s="19">
        <f>ROUND(VLOOKUP($B434,'3.ข้อมูลงบทดลองปัจจุบัน เติมเอง'!$A$5:$CL$846,53,0),2)</f>
        <v>0</v>
      </c>
      <c r="BC434" s="19">
        <f>ROUND(VLOOKUP($B434,'3.ข้อมูลงบทดลองปัจจุบัน เติมเอง'!$A$5:$CL$846,54,0),2)</f>
        <v>0</v>
      </c>
      <c r="BD434" s="19">
        <f>ROUND(VLOOKUP($B434,'3.ข้อมูลงบทดลองปัจจุบัน เติมเอง'!$A$5:$CL$846,55,0),2)</f>
        <v>0</v>
      </c>
      <c r="BE434" s="19">
        <f>ROUND(VLOOKUP($B434,'3.ข้อมูลงบทดลองปัจจุบัน เติมเอง'!$A$5:$CL$846,56,0),2)</f>
        <v>0</v>
      </c>
      <c r="BF434" s="19">
        <f>ROUND(VLOOKUP($B434,'3.ข้อมูลงบทดลองปัจจุบัน เติมเอง'!$A$5:$CL$846,57,0),2)</f>
        <v>0</v>
      </c>
      <c r="BG434" s="19">
        <f>ROUND(VLOOKUP($B434,'3.ข้อมูลงบทดลองปัจจุบัน เติมเอง'!$A$5:$CL$846,58,0),2)</f>
        <v>0</v>
      </c>
      <c r="BH434" s="19">
        <f>ROUND(VLOOKUP($B434,'3.ข้อมูลงบทดลองปัจจุบัน เติมเอง'!$A$5:$CL$846,59,0),2)</f>
        <v>0</v>
      </c>
      <c r="BI434" s="19">
        <f>ROUND(VLOOKUP($B434,'3.ข้อมูลงบทดลองปัจจุบัน เติมเอง'!$A$5:$CL$846,60,0),2)</f>
        <v>0</v>
      </c>
      <c r="BJ434" s="19">
        <f>ROUND(VLOOKUP($B434,'3.ข้อมูลงบทดลองปัจจุบัน เติมเอง'!$A$5:$CL$846,61,0),2)</f>
        <v>0</v>
      </c>
      <c r="BK434" s="19">
        <f>ROUND(VLOOKUP($B434,'3.ข้อมูลงบทดลองปัจจุบัน เติมเอง'!$A$5:$CL$846,62,0),2)</f>
        <v>0</v>
      </c>
      <c r="BL434" s="19">
        <f>ROUND(VLOOKUP($B434,'3.ข้อมูลงบทดลองปัจจุบัน เติมเอง'!$A$5:$CL$846,63,0),2)</f>
        <v>0</v>
      </c>
      <c r="BM434" s="19">
        <f>ROUND(VLOOKUP($B434,'3.ข้อมูลงบทดลองปัจจุบัน เติมเอง'!$A$5:$CL$846,64,0),2)</f>
        <v>0</v>
      </c>
      <c r="BN434" s="19">
        <f>ROUND(VLOOKUP($B434,'3.ข้อมูลงบทดลองปัจจุบัน เติมเอง'!$A$5:$CL$846,65,0),2)</f>
        <v>0</v>
      </c>
      <c r="BO434" s="19">
        <f>ROUND(VLOOKUP($B434,'3.ข้อมูลงบทดลองปัจจุบัน เติมเอง'!$A$5:$CL$846,66,0),2)</f>
        <v>0</v>
      </c>
      <c r="BP434" s="19">
        <f>ROUND(VLOOKUP($B434,'3.ข้อมูลงบทดลองปัจจุบัน เติมเอง'!$A$5:$CL$846,67,0),2)</f>
        <v>0</v>
      </c>
      <c r="BQ434" s="19">
        <f>ROUND(VLOOKUP($B434,'3.ข้อมูลงบทดลองปัจจุบัน เติมเอง'!$A$5:$CL$846,68,0),2)</f>
        <v>0</v>
      </c>
      <c r="BR434" s="19">
        <f>ROUND(VLOOKUP($B434,'3.ข้อมูลงบทดลองปัจจุบัน เติมเอง'!$A$5:$CL$846,69,0),2)</f>
        <v>0</v>
      </c>
      <c r="BS434" s="19">
        <f>ROUND(VLOOKUP($B434,'3.ข้อมูลงบทดลองปัจจุบัน เติมเอง'!$A$5:$CL$846,70,0),2)</f>
        <v>0</v>
      </c>
      <c r="BT434" s="19">
        <f>ROUND(VLOOKUP($B434,'3.ข้อมูลงบทดลองปัจจุบัน เติมเอง'!$A$5:$CL$846,71,0),2)</f>
        <v>594381.99</v>
      </c>
      <c r="BU434" s="19">
        <f>ROUND(VLOOKUP($B434,'3.ข้อมูลงบทดลองปัจจุบัน เติมเอง'!$A$5:$CL$846,72,0),2)</f>
        <v>0</v>
      </c>
      <c r="BV434" s="19">
        <f>ROUND(VLOOKUP($B434,'3.ข้อมูลงบทดลองปัจจุบัน เติมเอง'!$A$5:$CL$846,73,0),2)</f>
        <v>1051594.1100000001</v>
      </c>
      <c r="BW434" s="19">
        <f>ROUND(VLOOKUP($B434,'3.ข้อมูลงบทดลองปัจจุบัน เติมเอง'!$A$5:$CL$846,74,0),2)</f>
        <v>0</v>
      </c>
      <c r="BX434" s="19">
        <f>ROUND(VLOOKUP($B434,'3.ข้อมูลงบทดลองปัจจุบัน เติมเอง'!$A$5:$CL$846,75,0),2)</f>
        <v>0</v>
      </c>
      <c r="BY434" s="19">
        <f>ROUND(VLOOKUP($B434,'3.ข้อมูลงบทดลองปัจจุบัน เติมเอง'!$A$5:$CL$846,76,0),2)</f>
        <v>0</v>
      </c>
      <c r="BZ434" s="19">
        <f>ROUND(VLOOKUP($B434,'3.ข้อมูลงบทดลองปัจจุบัน เติมเอง'!$A$5:$CL$846,77,0),2)</f>
        <v>0</v>
      </c>
      <c r="CA434" s="19">
        <f>ROUND(VLOOKUP($B434,'3.ข้อมูลงบทดลองปัจจุบัน เติมเอง'!$A$5:$CL$846,78,0),2)</f>
        <v>479619.17</v>
      </c>
      <c r="CB434" s="19">
        <f>ROUND(VLOOKUP($B434,'3.ข้อมูลงบทดลองปัจจุบัน เติมเอง'!$A$5:$CL$846,79,0),2)</f>
        <v>108091.8</v>
      </c>
      <c r="CC434" s="19">
        <f>ROUND(VLOOKUP($B434,'3.ข้อมูลงบทดลองปัจจุบัน เติมเอง'!$A$5:$CL$846,80,0),2)</f>
        <v>0</v>
      </c>
      <c r="CD434" s="19">
        <f>ROUND(VLOOKUP($B434,'3.ข้อมูลงบทดลองปัจจุบัน เติมเอง'!$A$5:$CL$846,81,0),2)</f>
        <v>381741.54</v>
      </c>
      <c r="CE434" s="19">
        <f>ROUND(VLOOKUP($B434,'3.ข้อมูลงบทดลองปัจจุบัน เติมเอง'!$A$5:$CL$846,82,0),2)</f>
        <v>0</v>
      </c>
      <c r="CF434" s="19">
        <f>ROUND(VLOOKUP($B434,'3.ข้อมูลงบทดลองปัจจุบัน เติมเอง'!$A$5:$CL$846,83,0),2)</f>
        <v>0</v>
      </c>
      <c r="CG434" s="19">
        <f>ROUND(VLOOKUP($B434,'3.ข้อมูลงบทดลองปัจจุบัน เติมเอง'!$A$5:$CL$846,84,0),2)</f>
        <v>0</v>
      </c>
      <c r="CH434" s="19">
        <f>ROUND(VLOOKUP($B434,'3.ข้อมูลงบทดลองปัจจุบัน เติมเอง'!$A$5:$CL$846,85,0),2)</f>
        <v>0</v>
      </c>
      <c r="CI434" s="19">
        <f>ROUND(VLOOKUP($B434,'3.ข้อมูลงบทดลองปัจจุบัน เติมเอง'!$A$5:$CL$846,86,0),2)</f>
        <v>14951.65</v>
      </c>
      <c r="CJ434" s="19">
        <f>ROUND(VLOOKUP($B434,'3.ข้อมูลงบทดลองปัจจุบัน เติมเอง'!$A$5:$CL$846,87,0),2)</f>
        <v>0</v>
      </c>
      <c r="CK434" s="19">
        <f>ROUND(VLOOKUP($B434,'3.ข้อมูลงบทดลองปัจจุบัน เติมเอง'!$A$5:$CL$846,88,0),2)</f>
        <v>0</v>
      </c>
      <c r="CL434" s="19">
        <f>ROUND(VLOOKUP($B434,'3.ข้อมูลงบทดลองปัจจุบัน เติมเอง'!$A$5:$CL$846,89,0),2)</f>
        <v>0</v>
      </c>
      <c r="CM434" s="19">
        <f>ROUND(VLOOKUP($B434,'3.ข้อมูลงบทดลองปัจจุบัน เติมเอง'!$A$5:$CL$846,90,0),2)</f>
        <v>0</v>
      </c>
    </row>
    <row r="435" spans="1:91" x14ac:dyDescent="0.7">
      <c r="A435" s="53" t="s">
        <v>2323</v>
      </c>
      <c r="B435" s="3" t="s">
        <v>2175</v>
      </c>
      <c r="C435" s="8" t="s">
        <v>869</v>
      </c>
      <c r="D435" s="19">
        <f>ROUND(VLOOKUP($B435,'3.ข้อมูลงบทดลองปัจจุบัน เติมเอง'!$A$5:$CL$846,3,0),2)</f>
        <v>0</v>
      </c>
      <c r="E435" s="19">
        <f>ROUND(VLOOKUP($B435,'3.ข้อมูลงบทดลองปัจจุบัน เติมเอง'!$A$5:$CL$846,4,0),2)</f>
        <v>0</v>
      </c>
      <c r="F435" s="19">
        <f>ROUND(VLOOKUP($B435,'3.ข้อมูลงบทดลองปัจจุบัน เติมเอง'!$A$5:$CL$846,5,0),2)</f>
        <v>0</v>
      </c>
      <c r="G435" s="19">
        <f>ROUND(VLOOKUP($B435,'3.ข้อมูลงบทดลองปัจจุบัน เติมเอง'!$A$5:$CL$846,6,0),2)</f>
        <v>0</v>
      </c>
      <c r="H435" s="19">
        <f>ROUND(VLOOKUP($B435,'3.ข้อมูลงบทดลองปัจจุบัน เติมเอง'!$A$5:$CL$846,7,0),2)</f>
        <v>0</v>
      </c>
      <c r="I435" s="19">
        <f>ROUND(VLOOKUP($B435,'3.ข้อมูลงบทดลองปัจจุบัน เติมเอง'!$A$5:$CL$846,8,0),2)</f>
        <v>0</v>
      </c>
      <c r="J435" s="19">
        <f>ROUND(VLOOKUP($B435,'3.ข้อมูลงบทดลองปัจจุบัน เติมเอง'!$A$5:$CL$846,9,0),2)</f>
        <v>0</v>
      </c>
      <c r="K435" s="19">
        <f>ROUND(VLOOKUP($B435,'3.ข้อมูลงบทดลองปัจจุบัน เติมเอง'!$A$5:$CL$846,10,0),2)</f>
        <v>0</v>
      </c>
      <c r="L435" s="19">
        <f>ROUND(VLOOKUP($B435,'3.ข้อมูลงบทดลองปัจจุบัน เติมเอง'!$A$5:$CL$846,11,0),2)</f>
        <v>0</v>
      </c>
      <c r="M435" s="19">
        <f>ROUND(VLOOKUP($B435,'3.ข้อมูลงบทดลองปัจจุบัน เติมเอง'!$A$5:$CL$846,12,0),2)</f>
        <v>0</v>
      </c>
      <c r="N435" s="19">
        <f>ROUND(VLOOKUP($B435,'3.ข้อมูลงบทดลองปัจจุบัน เติมเอง'!$A$5:$CL$846,13,0),2)</f>
        <v>0</v>
      </c>
      <c r="O435" s="19">
        <f>ROUND(VLOOKUP($B435,'3.ข้อมูลงบทดลองปัจจุบัน เติมเอง'!$A$5:$CL$846,14,0),2)</f>
        <v>0</v>
      </c>
      <c r="P435" s="19">
        <f>ROUND(VLOOKUP($B435,'3.ข้อมูลงบทดลองปัจจุบัน เติมเอง'!$A$5:$CL$846,15,0),2)</f>
        <v>0</v>
      </c>
      <c r="Q435" s="19">
        <f>ROUND(VLOOKUP($B435,'3.ข้อมูลงบทดลองปัจจุบัน เติมเอง'!$A$5:$CL$846,16,0),2)</f>
        <v>0</v>
      </c>
      <c r="R435" s="19">
        <f>ROUND(VLOOKUP($B435,'3.ข้อมูลงบทดลองปัจจุบัน เติมเอง'!$A$5:$CL$846,17,0),2)</f>
        <v>0</v>
      </c>
      <c r="S435" s="19">
        <f>ROUND(VLOOKUP($B435,'3.ข้อมูลงบทดลองปัจจุบัน เติมเอง'!$A$5:$CL$846,18,0),2)</f>
        <v>1729000</v>
      </c>
      <c r="T435" s="19">
        <f>ROUND(VLOOKUP($B435,'3.ข้อมูลงบทดลองปัจจุบัน เติมเอง'!$A$5:$CL$846,19,0),2)</f>
        <v>0</v>
      </c>
      <c r="U435" s="19">
        <f>ROUND(VLOOKUP($B435,'3.ข้อมูลงบทดลองปัจจุบัน เติมเอง'!$A$5:$CL$846,20,0),2)</f>
        <v>0</v>
      </c>
      <c r="V435" s="19">
        <f>ROUND(VLOOKUP($B435,'3.ข้อมูลงบทดลองปัจจุบัน เติมเอง'!$A$5:$CL$846,21,0),2)</f>
        <v>0</v>
      </c>
      <c r="W435" s="19">
        <f>ROUND(VLOOKUP($B435,'3.ข้อมูลงบทดลองปัจจุบัน เติมเอง'!$A$5:$CL$846,22,0),2)</f>
        <v>0</v>
      </c>
      <c r="X435" s="19">
        <f>ROUND(VLOOKUP($B435,'3.ข้อมูลงบทดลองปัจจุบัน เติมเอง'!$A$5:$CL$846,23,0),2)</f>
        <v>0</v>
      </c>
      <c r="Y435" s="19">
        <f>ROUND(VLOOKUP($B435,'3.ข้อมูลงบทดลองปัจจุบัน เติมเอง'!$A$5:$CL$846,24,0),2)</f>
        <v>0</v>
      </c>
      <c r="Z435" s="19">
        <f>ROUND(VLOOKUP($B435,'3.ข้อมูลงบทดลองปัจจุบัน เติมเอง'!$A$5:$CL$846,25,0),2)</f>
        <v>0</v>
      </c>
      <c r="AA435" s="19">
        <f>ROUND(VLOOKUP($B435,'3.ข้อมูลงบทดลองปัจจุบัน เติมเอง'!$A$5:$CL$846,26,0),2)</f>
        <v>0</v>
      </c>
      <c r="AB435" s="19">
        <f>ROUND(VLOOKUP($B435,'3.ข้อมูลงบทดลองปัจจุบัน เติมเอง'!$A$5:$CL$846,27,0),2)</f>
        <v>0</v>
      </c>
      <c r="AC435" s="19">
        <f>ROUND(VLOOKUP($B435,'3.ข้อมูลงบทดลองปัจจุบัน เติมเอง'!$A$5:$CL$846,28,0),2)</f>
        <v>0</v>
      </c>
      <c r="AD435" s="19">
        <f>ROUND(VLOOKUP($B435,'3.ข้อมูลงบทดลองปัจจุบัน เติมเอง'!$A$5:$CL$846,29,0),2)</f>
        <v>0</v>
      </c>
      <c r="AE435" s="19">
        <f>ROUND(VLOOKUP($B435,'3.ข้อมูลงบทดลองปัจจุบัน เติมเอง'!$A$5:$CL$846,30,0),2)</f>
        <v>0</v>
      </c>
      <c r="AF435" s="19">
        <f>ROUND(VLOOKUP($B435,'3.ข้อมูลงบทดลองปัจจุบัน เติมเอง'!$A$5:$CL$846,31,0),2)</f>
        <v>0</v>
      </c>
      <c r="AG435" s="19">
        <f>ROUND(VLOOKUP($B435,'3.ข้อมูลงบทดลองปัจจุบัน เติมเอง'!$A$5:$CL$846,32,0),2)</f>
        <v>0</v>
      </c>
      <c r="AH435" s="19">
        <f>ROUND(VLOOKUP($B435,'3.ข้อมูลงบทดลองปัจจุบัน เติมเอง'!$A$5:$CL$846,33,0),2)</f>
        <v>0</v>
      </c>
      <c r="AI435" s="19">
        <f>ROUND(VLOOKUP($B435,'3.ข้อมูลงบทดลองปัจจุบัน เติมเอง'!$A$5:$CL$846,34,0),2)</f>
        <v>0</v>
      </c>
      <c r="AJ435" s="19">
        <f>ROUND(VLOOKUP($B435,'3.ข้อมูลงบทดลองปัจจุบัน เติมเอง'!$A$5:$CL$846,35,0),2)</f>
        <v>679800</v>
      </c>
      <c r="AK435" s="19">
        <f>ROUND(VLOOKUP($B435,'3.ข้อมูลงบทดลองปัจจุบัน เติมเอง'!$A$5:$CL$846,36,0),2)</f>
        <v>0</v>
      </c>
      <c r="AL435" s="19">
        <f>ROUND(VLOOKUP($B435,'3.ข้อมูลงบทดลองปัจจุบัน เติมเอง'!$A$5:$CL$846,37,0),2)</f>
        <v>0</v>
      </c>
      <c r="AM435" s="19">
        <f>ROUND(VLOOKUP($B435,'3.ข้อมูลงบทดลองปัจจุบัน เติมเอง'!$A$5:$CL$846,38,0),2)</f>
        <v>0</v>
      </c>
      <c r="AN435" s="19">
        <f>ROUND(VLOOKUP($B435,'3.ข้อมูลงบทดลองปัจจุบัน เติมเอง'!$A$5:$CL$846,39,0),2)</f>
        <v>0</v>
      </c>
      <c r="AO435" s="19">
        <f>ROUND(VLOOKUP($B435,'3.ข้อมูลงบทดลองปัจจุบัน เติมเอง'!$A$5:$CL$846,40,0),2)</f>
        <v>0</v>
      </c>
      <c r="AP435" s="19">
        <f>ROUND(VLOOKUP($B435,'3.ข้อมูลงบทดลองปัจจุบัน เติมเอง'!$A$5:$CL$846,41,0),2)</f>
        <v>0</v>
      </c>
      <c r="AQ435" s="19">
        <f>ROUND(VLOOKUP($B435,'3.ข้อมูลงบทดลองปัจจุบัน เติมเอง'!$A$5:$CL$846,42,0),2)</f>
        <v>0</v>
      </c>
      <c r="AR435" s="19">
        <f>ROUND(VLOOKUP($B435,'3.ข้อมูลงบทดลองปัจจุบัน เติมเอง'!$A$5:$CL$846,43,0),2)</f>
        <v>0</v>
      </c>
      <c r="AS435" s="19">
        <f>ROUND(VLOOKUP($B435,'3.ข้อมูลงบทดลองปัจจุบัน เติมเอง'!$A$5:$CL$846,44,0),2)</f>
        <v>0</v>
      </c>
      <c r="AT435" s="19">
        <f>ROUND(VLOOKUP($B435,'3.ข้อมูลงบทดลองปัจจุบัน เติมเอง'!$A$5:$CL$846,45,0),2)</f>
        <v>0</v>
      </c>
      <c r="AU435" s="19">
        <f>ROUND(VLOOKUP($B435,'3.ข้อมูลงบทดลองปัจจุบัน เติมเอง'!$A$5:$CL$846,46,0),2)</f>
        <v>0</v>
      </c>
      <c r="AV435" s="19">
        <f>ROUND(VLOOKUP($B435,'3.ข้อมูลงบทดลองปัจจุบัน เติมเอง'!$A$5:$CL$846,47,0),2)</f>
        <v>25500</v>
      </c>
      <c r="AW435" s="19">
        <f>ROUND(VLOOKUP($B435,'3.ข้อมูลงบทดลองปัจจุบัน เติมเอง'!$A$5:$CL$846,48,0),2)</f>
        <v>0</v>
      </c>
      <c r="AX435" s="19">
        <f>ROUND(VLOOKUP($B435,'3.ข้อมูลงบทดลองปัจจุบัน เติมเอง'!$A$5:$CL$846,49,0),2)</f>
        <v>0</v>
      </c>
      <c r="AY435" s="19">
        <f>ROUND(VLOOKUP($B435,'3.ข้อมูลงบทดลองปัจจุบัน เติมเอง'!$A$5:$CL$846,50,0),2)</f>
        <v>0</v>
      </c>
      <c r="AZ435" s="19">
        <f>ROUND(VLOOKUP($B435,'3.ข้อมูลงบทดลองปัจจุบัน เติมเอง'!$A$5:$CL$846,51,0),2)</f>
        <v>0</v>
      </c>
      <c r="BA435" s="19">
        <f>ROUND(VLOOKUP($B435,'3.ข้อมูลงบทดลองปัจจุบัน เติมเอง'!$A$5:$CL$846,52,0),2)</f>
        <v>0</v>
      </c>
      <c r="BB435" s="19">
        <f>ROUND(VLOOKUP($B435,'3.ข้อมูลงบทดลองปัจจุบัน เติมเอง'!$A$5:$CL$846,53,0),2)</f>
        <v>0</v>
      </c>
      <c r="BC435" s="19">
        <f>ROUND(VLOOKUP($B435,'3.ข้อมูลงบทดลองปัจจุบัน เติมเอง'!$A$5:$CL$846,54,0),2)</f>
        <v>0</v>
      </c>
      <c r="BD435" s="19">
        <f>ROUND(VLOOKUP($B435,'3.ข้อมูลงบทดลองปัจจุบัน เติมเอง'!$A$5:$CL$846,55,0),2)</f>
        <v>0</v>
      </c>
      <c r="BE435" s="19">
        <f>ROUND(VLOOKUP($B435,'3.ข้อมูลงบทดลองปัจจุบัน เติมเอง'!$A$5:$CL$846,56,0),2)</f>
        <v>0</v>
      </c>
      <c r="BF435" s="19">
        <f>ROUND(VLOOKUP($B435,'3.ข้อมูลงบทดลองปัจจุบัน เติมเอง'!$A$5:$CL$846,57,0),2)</f>
        <v>0</v>
      </c>
      <c r="BG435" s="19">
        <f>ROUND(VLOOKUP($B435,'3.ข้อมูลงบทดลองปัจจุบัน เติมเอง'!$A$5:$CL$846,58,0),2)</f>
        <v>0</v>
      </c>
      <c r="BH435" s="19">
        <f>ROUND(VLOOKUP($B435,'3.ข้อมูลงบทดลองปัจจุบัน เติมเอง'!$A$5:$CL$846,59,0),2)</f>
        <v>0</v>
      </c>
      <c r="BI435" s="19">
        <f>ROUND(VLOOKUP($B435,'3.ข้อมูลงบทดลองปัจจุบัน เติมเอง'!$A$5:$CL$846,60,0),2)</f>
        <v>0</v>
      </c>
      <c r="BJ435" s="19">
        <f>ROUND(VLOOKUP($B435,'3.ข้อมูลงบทดลองปัจจุบัน เติมเอง'!$A$5:$CL$846,61,0),2)</f>
        <v>0</v>
      </c>
      <c r="BK435" s="19">
        <f>ROUND(VLOOKUP($B435,'3.ข้อมูลงบทดลองปัจจุบัน เติมเอง'!$A$5:$CL$846,62,0),2)</f>
        <v>0</v>
      </c>
      <c r="BL435" s="19">
        <f>ROUND(VLOOKUP($B435,'3.ข้อมูลงบทดลองปัจจุบัน เติมเอง'!$A$5:$CL$846,63,0),2)</f>
        <v>0</v>
      </c>
      <c r="BM435" s="19">
        <f>ROUND(VLOOKUP($B435,'3.ข้อมูลงบทดลองปัจจุบัน เติมเอง'!$A$5:$CL$846,64,0),2)</f>
        <v>0</v>
      </c>
      <c r="BN435" s="19">
        <f>ROUND(VLOOKUP($B435,'3.ข้อมูลงบทดลองปัจจุบัน เติมเอง'!$A$5:$CL$846,65,0),2)</f>
        <v>0</v>
      </c>
      <c r="BO435" s="19">
        <f>ROUND(VLOOKUP($B435,'3.ข้อมูลงบทดลองปัจจุบัน เติมเอง'!$A$5:$CL$846,66,0),2)</f>
        <v>0</v>
      </c>
      <c r="BP435" s="19">
        <f>ROUND(VLOOKUP($B435,'3.ข้อมูลงบทดลองปัจจุบัน เติมเอง'!$A$5:$CL$846,67,0),2)</f>
        <v>0</v>
      </c>
      <c r="BQ435" s="19">
        <f>ROUND(VLOOKUP($B435,'3.ข้อมูลงบทดลองปัจจุบัน เติมเอง'!$A$5:$CL$846,68,0),2)</f>
        <v>306600</v>
      </c>
      <c r="BR435" s="19">
        <f>ROUND(VLOOKUP($B435,'3.ข้อมูลงบทดลองปัจจุบัน เติมเอง'!$A$5:$CL$846,69,0),2)</f>
        <v>0</v>
      </c>
      <c r="BS435" s="19">
        <f>ROUND(VLOOKUP($B435,'3.ข้อมูลงบทดลองปัจจุบัน เติมเอง'!$A$5:$CL$846,70,0),2)</f>
        <v>439000</v>
      </c>
      <c r="BT435" s="19">
        <f>ROUND(VLOOKUP($B435,'3.ข้อมูลงบทดลองปัจจุบัน เติมเอง'!$A$5:$CL$846,71,0),2)</f>
        <v>0</v>
      </c>
      <c r="BU435" s="19">
        <f>ROUND(VLOOKUP($B435,'3.ข้อมูลงบทดลองปัจจุบัน เติมเอง'!$A$5:$CL$846,72,0),2)</f>
        <v>0</v>
      </c>
      <c r="BV435" s="19">
        <f>ROUND(VLOOKUP($B435,'3.ข้อมูลงบทดลองปัจจุบัน เติมเอง'!$A$5:$CL$846,73,0),2)</f>
        <v>0</v>
      </c>
      <c r="BW435" s="19">
        <f>ROUND(VLOOKUP($B435,'3.ข้อมูลงบทดลองปัจจุบัน เติมเอง'!$A$5:$CL$846,74,0),2)</f>
        <v>0</v>
      </c>
      <c r="BX435" s="19">
        <f>ROUND(VLOOKUP($B435,'3.ข้อมูลงบทดลองปัจจุบัน เติมเอง'!$A$5:$CL$846,75,0),2)</f>
        <v>0</v>
      </c>
      <c r="BY435" s="19">
        <f>ROUND(VLOOKUP($B435,'3.ข้อมูลงบทดลองปัจจุบัน เติมเอง'!$A$5:$CL$846,76,0),2)</f>
        <v>0</v>
      </c>
      <c r="BZ435" s="19">
        <f>ROUND(VLOOKUP($B435,'3.ข้อมูลงบทดลองปัจจุบัน เติมเอง'!$A$5:$CL$846,77,0),2)</f>
        <v>0</v>
      </c>
      <c r="CA435" s="19">
        <f>ROUND(VLOOKUP($B435,'3.ข้อมูลงบทดลองปัจจุบัน เติมเอง'!$A$5:$CL$846,78,0),2)</f>
        <v>0</v>
      </c>
      <c r="CB435" s="19">
        <f>ROUND(VLOOKUP($B435,'3.ข้อมูลงบทดลองปัจจุบัน เติมเอง'!$A$5:$CL$846,79,0),2)</f>
        <v>0</v>
      </c>
      <c r="CC435" s="19">
        <f>ROUND(VLOOKUP($B435,'3.ข้อมูลงบทดลองปัจจุบัน เติมเอง'!$A$5:$CL$846,80,0),2)</f>
        <v>0</v>
      </c>
      <c r="CD435" s="19">
        <f>ROUND(VLOOKUP($B435,'3.ข้อมูลงบทดลองปัจจุบัน เติมเอง'!$A$5:$CL$846,81,0),2)</f>
        <v>0</v>
      </c>
      <c r="CE435" s="19">
        <f>ROUND(VLOOKUP($B435,'3.ข้อมูลงบทดลองปัจจุบัน เติมเอง'!$A$5:$CL$846,82,0),2)</f>
        <v>0</v>
      </c>
      <c r="CF435" s="19">
        <f>ROUND(VLOOKUP($B435,'3.ข้อมูลงบทดลองปัจจุบัน เติมเอง'!$A$5:$CL$846,83,0),2)</f>
        <v>0</v>
      </c>
      <c r="CG435" s="19">
        <f>ROUND(VLOOKUP($B435,'3.ข้อมูลงบทดลองปัจจุบัน เติมเอง'!$A$5:$CL$846,84,0),2)</f>
        <v>0</v>
      </c>
      <c r="CH435" s="19">
        <f>ROUND(VLOOKUP($B435,'3.ข้อมูลงบทดลองปัจจุบัน เติมเอง'!$A$5:$CL$846,85,0),2)</f>
        <v>0</v>
      </c>
      <c r="CI435" s="19">
        <f>ROUND(VLOOKUP($B435,'3.ข้อมูลงบทดลองปัจจุบัน เติมเอง'!$A$5:$CL$846,86,0),2)</f>
        <v>0</v>
      </c>
      <c r="CJ435" s="19">
        <f>ROUND(VLOOKUP($B435,'3.ข้อมูลงบทดลองปัจจุบัน เติมเอง'!$A$5:$CL$846,87,0),2)</f>
        <v>0</v>
      </c>
      <c r="CK435" s="19">
        <f>ROUND(VLOOKUP($B435,'3.ข้อมูลงบทดลองปัจจุบัน เติมเอง'!$A$5:$CL$846,88,0),2)</f>
        <v>0</v>
      </c>
      <c r="CL435" s="19">
        <f>ROUND(VLOOKUP($B435,'3.ข้อมูลงบทดลองปัจจุบัน เติมเอง'!$A$5:$CL$846,89,0),2)</f>
        <v>0</v>
      </c>
      <c r="CM435" s="19">
        <f>ROUND(VLOOKUP($B435,'3.ข้อมูลงบทดลองปัจจุบัน เติมเอง'!$A$5:$CL$846,90,0),2)</f>
        <v>0</v>
      </c>
    </row>
    <row r="436" spans="1:91" x14ac:dyDescent="0.7">
      <c r="A436" s="53" t="s">
        <v>2323</v>
      </c>
      <c r="B436" s="3" t="s">
        <v>2176</v>
      </c>
      <c r="C436" s="8" t="s">
        <v>870</v>
      </c>
      <c r="D436" s="19">
        <f>ROUND(VLOOKUP($B436,'3.ข้อมูลงบทดลองปัจจุบัน เติมเอง'!$A$5:$CL$846,3,0),2)</f>
        <v>0</v>
      </c>
      <c r="E436" s="19">
        <f>ROUND(VLOOKUP($B436,'3.ข้อมูลงบทดลองปัจจุบัน เติมเอง'!$A$5:$CL$846,4,0),2)</f>
        <v>0</v>
      </c>
      <c r="F436" s="19">
        <f>ROUND(VLOOKUP($B436,'3.ข้อมูลงบทดลองปัจจุบัน เติมเอง'!$A$5:$CL$846,5,0),2)</f>
        <v>0</v>
      </c>
      <c r="G436" s="19">
        <f>ROUND(VLOOKUP($B436,'3.ข้อมูลงบทดลองปัจจุบัน เติมเอง'!$A$5:$CL$846,6,0),2)</f>
        <v>0</v>
      </c>
      <c r="H436" s="19">
        <f>ROUND(VLOOKUP($B436,'3.ข้อมูลงบทดลองปัจจุบัน เติมเอง'!$A$5:$CL$846,7,0),2)</f>
        <v>0</v>
      </c>
      <c r="I436" s="19">
        <f>ROUND(VLOOKUP($B436,'3.ข้อมูลงบทดลองปัจจุบัน เติมเอง'!$A$5:$CL$846,8,0),2)</f>
        <v>0</v>
      </c>
      <c r="J436" s="19">
        <f>ROUND(VLOOKUP($B436,'3.ข้อมูลงบทดลองปัจจุบัน เติมเอง'!$A$5:$CL$846,9,0),2)</f>
        <v>0</v>
      </c>
      <c r="K436" s="19">
        <f>ROUND(VLOOKUP($B436,'3.ข้อมูลงบทดลองปัจจุบัน เติมเอง'!$A$5:$CL$846,10,0),2)</f>
        <v>0</v>
      </c>
      <c r="L436" s="19">
        <f>ROUND(VLOOKUP($B436,'3.ข้อมูลงบทดลองปัจจุบัน เติมเอง'!$A$5:$CL$846,11,0),2)</f>
        <v>0</v>
      </c>
      <c r="M436" s="19">
        <f>ROUND(VLOOKUP($B436,'3.ข้อมูลงบทดลองปัจจุบัน เติมเอง'!$A$5:$CL$846,12,0),2)</f>
        <v>0</v>
      </c>
      <c r="N436" s="19">
        <f>ROUND(VLOOKUP($B436,'3.ข้อมูลงบทดลองปัจจุบัน เติมเอง'!$A$5:$CL$846,13,0),2)</f>
        <v>0</v>
      </c>
      <c r="O436" s="19">
        <f>ROUND(VLOOKUP($B436,'3.ข้อมูลงบทดลองปัจจุบัน เติมเอง'!$A$5:$CL$846,14,0),2)</f>
        <v>0</v>
      </c>
      <c r="P436" s="19">
        <f>ROUND(VLOOKUP($B436,'3.ข้อมูลงบทดลองปัจจุบัน เติมเอง'!$A$5:$CL$846,15,0),2)</f>
        <v>0</v>
      </c>
      <c r="Q436" s="19">
        <f>ROUND(VLOOKUP($B436,'3.ข้อมูลงบทดลองปัจจุบัน เติมเอง'!$A$5:$CL$846,16,0),2)</f>
        <v>0</v>
      </c>
      <c r="R436" s="19">
        <f>ROUND(VLOOKUP($B436,'3.ข้อมูลงบทดลองปัจจุบัน เติมเอง'!$A$5:$CL$846,17,0),2)</f>
        <v>0</v>
      </c>
      <c r="S436" s="19">
        <f>ROUND(VLOOKUP($B436,'3.ข้อมูลงบทดลองปัจจุบัน เติมเอง'!$A$5:$CL$846,18,0),2)</f>
        <v>0</v>
      </c>
      <c r="T436" s="19">
        <f>ROUND(VLOOKUP($B436,'3.ข้อมูลงบทดลองปัจจุบัน เติมเอง'!$A$5:$CL$846,19,0),2)</f>
        <v>0</v>
      </c>
      <c r="U436" s="19">
        <f>ROUND(VLOOKUP($B436,'3.ข้อมูลงบทดลองปัจจุบัน เติมเอง'!$A$5:$CL$846,20,0),2)</f>
        <v>0</v>
      </c>
      <c r="V436" s="19">
        <f>ROUND(VLOOKUP($B436,'3.ข้อมูลงบทดลองปัจจุบัน เติมเอง'!$A$5:$CL$846,21,0),2)</f>
        <v>0</v>
      </c>
      <c r="W436" s="19">
        <f>ROUND(VLOOKUP($B436,'3.ข้อมูลงบทดลองปัจจุบัน เติมเอง'!$A$5:$CL$846,22,0),2)</f>
        <v>0</v>
      </c>
      <c r="X436" s="19">
        <f>ROUND(VLOOKUP($B436,'3.ข้อมูลงบทดลองปัจจุบัน เติมเอง'!$A$5:$CL$846,23,0),2)</f>
        <v>0</v>
      </c>
      <c r="Y436" s="19">
        <f>ROUND(VLOOKUP($B436,'3.ข้อมูลงบทดลองปัจจุบัน เติมเอง'!$A$5:$CL$846,24,0),2)</f>
        <v>0</v>
      </c>
      <c r="Z436" s="19">
        <f>ROUND(VLOOKUP($B436,'3.ข้อมูลงบทดลองปัจจุบัน เติมเอง'!$A$5:$CL$846,25,0),2)</f>
        <v>0</v>
      </c>
      <c r="AA436" s="19">
        <f>ROUND(VLOOKUP($B436,'3.ข้อมูลงบทดลองปัจจุบัน เติมเอง'!$A$5:$CL$846,26,0),2)</f>
        <v>0</v>
      </c>
      <c r="AB436" s="19">
        <f>ROUND(VLOOKUP($B436,'3.ข้อมูลงบทดลองปัจจุบัน เติมเอง'!$A$5:$CL$846,27,0),2)</f>
        <v>0</v>
      </c>
      <c r="AC436" s="19">
        <f>ROUND(VLOOKUP($B436,'3.ข้อมูลงบทดลองปัจจุบัน เติมเอง'!$A$5:$CL$846,28,0),2)</f>
        <v>0</v>
      </c>
      <c r="AD436" s="19">
        <f>ROUND(VLOOKUP($B436,'3.ข้อมูลงบทดลองปัจจุบัน เติมเอง'!$A$5:$CL$846,29,0),2)</f>
        <v>0</v>
      </c>
      <c r="AE436" s="19">
        <f>ROUND(VLOOKUP($B436,'3.ข้อมูลงบทดลองปัจจุบัน เติมเอง'!$A$5:$CL$846,30,0),2)</f>
        <v>0</v>
      </c>
      <c r="AF436" s="19">
        <f>ROUND(VLOOKUP($B436,'3.ข้อมูลงบทดลองปัจจุบัน เติมเอง'!$A$5:$CL$846,31,0),2)</f>
        <v>0</v>
      </c>
      <c r="AG436" s="19">
        <f>ROUND(VLOOKUP($B436,'3.ข้อมูลงบทดลองปัจจุบัน เติมเอง'!$A$5:$CL$846,32,0),2)</f>
        <v>0</v>
      </c>
      <c r="AH436" s="19">
        <f>ROUND(VLOOKUP($B436,'3.ข้อมูลงบทดลองปัจจุบัน เติมเอง'!$A$5:$CL$846,33,0),2)</f>
        <v>0</v>
      </c>
      <c r="AI436" s="19">
        <f>ROUND(VLOOKUP($B436,'3.ข้อมูลงบทดลองปัจจุบัน เติมเอง'!$A$5:$CL$846,34,0),2)</f>
        <v>0</v>
      </c>
      <c r="AJ436" s="19">
        <f>ROUND(VLOOKUP($B436,'3.ข้อมูลงบทดลองปัจจุบัน เติมเอง'!$A$5:$CL$846,35,0),2)</f>
        <v>0</v>
      </c>
      <c r="AK436" s="19">
        <f>ROUND(VLOOKUP($B436,'3.ข้อมูลงบทดลองปัจจุบัน เติมเอง'!$A$5:$CL$846,36,0),2)</f>
        <v>0</v>
      </c>
      <c r="AL436" s="19">
        <f>ROUND(VLOOKUP($B436,'3.ข้อมูลงบทดลองปัจจุบัน เติมเอง'!$A$5:$CL$846,37,0),2)</f>
        <v>0</v>
      </c>
      <c r="AM436" s="19">
        <f>ROUND(VLOOKUP($B436,'3.ข้อมูลงบทดลองปัจจุบัน เติมเอง'!$A$5:$CL$846,38,0),2)</f>
        <v>0</v>
      </c>
      <c r="AN436" s="19">
        <f>ROUND(VLOOKUP($B436,'3.ข้อมูลงบทดลองปัจจุบัน เติมเอง'!$A$5:$CL$846,39,0),2)</f>
        <v>0</v>
      </c>
      <c r="AO436" s="19">
        <f>ROUND(VLOOKUP($B436,'3.ข้อมูลงบทดลองปัจจุบัน เติมเอง'!$A$5:$CL$846,40,0),2)</f>
        <v>0</v>
      </c>
      <c r="AP436" s="19">
        <f>ROUND(VLOOKUP($B436,'3.ข้อมูลงบทดลองปัจจุบัน เติมเอง'!$A$5:$CL$846,41,0),2)</f>
        <v>0</v>
      </c>
      <c r="AQ436" s="19">
        <f>ROUND(VLOOKUP($B436,'3.ข้อมูลงบทดลองปัจจุบัน เติมเอง'!$A$5:$CL$846,42,0),2)</f>
        <v>0</v>
      </c>
      <c r="AR436" s="19">
        <f>ROUND(VLOOKUP($B436,'3.ข้อมูลงบทดลองปัจจุบัน เติมเอง'!$A$5:$CL$846,43,0),2)</f>
        <v>0</v>
      </c>
      <c r="AS436" s="19">
        <f>ROUND(VLOOKUP($B436,'3.ข้อมูลงบทดลองปัจจุบัน เติมเอง'!$A$5:$CL$846,44,0),2)</f>
        <v>0</v>
      </c>
      <c r="AT436" s="19">
        <f>ROUND(VLOOKUP($B436,'3.ข้อมูลงบทดลองปัจจุบัน เติมเอง'!$A$5:$CL$846,45,0),2)</f>
        <v>0</v>
      </c>
      <c r="AU436" s="19">
        <f>ROUND(VLOOKUP($B436,'3.ข้อมูลงบทดลองปัจจุบัน เติมเอง'!$A$5:$CL$846,46,0),2)</f>
        <v>0</v>
      </c>
      <c r="AV436" s="19">
        <f>ROUND(VLOOKUP($B436,'3.ข้อมูลงบทดลองปัจจุบัน เติมเอง'!$A$5:$CL$846,47,0),2)</f>
        <v>0</v>
      </c>
      <c r="AW436" s="19">
        <f>ROUND(VLOOKUP($B436,'3.ข้อมูลงบทดลองปัจจุบัน เติมเอง'!$A$5:$CL$846,48,0),2)</f>
        <v>0</v>
      </c>
      <c r="AX436" s="19">
        <f>ROUND(VLOOKUP($B436,'3.ข้อมูลงบทดลองปัจจุบัน เติมเอง'!$A$5:$CL$846,49,0),2)</f>
        <v>0</v>
      </c>
      <c r="AY436" s="19">
        <f>ROUND(VLOOKUP($B436,'3.ข้อมูลงบทดลองปัจจุบัน เติมเอง'!$A$5:$CL$846,50,0),2)</f>
        <v>0</v>
      </c>
      <c r="AZ436" s="19">
        <f>ROUND(VLOOKUP($B436,'3.ข้อมูลงบทดลองปัจจุบัน เติมเอง'!$A$5:$CL$846,51,0),2)</f>
        <v>0</v>
      </c>
      <c r="BA436" s="19">
        <f>ROUND(VLOOKUP($B436,'3.ข้อมูลงบทดลองปัจจุบัน เติมเอง'!$A$5:$CL$846,52,0),2)</f>
        <v>0</v>
      </c>
      <c r="BB436" s="19">
        <f>ROUND(VLOOKUP($B436,'3.ข้อมูลงบทดลองปัจจุบัน เติมเอง'!$A$5:$CL$846,53,0),2)</f>
        <v>0</v>
      </c>
      <c r="BC436" s="19">
        <f>ROUND(VLOOKUP($B436,'3.ข้อมูลงบทดลองปัจจุบัน เติมเอง'!$A$5:$CL$846,54,0),2)</f>
        <v>0</v>
      </c>
      <c r="BD436" s="19">
        <f>ROUND(VLOOKUP($B436,'3.ข้อมูลงบทดลองปัจจุบัน เติมเอง'!$A$5:$CL$846,55,0),2)</f>
        <v>0</v>
      </c>
      <c r="BE436" s="19">
        <f>ROUND(VLOOKUP($B436,'3.ข้อมูลงบทดลองปัจจุบัน เติมเอง'!$A$5:$CL$846,56,0),2)</f>
        <v>0</v>
      </c>
      <c r="BF436" s="19">
        <f>ROUND(VLOOKUP($B436,'3.ข้อมูลงบทดลองปัจจุบัน เติมเอง'!$A$5:$CL$846,57,0),2)</f>
        <v>0</v>
      </c>
      <c r="BG436" s="19">
        <f>ROUND(VLOOKUP($B436,'3.ข้อมูลงบทดลองปัจจุบัน เติมเอง'!$A$5:$CL$846,58,0),2)</f>
        <v>0</v>
      </c>
      <c r="BH436" s="19">
        <f>ROUND(VLOOKUP($B436,'3.ข้อมูลงบทดลองปัจจุบัน เติมเอง'!$A$5:$CL$846,59,0),2)</f>
        <v>0</v>
      </c>
      <c r="BI436" s="19">
        <f>ROUND(VLOOKUP($B436,'3.ข้อมูลงบทดลองปัจจุบัน เติมเอง'!$A$5:$CL$846,60,0),2)</f>
        <v>0</v>
      </c>
      <c r="BJ436" s="19">
        <f>ROUND(VLOOKUP($B436,'3.ข้อมูลงบทดลองปัจจุบัน เติมเอง'!$A$5:$CL$846,61,0),2)</f>
        <v>0</v>
      </c>
      <c r="BK436" s="19">
        <f>ROUND(VLOOKUP($B436,'3.ข้อมูลงบทดลองปัจจุบัน เติมเอง'!$A$5:$CL$846,62,0),2)</f>
        <v>0</v>
      </c>
      <c r="BL436" s="19">
        <f>ROUND(VLOOKUP($B436,'3.ข้อมูลงบทดลองปัจจุบัน เติมเอง'!$A$5:$CL$846,63,0),2)</f>
        <v>0</v>
      </c>
      <c r="BM436" s="19">
        <f>ROUND(VLOOKUP($B436,'3.ข้อมูลงบทดลองปัจจุบัน เติมเอง'!$A$5:$CL$846,64,0),2)</f>
        <v>0</v>
      </c>
      <c r="BN436" s="19">
        <f>ROUND(VLOOKUP($B436,'3.ข้อมูลงบทดลองปัจจุบัน เติมเอง'!$A$5:$CL$846,65,0),2)</f>
        <v>0</v>
      </c>
      <c r="BO436" s="19">
        <f>ROUND(VLOOKUP($B436,'3.ข้อมูลงบทดลองปัจจุบัน เติมเอง'!$A$5:$CL$846,66,0),2)</f>
        <v>0</v>
      </c>
      <c r="BP436" s="19">
        <f>ROUND(VLOOKUP($B436,'3.ข้อมูลงบทดลองปัจจุบัน เติมเอง'!$A$5:$CL$846,67,0),2)</f>
        <v>0</v>
      </c>
      <c r="BQ436" s="19">
        <f>ROUND(VLOOKUP($B436,'3.ข้อมูลงบทดลองปัจจุบัน เติมเอง'!$A$5:$CL$846,68,0),2)</f>
        <v>0</v>
      </c>
      <c r="BR436" s="19">
        <f>ROUND(VLOOKUP($B436,'3.ข้อมูลงบทดลองปัจจุบัน เติมเอง'!$A$5:$CL$846,69,0),2)</f>
        <v>0</v>
      </c>
      <c r="BS436" s="19">
        <f>ROUND(VLOOKUP($B436,'3.ข้อมูลงบทดลองปัจจุบัน เติมเอง'!$A$5:$CL$846,70,0),2)</f>
        <v>0</v>
      </c>
      <c r="BT436" s="19">
        <f>ROUND(VLOOKUP($B436,'3.ข้อมูลงบทดลองปัจจุบัน เติมเอง'!$A$5:$CL$846,71,0),2)</f>
        <v>0</v>
      </c>
      <c r="BU436" s="19">
        <f>ROUND(VLOOKUP($B436,'3.ข้อมูลงบทดลองปัจจุบัน เติมเอง'!$A$5:$CL$846,72,0),2)</f>
        <v>0</v>
      </c>
      <c r="BV436" s="19">
        <f>ROUND(VLOOKUP($B436,'3.ข้อมูลงบทดลองปัจจุบัน เติมเอง'!$A$5:$CL$846,73,0),2)</f>
        <v>0</v>
      </c>
      <c r="BW436" s="19">
        <f>ROUND(VLOOKUP($B436,'3.ข้อมูลงบทดลองปัจจุบัน เติมเอง'!$A$5:$CL$846,74,0),2)</f>
        <v>0</v>
      </c>
      <c r="BX436" s="19">
        <f>ROUND(VLOOKUP($B436,'3.ข้อมูลงบทดลองปัจจุบัน เติมเอง'!$A$5:$CL$846,75,0),2)</f>
        <v>0</v>
      </c>
      <c r="BY436" s="19">
        <f>ROUND(VLOOKUP($B436,'3.ข้อมูลงบทดลองปัจจุบัน เติมเอง'!$A$5:$CL$846,76,0),2)</f>
        <v>0</v>
      </c>
      <c r="BZ436" s="19">
        <f>ROUND(VLOOKUP($B436,'3.ข้อมูลงบทดลองปัจจุบัน เติมเอง'!$A$5:$CL$846,77,0),2)</f>
        <v>0</v>
      </c>
      <c r="CA436" s="19">
        <f>ROUND(VLOOKUP($B436,'3.ข้อมูลงบทดลองปัจจุบัน เติมเอง'!$A$5:$CL$846,78,0),2)</f>
        <v>0</v>
      </c>
      <c r="CB436" s="19">
        <f>ROUND(VLOOKUP($B436,'3.ข้อมูลงบทดลองปัจจุบัน เติมเอง'!$A$5:$CL$846,79,0),2)</f>
        <v>0</v>
      </c>
      <c r="CC436" s="19">
        <f>ROUND(VLOOKUP($B436,'3.ข้อมูลงบทดลองปัจจุบัน เติมเอง'!$A$5:$CL$846,80,0),2)</f>
        <v>0</v>
      </c>
      <c r="CD436" s="19">
        <f>ROUND(VLOOKUP($B436,'3.ข้อมูลงบทดลองปัจจุบัน เติมเอง'!$A$5:$CL$846,81,0),2)</f>
        <v>0</v>
      </c>
      <c r="CE436" s="19">
        <f>ROUND(VLOOKUP($B436,'3.ข้อมูลงบทดลองปัจจุบัน เติมเอง'!$A$5:$CL$846,82,0),2)</f>
        <v>0</v>
      </c>
      <c r="CF436" s="19">
        <f>ROUND(VLOOKUP($B436,'3.ข้อมูลงบทดลองปัจจุบัน เติมเอง'!$A$5:$CL$846,83,0),2)</f>
        <v>0</v>
      </c>
      <c r="CG436" s="19">
        <f>ROUND(VLOOKUP($B436,'3.ข้อมูลงบทดลองปัจจุบัน เติมเอง'!$A$5:$CL$846,84,0),2)</f>
        <v>0</v>
      </c>
      <c r="CH436" s="19">
        <f>ROUND(VLOOKUP($B436,'3.ข้อมูลงบทดลองปัจจุบัน เติมเอง'!$A$5:$CL$846,85,0),2)</f>
        <v>0</v>
      </c>
      <c r="CI436" s="19">
        <f>ROUND(VLOOKUP($B436,'3.ข้อมูลงบทดลองปัจจุบัน เติมเอง'!$A$5:$CL$846,86,0),2)</f>
        <v>0</v>
      </c>
      <c r="CJ436" s="19">
        <f>ROUND(VLOOKUP($B436,'3.ข้อมูลงบทดลองปัจจุบัน เติมเอง'!$A$5:$CL$846,87,0),2)</f>
        <v>0</v>
      </c>
      <c r="CK436" s="19">
        <f>ROUND(VLOOKUP($B436,'3.ข้อมูลงบทดลองปัจจุบัน เติมเอง'!$A$5:$CL$846,88,0),2)</f>
        <v>0</v>
      </c>
      <c r="CL436" s="19">
        <f>ROUND(VLOOKUP($B436,'3.ข้อมูลงบทดลองปัจจุบัน เติมเอง'!$A$5:$CL$846,89,0),2)</f>
        <v>0</v>
      </c>
      <c r="CM436" s="19">
        <f>ROUND(VLOOKUP($B436,'3.ข้อมูลงบทดลองปัจจุบัน เติมเอง'!$A$5:$CL$846,90,0),2)</f>
        <v>0</v>
      </c>
    </row>
    <row r="437" spans="1:91" x14ac:dyDescent="0.7">
      <c r="A437" s="53" t="s">
        <v>2323</v>
      </c>
      <c r="B437" s="3" t="s">
        <v>2177</v>
      </c>
      <c r="C437" s="8" t="s">
        <v>1532</v>
      </c>
      <c r="D437" s="19">
        <f>ROUND(VLOOKUP($B437,'3.ข้อมูลงบทดลองปัจจุบัน เติมเอง'!$A$5:$CL$846,3,0),2)</f>
        <v>0</v>
      </c>
      <c r="E437" s="19">
        <f>ROUND(VLOOKUP($B437,'3.ข้อมูลงบทดลองปัจจุบัน เติมเอง'!$A$5:$CL$846,4,0),2)</f>
        <v>0</v>
      </c>
      <c r="F437" s="19">
        <f>ROUND(VLOOKUP($B437,'3.ข้อมูลงบทดลองปัจจุบัน เติมเอง'!$A$5:$CL$846,5,0),2)</f>
        <v>0</v>
      </c>
      <c r="G437" s="19">
        <f>ROUND(VLOOKUP($B437,'3.ข้อมูลงบทดลองปัจจุบัน เติมเอง'!$A$5:$CL$846,6,0),2)</f>
        <v>0</v>
      </c>
      <c r="H437" s="19">
        <f>ROUND(VLOOKUP($B437,'3.ข้อมูลงบทดลองปัจจุบัน เติมเอง'!$A$5:$CL$846,7,0),2)</f>
        <v>0</v>
      </c>
      <c r="I437" s="19">
        <f>ROUND(VLOOKUP($B437,'3.ข้อมูลงบทดลองปัจจุบัน เติมเอง'!$A$5:$CL$846,8,0),2)</f>
        <v>0</v>
      </c>
      <c r="J437" s="19">
        <f>ROUND(VLOOKUP($B437,'3.ข้อมูลงบทดลองปัจจุบัน เติมเอง'!$A$5:$CL$846,9,0),2)</f>
        <v>0</v>
      </c>
      <c r="K437" s="19">
        <f>ROUND(VLOOKUP($B437,'3.ข้อมูลงบทดลองปัจจุบัน เติมเอง'!$A$5:$CL$846,10,0),2)</f>
        <v>0</v>
      </c>
      <c r="L437" s="19">
        <f>ROUND(VLOOKUP($B437,'3.ข้อมูลงบทดลองปัจจุบัน เติมเอง'!$A$5:$CL$846,11,0),2)</f>
        <v>0</v>
      </c>
      <c r="M437" s="19">
        <f>ROUND(VLOOKUP($B437,'3.ข้อมูลงบทดลองปัจจุบัน เติมเอง'!$A$5:$CL$846,12,0),2)</f>
        <v>0</v>
      </c>
      <c r="N437" s="19">
        <f>ROUND(VLOOKUP($B437,'3.ข้อมูลงบทดลองปัจจุบัน เติมเอง'!$A$5:$CL$846,13,0),2)</f>
        <v>0</v>
      </c>
      <c r="O437" s="19">
        <f>ROUND(VLOOKUP($B437,'3.ข้อมูลงบทดลองปัจจุบัน เติมเอง'!$A$5:$CL$846,14,0),2)</f>
        <v>0</v>
      </c>
      <c r="P437" s="19">
        <f>ROUND(VLOOKUP($B437,'3.ข้อมูลงบทดลองปัจจุบัน เติมเอง'!$A$5:$CL$846,15,0),2)</f>
        <v>0</v>
      </c>
      <c r="Q437" s="19">
        <f>ROUND(VLOOKUP($B437,'3.ข้อมูลงบทดลองปัจจุบัน เติมเอง'!$A$5:$CL$846,16,0),2)</f>
        <v>0</v>
      </c>
      <c r="R437" s="19">
        <f>ROUND(VLOOKUP($B437,'3.ข้อมูลงบทดลองปัจจุบัน เติมเอง'!$A$5:$CL$846,17,0),2)</f>
        <v>0</v>
      </c>
      <c r="S437" s="19">
        <f>ROUND(VLOOKUP($B437,'3.ข้อมูลงบทดลองปัจจุบัน เติมเอง'!$A$5:$CL$846,18,0),2)</f>
        <v>0</v>
      </c>
      <c r="T437" s="19">
        <f>ROUND(VLOOKUP($B437,'3.ข้อมูลงบทดลองปัจจุบัน เติมเอง'!$A$5:$CL$846,19,0),2)</f>
        <v>0</v>
      </c>
      <c r="U437" s="19">
        <f>ROUND(VLOOKUP($B437,'3.ข้อมูลงบทดลองปัจจุบัน เติมเอง'!$A$5:$CL$846,20,0),2)</f>
        <v>0</v>
      </c>
      <c r="V437" s="19">
        <f>ROUND(VLOOKUP($B437,'3.ข้อมูลงบทดลองปัจจุบัน เติมเอง'!$A$5:$CL$846,21,0),2)</f>
        <v>0</v>
      </c>
      <c r="W437" s="19">
        <f>ROUND(VLOOKUP($B437,'3.ข้อมูลงบทดลองปัจจุบัน เติมเอง'!$A$5:$CL$846,22,0),2)</f>
        <v>0</v>
      </c>
      <c r="X437" s="19">
        <f>ROUND(VLOOKUP($B437,'3.ข้อมูลงบทดลองปัจจุบัน เติมเอง'!$A$5:$CL$846,23,0),2)</f>
        <v>0</v>
      </c>
      <c r="Y437" s="19">
        <f>ROUND(VLOOKUP($B437,'3.ข้อมูลงบทดลองปัจจุบัน เติมเอง'!$A$5:$CL$846,24,0),2)</f>
        <v>0</v>
      </c>
      <c r="Z437" s="19">
        <f>ROUND(VLOOKUP($B437,'3.ข้อมูลงบทดลองปัจจุบัน เติมเอง'!$A$5:$CL$846,25,0),2)</f>
        <v>0</v>
      </c>
      <c r="AA437" s="19">
        <f>ROUND(VLOOKUP($B437,'3.ข้อมูลงบทดลองปัจจุบัน เติมเอง'!$A$5:$CL$846,26,0),2)</f>
        <v>0</v>
      </c>
      <c r="AB437" s="19">
        <f>ROUND(VLOOKUP($B437,'3.ข้อมูลงบทดลองปัจจุบัน เติมเอง'!$A$5:$CL$846,27,0),2)</f>
        <v>0</v>
      </c>
      <c r="AC437" s="19">
        <f>ROUND(VLOOKUP($B437,'3.ข้อมูลงบทดลองปัจจุบัน เติมเอง'!$A$5:$CL$846,28,0),2)</f>
        <v>0</v>
      </c>
      <c r="AD437" s="19">
        <f>ROUND(VLOOKUP($B437,'3.ข้อมูลงบทดลองปัจจุบัน เติมเอง'!$A$5:$CL$846,29,0),2)</f>
        <v>0</v>
      </c>
      <c r="AE437" s="19">
        <f>ROUND(VLOOKUP($B437,'3.ข้อมูลงบทดลองปัจจุบัน เติมเอง'!$A$5:$CL$846,30,0),2)</f>
        <v>0</v>
      </c>
      <c r="AF437" s="19">
        <f>ROUND(VLOOKUP($B437,'3.ข้อมูลงบทดลองปัจจุบัน เติมเอง'!$A$5:$CL$846,31,0),2)</f>
        <v>0</v>
      </c>
      <c r="AG437" s="19">
        <f>ROUND(VLOOKUP($B437,'3.ข้อมูลงบทดลองปัจจุบัน เติมเอง'!$A$5:$CL$846,32,0),2)</f>
        <v>0</v>
      </c>
      <c r="AH437" s="19">
        <f>ROUND(VLOOKUP($B437,'3.ข้อมูลงบทดลองปัจจุบัน เติมเอง'!$A$5:$CL$846,33,0),2)</f>
        <v>0</v>
      </c>
      <c r="AI437" s="19">
        <f>ROUND(VLOOKUP($B437,'3.ข้อมูลงบทดลองปัจจุบัน เติมเอง'!$A$5:$CL$846,34,0),2)</f>
        <v>0</v>
      </c>
      <c r="AJ437" s="19">
        <f>ROUND(VLOOKUP($B437,'3.ข้อมูลงบทดลองปัจจุบัน เติมเอง'!$A$5:$CL$846,35,0),2)</f>
        <v>0</v>
      </c>
      <c r="AK437" s="19">
        <f>ROUND(VLOOKUP($B437,'3.ข้อมูลงบทดลองปัจจุบัน เติมเอง'!$A$5:$CL$846,36,0),2)</f>
        <v>0</v>
      </c>
      <c r="AL437" s="19">
        <f>ROUND(VLOOKUP($B437,'3.ข้อมูลงบทดลองปัจจุบัน เติมเอง'!$A$5:$CL$846,37,0),2)</f>
        <v>0</v>
      </c>
      <c r="AM437" s="19">
        <f>ROUND(VLOOKUP($B437,'3.ข้อมูลงบทดลองปัจจุบัน เติมเอง'!$A$5:$CL$846,38,0),2)</f>
        <v>0</v>
      </c>
      <c r="AN437" s="19">
        <f>ROUND(VLOOKUP($B437,'3.ข้อมูลงบทดลองปัจจุบัน เติมเอง'!$A$5:$CL$846,39,0),2)</f>
        <v>0</v>
      </c>
      <c r="AO437" s="19">
        <f>ROUND(VLOOKUP($B437,'3.ข้อมูลงบทดลองปัจจุบัน เติมเอง'!$A$5:$CL$846,40,0),2)</f>
        <v>0</v>
      </c>
      <c r="AP437" s="19">
        <f>ROUND(VLOOKUP($B437,'3.ข้อมูลงบทดลองปัจจุบัน เติมเอง'!$A$5:$CL$846,41,0),2)</f>
        <v>0</v>
      </c>
      <c r="AQ437" s="19">
        <f>ROUND(VLOOKUP($B437,'3.ข้อมูลงบทดลองปัจจุบัน เติมเอง'!$A$5:$CL$846,42,0),2)</f>
        <v>0</v>
      </c>
      <c r="AR437" s="19">
        <f>ROUND(VLOOKUP($B437,'3.ข้อมูลงบทดลองปัจจุบัน เติมเอง'!$A$5:$CL$846,43,0),2)</f>
        <v>0</v>
      </c>
      <c r="AS437" s="19">
        <f>ROUND(VLOOKUP($B437,'3.ข้อมูลงบทดลองปัจจุบัน เติมเอง'!$A$5:$CL$846,44,0),2)</f>
        <v>0</v>
      </c>
      <c r="AT437" s="19">
        <f>ROUND(VLOOKUP($B437,'3.ข้อมูลงบทดลองปัจจุบัน เติมเอง'!$A$5:$CL$846,45,0),2)</f>
        <v>0</v>
      </c>
      <c r="AU437" s="19">
        <f>ROUND(VLOOKUP($B437,'3.ข้อมูลงบทดลองปัจจุบัน เติมเอง'!$A$5:$CL$846,46,0),2)</f>
        <v>0</v>
      </c>
      <c r="AV437" s="19">
        <f>ROUND(VLOOKUP($B437,'3.ข้อมูลงบทดลองปัจจุบัน เติมเอง'!$A$5:$CL$846,47,0),2)</f>
        <v>0</v>
      </c>
      <c r="AW437" s="19">
        <f>ROUND(VLOOKUP($B437,'3.ข้อมูลงบทดลองปัจจุบัน เติมเอง'!$A$5:$CL$846,48,0),2)</f>
        <v>0</v>
      </c>
      <c r="AX437" s="19">
        <f>ROUND(VLOOKUP($B437,'3.ข้อมูลงบทดลองปัจจุบัน เติมเอง'!$A$5:$CL$846,49,0),2)</f>
        <v>0</v>
      </c>
      <c r="AY437" s="19">
        <f>ROUND(VLOOKUP($B437,'3.ข้อมูลงบทดลองปัจจุบัน เติมเอง'!$A$5:$CL$846,50,0),2)</f>
        <v>0</v>
      </c>
      <c r="AZ437" s="19">
        <f>ROUND(VLOOKUP($B437,'3.ข้อมูลงบทดลองปัจจุบัน เติมเอง'!$A$5:$CL$846,51,0),2)</f>
        <v>0</v>
      </c>
      <c r="BA437" s="19">
        <f>ROUND(VLOOKUP($B437,'3.ข้อมูลงบทดลองปัจจุบัน เติมเอง'!$A$5:$CL$846,52,0),2)</f>
        <v>0</v>
      </c>
      <c r="BB437" s="19">
        <f>ROUND(VLOOKUP($B437,'3.ข้อมูลงบทดลองปัจจุบัน เติมเอง'!$A$5:$CL$846,53,0),2)</f>
        <v>0</v>
      </c>
      <c r="BC437" s="19">
        <f>ROUND(VLOOKUP($B437,'3.ข้อมูลงบทดลองปัจจุบัน เติมเอง'!$A$5:$CL$846,54,0),2)</f>
        <v>0</v>
      </c>
      <c r="BD437" s="19">
        <f>ROUND(VLOOKUP($B437,'3.ข้อมูลงบทดลองปัจจุบัน เติมเอง'!$A$5:$CL$846,55,0),2)</f>
        <v>0</v>
      </c>
      <c r="BE437" s="19">
        <f>ROUND(VLOOKUP($B437,'3.ข้อมูลงบทดลองปัจจุบัน เติมเอง'!$A$5:$CL$846,56,0),2)</f>
        <v>0</v>
      </c>
      <c r="BF437" s="19">
        <f>ROUND(VLOOKUP($B437,'3.ข้อมูลงบทดลองปัจจุบัน เติมเอง'!$A$5:$CL$846,57,0),2)</f>
        <v>0</v>
      </c>
      <c r="BG437" s="19">
        <f>ROUND(VLOOKUP($B437,'3.ข้อมูลงบทดลองปัจจุบัน เติมเอง'!$A$5:$CL$846,58,0),2)</f>
        <v>0</v>
      </c>
      <c r="BH437" s="19">
        <f>ROUND(VLOOKUP($B437,'3.ข้อมูลงบทดลองปัจจุบัน เติมเอง'!$A$5:$CL$846,59,0),2)</f>
        <v>0</v>
      </c>
      <c r="BI437" s="19">
        <f>ROUND(VLOOKUP($B437,'3.ข้อมูลงบทดลองปัจจุบัน เติมเอง'!$A$5:$CL$846,60,0),2)</f>
        <v>0</v>
      </c>
      <c r="BJ437" s="19">
        <f>ROUND(VLOOKUP($B437,'3.ข้อมูลงบทดลองปัจจุบัน เติมเอง'!$A$5:$CL$846,61,0),2)</f>
        <v>0</v>
      </c>
      <c r="BK437" s="19">
        <f>ROUND(VLOOKUP($B437,'3.ข้อมูลงบทดลองปัจจุบัน เติมเอง'!$A$5:$CL$846,62,0),2)</f>
        <v>0</v>
      </c>
      <c r="BL437" s="19">
        <f>ROUND(VLOOKUP($B437,'3.ข้อมูลงบทดลองปัจจุบัน เติมเอง'!$A$5:$CL$846,63,0),2)</f>
        <v>0</v>
      </c>
      <c r="BM437" s="19">
        <f>ROUND(VLOOKUP($B437,'3.ข้อมูลงบทดลองปัจจุบัน เติมเอง'!$A$5:$CL$846,64,0),2)</f>
        <v>0</v>
      </c>
      <c r="BN437" s="19">
        <f>ROUND(VLOOKUP($B437,'3.ข้อมูลงบทดลองปัจจุบัน เติมเอง'!$A$5:$CL$846,65,0),2)</f>
        <v>0</v>
      </c>
      <c r="BO437" s="19">
        <f>ROUND(VLOOKUP($B437,'3.ข้อมูลงบทดลองปัจจุบัน เติมเอง'!$A$5:$CL$846,66,0),2)</f>
        <v>0</v>
      </c>
      <c r="BP437" s="19">
        <f>ROUND(VLOOKUP($B437,'3.ข้อมูลงบทดลองปัจจุบัน เติมเอง'!$A$5:$CL$846,67,0),2)</f>
        <v>0</v>
      </c>
      <c r="BQ437" s="19">
        <f>ROUND(VLOOKUP($B437,'3.ข้อมูลงบทดลองปัจจุบัน เติมเอง'!$A$5:$CL$846,68,0),2)</f>
        <v>0</v>
      </c>
      <c r="BR437" s="19">
        <f>ROUND(VLOOKUP($B437,'3.ข้อมูลงบทดลองปัจจุบัน เติมเอง'!$A$5:$CL$846,69,0),2)</f>
        <v>0</v>
      </c>
      <c r="BS437" s="19">
        <f>ROUND(VLOOKUP($B437,'3.ข้อมูลงบทดลองปัจจุบัน เติมเอง'!$A$5:$CL$846,70,0),2)</f>
        <v>0</v>
      </c>
      <c r="BT437" s="19">
        <f>ROUND(VLOOKUP($B437,'3.ข้อมูลงบทดลองปัจจุบัน เติมเอง'!$A$5:$CL$846,71,0),2)</f>
        <v>0</v>
      </c>
      <c r="BU437" s="19">
        <f>ROUND(VLOOKUP($B437,'3.ข้อมูลงบทดลองปัจจุบัน เติมเอง'!$A$5:$CL$846,72,0),2)</f>
        <v>0</v>
      </c>
      <c r="BV437" s="19">
        <f>ROUND(VLOOKUP($B437,'3.ข้อมูลงบทดลองปัจจุบัน เติมเอง'!$A$5:$CL$846,73,0),2)</f>
        <v>0</v>
      </c>
      <c r="BW437" s="19">
        <f>ROUND(VLOOKUP($B437,'3.ข้อมูลงบทดลองปัจจุบัน เติมเอง'!$A$5:$CL$846,74,0),2)</f>
        <v>0</v>
      </c>
      <c r="BX437" s="19">
        <f>ROUND(VLOOKUP($B437,'3.ข้อมูลงบทดลองปัจจุบัน เติมเอง'!$A$5:$CL$846,75,0),2)</f>
        <v>0</v>
      </c>
      <c r="BY437" s="19">
        <f>ROUND(VLOOKUP($B437,'3.ข้อมูลงบทดลองปัจจุบัน เติมเอง'!$A$5:$CL$846,76,0),2)</f>
        <v>0</v>
      </c>
      <c r="BZ437" s="19">
        <f>ROUND(VLOOKUP($B437,'3.ข้อมูลงบทดลองปัจจุบัน เติมเอง'!$A$5:$CL$846,77,0),2)</f>
        <v>0</v>
      </c>
      <c r="CA437" s="19">
        <f>ROUND(VLOOKUP($B437,'3.ข้อมูลงบทดลองปัจจุบัน เติมเอง'!$A$5:$CL$846,78,0),2)</f>
        <v>0</v>
      </c>
      <c r="CB437" s="19">
        <f>ROUND(VLOOKUP($B437,'3.ข้อมูลงบทดลองปัจจุบัน เติมเอง'!$A$5:$CL$846,79,0),2)</f>
        <v>0</v>
      </c>
      <c r="CC437" s="19">
        <f>ROUND(VLOOKUP($B437,'3.ข้อมูลงบทดลองปัจจุบัน เติมเอง'!$A$5:$CL$846,80,0),2)</f>
        <v>0</v>
      </c>
      <c r="CD437" s="19">
        <f>ROUND(VLOOKUP($B437,'3.ข้อมูลงบทดลองปัจจุบัน เติมเอง'!$A$5:$CL$846,81,0),2)</f>
        <v>0</v>
      </c>
      <c r="CE437" s="19">
        <f>ROUND(VLOOKUP($B437,'3.ข้อมูลงบทดลองปัจจุบัน เติมเอง'!$A$5:$CL$846,82,0),2)</f>
        <v>0</v>
      </c>
      <c r="CF437" s="19">
        <f>ROUND(VLOOKUP($B437,'3.ข้อมูลงบทดลองปัจจุบัน เติมเอง'!$A$5:$CL$846,83,0),2)</f>
        <v>0</v>
      </c>
      <c r="CG437" s="19">
        <f>ROUND(VLOOKUP($B437,'3.ข้อมูลงบทดลองปัจจุบัน เติมเอง'!$A$5:$CL$846,84,0),2)</f>
        <v>0</v>
      </c>
      <c r="CH437" s="19">
        <f>ROUND(VLOOKUP($B437,'3.ข้อมูลงบทดลองปัจจุบัน เติมเอง'!$A$5:$CL$846,85,0),2)</f>
        <v>0</v>
      </c>
      <c r="CI437" s="19">
        <f>ROUND(VLOOKUP($B437,'3.ข้อมูลงบทดลองปัจจุบัน เติมเอง'!$A$5:$CL$846,86,0),2)</f>
        <v>0</v>
      </c>
      <c r="CJ437" s="19">
        <f>ROUND(VLOOKUP($B437,'3.ข้อมูลงบทดลองปัจจุบัน เติมเอง'!$A$5:$CL$846,87,0),2)</f>
        <v>0</v>
      </c>
      <c r="CK437" s="19">
        <f>ROUND(VLOOKUP($B437,'3.ข้อมูลงบทดลองปัจจุบัน เติมเอง'!$A$5:$CL$846,88,0),2)</f>
        <v>0</v>
      </c>
      <c r="CL437" s="19">
        <f>ROUND(VLOOKUP($B437,'3.ข้อมูลงบทดลองปัจจุบัน เติมเอง'!$A$5:$CL$846,89,0),2)</f>
        <v>0</v>
      </c>
      <c r="CM437" s="19">
        <f>ROUND(VLOOKUP($B437,'3.ข้อมูลงบทดลองปัจจุบัน เติมเอง'!$A$5:$CL$846,90,0),2)</f>
        <v>0</v>
      </c>
    </row>
    <row r="438" spans="1:91" x14ac:dyDescent="0.7">
      <c r="A438" s="53" t="s">
        <v>2323</v>
      </c>
      <c r="B438" s="3" t="s">
        <v>2178</v>
      </c>
      <c r="C438" s="8" t="s">
        <v>1533</v>
      </c>
      <c r="D438" s="19">
        <f>ROUND(VLOOKUP($B438,'3.ข้อมูลงบทดลองปัจจุบัน เติมเอง'!$A$5:$CL$846,3,0),2)</f>
        <v>0</v>
      </c>
      <c r="E438" s="19">
        <f>ROUND(VLOOKUP($B438,'3.ข้อมูลงบทดลองปัจจุบัน เติมเอง'!$A$5:$CL$846,4,0),2)</f>
        <v>0</v>
      </c>
      <c r="F438" s="19">
        <f>ROUND(VLOOKUP($B438,'3.ข้อมูลงบทดลองปัจจุบัน เติมเอง'!$A$5:$CL$846,5,0),2)</f>
        <v>0</v>
      </c>
      <c r="G438" s="19">
        <f>ROUND(VLOOKUP($B438,'3.ข้อมูลงบทดลองปัจจุบัน เติมเอง'!$A$5:$CL$846,6,0),2)</f>
        <v>0</v>
      </c>
      <c r="H438" s="19">
        <f>ROUND(VLOOKUP($B438,'3.ข้อมูลงบทดลองปัจจุบัน เติมเอง'!$A$5:$CL$846,7,0),2)</f>
        <v>0</v>
      </c>
      <c r="I438" s="19">
        <f>ROUND(VLOOKUP($B438,'3.ข้อมูลงบทดลองปัจจุบัน เติมเอง'!$A$5:$CL$846,8,0),2)</f>
        <v>0</v>
      </c>
      <c r="J438" s="19">
        <f>ROUND(VLOOKUP($B438,'3.ข้อมูลงบทดลองปัจจุบัน เติมเอง'!$A$5:$CL$846,9,0),2)</f>
        <v>0</v>
      </c>
      <c r="K438" s="19">
        <f>ROUND(VLOOKUP($B438,'3.ข้อมูลงบทดลองปัจจุบัน เติมเอง'!$A$5:$CL$846,10,0),2)</f>
        <v>0</v>
      </c>
      <c r="L438" s="19">
        <f>ROUND(VLOOKUP($B438,'3.ข้อมูลงบทดลองปัจจุบัน เติมเอง'!$A$5:$CL$846,11,0),2)</f>
        <v>0</v>
      </c>
      <c r="M438" s="19">
        <f>ROUND(VLOOKUP($B438,'3.ข้อมูลงบทดลองปัจจุบัน เติมเอง'!$A$5:$CL$846,12,0),2)</f>
        <v>0</v>
      </c>
      <c r="N438" s="19">
        <f>ROUND(VLOOKUP($B438,'3.ข้อมูลงบทดลองปัจจุบัน เติมเอง'!$A$5:$CL$846,13,0),2)</f>
        <v>0</v>
      </c>
      <c r="O438" s="19">
        <f>ROUND(VLOOKUP($B438,'3.ข้อมูลงบทดลองปัจจุบัน เติมเอง'!$A$5:$CL$846,14,0),2)</f>
        <v>0</v>
      </c>
      <c r="P438" s="19">
        <f>ROUND(VLOOKUP($B438,'3.ข้อมูลงบทดลองปัจจุบัน เติมเอง'!$A$5:$CL$846,15,0),2)</f>
        <v>0</v>
      </c>
      <c r="Q438" s="19">
        <f>ROUND(VLOOKUP($B438,'3.ข้อมูลงบทดลองปัจจุบัน เติมเอง'!$A$5:$CL$846,16,0),2)</f>
        <v>0</v>
      </c>
      <c r="R438" s="19">
        <f>ROUND(VLOOKUP($B438,'3.ข้อมูลงบทดลองปัจจุบัน เติมเอง'!$A$5:$CL$846,17,0),2)</f>
        <v>0</v>
      </c>
      <c r="S438" s="19">
        <f>ROUND(VLOOKUP($B438,'3.ข้อมูลงบทดลองปัจจุบัน เติมเอง'!$A$5:$CL$846,18,0),2)</f>
        <v>0</v>
      </c>
      <c r="T438" s="19">
        <f>ROUND(VLOOKUP($B438,'3.ข้อมูลงบทดลองปัจจุบัน เติมเอง'!$A$5:$CL$846,19,0),2)</f>
        <v>0</v>
      </c>
      <c r="U438" s="19">
        <f>ROUND(VLOOKUP($B438,'3.ข้อมูลงบทดลองปัจจุบัน เติมเอง'!$A$5:$CL$846,20,0),2)</f>
        <v>0</v>
      </c>
      <c r="V438" s="19">
        <f>ROUND(VLOOKUP($B438,'3.ข้อมูลงบทดลองปัจจุบัน เติมเอง'!$A$5:$CL$846,21,0),2)</f>
        <v>0</v>
      </c>
      <c r="W438" s="19">
        <f>ROUND(VLOOKUP($B438,'3.ข้อมูลงบทดลองปัจจุบัน เติมเอง'!$A$5:$CL$846,22,0),2)</f>
        <v>0</v>
      </c>
      <c r="X438" s="19">
        <f>ROUND(VLOOKUP($B438,'3.ข้อมูลงบทดลองปัจจุบัน เติมเอง'!$A$5:$CL$846,23,0),2)</f>
        <v>0</v>
      </c>
      <c r="Y438" s="19">
        <f>ROUND(VLOOKUP($B438,'3.ข้อมูลงบทดลองปัจจุบัน เติมเอง'!$A$5:$CL$846,24,0),2)</f>
        <v>0</v>
      </c>
      <c r="Z438" s="19">
        <f>ROUND(VLOOKUP($B438,'3.ข้อมูลงบทดลองปัจจุบัน เติมเอง'!$A$5:$CL$846,25,0),2)</f>
        <v>0</v>
      </c>
      <c r="AA438" s="19">
        <f>ROUND(VLOOKUP($B438,'3.ข้อมูลงบทดลองปัจจุบัน เติมเอง'!$A$5:$CL$846,26,0),2)</f>
        <v>0</v>
      </c>
      <c r="AB438" s="19">
        <f>ROUND(VLOOKUP($B438,'3.ข้อมูลงบทดลองปัจจุบัน เติมเอง'!$A$5:$CL$846,27,0),2)</f>
        <v>0</v>
      </c>
      <c r="AC438" s="19">
        <f>ROUND(VLOOKUP($B438,'3.ข้อมูลงบทดลองปัจจุบัน เติมเอง'!$A$5:$CL$846,28,0),2)</f>
        <v>0</v>
      </c>
      <c r="AD438" s="19">
        <f>ROUND(VLOOKUP($B438,'3.ข้อมูลงบทดลองปัจจุบัน เติมเอง'!$A$5:$CL$846,29,0),2)</f>
        <v>0</v>
      </c>
      <c r="AE438" s="19">
        <f>ROUND(VLOOKUP($B438,'3.ข้อมูลงบทดลองปัจจุบัน เติมเอง'!$A$5:$CL$846,30,0),2)</f>
        <v>0</v>
      </c>
      <c r="AF438" s="19">
        <f>ROUND(VLOOKUP($B438,'3.ข้อมูลงบทดลองปัจจุบัน เติมเอง'!$A$5:$CL$846,31,0),2)</f>
        <v>0</v>
      </c>
      <c r="AG438" s="19">
        <f>ROUND(VLOOKUP($B438,'3.ข้อมูลงบทดลองปัจจุบัน เติมเอง'!$A$5:$CL$846,32,0),2)</f>
        <v>0</v>
      </c>
      <c r="AH438" s="19">
        <f>ROUND(VLOOKUP($B438,'3.ข้อมูลงบทดลองปัจจุบัน เติมเอง'!$A$5:$CL$846,33,0),2)</f>
        <v>0</v>
      </c>
      <c r="AI438" s="19">
        <f>ROUND(VLOOKUP($B438,'3.ข้อมูลงบทดลองปัจจุบัน เติมเอง'!$A$5:$CL$846,34,0),2)</f>
        <v>0</v>
      </c>
      <c r="AJ438" s="19">
        <f>ROUND(VLOOKUP($B438,'3.ข้อมูลงบทดลองปัจจุบัน เติมเอง'!$A$5:$CL$846,35,0),2)</f>
        <v>0</v>
      </c>
      <c r="AK438" s="19">
        <f>ROUND(VLOOKUP($B438,'3.ข้อมูลงบทดลองปัจจุบัน เติมเอง'!$A$5:$CL$846,36,0),2)</f>
        <v>0</v>
      </c>
      <c r="AL438" s="19">
        <f>ROUND(VLOOKUP($B438,'3.ข้อมูลงบทดลองปัจจุบัน เติมเอง'!$A$5:$CL$846,37,0),2)</f>
        <v>0</v>
      </c>
      <c r="AM438" s="19">
        <f>ROUND(VLOOKUP($B438,'3.ข้อมูลงบทดลองปัจจุบัน เติมเอง'!$A$5:$CL$846,38,0),2)</f>
        <v>0</v>
      </c>
      <c r="AN438" s="19">
        <f>ROUND(VLOOKUP($B438,'3.ข้อมูลงบทดลองปัจจุบัน เติมเอง'!$A$5:$CL$846,39,0),2)</f>
        <v>0</v>
      </c>
      <c r="AO438" s="19">
        <f>ROUND(VLOOKUP($B438,'3.ข้อมูลงบทดลองปัจจุบัน เติมเอง'!$A$5:$CL$846,40,0),2)</f>
        <v>0</v>
      </c>
      <c r="AP438" s="19">
        <f>ROUND(VLOOKUP($B438,'3.ข้อมูลงบทดลองปัจจุบัน เติมเอง'!$A$5:$CL$846,41,0),2)</f>
        <v>0</v>
      </c>
      <c r="AQ438" s="19">
        <f>ROUND(VLOOKUP($B438,'3.ข้อมูลงบทดลองปัจจุบัน เติมเอง'!$A$5:$CL$846,42,0),2)</f>
        <v>0</v>
      </c>
      <c r="AR438" s="19">
        <f>ROUND(VLOOKUP($B438,'3.ข้อมูลงบทดลองปัจจุบัน เติมเอง'!$A$5:$CL$846,43,0),2)</f>
        <v>0</v>
      </c>
      <c r="AS438" s="19">
        <f>ROUND(VLOOKUP($B438,'3.ข้อมูลงบทดลองปัจจุบัน เติมเอง'!$A$5:$CL$846,44,0),2)</f>
        <v>0</v>
      </c>
      <c r="AT438" s="19">
        <f>ROUND(VLOOKUP($B438,'3.ข้อมูลงบทดลองปัจจุบัน เติมเอง'!$A$5:$CL$846,45,0),2)</f>
        <v>0</v>
      </c>
      <c r="AU438" s="19">
        <f>ROUND(VLOOKUP($B438,'3.ข้อมูลงบทดลองปัจจุบัน เติมเอง'!$A$5:$CL$846,46,0),2)</f>
        <v>0</v>
      </c>
      <c r="AV438" s="19">
        <f>ROUND(VLOOKUP($B438,'3.ข้อมูลงบทดลองปัจจุบัน เติมเอง'!$A$5:$CL$846,47,0),2)</f>
        <v>0</v>
      </c>
      <c r="AW438" s="19">
        <f>ROUND(VLOOKUP($B438,'3.ข้อมูลงบทดลองปัจจุบัน เติมเอง'!$A$5:$CL$846,48,0),2)</f>
        <v>0</v>
      </c>
      <c r="AX438" s="19">
        <f>ROUND(VLOOKUP($B438,'3.ข้อมูลงบทดลองปัจจุบัน เติมเอง'!$A$5:$CL$846,49,0),2)</f>
        <v>0</v>
      </c>
      <c r="AY438" s="19">
        <f>ROUND(VLOOKUP($B438,'3.ข้อมูลงบทดลองปัจจุบัน เติมเอง'!$A$5:$CL$846,50,0),2)</f>
        <v>0</v>
      </c>
      <c r="AZ438" s="19">
        <f>ROUND(VLOOKUP($B438,'3.ข้อมูลงบทดลองปัจจุบัน เติมเอง'!$A$5:$CL$846,51,0),2)</f>
        <v>0</v>
      </c>
      <c r="BA438" s="19">
        <f>ROUND(VLOOKUP($B438,'3.ข้อมูลงบทดลองปัจจุบัน เติมเอง'!$A$5:$CL$846,52,0),2)</f>
        <v>0</v>
      </c>
      <c r="BB438" s="19">
        <f>ROUND(VLOOKUP($B438,'3.ข้อมูลงบทดลองปัจจุบัน เติมเอง'!$A$5:$CL$846,53,0),2)</f>
        <v>0</v>
      </c>
      <c r="BC438" s="19">
        <f>ROUND(VLOOKUP($B438,'3.ข้อมูลงบทดลองปัจจุบัน เติมเอง'!$A$5:$CL$846,54,0),2)</f>
        <v>0</v>
      </c>
      <c r="BD438" s="19">
        <f>ROUND(VLOOKUP($B438,'3.ข้อมูลงบทดลองปัจจุบัน เติมเอง'!$A$5:$CL$846,55,0),2)</f>
        <v>0</v>
      </c>
      <c r="BE438" s="19">
        <f>ROUND(VLOOKUP($B438,'3.ข้อมูลงบทดลองปัจจุบัน เติมเอง'!$A$5:$CL$846,56,0),2)</f>
        <v>0</v>
      </c>
      <c r="BF438" s="19">
        <f>ROUND(VLOOKUP($B438,'3.ข้อมูลงบทดลองปัจจุบัน เติมเอง'!$A$5:$CL$846,57,0),2)</f>
        <v>0</v>
      </c>
      <c r="BG438" s="19">
        <f>ROUND(VLOOKUP($B438,'3.ข้อมูลงบทดลองปัจจุบัน เติมเอง'!$A$5:$CL$846,58,0),2)</f>
        <v>0</v>
      </c>
      <c r="BH438" s="19">
        <f>ROUND(VLOOKUP($B438,'3.ข้อมูลงบทดลองปัจจุบัน เติมเอง'!$A$5:$CL$846,59,0),2)</f>
        <v>0</v>
      </c>
      <c r="BI438" s="19">
        <f>ROUND(VLOOKUP($B438,'3.ข้อมูลงบทดลองปัจจุบัน เติมเอง'!$A$5:$CL$846,60,0),2)</f>
        <v>0</v>
      </c>
      <c r="BJ438" s="19">
        <f>ROUND(VLOOKUP($B438,'3.ข้อมูลงบทดลองปัจจุบัน เติมเอง'!$A$5:$CL$846,61,0),2)</f>
        <v>0</v>
      </c>
      <c r="BK438" s="19">
        <f>ROUND(VLOOKUP($B438,'3.ข้อมูลงบทดลองปัจจุบัน เติมเอง'!$A$5:$CL$846,62,0),2)</f>
        <v>0</v>
      </c>
      <c r="BL438" s="19">
        <f>ROUND(VLOOKUP($B438,'3.ข้อมูลงบทดลองปัจจุบัน เติมเอง'!$A$5:$CL$846,63,0),2)</f>
        <v>0</v>
      </c>
      <c r="BM438" s="19">
        <f>ROUND(VLOOKUP($B438,'3.ข้อมูลงบทดลองปัจจุบัน เติมเอง'!$A$5:$CL$846,64,0),2)</f>
        <v>0</v>
      </c>
      <c r="BN438" s="19">
        <f>ROUND(VLOOKUP($B438,'3.ข้อมูลงบทดลองปัจจุบัน เติมเอง'!$A$5:$CL$846,65,0),2)</f>
        <v>0</v>
      </c>
      <c r="BO438" s="19">
        <f>ROUND(VLOOKUP($B438,'3.ข้อมูลงบทดลองปัจจุบัน เติมเอง'!$A$5:$CL$846,66,0),2)</f>
        <v>0</v>
      </c>
      <c r="BP438" s="19">
        <f>ROUND(VLOOKUP($B438,'3.ข้อมูลงบทดลองปัจจุบัน เติมเอง'!$A$5:$CL$846,67,0),2)</f>
        <v>0</v>
      </c>
      <c r="BQ438" s="19">
        <f>ROUND(VLOOKUP($B438,'3.ข้อมูลงบทดลองปัจจุบัน เติมเอง'!$A$5:$CL$846,68,0),2)</f>
        <v>0</v>
      </c>
      <c r="BR438" s="19">
        <f>ROUND(VLOOKUP($B438,'3.ข้อมูลงบทดลองปัจจุบัน เติมเอง'!$A$5:$CL$846,69,0),2)</f>
        <v>0</v>
      </c>
      <c r="BS438" s="19">
        <f>ROUND(VLOOKUP($B438,'3.ข้อมูลงบทดลองปัจจุบัน เติมเอง'!$A$5:$CL$846,70,0),2)</f>
        <v>0</v>
      </c>
      <c r="BT438" s="19">
        <f>ROUND(VLOOKUP($B438,'3.ข้อมูลงบทดลองปัจจุบัน เติมเอง'!$A$5:$CL$846,71,0),2)</f>
        <v>0</v>
      </c>
      <c r="BU438" s="19">
        <f>ROUND(VLOOKUP($B438,'3.ข้อมูลงบทดลองปัจจุบัน เติมเอง'!$A$5:$CL$846,72,0),2)</f>
        <v>0</v>
      </c>
      <c r="BV438" s="19">
        <f>ROUND(VLOOKUP($B438,'3.ข้อมูลงบทดลองปัจจุบัน เติมเอง'!$A$5:$CL$846,73,0),2)</f>
        <v>0</v>
      </c>
      <c r="BW438" s="19">
        <f>ROUND(VLOOKUP($B438,'3.ข้อมูลงบทดลองปัจจุบัน เติมเอง'!$A$5:$CL$846,74,0),2)</f>
        <v>0</v>
      </c>
      <c r="BX438" s="19">
        <f>ROUND(VLOOKUP($B438,'3.ข้อมูลงบทดลองปัจจุบัน เติมเอง'!$A$5:$CL$846,75,0),2)</f>
        <v>0</v>
      </c>
      <c r="BY438" s="19">
        <f>ROUND(VLOOKUP($B438,'3.ข้อมูลงบทดลองปัจจุบัน เติมเอง'!$A$5:$CL$846,76,0),2)</f>
        <v>0</v>
      </c>
      <c r="BZ438" s="19">
        <f>ROUND(VLOOKUP($B438,'3.ข้อมูลงบทดลองปัจจุบัน เติมเอง'!$A$5:$CL$846,77,0),2)</f>
        <v>0</v>
      </c>
      <c r="CA438" s="19">
        <f>ROUND(VLOOKUP($B438,'3.ข้อมูลงบทดลองปัจจุบัน เติมเอง'!$A$5:$CL$846,78,0),2)</f>
        <v>0</v>
      </c>
      <c r="CB438" s="19">
        <f>ROUND(VLOOKUP($B438,'3.ข้อมูลงบทดลองปัจจุบัน เติมเอง'!$A$5:$CL$846,79,0),2)</f>
        <v>0</v>
      </c>
      <c r="CC438" s="19">
        <f>ROUND(VLOOKUP($B438,'3.ข้อมูลงบทดลองปัจจุบัน เติมเอง'!$A$5:$CL$846,80,0),2)</f>
        <v>0</v>
      </c>
      <c r="CD438" s="19">
        <f>ROUND(VLOOKUP($B438,'3.ข้อมูลงบทดลองปัจจุบัน เติมเอง'!$A$5:$CL$846,81,0),2)</f>
        <v>0</v>
      </c>
      <c r="CE438" s="19">
        <f>ROUND(VLOOKUP($B438,'3.ข้อมูลงบทดลองปัจจุบัน เติมเอง'!$A$5:$CL$846,82,0),2)</f>
        <v>0</v>
      </c>
      <c r="CF438" s="19">
        <f>ROUND(VLOOKUP($B438,'3.ข้อมูลงบทดลองปัจจุบัน เติมเอง'!$A$5:$CL$846,83,0),2)</f>
        <v>0</v>
      </c>
      <c r="CG438" s="19">
        <f>ROUND(VLOOKUP($B438,'3.ข้อมูลงบทดลองปัจจุบัน เติมเอง'!$A$5:$CL$846,84,0),2)</f>
        <v>0</v>
      </c>
      <c r="CH438" s="19">
        <f>ROUND(VLOOKUP($B438,'3.ข้อมูลงบทดลองปัจจุบัน เติมเอง'!$A$5:$CL$846,85,0),2)</f>
        <v>0</v>
      </c>
      <c r="CI438" s="19">
        <f>ROUND(VLOOKUP($B438,'3.ข้อมูลงบทดลองปัจจุบัน เติมเอง'!$A$5:$CL$846,86,0),2)</f>
        <v>0</v>
      </c>
      <c r="CJ438" s="19">
        <f>ROUND(VLOOKUP($B438,'3.ข้อมูลงบทดลองปัจจุบัน เติมเอง'!$A$5:$CL$846,87,0),2)</f>
        <v>0</v>
      </c>
      <c r="CK438" s="19">
        <f>ROUND(VLOOKUP($B438,'3.ข้อมูลงบทดลองปัจจุบัน เติมเอง'!$A$5:$CL$846,88,0),2)</f>
        <v>0</v>
      </c>
      <c r="CL438" s="19">
        <f>ROUND(VLOOKUP($B438,'3.ข้อมูลงบทดลองปัจจุบัน เติมเอง'!$A$5:$CL$846,89,0),2)</f>
        <v>0</v>
      </c>
      <c r="CM438" s="19">
        <f>ROUND(VLOOKUP($B438,'3.ข้อมูลงบทดลองปัจจุบัน เติมเอง'!$A$5:$CL$846,90,0),2)</f>
        <v>0</v>
      </c>
    </row>
    <row r="439" spans="1:91" x14ac:dyDescent="0.7">
      <c r="A439" s="53" t="s">
        <v>2323</v>
      </c>
      <c r="B439" s="3" t="s">
        <v>2179</v>
      </c>
      <c r="C439" s="8" t="s">
        <v>1534</v>
      </c>
      <c r="D439" s="19">
        <f>ROUND(VLOOKUP($B439,'3.ข้อมูลงบทดลองปัจจุบัน เติมเอง'!$A$5:$CL$846,3,0),2)</f>
        <v>0</v>
      </c>
      <c r="E439" s="19">
        <f>ROUND(VLOOKUP($B439,'3.ข้อมูลงบทดลองปัจจุบัน เติมเอง'!$A$5:$CL$846,4,0),2)</f>
        <v>0</v>
      </c>
      <c r="F439" s="19">
        <f>ROUND(VLOOKUP($B439,'3.ข้อมูลงบทดลองปัจจุบัน เติมเอง'!$A$5:$CL$846,5,0),2)</f>
        <v>0</v>
      </c>
      <c r="G439" s="19">
        <f>ROUND(VLOOKUP($B439,'3.ข้อมูลงบทดลองปัจจุบัน เติมเอง'!$A$5:$CL$846,6,0),2)</f>
        <v>0</v>
      </c>
      <c r="H439" s="19">
        <f>ROUND(VLOOKUP($B439,'3.ข้อมูลงบทดลองปัจจุบัน เติมเอง'!$A$5:$CL$846,7,0),2)</f>
        <v>0</v>
      </c>
      <c r="I439" s="19">
        <f>ROUND(VLOOKUP($B439,'3.ข้อมูลงบทดลองปัจจุบัน เติมเอง'!$A$5:$CL$846,8,0),2)</f>
        <v>0</v>
      </c>
      <c r="J439" s="19">
        <f>ROUND(VLOOKUP($B439,'3.ข้อมูลงบทดลองปัจจุบัน เติมเอง'!$A$5:$CL$846,9,0),2)</f>
        <v>0</v>
      </c>
      <c r="K439" s="19">
        <f>ROUND(VLOOKUP($B439,'3.ข้อมูลงบทดลองปัจจุบัน เติมเอง'!$A$5:$CL$846,10,0),2)</f>
        <v>0</v>
      </c>
      <c r="L439" s="19">
        <f>ROUND(VLOOKUP($B439,'3.ข้อมูลงบทดลองปัจจุบัน เติมเอง'!$A$5:$CL$846,11,0),2)</f>
        <v>0</v>
      </c>
      <c r="M439" s="19">
        <f>ROUND(VLOOKUP($B439,'3.ข้อมูลงบทดลองปัจจุบัน เติมเอง'!$A$5:$CL$846,12,0),2)</f>
        <v>0</v>
      </c>
      <c r="N439" s="19">
        <f>ROUND(VLOOKUP($B439,'3.ข้อมูลงบทดลองปัจจุบัน เติมเอง'!$A$5:$CL$846,13,0),2)</f>
        <v>0</v>
      </c>
      <c r="O439" s="19">
        <f>ROUND(VLOOKUP($B439,'3.ข้อมูลงบทดลองปัจจุบัน เติมเอง'!$A$5:$CL$846,14,0),2)</f>
        <v>0</v>
      </c>
      <c r="P439" s="19">
        <f>ROUND(VLOOKUP($B439,'3.ข้อมูลงบทดลองปัจจุบัน เติมเอง'!$A$5:$CL$846,15,0),2)</f>
        <v>0</v>
      </c>
      <c r="Q439" s="19">
        <f>ROUND(VLOOKUP($B439,'3.ข้อมูลงบทดลองปัจจุบัน เติมเอง'!$A$5:$CL$846,16,0),2)</f>
        <v>0</v>
      </c>
      <c r="R439" s="19">
        <f>ROUND(VLOOKUP($B439,'3.ข้อมูลงบทดลองปัจจุบัน เติมเอง'!$A$5:$CL$846,17,0),2)</f>
        <v>0</v>
      </c>
      <c r="S439" s="19">
        <f>ROUND(VLOOKUP($B439,'3.ข้อมูลงบทดลองปัจจุบัน เติมเอง'!$A$5:$CL$846,18,0),2)</f>
        <v>0</v>
      </c>
      <c r="T439" s="19">
        <f>ROUND(VLOOKUP($B439,'3.ข้อมูลงบทดลองปัจจุบัน เติมเอง'!$A$5:$CL$846,19,0),2)</f>
        <v>0</v>
      </c>
      <c r="U439" s="19">
        <f>ROUND(VLOOKUP($B439,'3.ข้อมูลงบทดลองปัจจุบัน เติมเอง'!$A$5:$CL$846,20,0),2)</f>
        <v>0</v>
      </c>
      <c r="V439" s="19">
        <f>ROUND(VLOOKUP($B439,'3.ข้อมูลงบทดลองปัจจุบัน เติมเอง'!$A$5:$CL$846,21,0),2)</f>
        <v>0</v>
      </c>
      <c r="W439" s="19">
        <f>ROUND(VLOOKUP($B439,'3.ข้อมูลงบทดลองปัจจุบัน เติมเอง'!$A$5:$CL$846,22,0),2)</f>
        <v>0</v>
      </c>
      <c r="X439" s="19">
        <f>ROUND(VLOOKUP($B439,'3.ข้อมูลงบทดลองปัจจุบัน เติมเอง'!$A$5:$CL$846,23,0),2)</f>
        <v>0</v>
      </c>
      <c r="Y439" s="19">
        <f>ROUND(VLOOKUP($B439,'3.ข้อมูลงบทดลองปัจจุบัน เติมเอง'!$A$5:$CL$846,24,0),2)</f>
        <v>0</v>
      </c>
      <c r="Z439" s="19">
        <f>ROUND(VLOOKUP($B439,'3.ข้อมูลงบทดลองปัจจุบัน เติมเอง'!$A$5:$CL$846,25,0),2)</f>
        <v>0</v>
      </c>
      <c r="AA439" s="19">
        <f>ROUND(VLOOKUP($B439,'3.ข้อมูลงบทดลองปัจจุบัน เติมเอง'!$A$5:$CL$846,26,0),2)</f>
        <v>0</v>
      </c>
      <c r="AB439" s="19">
        <f>ROUND(VLOOKUP($B439,'3.ข้อมูลงบทดลองปัจจุบัน เติมเอง'!$A$5:$CL$846,27,0),2)</f>
        <v>0</v>
      </c>
      <c r="AC439" s="19">
        <f>ROUND(VLOOKUP($B439,'3.ข้อมูลงบทดลองปัจจุบัน เติมเอง'!$A$5:$CL$846,28,0),2)</f>
        <v>0</v>
      </c>
      <c r="AD439" s="19">
        <f>ROUND(VLOOKUP($B439,'3.ข้อมูลงบทดลองปัจจุบัน เติมเอง'!$A$5:$CL$846,29,0),2)</f>
        <v>0</v>
      </c>
      <c r="AE439" s="19">
        <f>ROUND(VLOOKUP($B439,'3.ข้อมูลงบทดลองปัจจุบัน เติมเอง'!$A$5:$CL$846,30,0),2)</f>
        <v>0</v>
      </c>
      <c r="AF439" s="19">
        <f>ROUND(VLOOKUP($B439,'3.ข้อมูลงบทดลองปัจจุบัน เติมเอง'!$A$5:$CL$846,31,0),2)</f>
        <v>0</v>
      </c>
      <c r="AG439" s="19">
        <f>ROUND(VLOOKUP($B439,'3.ข้อมูลงบทดลองปัจจุบัน เติมเอง'!$A$5:$CL$846,32,0),2)</f>
        <v>0</v>
      </c>
      <c r="AH439" s="19">
        <f>ROUND(VLOOKUP($B439,'3.ข้อมูลงบทดลองปัจจุบัน เติมเอง'!$A$5:$CL$846,33,0),2)</f>
        <v>0</v>
      </c>
      <c r="AI439" s="19">
        <f>ROUND(VLOOKUP($B439,'3.ข้อมูลงบทดลองปัจจุบัน เติมเอง'!$A$5:$CL$846,34,0),2)</f>
        <v>0</v>
      </c>
      <c r="AJ439" s="19">
        <f>ROUND(VLOOKUP($B439,'3.ข้อมูลงบทดลองปัจจุบัน เติมเอง'!$A$5:$CL$846,35,0),2)</f>
        <v>0</v>
      </c>
      <c r="AK439" s="19">
        <f>ROUND(VLOOKUP($B439,'3.ข้อมูลงบทดลองปัจจุบัน เติมเอง'!$A$5:$CL$846,36,0),2)</f>
        <v>0</v>
      </c>
      <c r="AL439" s="19">
        <f>ROUND(VLOOKUP($B439,'3.ข้อมูลงบทดลองปัจจุบัน เติมเอง'!$A$5:$CL$846,37,0),2)</f>
        <v>0</v>
      </c>
      <c r="AM439" s="19">
        <f>ROUND(VLOOKUP($B439,'3.ข้อมูลงบทดลองปัจจุบัน เติมเอง'!$A$5:$CL$846,38,0),2)</f>
        <v>0</v>
      </c>
      <c r="AN439" s="19">
        <f>ROUND(VLOOKUP($B439,'3.ข้อมูลงบทดลองปัจจุบัน เติมเอง'!$A$5:$CL$846,39,0),2)</f>
        <v>0</v>
      </c>
      <c r="AO439" s="19">
        <f>ROUND(VLOOKUP($B439,'3.ข้อมูลงบทดลองปัจจุบัน เติมเอง'!$A$5:$CL$846,40,0),2)</f>
        <v>0</v>
      </c>
      <c r="AP439" s="19">
        <f>ROUND(VLOOKUP($B439,'3.ข้อมูลงบทดลองปัจจุบัน เติมเอง'!$A$5:$CL$846,41,0),2)</f>
        <v>0</v>
      </c>
      <c r="AQ439" s="19">
        <f>ROUND(VLOOKUP($B439,'3.ข้อมูลงบทดลองปัจจุบัน เติมเอง'!$A$5:$CL$846,42,0),2)</f>
        <v>0</v>
      </c>
      <c r="AR439" s="19">
        <f>ROUND(VLOOKUP($B439,'3.ข้อมูลงบทดลองปัจจุบัน เติมเอง'!$A$5:$CL$846,43,0),2)</f>
        <v>0</v>
      </c>
      <c r="AS439" s="19">
        <f>ROUND(VLOOKUP($B439,'3.ข้อมูลงบทดลองปัจจุบัน เติมเอง'!$A$5:$CL$846,44,0),2)</f>
        <v>0</v>
      </c>
      <c r="AT439" s="19">
        <f>ROUND(VLOOKUP($B439,'3.ข้อมูลงบทดลองปัจจุบัน เติมเอง'!$A$5:$CL$846,45,0),2)</f>
        <v>0</v>
      </c>
      <c r="AU439" s="19">
        <f>ROUND(VLOOKUP($B439,'3.ข้อมูลงบทดลองปัจจุบัน เติมเอง'!$A$5:$CL$846,46,0),2)</f>
        <v>0</v>
      </c>
      <c r="AV439" s="19">
        <f>ROUND(VLOOKUP($B439,'3.ข้อมูลงบทดลองปัจจุบัน เติมเอง'!$A$5:$CL$846,47,0),2)</f>
        <v>0</v>
      </c>
      <c r="AW439" s="19">
        <f>ROUND(VLOOKUP($B439,'3.ข้อมูลงบทดลองปัจจุบัน เติมเอง'!$A$5:$CL$846,48,0),2)</f>
        <v>0</v>
      </c>
      <c r="AX439" s="19">
        <f>ROUND(VLOOKUP($B439,'3.ข้อมูลงบทดลองปัจจุบัน เติมเอง'!$A$5:$CL$846,49,0),2)</f>
        <v>0</v>
      </c>
      <c r="AY439" s="19">
        <f>ROUND(VLOOKUP($B439,'3.ข้อมูลงบทดลองปัจจุบัน เติมเอง'!$A$5:$CL$846,50,0),2)</f>
        <v>0</v>
      </c>
      <c r="AZ439" s="19">
        <f>ROUND(VLOOKUP($B439,'3.ข้อมูลงบทดลองปัจจุบัน เติมเอง'!$A$5:$CL$846,51,0),2)</f>
        <v>0</v>
      </c>
      <c r="BA439" s="19">
        <f>ROUND(VLOOKUP($B439,'3.ข้อมูลงบทดลองปัจจุบัน เติมเอง'!$A$5:$CL$846,52,0),2)</f>
        <v>0</v>
      </c>
      <c r="BB439" s="19">
        <f>ROUND(VLOOKUP($B439,'3.ข้อมูลงบทดลองปัจจุบัน เติมเอง'!$A$5:$CL$846,53,0),2)</f>
        <v>0</v>
      </c>
      <c r="BC439" s="19">
        <f>ROUND(VLOOKUP($B439,'3.ข้อมูลงบทดลองปัจจุบัน เติมเอง'!$A$5:$CL$846,54,0),2)</f>
        <v>0</v>
      </c>
      <c r="BD439" s="19">
        <f>ROUND(VLOOKUP($B439,'3.ข้อมูลงบทดลองปัจจุบัน เติมเอง'!$A$5:$CL$846,55,0),2)</f>
        <v>0</v>
      </c>
      <c r="BE439" s="19">
        <f>ROUND(VLOOKUP($B439,'3.ข้อมูลงบทดลองปัจจุบัน เติมเอง'!$A$5:$CL$846,56,0),2)</f>
        <v>0</v>
      </c>
      <c r="BF439" s="19">
        <f>ROUND(VLOOKUP($B439,'3.ข้อมูลงบทดลองปัจจุบัน เติมเอง'!$A$5:$CL$846,57,0),2)</f>
        <v>0</v>
      </c>
      <c r="BG439" s="19">
        <f>ROUND(VLOOKUP($B439,'3.ข้อมูลงบทดลองปัจจุบัน เติมเอง'!$A$5:$CL$846,58,0),2)</f>
        <v>0</v>
      </c>
      <c r="BH439" s="19">
        <f>ROUND(VLOOKUP($B439,'3.ข้อมูลงบทดลองปัจจุบัน เติมเอง'!$A$5:$CL$846,59,0),2)</f>
        <v>0</v>
      </c>
      <c r="BI439" s="19">
        <f>ROUND(VLOOKUP($B439,'3.ข้อมูลงบทดลองปัจจุบัน เติมเอง'!$A$5:$CL$846,60,0),2)</f>
        <v>0</v>
      </c>
      <c r="BJ439" s="19">
        <f>ROUND(VLOOKUP($B439,'3.ข้อมูลงบทดลองปัจจุบัน เติมเอง'!$A$5:$CL$846,61,0),2)</f>
        <v>0</v>
      </c>
      <c r="BK439" s="19">
        <f>ROUND(VLOOKUP($B439,'3.ข้อมูลงบทดลองปัจจุบัน เติมเอง'!$A$5:$CL$846,62,0),2)</f>
        <v>0</v>
      </c>
      <c r="BL439" s="19">
        <f>ROUND(VLOOKUP($B439,'3.ข้อมูลงบทดลองปัจจุบัน เติมเอง'!$A$5:$CL$846,63,0),2)</f>
        <v>0</v>
      </c>
      <c r="BM439" s="19">
        <f>ROUND(VLOOKUP($B439,'3.ข้อมูลงบทดลองปัจจุบัน เติมเอง'!$A$5:$CL$846,64,0),2)</f>
        <v>0</v>
      </c>
      <c r="BN439" s="19">
        <f>ROUND(VLOOKUP($B439,'3.ข้อมูลงบทดลองปัจจุบัน เติมเอง'!$A$5:$CL$846,65,0),2)</f>
        <v>0</v>
      </c>
      <c r="BO439" s="19">
        <f>ROUND(VLOOKUP($B439,'3.ข้อมูลงบทดลองปัจจุบัน เติมเอง'!$A$5:$CL$846,66,0),2)</f>
        <v>0</v>
      </c>
      <c r="BP439" s="19">
        <f>ROUND(VLOOKUP($B439,'3.ข้อมูลงบทดลองปัจจุบัน เติมเอง'!$A$5:$CL$846,67,0),2)</f>
        <v>0</v>
      </c>
      <c r="BQ439" s="19">
        <f>ROUND(VLOOKUP($B439,'3.ข้อมูลงบทดลองปัจจุบัน เติมเอง'!$A$5:$CL$846,68,0),2)</f>
        <v>0</v>
      </c>
      <c r="BR439" s="19">
        <f>ROUND(VLOOKUP($B439,'3.ข้อมูลงบทดลองปัจจุบัน เติมเอง'!$A$5:$CL$846,69,0),2)</f>
        <v>0</v>
      </c>
      <c r="BS439" s="19">
        <f>ROUND(VLOOKUP($B439,'3.ข้อมูลงบทดลองปัจจุบัน เติมเอง'!$A$5:$CL$846,70,0),2)</f>
        <v>0</v>
      </c>
      <c r="BT439" s="19">
        <f>ROUND(VLOOKUP($B439,'3.ข้อมูลงบทดลองปัจจุบัน เติมเอง'!$A$5:$CL$846,71,0),2)</f>
        <v>0</v>
      </c>
      <c r="BU439" s="19">
        <f>ROUND(VLOOKUP($B439,'3.ข้อมูลงบทดลองปัจจุบัน เติมเอง'!$A$5:$CL$846,72,0),2)</f>
        <v>0</v>
      </c>
      <c r="BV439" s="19">
        <f>ROUND(VLOOKUP($B439,'3.ข้อมูลงบทดลองปัจจุบัน เติมเอง'!$A$5:$CL$846,73,0),2)</f>
        <v>0</v>
      </c>
      <c r="BW439" s="19">
        <f>ROUND(VLOOKUP($B439,'3.ข้อมูลงบทดลองปัจจุบัน เติมเอง'!$A$5:$CL$846,74,0),2)</f>
        <v>0</v>
      </c>
      <c r="BX439" s="19">
        <f>ROUND(VLOOKUP($B439,'3.ข้อมูลงบทดลองปัจจุบัน เติมเอง'!$A$5:$CL$846,75,0),2)</f>
        <v>0</v>
      </c>
      <c r="BY439" s="19">
        <f>ROUND(VLOOKUP($B439,'3.ข้อมูลงบทดลองปัจจุบัน เติมเอง'!$A$5:$CL$846,76,0),2)</f>
        <v>0</v>
      </c>
      <c r="BZ439" s="19">
        <f>ROUND(VLOOKUP($B439,'3.ข้อมูลงบทดลองปัจจุบัน เติมเอง'!$A$5:$CL$846,77,0),2)</f>
        <v>0</v>
      </c>
      <c r="CA439" s="19">
        <f>ROUND(VLOOKUP($B439,'3.ข้อมูลงบทดลองปัจจุบัน เติมเอง'!$A$5:$CL$846,78,0),2)</f>
        <v>0</v>
      </c>
      <c r="CB439" s="19">
        <f>ROUND(VLOOKUP($B439,'3.ข้อมูลงบทดลองปัจจุบัน เติมเอง'!$A$5:$CL$846,79,0),2)</f>
        <v>0</v>
      </c>
      <c r="CC439" s="19">
        <f>ROUND(VLOOKUP($B439,'3.ข้อมูลงบทดลองปัจจุบัน เติมเอง'!$A$5:$CL$846,80,0),2)</f>
        <v>0</v>
      </c>
      <c r="CD439" s="19">
        <f>ROUND(VLOOKUP($B439,'3.ข้อมูลงบทดลองปัจจุบัน เติมเอง'!$A$5:$CL$846,81,0),2)</f>
        <v>0</v>
      </c>
      <c r="CE439" s="19">
        <f>ROUND(VLOOKUP($B439,'3.ข้อมูลงบทดลองปัจจุบัน เติมเอง'!$A$5:$CL$846,82,0),2)</f>
        <v>0</v>
      </c>
      <c r="CF439" s="19">
        <f>ROUND(VLOOKUP($B439,'3.ข้อมูลงบทดลองปัจจุบัน เติมเอง'!$A$5:$CL$846,83,0),2)</f>
        <v>0</v>
      </c>
      <c r="CG439" s="19">
        <f>ROUND(VLOOKUP($B439,'3.ข้อมูลงบทดลองปัจจุบัน เติมเอง'!$A$5:$CL$846,84,0),2)</f>
        <v>0</v>
      </c>
      <c r="CH439" s="19">
        <f>ROUND(VLOOKUP($B439,'3.ข้อมูลงบทดลองปัจจุบัน เติมเอง'!$A$5:$CL$846,85,0),2)</f>
        <v>0</v>
      </c>
      <c r="CI439" s="19">
        <f>ROUND(VLOOKUP($B439,'3.ข้อมูลงบทดลองปัจจุบัน เติมเอง'!$A$5:$CL$846,86,0),2)</f>
        <v>0</v>
      </c>
      <c r="CJ439" s="19">
        <f>ROUND(VLOOKUP($B439,'3.ข้อมูลงบทดลองปัจจุบัน เติมเอง'!$A$5:$CL$846,87,0),2)</f>
        <v>0</v>
      </c>
      <c r="CK439" s="19">
        <f>ROUND(VLOOKUP($B439,'3.ข้อมูลงบทดลองปัจจุบัน เติมเอง'!$A$5:$CL$846,88,0),2)</f>
        <v>0</v>
      </c>
      <c r="CL439" s="19">
        <f>ROUND(VLOOKUP($B439,'3.ข้อมูลงบทดลองปัจจุบัน เติมเอง'!$A$5:$CL$846,89,0),2)</f>
        <v>0</v>
      </c>
      <c r="CM439" s="19">
        <f>ROUND(VLOOKUP($B439,'3.ข้อมูลงบทดลองปัจจุบัน เติมเอง'!$A$5:$CL$846,90,0),2)</f>
        <v>0</v>
      </c>
    </row>
    <row r="440" spans="1:91" x14ac:dyDescent="0.7">
      <c r="A440" s="53" t="s">
        <v>2323</v>
      </c>
      <c r="B440" s="3" t="s">
        <v>2180</v>
      </c>
      <c r="C440" s="8" t="s">
        <v>1535</v>
      </c>
      <c r="D440" s="19">
        <f>ROUND(VLOOKUP($B440,'3.ข้อมูลงบทดลองปัจจุบัน เติมเอง'!$A$5:$CL$846,3,0),2)</f>
        <v>0</v>
      </c>
      <c r="E440" s="19">
        <f>ROUND(VLOOKUP($B440,'3.ข้อมูลงบทดลองปัจจุบัน เติมเอง'!$A$5:$CL$846,4,0),2)</f>
        <v>0</v>
      </c>
      <c r="F440" s="19">
        <f>ROUND(VLOOKUP($B440,'3.ข้อมูลงบทดลองปัจจุบัน เติมเอง'!$A$5:$CL$846,5,0),2)</f>
        <v>0</v>
      </c>
      <c r="G440" s="19">
        <f>ROUND(VLOOKUP($B440,'3.ข้อมูลงบทดลองปัจจุบัน เติมเอง'!$A$5:$CL$846,6,0),2)</f>
        <v>0</v>
      </c>
      <c r="H440" s="19">
        <f>ROUND(VLOOKUP($B440,'3.ข้อมูลงบทดลองปัจจุบัน เติมเอง'!$A$5:$CL$846,7,0),2)</f>
        <v>0</v>
      </c>
      <c r="I440" s="19">
        <f>ROUND(VLOOKUP($B440,'3.ข้อมูลงบทดลองปัจจุบัน เติมเอง'!$A$5:$CL$846,8,0),2)</f>
        <v>0</v>
      </c>
      <c r="J440" s="19">
        <f>ROUND(VLOOKUP($B440,'3.ข้อมูลงบทดลองปัจจุบัน เติมเอง'!$A$5:$CL$846,9,0),2)</f>
        <v>0</v>
      </c>
      <c r="K440" s="19">
        <f>ROUND(VLOOKUP($B440,'3.ข้อมูลงบทดลองปัจจุบัน เติมเอง'!$A$5:$CL$846,10,0),2)</f>
        <v>0</v>
      </c>
      <c r="L440" s="19">
        <f>ROUND(VLOOKUP($B440,'3.ข้อมูลงบทดลองปัจจุบัน เติมเอง'!$A$5:$CL$846,11,0),2)</f>
        <v>0</v>
      </c>
      <c r="M440" s="19">
        <f>ROUND(VLOOKUP($B440,'3.ข้อมูลงบทดลองปัจจุบัน เติมเอง'!$A$5:$CL$846,12,0),2)</f>
        <v>0</v>
      </c>
      <c r="N440" s="19">
        <f>ROUND(VLOOKUP($B440,'3.ข้อมูลงบทดลองปัจจุบัน เติมเอง'!$A$5:$CL$846,13,0),2)</f>
        <v>0</v>
      </c>
      <c r="O440" s="19">
        <f>ROUND(VLOOKUP($B440,'3.ข้อมูลงบทดลองปัจจุบัน เติมเอง'!$A$5:$CL$846,14,0),2)</f>
        <v>0</v>
      </c>
      <c r="P440" s="19">
        <f>ROUND(VLOOKUP($B440,'3.ข้อมูลงบทดลองปัจจุบัน เติมเอง'!$A$5:$CL$846,15,0),2)</f>
        <v>0</v>
      </c>
      <c r="Q440" s="19">
        <f>ROUND(VLOOKUP($B440,'3.ข้อมูลงบทดลองปัจจุบัน เติมเอง'!$A$5:$CL$846,16,0),2)</f>
        <v>0</v>
      </c>
      <c r="R440" s="19">
        <f>ROUND(VLOOKUP($B440,'3.ข้อมูลงบทดลองปัจจุบัน เติมเอง'!$A$5:$CL$846,17,0),2)</f>
        <v>0</v>
      </c>
      <c r="S440" s="19">
        <f>ROUND(VLOOKUP($B440,'3.ข้อมูลงบทดลองปัจจุบัน เติมเอง'!$A$5:$CL$846,18,0),2)</f>
        <v>0</v>
      </c>
      <c r="T440" s="19">
        <f>ROUND(VLOOKUP($B440,'3.ข้อมูลงบทดลองปัจจุบัน เติมเอง'!$A$5:$CL$846,19,0),2)</f>
        <v>0</v>
      </c>
      <c r="U440" s="19">
        <f>ROUND(VLOOKUP($B440,'3.ข้อมูลงบทดลองปัจจุบัน เติมเอง'!$A$5:$CL$846,20,0),2)</f>
        <v>0</v>
      </c>
      <c r="V440" s="19">
        <f>ROUND(VLOOKUP($B440,'3.ข้อมูลงบทดลองปัจจุบัน เติมเอง'!$A$5:$CL$846,21,0),2)</f>
        <v>0</v>
      </c>
      <c r="W440" s="19">
        <f>ROUND(VLOOKUP($B440,'3.ข้อมูลงบทดลองปัจจุบัน เติมเอง'!$A$5:$CL$846,22,0),2)</f>
        <v>0</v>
      </c>
      <c r="X440" s="19">
        <f>ROUND(VLOOKUP($B440,'3.ข้อมูลงบทดลองปัจจุบัน เติมเอง'!$A$5:$CL$846,23,0),2)</f>
        <v>0</v>
      </c>
      <c r="Y440" s="19">
        <f>ROUND(VLOOKUP($B440,'3.ข้อมูลงบทดลองปัจจุบัน เติมเอง'!$A$5:$CL$846,24,0),2)</f>
        <v>0</v>
      </c>
      <c r="Z440" s="19">
        <f>ROUND(VLOOKUP($B440,'3.ข้อมูลงบทดลองปัจจุบัน เติมเอง'!$A$5:$CL$846,25,0),2)</f>
        <v>0</v>
      </c>
      <c r="AA440" s="19">
        <f>ROUND(VLOOKUP($B440,'3.ข้อมูลงบทดลองปัจจุบัน เติมเอง'!$A$5:$CL$846,26,0),2)</f>
        <v>0</v>
      </c>
      <c r="AB440" s="19">
        <f>ROUND(VLOOKUP($B440,'3.ข้อมูลงบทดลองปัจจุบัน เติมเอง'!$A$5:$CL$846,27,0),2)</f>
        <v>0</v>
      </c>
      <c r="AC440" s="19">
        <f>ROUND(VLOOKUP($B440,'3.ข้อมูลงบทดลองปัจจุบัน เติมเอง'!$A$5:$CL$846,28,0),2)</f>
        <v>0</v>
      </c>
      <c r="AD440" s="19">
        <f>ROUND(VLOOKUP($B440,'3.ข้อมูลงบทดลองปัจจุบัน เติมเอง'!$A$5:$CL$846,29,0),2)</f>
        <v>0</v>
      </c>
      <c r="AE440" s="19">
        <f>ROUND(VLOOKUP($B440,'3.ข้อมูลงบทดลองปัจจุบัน เติมเอง'!$A$5:$CL$846,30,0),2)</f>
        <v>0</v>
      </c>
      <c r="AF440" s="19">
        <f>ROUND(VLOOKUP($B440,'3.ข้อมูลงบทดลองปัจจุบัน เติมเอง'!$A$5:$CL$846,31,0),2)</f>
        <v>0</v>
      </c>
      <c r="AG440" s="19">
        <f>ROUND(VLOOKUP($B440,'3.ข้อมูลงบทดลองปัจจุบัน เติมเอง'!$A$5:$CL$846,32,0),2)</f>
        <v>0</v>
      </c>
      <c r="AH440" s="19">
        <f>ROUND(VLOOKUP($B440,'3.ข้อมูลงบทดลองปัจจุบัน เติมเอง'!$A$5:$CL$846,33,0),2)</f>
        <v>0</v>
      </c>
      <c r="AI440" s="19">
        <f>ROUND(VLOOKUP($B440,'3.ข้อมูลงบทดลองปัจจุบัน เติมเอง'!$A$5:$CL$846,34,0),2)</f>
        <v>0</v>
      </c>
      <c r="AJ440" s="19">
        <f>ROUND(VLOOKUP($B440,'3.ข้อมูลงบทดลองปัจจุบัน เติมเอง'!$A$5:$CL$846,35,0),2)</f>
        <v>0</v>
      </c>
      <c r="AK440" s="19">
        <f>ROUND(VLOOKUP($B440,'3.ข้อมูลงบทดลองปัจจุบัน เติมเอง'!$A$5:$CL$846,36,0),2)</f>
        <v>0</v>
      </c>
      <c r="AL440" s="19">
        <f>ROUND(VLOOKUP($B440,'3.ข้อมูลงบทดลองปัจจุบัน เติมเอง'!$A$5:$CL$846,37,0),2)</f>
        <v>0</v>
      </c>
      <c r="AM440" s="19">
        <f>ROUND(VLOOKUP($B440,'3.ข้อมูลงบทดลองปัจจุบัน เติมเอง'!$A$5:$CL$846,38,0),2)</f>
        <v>0</v>
      </c>
      <c r="AN440" s="19">
        <f>ROUND(VLOOKUP($B440,'3.ข้อมูลงบทดลองปัจจุบัน เติมเอง'!$A$5:$CL$846,39,0),2)</f>
        <v>0</v>
      </c>
      <c r="AO440" s="19">
        <f>ROUND(VLOOKUP($B440,'3.ข้อมูลงบทดลองปัจจุบัน เติมเอง'!$A$5:$CL$846,40,0),2)</f>
        <v>0</v>
      </c>
      <c r="AP440" s="19">
        <f>ROUND(VLOOKUP($B440,'3.ข้อมูลงบทดลองปัจจุบัน เติมเอง'!$A$5:$CL$846,41,0),2)</f>
        <v>0</v>
      </c>
      <c r="AQ440" s="19">
        <f>ROUND(VLOOKUP($B440,'3.ข้อมูลงบทดลองปัจจุบัน เติมเอง'!$A$5:$CL$846,42,0),2)</f>
        <v>0</v>
      </c>
      <c r="AR440" s="19">
        <f>ROUND(VLOOKUP($B440,'3.ข้อมูลงบทดลองปัจจุบัน เติมเอง'!$A$5:$CL$846,43,0),2)</f>
        <v>0</v>
      </c>
      <c r="AS440" s="19">
        <f>ROUND(VLOOKUP($B440,'3.ข้อมูลงบทดลองปัจจุบัน เติมเอง'!$A$5:$CL$846,44,0),2)</f>
        <v>0</v>
      </c>
      <c r="AT440" s="19">
        <f>ROUND(VLOOKUP($B440,'3.ข้อมูลงบทดลองปัจจุบัน เติมเอง'!$A$5:$CL$846,45,0),2)</f>
        <v>0</v>
      </c>
      <c r="AU440" s="19">
        <f>ROUND(VLOOKUP($B440,'3.ข้อมูลงบทดลองปัจจุบัน เติมเอง'!$A$5:$CL$846,46,0),2)</f>
        <v>0</v>
      </c>
      <c r="AV440" s="19">
        <f>ROUND(VLOOKUP($B440,'3.ข้อมูลงบทดลองปัจจุบัน เติมเอง'!$A$5:$CL$846,47,0),2)</f>
        <v>0</v>
      </c>
      <c r="AW440" s="19">
        <f>ROUND(VLOOKUP($B440,'3.ข้อมูลงบทดลองปัจจุบัน เติมเอง'!$A$5:$CL$846,48,0),2)</f>
        <v>0</v>
      </c>
      <c r="AX440" s="19">
        <f>ROUND(VLOOKUP($B440,'3.ข้อมูลงบทดลองปัจจุบัน เติมเอง'!$A$5:$CL$846,49,0),2)</f>
        <v>0</v>
      </c>
      <c r="AY440" s="19">
        <f>ROUND(VLOOKUP($B440,'3.ข้อมูลงบทดลองปัจจุบัน เติมเอง'!$A$5:$CL$846,50,0),2)</f>
        <v>0</v>
      </c>
      <c r="AZ440" s="19">
        <f>ROUND(VLOOKUP($B440,'3.ข้อมูลงบทดลองปัจจุบัน เติมเอง'!$A$5:$CL$846,51,0),2)</f>
        <v>0</v>
      </c>
      <c r="BA440" s="19">
        <f>ROUND(VLOOKUP($B440,'3.ข้อมูลงบทดลองปัจจุบัน เติมเอง'!$A$5:$CL$846,52,0),2)</f>
        <v>0</v>
      </c>
      <c r="BB440" s="19">
        <f>ROUND(VLOOKUP($B440,'3.ข้อมูลงบทดลองปัจจุบัน เติมเอง'!$A$5:$CL$846,53,0),2)</f>
        <v>0</v>
      </c>
      <c r="BC440" s="19">
        <f>ROUND(VLOOKUP($B440,'3.ข้อมูลงบทดลองปัจจุบัน เติมเอง'!$A$5:$CL$846,54,0),2)</f>
        <v>0</v>
      </c>
      <c r="BD440" s="19">
        <f>ROUND(VLOOKUP($B440,'3.ข้อมูลงบทดลองปัจจุบัน เติมเอง'!$A$5:$CL$846,55,0),2)</f>
        <v>0</v>
      </c>
      <c r="BE440" s="19">
        <f>ROUND(VLOOKUP($B440,'3.ข้อมูลงบทดลองปัจจุบัน เติมเอง'!$A$5:$CL$846,56,0),2)</f>
        <v>0</v>
      </c>
      <c r="BF440" s="19">
        <f>ROUND(VLOOKUP($B440,'3.ข้อมูลงบทดลองปัจจุบัน เติมเอง'!$A$5:$CL$846,57,0),2)</f>
        <v>0</v>
      </c>
      <c r="BG440" s="19">
        <f>ROUND(VLOOKUP($B440,'3.ข้อมูลงบทดลองปัจจุบัน เติมเอง'!$A$5:$CL$846,58,0),2)</f>
        <v>0</v>
      </c>
      <c r="BH440" s="19">
        <f>ROUND(VLOOKUP($B440,'3.ข้อมูลงบทดลองปัจจุบัน เติมเอง'!$A$5:$CL$846,59,0),2)</f>
        <v>0</v>
      </c>
      <c r="BI440" s="19">
        <f>ROUND(VLOOKUP($B440,'3.ข้อมูลงบทดลองปัจจุบัน เติมเอง'!$A$5:$CL$846,60,0),2)</f>
        <v>0</v>
      </c>
      <c r="BJ440" s="19">
        <f>ROUND(VLOOKUP($B440,'3.ข้อมูลงบทดลองปัจจุบัน เติมเอง'!$A$5:$CL$846,61,0),2)</f>
        <v>0</v>
      </c>
      <c r="BK440" s="19">
        <f>ROUND(VLOOKUP($B440,'3.ข้อมูลงบทดลองปัจจุบัน เติมเอง'!$A$5:$CL$846,62,0),2)</f>
        <v>0</v>
      </c>
      <c r="BL440" s="19">
        <f>ROUND(VLOOKUP($B440,'3.ข้อมูลงบทดลองปัจจุบัน เติมเอง'!$A$5:$CL$846,63,0),2)</f>
        <v>0</v>
      </c>
      <c r="BM440" s="19">
        <f>ROUND(VLOOKUP($B440,'3.ข้อมูลงบทดลองปัจจุบัน เติมเอง'!$A$5:$CL$846,64,0),2)</f>
        <v>0</v>
      </c>
      <c r="BN440" s="19">
        <f>ROUND(VLOOKUP($B440,'3.ข้อมูลงบทดลองปัจจุบัน เติมเอง'!$A$5:$CL$846,65,0),2)</f>
        <v>0</v>
      </c>
      <c r="BO440" s="19">
        <f>ROUND(VLOOKUP($B440,'3.ข้อมูลงบทดลองปัจจุบัน เติมเอง'!$A$5:$CL$846,66,0),2)</f>
        <v>0</v>
      </c>
      <c r="BP440" s="19">
        <f>ROUND(VLOOKUP($B440,'3.ข้อมูลงบทดลองปัจจุบัน เติมเอง'!$A$5:$CL$846,67,0),2)</f>
        <v>0</v>
      </c>
      <c r="BQ440" s="19">
        <f>ROUND(VLOOKUP($B440,'3.ข้อมูลงบทดลองปัจจุบัน เติมเอง'!$A$5:$CL$846,68,0),2)</f>
        <v>0</v>
      </c>
      <c r="BR440" s="19">
        <f>ROUND(VLOOKUP($B440,'3.ข้อมูลงบทดลองปัจจุบัน เติมเอง'!$A$5:$CL$846,69,0),2)</f>
        <v>0</v>
      </c>
      <c r="BS440" s="19">
        <f>ROUND(VLOOKUP($B440,'3.ข้อมูลงบทดลองปัจจุบัน เติมเอง'!$A$5:$CL$846,70,0),2)</f>
        <v>0</v>
      </c>
      <c r="BT440" s="19">
        <f>ROUND(VLOOKUP($B440,'3.ข้อมูลงบทดลองปัจจุบัน เติมเอง'!$A$5:$CL$846,71,0),2)</f>
        <v>0</v>
      </c>
      <c r="BU440" s="19">
        <f>ROUND(VLOOKUP($B440,'3.ข้อมูลงบทดลองปัจจุบัน เติมเอง'!$A$5:$CL$846,72,0),2)</f>
        <v>0</v>
      </c>
      <c r="BV440" s="19">
        <f>ROUND(VLOOKUP($B440,'3.ข้อมูลงบทดลองปัจจุบัน เติมเอง'!$A$5:$CL$846,73,0),2)</f>
        <v>0</v>
      </c>
      <c r="BW440" s="19">
        <f>ROUND(VLOOKUP($B440,'3.ข้อมูลงบทดลองปัจจุบัน เติมเอง'!$A$5:$CL$846,74,0),2)</f>
        <v>0</v>
      </c>
      <c r="BX440" s="19">
        <f>ROUND(VLOOKUP($B440,'3.ข้อมูลงบทดลองปัจจุบัน เติมเอง'!$A$5:$CL$846,75,0),2)</f>
        <v>0</v>
      </c>
      <c r="BY440" s="19">
        <f>ROUND(VLOOKUP($B440,'3.ข้อมูลงบทดลองปัจจุบัน เติมเอง'!$A$5:$CL$846,76,0),2)</f>
        <v>0</v>
      </c>
      <c r="BZ440" s="19">
        <f>ROUND(VLOOKUP($B440,'3.ข้อมูลงบทดลองปัจจุบัน เติมเอง'!$A$5:$CL$846,77,0),2)</f>
        <v>0</v>
      </c>
      <c r="CA440" s="19">
        <f>ROUND(VLOOKUP($B440,'3.ข้อมูลงบทดลองปัจจุบัน เติมเอง'!$A$5:$CL$846,78,0),2)</f>
        <v>0</v>
      </c>
      <c r="CB440" s="19">
        <f>ROUND(VLOOKUP($B440,'3.ข้อมูลงบทดลองปัจจุบัน เติมเอง'!$A$5:$CL$846,79,0),2)</f>
        <v>0</v>
      </c>
      <c r="CC440" s="19">
        <f>ROUND(VLOOKUP($B440,'3.ข้อมูลงบทดลองปัจจุบัน เติมเอง'!$A$5:$CL$846,80,0),2)</f>
        <v>0</v>
      </c>
      <c r="CD440" s="19">
        <f>ROUND(VLOOKUP($B440,'3.ข้อมูลงบทดลองปัจจุบัน เติมเอง'!$A$5:$CL$846,81,0),2)</f>
        <v>0</v>
      </c>
      <c r="CE440" s="19">
        <f>ROUND(VLOOKUP($B440,'3.ข้อมูลงบทดลองปัจจุบัน เติมเอง'!$A$5:$CL$846,82,0),2)</f>
        <v>0</v>
      </c>
      <c r="CF440" s="19">
        <f>ROUND(VLOOKUP($B440,'3.ข้อมูลงบทดลองปัจจุบัน เติมเอง'!$A$5:$CL$846,83,0),2)</f>
        <v>0</v>
      </c>
      <c r="CG440" s="19">
        <f>ROUND(VLOOKUP($B440,'3.ข้อมูลงบทดลองปัจจุบัน เติมเอง'!$A$5:$CL$846,84,0),2)</f>
        <v>0</v>
      </c>
      <c r="CH440" s="19">
        <f>ROUND(VLOOKUP($B440,'3.ข้อมูลงบทดลองปัจจุบัน เติมเอง'!$A$5:$CL$846,85,0),2)</f>
        <v>0</v>
      </c>
      <c r="CI440" s="19">
        <f>ROUND(VLOOKUP($B440,'3.ข้อมูลงบทดลองปัจจุบัน เติมเอง'!$A$5:$CL$846,86,0),2)</f>
        <v>0</v>
      </c>
      <c r="CJ440" s="19">
        <f>ROUND(VLOOKUP($B440,'3.ข้อมูลงบทดลองปัจจุบัน เติมเอง'!$A$5:$CL$846,87,0),2)</f>
        <v>0</v>
      </c>
      <c r="CK440" s="19">
        <f>ROUND(VLOOKUP($B440,'3.ข้อมูลงบทดลองปัจจุบัน เติมเอง'!$A$5:$CL$846,88,0),2)</f>
        <v>0</v>
      </c>
      <c r="CL440" s="19">
        <f>ROUND(VLOOKUP($B440,'3.ข้อมูลงบทดลองปัจจุบัน เติมเอง'!$A$5:$CL$846,89,0),2)</f>
        <v>0</v>
      </c>
      <c r="CM440" s="19">
        <f>ROUND(VLOOKUP($B440,'3.ข้อมูลงบทดลองปัจจุบัน เติมเอง'!$A$5:$CL$846,90,0),2)</f>
        <v>0</v>
      </c>
    </row>
    <row r="441" spans="1:91" x14ac:dyDescent="0.7">
      <c r="A441" s="53" t="s">
        <v>2323</v>
      </c>
      <c r="B441" s="3" t="s">
        <v>2181</v>
      </c>
      <c r="C441" s="8" t="s">
        <v>1536</v>
      </c>
      <c r="D441" s="19">
        <f>ROUND(VLOOKUP($B441,'3.ข้อมูลงบทดลองปัจจุบัน เติมเอง'!$A$5:$CL$846,3,0),2)</f>
        <v>1553010</v>
      </c>
      <c r="E441" s="19">
        <f>ROUND(VLOOKUP($B441,'3.ข้อมูลงบทดลองปัจจุบัน เติมเอง'!$A$5:$CL$846,4,0),2)</f>
        <v>917640</v>
      </c>
      <c r="F441" s="19">
        <f>ROUND(VLOOKUP($B441,'3.ข้อมูลงบทดลองปัจจุบัน เติมเอง'!$A$5:$CL$846,5,0),2)</f>
        <v>673492.25</v>
      </c>
      <c r="G441" s="19">
        <f>ROUND(VLOOKUP($B441,'3.ข้อมูลงบทดลองปัจจุบัน เติมเอง'!$A$5:$CL$846,6,0),2)</f>
        <v>300000</v>
      </c>
      <c r="H441" s="19">
        <f>ROUND(VLOOKUP($B441,'3.ข้อมูลงบทดลองปัจจุบัน เติมเอง'!$A$5:$CL$846,7,0),2)</f>
        <v>100000</v>
      </c>
      <c r="I441" s="19">
        <f>ROUND(VLOOKUP($B441,'3.ข้อมูลงบทดลองปัจจุบัน เติมเอง'!$A$5:$CL$846,8,0),2)</f>
        <v>3166050</v>
      </c>
      <c r="J441" s="19">
        <f>ROUND(VLOOKUP($B441,'3.ข้อมูลงบทดลองปัจจุบัน เติมเอง'!$A$5:$CL$846,9,0),2)</f>
        <v>3018221.94</v>
      </c>
      <c r="K441" s="19">
        <f>ROUND(VLOOKUP($B441,'3.ข้อมูลงบทดลองปัจจุบัน เติมเอง'!$A$5:$CL$846,10,0),2)</f>
        <v>658600</v>
      </c>
      <c r="L441" s="19">
        <f>ROUND(VLOOKUP($B441,'3.ข้อมูลงบทดลองปัจจุบัน เติมเอง'!$A$5:$CL$846,11,0),2)</f>
        <v>0</v>
      </c>
      <c r="M441" s="19">
        <f>ROUND(VLOOKUP($B441,'3.ข้อมูลงบทดลองปัจจุบัน เติมเอง'!$A$5:$CL$846,12,0),2)</f>
        <v>2030000</v>
      </c>
      <c r="N441" s="19">
        <f>ROUND(VLOOKUP($B441,'3.ข้อมูลงบทดลองปัจจุบัน เติมเอง'!$A$5:$CL$846,13,0),2)</f>
        <v>40000</v>
      </c>
      <c r="O441" s="19">
        <f>ROUND(VLOOKUP($B441,'3.ข้อมูลงบทดลองปัจจุบัน เติมเอง'!$A$5:$CL$846,14,0),2)</f>
        <v>192164</v>
      </c>
      <c r="P441" s="19">
        <f>ROUND(VLOOKUP($B441,'3.ข้อมูลงบทดลองปัจจุบัน เติมเอง'!$A$5:$CL$846,15,0),2)</f>
        <v>5941304.5300000003</v>
      </c>
      <c r="Q441" s="19">
        <f>ROUND(VLOOKUP($B441,'3.ข้อมูลงบทดลองปัจจุบัน เติมเอง'!$A$5:$CL$846,16,0),2)</f>
        <v>12075522</v>
      </c>
      <c r="R441" s="19">
        <f>ROUND(VLOOKUP($B441,'3.ข้อมูลงบทดลองปัจจุบัน เติมเอง'!$A$5:$CL$846,17,0),2)</f>
        <v>2700293.5</v>
      </c>
      <c r="S441" s="19">
        <f>ROUND(VLOOKUP($B441,'3.ข้อมูลงบทดลองปัจจุบัน เติมเอง'!$A$5:$CL$846,18,0),2)</f>
        <v>10672120.23</v>
      </c>
      <c r="T441" s="19">
        <f>ROUND(VLOOKUP($B441,'3.ข้อมูลงบทดลองปัจจุบัน เติมเอง'!$A$5:$CL$846,19,0),2)</f>
        <v>0</v>
      </c>
      <c r="U441" s="19">
        <f>ROUND(VLOOKUP($B441,'3.ข้อมูลงบทดลองปัจจุบัน เติมเอง'!$A$5:$CL$846,20,0),2)</f>
        <v>901459</v>
      </c>
      <c r="V441" s="19">
        <f>ROUND(VLOOKUP($B441,'3.ข้อมูลงบทดลองปัจจุบัน เติมเอง'!$A$5:$CL$846,21,0),2)</f>
        <v>345900</v>
      </c>
      <c r="W441" s="19">
        <f>ROUND(VLOOKUP($B441,'3.ข้อมูลงบทดลองปัจจุบัน เติมเอง'!$A$5:$CL$846,22,0),2)</f>
        <v>5000</v>
      </c>
      <c r="X441" s="19">
        <f>ROUND(VLOOKUP($B441,'3.ข้อมูลงบทดลองปัจจุบัน เติมเอง'!$A$5:$CL$846,23,0),2)</f>
        <v>0</v>
      </c>
      <c r="Y441" s="19">
        <f>ROUND(VLOOKUP($B441,'3.ข้อมูลงบทดลองปัจจุบัน เติมเอง'!$A$5:$CL$846,24,0),2)</f>
        <v>595100</v>
      </c>
      <c r="Z441" s="19">
        <f>ROUND(VLOOKUP($B441,'3.ข้อมูลงบทดลองปัจจุบัน เติมเอง'!$A$5:$CL$846,25,0),2)</f>
        <v>1081345</v>
      </c>
      <c r="AA441" s="19">
        <f>ROUND(VLOOKUP($B441,'3.ข้อมูลงบทดลองปัจจุบัน เติมเอง'!$A$5:$CL$846,26,0),2)</f>
        <v>4456036.03</v>
      </c>
      <c r="AB441" s="19">
        <f>ROUND(VLOOKUP($B441,'3.ข้อมูลงบทดลองปัจจุบัน เติมเอง'!$A$5:$CL$846,27,0),2)</f>
        <v>429570</v>
      </c>
      <c r="AC441" s="19">
        <f>ROUND(VLOOKUP($B441,'3.ข้อมูลงบทดลองปัจจุบัน เติมเอง'!$A$5:$CL$846,28,0),2)</f>
        <v>1236442.96</v>
      </c>
      <c r="AD441" s="19">
        <f>ROUND(VLOOKUP($B441,'3.ข้อมูลงบทดลองปัจจุบัน เติมเอง'!$A$5:$CL$846,29,0),2)</f>
        <v>0</v>
      </c>
      <c r="AE441" s="19">
        <f>ROUND(VLOOKUP($B441,'3.ข้อมูลงบทดลองปัจจุบัน เติมเอง'!$A$5:$CL$846,30,0),2)</f>
        <v>1735698.86</v>
      </c>
      <c r="AF441" s="19">
        <f>ROUND(VLOOKUP($B441,'3.ข้อมูลงบทดลองปัจจุบัน เติมเอง'!$A$5:$CL$846,31,0),2)</f>
        <v>1807700</v>
      </c>
      <c r="AG441" s="19">
        <f>ROUND(VLOOKUP($B441,'3.ข้อมูลงบทดลองปัจจุบัน เติมเอง'!$A$5:$CL$846,32,0),2)</f>
        <v>741600</v>
      </c>
      <c r="AH441" s="19">
        <f>ROUND(VLOOKUP($B441,'3.ข้อมูลงบทดลองปัจจุบัน เติมเอง'!$A$5:$CL$846,33,0),2)</f>
        <v>4725183</v>
      </c>
      <c r="AI441" s="19">
        <f>ROUND(VLOOKUP($B441,'3.ข้อมูลงบทดลองปัจจุบัน เติมเอง'!$A$5:$CL$846,34,0),2)</f>
        <v>1128729</v>
      </c>
      <c r="AJ441" s="19">
        <f>ROUND(VLOOKUP($B441,'3.ข้อมูลงบทดลองปัจจุบัน เติมเอง'!$A$5:$CL$846,35,0),2)</f>
        <v>3880200</v>
      </c>
      <c r="AK441" s="19">
        <f>ROUND(VLOOKUP($B441,'3.ข้อมูลงบทดลองปัจจุบัน เติมเอง'!$A$5:$CL$846,36,0),2)</f>
        <v>220000</v>
      </c>
      <c r="AL441" s="19">
        <f>ROUND(VLOOKUP($B441,'3.ข้อมูลงบทดลองปัจจุบัน เติมเอง'!$A$5:$CL$846,37,0),2)</f>
        <v>410494</v>
      </c>
      <c r="AM441" s="19">
        <f>ROUND(VLOOKUP($B441,'3.ข้อมูลงบทดลองปัจจุบัน เติมเอง'!$A$5:$CL$846,38,0),2)</f>
        <v>0</v>
      </c>
      <c r="AN441" s="19">
        <f>ROUND(VLOOKUP($B441,'3.ข้อมูลงบทดลองปัจจุบัน เติมเอง'!$A$5:$CL$846,39,0),2)</f>
        <v>0</v>
      </c>
      <c r="AO441" s="19">
        <f>ROUND(VLOOKUP($B441,'3.ข้อมูลงบทดลองปัจจุบัน เติมเอง'!$A$5:$CL$846,40,0),2)</f>
        <v>5301186</v>
      </c>
      <c r="AP441" s="19">
        <f>ROUND(VLOOKUP($B441,'3.ข้อมูลงบทดลองปัจจุบัน เติมเอง'!$A$5:$CL$846,41,0),2)</f>
        <v>0</v>
      </c>
      <c r="AQ441" s="19">
        <f>ROUND(VLOOKUP($B441,'3.ข้อมูลงบทดลองปัจจุบัน เติมเอง'!$A$5:$CL$846,42,0),2)</f>
        <v>74520.5</v>
      </c>
      <c r="AR441" s="19">
        <f>ROUND(VLOOKUP($B441,'3.ข้อมูลงบทดลองปัจจุบัน เติมเอง'!$A$5:$CL$846,43,0),2)</f>
        <v>0</v>
      </c>
      <c r="AS441" s="19">
        <f>ROUND(VLOOKUP($B441,'3.ข้อมูลงบทดลองปัจจุบัน เติมเอง'!$A$5:$CL$846,44,0),2)</f>
        <v>4434538.1900000004</v>
      </c>
      <c r="AT441" s="19">
        <f>ROUND(VLOOKUP($B441,'3.ข้อมูลงบทดลองปัจจุบัน เติมเอง'!$A$5:$CL$846,45,0),2)</f>
        <v>0</v>
      </c>
      <c r="AU441" s="19">
        <f>ROUND(VLOOKUP($B441,'3.ข้อมูลงบทดลองปัจจุบัน เติมเอง'!$A$5:$CL$846,46,0),2)</f>
        <v>0</v>
      </c>
      <c r="AV441" s="19">
        <f>ROUND(VLOOKUP($B441,'3.ข้อมูลงบทดลองปัจจุบัน เติมเอง'!$A$5:$CL$846,47,0),2)</f>
        <v>29439</v>
      </c>
      <c r="AW441" s="19">
        <f>ROUND(VLOOKUP($B441,'3.ข้อมูลงบทดลองปัจจุบัน เติมเอง'!$A$5:$CL$846,48,0),2)</f>
        <v>904128</v>
      </c>
      <c r="AX441" s="19">
        <f>ROUND(VLOOKUP($B441,'3.ข้อมูลงบทดลองปัจจุบัน เติมเอง'!$A$5:$CL$846,49,0),2)</f>
        <v>0</v>
      </c>
      <c r="AY441" s="19">
        <f>ROUND(VLOOKUP($B441,'3.ข้อมูลงบทดลองปัจจุบัน เติมเอง'!$A$5:$CL$846,50,0),2)</f>
        <v>0</v>
      </c>
      <c r="AZ441" s="19">
        <f>ROUND(VLOOKUP($B441,'3.ข้อมูลงบทดลองปัจจุบัน เติมเอง'!$A$5:$CL$846,51,0),2)</f>
        <v>75797.7</v>
      </c>
      <c r="BA441" s="19">
        <f>ROUND(VLOOKUP($B441,'3.ข้อมูลงบทดลองปัจจุบัน เติมเอง'!$A$5:$CL$846,52,0),2)</f>
        <v>0</v>
      </c>
      <c r="BB441" s="19">
        <f>ROUND(VLOOKUP($B441,'3.ข้อมูลงบทดลองปัจจุบัน เติมเอง'!$A$5:$CL$846,53,0),2)</f>
        <v>0</v>
      </c>
      <c r="BC441" s="19">
        <f>ROUND(VLOOKUP($B441,'3.ข้อมูลงบทดลองปัจจุบัน เติมเอง'!$A$5:$CL$846,54,0),2)</f>
        <v>0</v>
      </c>
      <c r="BD441" s="19">
        <f>ROUND(VLOOKUP($B441,'3.ข้อมูลงบทดลองปัจจุบัน เติมเอง'!$A$5:$CL$846,55,0),2)</f>
        <v>0</v>
      </c>
      <c r="BE441" s="19">
        <f>ROUND(VLOOKUP($B441,'3.ข้อมูลงบทดลองปัจจุบัน เติมเอง'!$A$5:$CL$846,56,0),2)</f>
        <v>0</v>
      </c>
      <c r="BF441" s="19">
        <f>ROUND(VLOOKUP($B441,'3.ข้อมูลงบทดลองปัจจุบัน เติมเอง'!$A$5:$CL$846,57,0),2)</f>
        <v>0</v>
      </c>
      <c r="BG441" s="19">
        <f>ROUND(VLOOKUP($B441,'3.ข้อมูลงบทดลองปัจจุบัน เติมเอง'!$A$5:$CL$846,58,0),2)</f>
        <v>0</v>
      </c>
      <c r="BH441" s="19">
        <f>ROUND(VLOOKUP($B441,'3.ข้อมูลงบทดลองปัจจุบัน เติมเอง'!$A$5:$CL$846,59,0),2)</f>
        <v>0</v>
      </c>
      <c r="BI441" s="19">
        <f>ROUND(VLOOKUP($B441,'3.ข้อมูลงบทดลองปัจจุบัน เติมเอง'!$A$5:$CL$846,60,0),2)</f>
        <v>0</v>
      </c>
      <c r="BJ441" s="19">
        <f>ROUND(VLOOKUP($B441,'3.ข้อมูลงบทดลองปัจจุบัน เติมเอง'!$A$5:$CL$846,61,0),2)</f>
        <v>0</v>
      </c>
      <c r="BK441" s="19">
        <f>ROUND(VLOOKUP($B441,'3.ข้อมูลงบทดลองปัจจุบัน เติมเอง'!$A$5:$CL$846,62,0),2)</f>
        <v>0</v>
      </c>
      <c r="BL441" s="19">
        <f>ROUND(VLOOKUP($B441,'3.ข้อมูลงบทดลองปัจจุบัน เติมเอง'!$A$5:$CL$846,63,0),2)</f>
        <v>0</v>
      </c>
      <c r="BM441" s="19">
        <f>ROUND(VLOOKUP($B441,'3.ข้อมูลงบทดลองปัจจุบัน เติมเอง'!$A$5:$CL$846,64,0),2)</f>
        <v>0</v>
      </c>
      <c r="BN441" s="19">
        <f>ROUND(VLOOKUP($B441,'3.ข้อมูลงบทดลองปัจจุบัน เติมเอง'!$A$5:$CL$846,65,0),2)</f>
        <v>0</v>
      </c>
      <c r="BO441" s="19">
        <f>ROUND(VLOOKUP($B441,'3.ข้อมูลงบทดลองปัจจุบัน เติมเอง'!$A$5:$CL$846,66,0),2)</f>
        <v>0</v>
      </c>
      <c r="BP441" s="19">
        <f>ROUND(VLOOKUP($B441,'3.ข้อมูลงบทดลองปัจจุบัน เติมเอง'!$A$5:$CL$846,67,0),2)</f>
        <v>0</v>
      </c>
      <c r="BQ441" s="19">
        <f>ROUND(VLOOKUP($B441,'3.ข้อมูลงบทดลองปัจจุบัน เติมเอง'!$A$5:$CL$846,68,0),2)</f>
        <v>0</v>
      </c>
      <c r="BR441" s="19">
        <f>ROUND(VLOOKUP($B441,'3.ข้อมูลงบทดลองปัจจุบัน เติมเอง'!$A$5:$CL$846,69,0),2)</f>
        <v>0</v>
      </c>
      <c r="BS441" s="19">
        <f>ROUND(VLOOKUP($B441,'3.ข้อมูลงบทดลองปัจจุบัน เติมเอง'!$A$5:$CL$846,70,0),2)</f>
        <v>9400262.8800000008</v>
      </c>
      <c r="BT441" s="19">
        <f>ROUND(VLOOKUP($B441,'3.ข้อมูลงบทดลองปัจจุบัน เติมเอง'!$A$5:$CL$846,71,0),2)</f>
        <v>0</v>
      </c>
      <c r="BU441" s="19">
        <f>ROUND(VLOOKUP($B441,'3.ข้อมูลงบทดลองปัจจุบัน เติมเอง'!$A$5:$CL$846,72,0),2)</f>
        <v>40000</v>
      </c>
      <c r="BV441" s="19">
        <f>ROUND(VLOOKUP($B441,'3.ข้อมูลงบทดลองปัจจุบัน เติมเอง'!$A$5:$CL$846,73,0),2)</f>
        <v>0</v>
      </c>
      <c r="BW441" s="19">
        <f>ROUND(VLOOKUP($B441,'3.ข้อมูลงบทดลองปัจจุบัน เติมเอง'!$A$5:$CL$846,74,0),2)</f>
        <v>0</v>
      </c>
      <c r="BX441" s="19">
        <f>ROUND(VLOOKUP($B441,'3.ข้อมูลงบทดลองปัจจุบัน เติมเอง'!$A$5:$CL$846,75,0),2)</f>
        <v>200800</v>
      </c>
      <c r="BY441" s="19">
        <f>ROUND(VLOOKUP($B441,'3.ข้อมูลงบทดลองปัจจุบัน เติมเอง'!$A$5:$CL$846,76,0),2)</f>
        <v>344900</v>
      </c>
      <c r="BZ441" s="19">
        <f>ROUND(VLOOKUP($B441,'3.ข้อมูลงบทดลองปัจจุบัน เติมเอง'!$A$5:$CL$846,77,0),2)</f>
        <v>0</v>
      </c>
      <c r="CA441" s="19">
        <f>ROUND(VLOOKUP($B441,'3.ข้อมูลงบทดลองปัจจุบัน เติมเอง'!$A$5:$CL$846,78,0),2)</f>
        <v>421000</v>
      </c>
      <c r="CB441" s="19">
        <f>ROUND(VLOOKUP($B441,'3.ข้อมูลงบทดลองปัจจุบัน เติมเอง'!$A$5:$CL$846,79,0),2)</f>
        <v>1995500</v>
      </c>
      <c r="CC441" s="19">
        <f>ROUND(VLOOKUP($B441,'3.ข้อมูลงบทดลองปัจจุบัน เติมเอง'!$A$5:$CL$846,80,0),2)</f>
        <v>371000</v>
      </c>
      <c r="CD441" s="19">
        <f>ROUND(VLOOKUP($B441,'3.ข้อมูลงบทดลองปัจจุบัน เติมเอง'!$A$5:$CL$846,81,0),2)</f>
        <v>378314</v>
      </c>
      <c r="CE441" s="19">
        <f>ROUND(VLOOKUP($B441,'3.ข้อมูลงบทดลองปัจจุบัน เติมเอง'!$A$5:$CL$846,82,0),2)</f>
        <v>353400</v>
      </c>
      <c r="CF441" s="19">
        <f>ROUND(VLOOKUP($B441,'3.ข้อมูลงบทดลองปัจจุบัน เติมเอง'!$A$5:$CL$846,83,0),2)</f>
        <v>2011677.93</v>
      </c>
      <c r="CG441" s="19">
        <f>ROUND(VLOOKUP($B441,'3.ข้อมูลงบทดลองปัจจุบัน เติมเอง'!$A$5:$CL$846,84,0),2)</f>
        <v>220000</v>
      </c>
      <c r="CH441" s="19">
        <f>ROUND(VLOOKUP($B441,'3.ข้อมูลงบทดลองปัจจุบัน เติมเอง'!$A$5:$CL$846,85,0),2)</f>
        <v>79380</v>
      </c>
      <c r="CI441" s="19">
        <f>ROUND(VLOOKUP($B441,'3.ข้อมูลงบทดลองปัจจุบัน เติมเอง'!$A$5:$CL$846,86,0),2)</f>
        <v>0</v>
      </c>
      <c r="CJ441" s="19">
        <f>ROUND(VLOOKUP($B441,'3.ข้อมูลงบทดลองปัจจุบัน เติมเอง'!$A$5:$CL$846,87,0),2)</f>
        <v>150991.13</v>
      </c>
      <c r="CK441" s="19">
        <f>ROUND(VLOOKUP($B441,'3.ข้อมูลงบทดลองปัจจุบัน เติมเอง'!$A$5:$CL$846,88,0),2)</f>
        <v>529603.73</v>
      </c>
      <c r="CL441" s="19">
        <f>ROUND(VLOOKUP($B441,'3.ข้อมูลงบทดลองปัจจุบัน เติมเอง'!$A$5:$CL$846,89,0),2)</f>
        <v>0</v>
      </c>
      <c r="CM441" s="19">
        <f>ROUND(VLOOKUP($B441,'3.ข้อมูลงบทดลองปัจจุบัน เติมเอง'!$A$5:$CL$846,90,0),2)</f>
        <v>0</v>
      </c>
    </row>
    <row r="442" spans="1:91" x14ac:dyDescent="0.7">
      <c r="A442" s="53" t="s">
        <v>2323</v>
      </c>
      <c r="B442" s="3" t="s">
        <v>2182</v>
      </c>
      <c r="C442" s="8" t="s">
        <v>871</v>
      </c>
      <c r="D442" s="19">
        <f>ROUND(VLOOKUP($B442,'3.ข้อมูลงบทดลองปัจจุบัน เติมเอง'!$A$5:$CL$846,3,0),2)</f>
        <v>0</v>
      </c>
      <c r="E442" s="19">
        <f>ROUND(VLOOKUP($B442,'3.ข้อมูลงบทดลองปัจจุบัน เติมเอง'!$A$5:$CL$846,4,0),2)</f>
        <v>0</v>
      </c>
      <c r="F442" s="19">
        <f>ROUND(VLOOKUP($B442,'3.ข้อมูลงบทดลองปัจจุบัน เติมเอง'!$A$5:$CL$846,5,0),2)</f>
        <v>0</v>
      </c>
      <c r="G442" s="19">
        <f>ROUND(VLOOKUP($B442,'3.ข้อมูลงบทดลองปัจจุบัน เติมเอง'!$A$5:$CL$846,6,0),2)</f>
        <v>0</v>
      </c>
      <c r="H442" s="19">
        <f>ROUND(VLOOKUP($B442,'3.ข้อมูลงบทดลองปัจจุบัน เติมเอง'!$A$5:$CL$846,7,0),2)</f>
        <v>0</v>
      </c>
      <c r="I442" s="19">
        <f>ROUND(VLOOKUP($B442,'3.ข้อมูลงบทดลองปัจจุบัน เติมเอง'!$A$5:$CL$846,8,0),2)</f>
        <v>0</v>
      </c>
      <c r="J442" s="19">
        <f>ROUND(VLOOKUP($B442,'3.ข้อมูลงบทดลองปัจจุบัน เติมเอง'!$A$5:$CL$846,9,0),2)</f>
        <v>0</v>
      </c>
      <c r="K442" s="19">
        <f>ROUND(VLOOKUP($B442,'3.ข้อมูลงบทดลองปัจจุบัน เติมเอง'!$A$5:$CL$846,10,0),2)</f>
        <v>0</v>
      </c>
      <c r="L442" s="19">
        <f>ROUND(VLOOKUP($B442,'3.ข้อมูลงบทดลองปัจจุบัน เติมเอง'!$A$5:$CL$846,11,0),2)</f>
        <v>0</v>
      </c>
      <c r="M442" s="19">
        <f>ROUND(VLOOKUP($B442,'3.ข้อมูลงบทดลองปัจจุบัน เติมเอง'!$A$5:$CL$846,12,0),2)</f>
        <v>0</v>
      </c>
      <c r="N442" s="19">
        <f>ROUND(VLOOKUP($B442,'3.ข้อมูลงบทดลองปัจจุบัน เติมเอง'!$A$5:$CL$846,13,0),2)</f>
        <v>0</v>
      </c>
      <c r="O442" s="19">
        <f>ROUND(VLOOKUP($B442,'3.ข้อมูลงบทดลองปัจจุบัน เติมเอง'!$A$5:$CL$846,14,0),2)</f>
        <v>0</v>
      </c>
      <c r="P442" s="19">
        <f>ROUND(VLOOKUP($B442,'3.ข้อมูลงบทดลองปัจจุบัน เติมเอง'!$A$5:$CL$846,15,0),2)</f>
        <v>0</v>
      </c>
      <c r="Q442" s="19">
        <f>ROUND(VLOOKUP($B442,'3.ข้อมูลงบทดลองปัจจุบัน เติมเอง'!$A$5:$CL$846,16,0),2)</f>
        <v>0</v>
      </c>
      <c r="R442" s="19">
        <f>ROUND(VLOOKUP($B442,'3.ข้อมูลงบทดลองปัจจุบัน เติมเอง'!$A$5:$CL$846,17,0),2)</f>
        <v>0</v>
      </c>
      <c r="S442" s="19">
        <f>ROUND(VLOOKUP($B442,'3.ข้อมูลงบทดลองปัจจุบัน เติมเอง'!$A$5:$CL$846,18,0),2)</f>
        <v>0</v>
      </c>
      <c r="T442" s="19">
        <f>ROUND(VLOOKUP($B442,'3.ข้อมูลงบทดลองปัจจุบัน เติมเอง'!$A$5:$CL$846,19,0),2)</f>
        <v>0</v>
      </c>
      <c r="U442" s="19">
        <f>ROUND(VLOOKUP($B442,'3.ข้อมูลงบทดลองปัจจุบัน เติมเอง'!$A$5:$CL$846,20,0),2)</f>
        <v>0</v>
      </c>
      <c r="V442" s="19">
        <f>ROUND(VLOOKUP($B442,'3.ข้อมูลงบทดลองปัจจุบัน เติมเอง'!$A$5:$CL$846,21,0),2)</f>
        <v>0</v>
      </c>
      <c r="W442" s="19">
        <f>ROUND(VLOOKUP($B442,'3.ข้อมูลงบทดลองปัจจุบัน เติมเอง'!$A$5:$CL$846,22,0),2)</f>
        <v>0</v>
      </c>
      <c r="X442" s="19">
        <f>ROUND(VLOOKUP($B442,'3.ข้อมูลงบทดลองปัจจุบัน เติมเอง'!$A$5:$CL$846,23,0),2)</f>
        <v>0</v>
      </c>
      <c r="Y442" s="19">
        <f>ROUND(VLOOKUP($B442,'3.ข้อมูลงบทดลองปัจจุบัน เติมเอง'!$A$5:$CL$846,24,0),2)</f>
        <v>0</v>
      </c>
      <c r="Z442" s="19">
        <f>ROUND(VLOOKUP($B442,'3.ข้อมูลงบทดลองปัจจุบัน เติมเอง'!$A$5:$CL$846,25,0),2)</f>
        <v>0</v>
      </c>
      <c r="AA442" s="19">
        <f>ROUND(VLOOKUP($B442,'3.ข้อมูลงบทดลองปัจจุบัน เติมเอง'!$A$5:$CL$846,26,0),2)</f>
        <v>0</v>
      </c>
      <c r="AB442" s="19">
        <f>ROUND(VLOOKUP($B442,'3.ข้อมูลงบทดลองปัจจุบัน เติมเอง'!$A$5:$CL$846,27,0),2)</f>
        <v>0</v>
      </c>
      <c r="AC442" s="19">
        <f>ROUND(VLOOKUP($B442,'3.ข้อมูลงบทดลองปัจจุบัน เติมเอง'!$A$5:$CL$846,28,0),2)</f>
        <v>0</v>
      </c>
      <c r="AD442" s="19">
        <f>ROUND(VLOOKUP($B442,'3.ข้อมูลงบทดลองปัจจุบัน เติมเอง'!$A$5:$CL$846,29,0),2)</f>
        <v>0</v>
      </c>
      <c r="AE442" s="19">
        <f>ROUND(VLOOKUP($B442,'3.ข้อมูลงบทดลองปัจจุบัน เติมเอง'!$A$5:$CL$846,30,0),2)</f>
        <v>0</v>
      </c>
      <c r="AF442" s="19">
        <f>ROUND(VLOOKUP($B442,'3.ข้อมูลงบทดลองปัจจุบัน เติมเอง'!$A$5:$CL$846,31,0),2)</f>
        <v>0</v>
      </c>
      <c r="AG442" s="19">
        <f>ROUND(VLOOKUP($B442,'3.ข้อมูลงบทดลองปัจจุบัน เติมเอง'!$A$5:$CL$846,32,0),2)</f>
        <v>0</v>
      </c>
      <c r="AH442" s="19">
        <f>ROUND(VLOOKUP($B442,'3.ข้อมูลงบทดลองปัจจุบัน เติมเอง'!$A$5:$CL$846,33,0),2)</f>
        <v>0</v>
      </c>
      <c r="AI442" s="19">
        <f>ROUND(VLOOKUP($B442,'3.ข้อมูลงบทดลองปัจจุบัน เติมเอง'!$A$5:$CL$846,34,0),2)</f>
        <v>0</v>
      </c>
      <c r="AJ442" s="19">
        <f>ROUND(VLOOKUP($B442,'3.ข้อมูลงบทดลองปัจจุบัน เติมเอง'!$A$5:$CL$846,35,0),2)</f>
        <v>0</v>
      </c>
      <c r="AK442" s="19">
        <f>ROUND(VLOOKUP($B442,'3.ข้อมูลงบทดลองปัจจุบัน เติมเอง'!$A$5:$CL$846,36,0),2)</f>
        <v>0</v>
      </c>
      <c r="AL442" s="19">
        <f>ROUND(VLOOKUP($B442,'3.ข้อมูลงบทดลองปัจจุบัน เติมเอง'!$A$5:$CL$846,37,0),2)</f>
        <v>0</v>
      </c>
      <c r="AM442" s="19">
        <f>ROUND(VLOOKUP($B442,'3.ข้อมูลงบทดลองปัจจุบัน เติมเอง'!$A$5:$CL$846,38,0),2)</f>
        <v>0</v>
      </c>
      <c r="AN442" s="19">
        <f>ROUND(VLOOKUP($B442,'3.ข้อมูลงบทดลองปัจจุบัน เติมเอง'!$A$5:$CL$846,39,0),2)</f>
        <v>0</v>
      </c>
      <c r="AO442" s="19">
        <f>ROUND(VLOOKUP($B442,'3.ข้อมูลงบทดลองปัจจุบัน เติมเอง'!$A$5:$CL$846,40,0),2)</f>
        <v>0</v>
      </c>
      <c r="AP442" s="19">
        <f>ROUND(VLOOKUP($B442,'3.ข้อมูลงบทดลองปัจจุบัน เติมเอง'!$A$5:$CL$846,41,0),2)</f>
        <v>0</v>
      </c>
      <c r="AQ442" s="19">
        <f>ROUND(VLOOKUP($B442,'3.ข้อมูลงบทดลองปัจจุบัน เติมเอง'!$A$5:$CL$846,42,0),2)</f>
        <v>0</v>
      </c>
      <c r="AR442" s="19">
        <f>ROUND(VLOOKUP($B442,'3.ข้อมูลงบทดลองปัจจุบัน เติมเอง'!$A$5:$CL$846,43,0),2)</f>
        <v>0</v>
      </c>
      <c r="AS442" s="19">
        <f>ROUND(VLOOKUP($B442,'3.ข้อมูลงบทดลองปัจจุบัน เติมเอง'!$A$5:$CL$846,44,0),2)</f>
        <v>0</v>
      </c>
      <c r="AT442" s="19">
        <f>ROUND(VLOOKUP($B442,'3.ข้อมูลงบทดลองปัจจุบัน เติมเอง'!$A$5:$CL$846,45,0),2)</f>
        <v>0</v>
      </c>
      <c r="AU442" s="19">
        <f>ROUND(VLOOKUP($B442,'3.ข้อมูลงบทดลองปัจจุบัน เติมเอง'!$A$5:$CL$846,46,0),2)</f>
        <v>0</v>
      </c>
      <c r="AV442" s="19">
        <f>ROUND(VLOOKUP($B442,'3.ข้อมูลงบทดลองปัจจุบัน เติมเอง'!$A$5:$CL$846,47,0),2)</f>
        <v>0</v>
      </c>
      <c r="AW442" s="19">
        <f>ROUND(VLOOKUP($B442,'3.ข้อมูลงบทดลองปัจจุบัน เติมเอง'!$A$5:$CL$846,48,0),2)</f>
        <v>0</v>
      </c>
      <c r="AX442" s="19">
        <f>ROUND(VLOOKUP($B442,'3.ข้อมูลงบทดลองปัจจุบัน เติมเอง'!$A$5:$CL$846,49,0),2)</f>
        <v>0</v>
      </c>
      <c r="AY442" s="19">
        <f>ROUND(VLOOKUP($B442,'3.ข้อมูลงบทดลองปัจจุบัน เติมเอง'!$A$5:$CL$846,50,0),2)</f>
        <v>0</v>
      </c>
      <c r="AZ442" s="19">
        <f>ROUND(VLOOKUP($B442,'3.ข้อมูลงบทดลองปัจจุบัน เติมเอง'!$A$5:$CL$846,51,0),2)</f>
        <v>0</v>
      </c>
      <c r="BA442" s="19">
        <f>ROUND(VLOOKUP($B442,'3.ข้อมูลงบทดลองปัจจุบัน เติมเอง'!$A$5:$CL$846,52,0),2)</f>
        <v>0</v>
      </c>
      <c r="BB442" s="19">
        <f>ROUND(VLOOKUP($B442,'3.ข้อมูลงบทดลองปัจจุบัน เติมเอง'!$A$5:$CL$846,53,0),2)</f>
        <v>0</v>
      </c>
      <c r="BC442" s="19">
        <f>ROUND(VLOOKUP($B442,'3.ข้อมูลงบทดลองปัจจุบัน เติมเอง'!$A$5:$CL$846,54,0),2)</f>
        <v>0</v>
      </c>
      <c r="BD442" s="19">
        <f>ROUND(VLOOKUP($B442,'3.ข้อมูลงบทดลองปัจจุบัน เติมเอง'!$A$5:$CL$846,55,0),2)</f>
        <v>0</v>
      </c>
      <c r="BE442" s="19">
        <f>ROUND(VLOOKUP($B442,'3.ข้อมูลงบทดลองปัจจุบัน เติมเอง'!$A$5:$CL$846,56,0),2)</f>
        <v>0</v>
      </c>
      <c r="BF442" s="19">
        <f>ROUND(VLOOKUP($B442,'3.ข้อมูลงบทดลองปัจจุบัน เติมเอง'!$A$5:$CL$846,57,0),2)</f>
        <v>0</v>
      </c>
      <c r="BG442" s="19">
        <f>ROUND(VLOOKUP($B442,'3.ข้อมูลงบทดลองปัจจุบัน เติมเอง'!$A$5:$CL$846,58,0),2)</f>
        <v>0</v>
      </c>
      <c r="BH442" s="19">
        <f>ROUND(VLOOKUP($B442,'3.ข้อมูลงบทดลองปัจจุบัน เติมเอง'!$A$5:$CL$846,59,0),2)</f>
        <v>0</v>
      </c>
      <c r="BI442" s="19">
        <f>ROUND(VLOOKUP($B442,'3.ข้อมูลงบทดลองปัจจุบัน เติมเอง'!$A$5:$CL$846,60,0),2)</f>
        <v>0</v>
      </c>
      <c r="BJ442" s="19">
        <f>ROUND(VLOOKUP($B442,'3.ข้อมูลงบทดลองปัจจุบัน เติมเอง'!$A$5:$CL$846,61,0),2)</f>
        <v>0</v>
      </c>
      <c r="BK442" s="19">
        <f>ROUND(VLOOKUP($B442,'3.ข้อมูลงบทดลองปัจจุบัน เติมเอง'!$A$5:$CL$846,62,0),2)</f>
        <v>0</v>
      </c>
      <c r="BL442" s="19">
        <f>ROUND(VLOOKUP($B442,'3.ข้อมูลงบทดลองปัจจุบัน เติมเอง'!$A$5:$CL$846,63,0),2)</f>
        <v>0</v>
      </c>
      <c r="BM442" s="19">
        <f>ROUND(VLOOKUP($B442,'3.ข้อมูลงบทดลองปัจจุบัน เติมเอง'!$A$5:$CL$846,64,0),2)</f>
        <v>0</v>
      </c>
      <c r="BN442" s="19">
        <f>ROUND(VLOOKUP($B442,'3.ข้อมูลงบทดลองปัจจุบัน เติมเอง'!$A$5:$CL$846,65,0),2)</f>
        <v>0</v>
      </c>
      <c r="BO442" s="19">
        <f>ROUND(VLOOKUP($B442,'3.ข้อมูลงบทดลองปัจจุบัน เติมเอง'!$A$5:$CL$846,66,0),2)</f>
        <v>0</v>
      </c>
      <c r="BP442" s="19">
        <f>ROUND(VLOOKUP($B442,'3.ข้อมูลงบทดลองปัจจุบัน เติมเอง'!$A$5:$CL$846,67,0),2)</f>
        <v>0</v>
      </c>
      <c r="BQ442" s="19">
        <f>ROUND(VLOOKUP($B442,'3.ข้อมูลงบทดลองปัจจุบัน เติมเอง'!$A$5:$CL$846,68,0),2)</f>
        <v>0</v>
      </c>
      <c r="BR442" s="19">
        <f>ROUND(VLOOKUP($B442,'3.ข้อมูลงบทดลองปัจจุบัน เติมเอง'!$A$5:$CL$846,69,0),2)</f>
        <v>0</v>
      </c>
      <c r="BS442" s="19">
        <f>ROUND(VLOOKUP($B442,'3.ข้อมูลงบทดลองปัจจุบัน เติมเอง'!$A$5:$CL$846,70,0),2)</f>
        <v>0</v>
      </c>
      <c r="BT442" s="19">
        <f>ROUND(VLOOKUP($B442,'3.ข้อมูลงบทดลองปัจจุบัน เติมเอง'!$A$5:$CL$846,71,0),2)</f>
        <v>0</v>
      </c>
      <c r="BU442" s="19">
        <f>ROUND(VLOOKUP($B442,'3.ข้อมูลงบทดลองปัจจุบัน เติมเอง'!$A$5:$CL$846,72,0),2)</f>
        <v>0</v>
      </c>
      <c r="BV442" s="19">
        <f>ROUND(VLOOKUP($B442,'3.ข้อมูลงบทดลองปัจจุบัน เติมเอง'!$A$5:$CL$846,73,0),2)</f>
        <v>0</v>
      </c>
      <c r="BW442" s="19">
        <f>ROUND(VLOOKUP($B442,'3.ข้อมูลงบทดลองปัจจุบัน เติมเอง'!$A$5:$CL$846,74,0),2)</f>
        <v>0</v>
      </c>
      <c r="BX442" s="19">
        <f>ROUND(VLOOKUP($B442,'3.ข้อมูลงบทดลองปัจจุบัน เติมเอง'!$A$5:$CL$846,75,0),2)</f>
        <v>0</v>
      </c>
      <c r="BY442" s="19">
        <f>ROUND(VLOOKUP($B442,'3.ข้อมูลงบทดลองปัจจุบัน เติมเอง'!$A$5:$CL$846,76,0),2)</f>
        <v>0</v>
      </c>
      <c r="BZ442" s="19">
        <f>ROUND(VLOOKUP($B442,'3.ข้อมูลงบทดลองปัจจุบัน เติมเอง'!$A$5:$CL$846,77,0),2)</f>
        <v>0</v>
      </c>
      <c r="CA442" s="19">
        <f>ROUND(VLOOKUP($B442,'3.ข้อมูลงบทดลองปัจจุบัน เติมเอง'!$A$5:$CL$846,78,0),2)</f>
        <v>0</v>
      </c>
      <c r="CB442" s="19">
        <f>ROUND(VLOOKUP($B442,'3.ข้อมูลงบทดลองปัจจุบัน เติมเอง'!$A$5:$CL$846,79,0),2)</f>
        <v>0</v>
      </c>
      <c r="CC442" s="19">
        <f>ROUND(VLOOKUP($B442,'3.ข้อมูลงบทดลองปัจจุบัน เติมเอง'!$A$5:$CL$846,80,0),2)</f>
        <v>0</v>
      </c>
      <c r="CD442" s="19">
        <f>ROUND(VLOOKUP($B442,'3.ข้อมูลงบทดลองปัจจุบัน เติมเอง'!$A$5:$CL$846,81,0),2)</f>
        <v>0</v>
      </c>
      <c r="CE442" s="19">
        <f>ROUND(VLOOKUP($B442,'3.ข้อมูลงบทดลองปัจจุบัน เติมเอง'!$A$5:$CL$846,82,0),2)</f>
        <v>0</v>
      </c>
      <c r="CF442" s="19">
        <f>ROUND(VLOOKUP($B442,'3.ข้อมูลงบทดลองปัจจุบัน เติมเอง'!$A$5:$CL$846,83,0),2)</f>
        <v>0</v>
      </c>
      <c r="CG442" s="19">
        <f>ROUND(VLOOKUP($B442,'3.ข้อมูลงบทดลองปัจจุบัน เติมเอง'!$A$5:$CL$846,84,0),2)</f>
        <v>0</v>
      </c>
      <c r="CH442" s="19">
        <f>ROUND(VLOOKUP($B442,'3.ข้อมูลงบทดลองปัจจุบัน เติมเอง'!$A$5:$CL$846,85,0),2)</f>
        <v>0</v>
      </c>
      <c r="CI442" s="19">
        <f>ROUND(VLOOKUP($B442,'3.ข้อมูลงบทดลองปัจจุบัน เติมเอง'!$A$5:$CL$846,86,0),2)</f>
        <v>0</v>
      </c>
      <c r="CJ442" s="19">
        <f>ROUND(VLOOKUP($B442,'3.ข้อมูลงบทดลองปัจจุบัน เติมเอง'!$A$5:$CL$846,87,0),2)</f>
        <v>0</v>
      </c>
      <c r="CK442" s="19">
        <f>ROUND(VLOOKUP($B442,'3.ข้อมูลงบทดลองปัจจุบัน เติมเอง'!$A$5:$CL$846,88,0),2)</f>
        <v>0</v>
      </c>
      <c r="CL442" s="19">
        <f>ROUND(VLOOKUP($B442,'3.ข้อมูลงบทดลองปัจจุบัน เติมเอง'!$A$5:$CL$846,89,0),2)</f>
        <v>0</v>
      </c>
      <c r="CM442" s="19">
        <f>ROUND(VLOOKUP($B442,'3.ข้อมูลงบทดลองปัจจุบัน เติมเอง'!$A$5:$CL$846,90,0),2)</f>
        <v>0</v>
      </c>
    </row>
    <row r="443" spans="1:91" x14ac:dyDescent="0.7">
      <c r="A443" s="50" t="s">
        <v>2325</v>
      </c>
      <c r="B443" s="56"/>
      <c r="C443" s="57" t="s">
        <v>1381</v>
      </c>
      <c r="D443" s="68">
        <f>SUM(D371:D442)</f>
        <v>7175675.3300000001</v>
      </c>
      <c r="E443" s="68">
        <f t="shared" ref="E443:BP443" si="12">SUM(E371:E442)</f>
        <v>1001443.66</v>
      </c>
      <c r="F443" s="68">
        <f t="shared" si="12"/>
        <v>1324340.3700000001</v>
      </c>
      <c r="G443" s="68">
        <f t="shared" si="12"/>
        <v>901690.61</v>
      </c>
      <c r="H443" s="68">
        <f t="shared" si="12"/>
        <v>2374116.5499999998</v>
      </c>
      <c r="I443" s="68">
        <f t="shared" si="12"/>
        <v>4964685.8500000006</v>
      </c>
      <c r="J443" s="68">
        <f t="shared" si="12"/>
        <v>5201044.2299999995</v>
      </c>
      <c r="K443" s="68">
        <f t="shared" si="12"/>
        <v>4824203.74</v>
      </c>
      <c r="L443" s="68">
        <f t="shared" si="12"/>
        <v>1477804.4599999997</v>
      </c>
      <c r="M443" s="68">
        <f t="shared" si="12"/>
        <v>2599423.2599999998</v>
      </c>
      <c r="N443" s="68">
        <f t="shared" si="12"/>
        <v>16713778.65</v>
      </c>
      <c r="O443" s="68">
        <f t="shared" si="12"/>
        <v>232370.73</v>
      </c>
      <c r="P443" s="68">
        <f t="shared" si="12"/>
        <v>11047149.6</v>
      </c>
      <c r="Q443" s="68">
        <f t="shared" si="12"/>
        <v>26823912.640000001</v>
      </c>
      <c r="R443" s="68">
        <f t="shared" si="12"/>
        <v>5313826.17</v>
      </c>
      <c r="S443" s="68">
        <f t="shared" si="12"/>
        <v>14592395.34</v>
      </c>
      <c r="T443" s="68">
        <f t="shared" si="12"/>
        <v>7742127.1900000004</v>
      </c>
      <c r="U443" s="68">
        <f t="shared" si="12"/>
        <v>9685555.3499999996</v>
      </c>
      <c r="V443" s="68">
        <f t="shared" si="12"/>
        <v>10482445.98</v>
      </c>
      <c r="W443" s="68">
        <f t="shared" si="12"/>
        <v>5288781.1999999993</v>
      </c>
      <c r="X443" s="68">
        <f t="shared" si="12"/>
        <v>4441289.1900000004</v>
      </c>
      <c r="Y443" s="68">
        <f t="shared" si="12"/>
        <v>2908653.42</v>
      </c>
      <c r="Z443" s="68">
        <f t="shared" si="12"/>
        <v>7218004.3500000006</v>
      </c>
      <c r="AA443" s="68">
        <f t="shared" si="12"/>
        <v>8703685.5800000001</v>
      </c>
      <c r="AB443" s="68">
        <f t="shared" si="12"/>
        <v>1114302.2999999998</v>
      </c>
      <c r="AC443" s="68">
        <f t="shared" si="12"/>
        <v>3206743.76</v>
      </c>
      <c r="AD443" s="68">
        <f t="shared" si="12"/>
        <v>883800.49</v>
      </c>
      <c r="AE443" s="68">
        <f t="shared" si="12"/>
        <v>4739382.72</v>
      </c>
      <c r="AF443" s="68">
        <f t="shared" si="12"/>
        <v>2015245.29</v>
      </c>
      <c r="AG443" s="68">
        <f t="shared" si="12"/>
        <v>2475934.42</v>
      </c>
      <c r="AH443" s="68">
        <f t="shared" si="12"/>
        <v>12287523.810000001</v>
      </c>
      <c r="AI443" s="68">
        <f t="shared" si="12"/>
        <v>3566162.1100000003</v>
      </c>
      <c r="AJ443" s="68">
        <f t="shared" si="12"/>
        <v>4791417.04</v>
      </c>
      <c r="AK443" s="68">
        <f t="shared" si="12"/>
        <v>2174602.5999999996</v>
      </c>
      <c r="AL443" s="68">
        <f t="shared" si="12"/>
        <v>21032072.41</v>
      </c>
      <c r="AM443" s="68">
        <f t="shared" si="12"/>
        <v>161703.03999999998</v>
      </c>
      <c r="AN443" s="68">
        <f t="shared" si="12"/>
        <v>636405.9</v>
      </c>
      <c r="AO443" s="68">
        <f t="shared" si="12"/>
        <v>8046768.5999999996</v>
      </c>
      <c r="AP443" s="68">
        <f t="shared" si="12"/>
        <v>8020194.25</v>
      </c>
      <c r="AQ443" s="68">
        <f t="shared" si="12"/>
        <v>303400.67000000004</v>
      </c>
      <c r="AR443" s="68">
        <f t="shared" si="12"/>
        <v>366393.27</v>
      </c>
      <c r="AS443" s="68">
        <f t="shared" si="12"/>
        <v>7375857.8500000006</v>
      </c>
      <c r="AT443" s="78">
        <f t="shared" si="12"/>
        <v>2421199.9699999997</v>
      </c>
      <c r="AU443" s="78">
        <f t="shared" si="12"/>
        <v>3193093.9999999995</v>
      </c>
      <c r="AV443" s="78">
        <f t="shared" si="12"/>
        <v>437124.73</v>
      </c>
      <c r="AW443" s="78">
        <f t="shared" si="12"/>
        <v>1010751.91</v>
      </c>
      <c r="AX443" s="78">
        <f t="shared" si="12"/>
        <v>647230.04</v>
      </c>
      <c r="AY443" s="78">
        <f t="shared" si="12"/>
        <v>1419232.96</v>
      </c>
      <c r="AZ443" s="78">
        <f t="shared" si="12"/>
        <v>207318.93</v>
      </c>
      <c r="BA443" s="78">
        <f t="shared" si="12"/>
        <v>99188.900000000009</v>
      </c>
      <c r="BB443" s="78">
        <f t="shared" si="12"/>
        <v>4591044.26</v>
      </c>
      <c r="BC443" s="78">
        <f t="shared" si="12"/>
        <v>72233.919999999998</v>
      </c>
      <c r="BD443" s="78">
        <f t="shared" si="12"/>
        <v>7301489.96</v>
      </c>
      <c r="BE443" s="78">
        <f t="shared" si="12"/>
        <v>9574925.5099999998</v>
      </c>
      <c r="BF443" s="78">
        <f t="shared" si="12"/>
        <v>2021471.9999999998</v>
      </c>
      <c r="BG443" s="78">
        <f t="shared" si="12"/>
        <v>189198.45</v>
      </c>
      <c r="BH443" s="78">
        <f t="shared" si="12"/>
        <v>2593172.9</v>
      </c>
      <c r="BI443" s="78">
        <f t="shared" si="12"/>
        <v>364445.88</v>
      </c>
      <c r="BJ443" s="78">
        <f t="shared" si="12"/>
        <v>53728.369999999995</v>
      </c>
      <c r="BK443" s="78">
        <f t="shared" si="12"/>
        <v>4780044.83</v>
      </c>
      <c r="BL443" s="78">
        <f t="shared" si="12"/>
        <v>228170.97000000003</v>
      </c>
      <c r="BM443" s="78">
        <f t="shared" si="12"/>
        <v>3298321.72</v>
      </c>
      <c r="BN443" s="78">
        <f t="shared" si="12"/>
        <v>1201769.23</v>
      </c>
      <c r="BO443" s="78">
        <f t="shared" si="12"/>
        <v>1018057.9400000001</v>
      </c>
      <c r="BP443" s="78">
        <f t="shared" si="12"/>
        <v>786410.79</v>
      </c>
      <c r="BQ443" s="78">
        <f t="shared" ref="BQ443:CM443" si="13">SUM(BQ371:BQ442)</f>
        <v>1267575.2600000002</v>
      </c>
      <c r="BR443" s="78">
        <f t="shared" si="13"/>
        <v>575391.98</v>
      </c>
      <c r="BS443" s="78">
        <f>SUM(BS371:BS442)</f>
        <v>28440030.090000004</v>
      </c>
      <c r="BT443" s="78">
        <f t="shared" si="13"/>
        <v>6130403.1499999994</v>
      </c>
      <c r="BU443" s="78">
        <f t="shared" si="13"/>
        <v>4207039.3599999994</v>
      </c>
      <c r="BV443" s="78">
        <f t="shared" si="13"/>
        <v>5015164.76</v>
      </c>
      <c r="BW443" s="78">
        <f t="shared" si="13"/>
        <v>840765.32</v>
      </c>
      <c r="BX443" s="78">
        <f t="shared" si="13"/>
        <v>1160152.1600000001</v>
      </c>
      <c r="BY443" s="78">
        <f t="shared" si="13"/>
        <v>4813727.75</v>
      </c>
      <c r="BZ443" s="78">
        <f t="shared" si="13"/>
        <v>1846386.36</v>
      </c>
      <c r="CA443" s="78">
        <f t="shared" si="13"/>
        <v>1287898.56</v>
      </c>
      <c r="CB443" s="78">
        <f t="shared" si="13"/>
        <v>3321466.5</v>
      </c>
      <c r="CC443" s="78">
        <f t="shared" si="13"/>
        <v>3431613.08</v>
      </c>
      <c r="CD443" s="78">
        <f t="shared" si="13"/>
        <v>4607984.3599999994</v>
      </c>
      <c r="CE443" s="78">
        <f t="shared" si="13"/>
        <v>1659283.68</v>
      </c>
      <c r="CF443" s="78">
        <f t="shared" si="13"/>
        <v>7189783.3499999996</v>
      </c>
      <c r="CG443" s="78">
        <f t="shared" si="13"/>
        <v>2161002.13</v>
      </c>
      <c r="CH443" s="78">
        <f t="shared" si="13"/>
        <v>1757654.69</v>
      </c>
      <c r="CI443" s="78">
        <f t="shared" si="13"/>
        <v>434142.59000000008</v>
      </c>
      <c r="CJ443" s="78">
        <f t="shared" si="13"/>
        <v>1168385.56</v>
      </c>
      <c r="CK443" s="78">
        <f t="shared" si="13"/>
        <v>3962017.55</v>
      </c>
      <c r="CL443" s="78">
        <f t="shared" si="13"/>
        <v>1995496.39</v>
      </c>
      <c r="CM443" s="78">
        <f t="shared" si="13"/>
        <v>1312856.67</v>
      </c>
    </row>
    <row r="444" spans="1:91" x14ac:dyDescent="0.7">
      <c r="B444" s="1" t="s">
        <v>2304</v>
      </c>
      <c r="D444" s="36">
        <f>D370</f>
        <v>41410597.449999996</v>
      </c>
      <c r="E444" s="36">
        <f t="shared" ref="E444:BP444" si="14">E370</f>
        <v>26054198.129999992</v>
      </c>
      <c r="F444" s="36">
        <f t="shared" si="14"/>
        <v>26910389.370000001</v>
      </c>
      <c r="G444" s="36">
        <f t="shared" si="14"/>
        <v>19912210.150000002</v>
      </c>
      <c r="H444" s="36">
        <f t="shared" si="14"/>
        <v>18610355.560000006</v>
      </c>
      <c r="I444" s="36">
        <f t="shared" si="14"/>
        <v>20794488.940000009</v>
      </c>
      <c r="J444" s="36">
        <f t="shared" si="14"/>
        <v>41208117.820000008</v>
      </c>
      <c r="K444" s="36">
        <f t="shared" si="14"/>
        <v>28805881.949999996</v>
      </c>
      <c r="L444" s="36">
        <f t="shared" si="14"/>
        <v>25139640.539999992</v>
      </c>
      <c r="M444" s="36">
        <f t="shared" si="14"/>
        <v>23414285.780000005</v>
      </c>
      <c r="N444" s="36">
        <f t="shared" si="14"/>
        <v>30634642.050000008</v>
      </c>
      <c r="O444" s="36">
        <f t="shared" si="14"/>
        <v>8638752.4200000018</v>
      </c>
      <c r="P444" s="36">
        <f t="shared" si="14"/>
        <v>30495903.250000007</v>
      </c>
      <c r="Q444" s="36">
        <f t="shared" si="14"/>
        <v>30065334.099999998</v>
      </c>
      <c r="R444" s="36">
        <f t="shared" si="14"/>
        <v>35530127.070000008</v>
      </c>
      <c r="S444" s="36">
        <f t="shared" si="14"/>
        <v>7749482.560000008</v>
      </c>
      <c r="T444" s="36">
        <f t="shared" si="14"/>
        <v>19387908.600000001</v>
      </c>
      <c r="U444" s="36">
        <f t="shared" si="14"/>
        <v>25245284.539999995</v>
      </c>
      <c r="V444" s="36">
        <f t="shared" si="14"/>
        <v>22587072.329999998</v>
      </c>
      <c r="W444" s="36">
        <f t="shared" si="14"/>
        <v>15396288.01</v>
      </c>
      <c r="X444" s="36">
        <f t="shared" si="14"/>
        <v>14612051.409999993</v>
      </c>
      <c r="Y444" s="36">
        <f t="shared" si="14"/>
        <v>14731093.259999994</v>
      </c>
      <c r="Z444" s="36">
        <f t="shared" si="14"/>
        <v>4556188.2399999956</v>
      </c>
      <c r="AA444" s="36">
        <f t="shared" si="14"/>
        <v>24477704.970000006</v>
      </c>
      <c r="AB444" s="36">
        <f t="shared" si="14"/>
        <v>16147186.750000004</v>
      </c>
      <c r="AC444" s="36">
        <f t="shared" si="14"/>
        <v>15187758.680000003</v>
      </c>
      <c r="AD444" s="36">
        <f t="shared" si="14"/>
        <v>12894566.119999997</v>
      </c>
      <c r="AE444" s="36">
        <f t="shared" si="14"/>
        <v>40300597.039999984</v>
      </c>
      <c r="AF444" s="36">
        <f t="shared" si="14"/>
        <v>19635585.649999999</v>
      </c>
      <c r="AG444" s="36">
        <f t="shared" si="14"/>
        <v>22187286.430000007</v>
      </c>
      <c r="AH444" s="36">
        <f t="shared" si="14"/>
        <v>36784264.340000004</v>
      </c>
      <c r="AI444" s="36">
        <f t="shared" si="14"/>
        <v>26449470.439999994</v>
      </c>
      <c r="AJ444" s="36">
        <f t="shared" si="14"/>
        <v>16447958.070000004</v>
      </c>
      <c r="AK444" s="36">
        <f t="shared" si="14"/>
        <v>14839552.659999996</v>
      </c>
      <c r="AL444" s="36">
        <f t="shared" si="14"/>
        <v>103242858.48</v>
      </c>
      <c r="AM444" s="36">
        <f t="shared" si="14"/>
        <v>22073837.02</v>
      </c>
      <c r="AN444" s="36">
        <f t="shared" si="14"/>
        <v>11712659.199999997</v>
      </c>
      <c r="AO444" s="36">
        <f t="shared" si="14"/>
        <v>26171830.010000005</v>
      </c>
      <c r="AP444" s="36">
        <f t="shared" si="14"/>
        <v>25799709.120000005</v>
      </c>
      <c r="AQ444" s="36">
        <f t="shared" si="14"/>
        <v>21397814.510000005</v>
      </c>
      <c r="AR444" s="36">
        <f t="shared" si="14"/>
        <v>16252287.420000006</v>
      </c>
      <c r="AS444" s="36">
        <f t="shared" si="14"/>
        <v>22968445.080000006</v>
      </c>
      <c r="AT444" s="36">
        <f t="shared" si="14"/>
        <v>20755986.759999998</v>
      </c>
      <c r="AU444" s="36">
        <f t="shared" si="14"/>
        <v>19475904.570000008</v>
      </c>
      <c r="AV444" s="36">
        <f t="shared" si="14"/>
        <v>25196315.070000011</v>
      </c>
      <c r="AW444" s="36">
        <f t="shared" si="14"/>
        <v>20880005.66</v>
      </c>
      <c r="AX444" s="36">
        <f t="shared" si="14"/>
        <v>9202691.4400000013</v>
      </c>
      <c r="AY444" s="36">
        <f t="shared" si="14"/>
        <v>26293315.290000007</v>
      </c>
      <c r="AZ444" s="36">
        <f t="shared" si="14"/>
        <v>22826463.020000007</v>
      </c>
      <c r="BA444" s="36">
        <f t="shared" si="14"/>
        <v>15793155.779999999</v>
      </c>
      <c r="BB444" s="36">
        <f t="shared" si="14"/>
        <v>46542131.029999994</v>
      </c>
      <c r="BC444" s="36">
        <f t="shared" si="14"/>
        <v>20330515.880000003</v>
      </c>
      <c r="BD444" s="36">
        <f t="shared" si="14"/>
        <v>30494037.340000015</v>
      </c>
      <c r="BE444" s="36">
        <f t="shared" si="14"/>
        <v>1338249.6200000048</v>
      </c>
      <c r="BF444" s="36">
        <f t="shared" si="14"/>
        <v>13964810.050000001</v>
      </c>
      <c r="BG444" s="36">
        <f t="shared" si="14"/>
        <v>31468122.149999999</v>
      </c>
      <c r="BH444" s="36">
        <f t="shared" si="14"/>
        <v>111992739.61</v>
      </c>
      <c r="BI444" s="36">
        <f t="shared" si="14"/>
        <v>10273717.519999998</v>
      </c>
      <c r="BJ444" s="36">
        <f t="shared" si="14"/>
        <v>7387071.6399999997</v>
      </c>
      <c r="BK444" s="36">
        <f t="shared" si="14"/>
        <v>17312226.120000005</v>
      </c>
      <c r="BL444" s="36">
        <f t="shared" si="14"/>
        <v>6896734.9199999999</v>
      </c>
      <c r="BM444" s="36">
        <f t="shared" si="14"/>
        <v>45306393.580000021</v>
      </c>
      <c r="BN444" s="36">
        <f t="shared" si="14"/>
        <v>8273439.7300000004</v>
      </c>
      <c r="BO444" s="36">
        <f t="shared" si="14"/>
        <v>24996566.940000005</v>
      </c>
      <c r="BP444" s="36">
        <f t="shared" si="14"/>
        <v>42191811.479999997</v>
      </c>
      <c r="BQ444" s="36">
        <f t="shared" ref="BQ444:CM444" si="15">BQ370</f>
        <v>33204710.27999999</v>
      </c>
      <c r="BR444" s="36">
        <f t="shared" si="15"/>
        <v>18024999.159999996</v>
      </c>
      <c r="BS444" s="36">
        <f t="shared" si="15"/>
        <v>-89651555.900000036</v>
      </c>
      <c r="BT444" s="36">
        <f t="shared" si="15"/>
        <v>10144320.060000002</v>
      </c>
      <c r="BU444" s="36">
        <f t="shared" si="15"/>
        <v>7046671.0199999921</v>
      </c>
      <c r="BV444" s="36">
        <f t="shared" si="15"/>
        <v>1249851.8900000078</v>
      </c>
      <c r="BW444" s="36">
        <f t="shared" si="15"/>
        <v>9883134.8200000022</v>
      </c>
      <c r="BX444" s="36">
        <f t="shared" si="15"/>
        <v>26598088.700000003</v>
      </c>
      <c r="BY444" s="36">
        <f t="shared" si="15"/>
        <v>22225629.389999997</v>
      </c>
      <c r="BZ444" s="36">
        <f t="shared" si="15"/>
        <v>11288210.969999995</v>
      </c>
      <c r="CA444" s="36">
        <f t="shared" si="15"/>
        <v>25465134.940000001</v>
      </c>
      <c r="CB444" s="36">
        <f t="shared" si="15"/>
        <v>26829483.369999997</v>
      </c>
      <c r="CC444" s="36">
        <f t="shared" si="15"/>
        <v>15785271.329999996</v>
      </c>
      <c r="CD444" s="36">
        <f t="shared" si="15"/>
        <v>8765624.5800000019</v>
      </c>
      <c r="CE444" s="36">
        <f t="shared" si="15"/>
        <v>15504025.300000008</v>
      </c>
      <c r="CF444" s="36">
        <f t="shared" si="15"/>
        <v>38912742.600000009</v>
      </c>
      <c r="CG444" s="36">
        <f t="shared" si="15"/>
        <v>17208857.960000001</v>
      </c>
      <c r="CH444" s="36">
        <f t="shared" si="15"/>
        <v>7552873.1800000025</v>
      </c>
      <c r="CI444" s="36">
        <f t="shared" si="15"/>
        <v>18054572.109999999</v>
      </c>
      <c r="CJ444" s="36">
        <f t="shared" si="15"/>
        <v>12082264.489999998</v>
      </c>
      <c r="CK444" s="36">
        <f t="shared" si="15"/>
        <v>33010724.900000002</v>
      </c>
      <c r="CL444" s="36">
        <f t="shared" si="15"/>
        <v>13691172.6</v>
      </c>
      <c r="CM444" s="36">
        <f t="shared" si="15"/>
        <v>14122471.720000001</v>
      </c>
    </row>
    <row r="445" spans="1:91" x14ac:dyDescent="0.7">
      <c r="B445" s="1" t="s">
        <v>2305</v>
      </c>
      <c r="D445" s="36">
        <f>D443</f>
        <v>7175675.3300000001</v>
      </c>
      <c r="E445" s="36">
        <f t="shared" ref="E445:BP445" si="16">E443</f>
        <v>1001443.66</v>
      </c>
      <c r="F445" s="36">
        <f t="shared" si="16"/>
        <v>1324340.3700000001</v>
      </c>
      <c r="G445" s="36">
        <f t="shared" si="16"/>
        <v>901690.61</v>
      </c>
      <c r="H445" s="36">
        <f t="shared" si="16"/>
        <v>2374116.5499999998</v>
      </c>
      <c r="I445" s="36">
        <f t="shared" si="16"/>
        <v>4964685.8500000006</v>
      </c>
      <c r="J445" s="36">
        <f t="shared" si="16"/>
        <v>5201044.2299999995</v>
      </c>
      <c r="K445" s="36">
        <f t="shared" si="16"/>
        <v>4824203.74</v>
      </c>
      <c r="L445" s="36">
        <f t="shared" si="16"/>
        <v>1477804.4599999997</v>
      </c>
      <c r="M445" s="36">
        <f t="shared" si="16"/>
        <v>2599423.2599999998</v>
      </c>
      <c r="N445" s="36">
        <f t="shared" si="16"/>
        <v>16713778.65</v>
      </c>
      <c r="O445" s="36">
        <f t="shared" si="16"/>
        <v>232370.73</v>
      </c>
      <c r="P445" s="36">
        <f t="shared" si="16"/>
        <v>11047149.6</v>
      </c>
      <c r="Q445" s="36">
        <f t="shared" si="16"/>
        <v>26823912.640000001</v>
      </c>
      <c r="R445" s="36">
        <f t="shared" si="16"/>
        <v>5313826.17</v>
      </c>
      <c r="S445" s="36">
        <f t="shared" si="16"/>
        <v>14592395.34</v>
      </c>
      <c r="T445" s="36">
        <f t="shared" si="16"/>
        <v>7742127.1900000004</v>
      </c>
      <c r="U445" s="36">
        <f t="shared" si="16"/>
        <v>9685555.3499999996</v>
      </c>
      <c r="V445" s="36">
        <f t="shared" si="16"/>
        <v>10482445.98</v>
      </c>
      <c r="W445" s="36">
        <f t="shared" si="16"/>
        <v>5288781.1999999993</v>
      </c>
      <c r="X445" s="36">
        <f t="shared" si="16"/>
        <v>4441289.1900000004</v>
      </c>
      <c r="Y445" s="36">
        <f t="shared" si="16"/>
        <v>2908653.42</v>
      </c>
      <c r="Z445" s="36">
        <f t="shared" si="16"/>
        <v>7218004.3500000006</v>
      </c>
      <c r="AA445" s="36">
        <f t="shared" si="16"/>
        <v>8703685.5800000001</v>
      </c>
      <c r="AB445" s="36">
        <f t="shared" si="16"/>
        <v>1114302.2999999998</v>
      </c>
      <c r="AC445" s="36">
        <f t="shared" si="16"/>
        <v>3206743.76</v>
      </c>
      <c r="AD445" s="36">
        <f t="shared" si="16"/>
        <v>883800.49</v>
      </c>
      <c r="AE445" s="36">
        <f t="shared" si="16"/>
        <v>4739382.72</v>
      </c>
      <c r="AF445" s="36">
        <f t="shared" si="16"/>
        <v>2015245.29</v>
      </c>
      <c r="AG445" s="36">
        <f t="shared" si="16"/>
        <v>2475934.42</v>
      </c>
      <c r="AH445" s="36">
        <f t="shared" si="16"/>
        <v>12287523.810000001</v>
      </c>
      <c r="AI445" s="36">
        <f t="shared" si="16"/>
        <v>3566162.1100000003</v>
      </c>
      <c r="AJ445" s="36">
        <f t="shared" si="16"/>
        <v>4791417.04</v>
      </c>
      <c r="AK445" s="36">
        <f t="shared" si="16"/>
        <v>2174602.5999999996</v>
      </c>
      <c r="AL445" s="36">
        <f t="shared" si="16"/>
        <v>21032072.41</v>
      </c>
      <c r="AM445" s="36">
        <f t="shared" si="16"/>
        <v>161703.03999999998</v>
      </c>
      <c r="AN445" s="36">
        <f t="shared" si="16"/>
        <v>636405.9</v>
      </c>
      <c r="AO445" s="36">
        <f t="shared" si="16"/>
        <v>8046768.5999999996</v>
      </c>
      <c r="AP445" s="36">
        <f t="shared" si="16"/>
        <v>8020194.25</v>
      </c>
      <c r="AQ445" s="36">
        <f t="shared" si="16"/>
        <v>303400.67000000004</v>
      </c>
      <c r="AR445" s="36">
        <f t="shared" si="16"/>
        <v>366393.27</v>
      </c>
      <c r="AS445" s="36">
        <f t="shared" si="16"/>
        <v>7375857.8500000006</v>
      </c>
      <c r="AT445" s="36">
        <f t="shared" si="16"/>
        <v>2421199.9699999997</v>
      </c>
      <c r="AU445" s="36">
        <f t="shared" si="16"/>
        <v>3193093.9999999995</v>
      </c>
      <c r="AV445" s="36">
        <f t="shared" si="16"/>
        <v>437124.73</v>
      </c>
      <c r="AW445" s="36">
        <f t="shared" si="16"/>
        <v>1010751.91</v>
      </c>
      <c r="AX445" s="36">
        <f t="shared" si="16"/>
        <v>647230.04</v>
      </c>
      <c r="AY445" s="36">
        <f t="shared" si="16"/>
        <v>1419232.96</v>
      </c>
      <c r="AZ445" s="36">
        <f t="shared" si="16"/>
        <v>207318.93</v>
      </c>
      <c r="BA445" s="36">
        <f t="shared" si="16"/>
        <v>99188.900000000009</v>
      </c>
      <c r="BB445" s="36">
        <f t="shared" si="16"/>
        <v>4591044.26</v>
      </c>
      <c r="BC445" s="36">
        <f t="shared" si="16"/>
        <v>72233.919999999998</v>
      </c>
      <c r="BD445" s="36">
        <f t="shared" si="16"/>
        <v>7301489.96</v>
      </c>
      <c r="BE445" s="36">
        <f t="shared" si="16"/>
        <v>9574925.5099999998</v>
      </c>
      <c r="BF445" s="36">
        <f t="shared" si="16"/>
        <v>2021471.9999999998</v>
      </c>
      <c r="BG445" s="36">
        <f t="shared" si="16"/>
        <v>189198.45</v>
      </c>
      <c r="BH445" s="36">
        <f t="shared" si="16"/>
        <v>2593172.9</v>
      </c>
      <c r="BI445" s="36">
        <f t="shared" si="16"/>
        <v>364445.88</v>
      </c>
      <c r="BJ445" s="36">
        <f t="shared" si="16"/>
        <v>53728.369999999995</v>
      </c>
      <c r="BK445" s="36">
        <f t="shared" si="16"/>
        <v>4780044.83</v>
      </c>
      <c r="BL445" s="36">
        <f t="shared" si="16"/>
        <v>228170.97000000003</v>
      </c>
      <c r="BM445" s="36">
        <f t="shared" si="16"/>
        <v>3298321.72</v>
      </c>
      <c r="BN445" s="36">
        <f t="shared" si="16"/>
        <v>1201769.23</v>
      </c>
      <c r="BO445" s="36">
        <f t="shared" si="16"/>
        <v>1018057.9400000001</v>
      </c>
      <c r="BP445" s="36">
        <f t="shared" si="16"/>
        <v>786410.79</v>
      </c>
      <c r="BQ445" s="36">
        <f t="shared" ref="BQ445:CM445" si="17">BQ443</f>
        <v>1267575.2600000002</v>
      </c>
      <c r="BR445" s="36">
        <f t="shared" si="17"/>
        <v>575391.98</v>
      </c>
      <c r="BS445" s="36">
        <f>BS443</f>
        <v>28440030.090000004</v>
      </c>
      <c r="BT445" s="36">
        <f t="shared" si="17"/>
        <v>6130403.1499999994</v>
      </c>
      <c r="BU445" s="36">
        <f t="shared" si="17"/>
        <v>4207039.3599999994</v>
      </c>
      <c r="BV445" s="36">
        <f t="shared" si="17"/>
        <v>5015164.76</v>
      </c>
      <c r="BW445" s="36">
        <f t="shared" si="17"/>
        <v>840765.32</v>
      </c>
      <c r="BX445" s="36">
        <f t="shared" si="17"/>
        <v>1160152.1600000001</v>
      </c>
      <c r="BY445" s="36">
        <f t="shared" si="17"/>
        <v>4813727.75</v>
      </c>
      <c r="BZ445" s="36">
        <f t="shared" si="17"/>
        <v>1846386.36</v>
      </c>
      <c r="CA445" s="36">
        <f t="shared" si="17"/>
        <v>1287898.56</v>
      </c>
      <c r="CB445" s="36">
        <f t="shared" si="17"/>
        <v>3321466.5</v>
      </c>
      <c r="CC445" s="36">
        <f t="shared" si="17"/>
        <v>3431613.08</v>
      </c>
      <c r="CD445" s="36">
        <f t="shared" si="17"/>
        <v>4607984.3599999994</v>
      </c>
      <c r="CE445" s="36">
        <f t="shared" si="17"/>
        <v>1659283.68</v>
      </c>
      <c r="CF445" s="36">
        <f t="shared" si="17"/>
        <v>7189783.3499999996</v>
      </c>
      <c r="CG445" s="36">
        <f t="shared" si="17"/>
        <v>2161002.13</v>
      </c>
      <c r="CH445" s="36">
        <f t="shared" si="17"/>
        <v>1757654.69</v>
      </c>
      <c r="CI445" s="36">
        <f t="shared" si="17"/>
        <v>434142.59000000008</v>
      </c>
      <c r="CJ445" s="36">
        <f t="shared" si="17"/>
        <v>1168385.56</v>
      </c>
      <c r="CK445" s="36">
        <f t="shared" si="17"/>
        <v>3962017.55</v>
      </c>
      <c r="CL445" s="36">
        <f t="shared" si="17"/>
        <v>1995496.39</v>
      </c>
      <c r="CM445" s="36">
        <f t="shared" si="17"/>
        <v>1312856.67</v>
      </c>
    </row>
    <row r="446" spans="1:91" x14ac:dyDescent="0.7">
      <c r="A446" s="245" t="s">
        <v>1196</v>
      </c>
      <c r="B446" s="245"/>
      <c r="C446" s="41"/>
      <c r="D446" s="68">
        <f>D444+D33+D53</f>
        <v>282107262.19999999</v>
      </c>
      <c r="E446" s="68">
        <f t="shared" ref="E446:BP446" si="18">E444+E33+E53</f>
        <v>38012296.699999988</v>
      </c>
      <c r="F446" s="68">
        <f t="shared" si="18"/>
        <v>42632315.270000003</v>
      </c>
      <c r="G446" s="68">
        <f t="shared" si="18"/>
        <v>33781530.440000005</v>
      </c>
      <c r="H446" s="68">
        <f t="shared" si="18"/>
        <v>28161145.480000008</v>
      </c>
      <c r="I446" s="68">
        <f t="shared" si="18"/>
        <v>46832550.220000006</v>
      </c>
      <c r="J446" s="68">
        <f t="shared" si="18"/>
        <v>59227472.520000003</v>
      </c>
      <c r="K446" s="68">
        <f t="shared" si="18"/>
        <v>85029343.519999996</v>
      </c>
      <c r="L446" s="68">
        <f t="shared" si="18"/>
        <v>43110016.019999988</v>
      </c>
      <c r="M446" s="68">
        <f t="shared" si="18"/>
        <v>41899397.910000011</v>
      </c>
      <c r="N446" s="68">
        <f t="shared" si="18"/>
        <v>100753687.96000001</v>
      </c>
      <c r="O446" s="68">
        <f t="shared" si="18"/>
        <v>16133323.449999999</v>
      </c>
      <c r="P446" s="68">
        <f t="shared" si="18"/>
        <v>193016180.30000001</v>
      </c>
      <c r="Q446" s="68">
        <f t="shared" si="18"/>
        <v>54943849.5</v>
      </c>
      <c r="R446" s="68">
        <f t="shared" si="18"/>
        <v>61882829.020000011</v>
      </c>
      <c r="S446" s="68">
        <f t="shared" si="18"/>
        <v>87237664.800000012</v>
      </c>
      <c r="T446" s="68">
        <f t="shared" si="18"/>
        <v>38660837.009999998</v>
      </c>
      <c r="U446" s="68">
        <f t="shared" si="18"/>
        <v>46999827.11999999</v>
      </c>
      <c r="V446" s="68">
        <f t="shared" si="18"/>
        <v>38611946.669999994</v>
      </c>
      <c r="W446" s="68">
        <f t="shared" si="18"/>
        <v>22734511.370000001</v>
      </c>
      <c r="X446" s="68">
        <f t="shared" si="18"/>
        <v>339070782.98000002</v>
      </c>
      <c r="Y446" s="68">
        <f t="shared" si="18"/>
        <v>29941015.909999993</v>
      </c>
      <c r="Z446" s="68">
        <f t="shared" si="18"/>
        <v>36002846.229999989</v>
      </c>
      <c r="AA446" s="68">
        <f t="shared" si="18"/>
        <v>42233054.580000013</v>
      </c>
      <c r="AB446" s="68">
        <f t="shared" si="18"/>
        <v>23075084.570000004</v>
      </c>
      <c r="AC446" s="68">
        <f t="shared" si="18"/>
        <v>26575005.240000002</v>
      </c>
      <c r="AD446" s="68">
        <f t="shared" si="18"/>
        <v>28663371.119999997</v>
      </c>
      <c r="AE446" s="68">
        <f t="shared" si="18"/>
        <v>104520137.78999999</v>
      </c>
      <c r="AF446" s="68">
        <f t="shared" si="18"/>
        <v>32267213.559999999</v>
      </c>
      <c r="AG446" s="68">
        <f t="shared" si="18"/>
        <v>35748547.350000009</v>
      </c>
      <c r="AH446" s="68">
        <f t="shared" si="18"/>
        <v>55931320.340000004</v>
      </c>
      <c r="AI446" s="68">
        <f t="shared" si="18"/>
        <v>58830121.379999995</v>
      </c>
      <c r="AJ446" s="68">
        <f t="shared" si="18"/>
        <v>33248558.070000004</v>
      </c>
      <c r="AK446" s="68">
        <f t="shared" si="18"/>
        <v>25206383.409999996</v>
      </c>
      <c r="AL446" s="68">
        <f t="shared" si="18"/>
        <v>739387317.54999995</v>
      </c>
      <c r="AM446" s="68">
        <f t="shared" si="18"/>
        <v>37683956.019999996</v>
      </c>
      <c r="AN446" s="68">
        <f t="shared" si="18"/>
        <v>24802556.389999997</v>
      </c>
      <c r="AO446" s="68">
        <f t="shared" si="18"/>
        <v>70144071.659999996</v>
      </c>
      <c r="AP446" s="68">
        <f t="shared" si="18"/>
        <v>59556608.980000004</v>
      </c>
      <c r="AQ446" s="68">
        <f t="shared" si="18"/>
        <v>39109082.260000005</v>
      </c>
      <c r="AR446" s="68">
        <f t="shared" si="18"/>
        <v>20485317.420000006</v>
      </c>
      <c r="AS446" s="68">
        <f t="shared" si="18"/>
        <v>209065472.03999999</v>
      </c>
      <c r="AT446" s="68">
        <f t="shared" si="18"/>
        <v>38892648.819999993</v>
      </c>
      <c r="AU446" s="68">
        <f t="shared" si="18"/>
        <v>57604279.430000007</v>
      </c>
      <c r="AV446" s="68">
        <f t="shared" si="18"/>
        <v>51154944.510000013</v>
      </c>
      <c r="AW446" s="68">
        <f t="shared" si="18"/>
        <v>32312974.079999998</v>
      </c>
      <c r="AX446" s="68">
        <f t="shared" si="18"/>
        <v>19039765.190000001</v>
      </c>
      <c r="AY446" s="68">
        <f t="shared" si="18"/>
        <v>40078686.500000007</v>
      </c>
      <c r="AZ446" s="68">
        <f t="shared" si="18"/>
        <v>37089351.220000006</v>
      </c>
      <c r="BA446" s="68">
        <f t="shared" si="18"/>
        <v>29988407.780000001</v>
      </c>
      <c r="BB446" s="68">
        <f t="shared" si="18"/>
        <v>191436476.91999999</v>
      </c>
      <c r="BC446" s="68">
        <f t="shared" si="18"/>
        <v>33093498.380000003</v>
      </c>
      <c r="BD446" s="68">
        <f t="shared" si="18"/>
        <v>360821766.52999997</v>
      </c>
      <c r="BE446" s="68">
        <f t="shared" si="18"/>
        <v>72622619.180000007</v>
      </c>
      <c r="BF446" s="68">
        <f t="shared" si="18"/>
        <v>24700188.610000003</v>
      </c>
      <c r="BG446" s="68">
        <f t="shared" si="18"/>
        <v>45768125.969999999</v>
      </c>
      <c r="BH446" s="68">
        <f t="shared" si="18"/>
        <v>278212218.06999999</v>
      </c>
      <c r="BI446" s="68">
        <f t="shared" si="18"/>
        <v>19716271.939999998</v>
      </c>
      <c r="BJ446" s="68">
        <f t="shared" si="18"/>
        <v>13487568.279999999</v>
      </c>
      <c r="BK446" s="68">
        <f t="shared" si="18"/>
        <v>29647980.070000004</v>
      </c>
      <c r="BL446" s="68">
        <f t="shared" si="18"/>
        <v>22055784.43</v>
      </c>
      <c r="BM446" s="68">
        <f t="shared" si="18"/>
        <v>246281398.46000004</v>
      </c>
      <c r="BN446" s="68">
        <f t="shared" si="18"/>
        <v>35539629.109999999</v>
      </c>
      <c r="BO446" s="68">
        <f t="shared" si="18"/>
        <v>47317680.100000001</v>
      </c>
      <c r="BP446" s="68">
        <f t="shared" si="18"/>
        <v>80395737.939999998</v>
      </c>
      <c r="BQ446" s="68">
        <f t="shared" ref="BQ446:CM446" si="19">BQ444+BQ33+BQ53</f>
        <v>57479314.919999987</v>
      </c>
      <c r="BR446" s="68">
        <f t="shared" si="19"/>
        <v>35604984.159999996</v>
      </c>
      <c r="BS446" s="68">
        <f>BS444+BS33+BS53</f>
        <v>1106097667.3400002</v>
      </c>
      <c r="BT446" s="68">
        <f t="shared" si="19"/>
        <v>37563287.060000002</v>
      </c>
      <c r="BU446" s="68">
        <f t="shared" si="19"/>
        <v>34212227.609999985</v>
      </c>
      <c r="BV446" s="68">
        <f t="shared" si="19"/>
        <v>160566113.43000001</v>
      </c>
      <c r="BW446" s="68">
        <f t="shared" si="19"/>
        <v>12576449.820000002</v>
      </c>
      <c r="BX446" s="68">
        <f t="shared" si="19"/>
        <v>44464097.200000003</v>
      </c>
      <c r="BY446" s="68">
        <f t="shared" si="19"/>
        <v>88165333.339999989</v>
      </c>
      <c r="BZ446" s="68">
        <f t="shared" si="19"/>
        <v>23595975.319999997</v>
      </c>
      <c r="CA446" s="68">
        <f t="shared" si="19"/>
        <v>40185352.939999998</v>
      </c>
      <c r="CB446" s="68">
        <f t="shared" si="19"/>
        <v>45547873.119999997</v>
      </c>
      <c r="CC446" s="68">
        <f t="shared" si="19"/>
        <v>39091204.579999998</v>
      </c>
      <c r="CD446" s="68">
        <f t="shared" si="19"/>
        <v>67994203.530000001</v>
      </c>
      <c r="CE446" s="68">
        <f t="shared" si="19"/>
        <v>38833554.300000012</v>
      </c>
      <c r="CF446" s="68">
        <f t="shared" si="19"/>
        <v>93526283.100000009</v>
      </c>
      <c r="CG446" s="68">
        <f t="shared" si="19"/>
        <v>26640289.77</v>
      </c>
      <c r="CH446" s="68">
        <f t="shared" si="19"/>
        <v>18070011.530000001</v>
      </c>
      <c r="CI446" s="68">
        <f t="shared" si="19"/>
        <v>27297928.809999999</v>
      </c>
      <c r="CJ446" s="68">
        <f t="shared" si="19"/>
        <v>22763036.489999998</v>
      </c>
      <c r="CK446" s="68">
        <f t="shared" si="19"/>
        <v>117417262.24000001</v>
      </c>
      <c r="CL446" s="68">
        <f t="shared" si="19"/>
        <v>25398968.600000001</v>
      </c>
      <c r="CM446" s="68">
        <f t="shared" si="19"/>
        <v>22262835.120000001</v>
      </c>
    </row>
    <row r="447" spans="1:91" x14ac:dyDescent="0.7">
      <c r="A447" s="245" t="s">
        <v>1197</v>
      </c>
      <c r="B447" s="245"/>
      <c r="C447" s="41"/>
      <c r="D447" s="68">
        <f>D445+D138+D201+D249</f>
        <v>276257332.67999995</v>
      </c>
      <c r="E447" s="68">
        <f t="shared" ref="E447:BP447" si="20">E445+E138+E201+E249</f>
        <v>30622008.23</v>
      </c>
      <c r="F447" s="68">
        <f t="shared" si="20"/>
        <v>29336035.34</v>
      </c>
      <c r="G447" s="68">
        <f t="shared" si="20"/>
        <v>27548648.240000002</v>
      </c>
      <c r="H447" s="68">
        <f t="shared" si="20"/>
        <v>20425709.460000001</v>
      </c>
      <c r="I447" s="68">
        <f t="shared" si="20"/>
        <v>40866985.290000007</v>
      </c>
      <c r="J447" s="68">
        <f t="shared" si="20"/>
        <v>39167820.119999997</v>
      </c>
      <c r="K447" s="68">
        <f t="shared" si="20"/>
        <v>62404128.030000009</v>
      </c>
      <c r="L447" s="68">
        <f t="shared" si="20"/>
        <v>31714218.670000002</v>
      </c>
      <c r="M447" s="68">
        <f t="shared" si="20"/>
        <v>33464486.920000002</v>
      </c>
      <c r="N447" s="68">
        <f t="shared" si="20"/>
        <v>92101660.069999993</v>
      </c>
      <c r="O447" s="68">
        <f t="shared" si="20"/>
        <v>10885790.930000002</v>
      </c>
      <c r="P447" s="68">
        <f t="shared" si="20"/>
        <v>183369258</v>
      </c>
      <c r="Q447" s="68">
        <f t="shared" si="20"/>
        <v>56190380.020000003</v>
      </c>
      <c r="R447" s="68">
        <f t="shared" si="20"/>
        <v>42430741.789999999</v>
      </c>
      <c r="S447" s="68">
        <f t="shared" si="20"/>
        <v>74389749.270000011</v>
      </c>
      <c r="T447" s="68">
        <f t="shared" si="20"/>
        <v>36871547.520000011</v>
      </c>
      <c r="U447" s="68">
        <f t="shared" si="20"/>
        <v>38149275.820000008</v>
      </c>
      <c r="V447" s="68">
        <f t="shared" si="20"/>
        <v>37194873.839999996</v>
      </c>
      <c r="W447" s="68">
        <f t="shared" si="20"/>
        <v>21542631.920000002</v>
      </c>
      <c r="X447" s="68">
        <f t="shared" si="20"/>
        <v>332273657.30000007</v>
      </c>
      <c r="Y447" s="68">
        <f t="shared" si="20"/>
        <v>24641965.09</v>
      </c>
      <c r="Z447" s="68">
        <f t="shared" si="20"/>
        <v>49444283.07</v>
      </c>
      <c r="AA447" s="68">
        <f t="shared" si="20"/>
        <v>36081297.399999999</v>
      </c>
      <c r="AB447" s="68">
        <f t="shared" si="20"/>
        <v>16263041.200000001</v>
      </c>
      <c r="AC447" s="68">
        <f t="shared" si="20"/>
        <v>21279566.920000002</v>
      </c>
      <c r="AD447" s="68">
        <f t="shared" si="20"/>
        <v>23667381.810000002</v>
      </c>
      <c r="AE447" s="68">
        <f t="shared" si="20"/>
        <v>79116217.519999996</v>
      </c>
      <c r="AF447" s="68">
        <f t="shared" si="20"/>
        <v>24288600.029999997</v>
      </c>
      <c r="AG447" s="68">
        <f t="shared" si="20"/>
        <v>25831134.75</v>
      </c>
      <c r="AH447" s="68">
        <f t="shared" si="20"/>
        <v>43380692.239999995</v>
      </c>
      <c r="AI447" s="68">
        <f t="shared" si="20"/>
        <v>49400657.039999999</v>
      </c>
      <c r="AJ447" s="68">
        <f t="shared" si="20"/>
        <v>27076393.779999997</v>
      </c>
      <c r="AK447" s="68">
        <f t="shared" si="20"/>
        <v>18906780.050000001</v>
      </c>
      <c r="AL447" s="68">
        <f t="shared" si="20"/>
        <v>644840848.45000005</v>
      </c>
      <c r="AM447" s="68">
        <f t="shared" si="20"/>
        <v>28138348.560000002</v>
      </c>
      <c r="AN447" s="68">
        <f t="shared" si="20"/>
        <v>19460952.84</v>
      </c>
      <c r="AO447" s="68">
        <f t="shared" si="20"/>
        <v>59186405.640000008</v>
      </c>
      <c r="AP447" s="68">
        <f t="shared" si="20"/>
        <v>56891221.490000002</v>
      </c>
      <c r="AQ447" s="68">
        <f t="shared" si="20"/>
        <v>29523893.340000004</v>
      </c>
      <c r="AR447" s="68">
        <f t="shared" si="20"/>
        <v>13283499.889999997</v>
      </c>
      <c r="AS447" s="68">
        <f t="shared" si="20"/>
        <v>149465690.54000002</v>
      </c>
      <c r="AT447" s="68">
        <f t="shared" si="20"/>
        <v>28831705.459999997</v>
      </c>
      <c r="AU447" s="68">
        <f t="shared" si="20"/>
        <v>54536513.389999993</v>
      </c>
      <c r="AV447" s="68">
        <f t="shared" si="20"/>
        <v>49408104.789999999</v>
      </c>
      <c r="AW447" s="68">
        <f t="shared" si="20"/>
        <v>28005369.829999998</v>
      </c>
      <c r="AX447" s="68">
        <f t="shared" si="20"/>
        <v>18429315.940000001</v>
      </c>
      <c r="AY447" s="68">
        <f t="shared" si="20"/>
        <v>29712190.399999999</v>
      </c>
      <c r="AZ447" s="68">
        <f t="shared" si="20"/>
        <v>26263440.719999999</v>
      </c>
      <c r="BA447" s="68">
        <f t="shared" si="20"/>
        <v>23349509.669999998</v>
      </c>
      <c r="BB447" s="68">
        <f t="shared" si="20"/>
        <v>169913134.16999999</v>
      </c>
      <c r="BC447" s="68">
        <f t="shared" si="20"/>
        <v>21386032.73</v>
      </c>
      <c r="BD447" s="68">
        <f t="shared" si="20"/>
        <v>267033881.94</v>
      </c>
      <c r="BE447" s="68">
        <f t="shared" si="20"/>
        <v>77484179.040000007</v>
      </c>
      <c r="BF447" s="68">
        <f t="shared" si="20"/>
        <v>24489458.309999999</v>
      </c>
      <c r="BG447" s="68">
        <f t="shared" si="20"/>
        <v>27712226.440000001</v>
      </c>
      <c r="BH447" s="68">
        <f t="shared" si="20"/>
        <v>170819565.81</v>
      </c>
      <c r="BI447" s="68">
        <f t="shared" si="20"/>
        <v>18562562.329999998</v>
      </c>
      <c r="BJ447" s="68">
        <f t="shared" si="20"/>
        <v>14520142.640000001</v>
      </c>
      <c r="BK447" s="68">
        <f t="shared" si="20"/>
        <v>24638066.59</v>
      </c>
      <c r="BL447" s="68">
        <f t="shared" si="20"/>
        <v>19148672.699999999</v>
      </c>
      <c r="BM447" s="68">
        <f t="shared" si="20"/>
        <v>189043687.89000002</v>
      </c>
      <c r="BN447" s="68">
        <f t="shared" si="20"/>
        <v>51659569.009999998</v>
      </c>
      <c r="BO447" s="68">
        <f t="shared" si="20"/>
        <v>35558474.659999996</v>
      </c>
      <c r="BP447" s="68">
        <f t="shared" si="20"/>
        <v>54270017.740000002</v>
      </c>
      <c r="BQ447" s="68">
        <f t="shared" ref="BQ447:CM447" si="21">BQ445+BQ138+BQ201+BQ249</f>
        <v>36698418.210000001</v>
      </c>
      <c r="BR447" s="68">
        <f t="shared" si="21"/>
        <v>27625671.040000003</v>
      </c>
      <c r="BS447" s="68">
        <f>BS445+BS138+BS201+BS249</f>
        <v>999282000.12000012</v>
      </c>
      <c r="BT447" s="68">
        <f t="shared" si="21"/>
        <v>42405351.689999998</v>
      </c>
      <c r="BU447" s="68">
        <f t="shared" si="21"/>
        <v>40524661.079999991</v>
      </c>
      <c r="BV447" s="68">
        <f t="shared" si="21"/>
        <v>162657075.61000001</v>
      </c>
      <c r="BW447" s="68">
        <f t="shared" si="21"/>
        <v>11885622.560000001</v>
      </c>
      <c r="BX447" s="68">
        <f t="shared" si="21"/>
        <v>29587663.07</v>
      </c>
      <c r="BY447" s="68">
        <f t="shared" si="21"/>
        <v>92281334.270000011</v>
      </c>
      <c r="BZ447" s="68">
        <f t="shared" si="21"/>
        <v>24849519.539999999</v>
      </c>
      <c r="CA447" s="68">
        <f t="shared" si="21"/>
        <v>21097662.75</v>
      </c>
      <c r="CB447" s="68">
        <f t="shared" si="21"/>
        <v>30035958.530000001</v>
      </c>
      <c r="CC447" s="68">
        <f t="shared" si="21"/>
        <v>41492744.370000005</v>
      </c>
      <c r="CD447" s="68">
        <f t="shared" si="21"/>
        <v>85302055.079999998</v>
      </c>
      <c r="CE447" s="68">
        <f t="shared" si="21"/>
        <v>38251382.199999996</v>
      </c>
      <c r="CF447" s="68">
        <f t="shared" si="21"/>
        <v>76465866.109999985</v>
      </c>
      <c r="CG447" s="68">
        <f t="shared" si="21"/>
        <v>22024261.41</v>
      </c>
      <c r="CH447" s="68">
        <f t="shared" si="21"/>
        <v>21605393.969999999</v>
      </c>
      <c r="CI447" s="68">
        <f t="shared" si="21"/>
        <v>19069016.459999997</v>
      </c>
      <c r="CJ447" s="68">
        <f t="shared" si="21"/>
        <v>20820212.390000004</v>
      </c>
      <c r="CK447" s="68">
        <f t="shared" si="21"/>
        <v>97171147.269999981</v>
      </c>
      <c r="CL447" s="68">
        <f t="shared" si="21"/>
        <v>17488484.030000001</v>
      </c>
      <c r="CM447" s="68">
        <f t="shared" si="21"/>
        <v>15140529.09</v>
      </c>
    </row>
    <row r="448" spans="1:91" x14ac:dyDescent="0.7">
      <c r="B448" s="9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</row>
    <row r="449" spans="1:94" x14ac:dyDescent="0.7">
      <c r="B449" s="9"/>
      <c r="C449" s="42" t="s">
        <v>1537</v>
      </c>
      <c r="D449" s="69">
        <f>D33</f>
        <v>93784981</v>
      </c>
      <c r="E449" s="69">
        <f t="shared" ref="E449:BP449" si="22">E33</f>
        <v>9707732.9100000001</v>
      </c>
      <c r="F449" s="69">
        <f t="shared" si="22"/>
        <v>10997115</v>
      </c>
      <c r="G449" s="69">
        <f t="shared" si="22"/>
        <v>10531026.09</v>
      </c>
      <c r="H449" s="69">
        <f t="shared" si="22"/>
        <v>6950287.7999999998</v>
      </c>
      <c r="I449" s="69">
        <f t="shared" si="22"/>
        <v>21285888.460000001</v>
      </c>
      <c r="J449" s="69">
        <f t="shared" si="22"/>
        <v>14234254.300000001</v>
      </c>
      <c r="K449" s="69">
        <f t="shared" si="22"/>
        <v>39373169.369999997</v>
      </c>
      <c r="L449" s="69">
        <f t="shared" si="22"/>
        <v>14592669.609999998</v>
      </c>
      <c r="M449" s="69">
        <f t="shared" si="22"/>
        <v>13546604.43</v>
      </c>
      <c r="N449" s="69">
        <f t="shared" si="22"/>
        <v>33905287</v>
      </c>
      <c r="O449" s="69">
        <f t="shared" si="22"/>
        <v>4935090.4999999981</v>
      </c>
      <c r="P449" s="69">
        <f t="shared" si="22"/>
        <v>60929690.560000002</v>
      </c>
      <c r="Q449" s="69">
        <f t="shared" si="22"/>
        <v>17570928.220000003</v>
      </c>
      <c r="R449" s="69">
        <f t="shared" si="22"/>
        <v>14200327.25</v>
      </c>
      <c r="S449" s="69">
        <f t="shared" si="22"/>
        <v>45888584.260000005</v>
      </c>
      <c r="T449" s="69">
        <f t="shared" si="22"/>
        <v>12927648.699999999</v>
      </c>
      <c r="U449" s="69">
        <f t="shared" si="22"/>
        <v>13953620.429999998</v>
      </c>
      <c r="V449" s="69">
        <f t="shared" si="22"/>
        <v>11790539.879999999</v>
      </c>
      <c r="W449" s="69">
        <f t="shared" si="22"/>
        <v>5439056.8600000003</v>
      </c>
      <c r="X449" s="69">
        <f t="shared" si="22"/>
        <v>113159976.38999999</v>
      </c>
      <c r="Y449" s="69">
        <f t="shared" si="22"/>
        <v>8794523.5999999978</v>
      </c>
      <c r="Z449" s="69">
        <f t="shared" si="22"/>
        <v>22978278.399999999</v>
      </c>
      <c r="AA449" s="69">
        <f t="shared" si="22"/>
        <v>11882512.300000001</v>
      </c>
      <c r="AB449" s="69">
        <f t="shared" si="22"/>
        <v>5340224.97</v>
      </c>
      <c r="AC449" s="69">
        <f t="shared" si="22"/>
        <v>7895639.6799999997</v>
      </c>
      <c r="AD449" s="69">
        <f t="shared" si="22"/>
        <v>11546690</v>
      </c>
      <c r="AE449" s="69">
        <f t="shared" si="22"/>
        <v>38838852.75</v>
      </c>
      <c r="AF449" s="69">
        <f t="shared" si="22"/>
        <v>7615776.9100000001</v>
      </c>
      <c r="AG449" s="69">
        <f t="shared" si="22"/>
        <v>8649011.7400000002</v>
      </c>
      <c r="AH449" s="69">
        <f t="shared" si="22"/>
        <v>14509143</v>
      </c>
      <c r="AI449" s="69">
        <f t="shared" si="22"/>
        <v>22817436.150000002</v>
      </c>
      <c r="AJ449" s="69">
        <f t="shared" si="22"/>
        <v>11898053</v>
      </c>
      <c r="AK449" s="69">
        <f t="shared" si="22"/>
        <v>7276842.4000000004</v>
      </c>
      <c r="AL449" s="69">
        <f t="shared" si="22"/>
        <v>289118118.51000005</v>
      </c>
      <c r="AM449" s="69">
        <f t="shared" si="22"/>
        <v>12628297</v>
      </c>
      <c r="AN449" s="69">
        <f t="shared" si="22"/>
        <v>9890989.1899999995</v>
      </c>
      <c r="AO449" s="69">
        <f t="shared" si="22"/>
        <v>26032276.75</v>
      </c>
      <c r="AP449" s="69">
        <f t="shared" si="22"/>
        <v>19338989</v>
      </c>
      <c r="AQ449" s="69">
        <f t="shared" si="22"/>
        <v>13895892.75</v>
      </c>
      <c r="AR449" s="69">
        <f t="shared" si="22"/>
        <v>3128043.5</v>
      </c>
      <c r="AS449" s="69">
        <f t="shared" si="22"/>
        <v>82960206.129999995</v>
      </c>
      <c r="AT449" s="69">
        <f t="shared" si="22"/>
        <v>14013552.939999998</v>
      </c>
      <c r="AU449" s="69">
        <f t="shared" si="22"/>
        <v>27854099.509999998</v>
      </c>
      <c r="AV449" s="69">
        <f t="shared" si="22"/>
        <v>18720112.369999997</v>
      </c>
      <c r="AW449" s="69">
        <f t="shared" si="22"/>
        <v>7301696.4199999999</v>
      </c>
      <c r="AX449" s="69">
        <f t="shared" si="22"/>
        <v>6843166.25</v>
      </c>
      <c r="AY449" s="69">
        <f t="shared" si="22"/>
        <v>10233528.220000001</v>
      </c>
      <c r="AZ449" s="69">
        <f t="shared" si="22"/>
        <v>11112194.199999999</v>
      </c>
      <c r="BA449" s="69">
        <f t="shared" si="22"/>
        <v>10990117</v>
      </c>
      <c r="BB449" s="69">
        <f t="shared" si="22"/>
        <v>67499017.920000002</v>
      </c>
      <c r="BC449" s="69">
        <f t="shared" si="22"/>
        <v>7450629.75</v>
      </c>
      <c r="BD449" s="69">
        <f t="shared" si="22"/>
        <v>126937056.74999999</v>
      </c>
      <c r="BE449" s="69">
        <f t="shared" si="22"/>
        <v>35392590.659999996</v>
      </c>
      <c r="BF449" s="69">
        <f t="shared" si="22"/>
        <v>7774246.1500000004</v>
      </c>
      <c r="BG449" s="69">
        <f t="shared" si="22"/>
        <v>10605460.98</v>
      </c>
      <c r="BH449" s="69">
        <f t="shared" si="22"/>
        <v>57177469.030000001</v>
      </c>
      <c r="BI449" s="69">
        <f t="shared" si="22"/>
        <v>5867275.4299999997</v>
      </c>
      <c r="BJ449" s="69">
        <f t="shared" si="22"/>
        <v>4093949.21</v>
      </c>
      <c r="BK449" s="69">
        <f t="shared" si="22"/>
        <v>9490462.4499999993</v>
      </c>
      <c r="BL449" s="69">
        <f t="shared" si="22"/>
        <v>11328708</v>
      </c>
      <c r="BM449" s="69">
        <f t="shared" si="22"/>
        <v>78688235.799999997</v>
      </c>
      <c r="BN449" s="69">
        <f t="shared" si="22"/>
        <v>17583446.420000002</v>
      </c>
      <c r="BO449" s="69">
        <f t="shared" si="22"/>
        <v>14806009.649999999</v>
      </c>
      <c r="BP449" s="69">
        <f t="shared" si="22"/>
        <v>22539188.199999999</v>
      </c>
      <c r="BQ449" s="69">
        <f t="shared" ref="BQ449:CM449" si="23">BQ33</f>
        <v>16484219.879999999</v>
      </c>
      <c r="BR449" s="69">
        <f t="shared" si="23"/>
        <v>11613602</v>
      </c>
      <c r="BS449" s="69">
        <f t="shared" si="23"/>
        <v>340115767.52000004</v>
      </c>
      <c r="BT449" s="69">
        <f t="shared" si="23"/>
        <v>18371457.899999999</v>
      </c>
      <c r="BU449" s="69">
        <f t="shared" si="23"/>
        <v>15629006.499999998</v>
      </c>
      <c r="BV449" s="69">
        <f t="shared" si="23"/>
        <v>73729717.539999992</v>
      </c>
      <c r="BW449" s="69">
        <f t="shared" si="23"/>
        <v>2224957</v>
      </c>
      <c r="BX449" s="69">
        <f t="shared" si="23"/>
        <v>12869904</v>
      </c>
      <c r="BY449" s="69">
        <f t="shared" si="23"/>
        <v>38608062.979999997</v>
      </c>
      <c r="BZ449" s="69">
        <f t="shared" si="23"/>
        <v>9316468.4800000023</v>
      </c>
      <c r="CA449" s="69">
        <f t="shared" si="23"/>
        <v>11402950</v>
      </c>
      <c r="CB449" s="69">
        <f t="shared" si="23"/>
        <v>13309463.75</v>
      </c>
      <c r="CC449" s="69">
        <f t="shared" si="23"/>
        <v>14490466</v>
      </c>
      <c r="CD449" s="69">
        <f t="shared" si="23"/>
        <v>32734230.75</v>
      </c>
      <c r="CE449" s="69">
        <f t="shared" si="23"/>
        <v>13855146.800000001</v>
      </c>
      <c r="CF449" s="69">
        <f t="shared" si="23"/>
        <v>32112762.469999999</v>
      </c>
      <c r="CG449" s="69">
        <f t="shared" si="23"/>
        <v>7139144</v>
      </c>
      <c r="CH449" s="69">
        <f t="shared" si="23"/>
        <v>7381459</v>
      </c>
      <c r="CI449" s="69">
        <f t="shared" si="23"/>
        <v>6973151.8099999996</v>
      </c>
      <c r="CJ449" s="69">
        <f t="shared" si="23"/>
        <v>7629659</v>
      </c>
      <c r="CK449" s="69">
        <f t="shared" si="23"/>
        <v>46051868.630000003</v>
      </c>
      <c r="CL449" s="69">
        <f t="shared" si="23"/>
        <v>8116288</v>
      </c>
      <c r="CM449" s="69">
        <f t="shared" si="23"/>
        <v>5784905.5499999998</v>
      </c>
    </row>
    <row r="450" spans="1:94" x14ac:dyDescent="0.7">
      <c r="B450" s="9"/>
      <c r="C450" s="42" t="s">
        <v>1538</v>
      </c>
      <c r="D450" s="70">
        <f>D53</f>
        <v>146911683.75</v>
      </c>
      <c r="E450" s="70">
        <f t="shared" ref="E450:BP450" si="24">E53</f>
        <v>2250365.66</v>
      </c>
      <c r="F450" s="70">
        <f t="shared" si="24"/>
        <v>4724810.9000000004</v>
      </c>
      <c r="G450" s="70">
        <f t="shared" si="24"/>
        <v>3338294.2</v>
      </c>
      <c r="H450" s="70">
        <f t="shared" si="24"/>
        <v>2600502.12</v>
      </c>
      <c r="I450" s="70">
        <f t="shared" si="24"/>
        <v>4752172.82</v>
      </c>
      <c r="J450" s="70">
        <f t="shared" si="24"/>
        <v>3785100.4</v>
      </c>
      <c r="K450" s="70">
        <f t="shared" si="24"/>
        <v>16850292.199999999</v>
      </c>
      <c r="L450" s="70">
        <f t="shared" si="24"/>
        <v>3377705.8699999996</v>
      </c>
      <c r="M450" s="70">
        <f t="shared" si="24"/>
        <v>4938507.6999999993</v>
      </c>
      <c r="N450" s="70">
        <f t="shared" si="24"/>
        <v>36213758.909999996</v>
      </c>
      <c r="O450" s="70">
        <f t="shared" si="24"/>
        <v>2559480.5299999998</v>
      </c>
      <c r="P450" s="70">
        <f t="shared" si="24"/>
        <v>101590586.48999999</v>
      </c>
      <c r="Q450" s="70">
        <f t="shared" si="24"/>
        <v>7307587.1799999997</v>
      </c>
      <c r="R450" s="70">
        <f t="shared" si="24"/>
        <v>12152374.700000001</v>
      </c>
      <c r="S450" s="70">
        <f t="shared" si="24"/>
        <v>33599597.980000004</v>
      </c>
      <c r="T450" s="70">
        <f t="shared" si="24"/>
        <v>6345279.71</v>
      </c>
      <c r="U450" s="70">
        <f t="shared" si="24"/>
        <v>7800922.1499999994</v>
      </c>
      <c r="V450" s="70">
        <f t="shared" si="24"/>
        <v>4234334.46</v>
      </c>
      <c r="W450" s="70">
        <f t="shared" si="24"/>
        <v>1899166.5</v>
      </c>
      <c r="X450" s="70">
        <f t="shared" si="24"/>
        <v>211298755.18000001</v>
      </c>
      <c r="Y450" s="70">
        <f t="shared" si="24"/>
        <v>6415399.0499999998</v>
      </c>
      <c r="Z450" s="70">
        <f t="shared" si="24"/>
        <v>8468379.5899999999</v>
      </c>
      <c r="AA450" s="70">
        <f t="shared" si="24"/>
        <v>5872837.3099999996</v>
      </c>
      <c r="AB450" s="70">
        <f t="shared" si="24"/>
        <v>1587672.85</v>
      </c>
      <c r="AC450" s="70">
        <f t="shared" si="24"/>
        <v>3491606.88</v>
      </c>
      <c r="AD450" s="70">
        <f t="shared" si="24"/>
        <v>4222115</v>
      </c>
      <c r="AE450" s="70">
        <f t="shared" si="24"/>
        <v>25380688</v>
      </c>
      <c r="AF450" s="70">
        <f t="shared" si="24"/>
        <v>5015851</v>
      </c>
      <c r="AG450" s="70">
        <f t="shared" si="24"/>
        <v>4912249.1800000006</v>
      </c>
      <c r="AH450" s="70">
        <f t="shared" si="24"/>
        <v>4637913</v>
      </c>
      <c r="AI450" s="70">
        <f t="shared" si="24"/>
        <v>9563214.790000001</v>
      </c>
      <c r="AJ450" s="70">
        <f t="shared" si="24"/>
        <v>4902547</v>
      </c>
      <c r="AK450" s="70">
        <f t="shared" si="24"/>
        <v>3089988.35</v>
      </c>
      <c r="AL450" s="70">
        <f t="shared" si="24"/>
        <v>347026340.55999994</v>
      </c>
      <c r="AM450" s="70">
        <f t="shared" si="24"/>
        <v>2981822</v>
      </c>
      <c r="AN450" s="70">
        <f t="shared" si="24"/>
        <v>3198908</v>
      </c>
      <c r="AO450" s="70">
        <f t="shared" si="24"/>
        <v>17939964.899999999</v>
      </c>
      <c r="AP450" s="70">
        <f t="shared" si="24"/>
        <v>14417910.859999999</v>
      </c>
      <c r="AQ450" s="70">
        <f t="shared" si="24"/>
        <v>3815375</v>
      </c>
      <c r="AR450" s="70">
        <f t="shared" si="24"/>
        <v>1104986.5</v>
      </c>
      <c r="AS450" s="70">
        <f t="shared" si="24"/>
        <v>103136820.82999998</v>
      </c>
      <c r="AT450" s="70">
        <f t="shared" si="24"/>
        <v>4123109.1199999996</v>
      </c>
      <c r="AU450" s="70">
        <f t="shared" si="24"/>
        <v>10274275.35</v>
      </c>
      <c r="AV450" s="70">
        <f t="shared" si="24"/>
        <v>7238517.0700000003</v>
      </c>
      <c r="AW450" s="70">
        <f t="shared" si="24"/>
        <v>4131272</v>
      </c>
      <c r="AX450" s="70">
        <f t="shared" si="24"/>
        <v>2993907.5</v>
      </c>
      <c r="AY450" s="70">
        <f t="shared" si="24"/>
        <v>3551842.9899999998</v>
      </c>
      <c r="AZ450" s="70">
        <f t="shared" si="24"/>
        <v>3150694</v>
      </c>
      <c r="BA450" s="70">
        <f t="shared" si="24"/>
        <v>3205135</v>
      </c>
      <c r="BB450" s="70">
        <f t="shared" si="24"/>
        <v>77395327.969999999</v>
      </c>
      <c r="BC450" s="70">
        <f t="shared" si="24"/>
        <v>5312352.75</v>
      </c>
      <c r="BD450" s="70">
        <f t="shared" si="24"/>
        <v>203390672.44</v>
      </c>
      <c r="BE450" s="70">
        <f t="shared" si="24"/>
        <v>35891778.899999999</v>
      </c>
      <c r="BF450" s="70">
        <f t="shared" si="24"/>
        <v>2961132.41</v>
      </c>
      <c r="BG450" s="70">
        <f t="shared" si="24"/>
        <v>3694542.8400000003</v>
      </c>
      <c r="BH450" s="70">
        <f t="shared" si="24"/>
        <v>109042009.43000001</v>
      </c>
      <c r="BI450" s="70">
        <f t="shared" si="24"/>
        <v>3575278.99</v>
      </c>
      <c r="BJ450" s="70">
        <f t="shared" si="24"/>
        <v>2006547.43</v>
      </c>
      <c r="BK450" s="70">
        <f t="shared" si="24"/>
        <v>2845291.5</v>
      </c>
      <c r="BL450" s="70">
        <f t="shared" si="24"/>
        <v>3830341.51</v>
      </c>
      <c r="BM450" s="70">
        <f t="shared" si="24"/>
        <v>122286769.08</v>
      </c>
      <c r="BN450" s="70">
        <f t="shared" si="24"/>
        <v>9682742.9600000009</v>
      </c>
      <c r="BO450" s="70">
        <f t="shared" si="24"/>
        <v>7515103.5099999998</v>
      </c>
      <c r="BP450" s="70">
        <f t="shared" si="24"/>
        <v>15664738.260000002</v>
      </c>
      <c r="BQ450" s="70">
        <f t="shared" ref="BQ450:CM450" si="25">BQ53</f>
        <v>7790384.7599999998</v>
      </c>
      <c r="BR450" s="70">
        <f t="shared" si="25"/>
        <v>5966383</v>
      </c>
      <c r="BS450" s="70">
        <f t="shared" si="25"/>
        <v>855633455.72000003</v>
      </c>
      <c r="BT450" s="70">
        <f t="shared" si="25"/>
        <v>9047509.0999999996</v>
      </c>
      <c r="BU450" s="70">
        <f t="shared" si="25"/>
        <v>11536550.09</v>
      </c>
      <c r="BV450" s="70">
        <f t="shared" si="25"/>
        <v>85586544</v>
      </c>
      <c r="BW450" s="70">
        <f t="shared" si="25"/>
        <v>468358</v>
      </c>
      <c r="BX450" s="70">
        <f t="shared" si="25"/>
        <v>4996104.5</v>
      </c>
      <c r="BY450" s="70">
        <f t="shared" si="25"/>
        <v>27331640.970000003</v>
      </c>
      <c r="BZ450" s="70">
        <f t="shared" si="25"/>
        <v>2991295.87</v>
      </c>
      <c r="CA450" s="70">
        <f t="shared" si="25"/>
        <v>3317268</v>
      </c>
      <c r="CB450" s="70">
        <f t="shared" si="25"/>
        <v>5408926</v>
      </c>
      <c r="CC450" s="70">
        <f t="shared" si="25"/>
        <v>8815467.25</v>
      </c>
      <c r="CD450" s="70">
        <f t="shared" si="25"/>
        <v>26494348.199999996</v>
      </c>
      <c r="CE450" s="70">
        <f t="shared" si="25"/>
        <v>9474382.1999999993</v>
      </c>
      <c r="CF450" s="70">
        <f t="shared" si="25"/>
        <v>22500778.030000001</v>
      </c>
      <c r="CG450" s="70">
        <f t="shared" si="25"/>
        <v>2292287.81</v>
      </c>
      <c r="CH450" s="70">
        <f t="shared" si="25"/>
        <v>3135679.3499999996</v>
      </c>
      <c r="CI450" s="70">
        <f t="shared" si="25"/>
        <v>2270204.89</v>
      </c>
      <c r="CJ450" s="70">
        <f t="shared" si="25"/>
        <v>3051113</v>
      </c>
      <c r="CK450" s="70">
        <f t="shared" si="25"/>
        <v>38354668.710000001</v>
      </c>
      <c r="CL450" s="70">
        <f t="shared" si="25"/>
        <v>3591508</v>
      </c>
      <c r="CM450" s="70">
        <f t="shared" si="25"/>
        <v>2355457.85</v>
      </c>
    </row>
    <row r="451" spans="1:94" ht="25.2" thickBot="1" x14ac:dyDescent="0.75">
      <c r="B451" s="9"/>
      <c r="C451" s="43" t="s">
        <v>1539</v>
      </c>
      <c r="D451" s="71">
        <f>SUM(D449:D450)</f>
        <v>240696664.75</v>
      </c>
      <c r="E451" s="71">
        <f t="shared" ref="E451:BP451" si="26">SUM(E449:E450)</f>
        <v>11958098.57</v>
      </c>
      <c r="F451" s="71">
        <f t="shared" si="26"/>
        <v>15721925.9</v>
      </c>
      <c r="G451" s="71">
        <f t="shared" si="26"/>
        <v>13869320.289999999</v>
      </c>
      <c r="H451" s="71">
        <f t="shared" si="26"/>
        <v>9550789.9199999999</v>
      </c>
      <c r="I451" s="71">
        <f t="shared" si="26"/>
        <v>26038061.280000001</v>
      </c>
      <c r="J451" s="71">
        <f t="shared" si="26"/>
        <v>18019354.699999999</v>
      </c>
      <c r="K451" s="71">
        <f t="shared" si="26"/>
        <v>56223461.569999993</v>
      </c>
      <c r="L451" s="71">
        <f t="shared" si="26"/>
        <v>17970375.479999997</v>
      </c>
      <c r="M451" s="71">
        <f t="shared" si="26"/>
        <v>18485112.129999999</v>
      </c>
      <c r="N451" s="71">
        <f t="shared" si="26"/>
        <v>70119045.909999996</v>
      </c>
      <c r="O451" s="71">
        <f t="shared" si="26"/>
        <v>7494571.0299999975</v>
      </c>
      <c r="P451" s="71">
        <f t="shared" si="26"/>
        <v>162520277.05000001</v>
      </c>
      <c r="Q451" s="71">
        <f t="shared" si="26"/>
        <v>24878515.400000002</v>
      </c>
      <c r="R451" s="71">
        <f t="shared" si="26"/>
        <v>26352701.950000003</v>
      </c>
      <c r="S451" s="71">
        <f t="shared" si="26"/>
        <v>79488182.24000001</v>
      </c>
      <c r="T451" s="71">
        <f t="shared" si="26"/>
        <v>19272928.41</v>
      </c>
      <c r="U451" s="71">
        <f t="shared" si="26"/>
        <v>21754542.579999998</v>
      </c>
      <c r="V451" s="71">
        <f t="shared" si="26"/>
        <v>16024874.34</v>
      </c>
      <c r="W451" s="71">
        <f t="shared" si="26"/>
        <v>7338223.3600000003</v>
      </c>
      <c r="X451" s="71">
        <f t="shared" si="26"/>
        <v>324458731.56999999</v>
      </c>
      <c r="Y451" s="71">
        <f t="shared" si="26"/>
        <v>15209922.649999999</v>
      </c>
      <c r="Z451" s="71">
        <f t="shared" si="26"/>
        <v>31446657.989999998</v>
      </c>
      <c r="AA451" s="71">
        <f t="shared" si="26"/>
        <v>17755349.609999999</v>
      </c>
      <c r="AB451" s="71">
        <f t="shared" si="26"/>
        <v>6927897.8200000003</v>
      </c>
      <c r="AC451" s="71">
        <f t="shared" si="26"/>
        <v>11387246.559999999</v>
      </c>
      <c r="AD451" s="71">
        <f t="shared" si="26"/>
        <v>15768805</v>
      </c>
      <c r="AE451" s="71">
        <f t="shared" si="26"/>
        <v>64219540.75</v>
      </c>
      <c r="AF451" s="71">
        <f t="shared" si="26"/>
        <v>12631627.91</v>
      </c>
      <c r="AG451" s="71">
        <f t="shared" si="26"/>
        <v>13561260.920000002</v>
      </c>
      <c r="AH451" s="71">
        <f t="shared" si="26"/>
        <v>19147056</v>
      </c>
      <c r="AI451" s="71">
        <f t="shared" si="26"/>
        <v>32380650.940000005</v>
      </c>
      <c r="AJ451" s="71">
        <f t="shared" si="26"/>
        <v>16800600</v>
      </c>
      <c r="AK451" s="71">
        <f t="shared" si="26"/>
        <v>10366830.75</v>
      </c>
      <c r="AL451" s="71">
        <f t="shared" si="26"/>
        <v>636144459.06999993</v>
      </c>
      <c r="AM451" s="71">
        <f t="shared" si="26"/>
        <v>15610119</v>
      </c>
      <c r="AN451" s="71">
        <f t="shared" si="26"/>
        <v>13089897.189999999</v>
      </c>
      <c r="AO451" s="71">
        <f t="shared" si="26"/>
        <v>43972241.649999999</v>
      </c>
      <c r="AP451" s="71">
        <f t="shared" si="26"/>
        <v>33756899.859999999</v>
      </c>
      <c r="AQ451" s="71">
        <f t="shared" si="26"/>
        <v>17711267.75</v>
      </c>
      <c r="AR451" s="71">
        <f t="shared" si="26"/>
        <v>4233030</v>
      </c>
      <c r="AS451" s="71">
        <f t="shared" si="26"/>
        <v>186097026.95999998</v>
      </c>
      <c r="AT451" s="71">
        <f t="shared" si="26"/>
        <v>18136662.059999999</v>
      </c>
      <c r="AU451" s="71">
        <f t="shared" si="26"/>
        <v>38128374.859999999</v>
      </c>
      <c r="AV451" s="71">
        <f t="shared" si="26"/>
        <v>25958629.439999998</v>
      </c>
      <c r="AW451" s="71">
        <f t="shared" si="26"/>
        <v>11432968.42</v>
      </c>
      <c r="AX451" s="71">
        <f t="shared" si="26"/>
        <v>9837073.75</v>
      </c>
      <c r="AY451" s="71">
        <f t="shared" si="26"/>
        <v>13785371.210000001</v>
      </c>
      <c r="AZ451" s="71">
        <f t="shared" si="26"/>
        <v>14262888.199999999</v>
      </c>
      <c r="BA451" s="71">
        <f t="shared" si="26"/>
        <v>14195252</v>
      </c>
      <c r="BB451" s="71">
        <f t="shared" si="26"/>
        <v>144894345.88999999</v>
      </c>
      <c r="BC451" s="71">
        <f t="shared" si="26"/>
        <v>12762982.5</v>
      </c>
      <c r="BD451" s="71">
        <f t="shared" si="26"/>
        <v>330327729.19</v>
      </c>
      <c r="BE451" s="71">
        <f t="shared" si="26"/>
        <v>71284369.560000002</v>
      </c>
      <c r="BF451" s="71">
        <f t="shared" si="26"/>
        <v>10735378.560000001</v>
      </c>
      <c r="BG451" s="71">
        <f t="shared" si="26"/>
        <v>14300003.82</v>
      </c>
      <c r="BH451" s="71">
        <f t="shared" si="26"/>
        <v>166219478.46000001</v>
      </c>
      <c r="BI451" s="71">
        <f t="shared" si="26"/>
        <v>9442554.4199999999</v>
      </c>
      <c r="BJ451" s="71">
        <f t="shared" si="26"/>
        <v>6100496.6399999997</v>
      </c>
      <c r="BK451" s="71">
        <f t="shared" si="26"/>
        <v>12335753.949999999</v>
      </c>
      <c r="BL451" s="71">
        <f t="shared" si="26"/>
        <v>15159049.51</v>
      </c>
      <c r="BM451" s="71">
        <f t="shared" si="26"/>
        <v>200975004.88</v>
      </c>
      <c r="BN451" s="71">
        <f t="shared" si="26"/>
        <v>27266189.380000003</v>
      </c>
      <c r="BO451" s="71">
        <f t="shared" si="26"/>
        <v>22321113.159999996</v>
      </c>
      <c r="BP451" s="71">
        <f t="shared" si="26"/>
        <v>38203926.460000001</v>
      </c>
      <c r="BQ451" s="71">
        <f t="shared" ref="BQ451:CM451" si="27">SUM(BQ449:BQ450)</f>
        <v>24274604.640000001</v>
      </c>
      <c r="BR451" s="71">
        <f t="shared" si="27"/>
        <v>17579985</v>
      </c>
      <c r="BS451" s="71">
        <f t="shared" si="27"/>
        <v>1195749223.24</v>
      </c>
      <c r="BT451" s="71">
        <f t="shared" si="27"/>
        <v>27418967</v>
      </c>
      <c r="BU451" s="71">
        <f t="shared" si="27"/>
        <v>27165556.589999996</v>
      </c>
      <c r="BV451" s="71">
        <f t="shared" si="27"/>
        <v>159316261.53999999</v>
      </c>
      <c r="BW451" s="71">
        <f t="shared" si="27"/>
        <v>2693315</v>
      </c>
      <c r="BX451" s="71">
        <f t="shared" si="27"/>
        <v>17866008.5</v>
      </c>
      <c r="BY451" s="71">
        <f t="shared" si="27"/>
        <v>65939703.950000003</v>
      </c>
      <c r="BZ451" s="71">
        <f t="shared" si="27"/>
        <v>12307764.350000001</v>
      </c>
      <c r="CA451" s="71">
        <f t="shared" si="27"/>
        <v>14720218</v>
      </c>
      <c r="CB451" s="71">
        <f t="shared" si="27"/>
        <v>18718389.75</v>
      </c>
      <c r="CC451" s="71">
        <f t="shared" si="27"/>
        <v>23305933.25</v>
      </c>
      <c r="CD451" s="71">
        <f t="shared" si="27"/>
        <v>59228578.949999996</v>
      </c>
      <c r="CE451" s="71">
        <f t="shared" si="27"/>
        <v>23329529</v>
      </c>
      <c r="CF451" s="71">
        <f t="shared" si="27"/>
        <v>54613540.5</v>
      </c>
      <c r="CG451" s="71">
        <f t="shared" si="27"/>
        <v>9431431.8100000005</v>
      </c>
      <c r="CH451" s="71">
        <f t="shared" si="27"/>
        <v>10517138.35</v>
      </c>
      <c r="CI451" s="71">
        <f t="shared" si="27"/>
        <v>9243356.6999999993</v>
      </c>
      <c r="CJ451" s="71">
        <f t="shared" si="27"/>
        <v>10680772</v>
      </c>
      <c r="CK451" s="71">
        <f t="shared" si="27"/>
        <v>84406537.340000004</v>
      </c>
      <c r="CL451" s="71">
        <f t="shared" si="27"/>
        <v>11707796</v>
      </c>
      <c r="CM451" s="71">
        <f t="shared" si="27"/>
        <v>8140363.4000000004</v>
      </c>
    </row>
    <row r="452" spans="1:94" ht="25.2" thickTop="1" x14ac:dyDescent="0.7">
      <c r="B452" s="9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</row>
    <row r="453" spans="1:94" x14ac:dyDescent="0.7">
      <c r="B453" s="9"/>
      <c r="C453" s="44" t="s">
        <v>1470</v>
      </c>
      <c r="D453" s="68">
        <f>D138</f>
        <v>132790047.89999999</v>
      </c>
      <c r="E453" s="68">
        <f t="shared" ref="E453:BP453" si="28">E138</f>
        <v>17457403.57</v>
      </c>
      <c r="F453" s="68">
        <f t="shared" si="28"/>
        <v>17953495.699999999</v>
      </c>
      <c r="G453" s="68">
        <f t="shared" si="28"/>
        <v>17455935.43</v>
      </c>
      <c r="H453" s="68">
        <f t="shared" si="28"/>
        <v>11846010.43</v>
      </c>
      <c r="I453" s="68">
        <f t="shared" si="28"/>
        <v>19449829.870000001</v>
      </c>
      <c r="J453" s="68">
        <f t="shared" si="28"/>
        <v>24238234.879999999</v>
      </c>
      <c r="K453" s="68">
        <f t="shared" si="28"/>
        <v>28948638.619999997</v>
      </c>
      <c r="L453" s="68">
        <f t="shared" si="28"/>
        <v>17739142.399999999</v>
      </c>
      <c r="M453" s="68">
        <f t="shared" si="28"/>
        <v>15743543.490000002</v>
      </c>
      <c r="N453" s="68">
        <f t="shared" si="28"/>
        <v>38505283.989999995</v>
      </c>
      <c r="O453" s="68">
        <f t="shared" si="28"/>
        <v>5716624.7999999998</v>
      </c>
      <c r="P453" s="68">
        <f t="shared" si="28"/>
        <v>78901385.450000003</v>
      </c>
      <c r="Q453" s="68">
        <f t="shared" si="28"/>
        <v>16414144.15</v>
      </c>
      <c r="R453" s="68">
        <f t="shared" si="28"/>
        <v>20587820.689999998</v>
      </c>
      <c r="S453" s="68">
        <f t="shared" si="28"/>
        <v>30514966.580000002</v>
      </c>
      <c r="T453" s="68">
        <f t="shared" si="28"/>
        <v>17623458.380000003</v>
      </c>
      <c r="U453" s="68">
        <f t="shared" si="28"/>
        <v>15802969.810000002</v>
      </c>
      <c r="V453" s="68">
        <f t="shared" si="28"/>
        <v>16815591.489999998</v>
      </c>
      <c r="W453" s="68">
        <f t="shared" si="28"/>
        <v>10053073.66</v>
      </c>
      <c r="X453" s="68">
        <f t="shared" si="28"/>
        <v>147929386.20000002</v>
      </c>
      <c r="Y453" s="68">
        <f t="shared" si="28"/>
        <v>13247757.290000001</v>
      </c>
      <c r="Z453" s="68">
        <f t="shared" si="28"/>
        <v>23770930.810000002</v>
      </c>
      <c r="AA453" s="68">
        <f t="shared" si="28"/>
        <v>17245673.57</v>
      </c>
      <c r="AB453" s="68">
        <f t="shared" si="28"/>
        <v>10357341.300000001</v>
      </c>
      <c r="AC453" s="68">
        <f t="shared" si="28"/>
        <v>13017192.029999999</v>
      </c>
      <c r="AD453" s="68">
        <f t="shared" si="28"/>
        <v>14853764.609999999</v>
      </c>
      <c r="AE453" s="68">
        <f t="shared" si="28"/>
        <v>41985544.539999999</v>
      </c>
      <c r="AF453" s="68">
        <f t="shared" si="28"/>
        <v>15067238.27</v>
      </c>
      <c r="AG453" s="68">
        <f t="shared" si="28"/>
        <v>14556197.52</v>
      </c>
      <c r="AH453" s="68">
        <f t="shared" si="28"/>
        <v>18493252.16</v>
      </c>
      <c r="AI453" s="68">
        <f t="shared" si="28"/>
        <v>27148828.32</v>
      </c>
      <c r="AJ453" s="68">
        <f t="shared" si="28"/>
        <v>14531950.59</v>
      </c>
      <c r="AK453" s="68">
        <f t="shared" si="28"/>
        <v>9935346.4499999993</v>
      </c>
      <c r="AL453" s="68">
        <f t="shared" si="28"/>
        <v>257418515.67000002</v>
      </c>
      <c r="AM453" s="68">
        <f t="shared" si="28"/>
        <v>17680333.770000003</v>
      </c>
      <c r="AN453" s="68">
        <f t="shared" si="28"/>
        <v>12330373.119999999</v>
      </c>
      <c r="AO453" s="68">
        <f t="shared" si="28"/>
        <v>30935058.360000003</v>
      </c>
      <c r="AP453" s="68">
        <f t="shared" si="28"/>
        <v>29481188.609999996</v>
      </c>
      <c r="AQ453" s="68">
        <f t="shared" si="28"/>
        <v>17494019.310000002</v>
      </c>
      <c r="AR453" s="68">
        <f t="shared" si="28"/>
        <v>9505956.6999999993</v>
      </c>
      <c r="AS453" s="68">
        <f t="shared" si="28"/>
        <v>58739604.610000007</v>
      </c>
      <c r="AT453" s="68">
        <f t="shared" si="28"/>
        <v>16733930.709999999</v>
      </c>
      <c r="AU453" s="68">
        <f t="shared" si="28"/>
        <v>27592886.870000001</v>
      </c>
      <c r="AV453" s="68">
        <f t="shared" si="28"/>
        <v>30173132.57</v>
      </c>
      <c r="AW453" s="68">
        <f t="shared" si="28"/>
        <v>16346665.970000001</v>
      </c>
      <c r="AX453" s="68">
        <f t="shared" si="28"/>
        <v>11967089.98</v>
      </c>
      <c r="AY453" s="68">
        <f t="shared" si="28"/>
        <v>19432147.479999997</v>
      </c>
      <c r="AZ453" s="68">
        <f t="shared" si="28"/>
        <v>15475909.279999999</v>
      </c>
      <c r="BA453" s="68">
        <f t="shared" si="28"/>
        <v>14376589.319999998</v>
      </c>
      <c r="BB453" s="68">
        <f t="shared" si="28"/>
        <v>86986881.589999989</v>
      </c>
      <c r="BC453" s="68">
        <f t="shared" si="28"/>
        <v>14087814.84</v>
      </c>
      <c r="BD453" s="68">
        <f t="shared" si="28"/>
        <v>136438568.75999999</v>
      </c>
      <c r="BE453" s="68">
        <f t="shared" si="28"/>
        <v>38189561.790000007</v>
      </c>
      <c r="BF453" s="68">
        <f t="shared" si="28"/>
        <v>15622712.619999999</v>
      </c>
      <c r="BG453" s="68">
        <f t="shared" si="28"/>
        <v>16397425.5</v>
      </c>
      <c r="BH453" s="68">
        <f t="shared" si="28"/>
        <v>85042355.519999996</v>
      </c>
      <c r="BI453" s="68">
        <f t="shared" si="28"/>
        <v>12652471.700000001</v>
      </c>
      <c r="BJ453" s="68">
        <f t="shared" si="28"/>
        <v>8509882.1900000013</v>
      </c>
      <c r="BK453" s="68">
        <f t="shared" si="28"/>
        <v>12572479.290000001</v>
      </c>
      <c r="BL453" s="68">
        <f t="shared" si="28"/>
        <v>10225840.43</v>
      </c>
      <c r="BM453" s="68">
        <f t="shared" si="28"/>
        <v>100814006.12</v>
      </c>
      <c r="BN453" s="68">
        <f t="shared" si="28"/>
        <v>27038359.75</v>
      </c>
      <c r="BO453" s="68">
        <f t="shared" si="28"/>
        <v>19548769.289999999</v>
      </c>
      <c r="BP453" s="68">
        <f t="shared" si="28"/>
        <v>29628695.539999999</v>
      </c>
      <c r="BQ453" s="68">
        <f t="shared" ref="BQ453:CM453" si="29">BQ138</f>
        <v>21219234.509999998</v>
      </c>
      <c r="BR453" s="68">
        <f t="shared" si="29"/>
        <v>15097206.449999999</v>
      </c>
      <c r="BS453" s="68">
        <f t="shared" si="29"/>
        <v>403600119.86000007</v>
      </c>
      <c r="BT453" s="68">
        <f t="shared" si="29"/>
        <v>22493661.460000001</v>
      </c>
      <c r="BU453" s="68">
        <f t="shared" si="29"/>
        <v>23817180.209999997</v>
      </c>
      <c r="BV453" s="68">
        <f t="shared" si="29"/>
        <v>73893623.100000009</v>
      </c>
      <c r="BW453" s="68">
        <f t="shared" si="29"/>
        <v>6429829.0999999996</v>
      </c>
      <c r="BX453" s="68">
        <f t="shared" si="29"/>
        <v>17428384.970000003</v>
      </c>
      <c r="BY453" s="68">
        <f t="shared" si="29"/>
        <v>45615571.75</v>
      </c>
      <c r="BZ453" s="68">
        <f t="shared" si="29"/>
        <v>14228927.6</v>
      </c>
      <c r="CA453" s="68">
        <f t="shared" si="29"/>
        <v>13335128.120000001</v>
      </c>
      <c r="CB453" s="68">
        <f t="shared" si="29"/>
        <v>17157207.32</v>
      </c>
      <c r="CC453" s="68">
        <f t="shared" si="29"/>
        <v>21924830.449999999</v>
      </c>
      <c r="CD453" s="68">
        <f t="shared" si="29"/>
        <v>40923311.060000002</v>
      </c>
      <c r="CE453" s="68">
        <f t="shared" si="29"/>
        <v>24365043.159999996</v>
      </c>
      <c r="CF453" s="68">
        <f t="shared" si="29"/>
        <v>36472943.36999999</v>
      </c>
      <c r="CG453" s="68">
        <f t="shared" si="29"/>
        <v>12856805.299999999</v>
      </c>
      <c r="CH453" s="68">
        <f t="shared" si="29"/>
        <v>13479214.169999998</v>
      </c>
      <c r="CI453" s="68">
        <f t="shared" si="29"/>
        <v>11769220.1</v>
      </c>
      <c r="CJ453" s="68">
        <f t="shared" si="29"/>
        <v>13229882.07</v>
      </c>
      <c r="CK453" s="68">
        <f t="shared" si="29"/>
        <v>46829019.739999995</v>
      </c>
      <c r="CL453" s="68">
        <f t="shared" si="29"/>
        <v>8250595.040000001</v>
      </c>
      <c r="CM453" s="68">
        <f t="shared" si="29"/>
        <v>8288258.4799999995</v>
      </c>
    </row>
    <row r="454" spans="1:94" x14ac:dyDescent="0.7">
      <c r="B454" s="9"/>
      <c r="C454" s="44" t="s">
        <v>1471</v>
      </c>
      <c r="D454" s="68">
        <f>D201</f>
        <v>117555398.94999999</v>
      </c>
      <c r="E454" s="68">
        <f t="shared" ref="E454:BP454" si="30">E201</f>
        <v>10231703.52</v>
      </c>
      <c r="F454" s="68">
        <f t="shared" si="30"/>
        <v>9172688.6400000006</v>
      </c>
      <c r="G454" s="68">
        <f t="shared" si="30"/>
        <v>7533824.4900000012</v>
      </c>
      <c r="H454" s="68">
        <f t="shared" si="30"/>
        <v>4784019.6400000006</v>
      </c>
      <c r="I454" s="68">
        <f t="shared" si="30"/>
        <v>15173325.860000001</v>
      </c>
      <c r="J454" s="68">
        <f t="shared" si="30"/>
        <v>8412168.8300000001</v>
      </c>
      <c r="K454" s="68">
        <f t="shared" si="30"/>
        <v>25845824.930000003</v>
      </c>
      <c r="L454" s="68">
        <f t="shared" si="30"/>
        <v>11061848.650000002</v>
      </c>
      <c r="M454" s="68">
        <f t="shared" si="30"/>
        <v>12782331.200000001</v>
      </c>
      <c r="N454" s="68">
        <f t="shared" si="30"/>
        <v>31024390.739999998</v>
      </c>
      <c r="O454" s="68">
        <f t="shared" si="30"/>
        <v>3196050.8900000006</v>
      </c>
      <c r="P454" s="68">
        <f t="shared" si="30"/>
        <v>78804486.770000011</v>
      </c>
      <c r="Q454" s="68">
        <f t="shared" si="30"/>
        <v>10949180.27</v>
      </c>
      <c r="R454" s="68">
        <f t="shared" si="30"/>
        <v>14796022.770000001</v>
      </c>
      <c r="S454" s="68">
        <f t="shared" si="30"/>
        <v>23892253.73</v>
      </c>
      <c r="T454" s="68">
        <f t="shared" si="30"/>
        <v>9503886.25</v>
      </c>
      <c r="U454" s="68">
        <f t="shared" si="30"/>
        <v>10675149.959999999</v>
      </c>
      <c r="V454" s="68">
        <f t="shared" si="30"/>
        <v>9199056.5199999996</v>
      </c>
      <c r="W454" s="68">
        <f t="shared" si="30"/>
        <v>5329295.74</v>
      </c>
      <c r="X454" s="68">
        <f t="shared" si="30"/>
        <v>154619826.94</v>
      </c>
      <c r="Y454" s="68">
        <f t="shared" si="30"/>
        <v>6408026.1600000001</v>
      </c>
      <c r="Z454" s="68">
        <f t="shared" si="30"/>
        <v>14942642.239999996</v>
      </c>
      <c r="AA454" s="68">
        <f t="shared" si="30"/>
        <v>8027302</v>
      </c>
      <c r="AB454" s="68">
        <f t="shared" si="30"/>
        <v>3579502.51</v>
      </c>
      <c r="AC454" s="68">
        <f t="shared" si="30"/>
        <v>3706185.94</v>
      </c>
      <c r="AD454" s="68">
        <f t="shared" si="30"/>
        <v>6833815.8799999999</v>
      </c>
      <c r="AE454" s="68">
        <f t="shared" si="30"/>
        <v>26918902.5</v>
      </c>
      <c r="AF454" s="68">
        <f t="shared" si="30"/>
        <v>5880031.0900000008</v>
      </c>
      <c r="AG454" s="68">
        <f t="shared" si="30"/>
        <v>7447972.6200000001</v>
      </c>
      <c r="AH454" s="68">
        <f t="shared" si="30"/>
        <v>10129251.079999998</v>
      </c>
      <c r="AI454" s="68">
        <f t="shared" si="30"/>
        <v>15685692.35</v>
      </c>
      <c r="AJ454" s="68">
        <f t="shared" si="30"/>
        <v>6184359.1300000008</v>
      </c>
      <c r="AK454" s="68">
        <f t="shared" si="30"/>
        <v>4975853.8600000003</v>
      </c>
      <c r="AL454" s="68">
        <f t="shared" si="30"/>
        <v>322885442.09000003</v>
      </c>
      <c r="AM454" s="68">
        <f t="shared" si="30"/>
        <v>8498940.5399999991</v>
      </c>
      <c r="AN454" s="68">
        <f t="shared" si="30"/>
        <v>5330346.91</v>
      </c>
      <c r="AO454" s="68">
        <f t="shared" si="30"/>
        <v>18586275.550000001</v>
      </c>
      <c r="AP454" s="68">
        <f t="shared" si="30"/>
        <v>15973540.5</v>
      </c>
      <c r="AQ454" s="68">
        <f t="shared" si="30"/>
        <v>9605998.8699999992</v>
      </c>
      <c r="AR454" s="68">
        <f t="shared" si="30"/>
        <v>2320310.8999999994</v>
      </c>
      <c r="AS454" s="68">
        <f t="shared" si="30"/>
        <v>69066676.620000005</v>
      </c>
      <c r="AT454" s="68">
        <f t="shared" si="30"/>
        <v>8582777.9799999986</v>
      </c>
      <c r="AU454" s="68">
        <f t="shared" si="30"/>
        <v>20225793.009999998</v>
      </c>
      <c r="AV454" s="68">
        <f t="shared" si="30"/>
        <v>16057738.719999999</v>
      </c>
      <c r="AW454" s="68">
        <f t="shared" si="30"/>
        <v>6830606.6800000006</v>
      </c>
      <c r="AX454" s="68">
        <f t="shared" si="30"/>
        <v>4354238.1199999992</v>
      </c>
      <c r="AY454" s="68">
        <f t="shared" si="30"/>
        <v>6789912.9099999992</v>
      </c>
      <c r="AZ454" s="68">
        <f t="shared" si="30"/>
        <v>8809605.7799999993</v>
      </c>
      <c r="BA454" s="68">
        <f t="shared" si="30"/>
        <v>6422986.75</v>
      </c>
      <c r="BB454" s="68">
        <f t="shared" si="30"/>
        <v>65247673.470000006</v>
      </c>
      <c r="BC454" s="68">
        <f t="shared" si="30"/>
        <v>4781132.6800000006</v>
      </c>
      <c r="BD454" s="68">
        <f t="shared" si="30"/>
        <v>101149774.61</v>
      </c>
      <c r="BE454" s="68">
        <f t="shared" si="30"/>
        <v>24664588.199999999</v>
      </c>
      <c r="BF454" s="68">
        <f t="shared" si="30"/>
        <v>5816280.3399999999</v>
      </c>
      <c r="BG454" s="68">
        <f t="shared" si="30"/>
        <v>6797062.3700000001</v>
      </c>
      <c r="BH454" s="68">
        <f t="shared" si="30"/>
        <v>64665221.43</v>
      </c>
      <c r="BI454" s="68">
        <f t="shared" si="30"/>
        <v>4791994.17</v>
      </c>
      <c r="BJ454" s="68">
        <f t="shared" si="30"/>
        <v>4093121.6499999994</v>
      </c>
      <c r="BK454" s="68">
        <f t="shared" si="30"/>
        <v>6204202.1799999997</v>
      </c>
      <c r="BL454" s="68">
        <f t="shared" si="30"/>
        <v>6316509.3300000001</v>
      </c>
      <c r="BM454" s="68">
        <f t="shared" si="30"/>
        <v>69291273.219999999</v>
      </c>
      <c r="BN454" s="68">
        <f t="shared" si="30"/>
        <v>20500754.43</v>
      </c>
      <c r="BO454" s="68">
        <f t="shared" si="30"/>
        <v>11941844.270000001</v>
      </c>
      <c r="BP454" s="68">
        <f t="shared" si="30"/>
        <v>20305931.770000003</v>
      </c>
      <c r="BQ454" s="68">
        <f t="shared" ref="BQ454:CM454" si="31">BQ201</f>
        <v>12007830.41</v>
      </c>
      <c r="BR454" s="68">
        <f t="shared" si="31"/>
        <v>9456733.2400000002</v>
      </c>
      <c r="BS454" s="68">
        <f t="shared" si="31"/>
        <v>506487420.97000003</v>
      </c>
      <c r="BT454" s="68">
        <f t="shared" si="31"/>
        <v>11243138.460000001</v>
      </c>
      <c r="BU454" s="68">
        <f t="shared" si="31"/>
        <v>11169357.319999998</v>
      </c>
      <c r="BV454" s="68">
        <f t="shared" si="31"/>
        <v>68095973.020000011</v>
      </c>
      <c r="BW454" s="68">
        <f t="shared" si="31"/>
        <v>3086398.6500000004</v>
      </c>
      <c r="BX454" s="68">
        <f t="shared" si="31"/>
        <v>8568264.7299999986</v>
      </c>
      <c r="BY454" s="68">
        <f t="shared" si="31"/>
        <v>33159338.400000006</v>
      </c>
      <c r="BZ454" s="68">
        <f t="shared" si="31"/>
        <v>7090065.8899999997</v>
      </c>
      <c r="CA454" s="68">
        <f t="shared" si="31"/>
        <v>5489982.2800000012</v>
      </c>
      <c r="CB454" s="68">
        <f t="shared" si="31"/>
        <v>7629540.379999999</v>
      </c>
      <c r="CC454" s="68">
        <f t="shared" si="31"/>
        <v>13633252.74</v>
      </c>
      <c r="CD454" s="68">
        <f t="shared" si="31"/>
        <v>32288761.48</v>
      </c>
      <c r="CE454" s="68">
        <f t="shared" si="31"/>
        <v>10152159.380000001</v>
      </c>
      <c r="CF454" s="68">
        <f t="shared" si="31"/>
        <v>26931272.749999996</v>
      </c>
      <c r="CG454" s="68">
        <f t="shared" si="31"/>
        <v>5535370</v>
      </c>
      <c r="CH454" s="68">
        <f t="shared" si="31"/>
        <v>5374873.7400000002</v>
      </c>
      <c r="CI454" s="68">
        <f t="shared" si="31"/>
        <v>5554636.9399999995</v>
      </c>
      <c r="CJ454" s="68">
        <f t="shared" si="31"/>
        <v>5495360.6400000006</v>
      </c>
      <c r="CK454" s="68">
        <f t="shared" si="31"/>
        <v>37153289.599999994</v>
      </c>
      <c r="CL454" s="68">
        <f t="shared" si="31"/>
        <v>4948763.03</v>
      </c>
      <c r="CM454" s="68">
        <f t="shared" si="31"/>
        <v>3892914.7400000007</v>
      </c>
    </row>
    <row r="455" spans="1:94" x14ac:dyDescent="0.7">
      <c r="B455" s="9"/>
      <c r="C455" s="44" t="s">
        <v>1472</v>
      </c>
      <c r="D455" s="72">
        <f>D249</f>
        <v>18736210.5</v>
      </c>
      <c r="E455" s="72">
        <f t="shared" ref="E455:BP455" si="32">E249</f>
        <v>1931457.48</v>
      </c>
      <c r="F455" s="72">
        <f t="shared" si="32"/>
        <v>885510.63</v>
      </c>
      <c r="G455" s="72">
        <f t="shared" si="32"/>
        <v>1657197.71</v>
      </c>
      <c r="H455" s="72">
        <f t="shared" si="32"/>
        <v>1421562.84</v>
      </c>
      <c r="I455" s="72">
        <f t="shared" si="32"/>
        <v>1279143.7100000002</v>
      </c>
      <c r="J455" s="72">
        <f t="shared" si="32"/>
        <v>1316372.18</v>
      </c>
      <c r="K455" s="72">
        <f t="shared" si="32"/>
        <v>2785460.7399999998</v>
      </c>
      <c r="L455" s="72">
        <f t="shared" si="32"/>
        <v>1435423.16</v>
      </c>
      <c r="M455" s="72">
        <f t="shared" si="32"/>
        <v>2339188.9700000002</v>
      </c>
      <c r="N455" s="72">
        <f t="shared" si="32"/>
        <v>5858206.6899999995</v>
      </c>
      <c r="O455" s="72">
        <f t="shared" si="32"/>
        <v>1740744.5100000002</v>
      </c>
      <c r="P455" s="72">
        <f t="shared" si="32"/>
        <v>14616236.18</v>
      </c>
      <c r="Q455" s="72">
        <f t="shared" si="32"/>
        <v>2003142.96</v>
      </c>
      <c r="R455" s="72">
        <f t="shared" si="32"/>
        <v>1733072.16</v>
      </c>
      <c r="S455" s="72">
        <f t="shared" si="32"/>
        <v>5390133.6200000001</v>
      </c>
      <c r="T455" s="72">
        <f t="shared" si="32"/>
        <v>2002075.7</v>
      </c>
      <c r="U455" s="72">
        <f t="shared" si="32"/>
        <v>1985600.7</v>
      </c>
      <c r="V455" s="72">
        <f t="shared" si="32"/>
        <v>697779.85</v>
      </c>
      <c r="W455" s="72">
        <f t="shared" si="32"/>
        <v>871481.32000000007</v>
      </c>
      <c r="X455" s="72">
        <f t="shared" si="32"/>
        <v>25283154.969999999</v>
      </c>
      <c r="Y455" s="72">
        <f t="shared" si="32"/>
        <v>2077528.2200000002</v>
      </c>
      <c r="Z455" s="72">
        <f t="shared" si="32"/>
        <v>3512705.6700000004</v>
      </c>
      <c r="AA455" s="72">
        <f t="shared" si="32"/>
        <v>2104636.25</v>
      </c>
      <c r="AB455" s="72">
        <f t="shared" si="32"/>
        <v>1211895.0899999999</v>
      </c>
      <c r="AC455" s="72">
        <f t="shared" si="32"/>
        <v>1349445.19</v>
      </c>
      <c r="AD455" s="72">
        <f t="shared" si="32"/>
        <v>1096000.83</v>
      </c>
      <c r="AE455" s="72">
        <f t="shared" si="32"/>
        <v>5472387.7600000016</v>
      </c>
      <c r="AF455" s="72">
        <f t="shared" si="32"/>
        <v>1326085.3800000004</v>
      </c>
      <c r="AG455" s="72">
        <f t="shared" si="32"/>
        <v>1351030.1900000004</v>
      </c>
      <c r="AH455" s="72">
        <f t="shared" si="32"/>
        <v>2470665.1900000004</v>
      </c>
      <c r="AI455" s="72">
        <f t="shared" si="32"/>
        <v>2999974.2600000002</v>
      </c>
      <c r="AJ455" s="72">
        <f t="shared" si="32"/>
        <v>1568667.0199999998</v>
      </c>
      <c r="AK455" s="72">
        <f t="shared" si="32"/>
        <v>1820977.1400000001</v>
      </c>
      <c r="AL455" s="72">
        <f t="shared" si="32"/>
        <v>43504818.280000001</v>
      </c>
      <c r="AM455" s="72">
        <f t="shared" si="32"/>
        <v>1797371.21</v>
      </c>
      <c r="AN455" s="72">
        <f t="shared" si="32"/>
        <v>1163826.9099999999</v>
      </c>
      <c r="AO455" s="72">
        <f t="shared" si="32"/>
        <v>1618303.13</v>
      </c>
      <c r="AP455" s="72">
        <f t="shared" si="32"/>
        <v>3416298.1300000004</v>
      </c>
      <c r="AQ455" s="72">
        <f t="shared" si="32"/>
        <v>2120474.4900000002</v>
      </c>
      <c r="AR455" s="72">
        <f t="shared" si="32"/>
        <v>1090839.02</v>
      </c>
      <c r="AS455" s="72">
        <f t="shared" si="32"/>
        <v>14283551.459999999</v>
      </c>
      <c r="AT455" s="72">
        <f t="shared" si="32"/>
        <v>1093796.8</v>
      </c>
      <c r="AU455" s="72">
        <f t="shared" si="32"/>
        <v>3524739.5100000002</v>
      </c>
      <c r="AV455" s="72">
        <f t="shared" si="32"/>
        <v>2740108.7700000005</v>
      </c>
      <c r="AW455" s="72">
        <f t="shared" si="32"/>
        <v>3817345.2700000009</v>
      </c>
      <c r="AX455" s="72">
        <f t="shared" si="32"/>
        <v>1460757.7999999998</v>
      </c>
      <c r="AY455" s="72">
        <f t="shared" si="32"/>
        <v>2070897.0499999998</v>
      </c>
      <c r="AZ455" s="72">
        <f t="shared" si="32"/>
        <v>1770606.7299999995</v>
      </c>
      <c r="BA455" s="72">
        <f t="shared" si="32"/>
        <v>2450744.6999999997</v>
      </c>
      <c r="BB455" s="72">
        <f t="shared" si="32"/>
        <v>13087534.849999998</v>
      </c>
      <c r="BC455" s="72">
        <f t="shared" si="32"/>
        <v>2444851.29</v>
      </c>
      <c r="BD455" s="72">
        <f t="shared" si="32"/>
        <v>22144048.609999999</v>
      </c>
      <c r="BE455" s="72">
        <f t="shared" si="32"/>
        <v>5055103.54</v>
      </c>
      <c r="BF455" s="72">
        <f t="shared" si="32"/>
        <v>1028993.35</v>
      </c>
      <c r="BG455" s="72">
        <f t="shared" si="32"/>
        <v>4328540.12</v>
      </c>
      <c r="BH455" s="72">
        <f t="shared" si="32"/>
        <v>18518815.959999997</v>
      </c>
      <c r="BI455" s="72">
        <f t="shared" si="32"/>
        <v>753650.58</v>
      </c>
      <c r="BJ455" s="72">
        <f t="shared" si="32"/>
        <v>1863410.43</v>
      </c>
      <c r="BK455" s="72">
        <f t="shared" si="32"/>
        <v>1081340.2899999998</v>
      </c>
      <c r="BL455" s="72">
        <f t="shared" si="32"/>
        <v>2378151.9700000002</v>
      </c>
      <c r="BM455" s="72">
        <f t="shared" si="32"/>
        <v>15640086.830000002</v>
      </c>
      <c r="BN455" s="72">
        <f t="shared" si="32"/>
        <v>2918685.5999999996</v>
      </c>
      <c r="BO455" s="72">
        <f t="shared" si="32"/>
        <v>3049803.16</v>
      </c>
      <c r="BP455" s="72">
        <f t="shared" si="32"/>
        <v>3548979.6399999997</v>
      </c>
      <c r="BQ455" s="72">
        <f t="shared" ref="BQ455:CM455" si="33">BQ249</f>
        <v>2203778.0299999998</v>
      </c>
      <c r="BR455" s="72">
        <f t="shared" si="33"/>
        <v>2496339.37</v>
      </c>
      <c r="BS455" s="72">
        <f t="shared" si="33"/>
        <v>60754429.199999996</v>
      </c>
      <c r="BT455" s="72">
        <f t="shared" si="33"/>
        <v>2538148.62</v>
      </c>
      <c r="BU455" s="72">
        <f t="shared" si="33"/>
        <v>1331084.19</v>
      </c>
      <c r="BV455" s="72">
        <f t="shared" si="33"/>
        <v>15652314.73</v>
      </c>
      <c r="BW455" s="72">
        <f t="shared" si="33"/>
        <v>1528629.4899999998</v>
      </c>
      <c r="BX455" s="72">
        <f t="shared" si="33"/>
        <v>2430861.2100000004</v>
      </c>
      <c r="BY455" s="72">
        <f t="shared" si="33"/>
        <v>8692696.370000001</v>
      </c>
      <c r="BZ455" s="72">
        <f t="shared" si="33"/>
        <v>1684139.69</v>
      </c>
      <c r="CA455" s="72">
        <f t="shared" si="33"/>
        <v>984653.79</v>
      </c>
      <c r="CB455" s="72">
        <f t="shared" si="33"/>
        <v>1927744.33</v>
      </c>
      <c r="CC455" s="72">
        <f t="shared" si="33"/>
        <v>2503048.1</v>
      </c>
      <c r="CD455" s="72">
        <f t="shared" si="33"/>
        <v>7481998.1799999988</v>
      </c>
      <c r="CE455" s="72">
        <f t="shared" si="33"/>
        <v>2074895.98</v>
      </c>
      <c r="CF455" s="72">
        <f t="shared" si="33"/>
        <v>5871866.6399999987</v>
      </c>
      <c r="CG455" s="72">
        <f t="shared" si="33"/>
        <v>1471083.98</v>
      </c>
      <c r="CH455" s="72">
        <f t="shared" si="33"/>
        <v>993651.37</v>
      </c>
      <c r="CI455" s="72">
        <f t="shared" si="33"/>
        <v>1311016.8299999998</v>
      </c>
      <c r="CJ455" s="72">
        <f t="shared" si="33"/>
        <v>926584.11999999988</v>
      </c>
      <c r="CK455" s="72">
        <f t="shared" si="33"/>
        <v>9226820.3800000008</v>
      </c>
      <c r="CL455" s="72">
        <f t="shared" si="33"/>
        <v>2293629.5699999998</v>
      </c>
      <c r="CM455" s="72">
        <f t="shared" si="33"/>
        <v>1646499.2000000002</v>
      </c>
    </row>
    <row r="456" spans="1:94" ht="25.2" thickBot="1" x14ac:dyDescent="0.75">
      <c r="B456" s="9"/>
      <c r="C456" s="45" t="s">
        <v>1540</v>
      </c>
      <c r="D456" s="71">
        <f>SUM(D453:D455)</f>
        <v>269081657.34999996</v>
      </c>
      <c r="E456" s="71">
        <f t="shared" ref="E456:BP456" si="34">SUM(E453:E455)</f>
        <v>29620564.57</v>
      </c>
      <c r="F456" s="71">
        <f t="shared" si="34"/>
        <v>28011694.969999999</v>
      </c>
      <c r="G456" s="71">
        <f t="shared" si="34"/>
        <v>26646957.630000003</v>
      </c>
      <c r="H456" s="71">
        <f t="shared" si="34"/>
        <v>18051592.91</v>
      </c>
      <c r="I456" s="71">
        <f t="shared" si="34"/>
        <v>35902299.440000005</v>
      </c>
      <c r="J456" s="71">
        <f t="shared" si="34"/>
        <v>33966775.890000001</v>
      </c>
      <c r="K456" s="71">
        <f t="shared" si="34"/>
        <v>57579924.289999999</v>
      </c>
      <c r="L456" s="71">
        <f t="shared" si="34"/>
        <v>30236414.210000001</v>
      </c>
      <c r="M456" s="71">
        <f t="shared" si="34"/>
        <v>30865063.660000004</v>
      </c>
      <c r="N456" s="71">
        <f t="shared" si="34"/>
        <v>75387881.419999987</v>
      </c>
      <c r="O456" s="71">
        <f t="shared" si="34"/>
        <v>10653420.200000001</v>
      </c>
      <c r="P456" s="71">
        <f t="shared" si="34"/>
        <v>172322108.40000004</v>
      </c>
      <c r="Q456" s="71">
        <f t="shared" si="34"/>
        <v>29366467.380000003</v>
      </c>
      <c r="R456" s="71">
        <f t="shared" si="34"/>
        <v>37116915.619999997</v>
      </c>
      <c r="S456" s="71">
        <f t="shared" si="34"/>
        <v>59797353.93</v>
      </c>
      <c r="T456" s="71">
        <f t="shared" si="34"/>
        <v>29129420.330000002</v>
      </c>
      <c r="U456" s="71">
        <f t="shared" si="34"/>
        <v>28463720.470000003</v>
      </c>
      <c r="V456" s="71">
        <f t="shared" si="34"/>
        <v>26712427.859999999</v>
      </c>
      <c r="W456" s="71">
        <f t="shared" si="34"/>
        <v>16253850.720000001</v>
      </c>
      <c r="X456" s="71">
        <f t="shared" si="34"/>
        <v>327832368.11000001</v>
      </c>
      <c r="Y456" s="71">
        <f t="shared" si="34"/>
        <v>21733311.670000002</v>
      </c>
      <c r="Z456" s="71">
        <f t="shared" si="34"/>
        <v>42226278.719999999</v>
      </c>
      <c r="AA456" s="71">
        <f t="shared" si="34"/>
        <v>27377611.82</v>
      </c>
      <c r="AB456" s="71">
        <f t="shared" si="34"/>
        <v>15148738.9</v>
      </c>
      <c r="AC456" s="71">
        <f t="shared" si="34"/>
        <v>18072823.16</v>
      </c>
      <c r="AD456" s="71">
        <f t="shared" si="34"/>
        <v>22783581.32</v>
      </c>
      <c r="AE456" s="71">
        <f t="shared" si="34"/>
        <v>74376834.799999997</v>
      </c>
      <c r="AF456" s="71">
        <f t="shared" si="34"/>
        <v>22273354.739999998</v>
      </c>
      <c r="AG456" s="71">
        <f t="shared" si="34"/>
        <v>23355200.330000002</v>
      </c>
      <c r="AH456" s="71">
        <f t="shared" si="34"/>
        <v>31093168.43</v>
      </c>
      <c r="AI456" s="71">
        <f t="shared" si="34"/>
        <v>45834494.93</v>
      </c>
      <c r="AJ456" s="71">
        <f t="shared" si="34"/>
        <v>22284976.739999998</v>
      </c>
      <c r="AK456" s="71">
        <f t="shared" si="34"/>
        <v>16732177.449999999</v>
      </c>
      <c r="AL456" s="71">
        <f t="shared" si="34"/>
        <v>623808776.03999996</v>
      </c>
      <c r="AM456" s="71">
        <f t="shared" si="34"/>
        <v>27976645.520000003</v>
      </c>
      <c r="AN456" s="71">
        <f t="shared" si="34"/>
        <v>18824546.940000001</v>
      </c>
      <c r="AO456" s="71">
        <f t="shared" si="34"/>
        <v>51139637.040000007</v>
      </c>
      <c r="AP456" s="71">
        <f t="shared" si="34"/>
        <v>48871027.240000002</v>
      </c>
      <c r="AQ456" s="71">
        <f t="shared" si="34"/>
        <v>29220492.670000002</v>
      </c>
      <c r="AR456" s="71">
        <f t="shared" si="34"/>
        <v>12917106.619999997</v>
      </c>
      <c r="AS456" s="71">
        <f t="shared" si="34"/>
        <v>142089832.69000003</v>
      </c>
      <c r="AT456" s="71">
        <f t="shared" si="34"/>
        <v>26410505.489999998</v>
      </c>
      <c r="AU456" s="71">
        <f t="shared" si="34"/>
        <v>51343419.389999993</v>
      </c>
      <c r="AV456" s="71">
        <f t="shared" si="34"/>
        <v>48970980.060000002</v>
      </c>
      <c r="AW456" s="71">
        <f t="shared" si="34"/>
        <v>26994617.920000002</v>
      </c>
      <c r="AX456" s="71">
        <f t="shared" si="34"/>
        <v>17782085.899999999</v>
      </c>
      <c r="AY456" s="71">
        <f t="shared" si="34"/>
        <v>28292957.439999998</v>
      </c>
      <c r="AZ456" s="71">
        <f t="shared" si="34"/>
        <v>26056121.789999999</v>
      </c>
      <c r="BA456" s="71">
        <f t="shared" si="34"/>
        <v>23250320.77</v>
      </c>
      <c r="BB456" s="71">
        <f t="shared" si="34"/>
        <v>165322089.91</v>
      </c>
      <c r="BC456" s="71">
        <f t="shared" si="34"/>
        <v>21313798.809999999</v>
      </c>
      <c r="BD456" s="71">
        <f t="shared" si="34"/>
        <v>259732391.98000002</v>
      </c>
      <c r="BE456" s="71">
        <f t="shared" si="34"/>
        <v>67909253.530000016</v>
      </c>
      <c r="BF456" s="71">
        <f t="shared" si="34"/>
        <v>22467986.310000002</v>
      </c>
      <c r="BG456" s="71">
        <f t="shared" si="34"/>
        <v>27523027.990000002</v>
      </c>
      <c r="BH456" s="71">
        <f t="shared" si="34"/>
        <v>168226392.91</v>
      </c>
      <c r="BI456" s="71">
        <f t="shared" si="34"/>
        <v>18198116.449999999</v>
      </c>
      <c r="BJ456" s="71">
        <f t="shared" si="34"/>
        <v>14466414.27</v>
      </c>
      <c r="BK456" s="71">
        <f t="shared" si="34"/>
        <v>19858021.759999998</v>
      </c>
      <c r="BL456" s="71">
        <f t="shared" si="34"/>
        <v>18920501.73</v>
      </c>
      <c r="BM456" s="71">
        <f t="shared" si="34"/>
        <v>185745366.17000002</v>
      </c>
      <c r="BN456" s="71">
        <f t="shared" si="34"/>
        <v>50457799.780000001</v>
      </c>
      <c r="BO456" s="71">
        <f t="shared" si="34"/>
        <v>34540416.719999999</v>
      </c>
      <c r="BP456" s="71">
        <f t="shared" si="34"/>
        <v>53483606.950000003</v>
      </c>
      <c r="BQ456" s="71">
        <f t="shared" ref="BQ456:CM456" si="35">SUM(BQ453:BQ455)</f>
        <v>35430842.949999996</v>
      </c>
      <c r="BR456" s="71">
        <f t="shared" si="35"/>
        <v>27050279.059999999</v>
      </c>
      <c r="BS456" s="71">
        <f t="shared" si="35"/>
        <v>970841970.03000021</v>
      </c>
      <c r="BT456" s="71">
        <f t="shared" si="35"/>
        <v>36274948.539999999</v>
      </c>
      <c r="BU456" s="71">
        <f t="shared" si="35"/>
        <v>36317621.719999991</v>
      </c>
      <c r="BV456" s="71">
        <f t="shared" si="35"/>
        <v>157641910.84999999</v>
      </c>
      <c r="BW456" s="71">
        <f t="shared" si="35"/>
        <v>11044857.24</v>
      </c>
      <c r="BX456" s="71">
        <f t="shared" si="35"/>
        <v>28427510.910000004</v>
      </c>
      <c r="BY456" s="71">
        <f t="shared" si="35"/>
        <v>87467606.520000011</v>
      </c>
      <c r="BZ456" s="71">
        <f t="shared" si="35"/>
        <v>23003133.18</v>
      </c>
      <c r="CA456" s="71">
        <f t="shared" si="35"/>
        <v>19809764.190000001</v>
      </c>
      <c r="CB456" s="71">
        <f t="shared" si="35"/>
        <v>26714492.030000001</v>
      </c>
      <c r="CC456" s="71">
        <f t="shared" si="35"/>
        <v>38061131.289999999</v>
      </c>
      <c r="CD456" s="71">
        <f t="shared" si="35"/>
        <v>80694070.719999999</v>
      </c>
      <c r="CE456" s="71">
        <f t="shared" si="35"/>
        <v>36592098.519999996</v>
      </c>
      <c r="CF456" s="71">
        <f t="shared" si="35"/>
        <v>69276082.75999999</v>
      </c>
      <c r="CG456" s="71">
        <f t="shared" si="35"/>
        <v>19863259.279999997</v>
      </c>
      <c r="CH456" s="71">
        <f t="shared" si="35"/>
        <v>19847739.279999997</v>
      </c>
      <c r="CI456" s="71">
        <f t="shared" si="35"/>
        <v>18634873.869999997</v>
      </c>
      <c r="CJ456" s="71">
        <f t="shared" si="35"/>
        <v>19651826.830000002</v>
      </c>
      <c r="CK456" s="71">
        <f t="shared" si="35"/>
        <v>93209129.719999984</v>
      </c>
      <c r="CL456" s="71">
        <f t="shared" si="35"/>
        <v>15492987.640000001</v>
      </c>
      <c r="CM456" s="71">
        <f t="shared" si="35"/>
        <v>13827672.420000002</v>
      </c>
    </row>
    <row r="457" spans="1:94" ht="25.2" thickTop="1" x14ac:dyDescent="0.7">
      <c r="B457" s="9"/>
      <c r="C457" s="9" t="s">
        <v>1541</v>
      </c>
      <c r="D457" s="10">
        <f>D453/D447</f>
        <v>0.48067519733065722</v>
      </c>
      <c r="E457" s="10">
        <f t="shared" ref="E457:BP457" si="36">E453/E447</f>
        <v>0.5700933602681616</v>
      </c>
      <c r="F457" s="10">
        <f t="shared" si="36"/>
        <v>0.61199461658406906</v>
      </c>
      <c r="G457" s="10">
        <f t="shared" si="36"/>
        <v>0.63364036151343295</v>
      </c>
      <c r="H457" s="10">
        <f t="shared" si="36"/>
        <v>0.57995588614428473</v>
      </c>
      <c r="I457" s="10">
        <f t="shared" si="36"/>
        <v>0.47593013607390561</v>
      </c>
      <c r="J457" s="10">
        <f t="shared" si="36"/>
        <v>0.61883032565356866</v>
      </c>
      <c r="K457" s="10">
        <f t="shared" si="36"/>
        <v>0.46388980238748467</v>
      </c>
      <c r="L457" s="10">
        <f t="shared" si="36"/>
        <v>0.55934351038514796</v>
      </c>
      <c r="M457" s="10">
        <f t="shared" si="36"/>
        <v>0.47045524790612869</v>
      </c>
      <c r="N457" s="10">
        <f t="shared" si="36"/>
        <v>0.41807372376062318</v>
      </c>
      <c r="O457" s="10">
        <f t="shared" si="36"/>
        <v>0.52514556239047661</v>
      </c>
      <c r="P457" s="10">
        <f t="shared" si="36"/>
        <v>0.4302868774764852</v>
      </c>
      <c r="Q457" s="10">
        <f t="shared" si="36"/>
        <v>0.29211662466346849</v>
      </c>
      <c r="R457" s="10">
        <f t="shared" si="36"/>
        <v>0.48521001098434952</v>
      </c>
      <c r="S457" s="10">
        <f t="shared" si="36"/>
        <v>0.41020391760220809</v>
      </c>
      <c r="T457" s="10">
        <f t="shared" si="36"/>
        <v>0.47796904565615578</v>
      </c>
      <c r="U457" s="10">
        <f t="shared" si="36"/>
        <v>0.41424036158807481</v>
      </c>
      <c r="V457" s="10">
        <f t="shared" si="36"/>
        <v>0.4520943278994598</v>
      </c>
      <c r="W457" s="10">
        <f t="shared" si="36"/>
        <v>0.46665949162260018</v>
      </c>
      <c r="X457" s="10">
        <f t="shared" si="36"/>
        <v>0.44520347295072793</v>
      </c>
      <c r="Y457" s="10">
        <f t="shared" si="36"/>
        <v>0.53760961196134871</v>
      </c>
      <c r="Z457" s="10">
        <f t="shared" si="36"/>
        <v>0.48076196749271627</v>
      </c>
      <c r="AA457" s="10">
        <f t="shared" si="36"/>
        <v>0.4779671135107243</v>
      </c>
      <c r="AB457" s="10">
        <f t="shared" si="36"/>
        <v>0.63686374354139863</v>
      </c>
      <c r="AC457" s="10">
        <f t="shared" si="36"/>
        <v>0.61172260126053346</v>
      </c>
      <c r="AD457" s="10">
        <f t="shared" si="36"/>
        <v>0.62760489222022642</v>
      </c>
      <c r="AE457" s="10">
        <f t="shared" si="36"/>
        <v>0.53068189880774275</v>
      </c>
      <c r="AF457" s="10">
        <f t="shared" si="36"/>
        <v>0.62034198148060171</v>
      </c>
      <c r="AG457" s="10">
        <f t="shared" si="36"/>
        <v>0.56351366910042544</v>
      </c>
      <c r="AH457" s="10">
        <f t="shared" si="36"/>
        <v>0.42630145359801208</v>
      </c>
      <c r="AI457" s="10">
        <f t="shared" si="36"/>
        <v>0.5495641140565688</v>
      </c>
      <c r="AJ457" s="10">
        <f t="shared" si="36"/>
        <v>0.53670184840988822</v>
      </c>
      <c r="AK457" s="10">
        <f t="shared" si="36"/>
        <v>0.52549119541907396</v>
      </c>
      <c r="AL457" s="10">
        <f t="shared" si="36"/>
        <v>0.39919697439880758</v>
      </c>
      <c r="AM457" s="10">
        <f t="shared" si="36"/>
        <v>0.62833587167704064</v>
      </c>
      <c r="AN457" s="10">
        <f t="shared" si="36"/>
        <v>0.63359555009332214</v>
      </c>
      <c r="AO457" s="10">
        <f t="shared" si="36"/>
        <v>0.52267168491632698</v>
      </c>
      <c r="AP457" s="10">
        <f t="shared" si="36"/>
        <v>0.51820277079447175</v>
      </c>
      <c r="AQ457" s="10">
        <f t="shared" si="36"/>
        <v>0.59253768154955677</v>
      </c>
      <c r="AR457" s="10">
        <f t="shared" si="36"/>
        <v>0.71562139336156549</v>
      </c>
      <c r="AS457" s="10">
        <f t="shared" si="36"/>
        <v>0.39299724503852013</v>
      </c>
      <c r="AT457" s="10">
        <f t="shared" si="36"/>
        <v>0.58040030733582559</v>
      </c>
      <c r="AU457" s="10">
        <f t="shared" si="36"/>
        <v>0.5059525289539234</v>
      </c>
      <c r="AV457" s="10">
        <f t="shared" si="36"/>
        <v>0.6106919643699209</v>
      </c>
      <c r="AW457" s="10">
        <f t="shared" si="36"/>
        <v>0.58369755761943465</v>
      </c>
      <c r="AX457" s="10">
        <f t="shared" si="36"/>
        <v>0.64935074198961285</v>
      </c>
      <c r="AY457" s="10">
        <f t="shared" si="36"/>
        <v>0.65401261968218938</v>
      </c>
      <c r="AZ457" s="10">
        <f t="shared" si="36"/>
        <v>0.58925673315206051</v>
      </c>
      <c r="BA457" s="10">
        <f t="shared" si="36"/>
        <v>0.61571268618421482</v>
      </c>
      <c r="BB457" s="10">
        <f t="shared" si="36"/>
        <v>0.51194913221345584</v>
      </c>
      <c r="BC457" s="10">
        <f t="shared" si="36"/>
        <v>0.65873904795057325</v>
      </c>
      <c r="BD457" s="10">
        <f t="shared" si="36"/>
        <v>0.51094103777683331</v>
      </c>
      <c r="BE457" s="10">
        <f t="shared" si="36"/>
        <v>0.49286915423450817</v>
      </c>
      <c r="BF457" s="10">
        <f t="shared" si="36"/>
        <v>0.63793622636482072</v>
      </c>
      <c r="BG457" s="10">
        <f t="shared" si="36"/>
        <v>0.59170364876680759</v>
      </c>
      <c r="BH457" s="10">
        <f t="shared" si="36"/>
        <v>0.49784903220390636</v>
      </c>
      <c r="BI457" s="10">
        <f t="shared" si="36"/>
        <v>0.68161234828834116</v>
      </c>
      <c r="BJ457" s="10">
        <f t="shared" si="36"/>
        <v>0.58607428322067789</v>
      </c>
      <c r="BK457" s="10">
        <f t="shared" si="36"/>
        <v>0.51028676475380863</v>
      </c>
      <c r="BL457" s="10">
        <f t="shared" si="36"/>
        <v>0.53402345897321646</v>
      </c>
      <c r="BM457" s="10">
        <f t="shared" si="36"/>
        <v>0.53328416962888103</v>
      </c>
      <c r="BN457" s="10">
        <f t="shared" si="36"/>
        <v>0.52339499279922475</v>
      </c>
      <c r="BO457" s="10">
        <f t="shared" si="36"/>
        <v>0.54976400075986842</v>
      </c>
      <c r="BP457" s="10">
        <f t="shared" si="36"/>
        <v>0.54594961958455401</v>
      </c>
      <c r="BQ457" s="10">
        <f t="shared" ref="BQ457:CM457" si="37">BQ453/BQ447</f>
        <v>0.57820569781991149</v>
      </c>
      <c r="BR457" s="10">
        <f t="shared" si="37"/>
        <v>0.54649193600185564</v>
      </c>
      <c r="BS457" s="10">
        <f>BS453/BS447</f>
        <v>0.40389011291260446</v>
      </c>
      <c r="BT457" s="10">
        <f t="shared" si="37"/>
        <v>0.53044393133295109</v>
      </c>
      <c r="BU457" s="10">
        <f t="shared" si="37"/>
        <v>0.58772065145671049</v>
      </c>
      <c r="BV457" s="10">
        <f t="shared" si="37"/>
        <v>0.45429086206599112</v>
      </c>
      <c r="BW457" s="10">
        <f t="shared" si="37"/>
        <v>0.54097537319071654</v>
      </c>
      <c r="BX457" s="10">
        <f t="shared" si="37"/>
        <v>0.58904229539071884</v>
      </c>
      <c r="BY457" s="10">
        <f t="shared" si="37"/>
        <v>0.49430984186397153</v>
      </c>
      <c r="BZ457" s="10">
        <f t="shared" si="37"/>
        <v>0.5726037309130203</v>
      </c>
      <c r="CA457" s="10">
        <f t="shared" si="37"/>
        <v>0.63206660747290599</v>
      </c>
      <c r="CB457" s="10">
        <f t="shared" si="37"/>
        <v>0.57122223360587387</v>
      </c>
      <c r="CC457" s="10">
        <f t="shared" si="37"/>
        <v>0.52840155026843783</v>
      </c>
      <c r="CD457" s="10">
        <f t="shared" si="37"/>
        <v>0.47974589852050259</v>
      </c>
      <c r="CE457" s="10">
        <f t="shared" si="37"/>
        <v>0.63697157484677769</v>
      </c>
      <c r="CF457" s="10">
        <f t="shared" si="37"/>
        <v>0.47698332897363421</v>
      </c>
      <c r="CG457" s="10">
        <f t="shared" si="37"/>
        <v>0.58375647930524621</v>
      </c>
      <c r="CH457" s="10">
        <f t="shared" si="37"/>
        <v>0.62388189674839789</v>
      </c>
      <c r="CI457" s="10">
        <f t="shared" si="37"/>
        <v>0.61719072531546815</v>
      </c>
      <c r="CJ457" s="10">
        <f t="shared" si="37"/>
        <v>0.63543453938800076</v>
      </c>
      <c r="CK457" s="10">
        <f t="shared" si="37"/>
        <v>0.48192309194292798</v>
      </c>
      <c r="CL457" s="10">
        <f t="shared" si="37"/>
        <v>0.47177302651543779</v>
      </c>
      <c r="CM457" s="10">
        <f t="shared" si="37"/>
        <v>0.54742198444532686</v>
      </c>
    </row>
    <row r="458" spans="1:94" x14ac:dyDescent="0.7">
      <c r="B458" s="9"/>
      <c r="C458" s="9" t="s">
        <v>1542</v>
      </c>
      <c r="D458" s="10">
        <f>D453/D451</f>
        <v>0.55169043591826505</v>
      </c>
      <c r="E458" s="10">
        <f t="shared" ref="E458:BP458" si="38">E453/E451</f>
        <v>1.4598812234075773</v>
      </c>
      <c r="F458" s="10">
        <f t="shared" si="38"/>
        <v>1.141939976959184</v>
      </c>
      <c r="G458" s="10">
        <f t="shared" si="38"/>
        <v>1.2586006426418754</v>
      </c>
      <c r="H458" s="10">
        <f t="shared" si="38"/>
        <v>1.2403173485361303</v>
      </c>
      <c r="I458" s="10">
        <f t="shared" si="38"/>
        <v>0.74697688360306369</v>
      </c>
      <c r="J458" s="10">
        <f t="shared" si="38"/>
        <v>1.345122246802767</v>
      </c>
      <c r="K458" s="10">
        <f t="shared" si="38"/>
        <v>0.51488538435076647</v>
      </c>
      <c r="L458" s="10">
        <f t="shared" si="38"/>
        <v>0.98713254042702958</v>
      </c>
      <c r="M458" s="10">
        <f t="shared" si="38"/>
        <v>0.85168774629445554</v>
      </c>
      <c r="N458" s="10">
        <f t="shared" si="38"/>
        <v>0.54914158471897545</v>
      </c>
      <c r="O458" s="10">
        <f t="shared" si="38"/>
        <v>0.76276877984302749</v>
      </c>
      <c r="P458" s="10">
        <f t="shared" si="38"/>
        <v>0.48548640749440564</v>
      </c>
      <c r="Q458" s="10">
        <f t="shared" si="38"/>
        <v>0.65977185077530787</v>
      </c>
      <c r="R458" s="10">
        <f t="shared" si="38"/>
        <v>0.78124135919960169</v>
      </c>
      <c r="S458" s="10">
        <f t="shared" si="38"/>
        <v>0.3838931237333576</v>
      </c>
      <c r="T458" s="10">
        <f t="shared" si="38"/>
        <v>0.91441518409085409</v>
      </c>
      <c r="U458" s="10">
        <f t="shared" si="38"/>
        <v>0.72642160835541703</v>
      </c>
      <c r="V458" s="10">
        <f t="shared" si="38"/>
        <v>1.0493431107928424</v>
      </c>
      <c r="W458" s="10">
        <f t="shared" si="38"/>
        <v>1.3699601615833072</v>
      </c>
      <c r="X458" s="10">
        <f t="shared" si="38"/>
        <v>0.45592666125579412</v>
      </c>
      <c r="Y458" s="10">
        <f t="shared" si="38"/>
        <v>0.8709943893107176</v>
      </c>
      <c r="Z458" s="10">
        <f t="shared" si="38"/>
        <v>0.75591278467680512</v>
      </c>
      <c r="AA458" s="10">
        <f t="shared" si="38"/>
        <v>0.97129450834846165</v>
      </c>
      <c r="AB458" s="10">
        <f t="shared" si="38"/>
        <v>1.4950193506173854</v>
      </c>
      <c r="AC458" s="10">
        <f t="shared" si="38"/>
        <v>1.1431378043332716</v>
      </c>
      <c r="AD458" s="10">
        <f t="shared" si="38"/>
        <v>0.94197148166902944</v>
      </c>
      <c r="AE458" s="10">
        <f t="shared" si="38"/>
        <v>0.65378145109204944</v>
      </c>
      <c r="AF458" s="10">
        <f t="shared" si="38"/>
        <v>1.1928184060956875</v>
      </c>
      <c r="AG458" s="10">
        <f t="shared" si="38"/>
        <v>1.0733660834246377</v>
      </c>
      <c r="AH458" s="10">
        <f t="shared" si="38"/>
        <v>0.96585355785244476</v>
      </c>
      <c r="AI458" s="10">
        <f t="shared" si="38"/>
        <v>0.83842750321189174</v>
      </c>
      <c r="AJ458" s="10">
        <f t="shared" si="38"/>
        <v>0.86496616727973996</v>
      </c>
      <c r="AK458" s="10">
        <f t="shared" si="38"/>
        <v>0.95837837904318046</v>
      </c>
      <c r="AL458" s="10">
        <f t="shared" si="38"/>
        <v>0.40465418192328267</v>
      </c>
      <c r="AM458" s="10">
        <f t="shared" si="38"/>
        <v>1.1326200504941701</v>
      </c>
      <c r="AN458" s="10">
        <f t="shared" si="38"/>
        <v>0.94197631509434332</v>
      </c>
      <c r="AO458" s="10">
        <f t="shared" si="38"/>
        <v>0.70351333475854316</v>
      </c>
      <c r="AP458" s="10">
        <f t="shared" si="38"/>
        <v>0.87333815404457571</v>
      </c>
      <c r="AQ458" s="10">
        <f t="shared" si="38"/>
        <v>0.98773388539620499</v>
      </c>
      <c r="AR458" s="10">
        <f t="shared" si="38"/>
        <v>2.2456624923518138</v>
      </c>
      <c r="AS458" s="10">
        <f t="shared" si="38"/>
        <v>0.3156396723233284</v>
      </c>
      <c r="AT458" s="10">
        <f t="shared" si="38"/>
        <v>0.9226576894160865</v>
      </c>
      <c r="AU458" s="10">
        <f t="shared" si="38"/>
        <v>0.7236837911743087</v>
      </c>
      <c r="AV458" s="10">
        <f t="shared" si="38"/>
        <v>1.1623546088880108</v>
      </c>
      <c r="AW458" s="10">
        <f t="shared" si="38"/>
        <v>1.4297831822402602</v>
      </c>
      <c r="AX458" s="10">
        <f t="shared" si="38"/>
        <v>1.2165294562318394</v>
      </c>
      <c r="AY458" s="10">
        <f t="shared" si="38"/>
        <v>1.4096209078435107</v>
      </c>
      <c r="AZ458" s="10">
        <f t="shared" si="38"/>
        <v>1.0850473664934148</v>
      </c>
      <c r="BA458" s="10">
        <f t="shared" si="38"/>
        <v>1.0127745051655299</v>
      </c>
      <c r="BB458" s="10">
        <f t="shared" si="38"/>
        <v>0.60034697044726759</v>
      </c>
      <c r="BC458" s="10">
        <f t="shared" si="38"/>
        <v>1.1038027232271139</v>
      </c>
      <c r="BD458" s="10">
        <f t="shared" si="38"/>
        <v>0.41304001058149858</v>
      </c>
      <c r="BE458" s="10">
        <f t="shared" si="38"/>
        <v>0.53573542174425604</v>
      </c>
      <c r="BF458" s="10">
        <f t="shared" si="38"/>
        <v>1.4552549342051333</v>
      </c>
      <c r="BG458" s="10">
        <f t="shared" si="38"/>
        <v>1.1466728055741175</v>
      </c>
      <c r="BH458" s="10">
        <f t="shared" si="38"/>
        <v>0.51162689419979779</v>
      </c>
      <c r="BI458" s="10">
        <f t="shared" si="38"/>
        <v>1.3399416235506325</v>
      </c>
      <c r="BJ458" s="10">
        <f t="shared" si="38"/>
        <v>1.3949490823750379</v>
      </c>
      <c r="BK458" s="10">
        <f t="shared" si="38"/>
        <v>1.0191901801024494</v>
      </c>
      <c r="BL458" s="10">
        <f t="shared" si="38"/>
        <v>0.67457002652140552</v>
      </c>
      <c r="BM458" s="10">
        <f t="shared" si="38"/>
        <v>0.50162459844295049</v>
      </c>
      <c r="BN458" s="10">
        <f t="shared" si="38"/>
        <v>0.99164424383529304</v>
      </c>
      <c r="BO458" s="10">
        <f t="shared" si="38"/>
        <v>0.87579723958533984</v>
      </c>
      <c r="BP458" s="10">
        <f t="shared" si="38"/>
        <v>0.77554058667298564</v>
      </c>
      <c r="BQ458" s="10">
        <f t="shared" ref="BQ458:CM458" si="39">BQ453/BQ451</f>
        <v>0.87413306312040506</v>
      </c>
      <c r="BR458" s="10">
        <f t="shared" si="39"/>
        <v>0.85877243069320019</v>
      </c>
      <c r="BS458" s="10">
        <f>BS453/BS451</f>
        <v>0.33752906714537173</v>
      </c>
      <c r="BT458" s="10">
        <f t="shared" si="39"/>
        <v>0.82036866888530124</v>
      </c>
      <c r="BU458" s="10">
        <f t="shared" si="39"/>
        <v>0.87674184517785358</v>
      </c>
      <c r="BV458" s="10">
        <f t="shared" si="39"/>
        <v>0.46381720475814281</v>
      </c>
      <c r="BW458" s="10">
        <f t="shared" si="39"/>
        <v>2.3873290350367484</v>
      </c>
      <c r="BX458" s="10">
        <f t="shared" si="39"/>
        <v>0.97550524337878841</v>
      </c>
      <c r="BY458" s="10">
        <f t="shared" si="39"/>
        <v>0.6917770177522915</v>
      </c>
      <c r="BZ458" s="10">
        <f t="shared" si="39"/>
        <v>1.1560936003783659</v>
      </c>
      <c r="CA458" s="10">
        <f t="shared" si="39"/>
        <v>0.90590561362610267</v>
      </c>
      <c r="CB458" s="10">
        <f t="shared" si="39"/>
        <v>0.91659632848493289</v>
      </c>
      <c r="CC458" s="10">
        <f t="shared" si="39"/>
        <v>0.94074029195977382</v>
      </c>
      <c r="CD458" s="10">
        <f t="shared" si="39"/>
        <v>0.69093859392687662</v>
      </c>
      <c r="CE458" s="10">
        <f t="shared" si="39"/>
        <v>1.0443864151736624</v>
      </c>
      <c r="CF458" s="10">
        <f t="shared" si="39"/>
        <v>0.66783700591614248</v>
      </c>
      <c r="CG458" s="10">
        <f t="shared" si="39"/>
        <v>1.3631870069153369</v>
      </c>
      <c r="CH458" s="10">
        <f t="shared" si="39"/>
        <v>1.2816427550370675</v>
      </c>
      <c r="CI458" s="10">
        <f t="shared" si="39"/>
        <v>1.2732625692136279</v>
      </c>
      <c r="CJ458" s="10">
        <f t="shared" si="39"/>
        <v>1.2386634664610385</v>
      </c>
      <c r="CK458" s="10">
        <f t="shared" si="39"/>
        <v>0.55480323225873951</v>
      </c>
      <c r="CL458" s="10">
        <f t="shared" si="39"/>
        <v>0.70470949784229253</v>
      </c>
      <c r="CM458" s="10">
        <f t="shared" si="39"/>
        <v>1.0181681176543051</v>
      </c>
    </row>
    <row r="459" spans="1:94" x14ac:dyDescent="0.7">
      <c r="B459" s="9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</row>
    <row r="460" spans="1:94" x14ac:dyDescent="0.7">
      <c r="B460" s="9"/>
      <c r="C460" s="46" t="s">
        <v>1543</v>
      </c>
      <c r="D460" s="10">
        <f>(D449*D456)/D451</f>
        <v>104844901.5620116</v>
      </c>
      <c r="E460" s="10">
        <f t="shared" ref="E460:BP460" si="40">(E449*E456)/E451</f>
        <v>24046342.134221844</v>
      </c>
      <c r="F460" s="10">
        <f t="shared" si="40"/>
        <v>19593517.542911939</v>
      </c>
      <c r="G460" s="10">
        <f t="shared" si="40"/>
        <v>20233133.28649465</v>
      </c>
      <c r="H460" s="10">
        <f t="shared" si="40"/>
        <v>13136480.544945281</v>
      </c>
      <c r="I460" s="10">
        <f t="shared" si="40"/>
        <v>29349817.2970488</v>
      </c>
      <c r="J460" s="10">
        <f t="shared" si="40"/>
        <v>26831800.240292117</v>
      </c>
      <c r="K460" s="10">
        <f t="shared" si="40"/>
        <v>40323097.299146734</v>
      </c>
      <c r="L460" s="10">
        <f t="shared" si="40"/>
        <v>24553187.731035613</v>
      </c>
      <c r="M460" s="10">
        <f t="shared" si="40"/>
        <v>22619111.270102318</v>
      </c>
      <c r="N460" s="10">
        <f t="shared" si="40"/>
        <v>36452973.977253407</v>
      </c>
      <c r="O460" s="10">
        <f t="shared" si="40"/>
        <v>7015157.0531620011</v>
      </c>
      <c r="P460" s="10">
        <f t="shared" si="40"/>
        <v>64604447.715952128</v>
      </c>
      <c r="Q460" s="10">
        <f t="shared" si="40"/>
        <v>20740630.303404339</v>
      </c>
      <c r="R460" s="10">
        <f t="shared" si="40"/>
        <v>20000694.77940711</v>
      </c>
      <c r="S460" s="10">
        <f t="shared" si="40"/>
        <v>34521055.042582229</v>
      </c>
      <c r="T460" s="10">
        <f t="shared" si="40"/>
        <v>19539060.429731451</v>
      </c>
      <c r="U460" s="10">
        <f t="shared" si="40"/>
        <v>18256966.332592096</v>
      </c>
      <c r="V460" s="10">
        <f t="shared" si="40"/>
        <v>19654066.502648968</v>
      </c>
      <c r="W460" s="10">
        <f t="shared" si="40"/>
        <v>12047278.192964673</v>
      </c>
      <c r="X460" s="10">
        <f t="shared" si="40"/>
        <v>114336584.05707546</v>
      </c>
      <c r="Y460" s="10">
        <f t="shared" si="40"/>
        <v>12566409.88821665</v>
      </c>
      <c r="Z460" s="10">
        <f t="shared" si="40"/>
        <v>30855017.6789122</v>
      </c>
      <c r="AA460" s="10">
        <f t="shared" si="40"/>
        <v>18322072.859244332</v>
      </c>
      <c r="AB460" s="10">
        <f t="shared" si="40"/>
        <v>11677088.178790478</v>
      </c>
      <c r="AC460" s="10">
        <f t="shared" si="40"/>
        <v>12531255.814989485</v>
      </c>
      <c r="AD460" s="10">
        <f t="shared" si="40"/>
        <v>16683252.192657009</v>
      </c>
      <c r="AE460" s="10">
        <f t="shared" si="40"/>
        <v>44981806.177246377</v>
      </c>
      <c r="AF460" s="10">
        <f t="shared" si="40"/>
        <v>13428902.588465419</v>
      </c>
      <c r="AG460" s="10">
        <f t="shared" si="40"/>
        <v>14895325.960900536</v>
      </c>
      <c r="AH460" s="10">
        <f t="shared" si="40"/>
        <v>23561597.51525015</v>
      </c>
      <c r="AI460" s="10">
        <f t="shared" si="40"/>
        <v>32297857.861802876</v>
      </c>
      <c r="AJ460" s="10">
        <f t="shared" si="40"/>
        <v>15782045.543390544</v>
      </c>
      <c r="AK460" s="10">
        <f t="shared" si="40"/>
        <v>11744902.685180221</v>
      </c>
      <c r="AL460" s="10">
        <f t="shared" si="40"/>
        <v>283511735.52997178</v>
      </c>
      <c r="AM460" s="10">
        <f t="shared" si="40"/>
        <v>22632587.790668316</v>
      </c>
      <c r="AN460" s="10">
        <f t="shared" si="40"/>
        <v>14224205.705177704</v>
      </c>
      <c r="AO460" s="10">
        <f t="shared" si="40"/>
        <v>30275490.499580458</v>
      </c>
      <c r="AP460" s="10">
        <f t="shared" si="40"/>
        <v>27997720.825453207</v>
      </c>
      <c r="AQ460" s="10">
        <f t="shared" si="40"/>
        <v>22925791.534289304</v>
      </c>
      <c r="AR460" s="10">
        <f t="shared" si="40"/>
        <v>9545236.2495654318</v>
      </c>
      <c r="AS460" s="10">
        <f t="shared" si="40"/>
        <v>63342236.044820346</v>
      </c>
      <c r="AT460" s="10">
        <f t="shared" si="40"/>
        <v>20406457.132623862</v>
      </c>
      <c r="AU460" s="10">
        <f t="shared" si="40"/>
        <v>37508147.622967511</v>
      </c>
      <c r="AV460" s="10">
        <f t="shared" si="40"/>
        <v>35315510.462952599</v>
      </c>
      <c r="AW460" s="10">
        <f t="shared" si="40"/>
        <v>17240186.256521806</v>
      </c>
      <c r="AX460" s="10">
        <f t="shared" si="40"/>
        <v>12370118.71396012</v>
      </c>
      <c r="AY460" s="10">
        <f t="shared" si="40"/>
        <v>21003190.554597981</v>
      </c>
      <c r="AZ460" s="10">
        <f t="shared" si="40"/>
        <v>20300284.302118529</v>
      </c>
      <c r="BA460" s="10">
        <f t="shared" si="40"/>
        <v>18000648.776776213</v>
      </c>
      <c r="BB460" s="10">
        <f t="shared" si="40"/>
        <v>77015280.623017713</v>
      </c>
      <c r="BC460" s="10">
        <f t="shared" si="40"/>
        <v>12442328.703287072</v>
      </c>
      <c r="BD460" s="10">
        <f t="shared" si="40"/>
        <v>99808954.765692115</v>
      </c>
      <c r="BE460" s="10">
        <f t="shared" si="40"/>
        <v>33716850.230265968</v>
      </c>
      <c r="BF460" s="10">
        <f t="shared" si="40"/>
        <v>16270656.418172011</v>
      </c>
      <c r="BG460" s="10">
        <f t="shared" si="40"/>
        <v>20412190.309428383</v>
      </c>
      <c r="BH460" s="10">
        <f t="shared" si="40"/>
        <v>57867823.071980387</v>
      </c>
      <c r="BI460" s="10">
        <f t="shared" si="40"/>
        <v>11307677.644219901</v>
      </c>
      <c r="BJ460" s="10">
        <f t="shared" si="40"/>
        <v>9708187.5078615285</v>
      </c>
      <c r="BK460" s="10">
        <f t="shared" si="40"/>
        <v>15277688.790522844</v>
      </c>
      <c r="BL460" s="10">
        <f t="shared" si="40"/>
        <v>14139728.165098185</v>
      </c>
      <c r="BM460" s="10">
        <f t="shared" si="40"/>
        <v>72725338.062160239</v>
      </c>
      <c r="BN460" s="10">
        <f t="shared" si="40"/>
        <v>32539274.430240087</v>
      </c>
      <c r="BO460" s="10">
        <f t="shared" si="40"/>
        <v>22911301.045137543</v>
      </c>
      <c r="BP460" s="10">
        <f t="shared" si="40"/>
        <v>31553748.380366817</v>
      </c>
      <c r="BQ460" s="10">
        <f t="shared" ref="BQ460:CM460" si="41">(BQ449*BQ456)/BQ451</f>
        <v>24060116.091824751</v>
      </c>
      <c r="BR460" s="10">
        <f t="shared" si="41"/>
        <v>17869820.423155885</v>
      </c>
      <c r="BS460" s="76">
        <f>(BS449*BS456)/BS451</f>
        <v>276143739.30570215</v>
      </c>
      <c r="BT460" s="76">
        <f t="shared" si="41"/>
        <v>24305207.775598414</v>
      </c>
      <c r="BU460" s="76">
        <f t="shared" si="41"/>
        <v>20894412.52734594</v>
      </c>
      <c r="BV460" s="76">
        <f t="shared" si="41"/>
        <v>72954847.465575054</v>
      </c>
      <c r="BW460" s="76">
        <f t="shared" si="41"/>
        <v>9124195.4357877485</v>
      </c>
      <c r="BX460" s="76">
        <f t="shared" si="41"/>
        <v>20477956.023062043</v>
      </c>
      <c r="BY460" s="76">
        <f t="shared" si="41"/>
        <v>51212769.52948799</v>
      </c>
      <c r="BZ460" s="76">
        <f t="shared" si="41"/>
        <v>17412420.251019202</v>
      </c>
      <c r="CA460" s="76">
        <f t="shared" si="41"/>
        <v>15345543.834361726</v>
      </c>
      <c r="CB460" s="76">
        <f t="shared" si="41"/>
        <v>18994986.642638367</v>
      </c>
      <c r="CC460" s="76">
        <f t="shared" si="41"/>
        <v>23664511.648735676</v>
      </c>
      <c r="CD460" s="76">
        <f t="shared" si="41"/>
        <v>44597698.91381631</v>
      </c>
      <c r="CE460" s="76">
        <f t="shared" si="41"/>
        <v>21731638.761959691</v>
      </c>
      <c r="CF460" s="76">
        <f t="shared" si="41"/>
        <v>40734337.495001659</v>
      </c>
      <c r="CG460" s="76">
        <f t="shared" si="41"/>
        <v>15035539.795654453</v>
      </c>
      <c r="CH460" s="76">
        <f t="shared" si="41"/>
        <v>13930146.097014071</v>
      </c>
      <c r="CI460" s="76">
        <f t="shared" si="41"/>
        <v>14058075.293763377</v>
      </c>
      <c r="CJ460" s="76">
        <f t="shared" si="41"/>
        <v>14038005.627304001</v>
      </c>
      <c r="CK460" s="76">
        <f t="shared" si="41"/>
        <v>50854527.768288001</v>
      </c>
      <c r="CL460" s="76">
        <f t="shared" si="41"/>
        <v>10740326.331845919</v>
      </c>
      <c r="CM460" s="76">
        <f t="shared" si="41"/>
        <v>9826561.1736743767</v>
      </c>
    </row>
    <row r="461" spans="1:94" x14ac:dyDescent="0.7">
      <c r="B461" s="9"/>
      <c r="C461" s="46" t="s">
        <v>1544</v>
      </c>
      <c r="D461" s="73">
        <f>(D450*D456)/D451</f>
        <v>164236755.78798836</v>
      </c>
      <c r="E461" s="73">
        <f t="shared" ref="E461:BP461" si="42">(E450*E456)/E451</f>
        <v>5574222.435778155</v>
      </c>
      <c r="F461" s="73">
        <f t="shared" si="42"/>
        <v>8418177.4270880632</v>
      </c>
      <c r="G461" s="73">
        <f t="shared" si="42"/>
        <v>6413824.3435053565</v>
      </c>
      <c r="H461" s="73">
        <f t="shared" si="42"/>
        <v>4915112.3650547192</v>
      </c>
      <c r="I461" s="73">
        <f t="shared" si="42"/>
        <v>6552482.1429512072</v>
      </c>
      <c r="J461" s="73">
        <f t="shared" si="42"/>
        <v>7134975.6497078873</v>
      </c>
      <c r="K461" s="73">
        <f t="shared" si="42"/>
        <v>17256826.990853272</v>
      </c>
      <c r="L461" s="73">
        <f t="shared" si="42"/>
        <v>5683226.4789643912</v>
      </c>
      <c r="M461" s="73">
        <f t="shared" si="42"/>
        <v>8245952.3898976855</v>
      </c>
      <c r="N461" s="73">
        <f t="shared" si="42"/>
        <v>38934907.442746572</v>
      </c>
      <c r="O461" s="73">
        <f t="shared" si="42"/>
        <v>3638263.1468380005</v>
      </c>
      <c r="P461" s="73">
        <f t="shared" si="42"/>
        <v>107717660.68404789</v>
      </c>
      <c r="Q461" s="73">
        <f t="shared" si="42"/>
        <v>8625837.0765956622</v>
      </c>
      <c r="R461" s="73">
        <f t="shared" si="42"/>
        <v>17116220.840592884</v>
      </c>
      <c r="S461" s="73">
        <f t="shared" si="42"/>
        <v>25276298.887417771</v>
      </c>
      <c r="T461" s="73">
        <f t="shared" si="42"/>
        <v>9590359.9002685491</v>
      </c>
      <c r="U461" s="73">
        <f t="shared" si="42"/>
        <v>10206754.137407904</v>
      </c>
      <c r="V461" s="73">
        <f t="shared" si="42"/>
        <v>7058361.3573510274</v>
      </c>
      <c r="W461" s="73">
        <f t="shared" si="42"/>
        <v>4206572.5270353286</v>
      </c>
      <c r="X461" s="73">
        <f t="shared" si="42"/>
        <v>213495784.05292457</v>
      </c>
      <c r="Y461" s="73">
        <f t="shared" si="42"/>
        <v>9166901.7817833498</v>
      </c>
      <c r="Z461" s="73">
        <f t="shared" si="42"/>
        <v>11371261.041087799</v>
      </c>
      <c r="AA461" s="73">
        <f t="shared" si="42"/>
        <v>9055538.9607556704</v>
      </c>
      <c r="AB461" s="73">
        <f t="shared" si="42"/>
        <v>3471650.7212095205</v>
      </c>
      <c r="AC461" s="73">
        <f t="shared" si="42"/>
        <v>5541567.3450105172</v>
      </c>
      <c r="AD461" s="73">
        <f t="shared" si="42"/>
        <v>6100329.1273429915</v>
      </c>
      <c r="AE461" s="73">
        <f t="shared" si="42"/>
        <v>29395028.622753616</v>
      </c>
      <c r="AF461" s="73">
        <f t="shared" si="42"/>
        <v>8844452.1515345778</v>
      </c>
      <c r="AG461" s="73">
        <f t="shared" si="42"/>
        <v>8459874.3690994661</v>
      </c>
      <c r="AH461" s="73">
        <f t="shared" si="42"/>
        <v>7531570.9147498496</v>
      </c>
      <c r="AI461" s="73">
        <f t="shared" si="42"/>
        <v>13536637.068197122</v>
      </c>
      <c r="AJ461" s="73">
        <f t="shared" si="42"/>
        <v>6502931.1966094524</v>
      </c>
      <c r="AK461" s="73">
        <f t="shared" si="42"/>
        <v>4987274.7648197794</v>
      </c>
      <c r="AL461" s="73">
        <f t="shared" si="42"/>
        <v>340297040.51002824</v>
      </c>
      <c r="AM461" s="73">
        <f t="shared" si="42"/>
        <v>5344057.729331689</v>
      </c>
      <c r="AN461" s="73">
        <f t="shared" si="42"/>
        <v>4600341.2348222975</v>
      </c>
      <c r="AO461" s="73">
        <f t="shared" si="42"/>
        <v>20864146.540419549</v>
      </c>
      <c r="AP461" s="73">
        <f t="shared" si="42"/>
        <v>20873306.414546799</v>
      </c>
      <c r="AQ461" s="73">
        <f t="shared" si="42"/>
        <v>6294701.1357106976</v>
      </c>
      <c r="AR461" s="73">
        <f t="shared" si="42"/>
        <v>3371870.370434565</v>
      </c>
      <c r="AS461" s="73">
        <f t="shared" si="42"/>
        <v>78747596.645179689</v>
      </c>
      <c r="AT461" s="73">
        <f t="shared" si="42"/>
        <v>6004048.357376134</v>
      </c>
      <c r="AU461" s="73">
        <f t="shared" si="42"/>
        <v>13835271.767032478</v>
      </c>
      <c r="AV461" s="73">
        <f t="shared" si="42"/>
        <v>13655469.597047403</v>
      </c>
      <c r="AW461" s="73">
        <f t="shared" si="42"/>
        <v>9754431.6634781938</v>
      </c>
      <c r="AX461" s="73">
        <f t="shared" si="42"/>
        <v>5411967.1860398771</v>
      </c>
      <c r="AY461" s="73">
        <f t="shared" si="42"/>
        <v>7289766.8854020163</v>
      </c>
      <c r="AZ461" s="73">
        <f t="shared" si="42"/>
        <v>5755837.4878814695</v>
      </c>
      <c r="BA461" s="73">
        <f t="shared" si="42"/>
        <v>5249671.9932237873</v>
      </c>
      <c r="BB461" s="73">
        <f t="shared" si="42"/>
        <v>88306809.286982313</v>
      </c>
      <c r="BC461" s="73">
        <f t="shared" si="42"/>
        <v>8871470.1067129262</v>
      </c>
      <c r="BD461" s="73">
        <f t="shared" si="42"/>
        <v>159923437.21430787</v>
      </c>
      <c r="BE461" s="73">
        <f t="shared" si="42"/>
        <v>34192403.299734041</v>
      </c>
      <c r="BF461" s="73">
        <f t="shared" si="42"/>
        <v>6197329.8918279894</v>
      </c>
      <c r="BG461" s="73">
        <f t="shared" si="42"/>
        <v>7110837.6805716204</v>
      </c>
      <c r="BH461" s="73">
        <f t="shared" si="42"/>
        <v>110358569.83801959</v>
      </c>
      <c r="BI461" s="73">
        <f t="shared" si="42"/>
        <v>6890438.8057800988</v>
      </c>
      <c r="BJ461" s="73">
        <f t="shared" si="42"/>
        <v>4758226.7621384719</v>
      </c>
      <c r="BK461" s="73">
        <f t="shared" si="42"/>
        <v>4580332.9694771543</v>
      </c>
      <c r="BL461" s="73">
        <f t="shared" si="42"/>
        <v>4780773.5649018148</v>
      </c>
      <c r="BM461" s="73">
        <f t="shared" si="42"/>
        <v>113020028.10783978</v>
      </c>
      <c r="BN461" s="73">
        <f t="shared" si="42"/>
        <v>17918525.349759914</v>
      </c>
      <c r="BO461" s="73">
        <f t="shared" si="42"/>
        <v>11629115.674862457</v>
      </c>
      <c r="BP461" s="73">
        <f t="shared" si="42"/>
        <v>21929858.569633186</v>
      </c>
      <c r="BQ461" s="73">
        <f t="shared" ref="BQ461:CM461" si="43">(BQ450*BQ456)/BQ451</f>
        <v>11370726.858175244</v>
      </c>
      <c r="BR461" s="73">
        <f t="shared" si="43"/>
        <v>9180458.6368441135</v>
      </c>
      <c r="BS461" s="77">
        <f>(BS450*BS456)/BS451</f>
        <v>694698230.72429812</v>
      </c>
      <c r="BT461" s="77">
        <f t="shared" si="43"/>
        <v>11969740.764401579</v>
      </c>
      <c r="BU461" s="77">
        <f t="shared" si="43"/>
        <v>15423209.192654055</v>
      </c>
      <c r="BV461" s="77">
        <f t="shared" si="43"/>
        <v>84687063.384424955</v>
      </c>
      <c r="BW461" s="77">
        <f t="shared" si="43"/>
        <v>1920661.8042122514</v>
      </c>
      <c r="BX461" s="77">
        <f t="shared" si="43"/>
        <v>7949554.8869379601</v>
      </c>
      <c r="BY461" s="77">
        <f t="shared" si="43"/>
        <v>36254836.990512021</v>
      </c>
      <c r="BZ461" s="77">
        <f t="shared" si="43"/>
        <v>5590712.9289807994</v>
      </c>
      <c r="CA461" s="77">
        <f t="shared" si="43"/>
        <v>4464220.355638274</v>
      </c>
      <c r="CB461" s="77">
        <f t="shared" si="43"/>
        <v>7719505.3873616336</v>
      </c>
      <c r="CC461" s="77">
        <f t="shared" si="43"/>
        <v>14396619.641264323</v>
      </c>
      <c r="CD461" s="77">
        <f t="shared" si="43"/>
        <v>36096371.806183681</v>
      </c>
      <c r="CE461" s="77">
        <f t="shared" si="43"/>
        <v>14860459.758040303</v>
      </c>
      <c r="CF461" s="77">
        <f t="shared" si="43"/>
        <v>28541745.264998335</v>
      </c>
      <c r="CG461" s="77">
        <f t="shared" si="43"/>
        <v>4827719.4843455451</v>
      </c>
      <c r="CH461" s="77">
        <f t="shared" si="43"/>
        <v>5917593.182985926</v>
      </c>
      <c r="CI461" s="77">
        <f t="shared" si="43"/>
        <v>4576798.5762366196</v>
      </c>
      <c r="CJ461" s="77">
        <f t="shared" si="43"/>
        <v>5613821.202696003</v>
      </c>
      <c r="CK461" s="77">
        <f t="shared" si="43"/>
        <v>42354601.951711982</v>
      </c>
      <c r="CL461" s="77">
        <f t="shared" si="43"/>
        <v>4752661.3081540819</v>
      </c>
      <c r="CM461" s="77">
        <f t="shared" si="43"/>
        <v>4001111.2463256251</v>
      </c>
    </row>
    <row r="462" spans="1:94" ht="25.2" thickBot="1" x14ac:dyDescent="0.75">
      <c r="B462" s="9"/>
      <c r="C462" s="47" t="s">
        <v>1545</v>
      </c>
      <c r="D462" s="74">
        <f>SUM(D460:D461)</f>
        <v>269081657.34999996</v>
      </c>
      <c r="E462" s="74">
        <f t="shared" ref="E462:BP462" si="44">SUM(E460:E461)</f>
        <v>29620564.57</v>
      </c>
      <c r="F462" s="74">
        <f t="shared" si="44"/>
        <v>28011694.970000003</v>
      </c>
      <c r="G462" s="74">
        <f t="shared" si="44"/>
        <v>26646957.630000006</v>
      </c>
      <c r="H462" s="74">
        <f t="shared" si="44"/>
        <v>18051592.91</v>
      </c>
      <c r="I462" s="74">
        <f t="shared" si="44"/>
        <v>35902299.440000005</v>
      </c>
      <c r="J462" s="74">
        <f t="shared" si="44"/>
        <v>33966775.890000001</v>
      </c>
      <c r="K462" s="74">
        <f t="shared" si="44"/>
        <v>57579924.290000007</v>
      </c>
      <c r="L462" s="74">
        <f t="shared" si="44"/>
        <v>30236414.210000005</v>
      </c>
      <c r="M462" s="74">
        <f t="shared" si="44"/>
        <v>30865063.660000004</v>
      </c>
      <c r="N462" s="74">
        <f t="shared" si="44"/>
        <v>75387881.419999987</v>
      </c>
      <c r="O462" s="74">
        <f t="shared" si="44"/>
        <v>10653420.200000001</v>
      </c>
      <c r="P462" s="74">
        <f t="shared" si="44"/>
        <v>172322108.40000004</v>
      </c>
      <c r="Q462" s="74">
        <f t="shared" si="44"/>
        <v>29366467.380000003</v>
      </c>
      <c r="R462" s="74">
        <f t="shared" si="44"/>
        <v>37116915.61999999</v>
      </c>
      <c r="S462" s="74">
        <f t="shared" si="44"/>
        <v>59797353.93</v>
      </c>
      <c r="T462" s="74">
        <f t="shared" si="44"/>
        <v>29129420.329999998</v>
      </c>
      <c r="U462" s="74">
        <f t="shared" si="44"/>
        <v>28463720.469999999</v>
      </c>
      <c r="V462" s="74">
        <f t="shared" si="44"/>
        <v>26712427.859999996</v>
      </c>
      <c r="W462" s="74">
        <f t="shared" si="44"/>
        <v>16253850.720000003</v>
      </c>
      <c r="X462" s="74">
        <f t="shared" si="44"/>
        <v>327832368.11000001</v>
      </c>
      <c r="Y462" s="74">
        <f t="shared" si="44"/>
        <v>21733311.670000002</v>
      </c>
      <c r="Z462" s="74">
        <f t="shared" si="44"/>
        <v>42226278.719999999</v>
      </c>
      <c r="AA462" s="74">
        <f t="shared" si="44"/>
        <v>27377611.82</v>
      </c>
      <c r="AB462" s="74">
        <f t="shared" si="44"/>
        <v>15148738.899999999</v>
      </c>
      <c r="AC462" s="74">
        <f t="shared" si="44"/>
        <v>18072823.160000004</v>
      </c>
      <c r="AD462" s="74">
        <f t="shared" si="44"/>
        <v>22783581.32</v>
      </c>
      <c r="AE462" s="74">
        <f t="shared" si="44"/>
        <v>74376834.799999997</v>
      </c>
      <c r="AF462" s="74">
        <f t="shared" si="44"/>
        <v>22273354.739999995</v>
      </c>
      <c r="AG462" s="74">
        <f t="shared" si="44"/>
        <v>23355200.330000002</v>
      </c>
      <c r="AH462" s="74">
        <f t="shared" si="44"/>
        <v>31093168.43</v>
      </c>
      <c r="AI462" s="74">
        <f t="shared" si="44"/>
        <v>45834494.93</v>
      </c>
      <c r="AJ462" s="74">
        <f t="shared" si="44"/>
        <v>22284976.739999995</v>
      </c>
      <c r="AK462" s="74">
        <f t="shared" si="44"/>
        <v>16732177.449999999</v>
      </c>
      <c r="AL462" s="74">
        <f t="shared" si="44"/>
        <v>623808776.03999996</v>
      </c>
      <c r="AM462" s="74">
        <f t="shared" si="44"/>
        <v>27976645.520000003</v>
      </c>
      <c r="AN462" s="74">
        <f t="shared" si="44"/>
        <v>18824546.940000001</v>
      </c>
      <c r="AO462" s="74">
        <f t="shared" si="44"/>
        <v>51139637.040000007</v>
      </c>
      <c r="AP462" s="74">
        <f t="shared" si="44"/>
        <v>48871027.24000001</v>
      </c>
      <c r="AQ462" s="74">
        <f t="shared" si="44"/>
        <v>29220492.670000002</v>
      </c>
      <c r="AR462" s="74">
        <f t="shared" si="44"/>
        <v>12917106.619999997</v>
      </c>
      <c r="AS462" s="74">
        <f t="shared" si="44"/>
        <v>142089832.69000003</v>
      </c>
      <c r="AT462" s="74">
        <f t="shared" si="44"/>
        <v>26410505.489999995</v>
      </c>
      <c r="AU462" s="74">
        <f t="shared" si="44"/>
        <v>51343419.389999986</v>
      </c>
      <c r="AV462" s="74">
        <f t="shared" si="44"/>
        <v>48970980.060000002</v>
      </c>
      <c r="AW462" s="74">
        <f t="shared" si="44"/>
        <v>26994617.920000002</v>
      </c>
      <c r="AX462" s="74">
        <f t="shared" si="44"/>
        <v>17782085.899999999</v>
      </c>
      <c r="AY462" s="74">
        <f t="shared" si="44"/>
        <v>28292957.439999998</v>
      </c>
      <c r="AZ462" s="74">
        <f t="shared" si="44"/>
        <v>26056121.789999999</v>
      </c>
      <c r="BA462" s="74">
        <f t="shared" si="44"/>
        <v>23250320.77</v>
      </c>
      <c r="BB462" s="74">
        <f t="shared" si="44"/>
        <v>165322089.91000003</v>
      </c>
      <c r="BC462" s="74">
        <f t="shared" si="44"/>
        <v>21313798.809999999</v>
      </c>
      <c r="BD462" s="74">
        <f t="shared" si="44"/>
        <v>259732391.97999999</v>
      </c>
      <c r="BE462" s="74">
        <f t="shared" si="44"/>
        <v>67909253.530000001</v>
      </c>
      <c r="BF462" s="74">
        <f t="shared" si="44"/>
        <v>22467986.310000002</v>
      </c>
      <c r="BG462" s="74">
        <f t="shared" si="44"/>
        <v>27523027.990000002</v>
      </c>
      <c r="BH462" s="74">
        <f t="shared" si="44"/>
        <v>168226392.90999997</v>
      </c>
      <c r="BI462" s="74">
        <f t="shared" si="44"/>
        <v>18198116.449999999</v>
      </c>
      <c r="BJ462" s="74">
        <f t="shared" si="44"/>
        <v>14466414.27</v>
      </c>
      <c r="BK462" s="74">
        <f t="shared" si="44"/>
        <v>19858021.759999998</v>
      </c>
      <c r="BL462" s="74">
        <f t="shared" si="44"/>
        <v>18920501.73</v>
      </c>
      <c r="BM462" s="74">
        <f t="shared" si="44"/>
        <v>185745366.17000002</v>
      </c>
      <c r="BN462" s="74">
        <f t="shared" si="44"/>
        <v>50457799.780000001</v>
      </c>
      <c r="BO462" s="74">
        <f t="shared" si="44"/>
        <v>34540416.719999999</v>
      </c>
      <c r="BP462" s="74">
        <f t="shared" si="44"/>
        <v>53483606.950000003</v>
      </c>
      <c r="BQ462" s="74">
        <f t="shared" ref="BQ462:CM462" si="45">SUM(BQ460:BQ461)</f>
        <v>35430842.949999996</v>
      </c>
      <c r="BR462" s="74">
        <f t="shared" si="45"/>
        <v>27050279.059999999</v>
      </c>
      <c r="BS462" s="74">
        <f>SUM(BS460:BS461)</f>
        <v>970841970.03000021</v>
      </c>
      <c r="BT462" s="74">
        <f t="shared" si="45"/>
        <v>36274948.539999992</v>
      </c>
      <c r="BU462" s="74">
        <f t="shared" si="45"/>
        <v>36317621.719999999</v>
      </c>
      <c r="BV462" s="74">
        <f t="shared" si="45"/>
        <v>157641910.85000002</v>
      </c>
      <c r="BW462" s="74">
        <f t="shared" si="45"/>
        <v>11044857.24</v>
      </c>
      <c r="BX462" s="74">
        <f t="shared" si="45"/>
        <v>28427510.910000004</v>
      </c>
      <c r="BY462" s="74">
        <f t="shared" si="45"/>
        <v>87467606.520000011</v>
      </c>
      <c r="BZ462" s="74">
        <f t="shared" si="45"/>
        <v>23003133.18</v>
      </c>
      <c r="CA462" s="74">
        <f t="shared" si="45"/>
        <v>19809764.190000001</v>
      </c>
      <c r="CB462" s="74">
        <f t="shared" si="45"/>
        <v>26714492.030000001</v>
      </c>
      <c r="CC462" s="74">
        <f t="shared" si="45"/>
        <v>38061131.289999999</v>
      </c>
      <c r="CD462" s="74">
        <f t="shared" si="45"/>
        <v>80694070.719999999</v>
      </c>
      <c r="CE462" s="74">
        <f t="shared" si="45"/>
        <v>36592098.519999996</v>
      </c>
      <c r="CF462" s="74">
        <f t="shared" si="45"/>
        <v>69276082.75999999</v>
      </c>
      <c r="CG462" s="74">
        <f t="shared" si="45"/>
        <v>19863259.279999997</v>
      </c>
      <c r="CH462" s="74">
        <f t="shared" si="45"/>
        <v>19847739.279999997</v>
      </c>
      <c r="CI462" s="74">
        <f t="shared" si="45"/>
        <v>18634873.869999997</v>
      </c>
      <c r="CJ462" s="74">
        <f t="shared" si="45"/>
        <v>19651826.830000006</v>
      </c>
      <c r="CK462" s="74">
        <f t="shared" si="45"/>
        <v>93209129.719999984</v>
      </c>
      <c r="CL462" s="74">
        <f t="shared" si="45"/>
        <v>15492987.640000001</v>
      </c>
      <c r="CM462" s="74">
        <f t="shared" si="45"/>
        <v>13827672.420000002</v>
      </c>
    </row>
    <row r="463" spans="1:94" s="1" customFormat="1" ht="25.2" thickTop="1" x14ac:dyDescent="0.7">
      <c r="A463" s="1" t="s">
        <v>1471</v>
      </c>
      <c r="B463" s="1" t="s">
        <v>2073</v>
      </c>
      <c r="C463" s="60" t="s">
        <v>725</v>
      </c>
      <c r="D463" s="27">
        <f t="shared" ref="D463:AI463" si="46">D181</f>
        <v>60954572.57</v>
      </c>
      <c r="E463" s="27">
        <f t="shared" si="46"/>
        <v>3075322.58</v>
      </c>
      <c r="F463" s="27">
        <f t="shared" si="46"/>
        <v>1920218.19</v>
      </c>
      <c r="G463" s="27">
        <f t="shared" si="46"/>
        <v>2116357.7000000002</v>
      </c>
      <c r="H463" s="27">
        <f t="shared" si="46"/>
        <v>1675949.36</v>
      </c>
      <c r="I463" s="27">
        <f t="shared" si="46"/>
        <v>6948166.5599999996</v>
      </c>
      <c r="J463" s="27">
        <f t="shared" si="46"/>
        <v>2374789.17</v>
      </c>
      <c r="K463" s="27">
        <f t="shared" si="46"/>
        <v>8239011.6500000004</v>
      </c>
      <c r="L463" s="27">
        <f t="shared" si="46"/>
        <v>4593050.38</v>
      </c>
      <c r="M463" s="27">
        <f t="shared" si="46"/>
        <v>4912483.7699999996</v>
      </c>
      <c r="N463" s="27">
        <f t="shared" si="46"/>
        <v>8648112.4000000004</v>
      </c>
      <c r="O463" s="27">
        <f t="shared" si="46"/>
        <v>1071536.3500000001</v>
      </c>
      <c r="P463" s="27">
        <f t="shared" si="46"/>
        <v>21828245.170000002</v>
      </c>
      <c r="Q463" s="27">
        <f t="shared" si="46"/>
        <v>2977627.94</v>
      </c>
      <c r="R463" s="27">
        <f t="shared" si="46"/>
        <v>2920864.54</v>
      </c>
      <c r="S463" s="27">
        <f t="shared" si="46"/>
        <v>9342193.4700000007</v>
      </c>
      <c r="T463" s="27">
        <f t="shared" si="46"/>
        <v>2502544.21</v>
      </c>
      <c r="U463" s="27">
        <f t="shared" si="46"/>
        <v>2783420.32</v>
      </c>
      <c r="V463" s="27">
        <f t="shared" si="46"/>
        <v>1884662.89</v>
      </c>
      <c r="W463" s="27">
        <f t="shared" si="46"/>
        <v>785055.69</v>
      </c>
      <c r="X463" s="27">
        <f t="shared" si="46"/>
        <v>56875129.659999996</v>
      </c>
      <c r="Y463" s="27">
        <f t="shared" si="46"/>
        <v>1468321.44</v>
      </c>
      <c r="Z463" s="27">
        <f t="shared" si="46"/>
        <v>4435698.43</v>
      </c>
      <c r="AA463" s="27">
        <f t="shared" si="46"/>
        <v>2131668.4700000002</v>
      </c>
      <c r="AB463" s="27">
        <f t="shared" si="46"/>
        <v>1171032.6000000001</v>
      </c>
      <c r="AC463" s="27">
        <f t="shared" si="46"/>
        <v>1289806.44</v>
      </c>
      <c r="AD463" s="27">
        <f t="shared" si="46"/>
        <v>2098186.9300000002</v>
      </c>
      <c r="AE463" s="27">
        <f t="shared" si="46"/>
        <v>5522593.21</v>
      </c>
      <c r="AF463" s="27">
        <f t="shared" si="46"/>
        <v>1470270.86</v>
      </c>
      <c r="AG463" s="27">
        <f t="shared" si="46"/>
        <v>1354422.3</v>
      </c>
      <c r="AH463" s="27">
        <f t="shared" si="46"/>
        <v>2206206.9700000002</v>
      </c>
      <c r="AI463" s="27">
        <f t="shared" si="46"/>
        <v>6238148.1100000003</v>
      </c>
      <c r="AJ463" s="27">
        <f t="shared" ref="AJ463:BO463" si="47">AJ181</f>
        <v>1454863.32</v>
      </c>
      <c r="AK463" s="27">
        <f t="shared" si="47"/>
        <v>1407608.26</v>
      </c>
      <c r="AL463" s="27">
        <f t="shared" si="47"/>
        <v>106801034.84999999</v>
      </c>
      <c r="AM463" s="27">
        <f t="shared" si="47"/>
        <v>2115894.56</v>
      </c>
      <c r="AN463" s="27">
        <f t="shared" si="47"/>
        <v>1819449.49</v>
      </c>
      <c r="AO463" s="27">
        <f t="shared" si="47"/>
        <v>6788152.5999999996</v>
      </c>
      <c r="AP463" s="27">
        <f t="shared" si="47"/>
        <v>3926759.83</v>
      </c>
      <c r="AQ463" s="27">
        <f t="shared" si="47"/>
        <v>3346135.16</v>
      </c>
      <c r="AR463" s="27">
        <f t="shared" si="47"/>
        <v>838611.62</v>
      </c>
      <c r="AS463" s="27">
        <f t="shared" si="47"/>
        <v>14972104.68</v>
      </c>
      <c r="AT463" s="27">
        <f t="shared" si="47"/>
        <v>2069998.13</v>
      </c>
      <c r="AU463" s="27">
        <f t="shared" si="47"/>
        <v>5421451.6799999997</v>
      </c>
      <c r="AV463" s="27">
        <f t="shared" si="47"/>
        <v>4144744.43</v>
      </c>
      <c r="AW463" s="27">
        <f t="shared" si="47"/>
        <v>2183893.16</v>
      </c>
      <c r="AX463" s="27">
        <f t="shared" si="47"/>
        <v>992045.74</v>
      </c>
      <c r="AY463" s="27">
        <f t="shared" si="47"/>
        <v>2177445.65</v>
      </c>
      <c r="AZ463" s="27">
        <f t="shared" si="47"/>
        <v>3310373.87</v>
      </c>
      <c r="BA463" s="27">
        <f t="shared" si="47"/>
        <v>1822158.35</v>
      </c>
      <c r="BB463" s="27">
        <f t="shared" si="47"/>
        <v>28265099.850000001</v>
      </c>
      <c r="BC463" s="27">
        <f t="shared" si="47"/>
        <v>1255785.31</v>
      </c>
      <c r="BD463" s="27">
        <f t="shared" si="47"/>
        <v>53006777.799999997</v>
      </c>
      <c r="BE463" s="27">
        <f t="shared" si="47"/>
        <v>5958426.9500000002</v>
      </c>
      <c r="BF463" s="27">
        <f t="shared" si="47"/>
        <v>1684114.84</v>
      </c>
      <c r="BG463" s="27">
        <f t="shared" si="47"/>
        <v>1772862.08</v>
      </c>
      <c r="BH463" s="27">
        <f t="shared" si="47"/>
        <v>17085073.32</v>
      </c>
      <c r="BI463" s="27">
        <f t="shared" si="47"/>
        <v>1350560.65</v>
      </c>
      <c r="BJ463" s="27">
        <f t="shared" si="47"/>
        <v>766929.25</v>
      </c>
      <c r="BK463" s="27">
        <f t="shared" si="47"/>
        <v>2728807.5</v>
      </c>
      <c r="BL463" s="27">
        <f t="shared" si="47"/>
        <v>2142819.27</v>
      </c>
      <c r="BM463" s="27">
        <f t="shared" si="47"/>
        <v>23270006.460000001</v>
      </c>
      <c r="BN463" s="27">
        <f t="shared" si="47"/>
        <v>5099643.88</v>
      </c>
      <c r="BO463" s="27">
        <f t="shared" si="47"/>
        <v>3939513.58</v>
      </c>
      <c r="BP463" s="27">
        <f t="shared" ref="BP463:CE463" si="48">BP181</f>
        <v>6594274.9900000002</v>
      </c>
      <c r="BQ463" s="27">
        <f t="shared" si="48"/>
        <v>3776303.97</v>
      </c>
      <c r="BR463" s="27">
        <f t="shared" si="48"/>
        <v>2241927.7400000002</v>
      </c>
      <c r="BS463" s="27">
        <f t="shared" si="48"/>
        <v>237517413.09</v>
      </c>
      <c r="BT463" s="27">
        <f t="shared" si="48"/>
        <v>3619159.35</v>
      </c>
      <c r="BU463" s="27">
        <f t="shared" si="48"/>
        <v>2952318.48</v>
      </c>
      <c r="BV463" s="27">
        <f t="shared" si="48"/>
        <v>20265737.949999999</v>
      </c>
      <c r="BW463" s="27">
        <f t="shared" si="48"/>
        <v>1763900.13</v>
      </c>
      <c r="BX463" s="27">
        <f t="shared" si="48"/>
        <v>2705118.47</v>
      </c>
      <c r="BY463" s="27">
        <f t="shared" si="48"/>
        <v>9454084.4600000009</v>
      </c>
      <c r="BZ463" s="27">
        <f t="shared" si="48"/>
        <v>2038354.86</v>
      </c>
      <c r="CA463" s="27">
        <f t="shared" si="48"/>
        <v>1385276.08</v>
      </c>
      <c r="CB463" s="27">
        <f t="shared" si="48"/>
        <v>2553243.0299999998</v>
      </c>
      <c r="CC463" s="27">
        <f t="shared" si="48"/>
        <v>3078742</v>
      </c>
      <c r="CD463" s="27">
        <f t="shared" si="48"/>
        <v>9144886.8699999992</v>
      </c>
      <c r="CE463" s="27">
        <f t="shared" si="48"/>
        <v>3301331.96</v>
      </c>
      <c r="CF463" s="27">
        <f t="shared" ref="CF463:CM465" si="49">CF181</f>
        <v>8570287.9299999997</v>
      </c>
      <c r="CG463" s="27">
        <f t="shared" si="49"/>
        <v>1465694.78</v>
      </c>
      <c r="CH463" s="27">
        <f t="shared" si="49"/>
        <v>1301601.7</v>
      </c>
      <c r="CI463" s="27">
        <f t="shared" si="49"/>
        <v>1645970.18</v>
      </c>
      <c r="CJ463" s="27">
        <f t="shared" si="49"/>
        <v>1548070.87</v>
      </c>
      <c r="CK463" s="27">
        <f t="shared" si="49"/>
        <v>8996047.1199999992</v>
      </c>
      <c r="CL463" s="27">
        <f t="shared" si="49"/>
        <v>1122906.51</v>
      </c>
      <c r="CM463" s="27">
        <f t="shared" si="49"/>
        <v>958668.03</v>
      </c>
      <c r="CN463" s="14"/>
      <c r="CP463" s="30"/>
    </row>
    <row r="464" spans="1:94" x14ac:dyDescent="0.7">
      <c r="A464" s="9" t="s">
        <v>1471</v>
      </c>
      <c r="B464" s="9" t="s">
        <v>2074</v>
      </c>
      <c r="C464" s="33" t="s">
        <v>726</v>
      </c>
      <c r="D464" s="10">
        <f>D182</f>
        <v>1473691.69</v>
      </c>
      <c r="E464" s="10">
        <f t="shared" ref="E464:BP465" si="50">E182</f>
        <v>298603.65999999997</v>
      </c>
      <c r="F464" s="10">
        <f t="shared" si="50"/>
        <v>78890</v>
      </c>
      <c r="G464" s="10">
        <f t="shared" si="50"/>
        <v>49700</v>
      </c>
      <c r="H464" s="10">
        <f t="shared" si="50"/>
        <v>51700</v>
      </c>
      <c r="I464" s="10">
        <f t="shared" si="50"/>
        <v>1359726.58</v>
      </c>
      <c r="J464" s="10">
        <f t="shared" si="50"/>
        <v>20000</v>
      </c>
      <c r="K464" s="10">
        <f t="shared" si="50"/>
        <v>46741.1</v>
      </c>
      <c r="L464" s="10">
        <f t="shared" si="50"/>
        <v>69751.070000000007</v>
      </c>
      <c r="M464" s="10">
        <f t="shared" si="50"/>
        <v>37600</v>
      </c>
      <c r="N464" s="10">
        <f t="shared" si="50"/>
        <v>181816.63</v>
      </c>
      <c r="O464" s="10">
        <f t="shared" si="50"/>
        <v>9737</v>
      </c>
      <c r="P464" s="10">
        <f t="shared" si="50"/>
        <v>122754.5</v>
      </c>
      <c r="Q464" s="10">
        <f t="shared" si="50"/>
        <v>78410</v>
      </c>
      <c r="R464" s="10">
        <f t="shared" si="50"/>
        <v>5730</v>
      </c>
      <c r="S464" s="10">
        <f t="shared" si="50"/>
        <v>1481.11</v>
      </c>
      <c r="T464" s="10">
        <f t="shared" si="50"/>
        <v>715</v>
      </c>
      <c r="U464" s="10">
        <f t="shared" si="50"/>
        <v>16370</v>
      </c>
      <c r="V464" s="10">
        <f t="shared" si="50"/>
        <v>5100</v>
      </c>
      <c r="W464" s="10">
        <f t="shared" si="50"/>
        <v>2670</v>
      </c>
      <c r="X464" s="10">
        <f t="shared" si="50"/>
        <v>469552.85</v>
      </c>
      <c r="Y464" s="10">
        <f t="shared" si="50"/>
        <v>42080</v>
      </c>
      <c r="Z464" s="10">
        <f t="shared" si="50"/>
        <v>0</v>
      </c>
      <c r="AA464" s="10">
        <f t="shared" si="50"/>
        <v>63800</v>
      </c>
      <c r="AB464" s="10">
        <f t="shared" si="50"/>
        <v>9230</v>
      </c>
      <c r="AC464" s="10">
        <f t="shared" si="50"/>
        <v>7525</v>
      </c>
      <c r="AD464" s="10">
        <f t="shared" si="50"/>
        <v>8800</v>
      </c>
      <c r="AE464" s="10">
        <f t="shared" si="50"/>
        <v>500</v>
      </c>
      <c r="AF464" s="10">
        <f t="shared" si="50"/>
        <v>14400</v>
      </c>
      <c r="AG464" s="10">
        <f t="shared" si="50"/>
        <v>56643</v>
      </c>
      <c r="AH464" s="10">
        <f t="shared" si="50"/>
        <v>6335</v>
      </c>
      <c r="AI464" s="10">
        <f t="shared" si="50"/>
        <v>105152.1</v>
      </c>
      <c r="AJ464" s="10">
        <f t="shared" si="50"/>
        <v>60000</v>
      </c>
      <c r="AK464" s="10">
        <f t="shared" si="50"/>
        <v>6040</v>
      </c>
      <c r="AL464" s="10">
        <f t="shared" si="50"/>
        <v>694348.62</v>
      </c>
      <c r="AM464" s="10">
        <f t="shared" si="50"/>
        <v>96205</v>
      </c>
      <c r="AN464" s="10">
        <f t="shared" si="50"/>
        <v>50384</v>
      </c>
      <c r="AO464" s="10">
        <f t="shared" si="50"/>
        <v>511580.76</v>
      </c>
      <c r="AP464" s="10">
        <f t="shared" si="50"/>
        <v>170940</v>
      </c>
      <c r="AQ464" s="10">
        <f t="shared" si="50"/>
        <v>73533.13</v>
      </c>
      <c r="AR464" s="10">
        <f t="shared" si="50"/>
        <v>4680</v>
      </c>
      <c r="AS464" s="10">
        <f t="shared" si="50"/>
        <v>447943.79</v>
      </c>
      <c r="AT464" s="10">
        <f t="shared" si="50"/>
        <v>52902.33</v>
      </c>
      <c r="AU464" s="10">
        <f t="shared" si="50"/>
        <v>674847</v>
      </c>
      <c r="AV464" s="10">
        <f t="shared" si="50"/>
        <v>101024.28</v>
      </c>
      <c r="AW464" s="10">
        <f t="shared" si="50"/>
        <v>6250</v>
      </c>
      <c r="AX464" s="10">
        <f t="shared" si="50"/>
        <v>110590.25</v>
      </c>
      <c r="AY464" s="10">
        <f t="shared" si="50"/>
        <v>35470</v>
      </c>
      <c r="AZ464" s="10">
        <f t="shared" si="50"/>
        <v>107224.8</v>
      </c>
      <c r="BA464" s="10">
        <f t="shared" si="50"/>
        <v>76817</v>
      </c>
      <c r="BB464" s="10">
        <f t="shared" si="50"/>
        <v>3629885.57</v>
      </c>
      <c r="BC464" s="10">
        <f t="shared" si="50"/>
        <v>11620</v>
      </c>
      <c r="BD464" s="10">
        <f t="shared" si="50"/>
        <v>623768.43000000005</v>
      </c>
      <c r="BE464" s="10">
        <f t="shared" si="50"/>
        <v>123882.42</v>
      </c>
      <c r="BF464" s="10">
        <f t="shared" si="50"/>
        <v>21580</v>
      </c>
      <c r="BG464" s="10">
        <f t="shared" si="50"/>
        <v>36760</v>
      </c>
      <c r="BH464" s="10">
        <f t="shared" si="50"/>
        <v>219965.49</v>
      </c>
      <c r="BI464" s="10">
        <f t="shared" si="50"/>
        <v>35715</v>
      </c>
      <c r="BJ464" s="10">
        <f t="shared" si="50"/>
        <v>239315</v>
      </c>
      <c r="BK464" s="10">
        <f t="shared" si="50"/>
        <v>52440</v>
      </c>
      <c r="BL464" s="10">
        <f t="shared" si="50"/>
        <v>650</v>
      </c>
      <c r="BM464" s="10">
        <f t="shared" si="50"/>
        <v>60026</v>
      </c>
      <c r="BN464" s="10">
        <f t="shared" si="50"/>
        <v>99961.61</v>
      </c>
      <c r="BO464" s="10">
        <f t="shared" si="50"/>
        <v>64355</v>
      </c>
      <c r="BP464" s="10">
        <f t="shared" si="50"/>
        <v>244277.6</v>
      </c>
      <c r="BQ464" s="10">
        <f t="shared" ref="BQ464:CE464" si="51">BQ182</f>
        <v>64925</v>
      </c>
      <c r="BR464" s="10">
        <f t="shared" si="51"/>
        <v>67910.19</v>
      </c>
      <c r="BS464" s="10">
        <f t="shared" si="51"/>
        <v>442753.22</v>
      </c>
      <c r="BT464" s="10">
        <f t="shared" si="51"/>
        <v>78772</v>
      </c>
      <c r="BU464" s="10">
        <f t="shared" si="51"/>
        <v>160880</v>
      </c>
      <c r="BV464" s="10">
        <f t="shared" si="51"/>
        <v>8323.7999999999993</v>
      </c>
      <c r="BW464" s="10">
        <f t="shared" si="51"/>
        <v>5220.6000000000004</v>
      </c>
      <c r="BX464" s="10">
        <f t="shared" si="51"/>
        <v>67342</v>
      </c>
      <c r="BY464" s="10">
        <f t="shared" si="51"/>
        <v>243731.6</v>
      </c>
      <c r="BZ464" s="10">
        <f t="shared" si="51"/>
        <v>52450</v>
      </c>
      <c r="CA464" s="10">
        <f t="shared" si="51"/>
        <v>67355</v>
      </c>
      <c r="CB464" s="10">
        <f t="shared" si="51"/>
        <v>1768</v>
      </c>
      <c r="CC464" s="10">
        <f t="shared" si="51"/>
        <v>0</v>
      </c>
      <c r="CD464" s="10">
        <f t="shared" si="51"/>
        <v>163691.17000000001</v>
      </c>
      <c r="CE464" s="10">
        <f t="shared" si="51"/>
        <v>64945.9</v>
      </c>
      <c r="CF464" s="10">
        <f t="shared" si="49"/>
        <v>55915</v>
      </c>
      <c r="CG464" s="10">
        <f t="shared" si="49"/>
        <v>64400</v>
      </c>
      <c r="CH464" s="10">
        <f t="shared" si="49"/>
        <v>42835</v>
      </c>
      <c r="CI464" s="10">
        <f t="shared" si="49"/>
        <v>36160.1</v>
      </c>
      <c r="CJ464" s="10">
        <f t="shared" si="49"/>
        <v>98905.63</v>
      </c>
      <c r="CK464" s="10">
        <f t="shared" si="49"/>
        <v>2001699.61</v>
      </c>
      <c r="CL464" s="10">
        <f t="shared" si="49"/>
        <v>8920</v>
      </c>
      <c r="CM464" s="10">
        <f t="shared" si="49"/>
        <v>24585</v>
      </c>
    </row>
    <row r="465" spans="1:94" x14ac:dyDescent="0.7">
      <c r="A465" s="9" t="s">
        <v>1471</v>
      </c>
      <c r="B465" s="9" t="s">
        <v>2075</v>
      </c>
      <c r="C465" s="33" t="s">
        <v>727</v>
      </c>
      <c r="D465" s="10">
        <f>D183</f>
        <v>21015160.079999998</v>
      </c>
      <c r="E465" s="10">
        <f t="shared" si="50"/>
        <v>1104138.45</v>
      </c>
      <c r="F465" s="10">
        <f t="shared" si="50"/>
        <v>913745.14</v>
      </c>
      <c r="G465" s="10">
        <f t="shared" si="50"/>
        <v>325525.11</v>
      </c>
      <c r="H465" s="10">
        <f t="shared" si="50"/>
        <v>881496.59</v>
      </c>
      <c r="I465" s="10">
        <f t="shared" si="50"/>
        <v>1394800.29</v>
      </c>
      <c r="J465" s="10">
        <f t="shared" si="50"/>
        <v>829663.34</v>
      </c>
      <c r="K465" s="10">
        <f t="shared" si="50"/>
        <v>1909520.18</v>
      </c>
      <c r="L465" s="10">
        <f t="shared" si="50"/>
        <v>611987.26</v>
      </c>
      <c r="M465" s="10">
        <f t="shared" si="50"/>
        <v>473863.91</v>
      </c>
      <c r="N465" s="10">
        <f t="shared" si="50"/>
        <v>3758736.45</v>
      </c>
      <c r="O465" s="10">
        <f t="shared" si="50"/>
        <v>72126.83</v>
      </c>
      <c r="P465" s="10">
        <f t="shared" si="50"/>
        <v>20300983.949999999</v>
      </c>
      <c r="Q465" s="10">
        <f t="shared" si="50"/>
        <v>1004474.55</v>
      </c>
      <c r="R465" s="10">
        <f t="shared" si="50"/>
        <v>952541.5</v>
      </c>
      <c r="S465" s="10">
        <f t="shared" si="50"/>
        <v>3810553.55</v>
      </c>
      <c r="T465" s="10">
        <f t="shared" si="50"/>
        <v>608138.42000000004</v>
      </c>
      <c r="U465" s="10">
        <f t="shared" si="50"/>
        <v>1104389.18</v>
      </c>
      <c r="V465" s="10">
        <f t="shared" si="50"/>
        <v>526345.82999999996</v>
      </c>
      <c r="W465" s="10">
        <f t="shared" si="50"/>
        <v>192844.79999999999</v>
      </c>
      <c r="X465" s="10">
        <f t="shared" si="50"/>
        <v>34036214.039999999</v>
      </c>
      <c r="Y465" s="10">
        <f t="shared" si="50"/>
        <v>584075.22</v>
      </c>
      <c r="Z465" s="10">
        <f t="shared" si="50"/>
        <v>2999272.97</v>
      </c>
      <c r="AA465" s="10">
        <f t="shared" si="50"/>
        <v>1513816.13</v>
      </c>
      <c r="AB465" s="10">
        <f t="shared" si="50"/>
        <v>230978.99</v>
      </c>
      <c r="AC465" s="10">
        <f t="shared" si="50"/>
        <v>330455.32</v>
      </c>
      <c r="AD465" s="10">
        <f t="shared" si="50"/>
        <v>850171.71</v>
      </c>
      <c r="AE465" s="10">
        <f t="shared" si="50"/>
        <v>3582960.9</v>
      </c>
      <c r="AF465" s="10">
        <f t="shared" si="50"/>
        <v>858856.37</v>
      </c>
      <c r="AG465" s="10">
        <f t="shared" si="50"/>
        <v>896011.25</v>
      </c>
      <c r="AH465" s="10">
        <f t="shared" si="50"/>
        <v>1475425.88</v>
      </c>
      <c r="AI465" s="10">
        <f t="shared" si="50"/>
        <v>1706529.77</v>
      </c>
      <c r="AJ465" s="10">
        <f t="shared" si="50"/>
        <v>514455.53</v>
      </c>
      <c r="AK465" s="10">
        <f t="shared" si="50"/>
        <v>389928.66</v>
      </c>
      <c r="AL465" s="10">
        <f t="shared" si="50"/>
        <v>84550858.810000002</v>
      </c>
      <c r="AM465" s="10">
        <f t="shared" si="50"/>
        <v>1225863.1299999999</v>
      </c>
      <c r="AN465" s="10">
        <f t="shared" si="50"/>
        <v>635690.07999999996</v>
      </c>
      <c r="AO465" s="10">
        <f t="shared" si="50"/>
        <v>3375266.3</v>
      </c>
      <c r="AP465" s="10">
        <f t="shared" si="50"/>
        <v>2948961.97</v>
      </c>
      <c r="AQ465" s="10">
        <f t="shared" si="50"/>
        <v>889501.42</v>
      </c>
      <c r="AR465" s="10">
        <f t="shared" si="50"/>
        <v>231407.76</v>
      </c>
      <c r="AS465" s="10">
        <f t="shared" si="50"/>
        <v>11008344.890000001</v>
      </c>
      <c r="AT465" s="10">
        <f t="shared" si="50"/>
        <v>556826.93999999994</v>
      </c>
      <c r="AU465" s="10">
        <f t="shared" si="50"/>
        <v>1581978.96</v>
      </c>
      <c r="AV465" s="10">
        <f t="shared" si="50"/>
        <v>2406066.0299999998</v>
      </c>
      <c r="AW465" s="10">
        <f t="shared" si="50"/>
        <v>714797.81</v>
      </c>
      <c r="AX465" s="10">
        <f t="shared" si="50"/>
        <v>488899.73</v>
      </c>
      <c r="AY465" s="10">
        <f t="shared" si="50"/>
        <v>762919</v>
      </c>
      <c r="AZ465" s="10">
        <f t="shared" si="50"/>
        <v>1269749.33</v>
      </c>
      <c r="BA465" s="10">
        <f t="shared" si="50"/>
        <v>897723.75</v>
      </c>
      <c r="BB465" s="10">
        <f t="shared" si="50"/>
        <v>3446061.86</v>
      </c>
      <c r="BC465" s="10">
        <f t="shared" si="50"/>
        <v>679539.19999999995</v>
      </c>
      <c r="BD465" s="10">
        <f t="shared" si="50"/>
        <v>12176552.619999999</v>
      </c>
      <c r="BE465" s="10">
        <f t="shared" si="50"/>
        <v>3148288.56</v>
      </c>
      <c r="BF465" s="10">
        <f t="shared" si="50"/>
        <v>478584.8</v>
      </c>
      <c r="BG465" s="10">
        <f t="shared" si="50"/>
        <v>724442.9</v>
      </c>
      <c r="BH465" s="10">
        <f t="shared" si="50"/>
        <v>17174210.34</v>
      </c>
      <c r="BI465" s="10">
        <f t="shared" si="50"/>
        <v>708767.18</v>
      </c>
      <c r="BJ465" s="10">
        <f t="shared" si="50"/>
        <v>341285.05</v>
      </c>
      <c r="BK465" s="10">
        <f t="shared" si="50"/>
        <v>621196.09</v>
      </c>
      <c r="BL465" s="10">
        <f t="shared" si="50"/>
        <v>509458.38</v>
      </c>
      <c r="BM465" s="10">
        <f t="shared" si="50"/>
        <v>12162755.66</v>
      </c>
      <c r="BN465" s="10">
        <f t="shared" si="50"/>
        <v>1924327.03</v>
      </c>
      <c r="BO465" s="10">
        <f t="shared" si="50"/>
        <v>929955.11</v>
      </c>
      <c r="BP465" s="10">
        <f t="shared" si="50"/>
        <v>3281738.15</v>
      </c>
      <c r="BQ465" s="10">
        <f t="shared" ref="BQ465:CE465" si="52">BQ183</f>
        <v>1110034.78</v>
      </c>
      <c r="BR465" s="10">
        <f t="shared" si="52"/>
        <v>787673.55</v>
      </c>
      <c r="BS465" s="10">
        <f t="shared" si="52"/>
        <v>156213226.13</v>
      </c>
      <c r="BT465" s="10">
        <f t="shared" si="52"/>
        <v>1197495.3400000001</v>
      </c>
      <c r="BU465" s="10">
        <f t="shared" si="52"/>
        <v>1033300.35</v>
      </c>
      <c r="BV465" s="10">
        <f t="shared" si="52"/>
        <v>14492372.34</v>
      </c>
      <c r="BW465" s="10">
        <f t="shared" si="52"/>
        <v>123914.22</v>
      </c>
      <c r="BX465" s="10">
        <f t="shared" si="52"/>
        <v>836076.04</v>
      </c>
      <c r="BY465" s="10">
        <f t="shared" si="52"/>
        <v>2861552.44</v>
      </c>
      <c r="BZ465" s="10">
        <f t="shared" si="52"/>
        <v>790830.75</v>
      </c>
      <c r="CA465" s="10">
        <f t="shared" si="52"/>
        <v>587183.65</v>
      </c>
      <c r="CB465" s="10">
        <f t="shared" si="52"/>
        <v>988392.49</v>
      </c>
      <c r="CC465" s="10">
        <f t="shared" si="52"/>
        <v>1169774.48</v>
      </c>
      <c r="CD465" s="10">
        <f t="shared" si="52"/>
        <v>4114951.83</v>
      </c>
      <c r="CE465" s="10">
        <f t="shared" si="52"/>
        <v>1239183.8999999999</v>
      </c>
      <c r="CF465" s="10">
        <f t="shared" si="49"/>
        <v>3296872.8</v>
      </c>
      <c r="CG465" s="10">
        <f t="shared" si="49"/>
        <v>762034.83</v>
      </c>
      <c r="CH465" s="10">
        <f t="shared" si="49"/>
        <v>571367.30000000005</v>
      </c>
      <c r="CI465" s="10">
        <f t="shared" si="49"/>
        <v>365191.5</v>
      </c>
      <c r="CJ465" s="10">
        <f t="shared" si="49"/>
        <v>598709.76000000001</v>
      </c>
      <c r="CK465" s="10">
        <f t="shared" si="49"/>
        <v>3793861.8</v>
      </c>
      <c r="CL465" s="10">
        <f t="shared" si="49"/>
        <v>457471.63</v>
      </c>
      <c r="CM465" s="10">
        <f t="shared" si="49"/>
        <v>470237.45</v>
      </c>
    </row>
    <row r="466" spans="1:94" ht="25.2" thickBot="1" x14ac:dyDescent="0.75">
      <c r="A466" s="9"/>
      <c r="B466" s="9"/>
      <c r="C466" s="14" t="s">
        <v>2345</v>
      </c>
      <c r="D466" s="139">
        <f>SUM(D464:D465)</f>
        <v>22488851.77</v>
      </c>
      <c r="E466" s="139">
        <f t="shared" ref="E466:BP466" si="53">SUM(E464:E465)</f>
        <v>1402742.1099999999</v>
      </c>
      <c r="F466" s="139">
        <f t="shared" si="53"/>
        <v>992635.14</v>
      </c>
      <c r="G466" s="139">
        <f t="shared" si="53"/>
        <v>375225.11</v>
      </c>
      <c r="H466" s="139">
        <f t="shared" si="53"/>
        <v>933196.59</v>
      </c>
      <c r="I466" s="139">
        <f t="shared" si="53"/>
        <v>2754526.87</v>
      </c>
      <c r="J466" s="139">
        <f t="shared" si="53"/>
        <v>849663.34</v>
      </c>
      <c r="K466" s="139">
        <f t="shared" si="53"/>
        <v>1956261.28</v>
      </c>
      <c r="L466" s="139">
        <f t="shared" si="53"/>
        <v>681738.33000000007</v>
      </c>
      <c r="M466" s="139">
        <f t="shared" si="53"/>
        <v>511463.91</v>
      </c>
      <c r="N466" s="139">
        <f t="shared" si="53"/>
        <v>3940553.08</v>
      </c>
      <c r="O466" s="139">
        <f t="shared" si="53"/>
        <v>81863.83</v>
      </c>
      <c r="P466" s="139">
        <f t="shared" si="53"/>
        <v>20423738.449999999</v>
      </c>
      <c r="Q466" s="139">
        <f t="shared" si="53"/>
        <v>1082884.55</v>
      </c>
      <c r="R466" s="139">
        <f t="shared" si="53"/>
        <v>958271.5</v>
      </c>
      <c r="S466" s="139">
        <f t="shared" si="53"/>
        <v>3812034.6599999997</v>
      </c>
      <c r="T466" s="139">
        <f t="shared" si="53"/>
        <v>608853.42000000004</v>
      </c>
      <c r="U466" s="139">
        <f t="shared" si="53"/>
        <v>1120759.18</v>
      </c>
      <c r="V466" s="139">
        <f t="shared" si="53"/>
        <v>531445.82999999996</v>
      </c>
      <c r="W466" s="139">
        <f t="shared" si="53"/>
        <v>195514.8</v>
      </c>
      <c r="X466" s="139">
        <f t="shared" si="53"/>
        <v>34505766.890000001</v>
      </c>
      <c r="Y466" s="139">
        <f t="shared" si="53"/>
        <v>626155.22</v>
      </c>
      <c r="Z466" s="139">
        <f t="shared" si="53"/>
        <v>2999272.97</v>
      </c>
      <c r="AA466" s="139">
        <f t="shared" si="53"/>
        <v>1577616.13</v>
      </c>
      <c r="AB466" s="139">
        <f t="shared" si="53"/>
        <v>240208.99</v>
      </c>
      <c r="AC466" s="139">
        <f t="shared" si="53"/>
        <v>337980.32</v>
      </c>
      <c r="AD466" s="139">
        <f t="shared" si="53"/>
        <v>858971.71</v>
      </c>
      <c r="AE466" s="139">
        <f t="shared" si="53"/>
        <v>3583460.9</v>
      </c>
      <c r="AF466" s="139">
        <f t="shared" si="53"/>
        <v>873256.37</v>
      </c>
      <c r="AG466" s="139">
        <f t="shared" si="53"/>
        <v>952654.25</v>
      </c>
      <c r="AH466" s="139">
        <f t="shared" si="53"/>
        <v>1481760.88</v>
      </c>
      <c r="AI466" s="139">
        <f t="shared" si="53"/>
        <v>1811681.87</v>
      </c>
      <c r="AJ466" s="139">
        <f t="shared" si="53"/>
        <v>574455.53</v>
      </c>
      <c r="AK466" s="139">
        <f t="shared" si="53"/>
        <v>395968.66</v>
      </c>
      <c r="AL466" s="139">
        <f t="shared" si="53"/>
        <v>85245207.430000007</v>
      </c>
      <c r="AM466" s="139">
        <f t="shared" si="53"/>
        <v>1322068.1299999999</v>
      </c>
      <c r="AN466" s="139">
        <f t="shared" si="53"/>
        <v>686074.08</v>
      </c>
      <c r="AO466" s="139">
        <f t="shared" si="53"/>
        <v>3886847.0599999996</v>
      </c>
      <c r="AP466" s="139">
        <f t="shared" si="53"/>
        <v>3119901.97</v>
      </c>
      <c r="AQ466" s="139">
        <f t="shared" si="53"/>
        <v>963034.55</v>
      </c>
      <c r="AR466" s="139">
        <f t="shared" si="53"/>
        <v>236087.76</v>
      </c>
      <c r="AS466" s="139">
        <f t="shared" si="53"/>
        <v>11456288.68</v>
      </c>
      <c r="AT466" s="139">
        <f t="shared" si="53"/>
        <v>609729.2699999999</v>
      </c>
      <c r="AU466" s="139">
        <f t="shared" si="53"/>
        <v>2256825.96</v>
      </c>
      <c r="AV466" s="139">
        <f t="shared" si="53"/>
        <v>2507090.3099999996</v>
      </c>
      <c r="AW466" s="139">
        <f t="shared" si="53"/>
        <v>721047.81</v>
      </c>
      <c r="AX466" s="139">
        <f t="shared" si="53"/>
        <v>599489.98</v>
      </c>
      <c r="AY466" s="139">
        <f t="shared" si="53"/>
        <v>798389</v>
      </c>
      <c r="AZ466" s="139">
        <f t="shared" si="53"/>
        <v>1376974.1300000001</v>
      </c>
      <c r="BA466" s="139">
        <f t="shared" si="53"/>
        <v>974540.75</v>
      </c>
      <c r="BB466" s="139">
        <f t="shared" si="53"/>
        <v>7075947.4299999997</v>
      </c>
      <c r="BC466" s="139">
        <f t="shared" si="53"/>
        <v>691159.2</v>
      </c>
      <c r="BD466" s="139">
        <f t="shared" si="53"/>
        <v>12800321.049999999</v>
      </c>
      <c r="BE466" s="139">
        <f t="shared" si="53"/>
        <v>3272170.98</v>
      </c>
      <c r="BF466" s="139">
        <f t="shared" si="53"/>
        <v>500164.8</v>
      </c>
      <c r="BG466" s="139">
        <f t="shared" si="53"/>
        <v>761202.9</v>
      </c>
      <c r="BH466" s="139">
        <f t="shared" si="53"/>
        <v>17394175.829999998</v>
      </c>
      <c r="BI466" s="139">
        <f t="shared" si="53"/>
        <v>744482.18</v>
      </c>
      <c r="BJ466" s="139">
        <f t="shared" si="53"/>
        <v>580600.05000000005</v>
      </c>
      <c r="BK466" s="139">
        <f t="shared" si="53"/>
        <v>673636.09</v>
      </c>
      <c r="BL466" s="139">
        <f t="shared" si="53"/>
        <v>510108.38</v>
      </c>
      <c r="BM466" s="139">
        <f t="shared" si="53"/>
        <v>12222781.66</v>
      </c>
      <c r="BN466" s="139">
        <f t="shared" si="53"/>
        <v>2024288.6400000001</v>
      </c>
      <c r="BO466" s="139">
        <f t="shared" si="53"/>
        <v>994310.11</v>
      </c>
      <c r="BP466" s="139">
        <f t="shared" si="53"/>
        <v>3526015.75</v>
      </c>
      <c r="BQ466" s="139">
        <f t="shared" ref="BQ466:CM466" si="54">SUM(BQ464:BQ465)</f>
        <v>1174959.78</v>
      </c>
      <c r="BR466" s="139">
        <f t="shared" si="54"/>
        <v>855583.74</v>
      </c>
      <c r="BS466" s="139">
        <f t="shared" si="54"/>
        <v>156655979.34999999</v>
      </c>
      <c r="BT466" s="139">
        <f t="shared" si="54"/>
        <v>1276267.3400000001</v>
      </c>
      <c r="BU466" s="139">
        <f t="shared" si="54"/>
        <v>1194180.3500000001</v>
      </c>
      <c r="BV466" s="139">
        <f t="shared" si="54"/>
        <v>14500696.140000001</v>
      </c>
      <c r="BW466" s="139">
        <f t="shared" si="54"/>
        <v>129134.82</v>
      </c>
      <c r="BX466" s="139">
        <f t="shared" si="54"/>
        <v>903418.04</v>
      </c>
      <c r="BY466" s="139">
        <f t="shared" si="54"/>
        <v>3105284.04</v>
      </c>
      <c r="BZ466" s="139">
        <f t="shared" si="54"/>
        <v>843280.75</v>
      </c>
      <c r="CA466" s="139">
        <f t="shared" si="54"/>
        <v>654538.65</v>
      </c>
      <c r="CB466" s="139">
        <f t="shared" si="54"/>
        <v>990160.49</v>
      </c>
      <c r="CC466" s="139">
        <f t="shared" si="54"/>
        <v>1169774.48</v>
      </c>
      <c r="CD466" s="139">
        <f t="shared" si="54"/>
        <v>4278643</v>
      </c>
      <c r="CE466" s="139">
        <f t="shared" si="54"/>
        <v>1304129.7999999998</v>
      </c>
      <c r="CF466" s="139">
        <f t="shared" si="54"/>
        <v>3352787.8</v>
      </c>
      <c r="CG466" s="139">
        <f t="shared" si="54"/>
        <v>826434.83</v>
      </c>
      <c r="CH466" s="139">
        <f t="shared" si="54"/>
        <v>614202.30000000005</v>
      </c>
      <c r="CI466" s="139">
        <f t="shared" si="54"/>
        <v>401351.6</v>
      </c>
      <c r="CJ466" s="139">
        <f t="shared" si="54"/>
        <v>697615.39</v>
      </c>
      <c r="CK466" s="139">
        <f t="shared" si="54"/>
        <v>5795561.4100000001</v>
      </c>
      <c r="CL466" s="139">
        <f t="shared" si="54"/>
        <v>466391.63</v>
      </c>
      <c r="CM466" s="139">
        <f t="shared" si="54"/>
        <v>494822.45</v>
      </c>
    </row>
    <row r="467" spans="1:94" s="1" customFormat="1" ht="25.2" thickTop="1" x14ac:dyDescent="0.7">
      <c r="A467" s="1" t="s">
        <v>1471</v>
      </c>
      <c r="B467" s="1" t="s">
        <v>2076</v>
      </c>
      <c r="C467" s="140" t="s">
        <v>728</v>
      </c>
      <c r="D467" s="27">
        <f>D184</f>
        <v>10407300.33</v>
      </c>
      <c r="E467" s="27">
        <f t="shared" ref="E467:AI467" si="55">E184</f>
        <v>275316.5</v>
      </c>
      <c r="F467" s="27">
        <f t="shared" si="55"/>
        <v>2483123</v>
      </c>
      <c r="G467" s="27">
        <f t="shared" si="55"/>
        <v>2260563.9500000002</v>
      </c>
      <c r="H467" s="27">
        <f t="shared" si="55"/>
        <v>561154</v>
      </c>
      <c r="I467" s="27">
        <f t="shared" si="55"/>
        <v>1425766</v>
      </c>
      <c r="J467" s="27">
        <f t="shared" si="55"/>
        <v>1726340.8</v>
      </c>
      <c r="K467" s="27">
        <f t="shared" si="55"/>
        <v>1866366.75</v>
      </c>
      <c r="L467" s="27">
        <f t="shared" si="55"/>
        <v>1544611.05</v>
      </c>
      <c r="M467" s="27">
        <f t="shared" si="55"/>
        <v>2401775.8199999998</v>
      </c>
      <c r="N467" s="27">
        <f t="shared" si="55"/>
        <v>4312816</v>
      </c>
      <c r="O467" s="27">
        <f t="shared" si="55"/>
        <v>1007915.45</v>
      </c>
      <c r="P467" s="27">
        <f t="shared" si="55"/>
        <v>5223978.7300000004</v>
      </c>
      <c r="Q467" s="27">
        <f t="shared" si="55"/>
        <v>1760450.65</v>
      </c>
      <c r="R467" s="27">
        <f t="shared" si="55"/>
        <v>1351531</v>
      </c>
      <c r="S467" s="27">
        <f t="shared" si="55"/>
        <v>1304696.5</v>
      </c>
      <c r="T467" s="27">
        <f t="shared" si="55"/>
        <v>1188162.25</v>
      </c>
      <c r="U467" s="27">
        <f t="shared" si="55"/>
        <v>870227.45</v>
      </c>
      <c r="V467" s="27">
        <f t="shared" si="55"/>
        <v>1198554</v>
      </c>
      <c r="W467" s="27">
        <f t="shared" si="55"/>
        <v>424568.5</v>
      </c>
      <c r="X467" s="27">
        <f t="shared" si="55"/>
        <v>5356895.5199999996</v>
      </c>
      <c r="Y467" s="27">
        <f t="shared" si="55"/>
        <v>548260</v>
      </c>
      <c r="Z467" s="27">
        <f t="shared" si="55"/>
        <v>1301604.2</v>
      </c>
      <c r="AA467" s="27">
        <f t="shared" si="55"/>
        <v>934113.3</v>
      </c>
      <c r="AB467" s="27">
        <f t="shared" si="55"/>
        <v>316797</v>
      </c>
      <c r="AC467" s="27">
        <f t="shared" si="55"/>
        <v>644582</v>
      </c>
      <c r="AD467" s="27">
        <f t="shared" si="55"/>
        <v>1857356.5</v>
      </c>
      <c r="AE467" s="27">
        <f t="shared" si="55"/>
        <v>5580098.8499999996</v>
      </c>
      <c r="AF467" s="27">
        <f t="shared" si="55"/>
        <v>683682</v>
      </c>
      <c r="AG467" s="27">
        <f t="shared" si="55"/>
        <v>1182715.5</v>
      </c>
      <c r="AH467" s="27">
        <f t="shared" si="55"/>
        <v>2407478.7999999998</v>
      </c>
      <c r="AI467" s="27">
        <f t="shared" si="55"/>
        <v>742334.96</v>
      </c>
      <c r="AJ467" s="27">
        <f t="shared" ref="AJ467:BO467" si="56">AJ184</f>
        <v>992777.7</v>
      </c>
      <c r="AK467" s="27">
        <f t="shared" si="56"/>
        <v>668424.5</v>
      </c>
      <c r="AL467" s="27">
        <f t="shared" si="56"/>
        <v>42659572.380000003</v>
      </c>
      <c r="AM467" s="27">
        <f t="shared" si="56"/>
        <v>775114</v>
      </c>
      <c r="AN467" s="27">
        <f t="shared" si="56"/>
        <v>1008983</v>
      </c>
      <c r="AO467" s="27">
        <f t="shared" si="56"/>
        <v>2043851.27</v>
      </c>
      <c r="AP467" s="27">
        <f t="shared" si="56"/>
        <v>949687.88</v>
      </c>
      <c r="AQ467" s="27">
        <f t="shared" si="56"/>
        <v>1195720.53</v>
      </c>
      <c r="AR467" s="27">
        <f t="shared" si="56"/>
        <v>180642</v>
      </c>
      <c r="AS467" s="27">
        <f t="shared" si="56"/>
        <v>6023875.0199999996</v>
      </c>
      <c r="AT467" s="27">
        <f t="shared" si="56"/>
        <v>1456465.75</v>
      </c>
      <c r="AU467" s="27">
        <f t="shared" si="56"/>
        <v>2029160</v>
      </c>
      <c r="AV467" s="27">
        <f t="shared" si="56"/>
        <v>1952650.05</v>
      </c>
      <c r="AW467" s="27">
        <f t="shared" si="56"/>
        <v>517720</v>
      </c>
      <c r="AX467" s="27">
        <f t="shared" si="56"/>
        <v>847215.13</v>
      </c>
      <c r="AY467" s="27">
        <f t="shared" si="56"/>
        <v>1534253.3</v>
      </c>
      <c r="AZ467" s="27">
        <f t="shared" si="56"/>
        <v>1358100.4</v>
      </c>
      <c r="BA467" s="27">
        <f t="shared" si="56"/>
        <v>1040618.44</v>
      </c>
      <c r="BB467" s="27">
        <f t="shared" si="56"/>
        <v>4447280.42</v>
      </c>
      <c r="BC467" s="27">
        <f t="shared" si="56"/>
        <v>692648.37</v>
      </c>
      <c r="BD467" s="27">
        <f t="shared" si="56"/>
        <v>5024010.8499999996</v>
      </c>
      <c r="BE467" s="27">
        <f t="shared" si="56"/>
        <v>2542275.11</v>
      </c>
      <c r="BF467" s="27">
        <f t="shared" si="56"/>
        <v>876785</v>
      </c>
      <c r="BG467" s="27">
        <f t="shared" si="56"/>
        <v>1461757.3</v>
      </c>
      <c r="BH467" s="27">
        <f t="shared" si="56"/>
        <v>5754741.5899999999</v>
      </c>
      <c r="BI467" s="27">
        <f t="shared" si="56"/>
        <v>633776.11</v>
      </c>
      <c r="BJ467" s="27">
        <f t="shared" si="56"/>
        <v>766221.72</v>
      </c>
      <c r="BK467" s="27">
        <f t="shared" si="56"/>
        <v>694732.38</v>
      </c>
      <c r="BL467" s="27">
        <f t="shared" si="56"/>
        <v>805864</v>
      </c>
      <c r="BM467" s="27">
        <f t="shared" si="56"/>
        <v>5082786.95</v>
      </c>
      <c r="BN467" s="27">
        <f t="shared" si="56"/>
        <v>2155963.75</v>
      </c>
      <c r="BO467" s="27">
        <f t="shared" si="56"/>
        <v>1869953.9</v>
      </c>
      <c r="BP467" s="27">
        <f t="shared" ref="BP467:CM467" si="57">BP184</f>
        <v>2095100.8</v>
      </c>
      <c r="BQ467" s="27">
        <f t="shared" si="57"/>
        <v>1349014.15</v>
      </c>
      <c r="BR467" s="27">
        <f t="shared" si="57"/>
        <v>1917866.9</v>
      </c>
      <c r="BS467" s="27">
        <f t="shared" si="57"/>
        <v>6899662.04</v>
      </c>
      <c r="BT467" s="27">
        <f t="shared" si="57"/>
        <v>1461366</v>
      </c>
      <c r="BU467" s="27">
        <f t="shared" si="57"/>
        <v>1539334</v>
      </c>
      <c r="BV467" s="27">
        <f t="shared" si="57"/>
        <v>7165942.0999999996</v>
      </c>
      <c r="BW467" s="27">
        <f t="shared" si="57"/>
        <v>48135</v>
      </c>
      <c r="BX467" s="27">
        <f t="shared" si="57"/>
        <v>1617376.45</v>
      </c>
      <c r="BY467" s="27">
        <f t="shared" si="57"/>
        <v>3901844.2</v>
      </c>
      <c r="BZ467" s="27">
        <f t="shared" si="57"/>
        <v>981356.4</v>
      </c>
      <c r="CA467" s="27">
        <f t="shared" si="57"/>
        <v>1523800</v>
      </c>
      <c r="CB467" s="27">
        <f t="shared" si="57"/>
        <v>1504556.59</v>
      </c>
      <c r="CC467" s="27">
        <f t="shared" si="57"/>
        <v>1801640</v>
      </c>
      <c r="CD467" s="27">
        <f t="shared" si="57"/>
        <v>4871655.72</v>
      </c>
      <c r="CE467" s="27">
        <f t="shared" si="57"/>
        <v>1438461.12</v>
      </c>
      <c r="CF467" s="27">
        <f t="shared" si="57"/>
        <v>1977655.8</v>
      </c>
      <c r="CG467" s="27">
        <f t="shared" si="57"/>
        <v>421244</v>
      </c>
      <c r="CH467" s="27">
        <f t="shared" si="57"/>
        <v>933132.11</v>
      </c>
      <c r="CI467" s="27">
        <f t="shared" si="57"/>
        <v>1202011.25</v>
      </c>
      <c r="CJ467" s="27">
        <f t="shared" si="57"/>
        <v>1018416.2</v>
      </c>
      <c r="CK467" s="27">
        <f t="shared" si="57"/>
        <v>6465006.3200000003</v>
      </c>
      <c r="CL467" s="27">
        <f t="shared" si="57"/>
        <v>707021.7</v>
      </c>
      <c r="CM467" s="27">
        <f t="shared" si="57"/>
        <v>793308.2</v>
      </c>
      <c r="CN467" s="14"/>
      <c r="CP467" s="30"/>
    </row>
    <row r="468" spans="1:94" x14ac:dyDescent="0.7">
      <c r="A468" s="9" t="s">
        <v>1471</v>
      </c>
      <c r="B468" s="9" t="s">
        <v>2077</v>
      </c>
      <c r="C468" s="9" t="s">
        <v>729</v>
      </c>
      <c r="D468" s="10">
        <f t="shared" ref="D468:AI468" si="58">D185</f>
        <v>3251754.71</v>
      </c>
      <c r="E468" s="10">
        <f t="shared" si="58"/>
        <v>140402.25</v>
      </c>
      <c r="F468" s="10">
        <f t="shared" si="58"/>
        <v>263966</v>
      </c>
      <c r="G468" s="10">
        <f t="shared" si="58"/>
        <v>128316</v>
      </c>
      <c r="H468" s="10">
        <f t="shared" si="58"/>
        <v>102315</v>
      </c>
      <c r="I468" s="10">
        <f t="shared" si="58"/>
        <v>128027</v>
      </c>
      <c r="J468" s="10">
        <f t="shared" si="58"/>
        <v>224500</v>
      </c>
      <c r="K468" s="10">
        <f t="shared" si="58"/>
        <v>270340</v>
      </c>
      <c r="L468" s="10">
        <f t="shared" si="58"/>
        <v>193078</v>
      </c>
      <c r="M468" s="10">
        <f t="shared" si="58"/>
        <v>206500</v>
      </c>
      <c r="N468" s="10">
        <f t="shared" si="58"/>
        <v>518099.67</v>
      </c>
      <c r="O468" s="10">
        <f t="shared" si="58"/>
        <v>49400</v>
      </c>
      <c r="P468" s="10">
        <f t="shared" si="58"/>
        <v>1684091.86</v>
      </c>
      <c r="Q468" s="10">
        <f t="shared" si="58"/>
        <v>297281</v>
      </c>
      <c r="R468" s="10">
        <f t="shared" si="58"/>
        <v>470320</v>
      </c>
      <c r="S468" s="10">
        <f t="shared" si="58"/>
        <v>868374</v>
      </c>
      <c r="T468" s="10">
        <f t="shared" si="58"/>
        <v>226640</v>
      </c>
      <c r="U468" s="10">
        <f t="shared" si="58"/>
        <v>212118</v>
      </c>
      <c r="V468" s="10">
        <f t="shared" si="58"/>
        <v>203220</v>
      </c>
      <c r="W468" s="10">
        <f t="shared" si="58"/>
        <v>102825</v>
      </c>
      <c r="X468" s="10">
        <f t="shared" si="58"/>
        <v>4538929.34</v>
      </c>
      <c r="Y468" s="10">
        <f t="shared" si="58"/>
        <v>213525</v>
      </c>
      <c r="Z468" s="10">
        <f t="shared" si="58"/>
        <v>556594</v>
      </c>
      <c r="AA468" s="10">
        <f t="shared" si="58"/>
        <v>290700</v>
      </c>
      <c r="AB468" s="10">
        <f t="shared" si="58"/>
        <v>78822</v>
      </c>
      <c r="AC468" s="10">
        <f t="shared" si="58"/>
        <v>166885</v>
      </c>
      <c r="AD468" s="10">
        <f t="shared" si="58"/>
        <v>306887</v>
      </c>
      <c r="AE468" s="10">
        <f t="shared" si="58"/>
        <v>752354.34</v>
      </c>
      <c r="AF468" s="10">
        <f t="shared" si="58"/>
        <v>326605</v>
      </c>
      <c r="AG468" s="10">
        <f t="shared" si="58"/>
        <v>245668</v>
      </c>
      <c r="AH468" s="10">
        <f t="shared" si="58"/>
        <v>310571.59999999998</v>
      </c>
      <c r="AI468" s="10">
        <f t="shared" si="58"/>
        <v>294590.65999999997</v>
      </c>
      <c r="AJ468" s="10">
        <f t="shared" ref="AJ468:BO468" si="59">AJ185</f>
        <v>155897.60000000001</v>
      </c>
      <c r="AK468" s="10">
        <f t="shared" si="59"/>
        <v>147745</v>
      </c>
      <c r="AL468" s="10">
        <f t="shared" si="59"/>
        <v>7770870.7400000002</v>
      </c>
      <c r="AM468" s="10">
        <f t="shared" si="59"/>
        <v>99190</v>
      </c>
      <c r="AN468" s="10">
        <f t="shared" si="59"/>
        <v>179900</v>
      </c>
      <c r="AO468" s="10">
        <f t="shared" si="59"/>
        <v>420625</v>
      </c>
      <c r="AP468" s="10">
        <f t="shared" si="59"/>
        <v>462150</v>
      </c>
      <c r="AQ468" s="10">
        <f t="shared" si="59"/>
        <v>190110</v>
      </c>
      <c r="AR468" s="10">
        <f t="shared" si="59"/>
        <v>41151.69</v>
      </c>
      <c r="AS468" s="10">
        <f t="shared" si="59"/>
        <v>1281614.43</v>
      </c>
      <c r="AT468" s="10">
        <f t="shared" si="59"/>
        <v>222002.75</v>
      </c>
      <c r="AU468" s="10">
        <f t="shared" si="59"/>
        <v>400025</v>
      </c>
      <c r="AV468" s="10">
        <f t="shared" si="59"/>
        <v>560610</v>
      </c>
      <c r="AW468" s="10">
        <f t="shared" si="59"/>
        <v>173880</v>
      </c>
      <c r="AX468" s="10">
        <f t="shared" si="59"/>
        <v>259275</v>
      </c>
      <c r="AY468" s="10">
        <f t="shared" si="59"/>
        <v>254300</v>
      </c>
      <c r="AZ468" s="10">
        <f t="shared" si="59"/>
        <v>124000</v>
      </c>
      <c r="BA468" s="10">
        <f t="shared" si="59"/>
        <v>153898</v>
      </c>
      <c r="BB468" s="10">
        <f t="shared" si="59"/>
        <v>953952.1</v>
      </c>
      <c r="BC468" s="10">
        <f t="shared" si="59"/>
        <v>182292</v>
      </c>
      <c r="BD468" s="10">
        <f t="shared" si="59"/>
        <v>1897692.35</v>
      </c>
      <c r="BE468" s="10">
        <f t="shared" si="59"/>
        <v>0</v>
      </c>
      <c r="BF468" s="10">
        <f t="shared" si="59"/>
        <v>8050</v>
      </c>
      <c r="BG468" s="10">
        <f t="shared" si="59"/>
        <v>203430</v>
      </c>
      <c r="BH468" s="10">
        <f t="shared" si="59"/>
        <v>2492406.46</v>
      </c>
      <c r="BI468" s="10">
        <f t="shared" si="59"/>
        <v>109771.5</v>
      </c>
      <c r="BJ468" s="10">
        <f t="shared" si="59"/>
        <v>7690</v>
      </c>
      <c r="BK468" s="10">
        <f t="shared" si="59"/>
        <v>16475</v>
      </c>
      <c r="BL468" s="10">
        <f t="shared" si="59"/>
        <v>7610</v>
      </c>
      <c r="BM468" s="10">
        <f t="shared" si="59"/>
        <v>1492501.6</v>
      </c>
      <c r="BN468" s="10">
        <f t="shared" si="59"/>
        <v>449389.6</v>
      </c>
      <c r="BO468" s="10">
        <f t="shared" si="59"/>
        <v>321277</v>
      </c>
      <c r="BP468" s="10">
        <f t="shared" ref="BP468:CM468" si="60">BP185</f>
        <v>518687.26</v>
      </c>
      <c r="BQ468" s="10">
        <f t="shared" si="60"/>
        <v>499189</v>
      </c>
      <c r="BR468" s="10">
        <f t="shared" si="60"/>
        <v>265841</v>
      </c>
      <c r="BS468" s="10">
        <f t="shared" si="60"/>
        <v>10560121.49</v>
      </c>
      <c r="BT468" s="10">
        <f t="shared" si="60"/>
        <v>347071</v>
      </c>
      <c r="BU468" s="10">
        <f t="shared" si="60"/>
        <v>306679</v>
      </c>
      <c r="BV468" s="10">
        <f t="shared" si="60"/>
        <v>1012135.96</v>
      </c>
      <c r="BW468" s="10">
        <f t="shared" si="60"/>
        <v>0</v>
      </c>
      <c r="BX468" s="10">
        <f t="shared" si="60"/>
        <v>275894</v>
      </c>
      <c r="BY468" s="10">
        <f t="shared" si="60"/>
        <v>975480</v>
      </c>
      <c r="BZ468" s="10">
        <f t="shared" si="60"/>
        <v>166802</v>
      </c>
      <c r="CA468" s="10">
        <f t="shared" si="60"/>
        <v>103950</v>
      </c>
      <c r="CB468" s="10">
        <f t="shared" si="60"/>
        <v>152612</v>
      </c>
      <c r="CC468" s="10">
        <f t="shared" si="60"/>
        <v>289040</v>
      </c>
      <c r="CD468" s="10">
        <f t="shared" si="60"/>
        <v>127168</v>
      </c>
      <c r="CE468" s="10">
        <f t="shared" si="60"/>
        <v>394818</v>
      </c>
      <c r="CF468" s="10">
        <f t="shared" si="60"/>
        <v>524531.49</v>
      </c>
      <c r="CG468" s="10">
        <f t="shared" si="60"/>
        <v>105975</v>
      </c>
      <c r="CH468" s="10">
        <f t="shared" si="60"/>
        <v>148425</v>
      </c>
      <c r="CI468" s="10">
        <f t="shared" si="60"/>
        <v>192750</v>
      </c>
      <c r="CJ468" s="10">
        <f t="shared" si="60"/>
        <v>218235</v>
      </c>
      <c r="CK468" s="10">
        <f t="shared" si="60"/>
        <v>901956.8</v>
      </c>
      <c r="CL468" s="10">
        <f t="shared" si="60"/>
        <v>15804</v>
      </c>
      <c r="CM468" s="10">
        <f t="shared" si="60"/>
        <v>76910.5</v>
      </c>
    </row>
    <row r="469" spans="1:94" x14ac:dyDescent="0.7">
      <c r="A469" s="9" t="s">
        <v>1471</v>
      </c>
      <c r="B469" s="48" t="s">
        <v>2078</v>
      </c>
      <c r="C469" s="9" t="s">
        <v>730</v>
      </c>
      <c r="D469" s="10">
        <f t="shared" ref="D469:AI469" si="61">D186</f>
        <v>86340</v>
      </c>
      <c r="E469" s="10">
        <f t="shared" si="61"/>
        <v>242024</v>
      </c>
      <c r="F469" s="10">
        <f t="shared" si="61"/>
        <v>0</v>
      </c>
      <c r="G469" s="10">
        <f t="shared" si="61"/>
        <v>68100</v>
      </c>
      <c r="H469" s="10">
        <f t="shared" si="61"/>
        <v>0</v>
      </c>
      <c r="I469" s="10">
        <f t="shared" si="61"/>
        <v>0</v>
      </c>
      <c r="J469" s="10">
        <f t="shared" si="61"/>
        <v>18920</v>
      </c>
      <c r="K469" s="10">
        <f t="shared" si="61"/>
        <v>0</v>
      </c>
      <c r="L469" s="10">
        <f t="shared" si="61"/>
        <v>0</v>
      </c>
      <c r="M469" s="10">
        <f t="shared" si="61"/>
        <v>0</v>
      </c>
      <c r="N469" s="10">
        <f t="shared" si="61"/>
        <v>1350</v>
      </c>
      <c r="O469" s="10">
        <f t="shared" si="61"/>
        <v>0</v>
      </c>
      <c r="P469" s="10">
        <f t="shared" si="61"/>
        <v>0</v>
      </c>
      <c r="Q469" s="10">
        <f t="shared" si="61"/>
        <v>0</v>
      </c>
      <c r="R469" s="10">
        <f t="shared" si="61"/>
        <v>0</v>
      </c>
      <c r="S469" s="10">
        <f t="shared" si="61"/>
        <v>444870</v>
      </c>
      <c r="T469" s="10">
        <f t="shared" si="61"/>
        <v>37825</v>
      </c>
      <c r="U469" s="10">
        <f t="shared" si="61"/>
        <v>178980</v>
      </c>
      <c r="V469" s="10">
        <f t="shared" si="61"/>
        <v>26400</v>
      </c>
      <c r="W469" s="10">
        <f t="shared" si="61"/>
        <v>0</v>
      </c>
      <c r="X469" s="10">
        <f t="shared" si="61"/>
        <v>250175</v>
      </c>
      <c r="Y469" s="10">
        <f t="shared" si="61"/>
        <v>158600</v>
      </c>
      <c r="Z469" s="10">
        <f t="shared" si="61"/>
        <v>256000</v>
      </c>
      <c r="AA469" s="10">
        <f t="shared" si="61"/>
        <v>17500</v>
      </c>
      <c r="AB469" s="10">
        <f t="shared" si="61"/>
        <v>0</v>
      </c>
      <c r="AC469" s="10">
        <f t="shared" si="61"/>
        <v>0</v>
      </c>
      <c r="AD469" s="10">
        <f t="shared" si="61"/>
        <v>0</v>
      </c>
      <c r="AE469" s="10">
        <f t="shared" si="61"/>
        <v>368265</v>
      </c>
      <c r="AF469" s="10">
        <f t="shared" si="61"/>
        <v>40615</v>
      </c>
      <c r="AG469" s="10">
        <f t="shared" si="61"/>
        <v>54000</v>
      </c>
      <c r="AH469" s="10">
        <f t="shared" si="61"/>
        <v>0</v>
      </c>
      <c r="AI469" s="10">
        <f t="shared" si="61"/>
        <v>0</v>
      </c>
      <c r="AJ469" s="10">
        <f t="shared" ref="AJ469:BO469" si="62">AJ186</f>
        <v>97680</v>
      </c>
      <c r="AK469" s="10">
        <f t="shared" si="62"/>
        <v>42840</v>
      </c>
      <c r="AL469" s="10">
        <f t="shared" si="62"/>
        <v>20880</v>
      </c>
      <c r="AM469" s="10">
        <f t="shared" si="62"/>
        <v>0</v>
      </c>
      <c r="AN469" s="10">
        <f t="shared" si="62"/>
        <v>130</v>
      </c>
      <c r="AO469" s="10">
        <f t="shared" si="62"/>
        <v>0</v>
      </c>
      <c r="AP469" s="10">
        <f t="shared" si="62"/>
        <v>200195</v>
      </c>
      <c r="AQ469" s="10">
        <f t="shared" si="62"/>
        <v>20610</v>
      </c>
      <c r="AR469" s="10">
        <f t="shared" si="62"/>
        <v>0</v>
      </c>
      <c r="AS469" s="10">
        <f t="shared" si="62"/>
        <v>1086300</v>
      </c>
      <c r="AT469" s="10">
        <f t="shared" si="62"/>
        <v>290400</v>
      </c>
      <c r="AU469" s="10">
        <f t="shared" si="62"/>
        <v>0</v>
      </c>
      <c r="AV469" s="10">
        <f t="shared" si="62"/>
        <v>678980</v>
      </c>
      <c r="AW469" s="10">
        <f t="shared" si="62"/>
        <v>189290</v>
      </c>
      <c r="AX469" s="10">
        <f t="shared" si="62"/>
        <v>0</v>
      </c>
      <c r="AY469" s="10">
        <f t="shared" si="62"/>
        <v>0</v>
      </c>
      <c r="AZ469" s="10">
        <f t="shared" si="62"/>
        <v>0</v>
      </c>
      <c r="BA469" s="10">
        <f t="shared" si="62"/>
        <v>8280</v>
      </c>
      <c r="BB469" s="10">
        <f t="shared" si="62"/>
        <v>0</v>
      </c>
      <c r="BC469" s="10">
        <f t="shared" si="62"/>
        <v>0</v>
      </c>
      <c r="BD469" s="10">
        <f t="shared" si="62"/>
        <v>957000</v>
      </c>
      <c r="BE469" s="10">
        <f t="shared" si="62"/>
        <v>0</v>
      </c>
      <c r="BF469" s="10">
        <f t="shared" si="62"/>
        <v>0</v>
      </c>
      <c r="BG469" s="10">
        <f t="shared" si="62"/>
        <v>0</v>
      </c>
      <c r="BH469" s="10">
        <f t="shared" si="62"/>
        <v>45000</v>
      </c>
      <c r="BI469" s="10">
        <f t="shared" si="62"/>
        <v>0</v>
      </c>
      <c r="BJ469" s="10">
        <f t="shared" si="62"/>
        <v>0</v>
      </c>
      <c r="BK469" s="10">
        <f t="shared" si="62"/>
        <v>0</v>
      </c>
      <c r="BL469" s="10">
        <f t="shared" si="62"/>
        <v>0</v>
      </c>
      <c r="BM469" s="10">
        <f t="shared" si="62"/>
        <v>142520</v>
      </c>
      <c r="BN469" s="10">
        <f t="shared" si="62"/>
        <v>47450</v>
      </c>
      <c r="BO469" s="10">
        <f t="shared" si="62"/>
        <v>0</v>
      </c>
      <c r="BP469" s="10">
        <f t="shared" ref="BP469:CM469" si="63">BP186</f>
        <v>157070</v>
      </c>
      <c r="BQ469" s="10">
        <f t="shared" si="63"/>
        <v>0</v>
      </c>
      <c r="BR469" s="10">
        <f t="shared" si="63"/>
        <v>1450</v>
      </c>
      <c r="BS469" s="10">
        <f t="shared" si="63"/>
        <v>111900</v>
      </c>
      <c r="BT469" s="10">
        <f t="shared" si="63"/>
        <v>0</v>
      </c>
      <c r="BU469" s="10">
        <f t="shared" si="63"/>
        <v>0</v>
      </c>
      <c r="BV469" s="10">
        <f t="shared" si="63"/>
        <v>559750</v>
      </c>
      <c r="BW469" s="10">
        <f t="shared" si="63"/>
        <v>0</v>
      </c>
      <c r="BX469" s="10">
        <f t="shared" si="63"/>
        <v>23000</v>
      </c>
      <c r="BY469" s="10">
        <f t="shared" si="63"/>
        <v>95400</v>
      </c>
      <c r="BZ469" s="10">
        <f t="shared" si="63"/>
        <v>11280</v>
      </c>
      <c r="CA469" s="10">
        <f t="shared" si="63"/>
        <v>0</v>
      </c>
      <c r="CB469" s="10">
        <f t="shared" si="63"/>
        <v>0</v>
      </c>
      <c r="CC469" s="10">
        <f t="shared" si="63"/>
        <v>763908</v>
      </c>
      <c r="CD469" s="10">
        <f t="shared" si="63"/>
        <v>250000</v>
      </c>
      <c r="CE469" s="10">
        <f t="shared" si="63"/>
        <v>482510.87</v>
      </c>
      <c r="CF469" s="10">
        <f t="shared" si="63"/>
        <v>247000</v>
      </c>
      <c r="CG469" s="10">
        <f t="shared" si="63"/>
        <v>21575</v>
      </c>
      <c r="CH469" s="10">
        <f t="shared" si="63"/>
        <v>0</v>
      </c>
      <c r="CI469" s="10">
        <f t="shared" si="63"/>
        <v>0</v>
      </c>
      <c r="CJ469" s="10">
        <f t="shared" si="63"/>
        <v>0</v>
      </c>
      <c r="CK469" s="10">
        <f t="shared" si="63"/>
        <v>355550</v>
      </c>
      <c r="CL469" s="10">
        <f t="shared" si="63"/>
        <v>0</v>
      </c>
      <c r="CM469" s="10">
        <f t="shared" si="63"/>
        <v>0</v>
      </c>
    </row>
    <row r="470" spans="1:94" x14ac:dyDescent="0.7">
      <c r="A470" s="9" t="s">
        <v>1471</v>
      </c>
      <c r="B470" s="9" t="s">
        <v>2079</v>
      </c>
      <c r="C470" s="9" t="s">
        <v>731</v>
      </c>
      <c r="D470" s="10">
        <f t="shared" ref="D470:AI470" si="64">D187</f>
        <v>2255153.96</v>
      </c>
      <c r="E470" s="10">
        <f t="shared" si="64"/>
        <v>101037.6</v>
      </c>
      <c r="F470" s="10">
        <f t="shared" si="64"/>
        <v>251764.41</v>
      </c>
      <c r="G470" s="10">
        <f t="shared" si="64"/>
        <v>54771.12</v>
      </c>
      <c r="H470" s="10">
        <f t="shared" si="64"/>
        <v>36043.4</v>
      </c>
      <c r="I470" s="10">
        <f t="shared" si="64"/>
        <v>252597.55</v>
      </c>
      <c r="J470" s="10">
        <f t="shared" si="64"/>
        <v>124800.16</v>
      </c>
      <c r="K470" s="10">
        <f t="shared" si="64"/>
        <v>194746.8</v>
      </c>
      <c r="L470" s="10">
        <f t="shared" si="64"/>
        <v>197287.8</v>
      </c>
      <c r="M470" s="10">
        <f t="shared" si="64"/>
        <v>61290.9</v>
      </c>
      <c r="N470" s="10">
        <f t="shared" si="64"/>
        <v>300679.32</v>
      </c>
      <c r="O470" s="10">
        <f t="shared" si="64"/>
        <v>26073.74</v>
      </c>
      <c r="P470" s="10">
        <f t="shared" si="64"/>
        <v>273837.28999999998</v>
      </c>
      <c r="Q470" s="10">
        <f t="shared" si="64"/>
        <v>244477.5</v>
      </c>
      <c r="R470" s="10">
        <f t="shared" si="64"/>
        <v>91944</v>
      </c>
      <c r="S470" s="10">
        <f t="shared" si="64"/>
        <v>60191</v>
      </c>
      <c r="T470" s="10">
        <f t="shared" si="64"/>
        <v>22594.5</v>
      </c>
      <c r="U470" s="10">
        <f t="shared" si="64"/>
        <v>247256.55</v>
      </c>
      <c r="V470" s="10">
        <f t="shared" si="64"/>
        <v>6569.7</v>
      </c>
      <c r="W470" s="10">
        <f t="shared" si="64"/>
        <v>43388</v>
      </c>
      <c r="X470" s="10">
        <f t="shared" si="64"/>
        <v>252543.68</v>
      </c>
      <c r="Y470" s="10">
        <f t="shared" si="64"/>
        <v>65387.24</v>
      </c>
      <c r="Z470" s="10">
        <f t="shared" si="64"/>
        <v>216971.62</v>
      </c>
      <c r="AA470" s="10">
        <f t="shared" si="64"/>
        <v>103031.62</v>
      </c>
      <c r="AB470" s="10">
        <f t="shared" si="64"/>
        <v>36578.019999999997</v>
      </c>
      <c r="AC470" s="10">
        <f t="shared" si="64"/>
        <v>38389</v>
      </c>
      <c r="AD470" s="10">
        <f t="shared" si="64"/>
        <v>73244.39</v>
      </c>
      <c r="AE470" s="10">
        <f t="shared" si="64"/>
        <v>181835.05</v>
      </c>
      <c r="AF470" s="10">
        <f t="shared" si="64"/>
        <v>39517.5</v>
      </c>
      <c r="AG470" s="10">
        <f t="shared" si="64"/>
        <v>72221.570000000007</v>
      </c>
      <c r="AH470" s="10">
        <f t="shared" si="64"/>
        <v>118020.79</v>
      </c>
      <c r="AI470" s="10">
        <f t="shared" si="64"/>
        <v>86914.64</v>
      </c>
      <c r="AJ470" s="10">
        <f t="shared" ref="AJ470:BO470" si="65">AJ187</f>
        <v>125998.94</v>
      </c>
      <c r="AK470" s="10">
        <f t="shared" si="65"/>
        <v>106312.08</v>
      </c>
      <c r="AL470" s="10">
        <f t="shared" si="65"/>
        <v>98666.36</v>
      </c>
      <c r="AM470" s="10">
        <f t="shared" si="65"/>
        <v>108702.88</v>
      </c>
      <c r="AN470" s="10">
        <f t="shared" si="65"/>
        <v>95104.6</v>
      </c>
      <c r="AO470" s="10">
        <f t="shared" si="65"/>
        <v>189340.79999999999</v>
      </c>
      <c r="AP470" s="10">
        <f t="shared" si="65"/>
        <v>51160</v>
      </c>
      <c r="AQ470" s="10">
        <f t="shared" si="65"/>
        <v>53685</v>
      </c>
      <c r="AR470" s="10">
        <f t="shared" si="65"/>
        <v>50467.4</v>
      </c>
      <c r="AS470" s="10">
        <f t="shared" si="65"/>
        <v>894579</v>
      </c>
      <c r="AT470" s="10">
        <f t="shared" si="65"/>
        <v>115067.76</v>
      </c>
      <c r="AU470" s="10">
        <f t="shared" si="65"/>
        <v>95682.77</v>
      </c>
      <c r="AV470" s="10">
        <f t="shared" si="65"/>
        <v>54880</v>
      </c>
      <c r="AW470" s="10">
        <f t="shared" si="65"/>
        <v>228415.1</v>
      </c>
      <c r="AX470" s="10">
        <f t="shared" si="65"/>
        <v>176851.95</v>
      </c>
      <c r="AY470" s="10">
        <f t="shared" si="65"/>
        <v>73058.850000000006</v>
      </c>
      <c r="AZ470" s="10">
        <f t="shared" si="65"/>
        <v>82973.119999999995</v>
      </c>
      <c r="BA470" s="10">
        <f t="shared" si="65"/>
        <v>49769.68</v>
      </c>
      <c r="BB470" s="10">
        <f t="shared" si="65"/>
        <v>89547.24</v>
      </c>
      <c r="BC470" s="10">
        <f t="shared" si="65"/>
        <v>82847.360000000001</v>
      </c>
      <c r="BD470" s="10">
        <f t="shared" si="65"/>
        <v>37081</v>
      </c>
      <c r="BE470" s="10">
        <f t="shared" si="65"/>
        <v>99088</v>
      </c>
      <c r="BF470" s="10">
        <f t="shared" si="65"/>
        <v>42857</v>
      </c>
      <c r="BG470" s="10">
        <f t="shared" si="65"/>
        <v>30127</v>
      </c>
      <c r="BH470" s="10">
        <f t="shared" si="65"/>
        <v>157642.19</v>
      </c>
      <c r="BI470" s="10">
        <f t="shared" si="65"/>
        <v>4361</v>
      </c>
      <c r="BJ470" s="10">
        <f t="shared" si="65"/>
        <v>80443.75</v>
      </c>
      <c r="BK470" s="10">
        <f t="shared" si="65"/>
        <v>19669</v>
      </c>
      <c r="BL470" s="10">
        <f t="shared" si="65"/>
        <v>18765</v>
      </c>
      <c r="BM470" s="10">
        <f t="shared" si="65"/>
        <v>115601.87</v>
      </c>
      <c r="BN470" s="10">
        <f t="shared" si="65"/>
        <v>143259.9</v>
      </c>
      <c r="BO470" s="10">
        <f t="shared" si="65"/>
        <v>148856.15</v>
      </c>
      <c r="BP470" s="10">
        <f t="shared" ref="BP470:CM470" si="66">BP187</f>
        <v>277942.5</v>
      </c>
      <c r="BQ470" s="10">
        <f t="shared" si="66"/>
        <v>86135.12</v>
      </c>
      <c r="BR470" s="10">
        <f t="shared" si="66"/>
        <v>34301.4</v>
      </c>
      <c r="BS470" s="10">
        <f t="shared" si="66"/>
        <v>165403.78</v>
      </c>
      <c r="BT470" s="10">
        <f t="shared" si="66"/>
        <v>55894.25</v>
      </c>
      <c r="BU470" s="10">
        <f t="shared" si="66"/>
        <v>41098.699999999997</v>
      </c>
      <c r="BV470" s="10">
        <f t="shared" si="66"/>
        <v>545935.91</v>
      </c>
      <c r="BW470" s="10">
        <f t="shared" si="66"/>
        <v>1140</v>
      </c>
      <c r="BX470" s="10">
        <f t="shared" si="66"/>
        <v>78309.2</v>
      </c>
      <c r="BY470" s="10">
        <f t="shared" si="66"/>
        <v>450825.68</v>
      </c>
      <c r="BZ470" s="10">
        <f t="shared" si="66"/>
        <v>140119.81</v>
      </c>
      <c r="CA470" s="10">
        <f t="shared" si="66"/>
        <v>62374.48</v>
      </c>
      <c r="CB470" s="10">
        <f t="shared" si="66"/>
        <v>154803.96</v>
      </c>
      <c r="CC470" s="10">
        <f t="shared" si="66"/>
        <v>124903.4</v>
      </c>
      <c r="CD470" s="10">
        <f t="shared" si="66"/>
        <v>181796.56</v>
      </c>
      <c r="CE470" s="10">
        <f t="shared" si="66"/>
        <v>87679.84</v>
      </c>
      <c r="CF470" s="10">
        <f t="shared" si="66"/>
        <v>190505.16</v>
      </c>
      <c r="CG470" s="10">
        <f t="shared" si="66"/>
        <v>52615.91</v>
      </c>
      <c r="CH470" s="10">
        <f t="shared" si="66"/>
        <v>161761.70000000001</v>
      </c>
      <c r="CI470" s="10">
        <f t="shared" si="66"/>
        <v>40119</v>
      </c>
      <c r="CJ470" s="10">
        <f t="shared" si="66"/>
        <v>36662.61</v>
      </c>
      <c r="CK470" s="10">
        <f t="shared" si="66"/>
        <v>310080.65000000002</v>
      </c>
      <c r="CL470" s="10">
        <f t="shared" si="66"/>
        <v>75554.75</v>
      </c>
      <c r="CM470" s="10">
        <f t="shared" si="66"/>
        <v>25818.6</v>
      </c>
    </row>
    <row r="471" spans="1:94" x14ac:dyDescent="0.7">
      <c r="A471" s="9" t="s">
        <v>1471</v>
      </c>
      <c r="B471" s="9" t="s">
        <v>2080</v>
      </c>
      <c r="C471" s="9" t="s">
        <v>732</v>
      </c>
      <c r="D471" s="10">
        <f t="shared" ref="D471:AI471" si="67">D188</f>
        <v>0</v>
      </c>
      <c r="E471" s="10">
        <f t="shared" si="67"/>
        <v>0</v>
      </c>
      <c r="F471" s="10">
        <f t="shared" si="67"/>
        <v>0</v>
      </c>
      <c r="G471" s="10">
        <f t="shared" si="67"/>
        <v>0</v>
      </c>
      <c r="H471" s="10">
        <f t="shared" si="67"/>
        <v>0</v>
      </c>
      <c r="I471" s="10">
        <f t="shared" si="67"/>
        <v>0</v>
      </c>
      <c r="J471" s="10">
        <f t="shared" si="67"/>
        <v>0</v>
      </c>
      <c r="K471" s="10">
        <f t="shared" si="67"/>
        <v>0</v>
      </c>
      <c r="L471" s="10">
        <f t="shared" si="67"/>
        <v>0</v>
      </c>
      <c r="M471" s="10">
        <f t="shared" si="67"/>
        <v>0</v>
      </c>
      <c r="N471" s="10">
        <f t="shared" si="67"/>
        <v>0</v>
      </c>
      <c r="O471" s="10">
        <f t="shared" si="67"/>
        <v>0</v>
      </c>
      <c r="P471" s="10">
        <f t="shared" si="67"/>
        <v>0</v>
      </c>
      <c r="Q471" s="10">
        <f t="shared" si="67"/>
        <v>0</v>
      </c>
      <c r="R471" s="10">
        <f t="shared" si="67"/>
        <v>0</v>
      </c>
      <c r="S471" s="10">
        <f t="shared" si="67"/>
        <v>0</v>
      </c>
      <c r="T471" s="10">
        <f t="shared" si="67"/>
        <v>10680</v>
      </c>
      <c r="U471" s="10">
        <f t="shared" si="67"/>
        <v>0</v>
      </c>
      <c r="V471" s="10">
        <f t="shared" si="67"/>
        <v>0</v>
      </c>
      <c r="W471" s="10">
        <f t="shared" si="67"/>
        <v>0</v>
      </c>
      <c r="X471" s="10">
        <f t="shared" si="67"/>
        <v>0</v>
      </c>
      <c r="Y471" s="10">
        <f t="shared" si="67"/>
        <v>0</v>
      </c>
      <c r="Z471" s="10">
        <f t="shared" si="67"/>
        <v>0</v>
      </c>
      <c r="AA471" s="10">
        <f t="shared" si="67"/>
        <v>0</v>
      </c>
      <c r="AB471" s="10">
        <f t="shared" si="67"/>
        <v>0</v>
      </c>
      <c r="AC471" s="10">
        <f t="shared" si="67"/>
        <v>0</v>
      </c>
      <c r="AD471" s="10">
        <f t="shared" si="67"/>
        <v>0</v>
      </c>
      <c r="AE471" s="10">
        <f t="shared" si="67"/>
        <v>0</v>
      </c>
      <c r="AF471" s="10">
        <f t="shared" si="67"/>
        <v>0</v>
      </c>
      <c r="AG471" s="10">
        <f t="shared" si="67"/>
        <v>0</v>
      </c>
      <c r="AH471" s="10">
        <f t="shared" si="67"/>
        <v>0</v>
      </c>
      <c r="AI471" s="10">
        <f t="shared" si="67"/>
        <v>0</v>
      </c>
      <c r="AJ471" s="10">
        <f t="shared" ref="AJ471:BO471" si="68">AJ188</f>
        <v>0</v>
      </c>
      <c r="AK471" s="10">
        <f t="shared" si="68"/>
        <v>0</v>
      </c>
      <c r="AL471" s="10">
        <f t="shared" si="68"/>
        <v>0</v>
      </c>
      <c r="AM471" s="10">
        <f t="shared" si="68"/>
        <v>0</v>
      </c>
      <c r="AN471" s="10">
        <f t="shared" si="68"/>
        <v>0</v>
      </c>
      <c r="AO471" s="10">
        <f t="shared" si="68"/>
        <v>0</v>
      </c>
      <c r="AP471" s="10">
        <f t="shared" si="68"/>
        <v>0</v>
      </c>
      <c r="AQ471" s="10">
        <f t="shared" si="68"/>
        <v>0</v>
      </c>
      <c r="AR471" s="10">
        <f t="shared" si="68"/>
        <v>0</v>
      </c>
      <c r="AS471" s="10">
        <f t="shared" si="68"/>
        <v>0</v>
      </c>
      <c r="AT471" s="10">
        <f t="shared" si="68"/>
        <v>0</v>
      </c>
      <c r="AU471" s="10">
        <f t="shared" si="68"/>
        <v>0</v>
      </c>
      <c r="AV471" s="10">
        <f t="shared" si="68"/>
        <v>0</v>
      </c>
      <c r="AW471" s="10">
        <f t="shared" si="68"/>
        <v>0</v>
      </c>
      <c r="AX471" s="10">
        <f t="shared" si="68"/>
        <v>0</v>
      </c>
      <c r="AY471" s="10">
        <f t="shared" si="68"/>
        <v>0</v>
      </c>
      <c r="AZ471" s="10">
        <f t="shared" si="68"/>
        <v>0</v>
      </c>
      <c r="BA471" s="10">
        <f t="shared" si="68"/>
        <v>0</v>
      </c>
      <c r="BB471" s="10">
        <f t="shared" si="68"/>
        <v>0</v>
      </c>
      <c r="BC471" s="10">
        <f t="shared" si="68"/>
        <v>0</v>
      </c>
      <c r="BD471" s="10">
        <f t="shared" si="68"/>
        <v>0</v>
      </c>
      <c r="BE471" s="10">
        <f t="shared" si="68"/>
        <v>0</v>
      </c>
      <c r="BF471" s="10">
        <f t="shared" si="68"/>
        <v>0</v>
      </c>
      <c r="BG471" s="10">
        <f t="shared" si="68"/>
        <v>0</v>
      </c>
      <c r="BH471" s="10">
        <f t="shared" si="68"/>
        <v>0</v>
      </c>
      <c r="BI471" s="10">
        <f t="shared" si="68"/>
        <v>0</v>
      </c>
      <c r="BJ471" s="10">
        <f t="shared" si="68"/>
        <v>0</v>
      </c>
      <c r="BK471" s="10">
        <f t="shared" si="68"/>
        <v>0</v>
      </c>
      <c r="BL471" s="10">
        <f t="shared" si="68"/>
        <v>0</v>
      </c>
      <c r="BM471" s="10">
        <f t="shared" si="68"/>
        <v>0</v>
      </c>
      <c r="BN471" s="10">
        <f t="shared" si="68"/>
        <v>0</v>
      </c>
      <c r="BO471" s="10">
        <f t="shared" si="68"/>
        <v>0</v>
      </c>
      <c r="BP471" s="10">
        <f t="shared" ref="BP471:CM471" si="69">BP188</f>
        <v>0</v>
      </c>
      <c r="BQ471" s="10">
        <f t="shared" si="69"/>
        <v>0</v>
      </c>
      <c r="BR471" s="10">
        <f t="shared" si="69"/>
        <v>0</v>
      </c>
      <c r="BS471" s="10">
        <f t="shared" si="69"/>
        <v>0</v>
      </c>
      <c r="BT471" s="10">
        <f t="shared" si="69"/>
        <v>0</v>
      </c>
      <c r="BU471" s="10">
        <f t="shared" si="69"/>
        <v>0</v>
      </c>
      <c r="BV471" s="10">
        <f t="shared" si="69"/>
        <v>0</v>
      </c>
      <c r="BW471" s="10">
        <f t="shared" si="69"/>
        <v>0</v>
      </c>
      <c r="BX471" s="10">
        <f t="shared" si="69"/>
        <v>0</v>
      </c>
      <c r="BY471" s="10">
        <f t="shared" si="69"/>
        <v>0</v>
      </c>
      <c r="BZ471" s="10">
        <f t="shared" si="69"/>
        <v>0</v>
      </c>
      <c r="CA471" s="10">
        <f t="shared" si="69"/>
        <v>0</v>
      </c>
      <c r="CB471" s="10">
        <f t="shared" si="69"/>
        <v>0</v>
      </c>
      <c r="CC471" s="10">
        <f t="shared" si="69"/>
        <v>0</v>
      </c>
      <c r="CD471" s="10">
        <f t="shared" si="69"/>
        <v>0</v>
      </c>
      <c r="CE471" s="10">
        <f t="shared" si="69"/>
        <v>7820</v>
      </c>
      <c r="CF471" s="10">
        <f t="shared" si="69"/>
        <v>0</v>
      </c>
      <c r="CG471" s="10">
        <f t="shared" si="69"/>
        <v>0</v>
      </c>
      <c r="CH471" s="10">
        <f t="shared" si="69"/>
        <v>0</v>
      </c>
      <c r="CI471" s="10">
        <f t="shared" si="69"/>
        <v>0</v>
      </c>
      <c r="CJ471" s="10">
        <f t="shared" si="69"/>
        <v>0</v>
      </c>
      <c r="CK471" s="10">
        <f t="shared" si="69"/>
        <v>0</v>
      </c>
      <c r="CL471" s="10">
        <f t="shared" si="69"/>
        <v>0</v>
      </c>
      <c r="CM471" s="10">
        <f t="shared" si="69"/>
        <v>0</v>
      </c>
    </row>
    <row r="472" spans="1:94" x14ac:dyDescent="0.7">
      <c r="A472" s="9"/>
      <c r="B472" s="9"/>
      <c r="C472" s="9" t="s">
        <v>1381</v>
      </c>
      <c r="D472" s="10">
        <f>SUM(D463+D464+D465+D467+D468+D469+D470+D471)</f>
        <v>99443973.339999989</v>
      </c>
      <c r="E472" s="10">
        <f t="shared" ref="E472:BP472" si="70">SUM(E463+E464+E465+E467+E468+E469+E470+E471)</f>
        <v>5236845.04</v>
      </c>
      <c r="F472" s="10">
        <f t="shared" si="70"/>
        <v>5911706.7400000002</v>
      </c>
      <c r="G472" s="10">
        <f t="shared" si="70"/>
        <v>5003333.88</v>
      </c>
      <c r="H472" s="10">
        <f t="shared" si="70"/>
        <v>3308658.35</v>
      </c>
      <c r="I472" s="10">
        <f t="shared" si="70"/>
        <v>11509083.98</v>
      </c>
      <c r="J472" s="10">
        <f t="shared" si="70"/>
        <v>5319013.47</v>
      </c>
      <c r="K472" s="10">
        <f t="shared" si="70"/>
        <v>12526726.48</v>
      </c>
      <c r="L472" s="10">
        <f t="shared" si="70"/>
        <v>7209765.5599999996</v>
      </c>
      <c r="M472" s="10">
        <f t="shared" si="70"/>
        <v>8093514.4000000004</v>
      </c>
      <c r="N472" s="10">
        <f t="shared" si="70"/>
        <v>17721610.470000003</v>
      </c>
      <c r="O472" s="10">
        <f t="shared" si="70"/>
        <v>2236789.37</v>
      </c>
      <c r="P472" s="10">
        <f t="shared" si="70"/>
        <v>49433891.500000007</v>
      </c>
      <c r="Q472" s="10">
        <f t="shared" si="70"/>
        <v>6362721.6400000006</v>
      </c>
      <c r="R472" s="10">
        <f t="shared" si="70"/>
        <v>5792931.04</v>
      </c>
      <c r="S472" s="10">
        <f t="shared" si="70"/>
        <v>15832359.629999999</v>
      </c>
      <c r="T472" s="10">
        <f t="shared" si="70"/>
        <v>4597299.38</v>
      </c>
      <c r="U472" s="10">
        <f t="shared" si="70"/>
        <v>5412761.5</v>
      </c>
      <c r="V472" s="10">
        <f t="shared" si="70"/>
        <v>3850852.42</v>
      </c>
      <c r="W472" s="10">
        <f t="shared" si="70"/>
        <v>1551351.99</v>
      </c>
      <c r="X472" s="10">
        <f t="shared" si="70"/>
        <v>101779440.09</v>
      </c>
      <c r="Y472" s="10">
        <f t="shared" si="70"/>
        <v>3080248.9000000004</v>
      </c>
      <c r="Z472" s="10">
        <f t="shared" si="70"/>
        <v>9766141.2199999988</v>
      </c>
      <c r="AA472" s="10">
        <f t="shared" si="70"/>
        <v>5054629.5200000005</v>
      </c>
      <c r="AB472" s="10">
        <f t="shared" si="70"/>
        <v>1843438.61</v>
      </c>
      <c r="AC472" s="10">
        <f t="shared" si="70"/>
        <v>2477642.7599999998</v>
      </c>
      <c r="AD472" s="10">
        <f t="shared" si="70"/>
        <v>5194646.53</v>
      </c>
      <c r="AE472" s="10">
        <f t="shared" si="70"/>
        <v>15988607.35</v>
      </c>
      <c r="AF472" s="10">
        <f t="shared" si="70"/>
        <v>3433946.73</v>
      </c>
      <c r="AG472" s="10">
        <f t="shared" si="70"/>
        <v>3861681.6199999996</v>
      </c>
      <c r="AH472" s="10">
        <f t="shared" si="70"/>
        <v>6524039.04</v>
      </c>
      <c r="AI472" s="10">
        <f t="shared" si="70"/>
        <v>9173670.2400000021</v>
      </c>
      <c r="AJ472" s="10">
        <f t="shared" si="70"/>
        <v>3401673.09</v>
      </c>
      <c r="AK472" s="10">
        <f t="shared" si="70"/>
        <v>2768898.5</v>
      </c>
      <c r="AL472" s="10">
        <f t="shared" si="70"/>
        <v>242596231.76000002</v>
      </c>
      <c r="AM472" s="10">
        <f t="shared" si="70"/>
        <v>4420969.5699999994</v>
      </c>
      <c r="AN472" s="10">
        <f t="shared" si="70"/>
        <v>3789641.17</v>
      </c>
      <c r="AO472" s="10">
        <f t="shared" si="70"/>
        <v>13328816.73</v>
      </c>
      <c r="AP472" s="10">
        <f t="shared" si="70"/>
        <v>8709854.6799999997</v>
      </c>
      <c r="AQ472" s="10">
        <f t="shared" si="70"/>
        <v>5769295.2400000002</v>
      </c>
      <c r="AR472" s="10">
        <f t="shared" si="70"/>
        <v>1346960.4699999997</v>
      </c>
      <c r="AS472" s="10">
        <f t="shared" si="70"/>
        <v>35714761.810000002</v>
      </c>
      <c r="AT472" s="10">
        <f t="shared" si="70"/>
        <v>4763663.66</v>
      </c>
      <c r="AU472" s="10">
        <f t="shared" si="70"/>
        <v>10203145.41</v>
      </c>
      <c r="AV472" s="10">
        <f t="shared" si="70"/>
        <v>9898954.790000001</v>
      </c>
      <c r="AW472" s="10">
        <f t="shared" si="70"/>
        <v>4014246.0700000003</v>
      </c>
      <c r="AX472" s="10">
        <f t="shared" si="70"/>
        <v>2874877.8000000003</v>
      </c>
      <c r="AY472" s="10">
        <f t="shared" si="70"/>
        <v>4837446.8</v>
      </c>
      <c r="AZ472" s="10">
        <f t="shared" si="70"/>
        <v>6252421.5200000005</v>
      </c>
      <c r="BA472" s="10">
        <f t="shared" si="70"/>
        <v>4049265.22</v>
      </c>
      <c r="BB472" s="10">
        <f t="shared" si="70"/>
        <v>40831827.040000007</v>
      </c>
      <c r="BC472" s="10">
        <f t="shared" si="70"/>
        <v>2904732.2399999998</v>
      </c>
      <c r="BD472" s="10">
        <f t="shared" si="70"/>
        <v>73722883.049999982</v>
      </c>
      <c r="BE472" s="10">
        <f t="shared" si="70"/>
        <v>11871961.039999999</v>
      </c>
      <c r="BF472" s="10">
        <f t="shared" si="70"/>
        <v>3111971.64</v>
      </c>
      <c r="BG472" s="10">
        <f t="shared" si="70"/>
        <v>4229379.28</v>
      </c>
      <c r="BH472" s="10">
        <f t="shared" si="70"/>
        <v>42929039.389999993</v>
      </c>
      <c r="BI472" s="10">
        <f t="shared" si="70"/>
        <v>2842951.44</v>
      </c>
      <c r="BJ472" s="10">
        <f t="shared" si="70"/>
        <v>2201884.77</v>
      </c>
      <c r="BK472" s="10">
        <f t="shared" si="70"/>
        <v>4133319.9699999997</v>
      </c>
      <c r="BL472" s="10">
        <f t="shared" si="70"/>
        <v>3485166.65</v>
      </c>
      <c r="BM472" s="10">
        <f t="shared" si="70"/>
        <v>42326198.540000007</v>
      </c>
      <c r="BN472" s="10">
        <f t="shared" si="70"/>
        <v>9919995.7699999996</v>
      </c>
      <c r="BO472" s="10">
        <f t="shared" si="70"/>
        <v>7273910.7400000002</v>
      </c>
      <c r="BP472" s="10">
        <f t="shared" si="70"/>
        <v>13169091.300000001</v>
      </c>
      <c r="BQ472" s="10">
        <f t="shared" ref="BQ472:CM472" si="71">SUM(BQ463+BQ464+BQ465+BQ467+BQ468+BQ469+BQ470+BQ471)</f>
        <v>6885602.0200000005</v>
      </c>
      <c r="BR472" s="10">
        <f t="shared" si="71"/>
        <v>5316970.7800000012</v>
      </c>
      <c r="BS472" s="10">
        <f t="shared" si="71"/>
        <v>411910479.75</v>
      </c>
      <c r="BT472" s="10">
        <f t="shared" si="71"/>
        <v>6759757.9400000004</v>
      </c>
      <c r="BU472" s="10">
        <f t="shared" si="71"/>
        <v>6033610.5300000003</v>
      </c>
      <c r="BV472" s="10">
        <f t="shared" si="71"/>
        <v>44050198.060000002</v>
      </c>
      <c r="BW472" s="10">
        <f t="shared" si="71"/>
        <v>1942309.95</v>
      </c>
      <c r="BX472" s="10">
        <f t="shared" si="71"/>
        <v>5603116.1600000001</v>
      </c>
      <c r="BY472" s="10">
        <f t="shared" si="71"/>
        <v>17982918.379999999</v>
      </c>
      <c r="BZ472" s="10">
        <f t="shared" si="71"/>
        <v>4181193.8200000003</v>
      </c>
      <c r="CA472" s="10">
        <f t="shared" si="71"/>
        <v>3729939.21</v>
      </c>
      <c r="CB472" s="10">
        <f t="shared" si="71"/>
        <v>5355376.0699999994</v>
      </c>
      <c r="CC472" s="10">
        <f>SUM(CC463+CC464+CC465+CC467+CC468+CC469+CC470+CC471)</f>
        <v>7228007.8800000008</v>
      </c>
      <c r="CD472" s="10">
        <f t="shared" si="71"/>
        <v>18854150.149999999</v>
      </c>
      <c r="CE472" s="10">
        <f t="shared" si="71"/>
        <v>7016751.5899999999</v>
      </c>
      <c r="CF472" s="10">
        <f t="shared" si="71"/>
        <v>14862768.180000002</v>
      </c>
      <c r="CG472" s="10">
        <f t="shared" si="71"/>
        <v>2893539.52</v>
      </c>
      <c r="CH472" s="10">
        <f t="shared" si="71"/>
        <v>3159122.81</v>
      </c>
      <c r="CI472" s="10">
        <f t="shared" si="71"/>
        <v>3482202.0300000003</v>
      </c>
      <c r="CJ472" s="10">
        <f t="shared" si="71"/>
        <v>3519000.07</v>
      </c>
      <c r="CK472" s="10">
        <f t="shared" si="71"/>
        <v>22824202.299999997</v>
      </c>
      <c r="CL472" s="10">
        <f t="shared" si="71"/>
        <v>2387678.59</v>
      </c>
      <c r="CM472" s="10">
        <f t="shared" si="71"/>
        <v>2349527.7799999998</v>
      </c>
    </row>
    <row r="473" spans="1:94" x14ac:dyDescent="0.7">
      <c r="A473" s="9"/>
      <c r="B473" s="9"/>
      <c r="C473" s="7" t="s">
        <v>2326</v>
      </c>
      <c r="D473" s="75">
        <f>D472/D451</f>
        <v>0.41315060781289864</v>
      </c>
      <c r="E473" s="75">
        <f t="shared" ref="E473:BP473" si="72">E472/E451</f>
        <v>0.43793292130389255</v>
      </c>
      <c r="F473" s="75">
        <f t="shared" si="72"/>
        <v>0.37601670289007022</v>
      </c>
      <c r="G473" s="75">
        <f t="shared" si="72"/>
        <v>0.36074831176892519</v>
      </c>
      <c r="H473" s="75">
        <f t="shared" si="72"/>
        <v>0.34642771725838567</v>
      </c>
      <c r="I473" s="75">
        <f t="shared" si="72"/>
        <v>0.4420100197260155</v>
      </c>
      <c r="J473" s="75">
        <f t="shared" si="72"/>
        <v>0.29518334915733691</v>
      </c>
      <c r="K473" s="75">
        <f t="shared" si="72"/>
        <v>0.22280247658539895</v>
      </c>
      <c r="L473" s="75">
        <f t="shared" si="72"/>
        <v>0.4012028334090213</v>
      </c>
      <c r="M473" s="75">
        <f t="shared" si="72"/>
        <v>0.43783961617764883</v>
      </c>
      <c r="N473" s="75">
        <f t="shared" si="72"/>
        <v>0.25273604681880935</v>
      </c>
      <c r="O473" s="75">
        <f t="shared" si="72"/>
        <v>0.29845462282582447</v>
      </c>
      <c r="P473" s="75">
        <f t="shared" si="72"/>
        <v>0.30417060810689778</v>
      </c>
      <c r="Q473" s="75">
        <f t="shared" si="72"/>
        <v>0.25575166113006886</v>
      </c>
      <c r="R473" s="75">
        <f t="shared" si="72"/>
        <v>0.21982303943599982</v>
      </c>
      <c r="S473" s="75">
        <f t="shared" si="72"/>
        <v>0.19917878587532784</v>
      </c>
      <c r="T473" s="75">
        <f t="shared" si="72"/>
        <v>0.23853662931755787</v>
      </c>
      <c r="U473" s="75">
        <f t="shared" si="72"/>
        <v>0.24881063254238281</v>
      </c>
      <c r="V473" s="75">
        <f t="shared" si="72"/>
        <v>0.24030468746876926</v>
      </c>
      <c r="W473" s="75">
        <f t="shared" si="72"/>
        <v>0.21140702781769782</v>
      </c>
      <c r="X473" s="75">
        <f t="shared" si="72"/>
        <v>0.31368994015820378</v>
      </c>
      <c r="Y473" s="75">
        <f t="shared" si="72"/>
        <v>0.20251575046635761</v>
      </c>
      <c r="Z473" s="75">
        <f t="shared" si="72"/>
        <v>0.31056213423714596</v>
      </c>
      <c r="AA473" s="75">
        <f t="shared" si="72"/>
        <v>0.28468206095773974</v>
      </c>
      <c r="AB473" s="75">
        <f t="shared" si="72"/>
        <v>0.26608917421937384</v>
      </c>
      <c r="AC473" s="75">
        <f t="shared" si="72"/>
        <v>0.21758049647429431</v>
      </c>
      <c r="AD473" s="75">
        <f t="shared" si="72"/>
        <v>0.32942550370811235</v>
      </c>
      <c r="AE473" s="75">
        <f t="shared" si="72"/>
        <v>0.24896794905840244</v>
      </c>
      <c r="AF473" s="75">
        <f t="shared" si="72"/>
        <v>0.27185306236589424</v>
      </c>
      <c r="AG473" s="75">
        <f t="shared" si="72"/>
        <v>0.28475830107396821</v>
      </c>
      <c r="AH473" s="75">
        <f t="shared" si="72"/>
        <v>0.34073327199753323</v>
      </c>
      <c r="AI473" s="75">
        <f t="shared" si="72"/>
        <v>0.28330715948232266</v>
      </c>
      <c r="AJ473" s="75">
        <f t="shared" si="72"/>
        <v>0.20247330988178994</v>
      </c>
      <c r="AK473" s="75">
        <f t="shared" si="72"/>
        <v>0.26709209080123159</v>
      </c>
      <c r="AL473" s="75">
        <f t="shared" si="72"/>
        <v>0.38135399640933643</v>
      </c>
      <c r="AM473" s="75">
        <f t="shared" si="72"/>
        <v>0.28321177884678517</v>
      </c>
      <c r="AN473" s="75">
        <f t="shared" si="72"/>
        <v>0.28950885671547433</v>
      </c>
      <c r="AO473" s="75">
        <f t="shared" si="72"/>
        <v>0.30311888204589638</v>
      </c>
      <c r="AP473" s="75">
        <f t="shared" si="72"/>
        <v>0.2580170192204374</v>
      </c>
      <c r="AQ473" s="75">
        <f t="shared" si="72"/>
        <v>0.32574151785379679</v>
      </c>
      <c r="AR473" s="75">
        <f t="shared" si="72"/>
        <v>0.31820243891491429</v>
      </c>
      <c r="AS473" s="75">
        <f t="shared" si="72"/>
        <v>0.19191473605688819</v>
      </c>
      <c r="AT473" s="75">
        <f t="shared" si="72"/>
        <v>0.2626538248460919</v>
      </c>
      <c r="AU473" s="75">
        <f t="shared" si="72"/>
        <v>0.26759979798415151</v>
      </c>
      <c r="AV473" s="75">
        <f t="shared" si="72"/>
        <v>0.38133580252686877</v>
      </c>
      <c r="AW473" s="75">
        <f t="shared" si="72"/>
        <v>0.35111144564851343</v>
      </c>
      <c r="AX473" s="75">
        <f t="shared" si="72"/>
        <v>0.29224928805682687</v>
      </c>
      <c r="AY473" s="75">
        <f t="shared" si="72"/>
        <v>0.35091160958298195</v>
      </c>
      <c r="AZ473" s="75">
        <f t="shared" si="72"/>
        <v>0.43836994529621293</v>
      </c>
      <c r="BA473" s="75">
        <f t="shared" si="72"/>
        <v>0.285254902132065</v>
      </c>
      <c r="BB473" s="75">
        <f t="shared" si="72"/>
        <v>0.28180414348948074</v>
      </c>
      <c r="BC473" s="75">
        <f t="shared" si="72"/>
        <v>0.22759039589688379</v>
      </c>
      <c r="BD473" s="75">
        <f t="shared" si="72"/>
        <v>0.22318103064122596</v>
      </c>
      <c r="BE473" s="75">
        <f t="shared" si="72"/>
        <v>0.16654367729250069</v>
      </c>
      <c r="BF473" s="75">
        <f t="shared" si="72"/>
        <v>0.28988000959697874</v>
      </c>
      <c r="BG473" s="75">
        <f t="shared" si="72"/>
        <v>0.29576070980378244</v>
      </c>
      <c r="BH473" s="75">
        <f t="shared" si="72"/>
        <v>0.25826720061771025</v>
      </c>
      <c r="BI473" s="75">
        <f t="shared" si="72"/>
        <v>0.30107863969292326</v>
      </c>
      <c r="BJ473" s="75">
        <f t="shared" si="72"/>
        <v>0.36093533034058028</v>
      </c>
      <c r="BK473" s="75">
        <f t="shared" si="72"/>
        <v>0.33506828903635844</v>
      </c>
      <c r="BL473" s="75">
        <f t="shared" si="72"/>
        <v>0.22990667374632778</v>
      </c>
      <c r="BM473" s="75">
        <f t="shared" si="72"/>
        <v>0.21060429163951269</v>
      </c>
      <c r="BN473" s="75">
        <f t="shared" si="72"/>
        <v>0.36382039425268592</v>
      </c>
      <c r="BO473" s="75">
        <f t="shared" si="72"/>
        <v>0.32587580591791604</v>
      </c>
      <c r="BP473" s="75">
        <f t="shared" si="72"/>
        <v>0.3447051787671146</v>
      </c>
      <c r="BQ473" s="75">
        <f t="shared" ref="BQ473:CM473" si="73">BQ472/BQ451</f>
        <v>0.2836545485339777</v>
      </c>
      <c r="BR473" s="75">
        <f t="shared" si="73"/>
        <v>0.30244455726213654</v>
      </c>
      <c r="BS473" s="75">
        <f t="shared" si="73"/>
        <v>0.3444789858477918</v>
      </c>
      <c r="BT473" s="75">
        <f t="shared" si="73"/>
        <v>0.24653583557688372</v>
      </c>
      <c r="BU473" s="75">
        <f t="shared" si="73"/>
        <v>0.22210516872755895</v>
      </c>
      <c r="BV473" s="75">
        <f t="shared" si="73"/>
        <v>0.27649530333060313</v>
      </c>
      <c r="BW473" s="75">
        <f t="shared" si="73"/>
        <v>0.72115959328931079</v>
      </c>
      <c r="BX473" s="75">
        <f t="shared" si="73"/>
        <v>0.31361880075227772</v>
      </c>
      <c r="BY473" s="75">
        <f t="shared" si="73"/>
        <v>0.27271760870561201</v>
      </c>
      <c r="BZ473" s="75">
        <f t="shared" si="73"/>
        <v>0.33972000934515778</v>
      </c>
      <c r="CA473" s="75">
        <f t="shared" si="73"/>
        <v>0.25338885674111622</v>
      </c>
      <c r="CB473" s="75">
        <f t="shared" si="73"/>
        <v>0.28610239136622312</v>
      </c>
      <c r="CC473" s="75">
        <f>CC472/CC451</f>
        <v>0.31013595561550839</v>
      </c>
      <c r="CD473" s="75">
        <f t="shared" si="73"/>
        <v>0.31832859211287901</v>
      </c>
      <c r="CE473" s="75">
        <f t="shared" si="73"/>
        <v>0.3007669631907271</v>
      </c>
      <c r="CF473" s="75">
        <f t="shared" si="73"/>
        <v>0.27214438111735317</v>
      </c>
      <c r="CG473" s="75">
        <f t="shared" si="73"/>
        <v>0.30679748083764175</v>
      </c>
      <c r="CH473" s="75">
        <f t="shared" si="73"/>
        <v>0.30037855401987751</v>
      </c>
      <c r="CI473" s="75">
        <f t="shared" si="73"/>
        <v>0.37672483525384243</v>
      </c>
      <c r="CJ473" s="75">
        <f t="shared" si="73"/>
        <v>0.32947057291364329</v>
      </c>
      <c r="CK473" s="75">
        <f t="shared" si="73"/>
        <v>0.27040799231061069</v>
      </c>
      <c r="CL473" s="75">
        <f t="shared" si="73"/>
        <v>0.20393920341625357</v>
      </c>
      <c r="CM473" s="75">
        <f t="shared" si="73"/>
        <v>0.28862689103044215</v>
      </c>
    </row>
    <row r="474" spans="1:94" x14ac:dyDescent="0.7">
      <c r="A474" s="9"/>
      <c r="B474" s="9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P474" s="9"/>
    </row>
    <row r="475" spans="1:94" x14ac:dyDescent="0.7">
      <c r="A475" s="9"/>
      <c r="B475" s="9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P475" s="9"/>
    </row>
    <row r="476" spans="1:94" x14ac:dyDescent="0.7">
      <c r="A476" s="9"/>
      <c r="B476" s="9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P476" s="9"/>
    </row>
    <row r="477" spans="1:94" x14ac:dyDescent="0.7">
      <c r="A477" s="9"/>
      <c r="B477" s="9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P477" s="9"/>
    </row>
    <row r="478" spans="1:94" x14ac:dyDescent="0.7">
      <c r="A478" s="9"/>
      <c r="B478" s="9"/>
      <c r="D478" s="10">
        <f>D472/D451</f>
        <v>0.41315060781289864</v>
      </c>
      <c r="E478" s="10">
        <f t="shared" ref="E478:BP478" si="74">E472/E451</f>
        <v>0.43793292130389255</v>
      </c>
      <c r="F478" s="10">
        <f t="shared" si="74"/>
        <v>0.37601670289007022</v>
      </c>
      <c r="G478" s="10">
        <f t="shared" si="74"/>
        <v>0.36074831176892519</v>
      </c>
      <c r="H478" s="10">
        <f t="shared" si="74"/>
        <v>0.34642771725838567</v>
      </c>
      <c r="I478" s="10">
        <f t="shared" si="74"/>
        <v>0.4420100197260155</v>
      </c>
      <c r="J478" s="10">
        <f t="shared" si="74"/>
        <v>0.29518334915733691</v>
      </c>
      <c r="K478" s="10">
        <f t="shared" si="74"/>
        <v>0.22280247658539895</v>
      </c>
      <c r="L478" s="10">
        <f t="shared" si="74"/>
        <v>0.4012028334090213</v>
      </c>
      <c r="M478" s="10">
        <f t="shared" si="74"/>
        <v>0.43783961617764883</v>
      </c>
      <c r="N478" s="10">
        <f t="shared" si="74"/>
        <v>0.25273604681880935</v>
      </c>
      <c r="O478" s="10">
        <f t="shared" si="74"/>
        <v>0.29845462282582447</v>
      </c>
      <c r="P478" s="10">
        <f t="shared" si="74"/>
        <v>0.30417060810689778</v>
      </c>
      <c r="Q478" s="10">
        <f t="shared" si="74"/>
        <v>0.25575166113006886</v>
      </c>
      <c r="R478" s="10">
        <f t="shared" si="74"/>
        <v>0.21982303943599982</v>
      </c>
      <c r="S478" s="10">
        <f t="shared" si="74"/>
        <v>0.19917878587532784</v>
      </c>
      <c r="T478" s="10">
        <f t="shared" si="74"/>
        <v>0.23853662931755787</v>
      </c>
      <c r="U478" s="10">
        <f t="shared" si="74"/>
        <v>0.24881063254238281</v>
      </c>
      <c r="V478" s="10">
        <f t="shared" si="74"/>
        <v>0.24030468746876926</v>
      </c>
      <c r="W478" s="10">
        <f t="shared" si="74"/>
        <v>0.21140702781769782</v>
      </c>
      <c r="X478" s="10">
        <f t="shared" si="74"/>
        <v>0.31368994015820378</v>
      </c>
      <c r="Y478" s="10">
        <f t="shared" si="74"/>
        <v>0.20251575046635761</v>
      </c>
      <c r="Z478" s="10">
        <f t="shared" si="74"/>
        <v>0.31056213423714596</v>
      </c>
      <c r="AA478" s="10">
        <f t="shared" si="74"/>
        <v>0.28468206095773974</v>
      </c>
      <c r="AB478" s="10">
        <f t="shared" si="74"/>
        <v>0.26608917421937384</v>
      </c>
      <c r="AC478" s="10">
        <f t="shared" si="74"/>
        <v>0.21758049647429431</v>
      </c>
      <c r="AD478" s="10">
        <f t="shared" si="74"/>
        <v>0.32942550370811235</v>
      </c>
      <c r="AE478" s="10">
        <f t="shared" si="74"/>
        <v>0.24896794905840244</v>
      </c>
      <c r="AF478" s="10">
        <f t="shared" si="74"/>
        <v>0.27185306236589424</v>
      </c>
      <c r="AG478" s="10">
        <f t="shared" si="74"/>
        <v>0.28475830107396821</v>
      </c>
      <c r="AH478" s="10">
        <f t="shared" si="74"/>
        <v>0.34073327199753323</v>
      </c>
      <c r="AI478" s="10">
        <f t="shared" si="74"/>
        <v>0.28330715948232266</v>
      </c>
      <c r="AJ478" s="10">
        <f t="shared" si="74"/>
        <v>0.20247330988178994</v>
      </c>
      <c r="AK478" s="10">
        <f t="shared" si="74"/>
        <v>0.26709209080123159</v>
      </c>
      <c r="AL478" s="10">
        <f t="shared" si="74"/>
        <v>0.38135399640933643</v>
      </c>
      <c r="AM478" s="10">
        <f t="shared" si="74"/>
        <v>0.28321177884678517</v>
      </c>
      <c r="AN478" s="10">
        <f t="shared" si="74"/>
        <v>0.28950885671547433</v>
      </c>
      <c r="AO478" s="10">
        <f t="shared" si="74"/>
        <v>0.30311888204589638</v>
      </c>
      <c r="AP478" s="10">
        <f t="shared" si="74"/>
        <v>0.2580170192204374</v>
      </c>
      <c r="AQ478" s="10">
        <f t="shared" si="74"/>
        <v>0.32574151785379679</v>
      </c>
      <c r="AR478" s="10">
        <f t="shared" si="74"/>
        <v>0.31820243891491429</v>
      </c>
      <c r="AS478" s="10">
        <f t="shared" si="74"/>
        <v>0.19191473605688819</v>
      </c>
      <c r="AT478" s="10">
        <f t="shared" si="74"/>
        <v>0.2626538248460919</v>
      </c>
      <c r="AU478" s="10">
        <f t="shared" si="74"/>
        <v>0.26759979798415151</v>
      </c>
      <c r="AV478" s="10">
        <f t="shared" si="74"/>
        <v>0.38133580252686877</v>
      </c>
      <c r="AW478" s="10">
        <f t="shared" si="74"/>
        <v>0.35111144564851343</v>
      </c>
      <c r="AX478" s="10">
        <f t="shared" si="74"/>
        <v>0.29224928805682687</v>
      </c>
      <c r="AY478" s="10">
        <f t="shared" si="74"/>
        <v>0.35091160958298195</v>
      </c>
      <c r="AZ478" s="10">
        <f t="shared" si="74"/>
        <v>0.43836994529621293</v>
      </c>
      <c r="BA478" s="10">
        <f t="shared" si="74"/>
        <v>0.285254902132065</v>
      </c>
      <c r="BB478" s="10">
        <f t="shared" si="74"/>
        <v>0.28180414348948074</v>
      </c>
      <c r="BC478" s="10">
        <f t="shared" si="74"/>
        <v>0.22759039589688379</v>
      </c>
      <c r="BD478" s="10">
        <f t="shared" si="74"/>
        <v>0.22318103064122596</v>
      </c>
      <c r="BE478" s="10">
        <f t="shared" si="74"/>
        <v>0.16654367729250069</v>
      </c>
      <c r="BF478" s="10">
        <f t="shared" si="74"/>
        <v>0.28988000959697874</v>
      </c>
      <c r="BG478" s="10">
        <f t="shared" si="74"/>
        <v>0.29576070980378244</v>
      </c>
      <c r="BH478" s="10">
        <f t="shared" si="74"/>
        <v>0.25826720061771025</v>
      </c>
      <c r="BI478" s="10">
        <f t="shared" si="74"/>
        <v>0.30107863969292326</v>
      </c>
      <c r="BJ478" s="10">
        <f t="shared" si="74"/>
        <v>0.36093533034058028</v>
      </c>
      <c r="BK478" s="10">
        <f t="shared" si="74"/>
        <v>0.33506828903635844</v>
      </c>
      <c r="BL478" s="10">
        <f t="shared" si="74"/>
        <v>0.22990667374632778</v>
      </c>
      <c r="BM478" s="10">
        <f t="shared" si="74"/>
        <v>0.21060429163951269</v>
      </c>
      <c r="BN478" s="10">
        <f t="shared" si="74"/>
        <v>0.36382039425268592</v>
      </c>
      <c r="BO478" s="10">
        <f t="shared" si="74"/>
        <v>0.32587580591791604</v>
      </c>
      <c r="BP478" s="10">
        <f t="shared" si="74"/>
        <v>0.3447051787671146</v>
      </c>
      <c r="BQ478" s="10">
        <f t="shared" ref="BQ478:CM478" si="75">BQ472/BQ451</f>
        <v>0.2836545485339777</v>
      </c>
      <c r="BR478" s="10">
        <f t="shared" si="75"/>
        <v>0.30244455726213654</v>
      </c>
      <c r="BS478" s="10">
        <f t="shared" si="75"/>
        <v>0.3444789858477918</v>
      </c>
      <c r="BT478" s="10">
        <f t="shared" si="75"/>
        <v>0.24653583557688372</v>
      </c>
      <c r="BU478" s="10">
        <f t="shared" si="75"/>
        <v>0.22210516872755895</v>
      </c>
      <c r="BV478" s="10">
        <f t="shared" si="75"/>
        <v>0.27649530333060313</v>
      </c>
      <c r="BW478" s="10">
        <f t="shared" si="75"/>
        <v>0.72115959328931079</v>
      </c>
      <c r="BX478" s="10">
        <f t="shared" si="75"/>
        <v>0.31361880075227772</v>
      </c>
      <c r="BY478" s="10">
        <f t="shared" si="75"/>
        <v>0.27271760870561201</v>
      </c>
      <c r="BZ478" s="10">
        <f t="shared" si="75"/>
        <v>0.33972000934515778</v>
      </c>
      <c r="CA478" s="10">
        <f t="shared" si="75"/>
        <v>0.25338885674111622</v>
      </c>
      <c r="CB478" s="10">
        <f t="shared" si="75"/>
        <v>0.28610239136622312</v>
      </c>
      <c r="CC478" s="10">
        <f t="shared" si="75"/>
        <v>0.31013595561550839</v>
      </c>
      <c r="CD478" s="10">
        <f t="shared" si="75"/>
        <v>0.31832859211287901</v>
      </c>
      <c r="CE478" s="10">
        <f t="shared" si="75"/>
        <v>0.3007669631907271</v>
      </c>
      <c r="CF478" s="10">
        <f t="shared" si="75"/>
        <v>0.27214438111735317</v>
      </c>
      <c r="CG478" s="10">
        <f t="shared" si="75"/>
        <v>0.30679748083764175</v>
      </c>
      <c r="CH478" s="10">
        <f t="shared" si="75"/>
        <v>0.30037855401987751</v>
      </c>
      <c r="CI478" s="10">
        <f t="shared" si="75"/>
        <v>0.37672483525384243</v>
      </c>
      <c r="CJ478" s="10">
        <f t="shared" si="75"/>
        <v>0.32947057291364329</v>
      </c>
      <c r="CK478" s="10">
        <f t="shared" si="75"/>
        <v>0.27040799231061069</v>
      </c>
      <c r="CL478" s="10">
        <f t="shared" si="75"/>
        <v>0.20393920341625357</v>
      </c>
      <c r="CM478" s="10">
        <f t="shared" si="75"/>
        <v>0.28862689103044215</v>
      </c>
      <c r="CP478" s="9"/>
    </row>
    <row r="479" spans="1:94" x14ac:dyDescent="0.7">
      <c r="A479" s="9"/>
      <c r="B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</row>
    <row r="480" spans="1:94" x14ac:dyDescent="0.7">
      <c r="A480" s="9"/>
      <c r="B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</row>
    <row r="481" spans="1:91" x14ac:dyDescent="0.7">
      <c r="A481" s="9"/>
      <c r="B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</row>
    <row r="482" spans="1:91" x14ac:dyDescent="0.7">
      <c r="A482" s="9"/>
      <c r="B482" s="9"/>
    </row>
    <row r="483" spans="1:91" x14ac:dyDescent="0.7">
      <c r="A483" s="9"/>
      <c r="B483" s="9"/>
    </row>
    <row r="484" spans="1:91" x14ac:dyDescent="0.7">
      <c r="A484" s="9"/>
      <c r="B484" s="9"/>
    </row>
    <row r="485" spans="1:91" x14ac:dyDescent="0.7">
      <c r="A485" s="9"/>
      <c r="B485" s="9"/>
    </row>
    <row r="486" spans="1:91" x14ac:dyDescent="0.7">
      <c r="A486" s="9"/>
      <c r="B486" s="9"/>
    </row>
    <row r="487" spans="1:91" x14ac:dyDescent="0.7">
      <c r="A487" s="9"/>
      <c r="B487" s="9"/>
    </row>
    <row r="488" spans="1:91" x14ac:dyDescent="0.7">
      <c r="A488" s="9"/>
      <c r="B488" s="9"/>
    </row>
    <row r="489" spans="1:91" x14ac:dyDescent="0.7">
      <c r="A489" s="9"/>
      <c r="B489" s="9"/>
    </row>
    <row r="490" spans="1:91" x14ac:dyDescent="0.7">
      <c r="A490" s="9"/>
      <c r="B490" s="9"/>
    </row>
  </sheetData>
  <mergeCells count="2">
    <mergeCell ref="A446:B446"/>
    <mergeCell ref="A447:B447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F0"/>
  </sheetPr>
  <dimension ref="A1:AE92"/>
  <sheetViews>
    <sheetView zoomScale="60" zoomScaleNormal="60" workbookViewId="0">
      <pane xSplit="10" ySplit="4" topLeftCell="R23" activePane="bottomRight" state="frozen"/>
      <selection pane="topRight" activeCell="K1" sqref="K1"/>
      <selection pane="bottomLeft" activeCell="A5" sqref="A5"/>
      <selection pane="bottomRight" activeCell="K5" sqref="K5:AC92"/>
    </sheetView>
  </sheetViews>
  <sheetFormatPr defaultColWidth="9" defaultRowHeight="24.6" x14ac:dyDescent="0.7"/>
  <cols>
    <col min="1" max="1" width="5.5" style="6" customWidth="1"/>
    <col min="2" max="2" width="8.5" style="1" customWidth="1"/>
    <col min="3" max="3" width="7.5" style="1" customWidth="1"/>
    <col min="4" max="4" width="22.59765625" style="1" customWidth="1"/>
    <col min="5" max="5" width="9" style="1" customWidth="1"/>
    <col min="6" max="6" width="9" style="6" customWidth="1"/>
    <col min="7" max="7" width="23.5" style="182" customWidth="1"/>
    <col min="8" max="10" width="7.09765625" style="6" customWidth="1"/>
    <col min="11" max="11" width="12.09765625" style="4" customWidth="1"/>
    <col min="12" max="12" width="15.59765625" style="4" customWidth="1"/>
    <col min="13" max="14" width="12.09765625" style="4" customWidth="1"/>
    <col min="15" max="15" width="12.09765625" style="184" customWidth="1"/>
    <col min="16" max="19" width="12.09765625" style="4" customWidth="1"/>
    <col min="20" max="20" width="9.09765625" style="4" customWidth="1"/>
    <col min="21" max="21" width="11.5" style="185" customWidth="1"/>
    <col min="22" max="22" width="12.5" style="186" customWidth="1"/>
    <col min="23" max="23" width="16.09765625" style="4" customWidth="1"/>
    <col min="24" max="24" width="14" style="4" customWidth="1"/>
    <col min="25" max="25" width="14.09765625" style="4" customWidth="1"/>
    <col min="26" max="27" width="14.5" style="4" customWidth="1"/>
    <col min="28" max="28" width="13.5" style="187" bestFit="1" customWidth="1"/>
    <col min="29" max="30" width="9" style="27"/>
    <col min="31" max="31" width="11" style="1" customWidth="1"/>
    <col min="32" max="16384" width="9" style="1"/>
  </cols>
  <sheetData>
    <row r="1" spans="1:31" x14ac:dyDescent="0.7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U1" s="185">
        <f>Q5+R5+S5+T5</f>
        <v>6207</v>
      </c>
      <c r="AC1" s="246" t="s">
        <v>1626</v>
      </c>
      <c r="AD1" s="246"/>
      <c r="AE1" s="246"/>
    </row>
    <row r="2" spans="1:31" ht="33.6" x14ac:dyDescent="0.95">
      <c r="A2" s="18" t="s">
        <v>2458</v>
      </c>
      <c r="B2" s="18"/>
      <c r="C2" s="18"/>
      <c r="D2" s="18"/>
      <c r="E2" s="18"/>
      <c r="F2" s="17"/>
      <c r="G2" s="18"/>
      <c r="H2" s="17"/>
      <c r="I2" s="17"/>
      <c r="J2" s="17"/>
      <c r="K2" s="28"/>
      <c r="L2" s="28"/>
      <c r="M2" s="28"/>
      <c r="N2" s="28"/>
    </row>
    <row r="3" spans="1:31" x14ac:dyDescent="0.7">
      <c r="B3" s="4"/>
      <c r="C3" s="4"/>
      <c r="D3" s="4"/>
      <c r="E3" s="4"/>
      <c r="G3" s="28"/>
      <c r="H3" s="112"/>
      <c r="K3" s="4" t="s">
        <v>1576</v>
      </c>
      <c r="L3" s="4" t="s">
        <v>1577</v>
      </c>
      <c r="M3" s="4" t="s">
        <v>1578</v>
      </c>
      <c r="N3" s="4" t="s">
        <v>1579</v>
      </c>
      <c r="O3" s="184" t="s">
        <v>1553</v>
      </c>
      <c r="P3" s="4" t="s">
        <v>1580</v>
      </c>
      <c r="Q3" s="4" t="s">
        <v>1581</v>
      </c>
      <c r="R3" s="4" t="s">
        <v>1582</v>
      </c>
      <c r="S3" s="4" t="s">
        <v>1583</v>
      </c>
      <c r="T3" s="4" t="s">
        <v>1584</v>
      </c>
      <c r="U3" s="185" t="s">
        <v>1585</v>
      </c>
      <c r="V3" s="186" t="s">
        <v>1586</v>
      </c>
      <c r="W3" s="4" t="s">
        <v>1587</v>
      </c>
      <c r="X3" s="4" t="s">
        <v>1588</v>
      </c>
      <c r="Y3" s="4" t="s">
        <v>1589</v>
      </c>
      <c r="Z3" s="4" t="s">
        <v>1590</v>
      </c>
      <c r="AA3" s="4" t="s">
        <v>1591</v>
      </c>
      <c r="AB3" s="187" t="s">
        <v>1554</v>
      </c>
    </row>
    <row r="4" spans="1:31" s="2" customFormat="1" ht="81" customHeight="1" x14ac:dyDescent="0.25">
      <c r="A4" s="15" t="s">
        <v>1057</v>
      </c>
      <c r="B4" s="111" t="s">
        <v>872</v>
      </c>
      <c r="C4" s="111"/>
      <c r="D4" s="111" t="s">
        <v>1592</v>
      </c>
      <c r="E4" s="111" t="s">
        <v>1315</v>
      </c>
      <c r="F4" s="15" t="s">
        <v>1316</v>
      </c>
      <c r="G4" s="111" t="s">
        <v>1317</v>
      </c>
      <c r="H4" s="111" t="s">
        <v>1207</v>
      </c>
      <c r="I4" s="15" t="s">
        <v>1208</v>
      </c>
      <c r="J4" s="15" t="s">
        <v>1209</v>
      </c>
      <c r="K4" s="188" t="s">
        <v>1593</v>
      </c>
      <c r="L4" s="188" t="s">
        <v>1594</v>
      </c>
      <c r="M4" s="188" t="s">
        <v>1595</v>
      </c>
      <c r="N4" s="188" t="s">
        <v>1596</v>
      </c>
      <c r="O4" s="110" t="s">
        <v>1597</v>
      </c>
      <c r="P4" s="188" t="s">
        <v>1598</v>
      </c>
      <c r="Q4" s="188" t="s">
        <v>1599</v>
      </c>
      <c r="R4" s="188" t="s">
        <v>1600</v>
      </c>
      <c r="S4" s="188" t="s">
        <v>1601</v>
      </c>
      <c r="T4" s="188" t="s">
        <v>1602</v>
      </c>
      <c r="U4" s="183" t="s">
        <v>1603</v>
      </c>
      <c r="V4" s="189" t="s">
        <v>1604</v>
      </c>
      <c r="W4" s="188" t="s">
        <v>1605</v>
      </c>
      <c r="X4" s="188" t="s">
        <v>1606</v>
      </c>
      <c r="Y4" s="188" t="s">
        <v>1607</v>
      </c>
      <c r="Z4" s="188" t="s">
        <v>1608</v>
      </c>
      <c r="AA4" s="188" t="s">
        <v>1609</v>
      </c>
      <c r="AB4" s="111" t="s">
        <v>1610</v>
      </c>
      <c r="AC4" s="190" t="s">
        <v>1611</v>
      </c>
      <c r="AD4" s="190" t="s">
        <v>1612</v>
      </c>
      <c r="AE4" s="79" t="s">
        <v>1621</v>
      </c>
    </row>
    <row r="5" spans="1:31" x14ac:dyDescent="0.7">
      <c r="A5" s="5">
        <v>1</v>
      </c>
      <c r="B5" s="38" t="s">
        <v>955</v>
      </c>
      <c r="C5" s="38" t="s">
        <v>7</v>
      </c>
      <c r="D5" s="38" t="s">
        <v>972</v>
      </c>
      <c r="E5" s="38" t="s">
        <v>1320</v>
      </c>
      <c r="F5" s="5">
        <v>372</v>
      </c>
      <c r="G5" s="38" t="s">
        <v>2288</v>
      </c>
      <c r="H5" s="5" t="s">
        <v>1556</v>
      </c>
      <c r="I5" s="5">
        <v>16</v>
      </c>
      <c r="J5" s="5">
        <v>13</v>
      </c>
      <c r="K5" s="38">
        <v>55634</v>
      </c>
      <c r="L5" s="38">
        <v>8954</v>
      </c>
      <c r="M5" s="38">
        <v>18135</v>
      </c>
      <c r="N5" s="38">
        <v>1984</v>
      </c>
      <c r="O5" s="64">
        <v>95113</v>
      </c>
      <c r="P5" s="38">
        <v>46376</v>
      </c>
      <c r="Q5" s="38">
        <v>5145</v>
      </c>
      <c r="R5" s="38">
        <v>364</v>
      </c>
      <c r="S5" s="38">
        <v>615</v>
      </c>
      <c r="T5" s="38">
        <v>83</v>
      </c>
      <c r="U5" s="191">
        <v>6851</v>
      </c>
      <c r="V5" s="192">
        <v>120685</v>
      </c>
      <c r="W5" s="38">
        <v>11848</v>
      </c>
      <c r="X5" s="38">
        <v>6908.9400000000005</v>
      </c>
      <c r="Y5" s="38">
        <v>22143.11</v>
      </c>
      <c r="Z5" s="38">
        <v>810.45</v>
      </c>
      <c r="AA5" s="38">
        <v>130.51</v>
      </c>
      <c r="AB5" s="39">
        <v>9237.1899999999987</v>
      </c>
      <c r="AC5" s="80">
        <v>1.348298058677565</v>
      </c>
      <c r="AD5" s="38">
        <v>1.2</v>
      </c>
      <c r="AE5" s="25" t="str">
        <f>IF(AND(AC5&gt;=AD5),"ผ่าน","ไม่ผ่าน")</f>
        <v>ผ่าน</v>
      </c>
    </row>
    <row r="6" spans="1:31" x14ac:dyDescent="0.7">
      <c r="A6" s="5">
        <v>2</v>
      </c>
      <c r="B6" s="38" t="s">
        <v>955</v>
      </c>
      <c r="C6" s="38" t="s">
        <v>65</v>
      </c>
      <c r="D6" s="38" t="s">
        <v>1029</v>
      </c>
      <c r="E6" s="38" t="s">
        <v>1319</v>
      </c>
      <c r="F6" s="5">
        <v>40</v>
      </c>
      <c r="G6" s="38" t="s">
        <v>2289</v>
      </c>
      <c r="H6" s="5" t="s">
        <v>1557</v>
      </c>
      <c r="I6" s="5">
        <v>6</v>
      </c>
      <c r="J6" s="5">
        <v>4</v>
      </c>
      <c r="K6" s="38">
        <v>17399</v>
      </c>
      <c r="L6" s="38">
        <v>760</v>
      </c>
      <c r="M6" s="38">
        <v>2084</v>
      </c>
      <c r="N6" s="38">
        <v>352</v>
      </c>
      <c r="O6" s="64">
        <v>21530</v>
      </c>
      <c r="P6" s="38">
        <v>15329</v>
      </c>
      <c r="Q6" s="38">
        <v>487</v>
      </c>
      <c r="R6" s="38">
        <v>10</v>
      </c>
      <c r="S6" s="38">
        <v>32</v>
      </c>
      <c r="T6" s="38">
        <v>5</v>
      </c>
      <c r="U6" s="191">
        <v>562</v>
      </c>
      <c r="V6" s="192">
        <v>1531</v>
      </c>
      <c r="W6" s="38">
        <v>5932</v>
      </c>
      <c r="X6" s="38">
        <v>257.53999999999996</v>
      </c>
      <c r="Y6" s="38">
        <v>4.7700000000000005</v>
      </c>
      <c r="Z6" s="38">
        <v>22.200000000000003</v>
      </c>
      <c r="AA6" s="38">
        <v>3.26</v>
      </c>
      <c r="AB6" s="39">
        <v>305.05</v>
      </c>
      <c r="AC6" s="80">
        <v>0.54279359430604979</v>
      </c>
      <c r="AD6" s="80">
        <v>0.6</v>
      </c>
      <c r="AE6" s="25" t="str">
        <f>IF(AND(AC6&gt;=AD6),"ผ่าน","ไม่ผ่าน")</f>
        <v>ไม่ผ่าน</v>
      </c>
    </row>
    <row r="7" spans="1:31" x14ac:dyDescent="0.7">
      <c r="A7" s="5">
        <v>3</v>
      </c>
      <c r="B7" s="38" t="s">
        <v>955</v>
      </c>
      <c r="C7" s="38" t="s">
        <v>66</v>
      </c>
      <c r="D7" s="38" t="s">
        <v>1030</v>
      </c>
      <c r="E7" s="38" t="s">
        <v>1319</v>
      </c>
      <c r="F7" s="5">
        <v>47</v>
      </c>
      <c r="G7" s="38" t="s">
        <v>2289</v>
      </c>
      <c r="H7" s="5" t="s">
        <v>1557</v>
      </c>
      <c r="I7" s="5">
        <v>6</v>
      </c>
      <c r="J7" s="5">
        <v>4</v>
      </c>
      <c r="K7" s="38">
        <v>16265</v>
      </c>
      <c r="L7" s="38">
        <v>986</v>
      </c>
      <c r="M7" s="38">
        <v>2646</v>
      </c>
      <c r="N7" s="38">
        <v>307</v>
      </c>
      <c r="O7" s="64">
        <v>21125</v>
      </c>
      <c r="P7" s="38">
        <v>14977</v>
      </c>
      <c r="Q7" s="38">
        <v>747</v>
      </c>
      <c r="R7" s="38">
        <v>29</v>
      </c>
      <c r="S7" s="38">
        <v>67</v>
      </c>
      <c r="T7" s="38">
        <v>7</v>
      </c>
      <c r="U7" s="191">
        <v>894</v>
      </c>
      <c r="V7" s="192">
        <v>3308</v>
      </c>
      <c r="W7" s="38">
        <v>0</v>
      </c>
      <c r="X7" s="38">
        <v>340.09000000000003</v>
      </c>
      <c r="Y7" s="38">
        <v>15.77</v>
      </c>
      <c r="Z7" s="38">
        <v>30.26</v>
      </c>
      <c r="AA7" s="38">
        <v>2.3199999999999998</v>
      </c>
      <c r="AB7" s="39">
        <v>405.29999999999995</v>
      </c>
      <c r="AC7" s="80">
        <v>0.45335570469798653</v>
      </c>
      <c r="AD7" s="80">
        <v>0.6</v>
      </c>
      <c r="AE7" s="25" t="str">
        <f t="shared" ref="AE7:AE69" si="0">IF(AND(AC7&gt;=AD7),"ผ่าน","ไม่ผ่าน")</f>
        <v>ไม่ผ่าน</v>
      </c>
    </row>
    <row r="8" spans="1:31" x14ac:dyDescent="0.7">
      <c r="A8" s="5">
        <v>4</v>
      </c>
      <c r="B8" s="38" t="s">
        <v>955</v>
      </c>
      <c r="C8" s="38" t="s">
        <v>67</v>
      </c>
      <c r="D8" s="38" t="s">
        <v>1031</v>
      </c>
      <c r="E8" s="38" t="s">
        <v>1319</v>
      </c>
      <c r="F8" s="5">
        <v>43</v>
      </c>
      <c r="G8" s="38" t="s">
        <v>2290</v>
      </c>
      <c r="H8" s="5" t="s">
        <v>1557</v>
      </c>
      <c r="I8" s="5">
        <v>5</v>
      </c>
      <c r="J8" s="5">
        <v>4</v>
      </c>
      <c r="K8" s="38">
        <v>17545</v>
      </c>
      <c r="L8" s="38">
        <v>710</v>
      </c>
      <c r="M8" s="38">
        <v>1716</v>
      </c>
      <c r="N8" s="38">
        <v>221</v>
      </c>
      <c r="O8" s="64">
        <v>21831</v>
      </c>
      <c r="P8" s="38">
        <v>11430</v>
      </c>
      <c r="Q8" s="38">
        <v>585</v>
      </c>
      <c r="R8" s="38">
        <v>13</v>
      </c>
      <c r="S8" s="38">
        <v>46</v>
      </c>
      <c r="T8" s="38">
        <v>5</v>
      </c>
      <c r="U8" s="191">
        <v>724</v>
      </c>
      <c r="V8" s="192">
        <v>1894</v>
      </c>
      <c r="W8" s="38">
        <v>3621</v>
      </c>
      <c r="X8" s="38">
        <v>277.12</v>
      </c>
      <c r="Y8" s="38">
        <v>5.49</v>
      </c>
      <c r="Z8" s="38">
        <v>29.02</v>
      </c>
      <c r="AA8" s="38">
        <v>2.0499999999999998</v>
      </c>
      <c r="AB8" s="39">
        <v>335.34000000000003</v>
      </c>
      <c r="AC8" s="80">
        <v>0.46317679558011055</v>
      </c>
      <c r="AD8" s="80">
        <v>0.6</v>
      </c>
      <c r="AE8" s="25" t="str">
        <f t="shared" si="0"/>
        <v>ไม่ผ่าน</v>
      </c>
    </row>
    <row r="9" spans="1:31" x14ac:dyDescent="0.7">
      <c r="A9" s="5">
        <v>5</v>
      </c>
      <c r="B9" s="38" t="s">
        <v>955</v>
      </c>
      <c r="C9" s="38" t="s">
        <v>68</v>
      </c>
      <c r="D9" s="38" t="s">
        <v>1032</v>
      </c>
      <c r="E9" s="38" t="s">
        <v>1319</v>
      </c>
      <c r="F9" s="5">
        <v>43</v>
      </c>
      <c r="G9" s="38" t="s">
        <v>2290</v>
      </c>
      <c r="H9" s="5" t="s">
        <v>1557</v>
      </c>
      <c r="I9" s="5">
        <v>5</v>
      </c>
      <c r="J9" s="5">
        <v>2</v>
      </c>
      <c r="K9" s="38">
        <v>10214</v>
      </c>
      <c r="L9" s="38">
        <v>633</v>
      </c>
      <c r="M9" s="38">
        <v>1090</v>
      </c>
      <c r="N9" s="38">
        <v>199</v>
      </c>
      <c r="O9" s="64">
        <v>13076</v>
      </c>
      <c r="P9" s="38">
        <v>8859</v>
      </c>
      <c r="Q9" s="38">
        <v>393</v>
      </c>
      <c r="R9" s="38">
        <v>20</v>
      </c>
      <c r="S9" s="38">
        <v>13</v>
      </c>
      <c r="T9" s="38">
        <v>2</v>
      </c>
      <c r="U9" s="191">
        <v>446</v>
      </c>
      <c r="V9" s="192">
        <v>1090</v>
      </c>
      <c r="W9" s="38">
        <v>34</v>
      </c>
      <c r="X9" s="38">
        <v>198.48000000000002</v>
      </c>
      <c r="Y9" s="38">
        <v>8.0300000000000011</v>
      </c>
      <c r="Z9" s="38">
        <v>6.74</v>
      </c>
      <c r="AA9" s="38">
        <v>1.19</v>
      </c>
      <c r="AB9" s="39">
        <v>216.04</v>
      </c>
      <c r="AC9" s="80">
        <v>0.48439461883408069</v>
      </c>
      <c r="AD9" s="80">
        <v>0.6</v>
      </c>
      <c r="AE9" s="25" t="str">
        <f t="shared" si="0"/>
        <v>ไม่ผ่าน</v>
      </c>
    </row>
    <row r="10" spans="1:31" x14ac:dyDescent="0.7">
      <c r="A10" s="5">
        <v>6</v>
      </c>
      <c r="B10" s="38" t="s">
        <v>955</v>
      </c>
      <c r="C10" s="38" t="s">
        <v>69</v>
      </c>
      <c r="D10" s="38" t="s">
        <v>1033</v>
      </c>
      <c r="E10" s="38" t="s">
        <v>1319</v>
      </c>
      <c r="F10" s="5">
        <v>59</v>
      </c>
      <c r="G10" s="38" t="s">
        <v>2289</v>
      </c>
      <c r="H10" s="5" t="s">
        <v>1557</v>
      </c>
      <c r="I10" s="5">
        <v>6</v>
      </c>
      <c r="J10" s="5">
        <v>6</v>
      </c>
      <c r="K10" s="38">
        <v>19874</v>
      </c>
      <c r="L10" s="38">
        <v>1450</v>
      </c>
      <c r="M10" s="38">
        <v>4743</v>
      </c>
      <c r="N10" s="38">
        <v>545</v>
      </c>
      <c r="O10" s="64">
        <v>28909</v>
      </c>
      <c r="P10" s="38">
        <v>28909</v>
      </c>
      <c r="Q10" s="38">
        <v>542</v>
      </c>
      <c r="R10" s="38">
        <v>17</v>
      </c>
      <c r="S10" s="38">
        <v>93</v>
      </c>
      <c r="T10" s="38">
        <v>16</v>
      </c>
      <c r="U10" s="191">
        <v>760</v>
      </c>
      <c r="V10" s="192">
        <v>1865</v>
      </c>
      <c r="W10" s="38">
        <v>2201</v>
      </c>
      <c r="X10" s="38">
        <v>405.02000000000004</v>
      </c>
      <c r="Y10" s="38">
        <v>8.18</v>
      </c>
      <c r="Z10" s="38">
        <v>37.9</v>
      </c>
      <c r="AA10" s="38">
        <v>7.82</v>
      </c>
      <c r="AB10" s="39">
        <v>388.61999999999995</v>
      </c>
      <c r="AC10" s="80">
        <v>0.51134210526315782</v>
      </c>
      <c r="AD10" s="80">
        <v>0.6</v>
      </c>
      <c r="AE10" s="25" t="str">
        <f t="shared" si="0"/>
        <v>ไม่ผ่าน</v>
      </c>
    </row>
    <row r="11" spans="1:31" x14ac:dyDescent="0.7">
      <c r="A11" s="5">
        <v>7</v>
      </c>
      <c r="B11" s="38" t="s">
        <v>955</v>
      </c>
      <c r="C11" s="38" t="s">
        <v>70</v>
      </c>
      <c r="D11" s="38" t="s">
        <v>1034</v>
      </c>
      <c r="E11" s="38" t="s">
        <v>1319</v>
      </c>
      <c r="F11" s="5">
        <v>60</v>
      </c>
      <c r="G11" s="38" t="s">
        <v>2289</v>
      </c>
      <c r="H11" s="5" t="s">
        <v>1557</v>
      </c>
      <c r="I11" s="5">
        <v>6</v>
      </c>
      <c r="J11" s="5">
        <v>8</v>
      </c>
      <c r="K11" s="38">
        <v>24219</v>
      </c>
      <c r="L11" s="38">
        <v>808</v>
      </c>
      <c r="M11" s="38">
        <v>2314</v>
      </c>
      <c r="N11" s="38">
        <v>406</v>
      </c>
      <c r="O11" s="64">
        <v>29430</v>
      </c>
      <c r="P11" s="38">
        <v>16732</v>
      </c>
      <c r="Q11" s="38">
        <v>711</v>
      </c>
      <c r="R11" s="38">
        <v>23</v>
      </c>
      <c r="S11" s="38">
        <v>58</v>
      </c>
      <c r="T11" s="38">
        <v>7</v>
      </c>
      <c r="U11" s="191">
        <v>848</v>
      </c>
      <c r="V11" s="192">
        <v>2024</v>
      </c>
      <c r="W11" s="38">
        <v>5657</v>
      </c>
      <c r="X11" s="38">
        <v>381.63</v>
      </c>
      <c r="Y11" s="38">
        <v>9.5299999999999994</v>
      </c>
      <c r="Z11" s="38">
        <v>28.209999999999997</v>
      </c>
      <c r="AA11" s="38">
        <v>2.84</v>
      </c>
      <c r="AB11" s="39">
        <v>442.32000000000005</v>
      </c>
      <c r="AC11" s="80">
        <v>0.52160377358490573</v>
      </c>
      <c r="AD11" s="80">
        <v>0.6</v>
      </c>
      <c r="AE11" s="25" t="str">
        <f t="shared" si="0"/>
        <v>ไม่ผ่าน</v>
      </c>
    </row>
    <row r="12" spans="1:31" x14ac:dyDescent="0.7">
      <c r="A12" s="5">
        <v>8</v>
      </c>
      <c r="B12" s="38" t="s">
        <v>955</v>
      </c>
      <c r="C12" s="38" t="s">
        <v>71</v>
      </c>
      <c r="D12" s="38" t="s">
        <v>1035</v>
      </c>
      <c r="E12" s="38" t="s">
        <v>1319</v>
      </c>
      <c r="F12" s="5">
        <v>90</v>
      </c>
      <c r="G12" s="38" t="s">
        <v>2291</v>
      </c>
      <c r="H12" s="5" t="s">
        <v>1558</v>
      </c>
      <c r="I12" s="5">
        <v>10</v>
      </c>
      <c r="J12" s="5">
        <v>9</v>
      </c>
      <c r="K12" s="38">
        <v>30706</v>
      </c>
      <c r="L12" s="38">
        <v>1674</v>
      </c>
      <c r="M12" s="38">
        <v>3897</v>
      </c>
      <c r="N12" s="38">
        <v>718</v>
      </c>
      <c r="O12" s="64">
        <v>41463</v>
      </c>
      <c r="P12" s="38">
        <v>61240</v>
      </c>
      <c r="Q12" s="38">
        <v>1422</v>
      </c>
      <c r="R12" s="38">
        <v>33</v>
      </c>
      <c r="S12" s="38">
        <v>84</v>
      </c>
      <c r="T12" s="38">
        <v>11</v>
      </c>
      <c r="U12" s="191">
        <v>1661</v>
      </c>
      <c r="V12" s="192">
        <v>5581</v>
      </c>
      <c r="W12" s="38">
        <v>13013</v>
      </c>
      <c r="X12" s="38">
        <v>958.38</v>
      </c>
      <c r="Y12" s="38">
        <v>20.509999999999998</v>
      </c>
      <c r="Z12" s="38">
        <v>176844.58000000002</v>
      </c>
      <c r="AA12" s="38">
        <v>10.11</v>
      </c>
      <c r="AB12" s="39">
        <v>1138.51</v>
      </c>
      <c r="AC12" s="80">
        <v>0.68543648404575552</v>
      </c>
      <c r="AD12" s="80">
        <v>0.6</v>
      </c>
      <c r="AE12" s="25" t="str">
        <f t="shared" si="0"/>
        <v>ผ่าน</v>
      </c>
    </row>
    <row r="13" spans="1:31" x14ac:dyDescent="0.7">
      <c r="A13" s="5">
        <v>9</v>
      </c>
      <c r="B13" s="38" t="s">
        <v>955</v>
      </c>
      <c r="C13" s="38" t="s">
        <v>72</v>
      </c>
      <c r="D13" s="38" t="s">
        <v>1036</v>
      </c>
      <c r="E13" s="38" t="s">
        <v>1319</v>
      </c>
      <c r="F13" s="5">
        <v>36</v>
      </c>
      <c r="G13" s="38" t="s">
        <v>2289</v>
      </c>
      <c r="H13" s="5" t="s">
        <v>1557</v>
      </c>
      <c r="I13" s="5">
        <v>6</v>
      </c>
      <c r="J13" s="5">
        <v>5</v>
      </c>
      <c r="K13" s="38">
        <v>19444</v>
      </c>
      <c r="L13" s="38">
        <v>774</v>
      </c>
      <c r="M13" s="38">
        <v>2155</v>
      </c>
      <c r="N13" s="38">
        <v>488</v>
      </c>
      <c r="O13" s="64">
        <v>25067</v>
      </c>
      <c r="P13" s="38">
        <v>11981</v>
      </c>
      <c r="Q13" s="38">
        <v>638</v>
      </c>
      <c r="R13" s="38">
        <v>19</v>
      </c>
      <c r="S13" s="38">
        <v>38</v>
      </c>
      <c r="T13" s="38">
        <v>7</v>
      </c>
      <c r="U13" s="191">
        <v>736</v>
      </c>
      <c r="V13" s="192">
        <v>2084</v>
      </c>
      <c r="W13" s="38">
        <v>4903</v>
      </c>
      <c r="X13" s="38">
        <v>337.81</v>
      </c>
      <c r="Y13" s="38">
        <v>11.82</v>
      </c>
      <c r="Z13" s="38">
        <v>20.509999999999998</v>
      </c>
      <c r="AA13" s="38">
        <v>3</v>
      </c>
      <c r="AB13" s="39">
        <v>388.56</v>
      </c>
      <c r="AC13" s="80">
        <v>0.52793478260869564</v>
      </c>
      <c r="AD13" s="80">
        <v>0.6</v>
      </c>
      <c r="AE13" s="25" t="str">
        <f t="shared" si="0"/>
        <v>ไม่ผ่าน</v>
      </c>
    </row>
    <row r="14" spans="1:31" x14ac:dyDescent="0.7">
      <c r="A14" s="5">
        <v>10</v>
      </c>
      <c r="B14" s="38" t="s">
        <v>955</v>
      </c>
      <c r="C14" s="38" t="s">
        <v>73</v>
      </c>
      <c r="D14" s="38" t="s">
        <v>1037</v>
      </c>
      <c r="E14" s="38" t="s">
        <v>1319</v>
      </c>
      <c r="F14" s="5">
        <v>40</v>
      </c>
      <c r="G14" s="38" t="s">
        <v>2289</v>
      </c>
      <c r="H14" s="5" t="s">
        <v>1557</v>
      </c>
      <c r="I14" s="5">
        <v>6</v>
      </c>
      <c r="J14" s="5">
        <v>5</v>
      </c>
      <c r="K14" s="38">
        <v>22346</v>
      </c>
      <c r="L14" s="38">
        <v>808</v>
      </c>
      <c r="M14" s="38">
        <v>1676</v>
      </c>
      <c r="N14" s="38">
        <v>345</v>
      </c>
      <c r="O14" s="64">
        <v>26323</v>
      </c>
      <c r="P14" s="38">
        <v>12947</v>
      </c>
      <c r="Q14" s="38">
        <v>733</v>
      </c>
      <c r="R14" s="38">
        <v>15</v>
      </c>
      <c r="S14" s="38">
        <v>35</v>
      </c>
      <c r="T14" s="38">
        <v>8</v>
      </c>
      <c r="U14" s="191">
        <v>839</v>
      </c>
      <c r="V14" s="192">
        <v>2604</v>
      </c>
      <c r="W14" s="38">
        <v>4118</v>
      </c>
      <c r="X14" s="38">
        <v>383.48</v>
      </c>
      <c r="Y14" s="38">
        <v>7.42</v>
      </c>
      <c r="Z14" s="38">
        <v>18.509999999999998</v>
      </c>
      <c r="AA14" s="38">
        <v>3.85</v>
      </c>
      <c r="AB14" s="39">
        <v>428.5</v>
      </c>
      <c r="AC14" s="80">
        <v>0.51072705601907031</v>
      </c>
      <c r="AD14" s="80">
        <v>0.6</v>
      </c>
      <c r="AE14" s="25" t="str">
        <f t="shared" si="0"/>
        <v>ไม่ผ่าน</v>
      </c>
    </row>
    <row r="15" spans="1:31" x14ac:dyDescent="0.7">
      <c r="A15" s="5">
        <v>11</v>
      </c>
      <c r="B15" s="38" t="s">
        <v>955</v>
      </c>
      <c r="C15" s="38" t="s">
        <v>78</v>
      </c>
      <c r="D15" s="38" t="s">
        <v>1041</v>
      </c>
      <c r="E15" s="38" t="s">
        <v>1319</v>
      </c>
      <c r="F15" s="5">
        <v>120</v>
      </c>
      <c r="G15" s="38" t="s">
        <v>2292</v>
      </c>
      <c r="H15" s="5" t="s">
        <v>1559</v>
      </c>
      <c r="I15" s="5">
        <v>13</v>
      </c>
      <c r="J15" s="5">
        <v>7</v>
      </c>
      <c r="K15" s="38">
        <v>28445</v>
      </c>
      <c r="L15" s="38">
        <v>2568</v>
      </c>
      <c r="M15" s="38">
        <v>6751</v>
      </c>
      <c r="N15" s="38">
        <v>738</v>
      </c>
      <c r="O15" s="64">
        <v>40324</v>
      </c>
      <c r="P15" s="38">
        <v>40364</v>
      </c>
      <c r="Q15" s="38">
        <v>2167</v>
      </c>
      <c r="R15" s="38">
        <v>191</v>
      </c>
      <c r="S15" s="38">
        <v>333</v>
      </c>
      <c r="T15" s="38">
        <v>39</v>
      </c>
      <c r="U15" s="191">
        <v>2853</v>
      </c>
      <c r="V15" s="192">
        <v>9162</v>
      </c>
      <c r="W15" s="38">
        <v>19042</v>
      </c>
      <c r="X15" s="38">
        <v>766.41</v>
      </c>
      <c r="Y15" s="38">
        <v>82.889999999999986</v>
      </c>
      <c r="Z15" s="38">
        <v>176.68</v>
      </c>
      <c r="AA15" s="38">
        <v>17.66</v>
      </c>
      <c r="AB15" s="39">
        <v>1075.04</v>
      </c>
      <c r="AC15" s="80">
        <v>0.37681037504381354</v>
      </c>
      <c r="AD15" s="38">
        <v>0.8</v>
      </c>
      <c r="AE15" s="25" t="str">
        <f t="shared" si="0"/>
        <v>ไม่ผ่าน</v>
      </c>
    </row>
    <row r="16" spans="1:31" x14ac:dyDescent="0.7">
      <c r="A16" s="5">
        <v>12</v>
      </c>
      <c r="B16" s="38" t="s">
        <v>955</v>
      </c>
      <c r="C16" s="38" t="s">
        <v>89</v>
      </c>
      <c r="D16" s="38" t="s">
        <v>1052</v>
      </c>
      <c r="E16" s="38" t="s">
        <v>1319</v>
      </c>
      <c r="F16" s="5">
        <v>35</v>
      </c>
      <c r="G16" s="38" t="s">
        <v>2293</v>
      </c>
      <c r="H16" s="5" t="s">
        <v>1561</v>
      </c>
      <c r="I16" s="5">
        <v>2</v>
      </c>
      <c r="J16" s="5">
        <v>1</v>
      </c>
      <c r="K16" s="38">
        <v>6322</v>
      </c>
      <c r="L16" s="38">
        <v>260</v>
      </c>
      <c r="M16" s="38">
        <v>515</v>
      </c>
      <c r="N16" s="38">
        <v>148</v>
      </c>
      <c r="O16" s="64">
        <v>8260</v>
      </c>
      <c r="P16" s="38">
        <v>17598</v>
      </c>
      <c r="Q16" s="38">
        <v>233</v>
      </c>
      <c r="R16" s="38">
        <v>1</v>
      </c>
      <c r="S16" s="38">
        <v>13</v>
      </c>
      <c r="T16" s="38">
        <v>1</v>
      </c>
      <c r="U16" s="191">
        <v>259</v>
      </c>
      <c r="V16" s="192">
        <v>658</v>
      </c>
      <c r="W16" s="38">
        <v>4050</v>
      </c>
      <c r="X16" s="38">
        <v>79.73</v>
      </c>
      <c r="Y16" s="38">
        <v>0.32</v>
      </c>
      <c r="Z16" s="38">
        <v>4.68</v>
      </c>
      <c r="AA16" s="38">
        <v>0.34</v>
      </c>
      <c r="AB16" s="39">
        <v>111.63999999999999</v>
      </c>
      <c r="AC16" s="80">
        <v>0.43104247104247101</v>
      </c>
      <c r="AD16" s="80">
        <v>0.6</v>
      </c>
      <c r="AE16" s="25" t="str">
        <f t="shared" si="0"/>
        <v>ไม่ผ่าน</v>
      </c>
    </row>
    <row r="17" spans="1:31" x14ac:dyDescent="0.7">
      <c r="A17" s="5">
        <v>13</v>
      </c>
      <c r="B17" s="38" t="s">
        <v>873</v>
      </c>
      <c r="C17" s="38" t="s">
        <v>39</v>
      </c>
      <c r="D17" s="38" t="s">
        <v>1004</v>
      </c>
      <c r="E17" s="38" t="s">
        <v>1320</v>
      </c>
      <c r="F17" s="5">
        <v>274</v>
      </c>
      <c r="G17" s="38" t="s">
        <v>2288</v>
      </c>
      <c r="H17" s="5" t="s">
        <v>1556</v>
      </c>
      <c r="I17" s="5">
        <v>16</v>
      </c>
      <c r="J17" s="5">
        <v>13</v>
      </c>
      <c r="K17" s="38">
        <v>31259</v>
      </c>
      <c r="L17" s="38">
        <v>3967</v>
      </c>
      <c r="M17" s="38">
        <v>5763</v>
      </c>
      <c r="N17" s="38">
        <v>1175</v>
      </c>
      <c r="O17" s="64">
        <v>55765</v>
      </c>
      <c r="P17" s="38">
        <v>31126</v>
      </c>
      <c r="Q17" s="38">
        <v>5254</v>
      </c>
      <c r="R17" s="38">
        <v>426</v>
      </c>
      <c r="S17" s="38">
        <v>641</v>
      </c>
      <c r="T17" s="38">
        <v>88</v>
      </c>
      <c r="U17" s="191">
        <v>7038</v>
      </c>
      <c r="V17" s="192">
        <v>26994</v>
      </c>
      <c r="W17" s="38">
        <v>11575</v>
      </c>
      <c r="X17" s="38">
        <v>6767.79</v>
      </c>
      <c r="Y17" s="38">
        <v>495.69</v>
      </c>
      <c r="Z17" s="38">
        <v>880.69</v>
      </c>
      <c r="AA17" s="38">
        <v>94.35</v>
      </c>
      <c r="AB17" s="39">
        <v>8965.93</v>
      </c>
      <c r="AC17" s="80">
        <v>1.2739315146348396</v>
      </c>
      <c r="AD17" s="38">
        <v>1.2</v>
      </c>
      <c r="AE17" s="25" t="str">
        <f t="shared" si="0"/>
        <v>ผ่าน</v>
      </c>
    </row>
    <row r="18" spans="1:31" x14ac:dyDescent="0.7">
      <c r="A18" s="5">
        <v>14</v>
      </c>
      <c r="B18" s="38" t="s">
        <v>873</v>
      </c>
      <c r="C18" s="38" t="s">
        <v>40</v>
      </c>
      <c r="D18" s="38" t="s">
        <v>1005</v>
      </c>
      <c r="E18" s="38" t="s">
        <v>1319</v>
      </c>
      <c r="F18" s="5">
        <v>45</v>
      </c>
      <c r="G18" s="38" t="s">
        <v>2289</v>
      </c>
      <c r="H18" s="5" t="s">
        <v>1557</v>
      </c>
      <c r="I18" s="5">
        <v>6</v>
      </c>
      <c r="J18" s="5">
        <v>7</v>
      </c>
      <c r="K18" s="38">
        <v>18895</v>
      </c>
      <c r="L18" s="38">
        <v>771</v>
      </c>
      <c r="M18" s="38">
        <v>2074</v>
      </c>
      <c r="N18" s="38">
        <v>590</v>
      </c>
      <c r="O18" s="64">
        <v>24922</v>
      </c>
      <c r="P18" s="38">
        <v>16839</v>
      </c>
      <c r="Q18" s="38">
        <v>760</v>
      </c>
      <c r="R18" s="38">
        <v>27</v>
      </c>
      <c r="S18" s="38">
        <v>60</v>
      </c>
      <c r="T18" s="38">
        <v>29</v>
      </c>
      <c r="U18" s="191">
        <v>956</v>
      </c>
      <c r="V18" s="192">
        <v>2988</v>
      </c>
      <c r="W18" s="38">
        <v>326</v>
      </c>
      <c r="X18" s="38">
        <v>536.39</v>
      </c>
      <c r="Y18" s="38">
        <v>19.68</v>
      </c>
      <c r="Z18" s="38">
        <v>37.370000000000005</v>
      </c>
      <c r="AA18" s="38">
        <v>22.080000000000002</v>
      </c>
      <c r="AB18" s="39">
        <v>734.84</v>
      </c>
      <c r="AC18" s="80">
        <v>0.76866108786610887</v>
      </c>
      <c r="AD18" s="80">
        <v>0.6</v>
      </c>
      <c r="AE18" s="25" t="str">
        <f t="shared" si="0"/>
        <v>ผ่าน</v>
      </c>
    </row>
    <row r="19" spans="1:31" x14ac:dyDescent="0.7">
      <c r="A19" s="5">
        <v>15</v>
      </c>
      <c r="B19" s="38" t="s">
        <v>873</v>
      </c>
      <c r="C19" s="38" t="s">
        <v>42</v>
      </c>
      <c r="D19" s="38" t="s">
        <v>1007</v>
      </c>
      <c r="E19" s="38" t="s">
        <v>1319</v>
      </c>
      <c r="F19" s="5">
        <v>74</v>
      </c>
      <c r="G19" s="38" t="s">
        <v>2289</v>
      </c>
      <c r="H19" s="5" t="s">
        <v>1557</v>
      </c>
      <c r="I19" s="5">
        <v>6</v>
      </c>
      <c r="J19" s="5">
        <v>8</v>
      </c>
      <c r="K19" s="38">
        <v>21356</v>
      </c>
      <c r="L19" s="38">
        <v>998</v>
      </c>
      <c r="M19" s="38">
        <v>2264</v>
      </c>
      <c r="N19" s="38">
        <v>325</v>
      </c>
      <c r="O19" s="64">
        <v>28363</v>
      </c>
      <c r="P19" s="38">
        <v>13835</v>
      </c>
      <c r="Q19" s="38">
        <v>2233</v>
      </c>
      <c r="R19" s="38">
        <v>65</v>
      </c>
      <c r="S19" s="38">
        <v>131</v>
      </c>
      <c r="T19" s="38">
        <v>19</v>
      </c>
      <c r="U19" s="191">
        <v>2512</v>
      </c>
      <c r="V19" s="192">
        <v>4551</v>
      </c>
      <c r="W19" s="38">
        <v>2315</v>
      </c>
      <c r="X19" s="38">
        <v>954.3</v>
      </c>
      <c r="Y19" s="38">
        <v>26.91</v>
      </c>
      <c r="Z19" s="38">
        <v>62.96</v>
      </c>
      <c r="AA19" s="38">
        <v>8.07</v>
      </c>
      <c r="AB19" s="39">
        <v>1076.47</v>
      </c>
      <c r="AC19" s="80">
        <v>0.42853105095541405</v>
      </c>
      <c r="AD19" s="80">
        <v>0.6</v>
      </c>
      <c r="AE19" s="25" t="str">
        <f t="shared" si="0"/>
        <v>ไม่ผ่าน</v>
      </c>
    </row>
    <row r="20" spans="1:31" x14ac:dyDescent="0.7">
      <c r="A20" s="5">
        <v>16</v>
      </c>
      <c r="B20" s="38" t="s">
        <v>873</v>
      </c>
      <c r="C20" s="38" t="s">
        <v>45</v>
      </c>
      <c r="D20" s="38" t="s">
        <v>1010</v>
      </c>
      <c r="E20" s="38" t="s">
        <v>1319</v>
      </c>
      <c r="F20" s="5">
        <v>116</v>
      </c>
      <c r="G20" s="38" t="s">
        <v>2292</v>
      </c>
      <c r="H20" s="5" t="s">
        <v>1559</v>
      </c>
      <c r="I20" s="5">
        <v>13</v>
      </c>
      <c r="J20" s="5">
        <v>10</v>
      </c>
      <c r="K20" s="38">
        <v>20635</v>
      </c>
      <c r="L20" s="38">
        <v>1202</v>
      </c>
      <c r="M20" s="38">
        <v>3843</v>
      </c>
      <c r="N20" s="38">
        <v>694</v>
      </c>
      <c r="O20" s="64">
        <v>29398</v>
      </c>
      <c r="P20" s="38">
        <v>43678</v>
      </c>
      <c r="Q20" s="38">
        <v>1621</v>
      </c>
      <c r="R20" s="38">
        <v>73</v>
      </c>
      <c r="S20" s="38">
        <v>109</v>
      </c>
      <c r="T20" s="38">
        <v>19</v>
      </c>
      <c r="U20" s="191">
        <v>1890</v>
      </c>
      <c r="V20" s="192">
        <v>8209</v>
      </c>
      <c r="W20" s="38">
        <v>313</v>
      </c>
      <c r="X20" s="38">
        <v>1373.88</v>
      </c>
      <c r="Y20" s="38">
        <v>63.76</v>
      </c>
      <c r="Z20" s="38">
        <v>103.78999999999999</v>
      </c>
      <c r="AA20" s="38">
        <v>20.25</v>
      </c>
      <c r="AB20" s="39">
        <v>1609.0899999999997</v>
      </c>
      <c r="AC20" s="80">
        <v>0.85137037037037022</v>
      </c>
      <c r="AD20" s="80">
        <v>0.8</v>
      </c>
      <c r="AE20" s="25" t="str">
        <f t="shared" si="0"/>
        <v>ผ่าน</v>
      </c>
    </row>
    <row r="21" spans="1:31" x14ac:dyDescent="0.7">
      <c r="A21" s="5">
        <v>17</v>
      </c>
      <c r="B21" s="38" t="s">
        <v>873</v>
      </c>
      <c r="C21" s="38" t="s">
        <v>46</v>
      </c>
      <c r="D21" s="38" t="s">
        <v>1011</v>
      </c>
      <c r="E21" s="38" t="s">
        <v>1319</v>
      </c>
      <c r="F21" s="5">
        <v>37</v>
      </c>
      <c r="G21" s="38" t="s">
        <v>2289</v>
      </c>
      <c r="H21" s="5" t="s">
        <v>1557</v>
      </c>
      <c r="I21" s="5">
        <v>6</v>
      </c>
      <c r="J21" s="5">
        <v>7</v>
      </c>
      <c r="K21" s="38">
        <v>18016</v>
      </c>
      <c r="L21" s="38">
        <v>1573</v>
      </c>
      <c r="M21" s="38">
        <v>2923</v>
      </c>
      <c r="N21" s="38">
        <v>346</v>
      </c>
      <c r="O21" s="64">
        <v>34199</v>
      </c>
      <c r="P21" s="38">
        <v>16921</v>
      </c>
      <c r="Q21" s="38">
        <v>796</v>
      </c>
      <c r="R21" s="38">
        <v>25</v>
      </c>
      <c r="S21" s="38">
        <v>48</v>
      </c>
      <c r="T21" s="38">
        <v>5</v>
      </c>
      <c r="U21" s="191">
        <v>874</v>
      </c>
      <c r="V21" s="192">
        <v>2873</v>
      </c>
      <c r="W21" s="38">
        <v>5650</v>
      </c>
      <c r="X21" s="38">
        <v>463.65999999999997</v>
      </c>
      <c r="Y21" s="38">
        <v>11.96</v>
      </c>
      <c r="Z21" s="38">
        <v>26.660000000000004</v>
      </c>
      <c r="AA21" s="38">
        <v>3.0999999999999996</v>
      </c>
      <c r="AB21" s="39">
        <v>526.56000000000006</v>
      </c>
      <c r="AC21" s="80">
        <v>0.60247139588100695</v>
      </c>
      <c r="AD21" s="80">
        <v>0.6</v>
      </c>
      <c r="AE21" s="25" t="str">
        <f t="shared" si="0"/>
        <v>ผ่าน</v>
      </c>
    </row>
    <row r="22" spans="1:31" x14ac:dyDescent="0.7">
      <c r="A22" s="5">
        <v>18</v>
      </c>
      <c r="B22" s="38" t="s">
        <v>873</v>
      </c>
      <c r="C22" s="38" t="s">
        <v>47</v>
      </c>
      <c r="D22" s="38" t="s">
        <v>1012</v>
      </c>
      <c r="E22" s="38" t="s">
        <v>1319</v>
      </c>
      <c r="F22" s="5">
        <v>58</v>
      </c>
      <c r="G22" s="38" t="s">
        <v>2289</v>
      </c>
      <c r="H22" s="5" t="s">
        <v>1557</v>
      </c>
      <c r="I22" s="5">
        <v>6</v>
      </c>
      <c r="J22" s="5">
        <v>7</v>
      </c>
      <c r="K22" s="38">
        <v>12778</v>
      </c>
      <c r="L22" s="38">
        <v>951</v>
      </c>
      <c r="M22" s="38">
        <v>2395</v>
      </c>
      <c r="N22" s="38">
        <v>355</v>
      </c>
      <c r="O22" s="64">
        <v>18414</v>
      </c>
      <c r="P22" s="38">
        <v>18503</v>
      </c>
      <c r="Q22" s="38">
        <v>641</v>
      </c>
      <c r="R22" s="38">
        <v>12</v>
      </c>
      <c r="S22" s="38">
        <v>64</v>
      </c>
      <c r="T22" s="38">
        <v>9</v>
      </c>
      <c r="U22" s="191">
        <v>806</v>
      </c>
      <c r="V22" s="192">
        <v>2376</v>
      </c>
      <c r="W22" s="38">
        <v>877</v>
      </c>
      <c r="X22" s="38">
        <v>323.3</v>
      </c>
      <c r="Y22" s="38">
        <v>10.61</v>
      </c>
      <c r="Z22" s="38">
        <v>49.89</v>
      </c>
      <c r="AA22" s="38">
        <v>8.3999999999999986</v>
      </c>
      <c r="AB22" s="39">
        <v>426.7</v>
      </c>
      <c r="AC22" s="80">
        <v>0.52940446650124073</v>
      </c>
      <c r="AD22" s="80">
        <v>0.6</v>
      </c>
      <c r="AE22" s="25" t="str">
        <f t="shared" si="0"/>
        <v>ไม่ผ่าน</v>
      </c>
    </row>
    <row r="23" spans="1:31" x14ac:dyDescent="0.7">
      <c r="A23" s="5">
        <v>19</v>
      </c>
      <c r="B23" s="38" t="s">
        <v>873</v>
      </c>
      <c r="C23" s="38" t="s">
        <v>48</v>
      </c>
      <c r="D23" s="38" t="s">
        <v>1013</v>
      </c>
      <c r="E23" s="38" t="s">
        <v>1319</v>
      </c>
      <c r="F23" s="5">
        <v>38</v>
      </c>
      <c r="G23" s="38" t="s">
        <v>2289</v>
      </c>
      <c r="H23" s="5" t="s">
        <v>1557</v>
      </c>
      <c r="I23" s="5">
        <v>6</v>
      </c>
      <c r="J23" s="5">
        <v>5</v>
      </c>
      <c r="K23" s="38">
        <v>14458</v>
      </c>
      <c r="L23" s="38">
        <v>897</v>
      </c>
      <c r="M23" s="38">
        <v>2039</v>
      </c>
      <c r="N23" s="38">
        <v>372</v>
      </c>
      <c r="O23" s="64">
        <v>19563</v>
      </c>
      <c r="P23" s="38">
        <v>9867</v>
      </c>
      <c r="Q23" s="38">
        <v>533</v>
      </c>
      <c r="R23" s="38">
        <v>18</v>
      </c>
      <c r="S23" s="38">
        <v>52</v>
      </c>
      <c r="T23" s="38">
        <v>7</v>
      </c>
      <c r="U23" s="191">
        <v>655</v>
      </c>
      <c r="V23" s="192">
        <v>2043</v>
      </c>
      <c r="W23" s="38">
        <v>2989</v>
      </c>
      <c r="X23" s="38">
        <v>321.7</v>
      </c>
      <c r="Y23" s="38">
        <v>7.8599999999999994</v>
      </c>
      <c r="Z23" s="38">
        <v>30.550000000000004</v>
      </c>
      <c r="AA23" s="38">
        <v>5.99</v>
      </c>
      <c r="AB23" s="39">
        <v>384.00000000000006</v>
      </c>
      <c r="AC23" s="80">
        <v>0.58625954198473296</v>
      </c>
      <c r="AD23" s="80">
        <v>0.6</v>
      </c>
      <c r="AE23" s="25" t="str">
        <f t="shared" si="0"/>
        <v>ไม่ผ่าน</v>
      </c>
    </row>
    <row r="24" spans="1:31" x14ac:dyDescent="0.7">
      <c r="A24" s="5">
        <v>20</v>
      </c>
      <c r="B24" s="38" t="s">
        <v>873</v>
      </c>
      <c r="C24" s="38" t="s">
        <v>49</v>
      </c>
      <c r="D24" s="38" t="s">
        <v>1014</v>
      </c>
      <c r="E24" s="38" t="s">
        <v>1319</v>
      </c>
      <c r="F24" s="5">
        <v>32</v>
      </c>
      <c r="G24" s="38" t="s">
        <v>2293</v>
      </c>
      <c r="H24" s="5" t="s">
        <v>1561</v>
      </c>
      <c r="I24" s="5">
        <v>2</v>
      </c>
      <c r="J24" s="5">
        <v>1</v>
      </c>
      <c r="K24" s="38">
        <v>7281</v>
      </c>
      <c r="L24" s="38">
        <v>427</v>
      </c>
      <c r="M24" s="38">
        <v>1110</v>
      </c>
      <c r="N24" s="38">
        <v>136</v>
      </c>
      <c r="O24" s="64">
        <v>9971</v>
      </c>
      <c r="P24" s="38">
        <v>4441</v>
      </c>
      <c r="Q24" s="38">
        <v>224</v>
      </c>
      <c r="R24" s="38">
        <v>13</v>
      </c>
      <c r="S24" s="38">
        <v>30</v>
      </c>
      <c r="T24" s="38">
        <v>4</v>
      </c>
      <c r="U24" s="191">
        <v>298</v>
      </c>
      <c r="V24" s="192">
        <v>693</v>
      </c>
      <c r="W24" s="38">
        <v>1322</v>
      </c>
      <c r="X24" s="38">
        <v>118.77000000000001</v>
      </c>
      <c r="Y24" s="38">
        <v>6.56</v>
      </c>
      <c r="Z24" s="38">
        <v>15.52</v>
      </c>
      <c r="AA24" s="38">
        <v>3.9599999999999995</v>
      </c>
      <c r="AB24" s="39">
        <v>155.33000000000001</v>
      </c>
      <c r="AC24" s="80">
        <v>0.52124161073825503</v>
      </c>
      <c r="AD24" s="80">
        <v>0.6</v>
      </c>
      <c r="AE24" s="25" t="str">
        <f t="shared" si="0"/>
        <v>ไม่ผ่าน</v>
      </c>
    </row>
    <row r="25" spans="1:31" x14ac:dyDescent="0.7">
      <c r="A25" s="5">
        <v>21</v>
      </c>
      <c r="B25" s="11" t="s">
        <v>911</v>
      </c>
      <c r="C25" s="11" t="s">
        <v>4</v>
      </c>
      <c r="D25" s="11" t="s">
        <v>969</v>
      </c>
      <c r="E25" s="38" t="s">
        <v>1320</v>
      </c>
      <c r="F25" s="5">
        <v>541</v>
      </c>
      <c r="G25" s="38" t="s">
        <v>2294</v>
      </c>
      <c r="H25" s="5" t="s">
        <v>1556</v>
      </c>
      <c r="I25" s="5">
        <v>17</v>
      </c>
      <c r="J25" s="5">
        <v>13</v>
      </c>
      <c r="K25" s="38">
        <v>78187</v>
      </c>
      <c r="L25" s="38">
        <v>9842</v>
      </c>
      <c r="M25" s="38">
        <v>17826</v>
      </c>
      <c r="N25" s="38">
        <v>2858</v>
      </c>
      <c r="O25" s="64">
        <v>121198</v>
      </c>
      <c r="P25" s="38">
        <v>0</v>
      </c>
      <c r="Q25" s="38">
        <v>6369</v>
      </c>
      <c r="R25" s="38">
        <v>416</v>
      </c>
      <c r="S25" s="38">
        <v>833</v>
      </c>
      <c r="T25" s="38">
        <v>45</v>
      </c>
      <c r="U25" s="191">
        <v>11115</v>
      </c>
      <c r="V25" s="192">
        <v>42782</v>
      </c>
      <c r="W25" s="38">
        <v>0</v>
      </c>
      <c r="X25" s="38">
        <v>9520.9599999999991</v>
      </c>
      <c r="Y25" s="38">
        <v>557.82999999999993</v>
      </c>
      <c r="Z25" s="38">
        <v>1322.47</v>
      </c>
      <c r="AA25" s="38">
        <v>46.400000000000006</v>
      </c>
      <c r="AB25" s="39">
        <v>9715.24</v>
      </c>
      <c r="AC25" s="80">
        <v>0.87406567701304538</v>
      </c>
      <c r="AD25" s="38">
        <v>1.2</v>
      </c>
      <c r="AE25" s="25" t="str">
        <f t="shared" si="0"/>
        <v>ไม่ผ่าน</v>
      </c>
    </row>
    <row r="26" spans="1:31" x14ac:dyDescent="0.7">
      <c r="A26" s="5">
        <v>22</v>
      </c>
      <c r="B26" s="11" t="s">
        <v>911</v>
      </c>
      <c r="C26" s="11" t="s">
        <v>29</v>
      </c>
      <c r="D26" s="11" t="s">
        <v>994</v>
      </c>
      <c r="E26" s="38" t="s">
        <v>1319</v>
      </c>
      <c r="F26" s="5">
        <v>40</v>
      </c>
      <c r="G26" s="38" t="s">
        <v>2290</v>
      </c>
      <c r="H26" s="5" t="s">
        <v>1557</v>
      </c>
      <c r="I26" s="5">
        <v>5</v>
      </c>
      <c r="J26" s="5">
        <v>4</v>
      </c>
      <c r="K26" s="38">
        <v>15949</v>
      </c>
      <c r="L26" s="38">
        <v>709</v>
      </c>
      <c r="M26" s="38">
        <v>1229</v>
      </c>
      <c r="N26" s="38">
        <v>338</v>
      </c>
      <c r="O26" s="64">
        <v>19074</v>
      </c>
      <c r="P26" s="38">
        <v>9808</v>
      </c>
      <c r="Q26" s="38">
        <v>739</v>
      </c>
      <c r="R26" s="38">
        <v>26</v>
      </c>
      <c r="S26" s="38">
        <v>38</v>
      </c>
      <c r="T26" s="38">
        <v>8</v>
      </c>
      <c r="U26" s="191">
        <v>851</v>
      </c>
      <c r="V26" s="192">
        <v>2917</v>
      </c>
      <c r="W26" s="38">
        <v>2207</v>
      </c>
      <c r="X26" s="38">
        <v>452.33000000000004</v>
      </c>
      <c r="Y26" s="38">
        <v>10.53</v>
      </c>
      <c r="Z26" s="38">
        <v>19.559999999999999</v>
      </c>
      <c r="AA26" s="38">
        <v>3.0599999999999996</v>
      </c>
      <c r="AB26" s="39">
        <v>500.35</v>
      </c>
      <c r="AC26" s="80">
        <v>0.5879553466509988</v>
      </c>
      <c r="AD26" s="80">
        <v>0.6</v>
      </c>
      <c r="AE26" s="25" t="str">
        <f t="shared" si="0"/>
        <v>ไม่ผ่าน</v>
      </c>
    </row>
    <row r="27" spans="1:31" x14ac:dyDescent="0.7">
      <c r="A27" s="5">
        <v>23</v>
      </c>
      <c r="B27" s="11" t="s">
        <v>911</v>
      </c>
      <c r="C27" s="11" t="s">
        <v>30</v>
      </c>
      <c r="D27" s="11" t="s">
        <v>995</v>
      </c>
      <c r="E27" s="38" t="s">
        <v>1319</v>
      </c>
      <c r="F27" s="5">
        <v>59</v>
      </c>
      <c r="G27" s="38" t="s">
        <v>2289</v>
      </c>
      <c r="H27" s="5" t="s">
        <v>1557</v>
      </c>
      <c r="I27" s="5">
        <v>6</v>
      </c>
      <c r="J27" s="5">
        <v>9</v>
      </c>
      <c r="K27" s="38">
        <v>27725</v>
      </c>
      <c r="L27" s="38">
        <v>1436</v>
      </c>
      <c r="M27" s="38">
        <v>3421</v>
      </c>
      <c r="N27" s="38">
        <v>523</v>
      </c>
      <c r="O27" s="64">
        <v>36180</v>
      </c>
      <c r="P27" s="38">
        <v>37701</v>
      </c>
      <c r="Q27" s="38">
        <v>1126</v>
      </c>
      <c r="R27" s="38">
        <v>37</v>
      </c>
      <c r="S27" s="38">
        <v>71</v>
      </c>
      <c r="T27" s="38">
        <v>15</v>
      </c>
      <c r="U27" s="191">
        <v>1390</v>
      </c>
      <c r="V27" s="192">
        <v>4529</v>
      </c>
      <c r="W27" s="38">
        <v>1740</v>
      </c>
      <c r="X27" s="38">
        <v>413.24</v>
      </c>
      <c r="Y27" s="38">
        <v>10.54</v>
      </c>
      <c r="Z27" s="38">
        <v>27.74</v>
      </c>
      <c r="AA27" s="38">
        <v>6.76</v>
      </c>
      <c r="AB27" s="39">
        <v>500.14</v>
      </c>
      <c r="AC27" s="80">
        <v>0.35981294964028776</v>
      </c>
      <c r="AD27" s="80">
        <v>0.6</v>
      </c>
      <c r="AE27" s="25" t="str">
        <f t="shared" si="0"/>
        <v>ไม่ผ่าน</v>
      </c>
    </row>
    <row r="28" spans="1:31" x14ac:dyDescent="0.7">
      <c r="A28" s="5">
        <v>24</v>
      </c>
      <c r="B28" s="11" t="s">
        <v>911</v>
      </c>
      <c r="C28" s="11" t="s">
        <v>31</v>
      </c>
      <c r="D28" s="11" t="s">
        <v>996</v>
      </c>
      <c r="E28" s="38" t="s">
        <v>1319</v>
      </c>
      <c r="F28" s="5">
        <v>34</v>
      </c>
      <c r="G28" s="38" t="s">
        <v>2289</v>
      </c>
      <c r="H28" s="5" t="s">
        <v>1557</v>
      </c>
      <c r="I28" s="5">
        <v>6</v>
      </c>
      <c r="J28" s="5">
        <v>7</v>
      </c>
      <c r="K28" s="38">
        <v>15110</v>
      </c>
      <c r="L28" s="38">
        <v>735</v>
      </c>
      <c r="M28" s="38">
        <v>1404</v>
      </c>
      <c r="N28" s="38">
        <v>298</v>
      </c>
      <c r="O28" s="64">
        <v>19875</v>
      </c>
      <c r="P28" s="38">
        <v>15252</v>
      </c>
      <c r="Q28" s="38">
        <v>824</v>
      </c>
      <c r="R28" s="38">
        <v>19</v>
      </c>
      <c r="S28" s="38">
        <v>41</v>
      </c>
      <c r="T28" s="38">
        <v>8</v>
      </c>
      <c r="U28" s="191">
        <v>980</v>
      </c>
      <c r="V28" s="192">
        <v>2622</v>
      </c>
      <c r="W28" s="38">
        <v>1935</v>
      </c>
      <c r="X28" s="38">
        <v>690.40000000000009</v>
      </c>
      <c r="Y28" s="38">
        <v>10.33</v>
      </c>
      <c r="Z28" s="38">
        <v>27.78</v>
      </c>
      <c r="AA28" s="38">
        <v>5.5600000000000005</v>
      </c>
      <c r="AB28" s="39">
        <v>791.07999999999993</v>
      </c>
      <c r="AC28" s="80">
        <v>0.80722448979591832</v>
      </c>
      <c r="AD28" s="80">
        <v>0.6</v>
      </c>
      <c r="AE28" s="25" t="str">
        <f t="shared" si="0"/>
        <v>ผ่าน</v>
      </c>
    </row>
    <row r="29" spans="1:31" x14ac:dyDescent="0.7">
      <c r="A29" s="5">
        <v>25</v>
      </c>
      <c r="B29" s="11" t="s">
        <v>911</v>
      </c>
      <c r="C29" s="11" t="s">
        <v>32</v>
      </c>
      <c r="D29" s="11" t="s">
        <v>997</v>
      </c>
      <c r="E29" s="38" t="s">
        <v>1319</v>
      </c>
      <c r="F29" s="5">
        <v>30</v>
      </c>
      <c r="G29" s="38" t="s">
        <v>2293</v>
      </c>
      <c r="H29" s="5" t="s">
        <v>1561</v>
      </c>
      <c r="I29" s="5">
        <v>2</v>
      </c>
      <c r="J29" s="5">
        <v>1</v>
      </c>
      <c r="K29" s="38">
        <v>5321</v>
      </c>
      <c r="L29" s="38">
        <v>419</v>
      </c>
      <c r="M29" s="38">
        <v>997</v>
      </c>
      <c r="N29" s="38">
        <v>214</v>
      </c>
      <c r="O29" s="64">
        <v>8406</v>
      </c>
      <c r="P29" s="38">
        <v>0</v>
      </c>
      <c r="Q29" s="38">
        <v>230</v>
      </c>
      <c r="R29" s="38">
        <v>7</v>
      </c>
      <c r="S29" s="38">
        <v>27</v>
      </c>
      <c r="T29" s="38">
        <v>5</v>
      </c>
      <c r="U29" s="191">
        <v>304</v>
      </c>
      <c r="V29" s="192">
        <v>846</v>
      </c>
      <c r="W29" s="38">
        <v>0</v>
      </c>
      <c r="X29" s="38">
        <v>126.12</v>
      </c>
      <c r="Y29" s="38">
        <v>4.1500000000000004</v>
      </c>
      <c r="Z29" s="38">
        <v>12.82</v>
      </c>
      <c r="AA29" s="38">
        <v>2.5700000000000003</v>
      </c>
      <c r="AB29" s="39">
        <v>160.31</v>
      </c>
      <c r="AC29" s="80">
        <v>0.5273355263157895</v>
      </c>
      <c r="AD29" s="80">
        <v>0.6</v>
      </c>
      <c r="AE29" s="25" t="str">
        <f t="shared" si="0"/>
        <v>ไม่ผ่าน</v>
      </c>
    </row>
    <row r="30" spans="1:31" x14ac:dyDescent="0.7">
      <c r="A30" s="5">
        <v>26</v>
      </c>
      <c r="B30" s="11" t="s">
        <v>911</v>
      </c>
      <c r="C30" s="11" t="s">
        <v>33</v>
      </c>
      <c r="D30" s="11" t="s">
        <v>998</v>
      </c>
      <c r="E30" s="38" t="s">
        <v>1319</v>
      </c>
      <c r="F30" s="5">
        <v>32</v>
      </c>
      <c r="G30" s="38" t="s">
        <v>2290</v>
      </c>
      <c r="H30" s="5" t="s">
        <v>1557</v>
      </c>
      <c r="I30" s="5">
        <v>5</v>
      </c>
      <c r="J30" s="5">
        <v>3</v>
      </c>
      <c r="K30" s="38">
        <v>12619</v>
      </c>
      <c r="L30" s="38">
        <v>691</v>
      </c>
      <c r="M30" s="38">
        <v>1293</v>
      </c>
      <c r="N30" s="38">
        <v>330</v>
      </c>
      <c r="O30" s="64">
        <v>16449</v>
      </c>
      <c r="P30" s="38">
        <v>19236</v>
      </c>
      <c r="Q30" s="38">
        <v>537</v>
      </c>
      <c r="R30" s="38">
        <v>25</v>
      </c>
      <c r="S30" s="38">
        <v>55</v>
      </c>
      <c r="T30" s="38">
        <v>15</v>
      </c>
      <c r="U30" s="191">
        <v>671</v>
      </c>
      <c r="V30" s="192">
        <v>1829</v>
      </c>
      <c r="W30" s="38">
        <v>7985</v>
      </c>
      <c r="X30" s="38">
        <v>336.44</v>
      </c>
      <c r="Y30" s="38">
        <v>13.7</v>
      </c>
      <c r="Z30" s="38">
        <v>31.769999999999996</v>
      </c>
      <c r="AA30" s="38">
        <v>15.850000000000001</v>
      </c>
      <c r="AB30" s="39">
        <v>419.14000000000004</v>
      </c>
      <c r="AC30" s="80">
        <v>0.62464977645305519</v>
      </c>
      <c r="AD30" s="80">
        <v>0.6</v>
      </c>
      <c r="AE30" s="25" t="str">
        <f t="shared" si="0"/>
        <v>ผ่าน</v>
      </c>
    </row>
    <row r="31" spans="1:31" x14ac:dyDescent="0.7">
      <c r="A31" s="5">
        <v>27</v>
      </c>
      <c r="B31" s="11" t="s">
        <v>911</v>
      </c>
      <c r="C31" s="11" t="s">
        <v>34</v>
      </c>
      <c r="D31" s="11" t="s">
        <v>999</v>
      </c>
      <c r="E31" s="38" t="s">
        <v>1319</v>
      </c>
      <c r="F31" s="5">
        <v>45</v>
      </c>
      <c r="G31" s="38" t="s">
        <v>2290</v>
      </c>
      <c r="H31" s="5" t="s">
        <v>1557</v>
      </c>
      <c r="I31" s="5">
        <v>5</v>
      </c>
      <c r="J31" s="5">
        <v>6</v>
      </c>
      <c r="K31" s="38">
        <v>13110</v>
      </c>
      <c r="L31" s="38">
        <v>490</v>
      </c>
      <c r="M31" s="38">
        <v>1654</v>
      </c>
      <c r="N31" s="38">
        <v>299</v>
      </c>
      <c r="O31" s="64">
        <v>17960</v>
      </c>
      <c r="P31" s="38">
        <v>10179</v>
      </c>
      <c r="Q31" s="38">
        <v>408</v>
      </c>
      <c r="R31" s="38">
        <v>10</v>
      </c>
      <c r="S31" s="38">
        <v>45</v>
      </c>
      <c r="T31" s="38">
        <v>3</v>
      </c>
      <c r="U31" s="191">
        <v>648</v>
      </c>
      <c r="V31" s="192">
        <v>2003</v>
      </c>
      <c r="W31" s="38">
        <v>3539</v>
      </c>
      <c r="X31" s="38">
        <v>310.23</v>
      </c>
      <c r="Y31" s="38">
        <v>3.85</v>
      </c>
      <c r="Z31" s="38">
        <v>40.68</v>
      </c>
      <c r="AA31" s="38">
        <v>2.16</v>
      </c>
      <c r="AB31" s="39">
        <v>476.6</v>
      </c>
      <c r="AC31" s="80">
        <v>0.73549382716049383</v>
      </c>
      <c r="AD31" s="80">
        <v>0.6</v>
      </c>
      <c r="AE31" s="25" t="str">
        <f t="shared" si="0"/>
        <v>ผ่าน</v>
      </c>
    </row>
    <row r="32" spans="1:31" x14ac:dyDescent="0.7">
      <c r="A32" s="5">
        <v>28</v>
      </c>
      <c r="B32" s="11" t="s">
        <v>911</v>
      </c>
      <c r="C32" s="11" t="s">
        <v>35</v>
      </c>
      <c r="D32" s="11" t="s">
        <v>1000</v>
      </c>
      <c r="E32" s="38" t="s">
        <v>1319</v>
      </c>
      <c r="F32" s="5">
        <v>113</v>
      </c>
      <c r="G32" s="38" t="s">
        <v>2292</v>
      </c>
      <c r="H32" s="5" t="s">
        <v>1559</v>
      </c>
      <c r="I32" s="5">
        <v>13</v>
      </c>
      <c r="J32" s="5">
        <v>11</v>
      </c>
      <c r="K32" s="38">
        <v>44013</v>
      </c>
      <c r="L32" s="38">
        <v>2285</v>
      </c>
      <c r="M32" s="38">
        <v>4771</v>
      </c>
      <c r="N32" s="38">
        <v>1100</v>
      </c>
      <c r="O32" s="64">
        <v>53943</v>
      </c>
      <c r="P32" s="38">
        <v>5417</v>
      </c>
      <c r="Q32" s="38">
        <v>2232</v>
      </c>
      <c r="R32" s="38">
        <v>100</v>
      </c>
      <c r="S32" s="38">
        <v>188</v>
      </c>
      <c r="T32" s="38">
        <v>38</v>
      </c>
      <c r="U32" s="191">
        <v>2589</v>
      </c>
      <c r="V32" s="192">
        <v>9056</v>
      </c>
      <c r="W32" s="38">
        <v>0</v>
      </c>
      <c r="X32" s="38">
        <v>1736.5099999999998</v>
      </c>
      <c r="Y32" s="38">
        <v>77.94</v>
      </c>
      <c r="Z32" s="38">
        <v>150.12</v>
      </c>
      <c r="AA32" s="38">
        <v>25.7</v>
      </c>
      <c r="AB32" s="39">
        <v>1974.02</v>
      </c>
      <c r="AC32" s="80">
        <v>0.76246427191966004</v>
      </c>
      <c r="AD32" s="80">
        <v>0.8</v>
      </c>
      <c r="AE32" s="25" t="str">
        <f t="shared" si="0"/>
        <v>ไม่ผ่าน</v>
      </c>
    </row>
    <row r="33" spans="1:31" x14ac:dyDescent="0.7">
      <c r="A33" s="5">
        <v>29</v>
      </c>
      <c r="B33" s="11" t="s">
        <v>911</v>
      </c>
      <c r="C33" s="11" t="s">
        <v>36</v>
      </c>
      <c r="D33" s="11" t="s">
        <v>1001</v>
      </c>
      <c r="E33" s="38" t="s">
        <v>1319</v>
      </c>
      <c r="F33" s="5">
        <v>42</v>
      </c>
      <c r="G33" s="38" t="s">
        <v>2290</v>
      </c>
      <c r="H33" s="5" t="s">
        <v>1557</v>
      </c>
      <c r="I33" s="5">
        <v>5</v>
      </c>
      <c r="J33" s="5">
        <v>7</v>
      </c>
      <c r="K33" s="38">
        <v>17062</v>
      </c>
      <c r="L33" s="38">
        <v>769</v>
      </c>
      <c r="M33" s="38">
        <v>1769</v>
      </c>
      <c r="N33" s="38">
        <v>276</v>
      </c>
      <c r="O33" s="64">
        <v>19876</v>
      </c>
      <c r="P33" s="38">
        <v>9785</v>
      </c>
      <c r="Q33" s="38">
        <v>860</v>
      </c>
      <c r="R33" s="38">
        <v>25</v>
      </c>
      <c r="S33" s="38">
        <v>57</v>
      </c>
      <c r="T33" s="38">
        <v>9</v>
      </c>
      <c r="U33" s="191">
        <v>951</v>
      </c>
      <c r="V33" s="192">
        <v>3032</v>
      </c>
      <c r="W33" s="38">
        <v>2699</v>
      </c>
      <c r="X33" s="38">
        <v>416.52000000000004</v>
      </c>
      <c r="Y33" s="38">
        <v>15.290000000000001</v>
      </c>
      <c r="Z33" s="38">
        <v>30.75</v>
      </c>
      <c r="AA33" s="38">
        <v>4.7300000000000004</v>
      </c>
      <c r="AB33" s="39">
        <v>467.28999999999996</v>
      </c>
      <c r="AC33" s="80">
        <v>0.49136698212407987</v>
      </c>
      <c r="AD33" s="80">
        <v>0.6</v>
      </c>
      <c r="AE33" s="25" t="str">
        <f t="shared" si="0"/>
        <v>ไม่ผ่าน</v>
      </c>
    </row>
    <row r="34" spans="1:31" x14ac:dyDescent="0.7">
      <c r="A34" s="5">
        <v>30</v>
      </c>
      <c r="B34" s="11" t="s">
        <v>911</v>
      </c>
      <c r="C34" s="11" t="s">
        <v>37</v>
      </c>
      <c r="D34" s="11" t="s">
        <v>1002</v>
      </c>
      <c r="E34" s="38" t="s">
        <v>1319</v>
      </c>
      <c r="F34" s="5">
        <v>36</v>
      </c>
      <c r="G34" s="38" t="s">
        <v>2290</v>
      </c>
      <c r="H34" s="5" t="s">
        <v>1557</v>
      </c>
      <c r="I34" s="5">
        <v>5</v>
      </c>
      <c r="J34" s="5">
        <v>5</v>
      </c>
      <c r="K34" s="38">
        <v>13420</v>
      </c>
      <c r="L34" s="38">
        <v>624</v>
      </c>
      <c r="M34" s="38">
        <v>1513</v>
      </c>
      <c r="N34" s="38">
        <v>440</v>
      </c>
      <c r="O34" s="64">
        <v>17979</v>
      </c>
      <c r="P34" s="38">
        <v>35770</v>
      </c>
      <c r="Q34" s="38">
        <v>788</v>
      </c>
      <c r="R34" s="38">
        <v>31</v>
      </c>
      <c r="S34" s="38">
        <v>64</v>
      </c>
      <c r="T34" s="38">
        <v>24</v>
      </c>
      <c r="U34" s="191">
        <v>955</v>
      </c>
      <c r="V34" s="192">
        <v>2510</v>
      </c>
      <c r="W34" s="38">
        <v>10011</v>
      </c>
      <c r="X34" s="38">
        <v>428.75</v>
      </c>
      <c r="Y34" s="38">
        <v>15.350000000000001</v>
      </c>
      <c r="Z34" s="38">
        <v>41.9</v>
      </c>
      <c r="AA34" s="38">
        <v>13.89</v>
      </c>
      <c r="AB34" s="39">
        <v>527.92000000000007</v>
      </c>
      <c r="AC34" s="80">
        <v>0.55279581151832469</v>
      </c>
      <c r="AD34" s="80">
        <v>0.6</v>
      </c>
      <c r="AE34" s="25" t="str">
        <f t="shared" si="0"/>
        <v>ไม่ผ่าน</v>
      </c>
    </row>
    <row r="35" spans="1:31" x14ac:dyDescent="0.7">
      <c r="A35" s="5">
        <v>31</v>
      </c>
      <c r="B35" s="11" t="s">
        <v>911</v>
      </c>
      <c r="C35" s="11" t="s">
        <v>38</v>
      </c>
      <c r="D35" s="11" t="s">
        <v>1003</v>
      </c>
      <c r="E35" s="38" t="s">
        <v>1319</v>
      </c>
      <c r="F35" s="5">
        <v>40</v>
      </c>
      <c r="G35" s="38" t="s">
        <v>2289</v>
      </c>
      <c r="H35" s="5" t="s">
        <v>1557</v>
      </c>
      <c r="I35" s="5">
        <v>6</v>
      </c>
      <c r="J35" s="5">
        <v>7</v>
      </c>
      <c r="K35" s="38">
        <v>27558</v>
      </c>
      <c r="L35" s="38">
        <v>720</v>
      </c>
      <c r="M35" s="38">
        <v>1853</v>
      </c>
      <c r="N35" s="38">
        <v>291</v>
      </c>
      <c r="O35" s="64">
        <v>31627</v>
      </c>
      <c r="P35" s="38">
        <v>13679</v>
      </c>
      <c r="Q35" s="38">
        <v>792</v>
      </c>
      <c r="R35" s="38">
        <v>21</v>
      </c>
      <c r="S35" s="38">
        <v>56</v>
      </c>
      <c r="T35" s="38">
        <v>13</v>
      </c>
      <c r="U35" s="191">
        <v>921</v>
      </c>
      <c r="V35" s="192">
        <v>2862</v>
      </c>
      <c r="W35" s="38">
        <v>4111</v>
      </c>
      <c r="X35" s="38">
        <v>476.31</v>
      </c>
      <c r="Y35" s="38">
        <v>12.170000000000002</v>
      </c>
      <c r="Z35" s="38">
        <v>31.4</v>
      </c>
      <c r="AA35" s="38">
        <v>8.5399999999999991</v>
      </c>
      <c r="AB35" s="39">
        <v>545.79999999999995</v>
      </c>
      <c r="AC35" s="80">
        <v>0.59261672095548312</v>
      </c>
      <c r="AD35" s="80">
        <v>0.6</v>
      </c>
      <c r="AE35" s="25" t="str">
        <f t="shared" si="0"/>
        <v>ไม่ผ่าน</v>
      </c>
    </row>
    <row r="36" spans="1:31" x14ac:dyDescent="0.7">
      <c r="A36" s="5">
        <v>32</v>
      </c>
      <c r="B36" s="11" t="s">
        <v>911</v>
      </c>
      <c r="C36" s="11" t="s">
        <v>75</v>
      </c>
      <c r="D36" s="11" t="s">
        <v>1039</v>
      </c>
      <c r="E36" s="38" t="s">
        <v>1319</v>
      </c>
      <c r="F36" s="5">
        <v>60</v>
      </c>
      <c r="G36" s="38" t="s">
        <v>2295</v>
      </c>
      <c r="H36" s="5" t="s">
        <v>1559</v>
      </c>
      <c r="I36" s="5">
        <v>12</v>
      </c>
      <c r="J36" s="5">
        <v>9</v>
      </c>
      <c r="K36" s="38">
        <v>21444</v>
      </c>
      <c r="L36" s="38">
        <v>1584</v>
      </c>
      <c r="M36" s="38">
        <v>3834</v>
      </c>
      <c r="N36" s="38">
        <v>528</v>
      </c>
      <c r="O36" s="64">
        <v>34916</v>
      </c>
      <c r="P36" s="38">
        <v>34916</v>
      </c>
      <c r="Q36" s="38">
        <v>1085</v>
      </c>
      <c r="R36" s="38">
        <v>52</v>
      </c>
      <c r="S36" s="38">
        <v>89</v>
      </c>
      <c r="T36" s="38">
        <v>16</v>
      </c>
      <c r="U36" s="191">
        <v>1356</v>
      </c>
      <c r="V36" s="192">
        <v>4281</v>
      </c>
      <c r="W36" s="38">
        <v>12242</v>
      </c>
      <c r="X36" s="38">
        <v>725.31000000000006</v>
      </c>
      <c r="Y36" s="38">
        <v>38.72</v>
      </c>
      <c r="Z36" s="38">
        <v>71.16</v>
      </c>
      <c r="AA36" s="38">
        <v>12.39</v>
      </c>
      <c r="AB36" s="39">
        <v>892.39</v>
      </c>
      <c r="AC36" s="80">
        <v>0.65810471976401175</v>
      </c>
      <c r="AD36" s="38">
        <v>0.8</v>
      </c>
      <c r="AE36" s="25" t="str">
        <f t="shared" si="0"/>
        <v>ไม่ผ่าน</v>
      </c>
    </row>
    <row r="37" spans="1:31" x14ac:dyDescent="0.7">
      <c r="A37" s="5">
        <v>33</v>
      </c>
      <c r="B37" s="11" t="s">
        <v>911</v>
      </c>
      <c r="C37" s="11" t="s">
        <v>79</v>
      </c>
      <c r="D37" s="11" t="s">
        <v>1042</v>
      </c>
      <c r="E37" s="38" t="s">
        <v>1319</v>
      </c>
      <c r="F37" s="5">
        <v>38</v>
      </c>
      <c r="G37" s="38" t="s">
        <v>2289</v>
      </c>
      <c r="H37" s="5" t="s">
        <v>1557</v>
      </c>
      <c r="I37" s="5">
        <v>6</v>
      </c>
      <c r="J37" s="5">
        <v>6</v>
      </c>
      <c r="K37" s="38">
        <v>17308</v>
      </c>
      <c r="L37" s="38">
        <v>786</v>
      </c>
      <c r="M37" s="38">
        <v>1308</v>
      </c>
      <c r="N37" s="38">
        <v>268</v>
      </c>
      <c r="O37" s="64">
        <v>20912</v>
      </c>
      <c r="P37" s="38">
        <v>10050</v>
      </c>
      <c r="Q37" s="38">
        <v>698</v>
      </c>
      <c r="R37" s="38">
        <v>17</v>
      </c>
      <c r="S37" s="38">
        <v>40</v>
      </c>
      <c r="T37" s="38">
        <v>15</v>
      </c>
      <c r="U37" s="191">
        <v>810</v>
      </c>
      <c r="V37" s="192">
        <v>2178</v>
      </c>
      <c r="W37" s="38">
        <v>2941</v>
      </c>
      <c r="X37" s="38">
        <v>376.95</v>
      </c>
      <c r="Y37" s="38">
        <v>10.23</v>
      </c>
      <c r="Z37" s="38">
        <v>25.4</v>
      </c>
      <c r="AA37" s="38">
        <v>9.39</v>
      </c>
      <c r="AB37" s="39">
        <v>430.30999999999995</v>
      </c>
      <c r="AC37" s="80">
        <v>0.53124691358024689</v>
      </c>
      <c r="AD37" s="80">
        <v>0.6</v>
      </c>
      <c r="AE37" s="25" t="str">
        <f t="shared" si="0"/>
        <v>ไม่ผ่าน</v>
      </c>
    </row>
    <row r="38" spans="1:31" x14ac:dyDescent="0.7">
      <c r="A38" s="5">
        <v>34</v>
      </c>
      <c r="B38" s="11" t="s">
        <v>911</v>
      </c>
      <c r="C38" s="11" t="s">
        <v>88</v>
      </c>
      <c r="D38" s="11" t="s">
        <v>1051</v>
      </c>
      <c r="E38" s="38" t="s">
        <v>1319</v>
      </c>
      <c r="F38" s="5">
        <v>33</v>
      </c>
      <c r="G38" s="38" t="s">
        <v>2290</v>
      </c>
      <c r="H38" s="5" t="s">
        <v>1557</v>
      </c>
      <c r="I38" s="5">
        <v>5</v>
      </c>
      <c r="J38" s="5">
        <v>3</v>
      </c>
      <c r="K38" s="38">
        <v>14296</v>
      </c>
      <c r="L38" s="38">
        <v>485</v>
      </c>
      <c r="M38" s="38">
        <v>1470</v>
      </c>
      <c r="N38" s="38">
        <v>306</v>
      </c>
      <c r="O38" s="64">
        <v>17883</v>
      </c>
      <c r="P38" s="38">
        <v>17999</v>
      </c>
      <c r="Q38" s="38">
        <v>551</v>
      </c>
      <c r="R38" s="38">
        <v>9</v>
      </c>
      <c r="S38" s="38">
        <v>25</v>
      </c>
      <c r="T38" s="38">
        <v>8</v>
      </c>
      <c r="U38" s="191">
        <v>621</v>
      </c>
      <c r="V38" s="192">
        <v>1655</v>
      </c>
      <c r="W38" s="38">
        <v>8906</v>
      </c>
      <c r="X38" s="38">
        <v>251.76999999999998</v>
      </c>
      <c r="Y38" s="38">
        <v>6.42</v>
      </c>
      <c r="Z38" s="38">
        <v>12.68</v>
      </c>
      <c r="AA38" s="38">
        <v>6.79</v>
      </c>
      <c r="AB38" s="39">
        <v>288.57</v>
      </c>
      <c r="AC38" s="80">
        <v>0.46468599033816427</v>
      </c>
      <c r="AD38" s="80">
        <v>0.6</v>
      </c>
      <c r="AE38" s="25" t="str">
        <f t="shared" si="0"/>
        <v>ไม่ผ่าน</v>
      </c>
    </row>
    <row r="39" spans="1:31" x14ac:dyDescent="0.7">
      <c r="A39" s="5">
        <v>35</v>
      </c>
      <c r="B39" s="11" t="s">
        <v>936</v>
      </c>
      <c r="C39" s="11" t="s">
        <v>6</v>
      </c>
      <c r="D39" s="11" t="s">
        <v>971</v>
      </c>
      <c r="E39" s="38" t="s">
        <v>1318</v>
      </c>
      <c r="F39" s="5">
        <v>909</v>
      </c>
      <c r="G39" s="38" t="s">
        <v>2296</v>
      </c>
      <c r="H39" s="5" t="s">
        <v>1562</v>
      </c>
      <c r="I39" s="5">
        <v>19</v>
      </c>
      <c r="J39" s="5">
        <v>14</v>
      </c>
      <c r="K39" s="38">
        <v>139938</v>
      </c>
      <c r="L39" s="38">
        <v>25552</v>
      </c>
      <c r="M39" s="38">
        <v>45516</v>
      </c>
      <c r="N39" s="38">
        <v>6780</v>
      </c>
      <c r="O39" s="64">
        <v>223685</v>
      </c>
      <c r="P39" s="38">
        <v>223685</v>
      </c>
      <c r="Q39" s="38">
        <v>8588</v>
      </c>
      <c r="R39" s="38">
        <v>1168</v>
      </c>
      <c r="S39" s="38">
        <v>1292</v>
      </c>
      <c r="T39" s="38">
        <v>226</v>
      </c>
      <c r="U39" s="191">
        <v>11647</v>
      </c>
      <c r="V39" s="192">
        <v>73896</v>
      </c>
      <c r="W39" s="38">
        <v>17458</v>
      </c>
      <c r="X39" s="38">
        <v>18279.04</v>
      </c>
      <c r="Y39" s="38">
        <v>1939.85</v>
      </c>
      <c r="Z39" s="38">
        <v>2796.39</v>
      </c>
      <c r="AA39" s="38">
        <v>354.71</v>
      </c>
      <c r="AB39" s="39">
        <v>23968.89</v>
      </c>
      <c r="AC39" s="80">
        <v>2.0579453936636045</v>
      </c>
      <c r="AD39" s="38">
        <v>1.6</v>
      </c>
      <c r="AE39" s="25" t="str">
        <f t="shared" si="0"/>
        <v>ผ่าน</v>
      </c>
    </row>
    <row r="40" spans="1:31" x14ac:dyDescent="0.7">
      <c r="A40" s="5">
        <v>36</v>
      </c>
      <c r="B40" s="11" t="s">
        <v>936</v>
      </c>
      <c r="C40" s="11" t="s">
        <v>50</v>
      </c>
      <c r="D40" s="11" t="s">
        <v>1015</v>
      </c>
      <c r="E40" s="38" t="s">
        <v>1319</v>
      </c>
      <c r="F40" s="5">
        <v>40</v>
      </c>
      <c r="G40" s="38" t="s">
        <v>2289</v>
      </c>
      <c r="H40" s="5" t="s">
        <v>1557</v>
      </c>
      <c r="I40" s="5">
        <v>6</v>
      </c>
      <c r="J40" s="5">
        <v>6</v>
      </c>
      <c r="K40" s="38">
        <v>22445</v>
      </c>
      <c r="L40" s="38">
        <v>1163</v>
      </c>
      <c r="M40" s="38">
        <v>1834</v>
      </c>
      <c r="N40" s="38">
        <v>260</v>
      </c>
      <c r="O40" s="64">
        <v>26165</v>
      </c>
      <c r="P40" s="38">
        <v>11661</v>
      </c>
      <c r="Q40" s="38">
        <v>459</v>
      </c>
      <c r="R40" s="38">
        <v>23</v>
      </c>
      <c r="S40" s="38">
        <v>21</v>
      </c>
      <c r="T40" s="38">
        <v>7</v>
      </c>
      <c r="U40" s="191">
        <v>520</v>
      </c>
      <c r="V40" s="192">
        <v>1759</v>
      </c>
      <c r="W40" s="38">
        <v>3157</v>
      </c>
      <c r="X40" s="38">
        <v>326.98</v>
      </c>
      <c r="Y40" s="38">
        <v>13.379999999999999</v>
      </c>
      <c r="Z40" s="38">
        <v>17.82</v>
      </c>
      <c r="AA40" s="38">
        <v>1.65</v>
      </c>
      <c r="AB40" s="39">
        <v>362.72</v>
      </c>
      <c r="AC40" s="80">
        <v>0.69753846153846155</v>
      </c>
      <c r="AD40" s="80">
        <v>0.6</v>
      </c>
      <c r="AE40" s="25" t="str">
        <f t="shared" si="0"/>
        <v>ผ่าน</v>
      </c>
    </row>
    <row r="41" spans="1:31" x14ac:dyDescent="0.7">
      <c r="A41" s="5">
        <v>37</v>
      </c>
      <c r="B41" s="11" t="s">
        <v>936</v>
      </c>
      <c r="C41" s="11" t="s">
        <v>51</v>
      </c>
      <c r="D41" s="11" t="s">
        <v>1016</v>
      </c>
      <c r="E41" s="38" t="s">
        <v>1319</v>
      </c>
      <c r="F41" s="5">
        <v>39</v>
      </c>
      <c r="G41" s="38" t="s">
        <v>2290</v>
      </c>
      <c r="H41" s="5" t="s">
        <v>1557</v>
      </c>
      <c r="I41" s="5">
        <v>5</v>
      </c>
      <c r="J41" s="5">
        <v>5</v>
      </c>
      <c r="K41" s="38">
        <v>13806</v>
      </c>
      <c r="L41" s="38">
        <v>653</v>
      </c>
      <c r="M41" s="38">
        <v>1577</v>
      </c>
      <c r="N41" s="38">
        <v>411</v>
      </c>
      <c r="O41" s="64">
        <v>16960</v>
      </c>
      <c r="P41" s="38">
        <v>8298</v>
      </c>
      <c r="Q41" s="38">
        <v>467</v>
      </c>
      <c r="R41" s="38">
        <v>29</v>
      </c>
      <c r="S41" s="38">
        <v>44</v>
      </c>
      <c r="T41" s="38">
        <v>9</v>
      </c>
      <c r="U41" s="191">
        <v>556</v>
      </c>
      <c r="V41" s="192">
        <v>1730</v>
      </c>
      <c r="W41" s="38">
        <v>3044</v>
      </c>
      <c r="X41" s="38">
        <v>302.75</v>
      </c>
      <c r="Y41" s="38">
        <v>17.77</v>
      </c>
      <c r="Z41" s="38">
        <v>26.71</v>
      </c>
      <c r="AA41" s="38">
        <v>5.55</v>
      </c>
      <c r="AB41" s="39">
        <v>359.23999999999995</v>
      </c>
      <c r="AC41" s="80">
        <v>0.646115107913669</v>
      </c>
      <c r="AD41" s="80">
        <v>0.6</v>
      </c>
      <c r="AE41" s="25" t="str">
        <f t="shared" si="0"/>
        <v>ผ่าน</v>
      </c>
    </row>
    <row r="42" spans="1:31" x14ac:dyDescent="0.7">
      <c r="A42" s="5">
        <v>38</v>
      </c>
      <c r="B42" s="11" t="s">
        <v>936</v>
      </c>
      <c r="C42" s="11" t="s">
        <v>52</v>
      </c>
      <c r="D42" s="11" t="s">
        <v>1017</v>
      </c>
      <c r="E42" s="38" t="s">
        <v>1319</v>
      </c>
      <c r="F42" s="5">
        <v>90</v>
      </c>
      <c r="G42" s="38" t="s">
        <v>2289</v>
      </c>
      <c r="H42" s="5" t="s">
        <v>1557</v>
      </c>
      <c r="I42" s="5">
        <v>6</v>
      </c>
      <c r="J42" s="5">
        <v>10</v>
      </c>
      <c r="K42" s="38">
        <v>33279</v>
      </c>
      <c r="L42" s="38">
        <v>1415</v>
      </c>
      <c r="M42" s="38">
        <v>4203</v>
      </c>
      <c r="N42" s="38">
        <v>439</v>
      </c>
      <c r="O42" s="64">
        <v>40777</v>
      </c>
      <c r="P42" s="38">
        <v>40777</v>
      </c>
      <c r="Q42" s="38">
        <v>1343</v>
      </c>
      <c r="R42" s="38">
        <v>62</v>
      </c>
      <c r="S42" s="38">
        <v>198</v>
      </c>
      <c r="T42" s="38">
        <v>23</v>
      </c>
      <c r="U42" s="191">
        <v>1715</v>
      </c>
      <c r="V42" s="192">
        <v>4382</v>
      </c>
      <c r="W42" s="38">
        <v>7562</v>
      </c>
      <c r="X42" s="38">
        <v>982.31</v>
      </c>
      <c r="Y42" s="38">
        <v>32.54</v>
      </c>
      <c r="Z42" s="38">
        <v>159.13</v>
      </c>
      <c r="AA42" s="38">
        <v>19.130000000000003</v>
      </c>
      <c r="AB42" s="39">
        <v>1250.27</v>
      </c>
      <c r="AC42" s="80">
        <v>0.7290204081632653</v>
      </c>
      <c r="AD42" s="80">
        <v>0.6</v>
      </c>
      <c r="AE42" s="25" t="str">
        <f t="shared" si="0"/>
        <v>ผ่าน</v>
      </c>
    </row>
    <row r="43" spans="1:31" x14ac:dyDescent="0.7">
      <c r="A43" s="5">
        <v>39</v>
      </c>
      <c r="B43" s="11" t="s">
        <v>936</v>
      </c>
      <c r="C43" s="11" t="s">
        <v>53</v>
      </c>
      <c r="D43" s="11" t="s">
        <v>1018</v>
      </c>
      <c r="E43" s="38" t="s">
        <v>1319</v>
      </c>
      <c r="F43" s="5">
        <v>103</v>
      </c>
      <c r="G43" s="38" t="s">
        <v>2297</v>
      </c>
      <c r="H43" s="5" t="s">
        <v>1558</v>
      </c>
      <c r="I43" s="5">
        <v>9</v>
      </c>
      <c r="J43" s="5">
        <v>10</v>
      </c>
      <c r="K43" s="38">
        <v>21779</v>
      </c>
      <c r="L43" s="38">
        <v>2042</v>
      </c>
      <c r="M43" s="38">
        <v>3548</v>
      </c>
      <c r="N43" s="38">
        <v>621</v>
      </c>
      <c r="O43" s="64">
        <v>29823</v>
      </c>
      <c r="P43" s="38">
        <v>3758</v>
      </c>
      <c r="Q43" s="38">
        <v>1396</v>
      </c>
      <c r="R43" s="38">
        <v>95</v>
      </c>
      <c r="S43" s="38">
        <v>186</v>
      </c>
      <c r="T43" s="38">
        <v>54</v>
      </c>
      <c r="U43" s="191">
        <v>1833</v>
      </c>
      <c r="V43" s="192">
        <v>5925</v>
      </c>
      <c r="W43" s="38">
        <v>4536</v>
      </c>
      <c r="X43" s="38">
        <v>1141.42</v>
      </c>
      <c r="Y43" s="38">
        <v>66.73</v>
      </c>
      <c r="Z43" s="38">
        <v>158.78</v>
      </c>
      <c r="AA43" s="38">
        <v>42.33</v>
      </c>
      <c r="AB43" s="39">
        <v>1513.1100000000001</v>
      </c>
      <c r="AC43" s="80">
        <v>0.82548281505728316</v>
      </c>
      <c r="AD43" s="80">
        <v>0.6</v>
      </c>
      <c r="AE43" s="25" t="str">
        <f t="shared" si="0"/>
        <v>ผ่าน</v>
      </c>
    </row>
    <row r="44" spans="1:31" x14ac:dyDescent="0.7">
      <c r="A44" s="5">
        <v>40</v>
      </c>
      <c r="B44" s="11" t="s">
        <v>936</v>
      </c>
      <c r="C44" s="11" t="s">
        <v>54</v>
      </c>
      <c r="D44" s="11" t="s">
        <v>1019</v>
      </c>
      <c r="E44" s="38" t="s">
        <v>1319</v>
      </c>
      <c r="F44" s="5">
        <v>38</v>
      </c>
      <c r="G44" s="38" t="s">
        <v>2289</v>
      </c>
      <c r="H44" s="5" t="s">
        <v>1557</v>
      </c>
      <c r="I44" s="5">
        <v>6</v>
      </c>
      <c r="J44" s="5">
        <v>6</v>
      </c>
      <c r="K44" s="38">
        <v>17437</v>
      </c>
      <c r="L44" s="38">
        <v>1014</v>
      </c>
      <c r="M44" s="38">
        <v>3462</v>
      </c>
      <c r="N44" s="38">
        <v>582</v>
      </c>
      <c r="O44" s="64">
        <v>23380</v>
      </c>
      <c r="P44" s="38">
        <v>29299</v>
      </c>
      <c r="Q44" s="38">
        <v>493</v>
      </c>
      <c r="R44" s="38">
        <v>20</v>
      </c>
      <c r="S44" s="38">
        <v>58</v>
      </c>
      <c r="T44" s="38">
        <v>6</v>
      </c>
      <c r="U44" s="191">
        <v>592</v>
      </c>
      <c r="V44" s="192">
        <v>1895</v>
      </c>
      <c r="W44" s="38">
        <v>10585</v>
      </c>
      <c r="X44" s="38">
        <v>313.95</v>
      </c>
      <c r="Y44" s="38">
        <v>10.370000000000001</v>
      </c>
      <c r="Z44" s="38">
        <v>39.1</v>
      </c>
      <c r="AA44" s="38">
        <v>3.1</v>
      </c>
      <c r="AB44" s="39">
        <v>370.87</v>
      </c>
      <c r="AC44" s="80">
        <v>0.62646959459459461</v>
      </c>
      <c r="AD44" s="80">
        <v>0.6</v>
      </c>
      <c r="AE44" s="25" t="str">
        <f t="shared" si="0"/>
        <v>ผ่าน</v>
      </c>
    </row>
    <row r="45" spans="1:31" x14ac:dyDescent="0.7">
      <c r="A45" s="5">
        <v>41</v>
      </c>
      <c r="B45" s="11" t="s">
        <v>936</v>
      </c>
      <c r="C45" s="11" t="s">
        <v>55</v>
      </c>
      <c r="D45" s="11" t="s">
        <v>1020</v>
      </c>
      <c r="E45" s="38" t="s">
        <v>1319</v>
      </c>
      <c r="F45" s="5">
        <v>15</v>
      </c>
      <c r="G45" s="38" t="s">
        <v>2293</v>
      </c>
      <c r="H45" s="5" t="s">
        <v>1561</v>
      </c>
      <c r="I45" s="5">
        <v>2</v>
      </c>
      <c r="J45" s="5">
        <v>1</v>
      </c>
      <c r="K45" s="38">
        <v>6426</v>
      </c>
      <c r="L45" s="38">
        <v>453</v>
      </c>
      <c r="M45" s="38">
        <v>903</v>
      </c>
      <c r="N45" s="38">
        <v>214</v>
      </c>
      <c r="O45" s="64">
        <v>8382</v>
      </c>
      <c r="P45" s="38">
        <v>3686</v>
      </c>
      <c r="Q45" s="38">
        <v>171</v>
      </c>
      <c r="R45" s="38">
        <v>3</v>
      </c>
      <c r="S45" s="38">
        <v>17</v>
      </c>
      <c r="T45" s="38">
        <v>6</v>
      </c>
      <c r="U45" s="191">
        <v>201</v>
      </c>
      <c r="V45" s="192">
        <v>653</v>
      </c>
      <c r="W45" s="38">
        <v>1157</v>
      </c>
      <c r="X45" s="38">
        <v>95.31</v>
      </c>
      <c r="Y45" s="38">
        <v>1.1400000000000001</v>
      </c>
      <c r="Z45" s="38">
        <v>7.91</v>
      </c>
      <c r="AA45" s="38">
        <v>3.31</v>
      </c>
      <c r="AB45" s="39">
        <v>109.03</v>
      </c>
      <c r="AC45" s="80">
        <v>0.54243781094527366</v>
      </c>
      <c r="AD45" s="80">
        <v>0.6</v>
      </c>
      <c r="AE45" s="25" t="str">
        <f t="shared" si="0"/>
        <v>ไม่ผ่าน</v>
      </c>
    </row>
    <row r="46" spans="1:31" x14ac:dyDescent="0.7">
      <c r="A46" s="5">
        <v>42</v>
      </c>
      <c r="B46" s="11" t="s">
        <v>936</v>
      </c>
      <c r="C46" s="11" t="s">
        <v>56</v>
      </c>
      <c r="D46" s="11" t="s">
        <v>2327</v>
      </c>
      <c r="E46" s="38" t="s">
        <v>1320</v>
      </c>
      <c r="F46" s="5">
        <v>246</v>
      </c>
      <c r="G46" s="38" t="s">
        <v>2298</v>
      </c>
      <c r="H46" s="5" t="s">
        <v>1563</v>
      </c>
      <c r="I46" s="5">
        <v>15</v>
      </c>
      <c r="J46" s="5">
        <v>12</v>
      </c>
      <c r="K46" s="38">
        <v>46292</v>
      </c>
      <c r="L46" s="38">
        <v>3969</v>
      </c>
      <c r="M46" s="38">
        <v>8799</v>
      </c>
      <c r="N46" s="38">
        <v>1580</v>
      </c>
      <c r="O46" s="64">
        <v>62649</v>
      </c>
      <c r="P46" s="38">
        <v>28406</v>
      </c>
      <c r="Q46" s="38">
        <v>3232</v>
      </c>
      <c r="R46" s="38">
        <v>216</v>
      </c>
      <c r="S46" s="38">
        <v>316</v>
      </c>
      <c r="T46" s="38">
        <v>70</v>
      </c>
      <c r="U46" s="191">
        <v>3968</v>
      </c>
      <c r="V46" s="192">
        <v>14700</v>
      </c>
      <c r="W46" s="38">
        <v>6163</v>
      </c>
      <c r="X46" s="38">
        <v>3748.24</v>
      </c>
      <c r="Y46" s="38">
        <v>230.42000000000002</v>
      </c>
      <c r="Z46" s="38">
        <v>385.59000000000003</v>
      </c>
      <c r="AA46" s="38">
        <v>90.3</v>
      </c>
      <c r="AB46" s="39">
        <v>4685.1400000000003</v>
      </c>
      <c r="AC46" s="80">
        <v>1.1807308467741937</v>
      </c>
      <c r="AD46" s="38">
        <v>1</v>
      </c>
      <c r="AE46" s="25" t="str">
        <f t="shared" si="0"/>
        <v>ผ่าน</v>
      </c>
    </row>
    <row r="47" spans="1:31" x14ac:dyDescent="0.7">
      <c r="A47" s="5">
        <v>43</v>
      </c>
      <c r="B47" s="11" t="s">
        <v>936</v>
      </c>
      <c r="C47" s="11" t="s">
        <v>57</v>
      </c>
      <c r="D47" s="11" t="s">
        <v>1021</v>
      </c>
      <c r="E47" s="38" t="s">
        <v>1319</v>
      </c>
      <c r="F47" s="5">
        <v>40</v>
      </c>
      <c r="G47" s="38" t="s">
        <v>2289</v>
      </c>
      <c r="H47" s="5" t="s">
        <v>1557</v>
      </c>
      <c r="I47" s="5">
        <v>6</v>
      </c>
      <c r="J47" s="5">
        <v>6</v>
      </c>
      <c r="K47" s="38">
        <v>17060</v>
      </c>
      <c r="L47" s="38">
        <v>867</v>
      </c>
      <c r="M47" s="38">
        <v>1826</v>
      </c>
      <c r="N47" s="38">
        <v>478</v>
      </c>
      <c r="O47" s="64">
        <v>21921</v>
      </c>
      <c r="P47" s="38">
        <v>15076</v>
      </c>
      <c r="Q47" s="38">
        <v>563</v>
      </c>
      <c r="R47" s="38">
        <v>27</v>
      </c>
      <c r="S47" s="38">
        <v>36</v>
      </c>
      <c r="T47" s="38">
        <v>12</v>
      </c>
      <c r="U47" s="191">
        <v>680</v>
      </c>
      <c r="V47" s="192">
        <v>1866</v>
      </c>
      <c r="W47" s="38">
        <v>5351</v>
      </c>
      <c r="X47" s="38">
        <v>393.59999999999997</v>
      </c>
      <c r="Y47" s="38">
        <v>26.150000000000002</v>
      </c>
      <c r="Z47" s="38">
        <v>25.929999999999996</v>
      </c>
      <c r="AA47" s="38">
        <v>9.7800000000000011</v>
      </c>
      <c r="AB47" s="39">
        <v>480.12</v>
      </c>
      <c r="AC47" s="80">
        <v>0.70605882352941174</v>
      </c>
      <c r="AD47" s="80">
        <v>0.6</v>
      </c>
      <c r="AE47" s="25" t="str">
        <f t="shared" si="0"/>
        <v>ผ่าน</v>
      </c>
    </row>
    <row r="48" spans="1:31" x14ac:dyDescent="0.7">
      <c r="A48" s="5">
        <v>44</v>
      </c>
      <c r="B48" s="11" t="s">
        <v>936</v>
      </c>
      <c r="C48" s="11" t="s">
        <v>58</v>
      </c>
      <c r="D48" s="11" t="s">
        <v>1022</v>
      </c>
      <c r="E48" s="38" t="s">
        <v>1319</v>
      </c>
      <c r="F48" s="5">
        <v>78</v>
      </c>
      <c r="G48" s="38" t="s">
        <v>2291</v>
      </c>
      <c r="H48" s="5" t="s">
        <v>1558</v>
      </c>
      <c r="I48" s="5">
        <v>10</v>
      </c>
      <c r="J48" s="5">
        <v>9</v>
      </c>
      <c r="K48" s="38">
        <v>29053</v>
      </c>
      <c r="L48" s="38">
        <v>1401</v>
      </c>
      <c r="M48" s="38">
        <v>3793</v>
      </c>
      <c r="N48" s="38">
        <v>583</v>
      </c>
      <c r="O48" s="64">
        <v>36175</v>
      </c>
      <c r="P48" s="38">
        <v>90214</v>
      </c>
      <c r="Q48" s="38">
        <v>1055</v>
      </c>
      <c r="R48" s="38">
        <v>34</v>
      </c>
      <c r="S48" s="38">
        <v>34</v>
      </c>
      <c r="T48" s="38">
        <v>8</v>
      </c>
      <c r="U48" s="191">
        <v>1177</v>
      </c>
      <c r="V48" s="192">
        <v>4024</v>
      </c>
      <c r="W48" s="38">
        <v>4888</v>
      </c>
      <c r="X48" s="38">
        <v>862.99</v>
      </c>
      <c r="Y48" s="38">
        <v>26.82</v>
      </c>
      <c r="Z48" s="38">
        <v>27.869999999999997</v>
      </c>
      <c r="AA48" s="38">
        <v>5.52</v>
      </c>
      <c r="AB48" s="39">
        <v>925.7</v>
      </c>
      <c r="AC48" s="80">
        <v>0.78649107901444348</v>
      </c>
      <c r="AD48" s="80">
        <v>0.6</v>
      </c>
      <c r="AE48" s="25" t="str">
        <f t="shared" si="0"/>
        <v>ผ่าน</v>
      </c>
    </row>
    <row r="49" spans="1:31" x14ac:dyDescent="0.7">
      <c r="A49" s="5">
        <v>45</v>
      </c>
      <c r="B49" s="11" t="s">
        <v>936</v>
      </c>
      <c r="C49" s="11" t="s">
        <v>59</v>
      </c>
      <c r="D49" s="11" t="s">
        <v>1023</v>
      </c>
      <c r="E49" s="38" t="s">
        <v>1319</v>
      </c>
      <c r="F49" s="5">
        <v>123</v>
      </c>
      <c r="G49" s="38" t="s">
        <v>2291</v>
      </c>
      <c r="H49" s="5" t="s">
        <v>1558</v>
      </c>
      <c r="I49" s="5">
        <v>10</v>
      </c>
      <c r="J49" s="5">
        <v>10</v>
      </c>
      <c r="K49" s="38">
        <v>29987</v>
      </c>
      <c r="L49" s="38">
        <v>1406</v>
      </c>
      <c r="M49" s="38">
        <v>3449</v>
      </c>
      <c r="N49" s="38">
        <v>578</v>
      </c>
      <c r="O49" s="64">
        <v>36722</v>
      </c>
      <c r="P49" s="38">
        <v>3515</v>
      </c>
      <c r="Q49" s="38">
        <v>1220</v>
      </c>
      <c r="R49" s="38">
        <v>72</v>
      </c>
      <c r="S49" s="38">
        <v>119</v>
      </c>
      <c r="T49" s="38">
        <v>30</v>
      </c>
      <c r="U49" s="191">
        <v>1445</v>
      </c>
      <c r="V49" s="192">
        <v>4866</v>
      </c>
      <c r="W49" s="38">
        <v>6554</v>
      </c>
      <c r="X49" s="38">
        <v>822.29</v>
      </c>
      <c r="Y49" s="38">
        <v>35.64</v>
      </c>
      <c r="Z49" s="38">
        <v>96.84</v>
      </c>
      <c r="AA49" s="38">
        <v>25.04</v>
      </c>
      <c r="AB49" s="39">
        <v>994.67</v>
      </c>
      <c r="AC49" s="80">
        <v>0.68835294117647061</v>
      </c>
      <c r="AD49" s="80">
        <v>0.6</v>
      </c>
      <c r="AE49" s="25" t="str">
        <f t="shared" si="0"/>
        <v>ผ่าน</v>
      </c>
    </row>
    <row r="50" spans="1:31" x14ac:dyDescent="0.7">
      <c r="A50" s="5">
        <v>46</v>
      </c>
      <c r="B50" s="11" t="s">
        <v>936</v>
      </c>
      <c r="C50" s="11" t="s">
        <v>60</v>
      </c>
      <c r="D50" s="11" t="s">
        <v>1024</v>
      </c>
      <c r="E50" s="38" t="s">
        <v>1319</v>
      </c>
      <c r="F50" s="5">
        <v>42</v>
      </c>
      <c r="G50" s="38" t="s">
        <v>2290</v>
      </c>
      <c r="H50" s="5" t="s">
        <v>1557</v>
      </c>
      <c r="I50" s="5">
        <v>5</v>
      </c>
      <c r="J50" s="5">
        <v>5</v>
      </c>
      <c r="K50" s="38">
        <v>24020</v>
      </c>
      <c r="L50" s="38">
        <v>726</v>
      </c>
      <c r="M50" s="38">
        <v>1507</v>
      </c>
      <c r="N50" s="38">
        <v>293</v>
      </c>
      <c r="O50" s="64">
        <v>27597</v>
      </c>
      <c r="P50" s="38">
        <v>8896</v>
      </c>
      <c r="Q50" s="38">
        <v>621</v>
      </c>
      <c r="R50" s="38">
        <v>20</v>
      </c>
      <c r="S50" s="38">
        <v>43</v>
      </c>
      <c r="T50" s="38">
        <v>8</v>
      </c>
      <c r="U50" s="191">
        <v>729</v>
      </c>
      <c r="V50" s="192">
        <v>2301</v>
      </c>
      <c r="W50" s="38">
        <v>1909</v>
      </c>
      <c r="X50" s="38">
        <v>381.20000000000005</v>
      </c>
      <c r="Y50" s="38">
        <v>11</v>
      </c>
      <c r="Z50" s="38">
        <v>23.9</v>
      </c>
      <c r="AA50" s="38">
        <v>3.21</v>
      </c>
      <c r="AB50" s="39">
        <v>441.38</v>
      </c>
      <c r="AC50" s="80">
        <v>0.60545953360768179</v>
      </c>
      <c r="AD50" s="80">
        <v>0.6</v>
      </c>
      <c r="AE50" s="25" t="str">
        <f t="shared" si="0"/>
        <v>ผ่าน</v>
      </c>
    </row>
    <row r="51" spans="1:31" x14ac:dyDescent="0.7">
      <c r="A51" s="5">
        <v>47</v>
      </c>
      <c r="B51" s="11" t="s">
        <v>936</v>
      </c>
      <c r="C51" s="11" t="s">
        <v>61</v>
      </c>
      <c r="D51" s="11" t="s">
        <v>1025</v>
      </c>
      <c r="E51" s="38" t="s">
        <v>1319</v>
      </c>
      <c r="F51" s="5">
        <v>38</v>
      </c>
      <c r="G51" s="38" t="s">
        <v>2290</v>
      </c>
      <c r="H51" s="5" t="s">
        <v>1557</v>
      </c>
      <c r="I51" s="5">
        <v>5</v>
      </c>
      <c r="J51" s="5">
        <v>2</v>
      </c>
      <c r="K51" s="38">
        <v>11288</v>
      </c>
      <c r="L51" s="38">
        <v>657</v>
      </c>
      <c r="M51" s="38">
        <v>1249</v>
      </c>
      <c r="N51" s="38">
        <v>165</v>
      </c>
      <c r="O51" s="64">
        <v>14072</v>
      </c>
      <c r="P51" s="38">
        <v>8047</v>
      </c>
      <c r="Q51" s="38">
        <v>438</v>
      </c>
      <c r="R51" s="38">
        <v>29</v>
      </c>
      <c r="S51" s="38">
        <v>39</v>
      </c>
      <c r="T51" s="38">
        <v>4</v>
      </c>
      <c r="U51" s="191">
        <v>520</v>
      </c>
      <c r="V51" s="192">
        <v>1457</v>
      </c>
      <c r="W51" s="38">
        <v>2020</v>
      </c>
      <c r="X51" s="38">
        <v>234.82</v>
      </c>
      <c r="Y51" s="38">
        <v>14.22</v>
      </c>
      <c r="Z51" s="38">
        <v>24.38</v>
      </c>
      <c r="AA51" s="38">
        <v>2.06</v>
      </c>
      <c r="AB51" s="39">
        <v>281.87</v>
      </c>
      <c r="AC51" s="80">
        <v>0.5420576923076923</v>
      </c>
      <c r="AD51" s="80">
        <v>0.6</v>
      </c>
      <c r="AE51" s="25" t="str">
        <f t="shared" si="0"/>
        <v>ไม่ผ่าน</v>
      </c>
    </row>
    <row r="52" spans="1:31" x14ac:dyDescent="0.7">
      <c r="A52" s="5">
        <v>48</v>
      </c>
      <c r="B52" s="11" t="s">
        <v>936</v>
      </c>
      <c r="C52" s="11" t="s">
        <v>62</v>
      </c>
      <c r="D52" s="11" t="s">
        <v>1026</v>
      </c>
      <c r="E52" s="38" t="s">
        <v>1319</v>
      </c>
      <c r="F52" s="5">
        <v>42</v>
      </c>
      <c r="G52" s="38" t="s">
        <v>2290</v>
      </c>
      <c r="H52" s="5" t="s">
        <v>1557</v>
      </c>
      <c r="I52" s="5">
        <v>5</v>
      </c>
      <c r="J52" s="5">
        <v>6</v>
      </c>
      <c r="K52" s="38">
        <v>18590</v>
      </c>
      <c r="L52" s="38">
        <v>1606</v>
      </c>
      <c r="M52" s="38">
        <v>3283</v>
      </c>
      <c r="N52" s="38">
        <v>472</v>
      </c>
      <c r="O52" s="64">
        <v>24259</v>
      </c>
      <c r="P52" s="38">
        <v>29407</v>
      </c>
      <c r="Q52" s="38">
        <v>533</v>
      </c>
      <c r="R52" s="38">
        <v>40</v>
      </c>
      <c r="S52" s="38">
        <v>62</v>
      </c>
      <c r="T52" s="38">
        <v>11</v>
      </c>
      <c r="U52" s="191">
        <v>658</v>
      </c>
      <c r="V52" s="192">
        <v>2396</v>
      </c>
      <c r="W52" s="38">
        <v>186</v>
      </c>
      <c r="X52" s="38">
        <v>329.2</v>
      </c>
      <c r="Y52" s="38">
        <v>18.490000000000002</v>
      </c>
      <c r="Z52" s="38">
        <v>48.21</v>
      </c>
      <c r="AA52" s="38">
        <v>4.91</v>
      </c>
      <c r="AB52" s="39">
        <v>400.71</v>
      </c>
      <c r="AC52" s="80">
        <v>0.60898176291793304</v>
      </c>
      <c r="AD52" s="80">
        <v>0.6</v>
      </c>
      <c r="AE52" s="25" t="str">
        <f t="shared" si="0"/>
        <v>ผ่าน</v>
      </c>
    </row>
    <row r="53" spans="1:31" x14ac:dyDescent="0.7">
      <c r="A53" s="5">
        <v>49</v>
      </c>
      <c r="B53" s="11" t="s">
        <v>936</v>
      </c>
      <c r="C53" s="11" t="s">
        <v>63</v>
      </c>
      <c r="D53" s="11" t="s">
        <v>1027</v>
      </c>
      <c r="E53" s="38" t="s">
        <v>1319</v>
      </c>
      <c r="F53" s="5">
        <v>40</v>
      </c>
      <c r="G53" s="38" t="s">
        <v>2289</v>
      </c>
      <c r="H53" s="5" t="s">
        <v>1557</v>
      </c>
      <c r="I53" s="5">
        <v>6</v>
      </c>
      <c r="J53" s="5">
        <v>5</v>
      </c>
      <c r="K53" s="38">
        <v>16552</v>
      </c>
      <c r="L53" s="38">
        <v>818</v>
      </c>
      <c r="M53" s="38">
        <v>2054</v>
      </c>
      <c r="N53" s="38">
        <v>462</v>
      </c>
      <c r="O53" s="64">
        <v>21059</v>
      </c>
      <c r="P53" s="38">
        <v>2464</v>
      </c>
      <c r="Q53" s="38">
        <v>383</v>
      </c>
      <c r="R53" s="38">
        <v>10</v>
      </c>
      <c r="S53" s="38">
        <v>17</v>
      </c>
      <c r="T53" s="38">
        <v>3</v>
      </c>
      <c r="U53" s="191">
        <v>433</v>
      </c>
      <c r="V53" s="192">
        <v>1487</v>
      </c>
      <c r="W53" s="38">
        <v>6098</v>
      </c>
      <c r="X53" s="38">
        <v>305.85000000000002</v>
      </c>
      <c r="Y53" s="38">
        <v>4.8</v>
      </c>
      <c r="Z53" s="38">
        <v>19.049999999999997</v>
      </c>
      <c r="AA53" s="38">
        <v>4.5600000000000005</v>
      </c>
      <c r="AB53" s="39">
        <v>344.93</v>
      </c>
      <c r="AC53" s="80">
        <v>0.7966050808314088</v>
      </c>
      <c r="AD53" s="80">
        <v>0.6</v>
      </c>
      <c r="AE53" s="25" t="str">
        <f t="shared" si="0"/>
        <v>ผ่าน</v>
      </c>
    </row>
    <row r="54" spans="1:31" x14ac:dyDescent="0.7">
      <c r="A54" s="5">
        <v>50</v>
      </c>
      <c r="B54" s="11" t="s">
        <v>936</v>
      </c>
      <c r="C54" s="11" t="s">
        <v>64</v>
      </c>
      <c r="D54" s="11" t="s">
        <v>1028</v>
      </c>
      <c r="E54" s="38" t="s">
        <v>1319</v>
      </c>
      <c r="F54" s="5">
        <v>35</v>
      </c>
      <c r="G54" s="38" t="s">
        <v>2290</v>
      </c>
      <c r="H54" s="5" t="s">
        <v>1557</v>
      </c>
      <c r="I54" s="5">
        <v>5</v>
      </c>
      <c r="J54" s="5">
        <v>6</v>
      </c>
      <c r="K54" s="38">
        <v>17939</v>
      </c>
      <c r="L54" s="38">
        <v>1006</v>
      </c>
      <c r="M54" s="38">
        <v>1366</v>
      </c>
      <c r="N54" s="38">
        <v>295</v>
      </c>
      <c r="O54" s="64">
        <v>21163</v>
      </c>
      <c r="P54" s="38">
        <v>9246</v>
      </c>
      <c r="Q54" s="38">
        <v>600</v>
      </c>
      <c r="R54" s="38">
        <v>26</v>
      </c>
      <c r="S54" s="38">
        <v>23</v>
      </c>
      <c r="T54" s="38">
        <v>13</v>
      </c>
      <c r="U54" s="191">
        <v>673</v>
      </c>
      <c r="V54" s="192">
        <v>1508</v>
      </c>
      <c r="W54" s="38">
        <v>3107</v>
      </c>
      <c r="X54" s="38">
        <v>340.42</v>
      </c>
      <c r="Y54" s="38">
        <v>11.200000000000001</v>
      </c>
      <c r="Z54" s="38">
        <v>8.52</v>
      </c>
      <c r="AA54" s="38">
        <v>6.67</v>
      </c>
      <c r="AB54" s="39">
        <v>374.86</v>
      </c>
      <c r="AC54" s="80">
        <v>0.55699851411589896</v>
      </c>
      <c r="AD54" s="80">
        <v>0.6</v>
      </c>
      <c r="AE54" s="25" t="str">
        <f t="shared" si="0"/>
        <v>ไม่ผ่าน</v>
      </c>
    </row>
    <row r="55" spans="1:31" x14ac:dyDescent="0.7">
      <c r="A55" s="5">
        <v>51</v>
      </c>
      <c r="B55" s="11" t="s">
        <v>936</v>
      </c>
      <c r="C55" s="11" t="s">
        <v>77</v>
      </c>
      <c r="D55" s="11" t="s">
        <v>1040</v>
      </c>
      <c r="E55" s="38" t="s">
        <v>1320</v>
      </c>
      <c r="F55" s="5">
        <v>301</v>
      </c>
      <c r="G55" s="38" t="s">
        <v>2288</v>
      </c>
      <c r="H55" s="5" t="s">
        <v>1556</v>
      </c>
      <c r="I55" s="5">
        <v>16</v>
      </c>
      <c r="J55" s="5">
        <v>13</v>
      </c>
      <c r="K55" s="38">
        <v>49280</v>
      </c>
      <c r="L55" s="38">
        <v>4805</v>
      </c>
      <c r="M55" s="38">
        <v>11152</v>
      </c>
      <c r="N55" s="38">
        <v>1429</v>
      </c>
      <c r="O55" s="64">
        <v>79174</v>
      </c>
      <c r="P55" s="38">
        <v>37884</v>
      </c>
      <c r="Q55" s="38">
        <v>3293</v>
      </c>
      <c r="R55" s="38">
        <v>162</v>
      </c>
      <c r="S55" s="38">
        <v>313</v>
      </c>
      <c r="T55" s="38">
        <v>61</v>
      </c>
      <c r="U55" s="191">
        <v>4251</v>
      </c>
      <c r="V55" s="192">
        <v>15242</v>
      </c>
      <c r="W55" s="38">
        <v>10696</v>
      </c>
      <c r="X55" s="38">
        <v>4415.6099999999997</v>
      </c>
      <c r="Y55" s="38">
        <v>201.32999999999998</v>
      </c>
      <c r="Z55" s="38">
        <v>452.89</v>
      </c>
      <c r="AA55" s="38">
        <v>72.8</v>
      </c>
      <c r="AB55" s="39">
        <v>5545.7</v>
      </c>
      <c r="AC55" s="80">
        <v>1.3045636320865679</v>
      </c>
      <c r="AD55" s="38">
        <v>1</v>
      </c>
      <c r="AE55" s="25" t="str">
        <f t="shared" si="0"/>
        <v>ผ่าน</v>
      </c>
    </row>
    <row r="56" spans="1:31" x14ac:dyDescent="0.7">
      <c r="A56" s="5">
        <v>52</v>
      </c>
      <c r="B56" s="11" t="s">
        <v>936</v>
      </c>
      <c r="C56" s="11" t="s">
        <v>80</v>
      </c>
      <c r="D56" s="11" t="s">
        <v>1043</v>
      </c>
      <c r="E56" s="38" t="s">
        <v>1319</v>
      </c>
      <c r="F56" s="5">
        <v>40</v>
      </c>
      <c r="G56" s="38" t="s">
        <v>2290</v>
      </c>
      <c r="H56" s="5" t="s">
        <v>1557</v>
      </c>
      <c r="I56" s="5">
        <v>5</v>
      </c>
      <c r="J56" s="5">
        <v>3</v>
      </c>
      <c r="K56" s="38">
        <v>12612</v>
      </c>
      <c r="L56" s="38">
        <v>523</v>
      </c>
      <c r="M56" s="38">
        <v>1654</v>
      </c>
      <c r="N56" s="38">
        <v>189</v>
      </c>
      <c r="O56" s="64">
        <v>15555</v>
      </c>
      <c r="P56" s="38">
        <v>8092</v>
      </c>
      <c r="Q56" s="38">
        <v>701</v>
      </c>
      <c r="R56" s="38">
        <v>33</v>
      </c>
      <c r="S56" s="38">
        <v>78</v>
      </c>
      <c r="T56" s="38">
        <v>19</v>
      </c>
      <c r="U56" s="191">
        <v>848</v>
      </c>
      <c r="V56" s="192">
        <v>2253</v>
      </c>
      <c r="W56" s="38">
        <v>2037</v>
      </c>
      <c r="X56" s="38">
        <v>447.39</v>
      </c>
      <c r="Y56" s="38">
        <v>20.22</v>
      </c>
      <c r="Z56" s="38">
        <v>50.3</v>
      </c>
      <c r="AA56" s="38">
        <v>12.48</v>
      </c>
      <c r="AB56" s="39">
        <v>537.51</v>
      </c>
      <c r="AC56" s="80">
        <v>0.63385613207547165</v>
      </c>
      <c r="AD56" s="80">
        <v>0.6</v>
      </c>
      <c r="AE56" s="25" t="str">
        <f t="shared" si="0"/>
        <v>ผ่าน</v>
      </c>
    </row>
    <row r="57" spans="1:31" x14ac:dyDescent="0.7">
      <c r="A57" s="5">
        <v>53</v>
      </c>
      <c r="B57" s="11" t="s">
        <v>926</v>
      </c>
      <c r="C57" s="11" t="s">
        <v>5</v>
      </c>
      <c r="D57" s="11" t="s">
        <v>970</v>
      </c>
      <c r="E57" s="38" t="s">
        <v>1320</v>
      </c>
      <c r="F57" s="5">
        <v>420</v>
      </c>
      <c r="G57" s="38" t="s">
        <v>2294</v>
      </c>
      <c r="H57" s="5" t="s">
        <v>1556</v>
      </c>
      <c r="I57" s="5">
        <v>17</v>
      </c>
      <c r="J57" s="5">
        <v>13</v>
      </c>
      <c r="K57" s="38">
        <v>83534</v>
      </c>
      <c r="L57" s="38">
        <v>12670</v>
      </c>
      <c r="M57" s="38">
        <v>17728</v>
      </c>
      <c r="N57" s="38">
        <v>2429</v>
      </c>
      <c r="O57" s="64">
        <v>124804</v>
      </c>
      <c r="P57" s="38">
        <v>58110</v>
      </c>
      <c r="Q57" s="38">
        <v>6165</v>
      </c>
      <c r="R57" s="38">
        <v>706</v>
      </c>
      <c r="S57" s="38">
        <v>863</v>
      </c>
      <c r="T57" s="38">
        <v>87</v>
      </c>
      <c r="U57" s="191">
        <v>8305</v>
      </c>
      <c r="V57" s="192">
        <v>38005</v>
      </c>
      <c r="W57" s="38">
        <v>15902</v>
      </c>
      <c r="X57" s="38">
        <v>9907.7099999999991</v>
      </c>
      <c r="Y57" s="38">
        <v>894.62000000000012</v>
      </c>
      <c r="Z57" s="38">
        <v>1437.6399999999999</v>
      </c>
      <c r="AA57" s="38">
        <v>160.62</v>
      </c>
      <c r="AB57" s="39">
        <v>13114.55</v>
      </c>
      <c r="AC57" s="80">
        <v>1.5791149909692954</v>
      </c>
      <c r="AD57" s="38">
        <v>1.2</v>
      </c>
      <c r="AE57" s="25" t="str">
        <f t="shared" si="0"/>
        <v>ผ่าน</v>
      </c>
    </row>
    <row r="58" spans="1:31" x14ac:dyDescent="0.7">
      <c r="A58" s="5">
        <v>54</v>
      </c>
      <c r="B58" s="11" t="s">
        <v>926</v>
      </c>
      <c r="C58" s="11" t="s">
        <v>41</v>
      </c>
      <c r="D58" s="11" t="s">
        <v>1006</v>
      </c>
      <c r="E58" s="38" t="s">
        <v>1319</v>
      </c>
      <c r="F58" s="5">
        <v>113</v>
      </c>
      <c r="G58" s="38" t="s">
        <v>2292</v>
      </c>
      <c r="H58" s="5" t="s">
        <v>1559</v>
      </c>
      <c r="I58" s="5">
        <v>13</v>
      </c>
      <c r="J58" s="5">
        <v>10</v>
      </c>
      <c r="K58" s="38">
        <v>28606</v>
      </c>
      <c r="L58" s="38">
        <v>1419</v>
      </c>
      <c r="M58" s="38">
        <v>4624</v>
      </c>
      <c r="N58" s="38">
        <v>364</v>
      </c>
      <c r="O58" s="64">
        <v>38541</v>
      </c>
      <c r="P58" s="38">
        <v>27501</v>
      </c>
      <c r="Q58" s="38">
        <v>1704</v>
      </c>
      <c r="R58" s="38">
        <v>83</v>
      </c>
      <c r="S58" s="38">
        <v>195</v>
      </c>
      <c r="T58" s="38">
        <v>20</v>
      </c>
      <c r="U58" s="191">
        <v>2452</v>
      </c>
      <c r="V58" s="192">
        <v>7846</v>
      </c>
      <c r="W58" s="38">
        <v>3688</v>
      </c>
      <c r="X58" s="38">
        <v>1598.48</v>
      </c>
      <c r="Y58" s="38">
        <v>79.11999999999999</v>
      </c>
      <c r="Z58" s="38">
        <v>165.67</v>
      </c>
      <c r="AA58" s="38">
        <v>14.45</v>
      </c>
      <c r="AB58" s="39">
        <v>2009.38</v>
      </c>
      <c r="AC58" s="80">
        <v>0.81948613376835244</v>
      </c>
      <c r="AD58" s="80">
        <v>0.8</v>
      </c>
      <c r="AE58" s="25" t="str">
        <f t="shared" si="0"/>
        <v>ผ่าน</v>
      </c>
    </row>
    <row r="59" spans="1:31" x14ac:dyDescent="0.7">
      <c r="A59" s="5">
        <v>55</v>
      </c>
      <c r="B59" s="11" t="s">
        <v>926</v>
      </c>
      <c r="C59" s="11" t="s">
        <v>43</v>
      </c>
      <c r="D59" s="11" t="s">
        <v>1008</v>
      </c>
      <c r="E59" s="38" t="s">
        <v>1319</v>
      </c>
      <c r="F59" s="5">
        <v>36</v>
      </c>
      <c r="G59" s="38" t="s">
        <v>2290</v>
      </c>
      <c r="H59" s="5" t="s">
        <v>1557</v>
      </c>
      <c r="I59" s="5">
        <v>5</v>
      </c>
      <c r="J59" s="5">
        <v>4</v>
      </c>
      <c r="K59" s="38">
        <v>11309</v>
      </c>
      <c r="L59" s="38">
        <v>985</v>
      </c>
      <c r="M59" s="38">
        <v>2127</v>
      </c>
      <c r="N59" s="38">
        <v>313</v>
      </c>
      <c r="O59" s="64">
        <v>15911</v>
      </c>
      <c r="P59" s="38">
        <v>7413</v>
      </c>
      <c r="Q59" s="38">
        <v>477</v>
      </c>
      <c r="R59" s="38">
        <v>21</v>
      </c>
      <c r="S59" s="38">
        <v>42</v>
      </c>
      <c r="T59" s="38">
        <v>8</v>
      </c>
      <c r="U59" s="191">
        <v>583</v>
      </c>
      <c r="V59" s="192">
        <v>1597</v>
      </c>
      <c r="W59" s="38">
        <v>2472</v>
      </c>
      <c r="X59" s="38">
        <v>186.57</v>
      </c>
      <c r="Y59" s="38">
        <v>8.2600000000000016</v>
      </c>
      <c r="Z59" s="38">
        <v>20.990000000000002</v>
      </c>
      <c r="AA59" s="38">
        <v>2.88</v>
      </c>
      <c r="AB59" s="39">
        <v>235.07999999999998</v>
      </c>
      <c r="AC59" s="80">
        <v>0.40322469982847337</v>
      </c>
      <c r="AD59" s="80">
        <v>0.6</v>
      </c>
      <c r="AE59" s="25" t="str">
        <f t="shared" si="0"/>
        <v>ไม่ผ่าน</v>
      </c>
    </row>
    <row r="60" spans="1:31" x14ac:dyDescent="0.7">
      <c r="A60" s="5">
        <v>56</v>
      </c>
      <c r="B60" s="11" t="s">
        <v>926</v>
      </c>
      <c r="C60" s="11" t="s">
        <v>44</v>
      </c>
      <c r="D60" s="11" t="s">
        <v>1009</v>
      </c>
      <c r="E60" s="38" t="s">
        <v>1319</v>
      </c>
      <c r="F60" s="5">
        <v>47</v>
      </c>
      <c r="G60" s="38" t="s">
        <v>2290</v>
      </c>
      <c r="H60" s="5" t="s">
        <v>1557</v>
      </c>
      <c r="I60" s="5">
        <v>5</v>
      </c>
      <c r="J60" s="5">
        <v>4</v>
      </c>
      <c r="K60" s="38">
        <v>14243</v>
      </c>
      <c r="L60" s="38">
        <v>787</v>
      </c>
      <c r="M60" s="38">
        <v>1717</v>
      </c>
      <c r="N60" s="38">
        <v>239</v>
      </c>
      <c r="O60" s="64">
        <v>18521</v>
      </c>
      <c r="P60" s="38">
        <v>7120</v>
      </c>
      <c r="Q60" s="38">
        <v>672</v>
      </c>
      <c r="R60" s="38">
        <v>21</v>
      </c>
      <c r="S60" s="38">
        <v>65</v>
      </c>
      <c r="T60" s="38">
        <v>12</v>
      </c>
      <c r="U60" s="191">
        <v>810</v>
      </c>
      <c r="V60" s="192">
        <v>2171</v>
      </c>
      <c r="W60" s="38">
        <v>2462</v>
      </c>
      <c r="X60" s="38">
        <v>230.07</v>
      </c>
      <c r="Y60" s="38">
        <v>6.75</v>
      </c>
      <c r="Z60" s="38">
        <v>22.439999999999998</v>
      </c>
      <c r="AA60" s="38">
        <v>4.4800000000000004</v>
      </c>
      <c r="AB60" s="39">
        <v>272</v>
      </c>
      <c r="AC60" s="80">
        <v>0.33580246913580247</v>
      </c>
      <c r="AD60" s="80">
        <v>0.6</v>
      </c>
      <c r="AE60" s="25" t="str">
        <f t="shared" si="0"/>
        <v>ไม่ผ่าน</v>
      </c>
    </row>
    <row r="61" spans="1:31" x14ac:dyDescent="0.7">
      <c r="A61" s="5">
        <v>57</v>
      </c>
      <c r="B61" s="11" t="s">
        <v>926</v>
      </c>
      <c r="C61" s="11" t="s">
        <v>76</v>
      </c>
      <c r="D61" s="11" t="s">
        <v>2328</v>
      </c>
      <c r="E61" s="38" t="s">
        <v>1320</v>
      </c>
      <c r="F61" s="5">
        <v>266</v>
      </c>
      <c r="G61" s="38" t="s">
        <v>2298</v>
      </c>
      <c r="H61" s="5" t="s">
        <v>1563</v>
      </c>
      <c r="I61" s="5">
        <v>15</v>
      </c>
      <c r="J61" s="5">
        <v>13</v>
      </c>
      <c r="K61" s="38">
        <v>30432</v>
      </c>
      <c r="L61" s="38">
        <v>3183</v>
      </c>
      <c r="M61" s="38">
        <v>9085</v>
      </c>
      <c r="N61" s="38">
        <v>1629</v>
      </c>
      <c r="O61" s="64">
        <v>55333</v>
      </c>
      <c r="P61" s="38">
        <v>55333</v>
      </c>
      <c r="Q61" s="38">
        <v>3531</v>
      </c>
      <c r="R61" s="38">
        <v>159</v>
      </c>
      <c r="S61" s="38">
        <v>506</v>
      </c>
      <c r="T61" s="38">
        <v>89</v>
      </c>
      <c r="U61" s="191">
        <v>4618</v>
      </c>
      <c r="V61" s="192">
        <v>19752</v>
      </c>
      <c r="W61" s="38">
        <v>7514</v>
      </c>
      <c r="X61" s="38">
        <v>627.68999999999994</v>
      </c>
      <c r="Y61" s="38">
        <v>30.86</v>
      </c>
      <c r="Z61" s="38">
        <v>123.03</v>
      </c>
      <c r="AA61" s="38">
        <v>29.32</v>
      </c>
      <c r="AB61" s="39">
        <v>869.63</v>
      </c>
      <c r="AC61" s="80">
        <v>0.18831312256388047</v>
      </c>
      <c r="AD61" s="38">
        <v>1</v>
      </c>
      <c r="AE61" s="25" t="str">
        <f t="shared" si="0"/>
        <v>ไม่ผ่าน</v>
      </c>
    </row>
    <row r="62" spans="1:31" x14ac:dyDescent="0.7">
      <c r="A62" s="5">
        <v>58</v>
      </c>
      <c r="B62" s="11" t="s">
        <v>926</v>
      </c>
      <c r="C62" s="11" t="s">
        <v>81</v>
      </c>
      <c r="D62" s="11" t="s">
        <v>1044</v>
      </c>
      <c r="E62" s="38" t="s">
        <v>1319</v>
      </c>
      <c r="F62" s="5">
        <v>34</v>
      </c>
      <c r="G62" s="38" t="s">
        <v>2299</v>
      </c>
      <c r="H62" s="5" t="s">
        <v>1561</v>
      </c>
      <c r="I62" s="5">
        <v>3</v>
      </c>
      <c r="J62" s="5">
        <v>2</v>
      </c>
      <c r="K62" s="38">
        <v>11710</v>
      </c>
      <c r="L62" s="38">
        <v>1025</v>
      </c>
      <c r="M62" s="38">
        <v>1215</v>
      </c>
      <c r="N62" s="38">
        <v>85</v>
      </c>
      <c r="O62" s="64">
        <v>14928</v>
      </c>
      <c r="P62" s="38">
        <v>10246</v>
      </c>
      <c r="Q62" s="38">
        <v>704</v>
      </c>
      <c r="R62" s="38">
        <v>48</v>
      </c>
      <c r="S62" s="38">
        <v>35</v>
      </c>
      <c r="T62" s="38">
        <v>5</v>
      </c>
      <c r="U62" s="191">
        <v>823</v>
      </c>
      <c r="V62" s="192">
        <v>2085</v>
      </c>
      <c r="W62" s="38">
        <v>2968</v>
      </c>
      <c r="X62" s="38">
        <v>309.39999999999998</v>
      </c>
      <c r="Y62" s="38">
        <v>21.060000000000002</v>
      </c>
      <c r="Z62" s="38">
        <v>8.61</v>
      </c>
      <c r="AA62" s="38">
        <v>2.16</v>
      </c>
      <c r="AB62" s="39">
        <v>350.44</v>
      </c>
      <c r="AC62" s="80">
        <v>0.42580801944106927</v>
      </c>
      <c r="AD62" s="80">
        <v>0.6</v>
      </c>
      <c r="AE62" s="25" t="str">
        <f t="shared" si="0"/>
        <v>ไม่ผ่าน</v>
      </c>
    </row>
    <row r="63" spans="1:31" x14ac:dyDescent="0.7">
      <c r="A63" s="5">
        <v>59</v>
      </c>
      <c r="B63" s="11" t="s">
        <v>926</v>
      </c>
      <c r="C63" s="11" t="s">
        <v>85</v>
      </c>
      <c r="D63" s="11" t="s">
        <v>1048</v>
      </c>
      <c r="E63" s="38" t="s">
        <v>1319</v>
      </c>
      <c r="F63" s="5">
        <v>24</v>
      </c>
      <c r="G63" s="38" t="s">
        <v>2293</v>
      </c>
      <c r="H63" s="5" t="s">
        <v>1561</v>
      </c>
      <c r="I63" s="5">
        <v>2</v>
      </c>
      <c r="J63" s="5">
        <v>1</v>
      </c>
      <c r="K63" s="38">
        <v>6761</v>
      </c>
      <c r="L63" s="38">
        <v>375</v>
      </c>
      <c r="M63" s="38">
        <v>839</v>
      </c>
      <c r="N63" s="38">
        <v>119</v>
      </c>
      <c r="O63" s="64">
        <v>8601</v>
      </c>
      <c r="P63" s="38">
        <v>5796</v>
      </c>
      <c r="Q63" s="38">
        <v>305</v>
      </c>
      <c r="R63" s="38">
        <v>7</v>
      </c>
      <c r="S63" s="38">
        <v>31</v>
      </c>
      <c r="T63" s="38">
        <v>2</v>
      </c>
      <c r="U63" s="191">
        <v>365</v>
      </c>
      <c r="V63" s="192">
        <v>763</v>
      </c>
      <c r="W63" s="38">
        <v>1136</v>
      </c>
      <c r="X63" s="38">
        <v>136.59</v>
      </c>
      <c r="Y63" s="38">
        <v>2.1</v>
      </c>
      <c r="Z63" s="38">
        <v>13.809999999999999</v>
      </c>
      <c r="AA63" s="38">
        <v>0.36</v>
      </c>
      <c r="AB63" s="39">
        <v>160.75</v>
      </c>
      <c r="AC63" s="80">
        <v>0.44041095890410958</v>
      </c>
      <c r="AD63" s="80">
        <v>0.6</v>
      </c>
      <c r="AE63" s="25" t="str">
        <f t="shared" si="0"/>
        <v>ไม่ผ่าน</v>
      </c>
    </row>
    <row r="64" spans="1:31" x14ac:dyDescent="0.7">
      <c r="A64" s="5">
        <v>60</v>
      </c>
      <c r="B64" s="11" t="s">
        <v>926</v>
      </c>
      <c r="C64" s="11" t="s">
        <v>86</v>
      </c>
      <c r="D64" s="11" t="s">
        <v>1049</v>
      </c>
      <c r="E64" s="38" t="s">
        <v>1319</v>
      </c>
      <c r="F64" s="5">
        <v>30</v>
      </c>
      <c r="G64" s="38" t="s">
        <v>2289</v>
      </c>
      <c r="H64" s="5" t="s">
        <v>1557</v>
      </c>
      <c r="I64" s="5">
        <v>6</v>
      </c>
      <c r="J64" s="5">
        <v>3</v>
      </c>
      <c r="K64" s="38">
        <v>11911</v>
      </c>
      <c r="L64" s="38">
        <v>519</v>
      </c>
      <c r="M64" s="38">
        <v>905</v>
      </c>
      <c r="N64" s="38">
        <v>136</v>
      </c>
      <c r="O64" s="64">
        <v>14261</v>
      </c>
      <c r="P64" s="38">
        <v>7765</v>
      </c>
      <c r="Q64" s="38">
        <v>303</v>
      </c>
      <c r="R64" s="38">
        <v>4</v>
      </c>
      <c r="S64" s="38">
        <v>21</v>
      </c>
      <c r="T64" s="38">
        <v>4</v>
      </c>
      <c r="U64" s="191">
        <v>355</v>
      </c>
      <c r="V64" s="192">
        <v>905</v>
      </c>
      <c r="W64" s="38">
        <v>2135</v>
      </c>
      <c r="X64" s="38">
        <v>198.89</v>
      </c>
      <c r="Y64" s="38">
        <v>2.2200000000000002</v>
      </c>
      <c r="Z64" s="38">
        <v>13.37</v>
      </c>
      <c r="AA64" s="38">
        <v>2.1800000000000002</v>
      </c>
      <c r="AB64" s="39">
        <v>224.46</v>
      </c>
      <c r="AC64" s="80">
        <v>0.63228169014084512</v>
      </c>
      <c r="AD64" s="80">
        <v>0.6</v>
      </c>
      <c r="AE64" s="25" t="str">
        <f t="shared" si="0"/>
        <v>ผ่าน</v>
      </c>
    </row>
    <row r="65" spans="1:31" x14ac:dyDescent="0.7">
      <c r="A65" s="5">
        <v>61</v>
      </c>
      <c r="B65" s="11" t="s">
        <v>926</v>
      </c>
      <c r="C65" s="11" t="s">
        <v>87</v>
      </c>
      <c r="D65" s="11" t="s">
        <v>1050</v>
      </c>
      <c r="E65" s="38" t="s">
        <v>1319</v>
      </c>
      <c r="F65" s="5">
        <v>30</v>
      </c>
      <c r="G65" s="38" t="s">
        <v>2300</v>
      </c>
      <c r="H65" s="5" t="s">
        <v>1561</v>
      </c>
      <c r="I65" s="5">
        <v>4</v>
      </c>
      <c r="J65" s="5">
        <v>3</v>
      </c>
      <c r="K65" s="38">
        <v>10612</v>
      </c>
      <c r="L65" s="38">
        <v>603</v>
      </c>
      <c r="M65" s="38">
        <v>1100</v>
      </c>
      <c r="N65" s="38">
        <v>211</v>
      </c>
      <c r="O65" s="64">
        <v>15210</v>
      </c>
      <c r="P65" s="38">
        <v>12915</v>
      </c>
      <c r="Q65" s="38">
        <v>366</v>
      </c>
      <c r="R65" s="38">
        <v>0</v>
      </c>
      <c r="S65" s="38">
        <v>0</v>
      </c>
      <c r="T65" s="38">
        <v>0</v>
      </c>
      <c r="U65" s="191">
        <v>411</v>
      </c>
      <c r="V65" s="192">
        <v>138</v>
      </c>
      <c r="W65" s="38">
        <v>2315</v>
      </c>
      <c r="X65" s="38">
        <v>231.06</v>
      </c>
      <c r="Y65" s="38">
        <v>0</v>
      </c>
      <c r="Z65" s="38">
        <v>0</v>
      </c>
      <c r="AA65" s="38">
        <v>0</v>
      </c>
      <c r="AB65" s="39">
        <v>256.11</v>
      </c>
      <c r="AC65" s="80">
        <v>0.6231386861313869</v>
      </c>
      <c r="AD65" s="80">
        <v>0.6</v>
      </c>
      <c r="AE65" s="25" t="str">
        <f t="shared" si="0"/>
        <v>ผ่าน</v>
      </c>
    </row>
    <row r="66" spans="1:31" x14ac:dyDescent="0.7">
      <c r="A66" s="5">
        <v>62</v>
      </c>
      <c r="B66" s="11" t="s">
        <v>882</v>
      </c>
      <c r="C66" s="11" t="s">
        <v>3</v>
      </c>
      <c r="D66" s="11" t="s">
        <v>968</v>
      </c>
      <c r="E66" s="38" t="s">
        <v>1320</v>
      </c>
      <c r="F66" s="5">
        <v>351</v>
      </c>
      <c r="G66" s="38" t="s">
        <v>2288</v>
      </c>
      <c r="H66" s="5" t="s">
        <v>1556</v>
      </c>
      <c r="I66" s="5">
        <v>16</v>
      </c>
      <c r="J66" s="5">
        <v>13</v>
      </c>
      <c r="K66" s="38">
        <v>50154</v>
      </c>
      <c r="L66" s="38">
        <v>8157</v>
      </c>
      <c r="M66" s="38">
        <v>11667</v>
      </c>
      <c r="N66" s="38">
        <v>2084</v>
      </c>
      <c r="O66" s="64">
        <v>77829</v>
      </c>
      <c r="P66" s="38">
        <v>39604</v>
      </c>
      <c r="Q66" s="38">
        <v>5405</v>
      </c>
      <c r="R66" s="38">
        <v>476</v>
      </c>
      <c r="S66" s="38">
        <v>486</v>
      </c>
      <c r="T66" s="38">
        <v>87</v>
      </c>
      <c r="U66" s="191">
        <v>6651</v>
      </c>
      <c r="V66" s="192">
        <v>26610</v>
      </c>
      <c r="W66" s="38">
        <v>7359</v>
      </c>
      <c r="X66" s="38">
        <v>7182.15</v>
      </c>
      <c r="Y66" s="38">
        <v>604.37</v>
      </c>
      <c r="Z66" s="38">
        <v>716.41</v>
      </c>
      <c r="AA66" s="38">
        <v>115.34</v>
      </c>
      <c r="AB66" s="39">
        <v>8930.2199999999993</v>
      </c>
      <c r="AC66" s="80">
        <v>1.3426883175462336</v>
      </c>
      <c r="AD66" s="38">
        <v>1.2</v>
      </c>
      <c r="AE66" s="25" t="str">
        <f t="shared" si="0"/>
        <v>ผ่าน</v>
      </c>
    </row>
    <row r="67" spans="1:31" x14ac:dyDescent="0.7">
      <c r="A67" s="5">
        <v>63</v>
      </c>
      <c r="B67" s="11" t="s">
        <v>882</v>
      </c>
      <c r="C67" s="11" t="s">
        <v>8</v>
      </c>
      <c r="D67" s="11" t="s">
        <v>973</v>
      </c>
      <c r="E67" s="38" t="s">
        <v>1319</v>
      </c>
      <c r="F67" s="5">
        <v>78</v>
      </c>
      <c r="G67" s="38" t="s">
        <v>2291</v>
      </c>
      <c r="H67" s="5" t="s">
        <v>1558</v>
      </c>
      <c r="I67" s="5">
        <v>10</v>
      </c>
      <c r="J67" s="5">
        <v>9</v>
      </c>
      <c r="K67" s="38">
        <v>27464</v>
      </c>
      <c r="L67" s="38">
        <v>1489</v>
      </c>
      <c r="M67" s="38">
        <v>3213</v>
      </c>
      <c r="N67" s="38">
        <v>454</v>
      </c>
      <c r="O67" s="64">
        <v>35089</v>
      </c>
      <c r="P67" s="38">
        <v>0</v>
      </c>
      <c r="Q67" s="38">
        <v>1109</v>
      </c>
      <c r="R67" s="38">
        <v>35</v>
      </c>
      <c r="S67" s="38">
        <v>67</v>
      </c>
      <c r="T67" s="38">
        <v>6</v>
      </c>
      <c r="U67" s="191">
        <v>1279</v>
      </c>
      <c r="V67" s="192">
        <v>4187</v>
      </c>
      <c r="W67" s="38">
        <v>0</v>
      </c>
      <c r="X67" s="38">
        <v>738.28</v>
      </c>
      <c r="Y67" s="38">
        <v>23.25</v>
      </c>
      <c r="Z67" s="38">
        <v>49.04</v>
      </c>
      <c r="AA67" s="38">
        <v>4.3100000000000005</v>
      </c>
      <c r="AB67" s="39">
        <v>852.71</v>
      </c>
      <c r="AC67" s="80">
        <v>0.66670054730258022</v>
      </c>
      <c r="AD67" s="80">
        <v>0.6</v>
      </c>
      <c r="AE67" s="25" t="str">
        <f t="shared" si="0"/>
        <v>ผ่าน</v>
      </c>
    </row>
    <row r="68" spans="1:31" x14ac:dyDescent="0.7">
      <c r="A68" s="5">
        <v>64</v>
      </c>
      <c r="B68" s="11" t="s">
        <v>882</v>
      </c>
      <c r="C68" s="11" t="s">
        <v>9</v>
      </c>
      <c r="D68" s="11" t="s">
        <v>974</v>
      </c>
      <c r="E68" s="38" t="s">
        <v>1319</v>
      </c>
      <c r="F68" s="5">
        <v>40</v>
      </c>
      <c r="G68" s="38" t="s">
        <v>2289</v>
      </c>
      <c r="H68" s="5" t="s">
        <v>1557</v>
      </c>
      <c r="I68" s="5">
        <v>6</v>
      </c>
      <c r="J68" s="5">
        <v>7</v>
      </c>
      <c r="K68" s="38">
        <v>17983</v>
      </c>
      <c r="L68" s="38">
        <v>1223</v>
      </c>
      <c r="M68" s="38">
        <v>2386</v>
      </c>
      <c r="N68" s="38">
        <v>417</v>
      </c>
      <c r="O68" s="64">
        <v>23825</v>
      </c>
      <c r="P68" s="38">
        <v>12385</v>
      </c>
      <c r="Q68" s="38">
        <v>705</v>
      </c>
      <c r="R68" s="38">
        <v>40</v>
      </c>
      <c r="S68" s="38">
        <v>49</v>
      </c>
      <c r="T68" s="38">
        <v>7</v>
      </c>
      <c r="U68" s="191">
        <v>824</v>
      </c>
      <c r="V68" s="192">
        <v>3098</v>
      </c>
      <c r="W68" s="38">
        <v>3764</v>
      </c>
      <c r="X68" s="38">
        <v>422.97</v>
      </c>
      <c r="Y68" s="38">
        <v>24.08</v>
      </c>
      <c r="Z68" s="38">
        <v>31.000000000000004</v>
      </c>
      <c r="AA68" s="38">
        <v>5.6000000000000005</v>
      </c>
      <c r="AB68" s="39">
        <v>493.45</v>
      </c>
      <c r="AC68" s="80">
        <v>0.59884708737864079</v>
      </c>
      <c r="AD68" s="80">
        <v>0.6</v>
      </c>
      <c r="AE68" s="25" t="str">
        <f t="shared" si="0"/>
        <v>ไม่ผ่าน</v>
      </c>
    </row>
    <row r="69" spans="1:31" x14ac:dyDescent="0.7">
      <c r="A69" s="5">
        <v>65</v>
      </c>
      <c r="B69" s="11" t="s">
        <v>882</v>
      </c>
      <c r="C69" s="11" t="s">
        <v>10</v>
      </c>
      <c r="D69" s="11" t="s">
        <v>975</v>
      </c>
      <c r="E69" s="38" t="s">
        <v>1319</v>
      </c>
      <c r="F69" s="5">
        <v>90</v>
      </c>
      <c r="G69" s="38" t="s">
        <v>2291</v>
      </c>
      <c r="H69" s="5" t="s">
        <v>1558</v>
      </c>
      <c r="I69" s="5">
        <v>10</v>
      </c>
      <c r="J69" s="5">
        <v>11</v>
      </c>
      <c r="K69" s="38">
        <v>34118</v>
      </c>
      <c r="L69" s="38">
        <v>1719</v>
      </c>
      <c r="M69" s="38">
        <v>4175</v>
      </c>
      <c r="N69" s="38">
        <v>608</v>
      </c>
      <c r="O69" s="64">
        <v>44005</v>
      </c>
      <c r="P69" s="38">
        <v>47233</v>
      </c>
      <c r="Q69" s="38">
        <v>1634</v>
      </c>
      <c r="R69" s="38">
        <v>55</v>
      </c>
      <c r="S69" s="38">
        <v>110</v>
      </c>
      <c r="T69" s="38">
        <v>19</v>
      </c>
      <c r="U69" s="191">
        <v>1892</v>
      </c>
      <c r="V69" s="192">
        <v>7116</v>
      </c>
      <c r="W69" s="38">
        <v>40000</v>
      </c>
      <c r="X69" s="38">
        <v>1327.27</v>
      </c>
      <c r="Y69" s="38">
        <v>40.93</v>
      </c>
      <c r="Z69" s="38">
        <v>100.32000000000001</v>
      </c>
      <c r="AA69" s="38">
        <v>17.809999999999999</v>
      </c>
      <c r="AB69" s="39">
        <v>1524.75</v>
      </c>
      <c r="AC69" s="80">
        <v>0.80589323467230445</v>
      </c>
      <c r="AD69" s="80">
        <v>0.6</v>
      </c>
      <c r="AE69" s="25" t="str">
        <f t="shared" si="0"/>
        <v>ผ่าน</v>
      </c>
    </row>
    <row r="70" spans="1:31" x14ac:dyDescent="0.7">
      <c r="A70" s="5">
        <v>66</v>
      </c>
      <c r="B70" s="11" t="s">
        <v>882</v>
      </c>
      <c r="C70" s="11" t="s">
        <v>11</v>
      </c>
      <c r="D70" s="11" t="s">
        <v>976</v>
      </c>
      <c r="E70" s="38" t="s">
        <v>1319</v>
      </c>
      <c r="F70" s="5">
        <v>40</v>
      </c>
      <c r="G70" s="38" t="s">
        <v>2289</v>
      </c>
      <c r="H70" s="5" t="s">
        <v>1557</v>
      </c>
      <c r="I70" s="5">
        <v>6</v>
      </c>
      <c r="J70" s="5">
        <v>8</v>
      </c>
      <c r="K70" s="38">
        <v>19496</v>
      </c>
      <c r="L70" s="38">
        <v>950</v>
      </c>
      <c r="M70" s="38">
        <v>1657</v>
      </c>
      <c r="N70" s="38">
        <v>360</v>
      </c>
      <c r="O70" s="64">
        <v>22579</v>
      </c>
      <c r="P70" s="38">
        <v>16368</v>
      </c>
      <c r="Q70" s="38">
        <v>716</v>
      </c>
      <c r="R70" s="38">
        <v>25</v>
      </c>
      <c r="S70" s="38">
        <v>42</v>
      </c>
      <c r="T70" s="38">
        <v>11</v>
      </c>
      <c r="U70" s="191">
        <v>797</v>
      </c>
      <c r="V70" s="192">
        <v>2602</v>
      </c>
      <c r="W70" s="38">
        <v>0</v>
      </c>
      <c r="X70" s="38">
        <v>441.35</v>
      </c>
      <c r="Y70" s="38">
        <v>14.600000000000001</v>
      </c>
      <c r="Z70" s="38">
        <v>30.1</v>
      </c>
      <c r="AA70" s="38">
        <v>2.6</v>
      </c>
      <c r="AB70" s="39">
        <v>492.88</v>
      </c>
      <c r="AC70" s="80">
        <v>0.6184190715181932</v>
      </c>
      <c r="AD70" s="80">
        <v>0.6</v>
      </c>
      <c r="AE70" s="25" t="str">
        <f t="shared" ref="AE70:AE92" si="1">IF(AND(AC70&gt;=AD70),"ผ่าน","ไม่ผ่าน")</f>
        <v>ผ่าน</v>
      </c>
    </row>
    <row r="71" spans="1:31" x14ac:dyDescent="0.7">
      <c r="A71" s="5">
        <v>67</v>
      </c>
      <c r="B71" s="11" t="s">
        <v>882</v>
      </c>
      <c r="C71" s="11" t="s">
        <v>82</v>
      </c>
      <c r="D71" s="11" t="s">
        <v>1045</v>
      </c>
      <c r="E71" s="38" t="s">
        <v>1319</v>
      </c>
      <c r="F71" s="5">
        <v>46</v>
      </c>
      <c r="G71" s="38" t="s">
        <v>2290</v>
      </c>
      <c r="H71" s="5" t="s">
        <v>1557</v>
      </c>
      <c r="I71" s="5">
        <v>5</v>
      </c>
      <c r="J71" s="5">
        <v>6</v>
      </c>
      <c r="K71" s="38">
        <v>14279</v>
      </c>
      <c r="L71" s="38">
        <v>843</v>
      </c>
      <c r="M71" s="38">
        <v>1463</v>
      </c>
      <c r="N71" s="38">
        <v>310</v>
      </c>
      <c r="O71" s="64">
        <v>17891</v>
      </c>
      <c r="P71" s="38">
        <v>0</v>
      </c>
      <c r="Q71" s="38">
        <v>1029</v>
      </c>
      <c r="R71" s="38">
        <v>17</v>
      </c>
      <c r="S71" s="38">
        <v>37</v>
      </c>
      <c r="T71" s="38">
        <v>8</v>
      </c>
      <c r="U71" s="191">
        <v>630</v>
      </c>
      <c r="V71" s="192">
        <v>2234</v>
      </c>
      <c r="W71" s="38">
        <v>0</v>
      </c>
      <c r="X71" s="38">
        <v>308.63</v>
      </c>
      <c r="Y71" s="38">
        <v>15.94</v>
      </c>
      <c r="Z71" s="38">
        <v>21.9</v>
      </c>
      <c r="AA71" s="38">
        <v>6.49</v>
      </c>
      <c r="AB71" s="39">
        <v>350.91999999999996</v>
      </c>
      <c r="AC71" s="80">
        <v>0.55701587301587296</v>
      </c>
      <c r="AD71" s="80">
        <v>0.6</v>
      </c>
      <c r="AE71" s="25" t="str">
        <f t="shared" si="1"/>
        <v>ไม่ผ่าน</v>
      </c>
    </row>
    <row r="72" spans="1:31" x14ac:dyDescent="0.7">
      <c r="A72" s="5">
        <v>68</v>
      </c>
      <c r="B72" s="11" t="s">
        <v>889</v>
      </c>
      <c r="C72" s="11" t="s">
        <v>2</v>
      </c>
      <c r="D72" s="11" t="s">
        <v>967</v>
      </c>
      <c r="E72" s="38" t="s">
        <v>1318</v>
      </c>
      <c r="F72" s="5">
        <v>1154</v>
      </c>
      <c r="G72" s="38" t="s">
        <v>2301</v>
      </c>
      <c r="H72" s="5" t="s">
        <v>1562</v>
      </c>
      <c r="I72" s="5">
        <v>20</v>
      </c>
      <c r="J72" s="5">
        <v>14</v>
      </c>
      <c r="K72" s="38">
        <v>136039</v>
      </c>
      <c r="L72" s="38">
        <v>26035</v>
      </c>
      <c r="M72" s="38">
        <v>39703</v>
      </c>
      <c r="N72" s="38">
        <v>4106</v>
      </c>
      <c r="O72" s="64">
        <v>228018</v>
      </c>
      <c r="P72" s="38">
        <v>106972</v>
      </c>
      <c r="Q72" s="38">
        <v>13959</v>
      </c>
      <c r="R72" s="38">
        <v>1351</v>
      </c>
      <c r="S72" s="38">
        <v>1766</v>
      </c>
      <c r="T72" s="38">
        <v>250</v>
      </c>
      <c r="U72" s="191">
        <v>18392</v>
      </c>
      <c r="V72" s="192">
        <v>84550</v>
      </c>
      <c r="W72" s="38">
        <v>28716</v>
      </c>
      <c r="X72" s="38">
        <v>32842.04</v>
      </c>
      <c r="Y72" s="38">
        <v>2537.63</v>
      </c>
      <c r="Z72" s="38">
        <v>4709.8099999999995</v>
      </c>
      <c r="AA72" s="38">
        <v>631.97</v>
      </c>
      <c r="AB72" s="39">
        <v>42100.45</v>
      </c>
      <c r="AC72" s="80">
        <v>2.289063179643323</v>
      </c>
      <c r="AD72" s="38">
        <v>1.6</v>
      </c>
      <c r="AE72" s="25" t="str">
        <f t="shared" si="1"/>
        <v>ผ่าน</v>
      </c>
    </row>
    <row r="73" spans="1:31" x14ac:dyDescent="0.7">
      <c r="A73" s="5">
        <v>69</v>
      </c>
      <c r="B73" s="11" t="s">
        <v>889</v>
      </c>
      <c r="C73" s="11" t="s">
        <v>12</v>
      </c>
      <c r="D73" s="11" t="s">
        <v>977</v>
      </c>
      <c r="E73" s="38" t="s">
        <v>1319</v>
      </c>
      <c r="F73" s="5">
        <v>52</v>
      </c>
      <c r="G73" s="38" t="s">
        <v>2289</v>
      </c>
      <c r="H73" s="5" t="s">
        <v>1557</v>
      </c>
      <c r="I73" s="5">
        <v>6</v>
      </c>
      <c r="J73" s="5">
        <v>8</v>
      </c>
      <c r="K73" s="38">
        <v>25418</v>
      </c>
      <c r="L73" s="38">
        <v>2246</v>
      </c>
      <c r="M73" s="38">
        <v>2396</v>
      </c>
      <c r="N73" s="38">
        <v>517</v>
      </c>
      <c r="O73" s="64">
        <v>32670</v>
      </c>
      <c r="P73" s="38">
        <v>16095</v>
      </c>
      <c r="Q73" s="38">
        <v>858</v>
      </c>
      <c r="R73" s="38">
        <v>45</v>
      </c>
      <c r="S73" s="38">
        <v>78</v>
      </c>
      <c r="T73" s="38">
        <v>8</v>
      </c>
      <c r="U73" s="191">
        <v>1010</v>
      </c>
      <c r="V73" s="192">
        <v>3819</v>
      </c>
      <c r="W73" s="38">
        <v>1574</v>
      </c>
      <c r="X73" s="38">
        <v>515.12</v>
      </c>
      <c r="Y73" s="38">
        <v>20.04</v>
      </c>
      <c r="Z73" s="38">
        <v>49.92</v>
      </c>
      <c r="AA73" s="38">
        <v>6.02</v>
      </c>
      <c r="AB73" s="39">
        <v>600.49</v>
      </c>
      <c r="AC73" s="80">
        <v>0.59454455445544552</v>
      </c>
      <c r="AD73" s="80">
        <v>0.6</v>
      </c>
      <c r="AE73" s="25" t="str">
        <f t="shared" si="1"/>
        <v>ไม่ผ่าน</v>
      </c>
    </row>
    <row r="74" spans="1:31" x14ac:dyDescent="0.7">
      <c r="A74" s="5">
        <v>70</v>
      </c>
      <c r="B74" s="11" t="s">
        <v>889</v>
      </c>
      <c r="C74" s="11" t="s">
        <v>13</v>
      </c>
      <c r="D74" s="11" t="s">
        <v>978</v>
      </c>
      <c r="E74" s="38" t="s">
        <v>1319</v>
      </c>
      <c r="F74" s="5">
        <v>60</v>
      </c>
      <c r="G74" s="38" t="s">
        <v>2289</v>
      </c>
      <c r="H74" s="5" t="s">
        <v>1557</v>
      </c>
      <c r="I74" s="5">
        <v>6</v>
      </c>
      <c r="J74" s="5">
        <v>8</v>
      </c>
      <c r="K74" s="38">
        <v>20841</v>
      </c>
      <c r="L74" s="38">
        <v>1178</v>
      </c>
      <c r="M74" s="38">
        <v>2163</v>
      </c>
      <c r="N74" s="38">
        <v>300</v>
      </c>
      <c r="O74" s="64">
        <v>26076</v>
      </c>
      <c r="P74" s="38">
        <v>13399</v>
      </c>
      <c r="Q74" s="38">
        <v>1050</v>
      </c>
      <c r="R74" s="38">
        <v>27</v>
      </c>
      <c r="S74" s="38">
        <v>86</v>
      </c>
      <c r="T74" s="38">
        <v>7</v>
      </c>
      <c r="U74" s="191">
        <v>1196</v>
      </c>
      <c r="V74" s="192">
        <v>3792</v>
      </c>
      <c r="W74" s="38">
        <v>3330</v>
      </c>
      <c r="X74" s="38">
        <v>599.80999999999995</v>
      </c>
      <c r="Y74" s="38">
        <v>13.299999999999999</v>
      </c>
      <c r="Z74" s="38">
        <v>54.06</v>
      </c>
      <c r="AA74" s="38">
        <v>3.85</v>
      </c>
      <c r="AB74" s="39">
        <v>683.06000000000006</v>
      </c>
      <c r="AC74" s="80">
        <v>0.57112040133779274</v>
      </c>
      <c r="AD74" s="80">
        <v>0.6</v>
      </c>
      <c r="AE74" s="25" t="str">
        <f t="shared" si="1"/>
        <v>ไม่ผ่าน</v>
      </c>
    </row>
    <row r="75" spans="1:31" x14ac:dyDescent="0.7">
      <c r="A75" s="5">
        <v>71</v>
      </c>
      <c r="B75" s="11" t="s">
        <v>889</v>
      </c>
      <c r="C75" s="11" t="s">
        <v>14</v>
      </c>
      <c r="D75" s="11" t="s">
        <v>979</v>
      </c>
      <c r="E75" s="38" t="s">
        <v>1320</v>
      </c>
      <c r="F75" s="5">
        <v>234</v>
      </c>
      <c r="G75" s="38" t="s">
        <v>2298</v>
      </c>
      <c r="H75" s="5" t="s">
        <v>1563</v>
      </c>
      <c r="I75" s="5">
        <v>15</v>
      </c>
      <c r="J75" s="5">
        <v>12</v>
      </c>
      <c r="K75" s="38">
        <v>51766</v>
      </c>
      <c r="L75" s="38">
        <v>4305</v>
      </c>
      <c r="M75" s="38">
        <v>10349</v>
      </c>
      <c r="N75" s="38">
        <v>1640</v>
      </c>
      <c r="O75" s="64">
        <v>75259</v>
      </c>
      <c r="P75" s="38">
        <v>75258</v>
      </c>
      <c r="Q75" s="38">
        <v>3931</v>
      </c>
      <c r="R75" s="38">
        <v>200</v>
      </c>
      <c r="S75" s="38">
        <v>439</v>
      </c>
      <c r="T75" s="38">
        <v>59</v>
      </c>
      <c r="U75" s="191">
        <v>4915</v>
      </c>
      <c r="V75" s="192">
        <v>19756</v>
      </c>
      <c r="W75" s="38">
        <v>6788</v>
      </c>
      <c r="X75" s="38">
        <v>5520.39</v>
      </c>
      <c r="Y75" s="38">
        <v>262.36</v>
      </c>
      <c r="Z75" s="38">
        <v>670.63</v>
      </c>
      <c r="AA75" s="38">
        <v>85.13</v>
      </c>
      <c r="AB75" s="39">
        <v>6830.93</v>
      </c>
      <c r="AC75" s="80">
        <v>1.3898128179043745</v>
      </c>
      <c r="AD75" s="38">
        <v>1</v>
      </c>
      <c r="AE75" s="25" t="str">
        <f t="shared" si="1"/>
        <v>ผ่าน</v>
      </c>
    </row>
    <row r="76" spans="1:31" x14ac:dyDescent="0.7">
      <c r="A76" s="5">
        <v>72</v>
      </c>
      <c r="B76" s="11" t="s">
        <v>889</v>
      </c>
      <c r="C76" s="11" t="s">
        <v>15</v>
      </c>
      <c r="D76" s="11" t="s">
        <v>980</v>
      </c>
      <c r="E76" s="38" t="s">
        <v>1319</v>
      </c>
      <c r="F76" s="5">
        <v>8</v>
      </c>
      <c r="G76" s="38" t="s">
        <v>2293</v>
      </c>
      <c r="H76" s="5" t="s">
        <v>1561</v>
      </c>
      <c r="I76" s="5">
        <v>2</v>
      </c>
      <c r="J76" s="5">
        <v>1</v>
      </c>
      <c r="K76" s="38">
        <v>3724</v>
      </c>
      <c r="L76" s="38">
        <v>510</v>
      </c>
      <c r="M76" s="38">
        <v>1033</v>
      </c>
      <c r="N76" s="38">
        <v>136</v>
      </c>
      <c r="O76" s="64">
        <v>5890</v>
      </c>
      <c r="P76" s="38">
        <v>830</v>
      </c>
      <c r="Q76" s="38">
        <v>2</v>
      </c>
      <c r="R76" s="38">
        <v>0</v>
      </c>
      <c r="S76" s="38">
        <v>75</v>
      </c>
      <c r="T76" s="38">
        <v>0</v>
      </c>
      <c r="U76" s="191">
        <v>85</v>
      </c>
      <c r="V76" s="192">
        <v>170</v>
      </c>
      <c r="W76" s="38">
        <v>58</v>
      </c>
      <c r="X76" s="38">
        <v>1.27</v>
      </c>
      <c r="Y76" s="38">
        <v>0</v>
      </c>
      <c r="Z76" s="38">
        <v>43.7</v>
      </c>
      <c r="AA76" s="38">
        <v>0</v>
      </c>
      <c r="AB76" s="39">
        <v>49.75</v>
      </c>
      <c r="AC76" s="80">
        <v>0.58529411764705885</v>
      </c>
      <c r="AD76" s="80">
        <v>0.6</v>
      </c>
      <c r="AE76" s="25" t="str">
        <f t="shared" si="1"/>
        <v>ไม่ผ่าน</v>
      </c>
    </row>
    <row r="77" spans="1:31" x14ac:dyDescent="0.7">
      <c r="A77" s="5">
        <v>73</v>
      </c>
      <c r="B77" s="11" t="s">
        <v>889</v>
      </c>
      <c r="C77" s="11" t="s">
        <v>16</v>
      </c>
      <c r="D77" s="11" t="s">
        <v>981</v>
      </c>
      <c r="E77" s="38" t="s">
        <v>1319</v>
      </c>
      <c r="F77" s="5">
        <v>40</v>
      </c>
      <c r="G77" s="38" t="s">
        <v>2289</v>
      </c>
      <c r="H77" s="5" t="s">
        <v>1557</v>
      </c>
      <c r="I77" s="5">
        <v>6</v>
      </c>
      <c r="J77" s="5">
        <v>7</v>
      </c>
      <c r="K77" s="38">
        <v>23507</v>
      </c>
      <c r="L77" s="38">
        <v>895</v>
      </c>
      <c r="M77" s="38">
        <v>1795</v>
      </c>
      <c r="N77" s="38">
        <v>316</v>
      </c>
      <c r="O77" s="64">
        <v>27463</v>
      </c>
      <c r="P77" s="38">
        <v>27520</v>
      </c>
      <c r="Q77" s="38">
        <v>723</v>
      </c>
      <c r="R77" s="38">
        <v>20</v>
      </c>
      <c r="S77" s="38">
        <v>31</v>
      </c>
      <c r="T77" s="38">
        <v>6</v>
      </c>
      <c r="U77" s="191">
        <v>822</v>
      </c>
      <c r="V77" s="192">
        <v>2659</v>
      </c>
      <c r="W77" s="38">
        <v>13750</v>
      </c>
      <c r="X77" s="38">
        <v>477.65</v>
      </c>
      <c r="Y77" s="38">
        <v>13.370000000000001</v>
      </c>
      <c r="Z77" s="38">
        <v>25.21</v>
      </c>
      <c r="AA77" s="38">
        <v>2.2000000000000002</v>
      </c>
      <c r="AB77" s="39">
        <v>535.57999999999993</v>
      </c>
      <c r="AC77" s="80">
        <v>0.65155717761557164</v>
      </c>
      <c r="AD77" s="80">
        <v>0.6</v>
      </c>
      <c r="AE77" s="25" t="str">
        <f t="shared" si="1"/>
        <v>ผ่าน</v>
      </c>
    </row>
    <row r="78" spans="1:31" x14ac:dyDescent="0.7">
      <c r="A78" s="5">
        <v>74</v>
      </c>
      <c r="B78" s="11" t="s">
        <v>889</v>
      </c>
      <c r="C78" s="11" t="s">
        <v>17</v>
      </c>
      <c r="D78" s="11" t="s">
        <v>982</v>
      </c>
      <c r="E78" s="38" t="s">
        <v>1319</v>
      </c>
      <c r="F78" s="5">
        <v>173</v>
      </c>
      <c r="G78" s="38" t="s">
        <v>2292</v>
      </c>
      <c r="H78" s="5" t="s">
        <v>1559</v>
      </c>
      <c r="I78" s="5">
        <v>13</v>
      </c>
      <c r="J78" s="5">
        <v>11</v>
      </c>
      <c r="K78" s="38">
        <v>42517</v>
      </c>
      <c r="L78" s="38">
        <v>2571</v>
      </c>
      <c r="M78" s="38">
        <v>5367</v>
      </c>
      <c r="N78" s="38">
        <v>615</v>
      </c>
      <c r="O78" s="64">
        <v>52287</v>
      </c>
      <c r="P78" s="38">
        <v>36875</v>
      </c>
      <c r="Q78" s="38">
        <v>2544</v>
      </c>
      <c r="R78" s="38">
        <v>108</v>
      </c>
      <c r="S78" s="38">
        <v>174</v>
      </c>
      <c r="T78" s="38">
        <v>39</v>
      </c>
      <c r="U78" s="191">
        <v>2907</v>
      </c>
      <c r="V78" s="192">
        <v>8856</v>
      </c>
      <c r="W78" s="38">
        <v>2260</v>
      </c>
      <c r="X78" s="38">
        <v>1878.01</v>
      </c>
      <c r="Y78" s="38">
        <v>62.09</v>
      </c>
      <c r="Z78" s="38">
        <v>132.44999999999999</v>
      </c>
      <c r="AA78" s="38">
        <v>27.509999999999998</v>
      </c>
      <c r="AB78" s="39">
        <v>2129.81</v>
      </c>
      <c r="AC78" s="80">
        <v>0.73264877880976953</v>
      </c>
      <c r="AD78" s="38">
        <v>0.8</v>
      </c>
      <c r="AE78" s="25" t="str">
        <f t="shared" si="1"/>
        <v>ไม่ผ่าน</v>
      </c>
    </row>
    <row r="79" spans="1:31" x14ac:dyDescent="0.7">
      <c r="A79" s="5">
        <v>75</v>
      </c>
      <c r="B79" s="11" t="s">
        <v>889</v>
      </c>
      <c r="C79" s="11" t="s">
        <v>18</v>
      </c>
      <c r="D79" s="11" t="s">
        <v>983</v>
      </c>
      <c r="E79" s="38" t="s">
        <v>1319</v>
      </c>
      <c r="F79" s="5">
        <v>30</v>
      </c>
      <c r="G79" s="38" t="s">
        <v>2290</v>
      </c>
      <c r="H79" s="5" t="s">
        <v>1557</v>
      </c>
      <c r="I79" s="5">
        <v>5</v>
      </c>
      <c r="J79" s="5">
        <v>5</v>
      </c>
      <c r="K79" s="38">
        <v>15231</v>
      </c>
      <c r="L79" s="38">
        <v>930</v>
      </c>
      <c r="M79" s="38">
        <v>1461</v>
      </c>
      <c r="N79" s="38">
        <v>289</v>
      </c>
      <c r="O79" s="64">
        <v>18504</v>
      </c>
      <c r="P79" s="38">
        <v>4559</v>
      </c>
      <c r="Q79" s="38">
        <v>427</v>
      </c>
      <c r="R79" s="38">
        <v>21</v>
      </c>
      <c r="S79" s="38">
        <v>26</v>
      </c>
      <c r="T79" s="38">
        <v>5</v>
      </c>
      <c r="U79" s="191">
        <v>493</v>
      </c>
      <c r="V79" s="192">
        <v>1580</v>
      </c>
      <c r="W79" s="38">
        <v>1043</v>
      </c>
      <c r="X79" s="38">
        <v>329.71</v>
      </c>
      <c r="Y79" s="38">
        <v>8.4499999999999993</v>
      </c>
      <c r="Z79" s="38">
        <v>28.84</v>
      </c>
      <c r="AA79" s="38">
        <v>1.71</v>
      </c>
      <c r="AB79" s="39">
        <v>375.75</v>
      </c>
      <c r="AC79" s="80">
        <v>0.7621703853955375</v>
      </c>
      <c r="AD79" s="80">
        <v>0.6</v>
      </c>
      <c r="AE79" s="25" t="str">
        <f t="shared" si="1"/>
        <v>ผ่าน</v>
      </c>
    </row>
    <row r="80" spans="1:31" x14ac:dyDescent="0.7">
      <c r="A80" s="5">
        <v>76</v>
      </c>
      <c r="B80" s="11" t="s">
        <v>889</v>
      </c>
      <c r="C80" s="11" t="s">
        <v>19</v>
      </c>
      <c r="D80" s="11" t="s">
        <v>984</v>
      </c>
      <c r="E80" s="38" t="s">
        <v>1319</v>
      </c>
      <c r="F80" s="5">
        <v>30</v>
      </c>
      <c r="G80" s="38" t="s">
        <v>2290</v>
      </c>
      <c r="H80" s="5" t="s">
        <v>1557</v>
      </c>
      <c r="I80" s="5">
        <v>5</v>
      </c>
      <c r="J80" s="5">
        <v>5</v>
      </c>
      <c r="K80" s="38">
        <v>17655</v>
      </c>
      <c r="L80" s="38">
        <v>829</v>
      </c>
      <c r="M80" s="38">
        <v>1443</v>
      </c>
      <c r="N80" s="38">
        <v>215</v>
      </c>
      <c r="O80" s="64">
        <v>20227</v>
      </c>
      <c r="P80" s="38">
        <v>13654</v>
      </c>
      <c r="Q80" s="38">
        <v>410</v>
      </c>
      <c r="R80" s="38">
        <v>19</v>
      </c>
      <c r="S80" s="38">
        <v>25</v>
      </c>
      <c r="T80" s="38">
        <v>1</v>
      </c>
      <c r="U80" s="191">
        <v>465</v>
      </c>
      <c r="V80" s="192">
        <v>1453</v>
      </c>
      <c r="W80" s="38">
        <v>10963</v>
      </c>
      <c r="X80" s="38">
        <v>256.02999999999997</v>
      </c>
      <c r="Y80" s="38">
        <v>11.599999999999998</v>
      </c>
      <c r="Z80" s="38">
        <v>15.610000000000001</v>
      </c>
      <c r="AA80" s="38">
        <v>0.69</v>
      </c>
      <c r="AB80" s="39">
        <v>288.60000000000002</v>
      </c>
      <c r="AC80" s="80">
        <v>0.62064516129032266</v>
      </c>
      <c r="AD80" s="80">
        <v>0.6</v>
      </c>
      <c r="AE80" s="25" t="str">
        <f t="shared" si="1"/>
        <v>ผ่าน</v>
      </c>
    </row>
    <row r="81" spans="1:31" x14ac:dyDescent="0.7">
      <c r="A81" s="5">
        <v>77</v>
      </c>
      <c r="B81" s="11" t="s">
        <v>889</v>
      </c>
      <c r="C81" s="11" t="s">
        <v>20</v>
      </c>
      <c r="D81" s="11" t="s">
        <v>985</v>
      </c>
      <c r="E81" s="38" t="s">
        <v>1319</v>
      </c>
      <c r="F81" s="5">
        <v>36</v>
      </c>
      <c r="G81" s="38" t="s">
        <v>2289</v>
      </c>
      <c r="H81" s="5" t="s">
        <v>1557</v>
      </c>
      <c r="I81" s="5">
        <v>6</v>
      </c>
      <c r="J81" s="5">
        <v>6</v>
      </c>
      <c r="K81" s="38">
        <v>21514</v>
      </c>
      <c r="L81" s="38">
        <v>876</v>
      </c>
      <c r="M81" s="38">
        <v>2869</v>
      </c>
      <c r="N81" s="38">
        <v>485</v>
      </c>
      <c r="O81" s="64">
        <v>26702</v>
      </c>
      <c r="P81" s="38">
        <v>17544</v>
      </c>
      <c r="Q81" s="38">
        <v>695</v>
      </c>
      <c r="R81" s="38">
        <v>29</v>
      </c>
      <c r="S81" s="38">
        <v>45</v>
      </c>
      <c r="T81" s="38">
        <v>13</v>
      </c>
      <c r="U81" s="191">
        <v>793</v>
      </c>
      <c r="V81" s="192">
        <v>2472</v>
      </c>
      <c r="W81" s="38">
        <v>3940</v>
      </c>
      <c r="X81" s="38">
        <v>456.45999999999992</v>
      </c>
      <c r="Y81" s="38">
        <v>14.13</v>
      </c>
      <c r="Z81" s="38">
        <v>28.47</v>
      </c>
      <c r="AA81" s="38">
        <v>5.7</v>
      </c>
      <c r="AB81" s="39">
        <v>513.48</v>
      </c>
      <c r="AC81" s="80">
        <v>0.64751576292559898</v>
      </c>
      <c r="AD81" s="80">
        <v>0.6</v>
      </c>
      <c r="AE81" s="25" t="str">
        <f t="shared" si="1"/>
        <v>ผ่าน</v>
      </c>
    </row>
    <row r="82" spans="1:31" x14ac:dyDescent="0.7">
      <c r="A82" s="5">
        <v>78</v>
      </c>
      <c r="B82" s="11" t="s">
        <v>889</v>
      </c>
      <c r="C82" s="11" t="s">
        <v>21</v>
      </c>
      <c r="D82" s="11" t="s">
        <v>986</v>
      </c>
      <c r="E82" s="38" t="s">
        <v>1319</v>
      </c>
      <c r="F82" s="5">
        <v>55</v>
      </c>
      <c r="G82" s="38" t="s">
        <v>2289</v>
      </c>
      <c r="H82" s="5" t="s">
        <v>1557</v>
      </c>
      <c r="I82" s="5">
        <v>6</v>
      </c>
      <c r="J82" s="5">
        <v>8</v>
      </c>
      <c r="K82" s="38">
        <v>19956</v>
      </c>
      <c r="L82" s="38">
        <v>1102</v>
      </c>
      <c r="M82" s="38">
        <v>2715</v>
      </c>
      <c r="N82" s="38">
        <v>426</v>
      </c>
      <c r="O82" s="64">
        <v>25567</v>
      </c>
      <c r="P82" s="38">
        <v>17587</v>
      </c>
      <c r="Q82" s="38">
        <v>1002</v>
      </c>
      <c r="R82" s="38">
        <v>29</v>
      </c>
      <c r="S82" s="38">
        <v>87</v>
      </c>
      <c r="T82" s="38">
        <v>5</v>
      </c>
      <c r="U82" s="191">
        <v>1154</v>
      </c>
      <c r="V82" s="192">
        <v>4085</v>
      </c>
      <c r="W82" s="38">
        <v>784</v>
      </c>
      <c r="X82" s="38">
        <v>669.11</v>
      </c>
      <c r="Y82" s="38">
        <v>16.880000000000003</v>
      </c>
      <c r="Z82" s="38">
        <v>59.9</v>
      </c>
      <c r="AA82" s="38">
        <v>3.54</v>
      </c>
      <c r="AB82" s="39">
        <v>766.88</v>
      </c>
      <c r="AC82" s="80">
        <v>0.66454072790294627</v>
      </c>
      <c r="AD82" s="80">
        <v>0.6</v>
      </c>
      <c r="AE82" s="25" t="str">
        <f t="shared" si="1"/>
        <v>ผ่าน</v>
      </c>
    </row>
    <row r="83" spans="1:31" x14ac:dyDescent="0.7">
      <c r="A83" s="5">
        <v>79</v>
      </c>
      <c r="B83" s="11" t="s">
        <v>889</v>
      </c>
      <c r="C83" s="11" t="s">
        <v>22</v>
      </c>
      <c r="D83" s="11" t="s">
        <v>987</v>
      </c>
      <c r="E83" s="38" t="s">
        <v>1319</v>
      </c>
      <c r="F83" s="5">
        <v>114</v>
      </c>
      <c r="G83" s="38" t="s">
        <v>2292</v>
      </c>
      <c r="H83" s="5" t="s">
        <v>1559</v>
      </c>
      <c r="I83" s="5">
        <v>13</v>
      </c>
      <c r="J83" s="5">
        <v>11</v>
      </c>
      <c r="K83" s="38">
        <v>40496</v>
      </c>
      <c r="L83" s="38">
        <v>2589</v>
      </c>
      <c r="M83" s="38">
        <v>5446</v>
      </c>
      <c r="N83" s="38">
        <v>572</v>
      </c>
      <c r="O83" s="64">
        <v>51404</v>
      </c>
      <c r="P83" s="38">
        <v>32183</v>
      </c>
      <c r="Q83" s="38">
        <v>1947</v>
      </c>
      <c r="R83" s="38">
        <v>83</v>
      </c>
      <c r="S83" s="38">
        <v>111</v>
      </c>
      <c r="T83" s="38">
        <v>26</v>
      </c>
      <c r="U83" s="191">
        <v>2317</v>
      </c>
      <c r="V83" s="192">
        <v>7560</v>
      </c>
      <c r="W83" s="38">
        <v>8470</v>
      </c>
      <c r="X83" s="38">
        <v>1655.5700000000002</v>
      </c>
      <c r="Y83" s="38">
        <v>62.23</v>
      </c>
      <c r="Z83" s="38">
        <v>90.95</v>
      </c>
      <c r="AA83" s="38">
        <v>19.86</v>
      </c>
      <c r="AB83" s="39">
        <v>1926.1999999999998</v>
      </c>
      <c r="AC83" s="80">
        <v>0.83133362106171771</v>
      </c>
      <c r="AD83" s="38">
        <v>0.8</v>
      </c>
      <c r="AE83" s="25" t="str">
        <f t="shared" si="1"/>
        <v>ผ่าน</v>
      </c>
    </row>
    <row r="84" spans="1:31" x14ac:dyDescent="0.7">
      <c r="A84" s="5">
        <v>80</v>
      </c>
      <c r="B84" s="11" t="s">
        <v>889</v>
      </c>
      <c r="C84" s="11" t="s">
        <v>23</v>
      </c>
      <c r="D84" s="11" t="s">
        <v>988</v>
      </c>
      <c r="E84" s="38" t="s">
        <v>1319</v>
      </c>
      <c r="F84" s="5">
        <v>88</v>
      </c>
      <c r="G84" s="38" t="s">
        <v>2289</v>
      </c>
      <c r="H84" s="5" t="s">
        <v>1557</v>
      </c>
      <c r="I84" s="5">
        <v>6</v>
      </c>
      <c r="J84" s="5">
        <v>9</v>
      </c>
      <c r="K84" s="38">
        <v>25643</v>
      </c>
      <c r="L84" s="38">
        <v>1064</v>
      </c>
      <c r="M84" s="38">
        <v>2386</v>
      </c>
      <c r="N84" s="38">
        <v>396</v>
      </c>
      <c r="O84" s="64">
        <v>31303</v>
      </c>
      <c r="P84" s="38">
        <v>6776</v>
      </c>
      <c r="Q84" s="38">
        <v>1198</v>
      </c>
      <c r="R84" s="38">
        <v>44</v>
      </c>
      <c r="S84" s="38">
        <v>73</v>
      </c>
      <c r="T84" s="38">
        <v>18</v>
      </c>
      <c r="U84" s="191">
        <v>1394</v>
      </c>
      <c r="V84" s="192">
        <v>3928</v>
      </c>
      <c r="W84" s="38">
        <v>126</v>
      </c>
      <c r="X84" s="38">
        <v>682.75</v>
      </c>
      <c r="Y84" s="38">
        <v>22.83</v>
      </c>
      <c r="Z84" s="38">
        <v>50.14</v>
      </c>
      <c r="AA84" s="38">
        <v>8.0300000000000011</v>
      </c>
      <c r="AB84" s="39">
        <v>785.67</v>
      </c>
      <c r="AC84" s="80">
        <v>0.56360832137733141</v>
      </c>
      <c r="AD84" s="80">
        <v>0.6</v>
      </c>
      <c r="AE84" s="25" t="str">
        <f t="shared" si="1"/>
        <v>ไม่ผ่าน</v>
      </c>
    </row>
    <row r="85" spans="1:31" x14ac:dyDescent="0.7">
      <c r="A85" s="5">
        <v>81</v>
      </c>
      <c r="B85" s="11" t="s">
        <v>889</v>
      </c>
      <c r="C85" s="11" t="s">
        <v>24</v>
      </c>
      <c r="D85" s="11" t="s">
        <v>989</v>
      </c>
      <c r="E85" s="38" t="s">
        <v>1319</v>
      </c>
      <c r="F85" s="5">
        <v>114</v>
      </c>
      <c r="G85" s="38" t="s">
        <v>2292</v>
      </c>
      <c r="H85" s="5" t="s">
        <v>1559</v>
      </c>
      <c r="I85" s="5">
        <v>13</v>
      </c>
      <c r="J85" s="5">
        <v>11</v>
      </c>
      <c r="K85" s="38">
        <v>37232</v>
      </c>
      <c r="L85" s="38">
        <v>2579</v>
      </c>
      <c r="M85" s="38">
        <v>3826</v>
      </c>
      <c r="N85" s="38">
        <v>455</v>
      </c>
      <c r="O85" s="64">
        <v>46931</v>
      </c>
      <c r="P85" s="38">
        <v>10346</v>
      </c>
      <c r="Q85" s="38">
        <v>1966</v>
      </c>
      <c r="R85" s="38">
        <v>48</v>
      </c>
      <c r="S85" s="38">
        <v>115</v>
      </c>
      <c r="T85" s="38">
        <v>15</v>
      </c>
      <c r="U85" s="191">
        <v>2260</v>
      </c>
      <c r="V85" s="192">
        <v>8429</v>
      </c>
      <c r="W85" s="38">
        <v>2591</v>
      </c>
      <c r="X85" s="38">
        <v>1711.2000000000003</v>
      </c>
      <c r="Y85" s="38">
        <v>43.879999999999995</v>
      </c>
      <c r="Z85" s="38">
        <v>99.490000000000009</v>
      </c>
      <c r="AA85" s="38">
        <v>12.23</v>
      </c>
      <c r="AB85" s="39">
        <v>1940.07</v>
      </c>
      <c r="AC85" s="80">
        <v>0.85843805309734511</v>
      </c>
      <c r="AD85" s="80">
        <v>0.8</v>
      </c>
      <c r="AE85" s="25" t="str">
        <f t="shared" si="1"/>
        <v>ผ่าน</v>
      </c>
    </row>
    <row r="86" spans="1:31" x14ac:dyDescent="0.7">
      <c r="A86" s="5">
        <v>82</v>
      </c>
      <c r="B86" s="11" t="s">
        <v>889</v>
      </c>
      <c r="C86" s="11" t="s">
        <v>25</v>
      </c>
      <c r="D86" s="11" t="s">
        <v>990</v>
      </c>
      <c r="E86" s="38" t="s">
        <v>1319</v>
      </c>
      <c r="F86" s="5">
        <v>30</v>
      </c>
      <c r="G86" s="38" t="s">
        <v>2290</v>
      </c>
      <c r="H86" s="5" t="s">
        <v>1557</v>
      </c>
      <c r="I86" s="5">
        <v>5</v>
      </c>
      <c r="J86" s="5">
        <v>4</v>
      </c>
      <c r="K86" s="38">
        <v>18705</v>
      </c>
      <c r="L86" s="38">
        <v>912</v>
      </c>
      <c r="M86" s="38">
        <v>2369</v>
      </c>
      <c r="N86" s="38">
        <v>343</v>
      </c>
      <c r="O86" s="64">
        <v>22919</v>
      </c>
      <c r="P86" s="38">
        <v>14697</v>
      </c>
      <c r="Q86" s="38">
        <v>595</v>
      </c>
      <c r="R86" s="38">
        <v>25</v>
      </c>
      <c r="S86" s="38">
        <v>53</v>
      </c>
      <c r="T86" s="38">
        <v>10</v>
      </c>
      <c r="U86" s="191">
        <v>698</v>
      </c>
      <c r="V86" s="192">
        <v>1373</v>
      </c>
      <c r="W86" s="38">
        <v>2537</v>
      </c>
      <c r="X86" s="38">
        <v>289.09000000000003</v>
      </c>
      <c r="Y86" s="38">
        <v>9.870000000000001</v>
      </c>
      <c r="Z86" s="38">
        <v>26.22</v>
      </c>
      <c r="AA86" s="38">
        <v>5.17</v>
      </c>
      <c r="AB86" s="39">
        <v>337.1</v>
      </c>
      <c r="AC86" s="80">
        <v>0.48295128939828086</v>
      </c>
      <c r="AD86" s="80">
        <v>0.6</v>
      </c>
      <c r="AE86" s="25" t="str">
        <f t="shared" si="1"/>
        <v>ไม่ผ่าน</v>
      </c>
    </row>
    <row r="87" spans="1:31" x14ac:dyDescent="0.7">
      <c r="A87" s="5">
        <v>83</v>
      </c>
      <c r="B87" s="11" t="s">
        <v>889</v>
      </c>
      <c r="C87" s="11" t="s">
        <v>26</v>
      </c>
      <c r="D87" s="11" t="s">
        <v>991</v>
      </c>
      <c r="E87" s="38" t="s">
        <v>1319</v>
      </c>
      <c r="F87" s="5">
        <v>30</v>
      </c>
      <c r="G87" s="38" t="s">
        <v>2290</v>
      </c>
      <c r="H87" s="5" t="s">
        <v>1557</v>
      </c>
      <c r="I87" s="5">
        <v>5</v>
      </c>
      <c r="J87" s="5">
        <v>3</v>
      </c>
      <c r="K87" s="38">
        <v>14669</v>
      </c>
      <c r="L87" s="38">
        <v>718</v>
      </c>
      <c r="M87" s="38">
        <v>1342</v>
      </c>
      <c r="N87" s="38">
        <v>182</v>
      </c>
      <c r="O87" s="64">
        <v>17917</v>
      </c>
      <c r="P87" s="38">
        <v>8756</v>
      </c>
      <c r="Q87" s="38">
        <v>354</v>
      </c>
      <c r="R87" s="38">
        <v>14</v>
      </c>
      <c r="S87" s="38">
        <v>27</v>
      </c>
      <c r="T87" s="38">
        <v>2</v>
      </c>
      <c r="U87" s="191">
        <v>407</v>
      </c>
      <c r="V87" s="192">
        <v>1214</v>
      </c>
      <c r="W87" s="38">
        <v>2077</v>
      </c>
      <c r="X87" s="38">
        <v>244.08</v>
      </c>
      <c r="Y87" s="38">
        <v>11.14</v>
      </c>
      <c r="Z87" s="38">
        <v>18.22</v>
      </c>
      <c r="AA87" s="38">
        <v>1.61</v>
      </c>
      <c r="AB87" s="39">
        <v>279.36</v>
      </c>
      <c r="AC87" s="80">
        <v>0.68638820638820641</v>
      </c>
      <c r="AD87" s="80">
        <v>0.6</v>
      </c>
      <c r="AE87" s="25" t="str">
        <f t="shared" si="1"/>
        <v>ผ่าน</v>
      </c>
    </row>
    <row r="88" spans="1:31" x14ac:dyDescent="0.7">
      <c r="A88" s="5">
        <v>84</v>
      </c>
      <c r="B88" s="11" t="s">
        <v>889</v>
      </c>
      <c r="C88" s="11" t="s">
        <v>27</v>
      </c>
      <c r="D88" s="11" t="s">
        <v>992</v>
      </c>
      <c r="E88" s="38" t="s">
        <v>1319</v>
      </c>
      <c r="F88" s="5">
        <v>36</v>
      </c>
      <c r="G88" s="38" t="s">
        <v>2290</v>
      </c>
      <c r="H88" s="5" t="s">
        <v>1557</v>
      </c>
      <c r="I88" s="5">
        <v>5</v>
      </c>
      <c r="J88" s="5">
        <v>4</v>
      </c>
      <c r="K88" s="38">
        <v>12496</v>
      </c>
      <c r="L88" s="38">
        <v>357</v>
      </c>
      <c r="M88" s="38">
        <v>785</v>
      </c>
      <c r="N88" s="38">
        <v>136</v>
      </c>
      <c r="O88" s="64">
        <v>14601</v>
      </c>
      <c r="P88" s="38">
        <v>0</v>
      </c>
      <c r="Q88" s="38">
        <v>447</v>
      </c>
      <c r="R88" s="38">
        <v>11</v>
      </c>
      <c r="S88" s="38">
        <v>18</v>
      </c>
      <c r="T88" s="38">
        <v>4</v>
      </c>
      <c r="U88" s="191">
        <v>511</v>
      </c>
      <c r="V88" s="192">
        <v>1214</v>
      </c>
      <c r="W88" s="38">
        <v>0</v>
      </c>
      <c r="X88" s="38">
        <v>259.11</v>
      </c>
      <c r="Y88" s="38">
        <v>4.0999999999999996</v>
      </c>
      <c r="Z88" s="38">
        <v>12.81</v>
      </c>
      <c r="AA88" s="38">
        <v>3.35</v>
      </c>
      <c r="AB88" s="39">
        <v>288.74</v>
      </c>
      <c r="AC88" s="80">
        <v>0.56504892367906068</v>
      </c>
      <c r="AD88" s="80">
        <v>0.6</v>
      </c>
      <c r="AE88" s="25" t="str">
        <f t="shared" si="1"/>
        <v>ไม่ผ่าน</v>
      </c>
    </row>
    <row r="89" spans="1:31" x14ac:dyDescent="0.7">
      <c r="A89" s="5">
        <v>85</v>
      </c>
      <c r="B89" s="11" t="s">
        <v>889</v>
      </c>
      <c r="C89" s="11" t="s">
        <v>28</v>
      </c>
      <c r="D89" s="11" t="s">
        <v>993</v>
      </c>
      <c r="E89" s="38" t="s">
        <v>1319</v>
      </c>
      <c r="F89" s="5">
        <v>30</v>
      </c>
      <c r="G89" s="38" t="s">
        <v>2290</v>
      </c>
      <c r="H89" s="5" t="s">
        <v>1557</v>
      </c>
      <c r="I89" s="5">
        <v>5</v>
      </c>
      <c r="J89" s="5">
        <v>4</v>
      </c>
      <c r="K89" s="38">
        <v>11748</v>
      </c>
      <c r="L89" s="38">
        <v>537</v>
      </c>
      <c r="M89" s="38">
        <v>1198</v>
      </c>
      <c r="N89" s="38">
        <v>268</v>
      </c>
      <c r="O89" s="64">
        <v>14788</v>
      </c>
      <c r="P89" s="38">
        <v>3018</v>
      </c>
      <c r="Q89" s="38">
        <v>493</v>
      </c>
      <c r="R89" s="38">
        <v>21</v>
      </c>
      <c r="S89" s="38">
        <v>32</v>
      </c>
      <c r="T89" s="38">
        <v>2</v>
      </c>
      <c r="U89" s="191">
        <v>564</v>
      </c>
      <c r="V89" s="192">
        <v>1628</v>
      </c>
      <c r="W89" s="38">
        <v>803</v>
      </c>
      <c r="X89" s="38">
        <v>291.11</v>
      </c>
      <c r="Y89" s="38">
        <v>12.32</v>
      </c>
      <c r="Z89" s="38">
        <v>14.5</v>
      </c>
      <c r="AA89" s="38">
        <v>1.1399999999999999</v>
      </c>
      <c r="AB89" s="39">
        <v>324.96000000000004</v>
      </c>
      <c r="AC89" s="80">
        <v>0.57617021276595748</v>
      </c>
      <c r="AD89" s="80">
        <v>0.6</v>
      </c>
      <c r="AE89" s="25" t="str">
        <f t="shared" si="1"/>
        <v>ไม่ผ่าน</v>
      </c>
    </row>
    <row r="90" spans="1:31" x14ac:dyDescent="0.7">
      <c r="A90" s="5">
        <v>86</v>
      </c>
      <c r="B90" s="11" t="s">
        <v>889</v>
      </c>
      <c r="C90" s="11" t="s">
        <v>74</v>
      </c>
      <c r="D90" s="11" t="s">
        <v>1038</v>
      </c>
      <c r="E90" s="38" t="s">
        <v>1319</v>
      </c>
      <c r="F90" s="5">
        <v>139</v>
      </c>
      <c r="G90" s="38" t="s">
        <v>2292</v>
      </c>
      <c r="H90" s="5" t="s">
        <v>1559</v>
      </c>
      <c r="I90" s="5">
        <v>13</v>
      </c>
      <c r="J90" s="5">
        <v>12</v>
      </c>
      <c r="K90" s="38">
        <v>58691</v>
      </c>
      <c r="L90" s="38">
        <v>3112</v>
      </c>
      <c r="M90" s="38">
        <v>5696</v>
      </c>
      <c r="N90" s="38">
        <v>803</v>
      </c>
      <c r="O90" s="64">
        <v>70828</v>
      </c>
      <c r="P90" s="38">
        <v>15100</v>
      </c>
      <c r="Q90" s="38">
        <v>2371</v>
      </c>
      <c r="R90" s="38">
        <v>114</v>
      </c>
      <c r="S90" s="38">
        <v>163</v>
      </c>
      <c r="T90" s="38">
        <v>25</v>
      </c>
      <c r="U90" s="191">
        <v>2784</v>
      </c>
      <c r="V90" s="192">
        <v>9624</v>
      </c>
      <c r="W90" s="38">
        <v>3616</v>
      </c>
      <c r="X90" s="38">
        <v>2047.4099999999999</v>
      </c>
      <c r="Y90" s="38">
        <v>109.38</v>
      </c>
      <c r="Z90" s="38">
        <v>194.26000000000002</v>
      </c>
      <c r="AA90" s="38">
        <v>25.58</v>
      </c>
      <c r="AB90" s="39">
        <v>2436.27</v>
      </c>
      <c r="AC90" s="80">
        <v>0.87509698275862069</v>
      </c>
      <c r="AD90" s="80">
        <v>0.8</v>
      </c>
      <c r="AE90" s="25" t="str">
        <f t="shared" si="1"/>
        <v>ผ่าน</v>
      </c>
    </row>
    <row r="91" spans="1:31" x14ac:dyDescent="0.7">
      <c r="A91" s="5">
        <v>87</v>
      </c>
      <c r="B91" s="11" t="s">
        <v>889</v>
      </c>
      <c r="C91" s="11" t="s">
        <v>83</v>
      </c>
      <c r="D91" s="11" t="s">
        <v>1046</v>
      </c>
      <c r="E91" s="38" t="s">
        <v>1319</v>
      </c>
      <c r="F91" s="5">
        <v>30</v>
      </c>
      <c r="G91" s="38" t="s">
        <v>2299</v>
      </c>
      <c r="H91" s="5" t="s">
        <v>1561</v>
      </c>
      <c r="I91" s="5">
        <v>3</v>
      </c>
      <c r="J91" s="5">
        <v>2</v>
      </c>
      <c r="K91" s="38">
        <v>11137</v>
      </c>
      <c r="L91" s="38">
        <v>682</v>
      </c>
      <c r="M91" s="38">
        <v>1275</v>
      </c>
      <c r="N91" s="38">
        <v>195</v>
      </c>
      <c r="O91" s="64">
        <v>13940</v>
      </c>
      <c r="P91" s="38">
        <v>5701</v>
      </c>
      <c r="Q91" s="38">
        <v>445</v>
      </c>
      <c r="R91" s="38">
        <v>13</v>
      </c>
      <c r="S91" s="38">
        <v>24</v>
      </c>
      <c r="T91" s="38">
        <v>8</v>
      </c>
      <c r="U91" s="191">
        <v>507</v>
      </c>
      <c r="V91" s="192">
        <v>1665</v>
      </c>
      <c r="W91" s="38">
        <v>922</v>
      </c>
      <c r="X91" s="38">
        <v>194.89999999999998</v>
      </c>
      <c r="Y91" s="38">
        <v>5.67</v>
      </c>
      <c r="Z91" s="38">
        <v>10.8</v>
      </c>
      <c r="AA91" s="38">
        <v>5.86</v>
      </c>
      <c r="AB91" s="39">
        <v>221.23</v>
      </c>
      <c r="AC91" s="80">
        <v>0.43635108481262325</v>
      </c>
      <c r="AD91" s="80">
        <v>0.6</v>
      </c>
      <c r="AE91" s="25" t="str">
        <f t="shared" si="1"/>
        <v>ไม่ผ่าน</v>
      </c>
    </row>
    <row r="92" spans="1:31" x14ac:dyDescent="0.7">
      <c r="A92" s="5">
        <v>88</v>
      </c>
      <c r="B92" s="11" t="s">
        <v>889</v>
      </c>
      <c r="C92" s="11" t="s">
        <v>84</v>
      </c>
      <c r="D92" s="11" t="s">
        <v>1047</v>
      </c>
      <c r="E92" s="38" t="s">
        <v>1319</v>
      </c>
      <c r="F92" s="5">
        <v>30</v>
      </c>
      <c r="G92" s="38" t="s">
        <v>2299</v>
      </c>
      <c r="H92" s="5" t="s">
        <v>1561</v>
      </c>
      <c r="I92" s="5">
        <v>3</v>
      </c>
      <c r="J92" s="5">
        <v>2</v>
      </c>
      <c r="K92" s="38">
        <v>9160</v>
      </c>
      <c r="L92" s="38">
        <v>684</v>
      </c>
      <c r="M92" s="38">
        <v>791</v>
      </c>
      <c r="N92" s="38">
        <v>84</v>
      </c>
      <c r="O92" s="64">
        <v>11550</v>
      </c>
      <c r="P92" s="38">
        <v>8023</v>
      </c>
      <c r="Q92" s="38">
        <v>239</v>
      </c>
      <c r="R92" s="38">
        <v>12</v>
      </c>
      <c r="S92" s="38">
        <v>9</v>
      </c>
      <c r="T92" s="38">
        <v>1</v>
      </c>
      <c r="U92" s="191">
        <v>278</v>
      </c>
      <c r="V92" s="192">
        <v>790</v>
      </c>
      <c r="W92" s="38">
        <v>2881</v>
      </c>
      <c r="X92" s="38">
        <v>151.19999999999999</v>
      </c>
      <c r="Y92" s="38">
        <v>10.46</v>
      </c>
      <c r="Z92" s="38">
        <v>7.42</v>
      </c>
      <c r="AA92" s="38">
        <v>1.61</v>
      </c>
      <c r="AB92" s="39">
        <v>179.51</v>
      </c>
      <c r="AC92" s="80">
        <v>0.64571942446043162</v>
      </c>
      <c r="AD92" s="80">
        <v>0.6</v>
      </c>
      <c r="AE92" s="25" t="str">
        <f t="shared" si="1"/>
        <v>ผ่าน</v>
      </c>
    </row>
  </sheetData>
  <mergeCells count="2">
    <mergeCell ref="AC1:AE1"/>
    <mergeCell ref="A1:N1"/>
  </mergeCells>
  <conditionalFormatting sqref="AE5:AE92">
    <cfRule type="containsText" dxfId="0" priority="1" stopIfTrue="1" operator="containsText" text="ไม่ผ่าน">
      <formula>NOT(ISERROR(SEARCH("ไม่ผ่าน",AE5)))</formula>
    </cfRule>
  </conditionalFormatting>
  <pageMargins left="0.31496062992125984" right="0.31496062992125984" top="0.35433070866141736" bottom="0.55118110236220474" header="0.31496062992125984" footer="0.31496062992125984"/>
  <pageSetup paperSize="9" scale="60" orientation="landscape" r:id="rId1"/>
  <headerFooter>
    <oddFooter>หน้าที่ &amp;P จาก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F0"/>
  </sheetPr>
  <dimension ref="A1:T23"/>
  <sheetViews>
    <sheetView zoomScale="60" zoomScaleNormal="6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P5" sqref="P5:T22"/>
    </sheetView>
  </sheetViews>
  <sheetFormatPr defaultColWidth="9" defaultRowHeight="24.6" x14ac:dyDescent="0.7"/>
  <cols>
    <col min="1" max="1" width="9" style="1"/>
    <col min="2" max="2" width="8.5" style="1" customWidth="1"/>
    <col min="3" max="3" width="24.09765625" style="1" customWidth="1"/>
    <col min="4" max="11" width="12.5" style="1" customWidth="1"/>
    <col min="12" max="13" width="9" style="1"/>
    <col min="14" max="14" width="9" style="6"/>
    <col min="15" max="15" width="26.5" style="1" customWidth="1"/>
    <col min="16" max="17" width="20.09765625" style="1" customWidth="1"/>
    <col min="18" max="19" width="26.09765625" style="1" customWidth="1"/>
    <col min="20" max="20" width="13" style="1" customWidth="1"/>
    <col min="21" max="16384" width="9" style="1"/>
  </cols>
  <sheetData>
    <row r="1" spans="1:20" x14ac:dyDescent="0.7">
      <c r="K1" s="1" t="s">
        <v>1626</v>
      </c>
    </row>
    <row r="2" spans="1:20" ht="22.95" customHeight="1" x14ac:dyDescent="0.7">
      <c r="B2" s="218" t="s">
        <v>2459</v>
      </c>
      <c r="C2" s="218"/>
      <c r="D2" s="218"/>
      <c r="E2" s="218"/>
      <c r="F2" s="218"/>
      <c r="G2" s="218"/>
      <c r="H2" s="218"/>
      <c r="I2" s="218"/>
      <c r="J2" s="218"/>
      <c r="K2" s="218"/>
      <c r="N2" s="215" t="s">
        <v>2460</v>
      </c>
      <c r="O2" s="215"/>
      <c r="P2" s="215"/>
      <c r="Q2" s="215"/>
      <c r="R2" s="215"/>
      <c r="S2" s="215"/>
      <c r="T2" s="215"/>
    </row>
    <row r="3" spans="1:20" x14ac:dyDescent="0.7">
      <c r="A3" s="216" t="s">
        <v>1057</v>
      </c>
      <c r="B3" s="216" t="s">
        <v>1317</v>
      </c>
      <c r="C3" s="216" t="s">
        <v>1380</v>
      </c>
      <c r="D3" s="249" t="s">
        <v>1565</v>
      </c>
      <c r="E3" s="250"/>
      <c r="F3" s="250"/>
      <c r="G3" s="251"/>
      <c r="H3" s="249" t="s">
        <v>1566</v>
      </c>
      <c r="I3" s="250"/>
      <c r="J3" s="250"/>
      <c r="K3" s="251"/>
      <c r="N3" s="252" t="s">
        <v>1058</v>
      </c>
      <c r="O3" s="252" t="s">
        <v>1380</v>
      </c>
      <c r="P3" s="252" t="s">
        <v>2339</v>
      </c>
      <c r="Q3" s="252"/>
      <c r="R3" s="252"/>
      <c r="S3" s="252"/>
      <c r="T3" s="252"/>
    </row>
    <row r="4" spans="1:20" ht="49.2" x14ac:dyDescent="0.7">
      <c r="A4" s="217"/>
      <c r="B4" s="217"/>
      <c r="C4" s="217"/>
      <c r="D4" s="165" t="s">
        <v>1564</v>
      </c>
      <c r="E4" s="16" t="s">
        <v>1567</v>
      </c>
      <c r="F4" s="16" t="s">
        <v>1568</v>
      </c>
      <c r="G4" s="85" t="s">
        <v>1569</v>
      </c>
      <c r="H4" s="16" t="s">
        <v>1564</v>
      </c>
      <c r="I4" s="16" t="s">
        <v>1567</v>
      </c>
      <c r="J4" s="16" t="s">
        <v>1568</v>
      </c>
      <c r="K4" s="85" t="s">
        <v>1569</v>
      </c>
      <c r="N4" s="252"/>
      <c r="O4" s="252"/>
      <c r="P4" s="181" t="s">
        <v>2341</v>
      </c>
      <c r="Q4" s="181" t="s">
        <v>2342</v>
      </c>
      <c r="R4" s="15" t="s">
        <v>2343</v>
      </c>
      <c r="S4" s="15" t="s">
        <v>2344</v>
      </c>
      <c r="T4" s="181" t="s">
        <v>1627</v>
      </c>
    </row>
    <row r="5" spans="1:20" x14ac:dyDescent="0.7">
      <c r="A5" s="12">
        <v>2</v>
      </c>
      <c r="B5" s="12">
        <v>2</v>
      </c>
      <c r="C5" s="13" t="s">
        <v>2293</v>
      </c>
      <c r="D5" s="12">
        <v>38</v>
      </c>
      <c r="E5" s="169">
        <v>530.53</v>
      </c>
      <c r="F5" s="169">
        <v>279.05</v>
      </c>
      <c r="G5" s="169">
        <v>809.59</v>
      </c>
      <c r="H5" s="12">
        <v>31</v>
      </c>
      <c r="I5" s="80">
        <v>50240.25</v>
      </c>
      <c r="J5" s="80">
        <v>39215.21</v>
      </c>
      <c r="K5" s="80">
        <v>89455.46</v>
      </c>
      <c r="N5" s="5">
        <v>2</v>
      </c>
      <c r="O5" s="11" t="s">
        <v>2293</v>
      </c>
      <c r="P5" s="80">
        <v>8823747.1951282062</v>
      </c>
      <c r="Q5" s="80">
        <v>752984.48871794879</v>
      </c>
      <c r="R5" s="80">
        <v>616683.49076923076</v>
      </c>
      <c r="S5" s="80">
        <v>284871.22025641031</v>
      </c>
      <c r="T5" s="166">
        <v>39</v>
      </c>
    </row>
    <row r="6" spans="1:20" x14ac:dyDescent="0.7">
      <c r="A6" s="170">
        <v>3</v>
      </c>
      <c r="B6" s="12">
        <v>3</v>
      </c>
      <c r="C6" s="13" t="s">
        <v>2299</v>
      </c>
      <c r="D6" s="12">
        <v>34</v>
      </c>
      <c r="E6" s="169">
        <v>393.16</v>
      </c>
      <c r="F6" s="169">
        <v>231.02</v>
      </c>
      <c r="G6" s="169">
        <v>624.17999999999995</v>
      </c>
      <c r="H6" s="12">
        <v>25</v>
      </c>
      <c r="I6" s="80">
        <v>38555.96</v>
      </c>
      <c r="J6" s="80">
        <v>27896.61</v>
      </c>
      <c r="K6" s="80">
        <v>66452.56</v>
      </c>
      <c r="N6" s="5">
        <v>3</v>
      </c>
      <c r="O6" s="11" t="s">
        <v>2299</v>
      </c>
      <c r="P6" s="80">
        <v>8001886.9594117645</v>
      </c>
      <c r="Q6" s="80">
        <v>1923850.2350000003</v>
      </c>
      <c r="R6" s="80">
        <v>662452.03852941189</v>
      </c>
      <c r="S6" s="80">
        <v>530455.90264705871</v>
      </c>
      <c r="T6" s="166">
        <v>34</v>
      </c>
    </row>
    <row r="7" spans="1:20" x14ac:dyDescent="0.7">
      <c r="A7" s="12">
        <v>4</v>
      </c>
      <c r="B7" s="12">
        <v>4</v>
      </c>
      <c r="C7" s="13" t="s">
        <v>2300</v>
      </c>
      <c r="D7" s="12">
        <v>6</v>
      </c>
      <c r="E7" s="169">
        <v>581.34</v>
      </c>
      <c r="F7" s="169">
        <v>511.69</v>
      </c>
      <c r="G7" s="169">
        <v>1093.03</v>
      </c>
      <c r="H7" s="12">
        <v>5</v>
      </c>
      <c r="I7" s="171">
        <v>59330.86</v>
      </c>
      <c r="J7" s="80">
        <v>56554.43</v>
      </c>
      <c r="K7" s="80">
        <v>115885.29</v>
      </c>
      <c r="N7" s="5">
        <v>4</v>
      </c>
      <c r="O7" s="11" t="s">
        <v>2300</v>
      </c>
      <c r="P7" s="80">
        <v>10704859.553333333</v>
      </c>
      <c r="Q7" s="80">
        <v>1319086.2183333335</v>
      </c>
      <c r="R7" s="80">
        <v>916919.79333333333</v>
      </c>
      <c r="S7" s="80">
        <v>713420.96333333338</v>
      </c>
      <c r="T7" s="166">
        <v>6</v>
      </c>
    </row>
    <row r="8" spans="1:20" x14ac:dyDescent="0.7">
      <c r="A8" s="170">
        <v>5</v>
      </c>
      <c r="B8" s="12">
        <v>5</v>
      </c>
      <c r="C8" s="13" t="s">
        <v>2290</v>
      </c>
      <c r="D8" s="12">
        <v>261</v>
      </c>
      <c r="E8" s="169">
        <v>447.66</v>
      </c>
      <c r="F8" s="169">
        <v>188.07</v>
      </c>
      <c r="G8" s="169">
        <v>635.73</v>
      </c>
      <c r="H8" s="12">
        <v>257</v>
      </c>
      <c r="I8" s="80">
        <v>32941.72</v>
      </c>
      <c r="J8" s="80">
        <v>24487.64</v>
      </c>
      <c r="K8" s="80">
        <v>57429.36</v>
      </c>
      <c r="N8" s="5">
        <v>5</v>
      </c>
      <c r="O8" s="11" t="s">
        <v>2290</v>
      </c>
      <c r="P8" s="80">
        <v>15527881.870881232</v>
      </c>
      <c r="Q8" s="80">
        <v>2163265.8764367811</v>
      </c>
      <c r="R8" s="80">
        <v>1080314.0166666661</v>
      </c>
      <c r="S8" s="80">
        <v>681984.86628352467</v>
      </c>
      <c r="T8" s="166">
        <v>261</v>
      </c>
    </row>
    <row r="9" spans="1:20" x14ac:dyDescent="0.7">
      <c r="A9" s="12">
        <v>6</v>
      </c>
      <c r="B9" s="12">
        <v>6</v>
      </c>
      <c r="C9" s="13" t="s">
        <v>2289</v>
      </c>
      <c r="D9" s="12">
        <v>230</v>
      </c>
      <c r="E9" s="169">
        <v>395.58</v>
      </c>
      <c r="F9" s="169">
        <v>173.22</v>
      </c>
      <c r="G9" s="169">
        <v>568.79</v>
      </c>
      <c r="H9" s="12">
        <v>228</v>
      </c>
      <c r="I9" s="80">
        <v>30538.959999999999</v>
      </c>
      <c r="J9" s="80">
        <v>24431.53</v>
      </c>
      <c r="K9" s="80">
        <v>54970.49</v>
      </c>
      <c r="N9" s="5">
        <v>6</v>
      </c>
      <c r="O9" s="11" t="s">
        <v>2289</v>
      </c>
      <c r="P9" s="80">
        <v>21624502.815869574</v>
      </c>
      <c r="Q9" s="80">
        <v>3737634.9513913034</v>
      </c>
      <c r="R9" s="80">
        <v>1796471.5143913045</v>
      </c>
      <c r="S9" s="80">
        <v>1176771.3062608696</v>
      </c>
      <c r="T9" s="166">
        <v>230</v>
      </c>
    </row>
    <row r="10" spans="1:20" x14ac:dyDescent="0.7">
      <c r="A10" s="170">
        <v>7</v>
      </c>
      <c r="B10" s="12">
        <v>7</v>
      </c>
      <c r="C10" s="13" t="s">
        <v>2306</v>
      </c>
      <c r="D10" s="12">
        <v>17</v>
      </c>
      <c r="E10" s="172">
        <v>444.66</v>
      </c>
      <c r="F10" s="169">
        <v>365.2</v>
      </c>
      <c r="G10" s="169">
        <v>809.86</v>
      </c>
      <c r="H10" s="12">
        <v>17</v>
      </c>
      <c r="I10" s="80">
        <v>28862.21</v>
      </c>
      <c r="J10" s="80">
        <v>11899.89</v>
      </c>
      <c r="K10" s="80">
        <v>40762.11</v>
      </c>
      <c r="N10" s="5">
        <v>7</v>
      </c>
      <c r="O10" s="11" t="s">
        <v>2306</v>
      </c>
      <c r="P10" s="80">
        <v>32248470.778235286</v>
      </c>
      <c r="Q10" s="80">
        <v>6467508.4623529417</v>
      </c>
      <c r="R10" s="80">
        <v>3680327.5211764704</v>
      </c>
      <c r="S10" s="80">
        <v>2084087.6794117645</v>
      </c>
      <c r="T10" s="166">
        <v>17</v>
      </c>
    </row>
    <row r="11" spans="1:20" x14ac:dyDescent="0.7">
      <c r="A11" s="170">
        <v>9</v>
      </c>
      <c r="B11" s="12">
        <v>9</v>
      </c>
      <c r="C11" s="13" t="s">
        <v>2297</v>
      </c>
      <c r="D11" s="12">
        <v>39</v>
      </c>
      <c r="E11" s="169">
        <v>479.91</v>
      </c>
      <c r="F11" s="169">
        <v>242.19</v>
      </c>
      <c r="G11" s="169">
        <v>722.1</v>
      </c>
      <c r="H11" s="12">
        <v>39</v>
      </c>
      <c r="I11" s="80">
        <v>31146.12</v>
      </c>
      <c r="J11" s="80">
        <v>19161.91</v>
      </c>
      <c r="K11" s="80">
        <v>50308.03</v>
      </c>
      <c r="N11" s="5">
        <v>9</v>
      </c>
      <c r="O11" s="11" t="s">
        <v>2297</v>
      </c>
      <c r="P11" s="80">
        <v>27203999.185128208</v>
      </c>
      <c r="Q11" s="80">
        <v>6552950.8358974364</v>
      </c>
      <c r="R11" s="80">
        <v>1994423.0094871793</v>
      </c>
      <c r="S11" s="80">
        <v>1714964.5243589745</v>
      </c>
      <c r="T11" s="166">
        <v>39</v>
      </c>
    </row>
    <row r="12" spans="1:20" x14ac:dyDescent="0.7">
      <c r="A12" s="12">
        <v>10</v>
      </c>
      <c r="B12" s="12">
        <v>10</v>
      </c>
      <c r="C12" s="13" t="s">
        <v>2291</v>
      </c>
      <c r="D12" s="12">
        <v>55</v>
      </c>
      <c r="E12" s="173">
        <v>392.81</v>
      </c>
      <c r="F12" s="169">
        <v>193.84</v>
      </c>
      <c r="G12" s="169">
        <v>586.65</v>
      </c>
      <c r="H12" s="12">
        <v>55</v>
      </c>
      <c r="I12" s="80">
        <v>28346.81</v>
      </c>
      <c r="J12" s="80">
        <v>21962.18</v>
      </c>
      <c r="K12" s="80">
        <v>50308.99</v>
      </c>
      <c r="N12" s="5">
        <v>10</v>
      </c>
      <c r="O12" s="11" t="s">
        <v>2291</v>
      </c>
      <c r="P12" s="80">
        <v>33463447.741090909</v>
      </c>
      <c r="Q12" s="80">
        <v>5626555.2616363643</v>
      </c>
      <c r="R12" s="80">
        <v>3351112.8563636355</v>
      </c>
      <c r="S12" s="80">
        <v>2184245.9992727279</v>
      </c>
      <c r="T12" s="166">
        <v>55</v>
      </c>
    </row>
    <row r="13" spans="1:20" x14ac:dyDescent="0.7">
      <c r="A13" s="174">
        <v>12</v>
      </c>
      <c r="B13" s="175">
        <v>12</v>
      </c>
      <c r="C13" s="176" t="s">
        <v>2295</v>
      </c>
      <c r="D13" s="175">
        <v>25</v>
      </c>
      <c r="E13" s="169">
        <v>380.44</v>
      </c>
      <c r="F13" s="172">
        <v>147.59</v>
      </c>
      <c r="G13" s="172">
        <v>528.03</v>
      </c>
      <c r="H13" s="175">
        <v>25</v>
      </c>
      <c r="I13" s="177">
        <v>28685.279999999999</v>
      </c>
      <c r="J13" s="177">
        <v>15408.58</v>
      </c>
      <c r="K13" s="177">
        <v>44093.86</v>
      </c>
      <c r="N13" s="5">
        <v>12</v>
      </c>
      <c r="O13" s="11" t="s">
        <v>2295</v>
      </c>
      <c r="P13" s="80">
        <v>34915528.535999998</v>
      </c>
      <c r="Q13" s="80">
        <v>8040090.644799999</v>
      </c>
      <c r="R13" s="80">
        <v>5154332.2004000004</v>
      </c>
      <c r="S13" s="80">
        <v>3278448.5536000007</v>
      </c>
      <c r="T13" s="166">
        <v>25</v>
      </c>
    </row>
    <row r="14" spans="1:20" x14ac:dyDescent="0.7">
      <c r="A14" s="12">
        <v>13</v>
      </c>
      <c r="B14" s="12">
        <v>13</v>
      </c>
      <c r="C14" s="13" t="s">
        <v>2292</v>
      </c>
      <c r="D14" s="12">
        <v>67</v>
      </c>
      <c r="E14" s="169">
        <v>403.58</v>
      </c>
      <c r="F14" s="169">
        <v>172.23</v>
      </c>
      <c r="G14" s="169">
        <v>575.80999999999995</v>
      </c>
      <c r="H14" s="12">
        <v>67</v>
      </c>
      <c r="I14" s="80">
        <v>23308.15</v>
      </c>
      <c r="J14" s="80">
        <v>11242.77</v>
      </c>
      <c r="K14" s="80">
        <v>34550.92</v>
      </c>
      <c r="N14" s="5">
        <v>13</v>
      </c>
      <c r="O14" s="11" t="s">
        <v>2292</v>
      </c>
      <c r="P14" s="80">
        <v>44184030.451176479</v>
      </c>
      <c r="Q14" s="80">
        <v>11234559.831323529</v>
      </c>
      <c r="R14" s="80">
        <v>4946755.3030882338</v>
      </c>
      <c r="S14" s="80">
        <v>4239773.4314705888</v>
      </c>
      <c r="T14" s="166">
        <v>68</v>
      </c>
    </row>
    <row r="15" spans="1:20" x14ac:dyDescent="0.7">
      <c r="A15" s="170">
        <v>14</v>
      </c>
      <c r="B15" s="12">
        <v>14</v>
      </c>
      <c r="C15" s="13" t="s">
        <v>2302</v>
      </c>
      <c r="D15" s="12">
        <v>10</v>
      </c>
      <c r="E15" s="169">
        <v>474.47</v>
      </c>
      <c r="F15" s="169">
        <v>105.73</v>
      </c>
      <c r="G15" s="169">
        <v>580.20000000000005</v>
      </c>
      <c r="H15" s="12">
        <v>10</v>
      </c>
      <c r="I15" s="80">
        <v>26403.49</v>
      </c>
      <c r="J15" s="80">
        <v>6883.5</v>
      </c>
      <c r="K15" s="178">
        <v>33286.980000000003</v>
      </c>
      <c r="N15" s="5">
        <v>14</v>
      </c>
      <c r="O15" s="11" t="s">
        <v>2302</v>
      </c>
      <c r="P15" s="80">
        <v>67286939.928000003</v>
      </c>
      <c r="Q15" s="80">
        <v>11722544.973000001</v>
      </c>
      <c r="R15" s="80">
        <v>8676587.8900000006</v>
      </c>
      <c r="S15" s="80">
        <v>7938223.4740000013</v>
      </c>
      <c r="T15" s="166">
        <v>10</v>
      </c>
    </row>
    <row r="16" spans="1:20" x14ac:dyDescent="0.7">
      <c r="A16" s="12">
        <v>15</v>
      </c>
      <c r="B16" s="12">
        <v>15</v>
      </c>
      <c r="C16" s="13" t="s">
        <v>2298</v>
      </c>
      <c r="D16" s="12">
        <v>29</v>
      </c>
      <c r="E16" s="169">
        <v>562.41999999999996</v>
      </c>
      <c r="F16" s="169">
        <v>271.58999999999997</v>
      </c>
      <c r="G16" s="169">
        <v>834.01</v>
      </c>
      <c r="H16" s="12">
        <v>29</v>
      </c>
      <c r="I16" s="80">
        <v>23710.15</v>
      </c>
      <c r="J16" s="80">
        <v>8556.02</v>
      </c>
      <c r="K16" s="80">
        <v>32266.17</v>
      </c>
      <c r="N16" s="5">
        <v>15</v>
      </c>
      <c r="O16" s="11" t="s">
        <v>2298</v>
      </c>
      <c r="P16" s="80">
        <v>81699815.57766667</v>
      </c>
      <c r="Q16" s="80">
        <v>21518525.499333333</v>
      </c>
      <c r="R16" s="80">
        <v>11265152.435333334</v>
      </c>
      <c r="S16" s="80">
        <v>10434713.310666664</v>
      </c>
      <c r="T16" s="166">
        <v>30</v>
      </c>
    </row>
    <row r="17" spans="1:20" x14ac:dyDescent="0.7">
      <c r="A17" s="170">
        <v>16</v>
      </c>
      <c r="B17" s="12">
        <v>16</v>
      </c>
      <c r="C17" s="13" t="s">
        <v>2288</v>
      </c>
      <c r="D17" s="12">
        <v>29</v>
      </c>
      <c r="E17" s="169">
        <v>573.37</v>
      </c>
      <c r="F17" s="169">
        <v>262.38</v>
      </c>
      <c r="G17" s="169">
        <v>835.75</v>
      </c>
      <c r="H17" s="12">
        <v>29</v>
      </c>
      <c r="I17" s="80">
        <v>19707.04</v>
      </c>
      <c r="J17" s="80">
        <v>3641.09</v>
      </c>
      <c r="K17" s="80">
        <v>23348.13</v>
      </c>
      <c r="N17" s="5">
        <v>16</v>
      </c>
      <c r="O17" s="11" t="s">
        <v>2288</v>
      </c>
      <c r="P17" s="80">
        <v>106882570.25689654</v>
      </c>
      <c r="Q17" s="80">
        <v>30873716.386896558</v>
      </c>
      <c r="R17" s="80">
        <v>13314833.210344829</v>
      </c>
      <c r="S17" s="80">
        <v>15233198.327241382</v>
      </c>
      <c r="T17" s="166">
        <v>29</v>
      </c>
    </row>
    <row r="18" spans="1:20" x14ac:dyDescent="0.7">
      <c r="A18" s="12">
        <v>17</v>
      </c>
      <c r="B18" s="12">
        <v>17</v>
      </c>
      <c r="C18" s="13" t="s">
        <v>2294</v>
      </c>
      <c r="D18" s="12">
        <v>23</v>
      </c>
      <c r="E18" s="179">
        <v>794.46</v>
      </c>
      <c r="F18" s="169">
        <v>356.28</v>
      </c>
      <c r="G18" s="169">
        <v>1150.75</v>
      </c>
      <c r="H18" s="12">
        <v>23</v>
      </c>
      <c r="I18" s="80">
        <v>20588.14</v>
      </c>
      <c r="J18" s="80">
        <v>7286.42</v>
      </c>
      <c r="K18" s="80">
        <v>27874.57</v>
      </c>
      <c r="N18" s="5">
        <v>17</v>
      </c>
      <c r="O18" s="11" t="s">
        <v>2294</v>
      </c>
      <c r="P18" s="80">
        <v>163409405.66086957</v>
      </c>
      <c r="Q18" s="80">
        <v>78664129.228695646</v>
      </c>
      <c r="R18" s="80">
        <v>23834007.806521736</v>
      </c>
      <c r="S18" s="80">
        <v>25043604.130869564</v>
      </c>
      <c r="T18" s="166">
        <v>23</v>
      </c>
    </row>
    <row r="19" spans="1:20" x14ac:dyDescent="0.7">
      <c r="A19" s="170">
        <v>18</v>
      </c>
      <c r="B19" s="12">
        <v>18</v>
      </c>
      <c r="C19" s="13" t="s">
        <v>2307</v>
      </c>
      <c r="D19" s="12">
        <v>14</v>
      </c>
      <c r="E19" s="11">
        <v>957.24</v>
      </c>
      <c r="F19" s="169">
        <v>302.89</v>
      </c>
      <c r="G19" s="169">
        <v>1260.1199999999999</v>
      </c>
      <c r="H19" s="12">
        <v>14</v>
      </c>
      <c r="I19" s="80">
        <v>21826.93</v>
      </c>
      <c r="J19" s="80">
        <v>5577.1</v>
      </c>
      <c r="K19" s="80">
        <v>27404.03</v>
      </c>
      <c r="N19" s="5">
        <v>18</v>
      </c>
      <c r="O19" s="11" t="s">
        <v>2307</v>
      </c>
      <c r="P19" s="80">
        <v>240627152.79785714</v>
      </c>
      <c r="Q19" s="80">
        <v>89986461.309285715</v>
      </c>
      <c r="R19" s="80">
        <v>32602740.619285714</v>
      </c>
      <c r="S19" s="80">
        <v>41678580.262142852</v>
      </c>
      <c r="T19" s="166">
        <v>14</v>
      </c>
    </row>
    <row r="20" spans="1:20" x14ac:dyDescent="0.7">
      <c r="A20" s="12">
        <v>19</v>
      </c>
      <c r="B20" s="12">
        <v>19</v>
      </c>
      <c r="C20" s="13" t="s">
        <v>2296</v>
      </c>
      <c r="D20" s="12">
        <v>16</v>
      </c>
      <c r="E20" s="11">
        <v>931.88</v>
      </c>
      <c r="F20" s="169">
        <v>301.45</v>
      </c>
      <c r="G20" s="169">
        <v>1233.33</v>
      </c>
      <c r="H20" s="12">
        <v>16</v>
      </c>
      <c r="I20" s="80">
        <v>17687.919999999998</v>
      </c>
      <c r="J20" s="80">
        <v>4648.58</v>
      </c>
      <c r="K20" s="80">
        <v>22336.5</v>
      </c>
      <c r="N20" s="5">
        <v>19</v>
      </c>
      <c r="O20" s="11" t="s">
        <v>2296</v>
      </c>
      <c r="P20" s="80">
        <v>300120076.18187505</v>
      </c>
      <c r="Q20" s="80">
        <v>162844891.729375</v>
      </c>
      <c r="R20" s="80">
        <v>38911567.612499997</v>
      </c>
      <c r="S20" s="80">
        <v>65881483.003124997</v>
      </c>
      <c r="T20" s="166">
        <v>16</v>
      </c>
    </row>
    <row r="21" spans="1:20" x14ac:dyDescent="0.7">
      <c r="A21" s="170">
        <v>20</v>
      </c>
      <c r="B21" s="12">
        <v>20</v>
      </c>
      <c r="C21" s="13" t="s">
        <v>2301</v>
      </c>
      <c r="D21" s="12">
        <v>4</v>
      </c>
      <c r="E21" s="169">
        <v>1278.51</v>
      </c>
      <c r="F21" s="169">
        <v>547.17999999999995</v>
      </c>
      <c r="G21" s="169">
        <v>1825.69</v>
      </c>
      <c r="H21" s="12">
        <v>4</v>
      </c>
      <c r="I21" s="80">
        <v>19267.34</v>
      </c>
      <c r="J21" s="80">
        <v>1964.97</v>
      </c>
      <c r="K21" s="80">
        <v>21232.32</v>
      </c>
      <c r="N21" s="5">
        <v>20</v>
      </c>
      <c r="O21" s="11" t="s">
        <v>2301</v>
      </c>
      <c r="P21" s="80">
        <v>489751027.3175</v>
      </c>
      <c r="Q21" s="80">
        <v>250933553.95999998</v>
      </c>
      <c r="R21" s="80">
        <v>90307112.550000012</v>
      </c>
      <c r="S21" s="80">
        <v>140456627.29499999</v>
      </c>
      <c r="T21" s="166">
        <v>4</v>
      </c>
    </row>
    <row r="22" spans="1:20" ht="27" x14ac:dyDescent="0.75">
      <c r="B22" s="193"/>
      <c r="C22" s="194" t="s">
        <v>1381</v>
      </c>
      <c r="D22" s="195">
        <v>897</v>
      </c>
      <c r="E22" s="196">
        <v>702.29</v>
      </c>
      <c r="F22" s="196">
        <v>224.62</v>
      </c>
      <c r="G22" s="196">
        <v>926.9</v>
      </c>
      <c r="H22" s="195">
        <v>874</v>
      </c>
      <c r="I22" s="197">
        <v>25265.94</v>
      </c>
      <c r="J22" s="198">
        <v>13477.3</v>
      </c>
      <c r="K22" s="198">
        <v>38743.24</v>
      </c>
      <c r="N22" s="248" t="s">
        <v>2340</v>
      </c>
      <c r="O22" s="248"/>
      <c r="P22" s="167">
        <v>41272760.39266666</v>
      </c>
      <c r="Q22" s="167">
        <v>12781491.952733342</v>
      </c>
      <c r="R22" s="167">
        <v>4818230.649000003</v>
      </c>
      <c r="S22" s="167">
        <v>5204903.9335555565</v>
      </c>
      <c r="T22" s="168">
        <v>900</v>
      </c>
    </row>
    <row r="23" spans="1:20" x14ac:dyDescent="0.7">
      <c r="N23" s="180"/>
    </row>
  </sheetData>
  <mergeCells count="11">
    <mergeCell ref="N22:O22"/>
    <mergeCell ref="N2:T2"/>
    <mergeCell ref="D3:G3"/>
    <mergeCell ref="H3:K3"/>
    <mergeCell ref="A3:A4"/>
    <mergeCell ref="B2:K2"/>
    <mergeCell ref="B3:B4"/>
    <mergeCell ref="C3:C4"/>
    <mergeCell ref="P3:T3"/>
    <mergeCell ref="O3:O4"/>
    <mergeCell ref="N3:N4"/>
  </mergeCells>
  <pageMargins left="0.31496062992125984" right="0.31496062992125984" top="0.74803149606299213" bottom="0.74803149606299213" header="0.31496062992125984" footer="0.31496062992125984"/>
  <pageSetup paperSize="9"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6</vt:i4>
      </vt:variant>
      <vt:variant>
        <vt:lpstr>ช่วงที่มีชื่อ</vt:lpstr>
      </vt:variant>
      <vt:variant>
        <vt:i4>4</vt:i4>
      </vt:variant>
    </vt:vector>
  </HeadingPairs>
  <TitlesOfParts>
    <vt:vector size="10" baseType="lpstr">
      <vt:lpstr>สรุป Unit Cost จังหวัด</vt:lpstr>
      <vt:lpstr>3.ข้อมูลงบทดลองปัจจุบัน เติมเอง</vt:lpstr>
      <vt:lpstr>สรุปUnit Cost และ HGR</vt:lpstr>
      <vt:lpstr>Unit Cost</vt:lpstr>
      <vt:lpstr>DataService สะสม เติมเอง</vt:lpstr>
      <vt:lpstr>ค่ากลางกลุ่ม UnitCost, HGR</vt:lpstr>
      <vt:lpstr>data1</vt:lpstr>
      <vt:lpstr>NEW</vt:lpstr>
      <vt:lpstr>'DataService สะสม เติมเอง'!Print_Titles</vt:lpstr>
      <vt:lpstr>'สรุปUnit Cost และ HGR'!Print_Titles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Lenovo</cp:lastModifiedBy>
  <cp:lastPrinted>2022-07-04T07:59:25Z</cp:lastPrinted>
  <dcterms:created xsi:type="dcterms:W3CDTF">2017-06-01T08:46:22Z</dcterms:created>
  <dcterms:modified xsi:type="dcterms:W3CDTF">2023-01-16T03:44:36Z</dcterms:modified>
</cp:coreProperties>
</file>